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hidePivotFieldList="1" defaultThemeVersion="124226"/>
  <bookViews>
    <workbookView xWindow="-105" yWindow="-105" windowWidth="19440" windowHeight="12240" tabRatio="644" firstSheet="1" activeTab="7"/>
  </bookViews>
  <sheets>
    <sheet name="Sheet7" sheetId="41" r:id="rId1"/>
    <sheet name="Sheet9" sheetId="44" r:id="rId2"/>
    <sheet name="Sheet10" sheetId="45" r:id="rId3"/>
    <sheet name="Sheet11" sheetId="46" r:id="rId4"/>
    <sheet name="Sheet12" sheetId="47" r:id="rId5"/>
    <sheet name="Sheet13" sheetId="48" r:id="rId6"/>
    <sheet name="Sheet14" sheetId="49" r:id="rId7"/>
    <sheet name="Dashboard" sheetId="51" r:id="rId8"/>
    <sheet name="Sheet15" sheetId="50" r:id="rId9"/>
    <sheet name="Transactions" sheetId="1" r:id="rId10"/>
    <sheet name="Location" sheetId="2" r:id="rId11"/>
    <sheet name="Product" sheetId="3" r:id="rId12"/>
    <sheet name="Sales Data 1" sheetId="25" r:id="rId13"/>
    <sheet name="Consolidated report" sheetId="37" r:id="rId14"/>
    <sheet name="Sales Data 2" sheetId="26" r:id="rId15"/>
    <sheet name="Statistical func" sheetId="27" r:id="rId16"/>
    <sheet name="IF Functions" sheetId="28" r:id="rId17"/>
    <sheet name="Conditional Formatting" sheetId="29" r:id="rId18"/>
    <sheet name="Absolute Refference" sheetId="30" r:id="rId19"/>
    <sheet name="Outlier" sheetId="31" r:id="rId20"/>
    <sheet name="Correlation" sheetId="32" r:id="rId21"/>
    <sheet name="Random numbers" sheetId="33" r:id="rId22"/>
    <sheet name="Data validation" sheetId="36" r:id="rId23"/>
  </sheets>
  <definedNames>
    <definedName name="_xlnm._FilterDatabase" localSheetId="10" hidden="1">Location!$B$1:$E$1</definedName>
    <definedName name="_xlnm._FilterDatabase" localSheetId="11" hidden="1">Product!$A$1:$A$1</definedName>
    <definedName name="_xlnm._FilterDatabase" localSheetId="15" hidden="1">'Statistical func'!$A$1:$G$26</definedName>
    <definedName name="_xlnm._FilterDatabase" localSheetId="9" hidden="1">Transactions!$A$1:$N$4249</definedName>
  </definedNames>
  <calcPr calcId="144525"/>
  <pivotCaches>
    <pivotCache cacheId="32" r:id="rId24"/>
  </pivotCaches>
</workbook>
</file>

<file path=xl/calcChain.xml><?xml version="1.0" encoding="utf-8"?>
<calcChain xmlns="http://schemas.openxmlformats.org/spreadsheetml/2006/main">
  <c r="E6" i="51" l="1"/>
  <c r="D6" i="51"/>
  <c r="E5" i="51"/>
  <c r="D5" i="51"/>
  <c r="E4" i="51"/>
  <c r="D4" i="51"/>
  <c r="A28" i="41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2" i="36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L6" i="33"/>
  <c r="L2" i="33"/>
  <c r="L3" i="33"/>
  <c r="L5" i="33"/>
  <c r="K6" i="33"/>
  <c r="O3" i="33"/>
  <c r="O4" i="33"/>
  <c r="O5" i="33"/>
  <c r="O6" i="33"/>
  <c r="O2" i="33"/>
  <c r="L4" i="33"/>
  <c r="N2" i="33"/>
  <c r="M2" i="33"/>
  <c r="N3" i="33"/>
  <c r="N4" i="33"/>
  <c r="N5" i="33"/>
  <c r="N6" i="33"/>
  <c r="M3" i="33"/>
  <c r="M4" i="33"/>
  <c r="M5" i="33"/>
  <c r="M6" i="33"/>
  <c r="K3" i="33"/>
  <c r="K4" i="33"/>
  <c r="K5" i="33"/>
  <c r="K2" i="33"/>
  <c r="C2" i="33"/>
  <c r="C3" i="33"/>
  <c r="C4" i="33"/>
  <c r="C5" i="33"/>
  <c r="C6" i="33"/>
  <c r="C7" i="33"/>
  <c r="C8" i="33"/>
  <c r="C9" i="33"/>
  <c r="C10" i="33"/>
  <c r="C1" i="33"/>
  <c r="A2" i="33"/>
  <c r="A3" i="33"/>
  <c r="A4" i="33"/>
  <c r="A5" i="33"/>
  <c r="A6" i="33"/>
  <c r="A7" i="33"/>
  <c r="A8" i="33"/>
  <c r="A9" i="33"/>
  <c r="A10" i="33"/>
  <c r="A1" i="33"/>
  <c r="H12" i="32" l="1"/>
  <c r="H9" i="32"/>
  <c r="H7" i="32"/>
  <c r="H4" i="32"/>
  <c r="H2" i="32"/>
  <c r="U15" i="31"/>
  <c r="U13" i="31"/>
  <c r="U11" i="31"/>
  <c r="U9" i="31"/>
  <c r="L22" i="31"/>
  <c r="L19" i="31"/>
  <c r="L17" i="31"/>
  <c r="L14" i="31"/>
  <c r="L6" i="31"/>
  <c r="L4" i="31"/>
  <c r="D3" i="30"/>
  <c r="D4" i="30"/>
  <c r="D5" i="30"/>
  <c r="D6" i="30"/>
  <c r="D7" i="30"/>
  <c r="D8" i="30"/>
  <c r="D9" i="30"/>
  <c r="D10" i="30"/>
  <c r="D11" i="30"/>
  <c r="D2" i="30"/>
  <c r="N13" i="29"/>
  <c r="N12" i="29"/>
  <c r="N11" i="29"/>
  <c r="N7" i="29"/>
  <c r="N6" i="29"/>
  <c r="N5" i="29"/>
  <c r="N4" i="29"/>
  <c r="K8" i="29"/>
  <c r="K7" i="29"/>
  <c r="K6" i="29"/>
  <c r="K5" i="29"/>
  <c r="K4" i="29"/>
  <c r="N2" i="28"/>
  <c r="N4" i="28"/>
  <c r="N3" i="28"/>
  <c r="M4" i="28"/>
  <c r="M3" i="28"/>
  <c r="M2" i="28"/>
  <c r="L4" i="28"/>
  <c r="L3" i="28"/>
  <c r="L2" i="28"/>
  <c r="J3" i="28"/>
  <c r="J4" i="28"/>
  <c r="J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" i="28"/>
  <c r="I3" i="28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" i="28"/>
  <c r="I22" i="27"/>
  <c r="I25" i="27"/>
  <c r="I30" i="27"/>
  <c r="I20" i="27"/>
  <c r="O16" i="27"/>
  <c r="N16" i="27"/>
  <c r="M16" i="27"/>
  <c r="L16" i="27"/>
  <c r="K16" i="27"/>
  <c r="O19" i="27"/>
  <c r="N19" i="27"/>
  <c r="M19" i="27"/>
  <c r="L19" i="27"/>
  <c r="K19" i="27"/>
  <c r="K18" i="27"/>
  <c r="J19" i="27"/>
  <c r="O18" i="27"/>
  <c r="N18" i="27"/>
  <c r="M18" i="27"/>
  <c r="L18" i="27"/>
  <c r="J17" i="27"/>
  <c r="J18" i="27"/>
  <c r="O17" i="27"/>
  <c r="N17" i="27"/>
  <c r="M17" i="27"/>
  <c r="L17" i="27"/>
  <c r="K17" i="27"/>
  <c r="J16" i="27"/>
  <c r="K13" i="27"/>
  <c r="L13" i="27"/>
  <c r="M13" i="27"/>
  <c r="N13" i="27"/>
  <c r="O13" i="27"/>
  <c r="J13" i="27"/>
  <c r="K11" i="27"/>
  <c r="L11" i="27"/>
  <c r="M11" i="27"/>
  <c r="N11" i="27"/>
  <c r="O11" i="27"/>
  <c r="J11" i="27"/>
  <c r="K9" i="27"/>
  <c r="L9" i="27"/>
  <c r="M9" i="27"/>
  <c r="N9" i="27"/>
  <c r="O9" i="27"/>
  <c r="J9" i="27"/>
  <c r="K7" i="27"/>
  <c r="L7" i="27"/>
  <c r="M7" i="27"/>
  <c r="N7" i="27"/>
  <c r="O7" i="27"/>
  <c r="J7" i="27"/>
  <c r="O5" i="27"/>
  <c r="N5" i="27"/>
  <c r="M5" i="27"/>
  <c r="L5" i="27"/>
  <c r="K5" i="27"/>
  <c r="J5" i="27"/>
  <c r="O3" i="27"/>
  <c r="N3" i="27"/>
  <c r="M3" i="27"/>
  <c r="L3" i="27"/>
  <c r="K3" i="27"/>
  <c r="J3" i="27"/>
</calcChain>
</file>

<file path=xl/sharedStrings.xml><?xml version="1.0" encoding="utf-8"?>
<sst xmlns="http://schemas.openxmlformats.org/spreadsheetml/2006/main" count="974" uniqueCount="169">
  <si>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</si>
  <si>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</si>
  <si>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</si>
  <si>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</si>
  <si>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</si>
  <si>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</si>
  <si>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</si>
  <si>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</si>
  <si>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</si>
  <si>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</si>
  <si>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</si>
  <si>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</si>
  <si>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</si>
  <si>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</si>
  <si>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</si>
  <si>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</si>
  <si>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</si>
  <si>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</si>
  <si>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</si>
  <si>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</si>
  <si>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</si>
  <si>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</si>
  <si>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</si>
  <si>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</si>
  <si>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</si>
  <si>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</si>
  <si>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</si>
  <si>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</si>
  <si>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</si>
  <si>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</si>
  <si>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</si>
  <si>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</si>
  <si>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</si>
  <si>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</si>
  <si>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</si>
  <si>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</si>
  <si>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</si>
  <si>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</si>
  <si>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</si>
  <si>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</si>
  <si>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</si>
  <si>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</si>
  <si>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</si>
  <si>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</si>
  <si>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</si>
  <si>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</si>
  <si>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</si>
  <si>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</si>
  <si>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</si>
  <si>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</si>
  <si>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</si>
  <si>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</si>
  <si>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</si>
  <si>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</si>
  <si>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</si>
  <si>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</si>
  <si>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</si>
  <si>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</si>
  <si>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</si>
  <si>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</si>
  <si>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</si>
  <si>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</si>
  <si>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</si>
  <si>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</si>
  <si>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Tran_Date</t>
  </si>
  <si>
    <t>Mumbai</t>
  </si>
  <si>
    <t>Delhi</t>
  </si>
  <si>
    <t>Chennai</t>
  </si>
  <si>
    <t>Oppo</t>
  </si>
  <si>
    <t>Vivo</t>
  </si>
  <si>
    <t>Samsung</t>
  </si>
  <si>
    <t>Mi</t>
  </si>
  <si>
    <t>TOTAL</t>
  </si>
  <si>
    <t>AVG</t>
  </si>
  <si>
    <t>STD</t>
  </si>
  <si>
    <t>VAR</t>
  </si>
  <si>
    <t>MEDIAN</t>
  </si>
  <si>
    <t>MODE</t>
  </si>
  <si>
    <t>Category</t>
  </si>
  <si>
    <t>shoes</t>
  </si>
  <si>
    <t>Trouser</t>
  </si>
  <si>
    <t>Desktop</t>
  </si>
  <si>
    <t>Kitchen</t>
  </si>
  <si>
    <t>Profit Status</t>
  </si>
  <si>
    <t>Sales Category</t>
  </si>
  <si>
    <t>Loss</t>
  </si>
  <si>
    <t>No Loss No Profit</t>
  </si>
  <si>
    <t>Excellent</t>
  </si>
  <si>
    <t>Moderate</t>
  </si>
  <si>
    <t>Poor</t>
  </si>
  <si>
    <t>Highest</t>
  </si>
  <si>
    <t>Lowest</t>
  </si>
  <si>
    <t>Range</t>
  </si>
  <si>
    <t>33% of range</t>
  </si>
  <si>
    <t>66% of range</t>
  </si>
  <si>
    <t>lowest+33%</t>
  </si>
  <si>
    <t>lowest+66</t>
  </si>
  <si>
    <t>Loan Amount</t>
  </si>
  <si>
    <t>Interest rate</t>
  </si>
  <si>
    <t>Months</t>
  </si>
  <si>
    <t>EMI</t>
  </si>
  <si>
    <t>Q2</t>
  </si>
  <si>
    <t>Q1</t>
  </si>
  <si>
    <t>Q3</t>
  </si>
  <si>
    <t>IQR</t>
  </si>
  <si>
    <t>Q3-Q1</t>
  </si>
  <si>
    <t>IQR*1.5</t>
  </si>
  <si>
    <t>Q3 + 123</t>
  </si>
  <si>
    <t>Q1 - 123</t>
  </si>
  <si>
    <t>NO VALUE ABOVE Q3 AND BELOW Q1</t>
  </si>
  <si>
    <t>Q3+61.5</t>
  </si>
  <si>
    <t>Q1-61.5</t>
  </si>
  <si>
    <t>IQR=Q3-Q1</t>
  </si>
  <si>
    <t>Q3+394.5</t>
  </si>
  <si>
    <t>Q1-394.5</t>
  </si>
  <si>
    <t>profit and sales</t>
  </si>
  <si>
    <t>profit and cogs</t>
  </si>
  <si>
    <t>Sales and inventory</t>
  </si>
  <si>
    <t>COGS &amp; Marketing</t>
  </si>
  <si>
    <t>Expense &amp; profit</t>
  </si>
  <si>
    <t>Memory</t>
  </si>
  <si>
    <t>camera</t>
  </si>
  <si>
    <t>display</t>
  </si>
  <si>
    <t>battery</t>
  </si>
  <si>
    <t>memory</t>
  </si>
  <si>
    <t>cost</t>
  </si>
  <si>
    <t>product Type</t>
  </si>
  <si>
    <t>Product Name</t>
  </si>
  <si>
    <t>Marks</t>
  </si>
  <si>
    <t>Department</t>
  </si>
  <si>
    <t>Finance</t>
  </si>
  <si>
    <t>HR</t>
  </si>
  <si>
    <t>Production</t>
  </si>
  <si>
    <t>IT</t>
  </si>
  <si>
    <t>Jan</t>
  </si>
  <si>
    <t>FEB</t>
  </si>
  <si>
    <t>march</t>
  </si>
  <si>
    <t>April</t>
  </si>
  <si>
    <t>Quality</t>
  </si>
  <si>
    <t>Feb</t>
  </si>
  <si>
    <t>March</t>
  </si>
  <si>
    <t>Row Labels</t>
  </si>
  <si>
    <t>Grand Total</t>
  </si>
  <si>
    <t>Sum of Profit</t>
  </si>
  <si>
    <t>(All)</t>
  </si>
  <si>
    <t>Column Labels</t>
  </si>
  <si>
    <t>Sum of Marketing</t>
  </si>
  <si>
    <t>Average of Total Expenses</t>
  </si>
  <si>
    <t>Sum of COGS</t>
  </si>
  <si>
    <t>Count of ProductId</t>
  </si>
  <si>
    <t>Sum of Sales</t>
  </si>
  <si>
    <t>2018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</si>
  <si>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</si>
  <si>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</si>
  <si>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</si>
  <si>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</si>
  <si>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</si>
  <si>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</si>
  <si>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</si>
  <si>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</si>
  <si>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</si>
  <si>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</si>
  <si>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</si>
  <si>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Sum of Inventory</t>
  </si>
  <si>
    <t>Select first product:</t>
  </si>
  <si>
    <t>Select second product:</t>
  </si>
  <si>
    <t>Total Sales:</t>
  </si>
  <si>
    <t>Total Profit:</t>
  </si>
  <si>
    <t>Total COGS: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</si>
</sst>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₹-4009]\ * #,##0.00_ ;_ [$₹-4009]\ * \-#,##0.00_ ;_ [$₹-4009]\ * &quot;-&quot;??_ ;_ @_ "/>
    <numFmt numFmtId="165" formatCode="0.0%"/>
  </numFmts>
  <fonts count="24" x14ac:knownFonts="1">
    <font>
      <sz val="10"/>
      <color indexed="0"/>
      <name val="Verdana"/>
      <charset val="1"/>
    </font>
    <font>
      <b/>
      <sz val="10"/>
      <name val="Verdana"/>
      <family val="2"/>
    </font>
    <font>
      <sz val="18"/>
      <color indexed="0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indexed="0"/>
      <name val="Verdana"/>
      <family val="2"/>
    </font>
    <font>
      <sz val="10"/>
      <color theme="1"/>
      <name val="Verdana"/>
      <family val="2"/>
    </font>
    <font>
      <b/>
      <sz val="16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b/>
      <sz val="11"/>
      <color indexed="0"/>
      <name val="Verdana"/>
      <family val="2"/>
    </font>
    <font>
      <sz val="16"/>
      <name val="Verdana"/>
      <family val="2"/>
    </font>
    <font>
      <sz val="10"/>
      <name val="Verdana"/>
      <family val="2"/>
    </font>
    <font>
      <sz val="11"/>
      <name val="Verdana"/>
      <family val="2"/>
    </font>
    <font>
      <sz val="9"/>
      <name val="Verdana"/>
      <family val="2"/>
    </font>
    <font>
      <sz val="9"/>
      <color indexed="0"/>
      <name val="Verdana"/>
      <family val="2"/>
    </font>
    <font>
      <sz val="16"/>
      <color indexed="0"/>
      <name val="Verdana"/>
      <family val="2"/>
    </font>
    <font>
      <b/>
      <sz val="16"/>
      <color theme="1"/>
      <name val="Calibri"/>
      <family val="2"/>
      <scheme val="minor"/>
    </font>
    <font>
      <b/>
      <sz val="20"/>
      <color theme="3" tint="-0.499984740745262"/>
      <name val="Verdana"/>
      <family val="2"/>
    </font>
    <font>
      <b/>
      <sz val="20"/>
      <color theme="5" tint="-0.499984740745262"/>
      <name val="Verdana"/>
      <family val="2"/>
    </font>
    <font>
      <i/>
      <sz val="16"/>
      <name val="Verdana"/>
      <family val="2"/>
    </font>
    <font>
      <b/>
      <sz val="18"/>
      <color theme="3"/>
      <name val="Verdana"/>
      <family val="2"/>
    </font>
    <font>
      <b/>
      <sz val="18"/>
      <color theme="9" tint="-0.499984740745262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8" fillId="2" borderId="1" xfId="0" applyFont="1" applyFill="1" applyBorder="1"/>
    <xf numFmtId="0" fontId="8" fillId="2" borderId="2" xfId="0" applyFont="1" applyFill="1" applyBorder="1"/>
    <xf numFmtId="0" fontId="5" fillId="0" borderId="0" xfId="0" applyFont="1"/>
    <xf numFmtId="0" fontId="5" fillId="5" borderId="0" xfId="0" applyFont="1" applyFill="1"/>
    <xf numFmtId="0" fontId="0" fillId="6" borderId="0" xfId="0" applyFill="1"/>
    <xf numFmtId="0" fontId="10" fillId="2" borderId="1" xfId="0" applyFont="1" applyFill="1" applyBorder="1"/>
    <xf numFmtId="0" fontId="10" fillId="2" borderId="2" xfId="0" applyFont="1" applyFill="1" applyBorder="1"/>
    <xf numFmtId="0" fontId="11" fillId="0" borderId="0" xfId="0" applyFont="1"/>
    <xf numFmtId="0" fontId="10" fillId="2" borderId="0" xfId="0" applyFont="1" applyFill="1"/>
    <xf numFmtId="0" fontId="11" fillId="2" borderId="0" xfId="0" applyFont="1" applyFill="1"/>
    <xf numFmtId="0" fontId="9" fillId="0" borderId="0" xfId="0" applyFont="1"/>
    <xf numFmtId="0" fontId="7" fillId="0" borderId="0" xfId="0" applyFont="1"/>
    <xf numFmtId="0" fontId="7" fillId="7" borderId="0" xfId="0" applyFont="1" applyFill="1"/>
    <xf numFmtId="0" fontId="12" fillId="8" borderId="0" xfId="0" applyFont="1" applyFill="1"/>
    <xf numFmtId="0" fontId="12" fillId="0" borderId="0" xfId="0" applyFont="1"/>
    <xf numFmtId="9" fontId="0" fillId="0" borderId="0" xfId="0" applyNumberFormat="1"/>
    <xf numFmtId="0" fontId="0" fillId="10" borderId="0" xfId="0" applyFill="1"/>
    <xf numFmtId="0" fontId="0" fillId="5" borderId="0" xfId="0" applyFill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9" fillId="0" borderId="0" xfId="0" applyNumberFormat="1" applyFont="1"/>
    <xf numFmtId="164" fontId="0" fillId="0" borderId="0" xfId="0" applyNumberFormat="1"/>
    <xf numFmtId="165" fontId="0" fillId="0" borderId="0" xfId="0" applyNumberFormat="1"/>
    <xf numFmtId="10" fontId="9" fillId="0" borderId="0" xfId="0" applyNumberFormat="1" applyFont="1"/>
    <xf numFmtId="10" fontId="0" fillId="0" borderId="0" xfId="0" applyNumberFormat="1"/>
    <xf numFmtId="0" fontId="0" fillId="9" borderId="0" xfId="0" applyFill="1"/>
    <xf numFmtId="0" fontId="0" fillId="11" borderId="0" xfId="0" applyFill="1"/>
    <xf numFmtId="0" fontId="0" fillId="12" borderId="0" xfId="0" applyFill="1"/>
    <xf numFmtId="14" fontId="13" fillId="2" borderId="0" xfId="0" applyNumberFormat="1" applyFont="1" applyFill="1"/>
    <xf numFmtId="0" fontId="5" fillId="2" borderId="0" xfId="0" applyFont="1" applyFill="1"/>
    <xf numFmtId="14" fontId="15" fillId="2" borderId="0" xfId="0" applyNumberFormat="1" applyFont="1" applyFill="1"/>
    <xf numFmtId="0" fontId="16" fillId="0" borderId="0" xfId="0" applyFont="1"/>
    <xf numFmtId="0" fontId="16" fillId="0" borderId="0" xfId="0" applyNumberFormat="1" applyFont="1"/>
    <xf numFmtId="0" fontId="16" fillId="2" borderId="0" xfId="0" applyNumberFormat="1" applyFont="1" applyFill="1"/>
    <xf numFmtId="0" fontId="15" fillId="0" borderId="0" xfId="0" applyNumberFormat="1" applyFont="1"/>
    <xf numFmtId="0" fontId="5" fillId="0" borderId="0" xfId="0" applyFont="1" applyAlignment="1">
      <alignment horizontal="center"/>
    </xf>
    <xf numFmtId="0" fontId="17" fillId="0" borderId="0" xfId="0" applyFont="1"/>
    <xf numFmtId="0" fontId="18" fillId="2" borderId="0" xfId="0" applyFont="1" applyFill="1"/>
    <xf numFmtId="0" fontId="1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  <xf numFmtId="14" fontId="0" fillId="0" borderId="0" xfId="0" applyNumberFormat="1" applyAlignment="1">
      <alignment horizontal="left" indent="1"/>
    </xf>
    <xf numFmtId="0" fontId="12" fillId="0" borderId="0" xfId="0" applyFont="1" applyBorder="1"/>
    <xf numFmtId="0" fontId="12" fillId="0" borderId="13" xfId="0" applyFont="1" applyBorder="1"/>
    <xf numFmtId="0" fontId="12" fillId="0" borderId="13" xfId="0" applyFont="1" applyBorder="1" applyAlignment="1">
      <alignment horizontal="center" vertical="center"/>
    </xf>
    <xf numFmtId="0" fontId="21" fillId="0" borderId="14" xfId="0" applyFont="1" applyBorder="1"/>
    <xf numFmtId="0" fontId="19" fillId="12" borderId="13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19" fillId="5" borderId="13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22" fillId="13" borderId="13" xfId="0" applyFont="1" applyFill="1" applyBorder="1" applyAlignment="1">
      <alignment horizontal="center" vertical="center"/>
    </xf>
    <xf numFmtId="0" fontId="23" fillId="1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22"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00206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theme="6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Verdana"/>
        <scheme val="none"/>
      </font>
      <numFmt numFmtId="0" formatCode="General"/>
    </dxf>
    <dxf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0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Verdana"/>
        <scheme val="none"/>
      </font>
      <fill>
        <patternFill patternType="solid">
          <fgColor indexed="64"/>
          <bgColor rgb="FFFFFF00"/>
        </patternFill>
      </fill>
    </dxf>
  </dxf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pivotSource>
    <c:name>[Excel_Exercise.xlsx]Sheet7!PivotTable4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Profit by Product Name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Sheet7!$A$4:$A$17</c:f>
              <c:strCache>
                <c:ptCount val="13"/>
                <c:pt idx="0">
                  <c:v>Green Tea</c:v>
                </c:pt>
                <c:pt idx="1">
                  <c:v>Amaretto</c:v>
                </c:pt>
                <c:pt idx="2">
                  <c:v>Mint</c:v>
                </c:pt>
                <c:pt idx="3">
                  <c:v>Regular Espresso</c:v>
                </c:pt>
                <c:pt idx="4">
                  <c:v>Caffe Latte</c:v>
                </c:pt>
                <c:pt idx="5">
                  <c:v>Decaf Irish Cream</c:v>
                </c:pt>
                <c:pt idx="6">
                  <c:v>Caffe Mocha</c:v>
                </c:pt>
                <c:pt idx="7">
                  <c:v>Earl Grey</c:v>
                </c:pt>
                <c:pt idx="8">
                  <c:v>Chamomile</c:v>
                </c:pt>
                <c:pt idx="9">
                  <c:v>Darjeeling</c:v>
                </c:pt>
                <c:pt idx="10">
                  <c:v>Decaf Espresso</c:v>
                </c:pt>
                <c:pt idx="11">
                  <c:v>Lemon</c:v>
                </c:pt>
                <c:pt idx="12">
                  <c:v>Columbian</c:v>
                </c:pt>
              </c:strCache>
            </c:strRef>
          </c:cat>
          <c:val>
            <c:numRef>
              <c:f>Sheet7!$B$4:$B$17</c:f>
              <c:numCache>
                <c:formatCode>General</c:formatCode>
                <c:ptCount val="13"/>
                <c:pt idx="0">
                  <c:v>-231</c:v>
                </c:pt>
                <c:pt idx="1">
                  <c:v>4890</c:v>
                </c:pt>
                <c:pt idx="2">
                  <c:v>6154</c:v>
                </c:pt>
                <c:pt idx="3">
                  <c:v>10065</c:v>
                </c:pt>
                <c:pt idx="4">
                  <c:v>11375</c:v>
                </c:pt>
                <c:pt idx="5">
                  <c:v>13989</c:v>
                </c:pt>
                <c:pt idx="6">
                  <c:v>17678</c:v>
                </c:pt>
                <c:pt idx="7">
                  <c:v>24164</c:v>
                </c:pt>
                <c:pt idx="8">
                  <c:v>27231</c:v>
                </c:pt>
                <c:pt idx="9">
                  <c:v>29053</c:v>
                </c:pt>
                <c:pt idx="10">
                  <c:v>29502</c:v>
                </c:pt>
                <c:pt idx="11">
                  <c:v>29869</c:v>
                </c:pt>
                <c:pt idx="12">
                  <c:v>55804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30176"/>
        <c:axId val="132074112"/>
      </c:barChart>
      <c:catAx>
        <c:axId val="46930176"/>
        <c:scaling>
          <c:orientation val="minMax"/>
        </c:scaling>
        <c:delete val="0"/>
        <c:axPos val="l"/>
        <c:majorTickMark val="none"/>
        <c:minorTickMark val="none"/>
        <c:tickLblPos val="nextTo"/>
        <c:crossAx val="132074112"/>
        <c:crosses val="autoZero"/>
        <c:auto val="1"/>
        <c:lblAlgn val="ctr"/>
        <c:lblOffset val="100"/>
        <c:noMultiLvlLbl val="0"/>
      </c:catAx>
      <c:valAx>
        <c:axId val="13207411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4693017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pivotSource>
    <c:name>[Excel_Exercise.xlsx]Sheet9!PivotTable6</c:name>
    <c:fmtId val="0"/>
  </c:pivotSource>
  <c:chart>
    <c:title>
      <c:layout/>
      <c:overlay val="0"/>
    </c:title>
    <c:autoTitleDeleted val="0"/>
    <c:pivotFmts>
      <c:pivotFmt>
        <c:idx val="0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Sheet9!$A$4:$A$16</c:f>
              <c:strCache>
                <c:ptCount val="12"/>
                <c:pt idx="0">
                  <c:v>Amaretto</c:v>
                </c:pt>
                <c:pt idx="1">
                  <c:v>Caffe Mocha</c:v>
                </c:pt>
                <c:pt idx="2">
                  <c:v>Chamomile</c:v>
                </c:pt>
                <c:pt idx="3">
                  <c:v>Columbian</c:v>
                </c:pt>
                <c:pt idx="4">
                  <c:v>Darjeeling</c:v>
                </c:pt>
                <c:pt idx="5">
                  <c:v>Decaf Espresso</c:v>
                </c:pt>
                <c:pt idx="6">
                  <c:v>Decaf Irish Cream</c:v>
                </c:pt>
                <c:pt idx="7">
                  <c:v>Earl Grey</c:v>
                </c:pt>
                <c:pt idx="8">
                  <c:v>Green Tea</c:v>
                </c:pt>
                <c:pt idx="9">
                  <c:v>Lemon</c:v>
                </c:pt>
                <c:pt idx="10">
                  <c:v>Mint</c:v>
                </c:pt>
                <c:pt idx="11">
                  <c:v>Regular Espresso</c:v>
                </c:pt>
              </c:strCache>
            </c:strRef>
          </c:cat>
          <c:val>
            <c:numRef>
              <c:f>Sheet9!$B$4:$B$16</c:f>
              <c:numCache>
                <c:formatCode>General</c:formatCode>
                <c:ptCount val="12"/>
                <c:pt idx="0">
                  <c:v>368</c:v>
                </c:pt>
                <c:pt idx="1">
                  <c:v>8430</c:v>
                </c:pt>
                <c:pt idx="2">
                  <c:v>292</c:v>
                </c:pt>
                <c:pt idx="3">
                  <c:v>4994</c:v>
                </c:pt>
                <c:pt idx="4">
                  <c:v>1518</c:v>
                </c:pt>
                <c:pt idx="5">
                  <c:v>1044</c:v>
                </c:pt>
                <c:pt idx="6">
                  <c:v>782</c:v>
                </c:pt>
                <c:pt idx="7">
                  <c:v>716</c:v>
                </c:pt>
                <c:pt idx="8">
                  <c:v>1134</c:v>
                </c:pt>
                <c:pt idx="9">
                  <c:v>4400</c:v>
                </c:pt>
                <c:pt idx="10">
                  <c:v>2818</c:v>
                </c:pt>
                <c:pt idx="11">
                  <c:v>2946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497024"/>
        <c:axId val="156315008"/>
      </c:barChart>
      <c:catAx>
        <c:axId val="15449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56315008"/>
        <c:crosses val="autoZero"/>
        <c:auto val="1"/>
        <c:lblAlgn val="ctr"/>
        <c:lblOffset val="100"/>
        <c:noMultiLvlLbl val="0"/>
      </c:catAx>
      <c:valAx>
        <c:axId val="15631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497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pivotSource>
    <c:name>[Excel_Exercise.xlsx]Sheet10!PivotTable7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State</a:t>
            </a:r>
            <a:r>
              <a:rPr lang="en-US" baseline="0"/>
              <a:t>-wise Total Expenses By Type of Coffee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Sheet10!$B$3:$B$4</c:f>
              <c:strCache>
                <c:ptCount val="1"/>
                <c:pt idx="0">
                  <c:v>Decaf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Sheet10!$A$5:$A$25</c:f>
              <c:strCache>
                <c:ptCount val="20"/>
                <c:pt idx="0">
                  <c:v>New York</c:v>
                </c:pt>
                <c:pt idx="1">
                  <c:v>California</c:v>
                </c:pt>
                <c:pt idx="2">
                  <c:v>Nevada</c:v>
                </c:pt>
                <c:pt idx="3">
                  <c:v>Illinois</c:v>
                </c:pt>
                <c:pt idx="4">
                  <c:v>Iowa</c:v>
                </c:pt>
                <c:pt idx="5">
                  <c:v>Washington</c:v>
                </c:pt>
                <c:pt idx="6">
                  <c:v>Wisconsin</c:v>
                </c:pt>
                <c:pt idx="7">
                  <c:v>Oklahoma</c:v>
                </c:pt>
                <c:pt idx="8">
                  <c:v>Florida</c:v>
                </c:pt>
                <c:pt idx="9">
                  <c:v>Connecticut</c:v>
                </c:pt>
                <c:pt idx="10">
                  <c:v>Texas</c:v>
                </c:pt>
                <c:pt idx="11">
                  <c:v>Ohio</c:v>
                </c:pt>
                <c:pt idx="12">
                  <c:v>Oregon</c:v>
                </c:pt>
                <c:pt idx="13">
                  <c:v>Massachusetts</c:v>
                </c:pt>
                <c:pt idx="14">
                  <c:v>Colorado</c:v>
                </c:pt>
                <c:pt idx="15">
                  <c:v>Missouri</c:v>
                </c:pt>
                <c:pt idx="16">
                  <c:v>New Mexico</c:v>
                </c:pt>
                <c:pt idx="17">
                  <c:v>Utah</c:v>
                </c:pt>
                <c:pt idx="18">
                  <c:v>Louisiana</c:v>
                </c:pt>
                <c:pt idx="19">
                  <c:v>New Hampshire</c:v>
                </c:pt>
              </c:strCache>
            </c:strRef>
          </c:cat>
          <c:val>
            <c:numRef>
              <c:f>Sheet10!$B$5:$B$25</c:f>
              <c:numCache>
                <c:formatCode>#,##0.00</c:formatCode>
                <c:ptCount val="20"/>
                <c:pt idx="0">
                  <c:v>112.83333333333333</c:v>
                </c:pt>
                <c:pt idx="1">
                  <c:v>77</c:v>
                </c:pt>
                <c:pt idx="2">
                  <c:v>72.283333333333331</c:v>
                </c:pt>
                <c:pt idx="3">
                  <c:v>53.424999999999997</c:v>
                </c:pt>
                <c:pt idx="4">
                  <c:v>51.541666666666664</c:v>
                </c:pt>
                <c:pt idx="5">
                  <c:v>63.572916666666664</c:v>
                </c:pt>
                <c:pt idx="6">
                  <c:v>35.520833333333336</c:v>
                </c:pt>
                <c:pt idx="7">
                  <c:v>63.541666666666664</c:v>
                </c:pt>
                <c:pt idx="8">
                  <c:v>46.766666666666666</c:v>
                </c:pt>
                <c:pt idx="9">
                  <c:v>48.763888888888886</c:v>
                </c:pt>
                <c:pt idx="10">
                  <c:v>36.677083333333336</c:v>
                </c:pt>
                <c:pt idx="11">
                  <c:v>40.666666666666664</c:v>
                </c:pt>
                <c:pt idx="12">
                  <c:v>38.40625</c:v>
                </c:pt>
                <c:pt idx="13">
                  <c:v>52.458333333333336</c:v>
                </c:pt>
                <c:pt idx="14">
                  <c:v>55.6</c:v>
                </c:pt>
                <c:pt idx="15">
                  <c:v>46.760416666666664</c:v>
                </c:pt>
                <c:pt idx="16">
                  <c:v>34.677083333333336</c:v>
                </c:pt>
                <c:pt idx="17">
                  <c:v>44.758333333333333</c:v>
                </c:pt>
                <c:pt idx="18">
                  <c:v>38.854166666666664</c:v>
                </c:pt>
                <c:pt idx="19">
                  <c:v>45.833333333333336</c:v>
                </c:pt>
              </c:numCache>
            </c:numRef>
          </c:val>
        </c:ser>
        <c:ser>
          <c:idx val="1"/>
          <c:order val="1"/>
          <c:tx>
            <c:strRef>
              <c:f>Sheet10!$C$3:$C$4</c:f>
              <c:strCache>
                <c:ptCount val="1"/>
                <c:pt idx="0">
                  <c:v>Regular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Sheet10!$A$5:$A$25</c:f>
              <c:strCache>
                <c:ptCount val="20"/>
                <c:pt idx="0">
                  <c:v>New York</c:v>
                </c:pt>
                <c:pt idx="1">
                  <c:v>California</c:v>
                </c:pt>
                <c:pt idx="2">
                  <c:v>Nevada</c:v>
                </c:pt>
                <c:pt idx="3">
                  <c:v>Illinois</c:v>
                </c:pt>
                <c:pt idx="4">
                  <c:v>Iowa</c:v>
                </c:pt>
                <c:pt idx="5">
                  <c:v>Washington</c:v>
                </c:pt>
                <c:pt idx="6">
                  <c:v>Wisconsin</c:v>
                </c:pt>
                <c:pt idx="7">
                  <c:v>Oklahoma</c:v>
                </c:pt>
                <c:pt idx="8">
                  <c:v>Florida</c:v>
                </c:pt>
                <c:pt idx="9">
                  <c:v>Connecticut</c:v>
                </c:pt>
                <c:pt idx="10">
                  <c:v>Texas</c:v>
                </c:pt>
                <c:pt idx="11">
                  <c:v>Ohio</c:v>
                </c:pt>
                <c:pt idx="12">
                  <c:v>Oregon</c:v>
                </c:pt>
                <c:pt idx="13">
                  <c:v>Massachusetts</c:v>
                </c:pt>
                <c:pt idx="14">
                  <c:v>Colorado</c:v>
                </c:pt>
                <c:pt idx="15">
                  <c:v>Missouri</c:v>
                </c:pt>
                <c:pt idx="16">
                  <c:v>New Mexico</c:v>
                </c:pt>
                <c:pt idx="17">
                  <c:v>Utah</c:v>
                </c:pt>
                <c:pt idx="18">
                  <c:v>Louisiana</c:v>
                </c:pt>
                <c:pt idx="19">
                  <c:v>New Hampshire</c:v>
                </c:pt>
              </c:strCache>
            </c:strRef>
          </c:cat>
          <c:val>
            <c:numRef>
              <c:f>Sheet10!$C$5:$C$25</c:f>
              <c:numCache>
                <c:formatCode>#,##0.00</c:formatCode>
                <c:ptCount val="20"/>
                <c:pt idx="0">
                  <c:v>84.868055555555557</c:v>
                </c:pt>
                <c:pt idx="1">
                  <c:v>83.226190476190482</c:v>
                </c:pt>
                <c:pt idx="2">
                  <c:v>68.833333333333329</c:v>
                </c:pt>
                <c:pt idx="3">
                  <c:v>75.4375</c:v>
                </c:pt>
                <c:pt idx="4">
                  <c:v>57.416666666666664</c:v>
                </c:pt>
                <c:pt idx="5">
                  <c:v>46.847222222222221</c:v>
                </c:pt>
                <c:pt idx="6">
                  <c:v>67.474999999999994</c:v>
                </c:pt>
                <c:pt idx="7">
                  <c:v>34.402777777777779</c:v>
                </c:pt>
                <c:pt idx="8">
                  <c:v>56.21875</c:v>
                </c:pt>
                <c:pt idx="9">
                  <c:v>47.760416666666664</c:v>
                </c:pt>
                <c:pt idx="10">
                  <c:v>62.208333333333336</c:v>
                </c:pt>
                <c:pt idx="11">
                  <c:v>52.891666666666666</c:v>
                </c:pt>
                <c:pt idx="12">
                  <c:v>52.148809523809526</c:v>
                </c:pt>
                <c:pt idx="13">
                  <c:v>45.883333333333333</c:v>
                </c:pt>
                <c:pt idx="14">
                  <c:v>37.993055555555557</c:v>
                </c:pt>
                <c:pt idx="15">
                  <c:v>42.93333333333333</c:v>
                </c:pt>
                <c:pt idx="16">
                  <c:v>54.361111111111114</c:v>
                </c:pt>
                <c:pt idx="17">
                  <c:v>41.892857142857146</c:v>
                </c:pt>
                <c:pt idx="18">
                  <c:v>47.944444444444443</c:v>
                </c:pt>
                <c:pt idx="19">
                  <c:v>38.236111111111114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94195968"/>
        <c:axId val="294197504"/>
      </c:barChart>
      <c:catAx>
        <c:axId val="294195968"/>
        <c:scaling>
          <c:orientation val="minMax"/>
        </c:scaling>
        <c:delete val="0"/>
        <c:axPos val="l"/>
        <c:majorTickMark val="out"/>
        <c:minorTickMark val="none"/>
        <c:tickLblPos val="nextTo"/>
        <c:crossAx val="294197504"/>
        <c:crosses val="autoZero"/>
        <c:auto val="1"/>
        <c:lblAlgn val="ctr"/>
        <c:lblOffset val="100"/>
        <c:noMultiLvlLbl val="0"/>
      </c:catAx>
      <c:valAx>
        <c:axId val="29419750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94195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pivotSource>
    <c:name>[Excel_Exercise.xlsx]Sheet11!PivotTable8</c:name>
    <c:fmtId val="0"/>
  </c:pivotSource>
  <c:chart>
    <c:autoTitleDeleted val="0"/>
    <c:pivotFmts>
      <c:pivotFmt>
        <c:idx val="0"/>
      </c:pivotFmt>
      <c:pivotFmt>
        <c:idx val="1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24576696355578503"/>
          <c:y val="0.12766116247475121"/>
          <c:w val="0.57187470418656683"/>
          <c:h val="0.77319630484115687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Sheet11!$B$3:$B$4</c:f>
              <c:strCache>
                <c:ptCount val="1"/>
                <c:pt idx="0">
                  <c:v>Major Market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Sheet11!$A$5:$A$8</c:f>
              <c:strCache>
                <c:ptCount val="3"/>
                <c:pt idx="0">
                  <c:v>Darjeeling</c:v>
                </c:pt>
                <c:pt idx="1">
                  <c:v>Earl Grey</c:v>
                </c:pt>
                <c:pt idx="2">
                  <c:v>Green Tea</c:v>
                </c:pt>
              </c:strCache>
            </c:strRef>
          </c:cat>
          <c:val>
            <c:numRef>
              <c:f>Sheet11!$B$5:$B$8</c:f>
              <c:numCache>
                <c:formatCode>General</c:formatCode>
                <c:ptCount val="3"/>
                <c:pt idx="0">
                  <c:v>12105</c:v>
                </c:pt>
                <c:pt idx="1">
                  <c:v>9860</c:v>
                </c:pt>
                <c:pt idx="2">
                  <c:v>6468</c:v>
                </c:pt>
              </c:numCache>
            </c:numRef>
          </c:val>
        </c:ser>
        <c:ser>
          <c:idx val="1"/>
          <c:order val="1"/>
          <c:tx>
            <c:strRef>
              <c:f>Sheet11!$C$3:$C$4</c:f>
              <c:strCache>
                <c:ptCount val="1"/>
                <c:pt idx="0">
                  <c:v>Small Market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Sheet11!$A$5:$A$8</c:f>
              <c:strCache>
                <c:ptCount val="3"/>
                <c:pt idx="0">
                  <c:v>Darjeeling</c:v>
                </c:pt>
                <c:pt idx="1">
                  <c:v>Earl Grey</c:v>
                </c:pt>
                <c:pt idx="2">
                  <c:v>Green Tea</c:v>
                </c:pt>
              </c:strCache>
            </c:strRef>
          </c:cat>
          <c:val>
            <c:numRef>
              <c:f>Sheet11!$C$5:$C$8</c:f>
              <c:numCache>
                <c:formatCode>General</c:formatCode>
                <c:ptCount val="3"/>
                <c:pt idx="0">
                  <c:v>18751</c:v>
                </c:pt>
                <c:pt idx="1">
                  <c:v>18780</c:v>
                </c:pt>
                <c:pt idx="2">
                  <c:v>12223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61561728"/>
        <c:axId val="262698112"/>
      </c:barChart>
      <c:catAx>
        <c:axId val="261561728"/>
        <c:scaling>
          <c:orientation val="minMax"/>
        </c:scaling>
        <c:delete val="0"/>
        <c:axPos val="l"/>
        <c:majorTickMark val="out"/>
        <c:minorTickMark val="none"/>
        <c:tickLblPos val="nextTo"/>
        <c:crossAx val="262698112"/>
        <c:crosses val="autoZero"/>
        <c:auto val="1"/>
        <c:lblAlgn val="ctr"/>
        <c:lblOffset val="100"/>
        <c:noMultiLvlLbl val="0"/>
      </c:catAx>
      <c:valAx>
        <c:axId val="26269811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6156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[Excel_Exercise.xlsx]Sheet12!PivotTable9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No.</a:t>
            </a:r>
            <a:r>
              <a:rPr lang="en-US" baseline="0"/>
              <a:t> of records by Product Type &amp;Market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Sheet12!$B$3:$B$4</c:f>
              <c:strCache>
                <c:ptCount val="1"/>
                <c:pt idx="0">
                  <c:v>Central</c:v>
                </c:pt>
              </c:strCache>
            </c:strRef>
          </c:tx>
          <c:invertIfNegative val="0"/>
          <c:cat>
            <c:strRef>
              <c:f>Sheet12!$A$5:$A$9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Sheet12!$B$5:$B$9</c:f>
              <c:numCache>
                <c:formatCode>General</c:formatCode>
                <c:ptCount val="4"/>
                <c:pt idx="0">
                  <c:v>384</c:v>
                </c:pt>
                <c:pt idx="1">
                  <c:v>288</c:v>
                </c:pt>
                <c:pt idx="2">
                  <c:v>336</c:v>
                </c:pt>
                <c:pt idx="3">
                  <c:v>336</c:v>
                </c:pt>
              </c:numCache>
            </c:numRef>
          </c:val>
        </c:ser>
        <c:ser>
          <c:idx val="1"/>
          <c:order val="1"/>
          <c:tx>
            <c:strRef>
              <c:f>Sheet12!$C$3:$C$4</c:f>
              <c:strCache>
                <c:ptCount val="1"/>
                <c:pt idx="0">
                  <c:v>East</c:v>
                </c:pt>
              </c:strCache>
            </c:strRef>
          </c:tx>
          <c:invertIfNegative val="0"/>
          <c:cat>
            <c:strRef>
              <c:f>Sheet12!$A$5:$A$9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Sheet12!$C$5:$C$9</c:f>
              <c:numCache>
                <c:formatCode>General</c:formatCode>
                <c:ptCount val="4"/>
                <c:pt idx="0">
                  <c:v>168</c:v>
                </c:pt>
                <c:pt idx="1">
                  <c:v>240</c:v>
                </c:pt>
                <c:pt idx="2">
                  <c:v>216</c:v>
                </c:pt>
                <c:pt idx="3">
                  <c:v>264</c:v>
                </c:pt>
              </c:numCache>
            </c:numRef>
          </c:val>
        </c:ser>
        <c:ser>
          <c:idx val="2"/>
          <c:order val="2"/>
          <c:tx>
            <c:strRef>
              <c:f>Sheet12!$D$3:$D$4</c:f>
              <c:strCache>
                <c:ptCount val="1"/>
                <c:pt idx="0">
                  <c:v>South</c:v>
                </c:pt>
              </c:strCache>
            </c:strRef>
          </c:tx>
          <c:invertIfNegative val="0"/>
          <c:cat>
            <c:strRef>
              <c:f>Sheet12!$A$5:$A$9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Sheet12!$D$5:$D$9</c:f>
              <c:numCache>
                <c:formatCode>General</c:formatCode>
                <c:ptCount val="4"/>
                <c:pt idx="0">
                  <c:v>192</c:v>
                </c:pt>
                <c:pt idx="1">
                  <c:v>288</c:v>
                </c:pt>
                <c:pt idx="2">
                  <c:v>192</c:v>
                </c:pt>
              </c:numCache>
            </c:numRef>
          </c:val>
        </c:ser>
        <c:ser>
          <c:idx val="3"/>
          <c:order val="3"/>
          <c:tx>
            <c:strRef>
              <c:f>Sheet12!$E$3:$E$4</c:f>
              <c:strCache>
                <c:ptCount val="1"/>
                <c:pt idx="0">
                  <c:v>West</c:v>
                </c:pt>
              </c:strCache>
            </c:strRef>
          </c:tx>
          <c:invertIfNegative val="0"/>
          <c:cat>
            <c:strRef>
              <c:f>Sheet12!$A$5:$A$9</c:f>
              <c:strCache>
                <c:ptCount val="4"/>
                <c:pt idx="0">
                  <c:v>Coffee</c:v>
                </c:pt>
                <c:pt idx="1">
                  <c:v>Espresso</c:v>
                </c:pt>
                <c:pt idx="2">
                  <c:v>Herbal Tea</c:v>
                </c:pt>
                <c:pt idx="3">
                  <c:v>Tea</c:v>
                </c:pt>
              </c:strCache>
            </c:strRef>
          </c:cat>
          <c:val>
            <c:numRef>
              <c:f>Sheet12!$E$5:$E$9</c:f>
              <c:numCache>
                <c:formatCode>General</c:formatCode>
                <c:ptCount val="4"/>
                <c:pt idx="0">
                  <c:v>312</c:v>
                </c:pt>
                <c:pt idx="1">
                  <c:v>360</c:v>
                </c:pt>
                <c:pt idx="2">
                  <c:v>312</c:v>
                </c:pt>
                <c:pt idx="3">
                  <c:v>360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446080"/>
        <c:axId val="260447616"/>
      </c:barChart>
      <c:catAx>
        <c:axId val="260446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60447616"/>
        <c:crosses val="autoZero"/>
        <c:auto val="1"/>
        <c:lblAlgn val="ctr"/>
        <c:lblOffset val="100"/>
        <c:noMultiLvlLbl val="0"/>
      </c:catAx>
      <c:valAx>
        <c:axId val="260447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0446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[Excel_Exercise.xlsx]Sheet13!PivotTable10</c:name>
    <c:fmtId val="0"/>
  </c:pivotSource>
  <c:chart>
    <c:title>
      <c:layout/>
      <c:overlay val="0"/>
    </c:title>
    <c:autoTitleDeleted val="0"/>
    <c:pivotFmts>
      <c:pivotFmt>
        <c:idx val="0"/>
        <c:dLbl>
          <c:idx val="0"/>
          <c:layout/>
          <c:dLblPos val="bestFit"/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30"/>
      <c:rotY val="17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Sheet13!$A$4:$A$7</c:f>
              <c:strCache>
                <c:ptCount val="3"/>
                <c:pt idx="0">
                  <c:v>Columbian</c:v>
                </c:pt>
                <c:pt idx="1">
                  <c:v>Decaf Irish Cream</c:v>
                </c:pt>
                <c:pt idx="2">
                  <c:v>Amaretto</c:v>
                </c:pt>
              </c:strCache>
            </c:strRef>
          </c:cat>
          <c:val>
            <c:numRef>
              <c:f>Sheet13!$B$4:$B$7</c:f>
              <c:numCache>
                <c:formatCode>0.00%</c:formatCode>
                <c:ptCount val="3"/>
                <c:pt idx="0">
                  <c:v>0.59176397882192333</c:v>
                </c:pt>
                <c:pt idx="1">
                  <c:v>0.28708469385872676</c:v>
                </c:pt>
                <c:pt idx="2">
                  <c:v>0.1211513273193499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[Excel_Exercise.xlsx]Sheet14!PivotTable11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Monthly COGS by Market Size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2"/>
        <c:dLbl>
          <c:idx val="0"/>
          <c:delete val="1"/>
        </c:dLbl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Sheet14!$B$3:$B$4</c:f>
              <c:strCache>
                <c:ptCount val="1"/>
                <c:pt idx="0">
                  <c:v>Major Market</c:v>
                </c:pt>
              </c:strCache>
            </c:strRef>
          </c:tx>
          <c:cat>
            <c:multiLvlStrRef>
              <c:f>Sheet14!$A$5:$A$31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Sheet14!$B$5:$B$31</c:f>
              <c:numCache>
                <c:formatCode>General</c:formatCode>
                <c:ptCount val="24"/>
                <c:pt idx="0">
                  <c:v>1042</c:v>
                </c:pt>
                <c:pt idx="1">
                  <c:v>1138</c:v>
                </c:pt>
                <c:pt idx="2">
                  <c:v>1127</c:v>
                </c:pt>
                <c:pt idx="3">
                  <c:v>1128</c:v>
                </c:pt>
                <c:pt idx="4">
                  <c:v>1359</c:v>
                </c:pt>
                <c:pt idx="5">
                  <c:v>1233</c:v>
                </c:pt>
                <c:pt idx="6">
                  <c:v>1138</c:v>
                </c:pt>
                <c:pt idx="7">
                  <c:v>1408</c:v>
                </c:pt>
                <c:pt idx="8">
                  <c:v>1169</c:v>
                </c:pt>
                <c:pt idx="9">
                  <c:v>1199</c:v>
                </c:pt>
                <c:pt idx="10">
                  <c:v>1151</c:v>
                </c:pt>
                <c:pt idx="11">
                  <c:v>1238</c:v>
                </c:pt>
                <c:pt idx="12">
                  <c:v>1042</c:v>
                </c:pt>
                <c:pt idx="13">
                  <c:v>1138</c:v>
                </c:pt>
                <c:pt idx="14">
                  <c:v>1127</c:v>
                </c:pt>
                <c:pt idx="15">
                  <c:v>1170</c:v>
                </c:pt>
                <c:pt idx="16">
                  <c:v>1232</c:v>
                </c:pt>
                <c:pt idx="17">
                  <c:v>1223</c:v>
                </c:pt>
                <c:pt idx="18">
                  <c:v>1312</c:v>
                </c:pt>
                <c:pt idx="19">
                  <c:v>1123</c:v>
                </c:pt>
                <c:pt idx="20">
                  <c:v>1216</c:v>
                </c:pt>
                <c:pt idx="21">
                  <c:v>1199</c:v>
                </c:pt>
                <c:pt idx="22">
                  <c:v>1232</c:v>
                </c:pt>
                <c:pt idx="23">
                  <c:v>1089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Sheet14!$C$3:$C$4</c:f>
              <c:strCache>
                <c:ptCount val="1"/>
                <c:pt idx="0">
                  <c:v>Small Market</c:v>
                </c:pt>
              </c:strCache>
            </c:strRef>
          </c:tx>
          <c:cat>
            <c:multiLvlStrRef>
              <c:f>Sheet14!$A$5:$A$31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Sheet14!$C$5:$C$31</c:f>
              <c:numCache>
                <c:formatCode>General</c:formatCode>
                <c:ptCount val="24"/>
                <c:pt idx="0">
                  <c:v>2063</c:v>
                </c:pt>
                <c:pt idx="1">
                  <c:v>1885</c:v>
                </c:pt>
                <c:pt idx="2">
                  <c:v>1988</c:v>
                </c:pt>
                <c:pt idx="3">
                  <c:v>2061</c:v>
                </c:pt>
                <c:pt idx="4">
                  <c:v>2087</c:v>
                </c:pt>
                <c:pt idx="5">
                  <c:v>2135</c:v>
                </c:pt>
                <c:pt idx="6">
                  <c:v>2327</c:v>
                </c:pt>
                <c:pt idx="7">
                  <c:v>2137</c:v>
                </c:pt>
                <c:pt idx="8">
                  <c:v>2116</c:v>
                </c:pt>
                <c:pt idx="9">
                  <c:v>1874</c:v>
                </c:pt>
                <c:pt idx="10">
                  <c:v>1883</c:v>
                </c:pt>
                <c:pt idx="11">
                  <c:v>2200</c:v>
                </c:pt>
                <c:pt idx="12">
                  <c:v>2049</c:v>
                </c:pt>
                <c:pt idx="13">
                  <c:v>1978</c:v>
                </c:pt>
                <c:pt idx="14">
                  <c:v>1999</c:v>
                </c:pt>
                <c:pt idx="15">
                  <c:v>1979</c:v>
                </c:pt>
                <c:pt idx="16">
                  <c:v>2164</c:v>
                </c:pt>
                <c:pt idx="17">
                  <c:v>2011</c:v>
                </c:pt>
                <c:pt idx="18">
                  <c:v>2230</c:v>
                </c:pt>
                <c:pt idx="19">
                  <c:v>2355</c:v>
                </c:pt>
                <c:pt idx="20">
                  <c:v>2151</c:v>
                </c:pt>
                <c:pt idx="21">
                  <c:v>1984</c:v>
                </c:pt>
                <c:pt idx="22">
                  <c:v>1930</c:v>
                </c:pt>
                <c:pt idx="23">
                  <c:v>2168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314820864"/>
        <c:axId val="328798592"/>
      </c:lineChart>
      <c:catAx>
        <c:axId val="314820864"/>
        <c:scaling>
          <c:orientation val="minMax"/>
        </c:scaling>
        <c:delete val="0"/>
        <c:axPos val="b"/>
        <c:title>
          <c:layout/>
          <c:overlay val="0"/>
        </c:title>
        <c:majorTickMark val="none"/>
        <c:minorTickMark val="none"/>
        <c:tickLblPos val="nextTo"/>
        <c:crossAx val="328798592"/>
        <c:crosses val="autoZero"/>
        <c:auto val="1"/>
        <c:lblAlgn val="ctr"/>
        <c:lblOffset val="100"/>
        <c:noMultiLvlLbl val="0"/>
      </c:catAx>
      <c:valAx>
        <c:axId val="32879859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31482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Sales Comparison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FF00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FFFF66"/>
              </a:solidFill>
            </c:spPr>
          </c:dPt>
          <c:val>
            <c:numRef>
              <c:f>Dashboard!$D$4:$E$4</c:f>
              <c:numCache>
                <c:formatCode>General</c:formatCode>
                <c:ptCount val="2"/>
                <c:pt idx="0">
                  <c:v>78162</c:v>
                </c:pt>
                <c:pt idx="1">
                  <c:v>95926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09698176"/>
        <c:axId val="209713024"/>
      </c:barChart>
      <c:catAx>
        <c:axId val="209698176"/>
        <c:scaling>
          <c:orientation val="minMax"/>
        </c:scaling>
        <c:delete val="0"/>
        <c:axPos val="l"/>
        <c:majorTickMark val="none"/>
        <c:minorTickMark val="none"/>
        <c:tickLblPos val="nextTo"/>
        <c:crossAx val="209713024"/>
        <c:crosses val="autoZero"/>
        <c:auto val="1"/>
        <c:lblAlgn val="ctr"/>
        <c:lblOffset val="100"/>
        <c:noMultiLvlLbl val="0"/>
      </c:catAx>
      <c:valAx>
        <c:axId val="20971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969817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Profit Comparison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</c:spPr>
          <c:invertIfNegative val="0"/>
          <c:val>
            <c:numRef>
              <c:f>Dashboard!$D$5:$E$5</c:f>
              <c:numCache>
                <c:formatCode>General</c:formatCode>
                <c:ptCount val="2"/>
                <c:pt idx="0">
                  <c:v>29502</c:v>
                </c:pt>
                <c:pt idx="1">
                  <c:v>29869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29172096"/>
        <c:axId val="329173632"/>
      </c:barChart>
      <c:catAx>
        <c:axId val="329172096"/>
        <c:scaling>
          <c:orientation val="minMax"/>
        </c:scaling>
        <c:delete val="0"/>
        <c:axPos val="l"/>
        <c:majorTickMark val="none"/>
        <c:minorTickMark val="none"/>
        <c:tickLblPos val="nextTo"/>
        <c:crossAx val="329173632"/>
        <c:crosses val="autoZero"/>
        <c:auto val="1"/>
        <c:lblAlgn val="ctr"/>
        <c:lblOffset val="100"/>
        <c:noMultiLvlLbl val="0"/>
      </c:catAx>
      <c:valAx>
        <c:axId val="3291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291720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COGS Comparison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B050"/>
              </a:solidFill>
            </c:spPr>
          </c:dPt>
          <c:val>
            <c:numRef>
              <c:f>Dashboard!$D$6:$E$6</c:f>
              <c:numCache>
                <c:formatCode>General</c:formatCode>
                <c:ptCount val="2"/>
                <c:pt idx="0">
                  <c:v>32920</c:v>
                </c:pt>
                <c:pt idx="1">
                  <c:v>41039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358971648"/>
        <c:axId val="359010688"/>
      </c:barChart>
      <c:catAx>
        <c:axId val="358971648"/>
        <c:scaling>
          <c:orientation val="minMax"/>
        </c:scaling>
        <c:delete val="0"/>
        <c:axPos val="l"/>
        <c:majorTickMark val="none"/>
        <c:minorTickMark val="none"/>
        <c:tickLblPos val="nextTo"/>
        <c:crossAx val="359010688"/>
        <c:crosses val="autoZero"/>
        <c:auto val="1"/>
        <c:lblAlgn val="ctr"/>
        <c:lblOffset val="100"/>
        <c:noMultiLvlLbl val="0"/>
      </c:catAx>
      <c:valAx>
        <c:axId val="35901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5897164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[Excel_Exercise.xlsx]Sheet15!PivotTable12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baseline="0"/>
              <a:t>Inventory data product type wise for different market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Sheet15!$B$3:$B$4</c:f>
              <c:strCache>
                <c:ptCount val="1"/>
                <c:pt idx="0">
                  <c:v>Coffee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Sheet15!$A$5:$A$31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Sheet15!$B$5:$B$31</c:f>
              <c:numCache>
                <c:formatCode>General</c:formatCode>
                <c:ptCount val="24"/>
                <c:pt idx="0">
                  <c:v>5483</c:v>
                </c:pt>
                <c:pt idx="1">
                  <c:v>5525</c:v>
                </c:pt>
                <c:pt idx="2">
                  <c:v>5563</c:v>
                </c:pt>
                <c:pt idx="3">
                  <c:v>5757</c:v>
                </c:pt>
                <c:pt idx="4">
                  <c:v>6047</c:v>
                </c:pt>
                <c:pt idx="5">
                  <c:v>6482</c:v>
                </c:pt>
                <c:pt idx="6">
                  <c:v>6857</c:v>
                </c:pt>
                <c:pt idx="7">
                  <c:v>6904</c:v>
                </c:pt>
                <c:pt idx="8">
                  <c:v>6975</c:v>
                </c:pt>
                <c:pt idx="9">
                  <c:v>7043</c:v>
                </c:pt>
                <c:pt idx="10">
                  <c:v>7177</c:v>
                </c:pt>
                <c:pt idx="11">
                  <c:v>7341</c:v>
                </c:pt>
                <c:pt idx="12">
                  <c:v>5483</c:v>
                </c:pt>
                <c:pt idx="13">
                  <c:v>5525</c:v>
                </c:pt>
                <c:pt idx="14">
                  <c:v>5563</c:v>
                </c:pt>
                <c:pt idx="15">
                  <c:v>5757</c:v>
                </c:pt>
                <c:pt idx="16">
                  <c:v>6047</c:v>
                </c:pt>
                <c:pt idx="17">
                  <c:v>6482</c:v>
                </c:pt>
                <c:pt idx="18">
                  <c:v>6857</c:v>
                </c:pt>
                <c:pt idx="19">
                  <c:v>6904</c:v>
                </c:pt>
                <c:pt idx="20">
                  <c:v>6975</c:v>
                </c:pt>
                <c:pt idx="21">
                  <c:v>7043</c:v>
                </c:pt>
                <c:pt idx="22">
                  <c:v>7177</c:v>
                </c:pt>
                <c:pt idx="23">
                  <c:v>7341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Sheet15!$C$3:$C$4</c:f>
              <c:strCache>
                <c:ptCount val="1"/>
                <c:pt idx="0">
                  <c:v>Espresso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Sheet15!$A$5:$A$31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Sheet15!$C$5:$C$31</c:f>
              <c:numCache>
                <c:formatCode>General</c:formatCode>
                <c:ptCount val="24"/>
                <c:pt idx="0">
                  <c:v>5336</c:v>
                </c:pt>
                <c:pt idx="1">
                  <c:v>4632</c:v>
                </c:pt>
                <c:pt idx="2">
                  <c:v>3944</c:v>
                </c:pt>
                <c:pt idx="3">
                  <c:v>3417</c:v>
                </c:pt>
                <c:pt idx="4">
                  <c:v>2971</c:v>
                </c:pt>
                <c:pt idx="5">
                  <c:v>2642</c:v>
                </c:pt>
                <c:pt idx="6">
                  <c:v>2255</c:v>
                </c:pt>
                <c:pt idx="7">
                  <c:v>1522</c:v>
                </c:pt>
                <c:pt idx="8">
                  <c:v>874</c:v>
                </c:pt>
                <c:pt idx="9">
                  <c:v>224</c:v>
                </c:pt>
                <c:pt idx="10">
                  <c:v>-334</c:v>
                </c:pt>
                <c:pt idx="11">
                  <c:v>-894</c:v>
                </c:pt>
                <c:pt idx="12">
                  <c:v>5336</c:v>
                </c:pt>
                <c:pt idx="13">
                  <c:v>4632</c:v>
                </c:pt>
                <c:pt idx="14">
                  <c:v>3944</c:v>
                </c:pt>
                <c:pt idx="15">
                  <c:v>3417</c:v>
                </c:pt>
                <c:pt idx="16">
                  <c:v>2971</c:v>
                </c:pt>
                <c:pt idx="17">
                  <c:v>2642</c:v>
                </c:pt>
                <c:pt idx="18">
                  <c:v>2255</c:v>
                </c:pt>
                <c:pt idx="19">
                  <c:v>1522</c:v>
                </c:pt>
                <c:pt idx="20">
                  <c:v>874</c:v>
                </c:pt>
                <c:pt idx="21">
                  <c:v>224</c:v>
                </c:pt>
                <c:pt idx="22">
                  <c:v>-334</c:v>
                </c:pt>
                <c:pt idx="23">
                  <c:v>-894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Sheet15!$D$3:$D$4</c:f>
              <c:strCache>
                <c:ptCount val="1"/>
                <c:pt idx="0">
                  <c:v>Herbal Tea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Sheet15!$A$5:$A$31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2018</c:v>
                  </c:pt>
                  <c:pt idx="12">
                    <c:v>2019</c:v>
                  </c:pt>
                </c:lvl>
              </c:multiLvlStrCache>
            </c:multiLvlStrRef>
          </c:cat>
          <c:val>
            <c:numRef>
              <c:f>Sheet15!$D$5:$D$31</c:f>
              <c:numCache>
                <c:formatCode>General</c:formatCode>
                <c:ptCount val="24"/>
                <c:pt idx="0">
                  <c:v>4466</c:v>
                </c:pt>
                <c:pt idx="1">
                  <c:v>4413</c:v>
                </c:pt>
                <c:pt idx="2">
                  <c:v>4368</c:v>
                </c:pt>
                <c:pt idx="3">
                  <c:v>4449</c:v>
                </c:pt>
                <c:pt idx="4">
                  <c:v>4615</c:v>
                </c:pt>
                <c:pt idx="5">
                  <c:v>4865</c:v>
                </c:pt>
                <c:pt idx="6">
                  <c:v>5036</c:v>
                </c:pt>
                <c:pt idx="7">
                  <c:v>4990</c:v>
                </c:pt>
                <c:pt idx="8">
                  <c:v>4939</c:v>
                </c:pt>
                <c:pt idx="9">
                  <c:v>4895</c:v>
                </c:pt>
                <c:pt idx="10">
                  <c:v>4924</c:v>
                </c:pt>
                <c:pt idx="11">
                  <c:v>4997</c:v>
                </c:pt>
                <c:pt idx="12">
                  <c:v>4466</c:v>
                </c:pt>
                <c:pt idx="13">
                  <c:v>4413</c:v>
                </c:pt>
                <c:pt idx="14">
                  <c:v>4368</c:v>
                </c:pt>
                <c:pt idx="15">
                  <c:v>4449</c:v>
                </c:pt>
                <c:pt idx="16">
                  <c:v>4615</c:v>
                </c:pt>
                <c:pt idx="17">
                  <c:v>4865</c:v>
                </c:pt>
                <c:pt idx="18">
                  <c:v>5036</c:v>
                </c:pt>
                <c:pt idx="19">
                  <c:v>4990</c:v>
                </c:pt>
                <c:pt idx="20">
                  <c:v>4939</c:v>
                </c:pt>
                <c:pt idx="21">
                  <c:v>4895</c:v>
                </c:pt>
                <c:pt idx="22">
                  <c:v>4924</c:v>
                </c:pt>
                <c:pt idx="23">
                  <c:v>4997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9112704"/>
        <c:axId val="359242752"/>
      </c:lineChart>
      <c:catAx>
        <c:axId val="359112704"/>
        <c:scaling>
          <c:orientation val="minMax"/>
        </c:scaling>
        <c:delete val="0"/>
        <c:axPos val="b"/>
        <c:majorTickMark val="none"/>
        <c:minorTickMark val="none"/>
        <c:tickLblPos val="nextTo"/>
        <c:crossAx val="359242752"/>
        <c:crosses val="autoZero"/>
        <c:auto val="1"/>
        <c:lblAlgn val="ctr"/>
        <c:lblOffset val="100"/>
        <c:noMultiLvlLbl val="0"/>
      </c:catAx>
      <c:valAx>
        <c:axId val="3592427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591127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114300</xdr:rowOff>
    </xdr:from>
    <xdr:to>
      <xdr:col>14</xdr:col>
      <xdr:colOff>152400</xdr:colOff>
      <xdr:row>29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2</xdr:row>
      <xdr:rowOff>100011</xdr:rowOff>
    </xdr:from>
    <xdr:to>
      <xdr:col>6</xdr:col>
      <xdr:colOff>904875</xdr:colOff>
      <xdr:row>23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33336</xdr:rowOff>
    </xdr:from>
    <xdr:to>
      <xdr:col>15</xdr:col>
      <xdr:colOff>114299</xdr:colOff>
      <xdr:row>29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3</xdr:row>
      <xdr:rowOff>100011</xdr:rowOff>
    </xdr:from>
    <xdr:to>
      <xdr:col>14</xdr:col>
      <xdr:colOff>352425</xdr:colOff>
      <xdr:row>29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10</xdr:row>
      <xdr:rowOff>42861</xdr:rowOff>
    </xdr:from>
    <xdr:to>
      <xdr:col>10</xdr:col>
      <xdr:colOff>257175</xdr:colOff>
      <xdr:row>28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400049</xdr:colOff>
      <xdr:row>2</xdr:row>
      <xdr:rowOff>19050</xdr:rowOff>
    </xdr:from>
    <xdr:to>
      <xdr:col>12</xdr:col>
      <xdr:colOff>161924</xdr:colOff>
      <xdr:row>26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</xdr:row>
      <xdr:rowOff>19050</xdr:rowOff>
    </xdr:from>
    <xdr:to>
      <xdr:col>15</xdr:col>
      <xdr:colOff>533400</xdr:colOff>
      <xdr:row>36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23132</xdr:colOff>
      <xdr:row>7</xdr:row>
      <xdr:rowOff>223837</xdr:rowOff>
    </xdr:from>
    <xdr:to>
      <xdr:col>4</xdr:col>
      <xdr:colOff>57150</xdr:colOff>
      <xdr:row>18</xdr:row>
      <xdr:rowOff>242887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183696</xdr:colOff>
      <xdr:row>7</xdr:row>
      <xdr:rowOff>242887</xdr:rowOff>
    </xdr:from>
    <xdr:to>
      <xdr:col>8</xdr:col>
      <xdr:colOff>216353</xdr:colOff>
      <xdr:row>19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340177</xdr:colOff>
      <xdr:row>7</xdr:row>
      <xdr:rowOff>213630</xdr:rowOff>
    </xdr:from>
    <xdr:to>
      <xdr:col>15</xdr:col>
      <xdr:colOff>149677</xdr:colOff>
      <xdr:row>19</xdr:row>
      <xdr:rowOff>17688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</xdr:row>
      <xdr:rowOff>76200</xdr:rowOff>
    </xdr:from>
    <xdr:to>
      <xdr:col>14</xdr:col>
      <xdr:colOff>371475</xdr:colOff>
      <xdr:row>33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481.171351851852" createdVersion="4" refreshedVersion="4" minRefreshableVersion="3" recordCount="4248">
  <cacheSource type="worksheet">
    <worksheetSource name="Coffee_data"/>
  </cacheSource>
  <cacheFields count="21">
    <cacheField name="Profit" numFmtId="0">
      <sharedItems containsSemiMixedTypes="0" containsString="0" containsNumber="1" containsInteger="1" minValue="-638" maxValue="778"/>
    </cacheField>
    <cacheField name="Margin" numFmtId="0">
      <sharedItems containsSemiMixedTypes="0" containsString="0" containsNumber="1" containsInteger="1" minValue="-302" maxValue="613"/>
    </cacheField>
    <cacheField name="Sales" numFmtId="0">
      <sharedItems containsSemiMixedTypes="0" containsString="0" containsNumber="1" containsInteger="1" minValue="17" maxValue="912"/>
    </cacheField>
    <cacheField name="COGS" numFmtId="0">
      <sharedItems containsSemiMixedTypes="0" containsString="0" containsNumber="1" containsInteger="1" minValue="0" maxValue="405"/>
    </cacheField>
    <cacheField name="Total Expenses" numFmtId="0">
      <sharedItems containsSemiMixedTypes="0" containsString="0" containsNumber="1" containsInteger="1" minValue="10" maxValue="190"/>
    </cacheField>
    <cacheField name="Marketing" numFmtId="0">
      <sharedItems containsSemiMixedTypes="0" containsString="0" containsNumber="1" containsInteger="1" minValue="0" maxValue="156" count="102">
        <n v="24"/>
        <n v="27"/>
        <n v="26"/>
        <n v="14"/>
        <n v="15"/>
        <n v="23"/>
        <n v="47"/>
        <n v="57"/>
        <n v="19"/>
        <n v="22"/>
        <n v="30"/>
        <n v="77"/>
        <n v="63"/>
        <n v="5"/>
        <n v="8"/>
        <n v="7"/>
        <n v="4"/>
        <n v="93"/>
        <n v="32"/>
        <n v="12"/>
        <n v="34"/>
        <n v="11"/>
        <n v="18"/>
        <n v="20"/>
        <n v="72"/>
        <n v="25"/>
        <n v="68"/>
        <n v="21"/>
        <n v="9"/>
        <n v="10"/>
        <n v="40"/>
        <n v="95"/>
        <n v="94"/>
        <n v="64"/>
        <n v="16"/>
        <n v="49"/>
        <n v="48"/>
        <n v="33"/>
        <n v="0"/>
        <n v="91"/>
        <n v="39"/>
        <n v="6"/>
        <n v="83"/>
        <n v="17"/>
        <n v="58"/>
        <n v="13"/>
        <n v="42"/>
        <n v="110"/>
        <n v="90"/>
        <n v="66"/>
        <n v="45"/>
        <n v="50"/>
        <n v="80"/>
        <n v="86"/>
        <n v="113"/>
        <n v="28"/>
        <n v="98"/>
        <n v="29"/>
        <n v="38"/>
        <n v="99"/>
        <n v="41"/>
        <n v="100"/>
        <n v="31"/>
        <n v="35"/>
        <n v="36"/>
        <n v="109"/>
        <n v="105"/>
        <n v="89"/>
        <n v="102"/>
        <n v="131"/>
        <n v="124"/>
        <n v="75"/>
        <n v="96"/>
        <n v="74"/>
        <n v="78"/>
        <n v="53"/>
        <n v="37"/>
        <n v="43"/>
        <n v="112"/>
        <n v="147"/>
        <n v="127"/>
        <n v="97"/>
        <n v="107"/>
        <n v="120"/>
        <n v="156"/>
        <n v="69"/>
        <n v="114"/>
        <n v="56"/>
        <n v="84"/>
        <n v="46"/>
        <n v="3"/>
        <n v="54"/>
        <n v="87"/>
        <n v="59"/>
        <n v="55"/>
        <n v="85"/>
        <n v="81"/>
        <n v="70"/>
        <n v="73"/>
        <n v="111"/>
        <n v="44"/>
        <n v="122"/>
      </sharedItems>
    </cacheField>
    <cacheField name="Inventory" numFmtId="0">
      <sharedItems containsSemiMixedTypes="0" containsString="0" containsNumber="1" containsInteger="1" minValue="-3534" maxValue="8252" count="610">
        <n v="777"/>
        <n v="623"/>
        <n v="821"/>
        <n v="456"/>
        <n v="558"/>
        <n v="1091"/>
        <n v="435"/>
        <n v="336"/>
        <n v="338"/>
        <n v="965"/>
        <n v="862"/>
        <n v="608"/>
        <n v="1310"/>
        <n v="1459"/>
        <n v="1419"/>
        <n v="494"/>
        <n v="197"/>
        <n v="261"/>
        <n v="525"/>
        <n v="196"/>
        <n v="169"/>
        <n v="364"/>
        <n v="500"/>
        <n v="651"/>
        <n v="312"/>
        <n v="551"/>
        <n v="432"/>
        <n v="522"/>
        <n v="400"/>
        <n v="390"/>
        <n v="961"/>
        <n v="241"/>
        <n v="372"/>
        <n v="725"/>
        <n v="2101"/>
        <n v="766"/>
        <n v="613"/>
        <n v="809"/>
        <n v="618"/>
        <n v="449"/>
        <n v="549"/>
        <n v="1073"/>
        <n v="427"/>
        <n v="329"/>
        <n v="331"/>
        <n v="958"/>
        <n v="844"/>
        <n v="596"/>
        <n v="1282"/>
        <n v="1436"/>
        <n v="818"/>
        <n v="620"/>
        <n v="774"/>
        <n v="1391"/>
        <n v="484"/>
        <n v="956"/>
        <n v="193"/>
        <n v="814"/>
        <n v="771"/>
        <n v="256"/>
        <n v="625"/>
        <n v="191"/>
        <n v="165"/>
        <n v="357"/>
        <n v="640"/>
        <n v="490"/>
        <n v="452"/>
        <n v="817"/>
        <n v="306"/>
        <n v="541"/>
        <n v="423"/>
        <n v="382"/>
        <n v="513"/>
        <n v="617"/>
        <n v="957"/>
        <n v="772"/>
        <n v="305"/>
        <n v="945"/>
        <n v="451"/>
        <n v="235"/>
        <n v="236"/>
        <n v="366"/>
        <n v="1402"/>
        <n v="901"/>
        <n v="2067"/>
        <n v="1454"/>
        <n v="1214"/>
        <n v="342"/>
        <n v="104"/>
        <n v="300"/>
        <n v="378"/>
        <n v="942"/>
        <n v="712"/>
        <n v="685"/>
        <n v="1071"/>
        <n v="1937"/>
        <n v="392"/>
        <n v="756"/>
        <n v="603"/>
        <n v="799"/>
        <n v="441"/>
        <n v="1059"/>
        <n v="421"/>
        <n v="323"/>
        <n v="325"/>
        <n v="952"/>
        <n v="829"/>
        <n v="585"/>
        <n v="1260"/>
        <n v="1417"/>
        <n v="816"/>
        <n v="731"/>
        <n v="1369"/>
        <n v="476"/>
        <n v="949"/>
        <n v="190"/>
        <n v="251"/>
        <n v="715"/>
        <n v="187"/>
        <n v="162"/>
        <n v="351"/>
        <n v="632"/>
        <n v="481"/>
        <n v="813"/>
        <n v="301"/>
        <n v="532"/>
        <n v="415"/>
        <n v="376"/>
        <n v="506"/>
        <n v="611"/>
        <n v="950"/>
        <n v="346"/>
        <n v="767"/>
        <n v="769"/>
        <n v="299"/>
        <n v="932"/>
        <n v="446"/>
        <n v="-54"/>
        <n v="231"/>
        <n v="361"/>
        <n v="1118"/>
        <n v="2041"/>
        <n v="1471"/>
        <n v="1480"/>
        <n v="768"/>
        <n v="36"/>
        <n v="94"/>
        <n v="189"/>
        <n v="923"/>
        <n v="700"/>
        <n v="1288"/>
        <n v="796"/>
        <n v="2449"/>
        <n v="385"/>
        <n v="593"/>
        <n v="337"/>
        <n v="460"/>
        <n v="559"/>
        <n v="822"/>
        <n v="433"/>
        <n v="865"/>
        <n v="1316"/>
        <n v="1464"/>
        <n v="820"/>
        <n v="1423"/>
        <n v="776"/>
        <n v="688"/>
        <n v="964"/>
        <n v="614"/>
        <n v="195"/>
        <n v="840"/>
        <n v="653"/>
        <n v="502"/>
        <n v="363"/>
        <n v="454"/>
        <n v="388"/>
        <n v="521"/>
        <n v="605"/>
        <n v="313"/>
        <n v="554"/>
        <n v="779"/>
        <n v="775"/>
        <n v="311"/>
        <n v="962"/>
        <n v="458"/>
        <n v="-348"/>
        <n v="1382"/>
        <n v="1262"/>
        <n v="2108"/>
        <n v="1558"/>
        <n v="1811"/>
        <n v="37"/>
        <n v="-39"/>
        <n v="-120"/>
        <n v="9"/>
        <n v="969"/>
        <n v="729"/>
        <n v="1564"/>
        <n v="3049"/>
        <n v="399"/>
        <n v="340"/>
        <n v="584"/>
        <n v="992"/>
        <n v="602"/>
        <n v="499"/>
        <n v="871"/>
        <n v="1156"/>
        <n v="1433"/>
        <n v="1559"/>
        <n v="671"/>
        <n v="1538"/>
        <n v="784"/>
        <n v="645"/>
        <n v="976"/>
        <n v="212"/>
        <n v="182"/>
        <n v="529"/>
        <n v="998"/>
        <n v="282"/>
        <n v="973"/>
        <n v="697"/>
        <n v="555"/>
        <n v="384"/>
        <n v="464"/>
        <n v="835"/>
        <n v="410"/>
        <n v="995"/>
        <n v="599"/>
        <n v="472"/>
        <n v="803"/>
        <n v="787"/>
        <n v="334"/>
        <n v="1020"/>
        <n v="838"/>
        <n v="491"/>
        <n v="-663"/>
        <n v="265"/>
        <n v="397"/>
        <n v="1673"/>
        <n v="1271"/>
        <n v="2250"/>
        <n v="1613"/>
        <n v="2169"/>
        <n v="-113"/>
        <n v="793"/>
        <n v="-104"/>
        <n v="-387"/>
        <n v="-161"/>
        <n v="1060"/>
        <n v="788"/>
        <n v="1215"/>
        <n v="1952"/>
        <n v="3742"/>
        <n v="422"/>
        <n v="794"/>
        <n v="373"/>
        <n v="396"/>
        <n v="1028"/>
        <n v="597"/>
        <n v="562"/>
        <n v="641"/>
        <n v="897"/>
        <n v="574"/>
        <n v="947"/>
        <n v="1245"/>
        <n v="496"/>
        <n v="1616"/>
        <n v="1715"/>
        <n v="1095"/>
        <n v="764"/>
        <n v="1714"/>
        <n v="798"/>
        <n v="843"/>
        <n v="996"/>
        <n v="239"/>
        <n v="204"/>
        <n v="876"/>
        <n v="828"/>
        <n v="580"/>
        <n v="1042"/>
        <n v="1142"/>
        <n v="636"/>
        <n v="414"/>
        <n v="478"/>
        <n v="856"/>
        <n v="443"/>
        <n v="1046"/>
        <n v="377"/>
        <n v="665"/>
        <n v="533"/>
        <n v="371"/>
        <n v="842"/>
        <n v="804"/>
        <n v="367"/>
        <n v="1102"/>
        <n v="864"/>
        <n v="543"/>
        <n v="-1006"/>
        <n v="302"/>
        <n v="436"/>
        <n v="1979"/>
        <n v="1405"/>
        <n v="2476"/>
        <n v="1727"/>
        <n v="2636"/>
        <n v="-267"/>
        <n v="-180"/>
        <n v="-660"/>
        <n v="-321"/>
        <n v="1213"/>
        <n v="874"/>
        <n v="1514"/>
        <n v="2393"/>
        <n v="4507"/>
        <n v="425"/>
        <n v="1304"/>
        <n v="517"/>
        <n v="420"/>
        <n v="419"/>
        <n v="1051"/>
        <n v="592"/>
        <n v="668"/>
        <n v="1007"/>
        <n v="564"/>
        <n v="1742"/>
        <n v="1819"/>
        <n v="833"/>
        <n v="1190"/>
        <n v="1834"/>
        <n v="808"/>
        <n v="854"/>
        <n v="1010"/>
        <n v="1334"/>
        <n v="258"/>
        <n v="219"/>
        <n v="252"/>
        <n v="894"/>
        <n v="845"/>
        <n v="1070"/>
        <n v="486"/>
        <n v="868"/>
        <n v="692"/>
        <n v="380"/>
        <n v="870"/>
        <n v="462"/>
        <n v="622"/>
        <n v="1081"/>
        <n v="587"/>
        <n v="403"/>
        <n v="717"/>
        <n v="575"/>
        <n v="1148"/>
        <n v="885"/>
        <n v="560"/>
        <n v="-1493"/>
        <n v="467"/>
        <n v="1781"/>
        <n v="3076"/>
        <n v="1355"/>
        <n v="2321"/>
        <n v="2654"/>
        <n v="-395"/>
        <n v="-258"/>
        <n v="-942"/>
        <n v="1319"/>
        <n v="-456"/>
        <n v="1832"/>
        <n v="2797"/>
        <n v="943"/>
        <n v="5230"/>
        <n v="463"/>
        <n v="1292"/>
        <n v="598"/>
        <n v="662"/>
        <n v="994"/>
        <n v="941"/>
        <n v="1797"/>
        <n v="1167"/>
        <n v="1809"/>
        <n v="806"/>
        <n v="516"/>
        <n v="851"/>
        <n v="332"/>
        <n v="1439"/>
        <n v="253"/>
        <n v="215"/>
        <n v="248"/>
        <n v="890"/>
        <n v="841"/>
        <n v="606"/>
        <n v="1064"/>
        <n v="810"/>
        <n v="678"/>
        <n v="428"/>
        <n v="581"/>
        <n v="705"/>
        <n v="565"/>
        <n v="811"/>
        <n v="1139"/>
        <n v="880"/>
        <n v="540"/>
        <n v="-2033"/>
        <n v="322"/>
        <n v="1565"/>
        <n v="3422"/>
        <n v="2615"/>
        <n v="2617"/>
        <n v="839"/>
        <n v="-508"/>
        <n v="-347"/>
        <n v="-1278"/>
        <n v="1296"/>
        <n v="-587"/>
        <n v="2105"/>
        <n v="3139"/>
        <n v="927"/>
        <n v="5807"/>
        <n v="474"/>
        <n v="826"/>
        <n v="1280"/>
        <n v="509"/>
        <n v="409"/>
        <n v="579"/>
        <n v="588"/>
        <n v="656"/>
        <n v="928"/>
        <n v="548"/>
        <n v="981"/>
        <n v="1686"/>
        <n v="1775"/>
        <n v="801"/>
        <n v="1783"/>
        <n v="473"/>
        <n v="848"/>
        <n v="1003"/>
        <n v="600"/>
        <n v="1574"/>
        <n v="244"/>
        <n v="886"/>
        <n v="837"/>
        <n v="482"/>
        <n v="666"/>
        <n v="424"/>
        <n v="349"/>
        <n v="857"/>
        <n v="612"/>
        <n v="1063"/>
        <n v="577"/>
        <n v="391"/>
        <n v="1130"/>
        <n v="875"/>
        <n v="520"/>
        <n v="-2572"/>
        <n v="315"/>
        <n v="453"/>
        <n v="1518"/>
        <n v="3948"/>
        <n v="1286"/>
        <n v="2932"/>
        <n v="2580"/>
        <n v="834"/>
        <n v="572"/>
        <n v="-613"/>
        <n v="-412"/>
        <n v="-1555"/>
        <n v="1268"/>
        <n v="-718"/>
        <n v="2378"/>
        <n v="3421"/>
        <n v="910"/>
        <n v="6413"/>
        <n v="823"/>
        <n v="469"/>
        <n v="445"/>
        <n v="1267"/>
        <n v="503"/>
        <n v="405"/>
        <n v="404"/>
        <n v="1037"/>
        <n v="650"/>
        <n v="971"/>
        <n v="915"/>
        <n v="1755"/>
        <n v="1662"/>
        <n v="789"/>
        <n v="1132"/>
        <n v="1756"/>
        <n v="800"/>
        <n v="430"/>
        <n v="846"/>
        <n v="1000"/>
        <n v="240"/>
        <n v="320"/>
        <n v="1698"/>
        <n v="209"/>
        <n v="881"/>
        <n v="1053"/>
        <n v="480"/>
        <n v="859"/>
        <n v="1055"/>
        <n v="573"/>
        <n v="683"/>
        <n v="547"/>
        <n v="375"/>
        <n v="1119"/>
        <n v="542"/>
        <n v="-3004"/>
        <n v="447"/>
        <n v="310"/>
        <n v="1622"/>
        <n v="4360"/>
        <n v="3142"/>
        <n v="1197"/>
        <n v="2548"/>
        <n v="-762"/>
        <n v="-466"/>
        <n v="-1785"/>
        <n v="1246"/>
        <n v="-868"/>
        <n v="2555"/>
        <n v="3654"/>
        <n v="898"/>
        <n v="7058"/>
        <n v="438"/>
        <n v="561"/>
        <n v="1283"/>
        <n v="411"/>
        <n v="659"/>
        <n v="589"/>
        <n v="984"/>
        <n v="930"/>
        <n v="536"/>
        <n v="1778"/>
        <n v="1691"/>
        <n v="1150"/>
        <n v="1784"/>
        <n v="802"/>
        <n v="387"/>
        <n v="243"/>
        <n v="1804"/>
        <n v="211"/>
        <n v="836"/>
        <n v="601"/>
        <n v="321"/>
        <n v="570"/>
        <n v="694"/>
        <n v="557"/>
        <n v="1134"/>
        <n v="-3287"/>
        <n v="316"/>
        <n v="1704"/>
        <n v="4742"/>
        <n v="3385"/>
        <n v="933"/>
        <n v="552"/>
        <n v="-906"/>
        <n v="-522"/>
        <n v="-2003"/>
        <n v="1272"/>
        <n v="-1050"/>
        <n v="2758"/>
        <n v="3909"/>
        <n v="912"/>
        <n v="7653"/>
        <n v="470"/>
        <n v="1054"/>
        <n v="677"/>
        <n v="959"/>
        <n v="531"/>
        <n v="1744"/>
        <n v="1820"/>
        <n v="830"/>
        <n v="1191"/>
        <n v="1838"/>
        <n v="807"/>
        <n v="344"/>
        <n v="594"/>
        <n v="1009"/>
        <n v="218"/>
        <n v="250"/>
        <n v="335"/>
        <n v="1898"/>
        <n v="1075"/>
        <n v="619"/>
        <n v="690"/>
        <n v="466"/>
        <n v="627"/>
        <n v="863"/>
        <n v="1079"/>
        <n v="567"/>
        <n v="716"/>
        <n v="1166"/>
        <n v="882"/>
        <n v="571"/>
        <n v="-3534"/>
        <n v="327"/>
        <n v="5121"/>
        <n v="3641"/>
        <n v="723"/>
        <n v="2642"/>
        <n v="-1053"/>
        <n v="-598"/>
        <n v="-2248"/>
        <n v="1321"/>
        <n v="-1239"/>
        <n v="2947"/>
        <n v="4216"/>
        <n v="940"/>
        <n v="8252"/>
        <n v="461"/>
      </sharedItems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83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-13" maxValue="1140"/>
    </cacheField>
    <cacheField name="Area Code" numFmtId="0">
      <sharedItems containsSemiMixedTypes="0" containsString="0" containsNumber="1" containsInteger="1" minValue="203" maxValue="985"/>
    </cacheField>
    <cacheField name="ProductId" numFmtId="0">
      <sharedItems containsSemiMixedTypes="0" containsString="0" containsNumber="1" containsInteger="1" minValue="1" maxValue="13"/>
    </cacheField>
    <cacheField name="Tran_Date" numFmtId="14">
      <sharedItems containsSemiMixedTypes="0" containsNonDate="0" containsDate="1" containsString="0" minDate="2018-01-01T00:00:00" maxDate="2019-12-02T00:00:00" count="24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</sharedItems>
      <fieldGroup par="20" base="13">
        <rangePr groupBy="months" startDate="2018-01-01T00:00:00" endDate="2019-12-02T00:00:00"/>
        <groupItems count="14">
          <s v="&lt;01-01-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19"/>
        </groupItems>
      </fieldGroup>
    </cacheField>
    <cacheField name="State" numFmtId="0">
      <sharedItems count="20">
        <s v="Colorado"/>
        <s v="Illinois"/>
        <s v="Iowa"/>
        <s v="Missouri"/>
        <s v="Ohio"/>
        <s v="Wisconsin"/>
        <s v="Connecticut"/>
        <s v="Florida"/>
        <s v="Massachusetts"/>
        <s v="New Hampshire"/>
        <s v="New York"/>
        <s v="Louisiana"/>
        <s v="New Mexico"/>
        <s v="Oklahoma"/>
        <s v="Texas"/>
        <s v="Utah"/>
        <s v="California"/>
        <s v="Nevada"/>
        <s v="Oregon"/>
        <s v="Washington"/>
      </sharedItems>
    </cacheField>
    <cacheField name="Market" numFmtId="0">
      <sharedItems count="4">
        <s v="Central"/>
        <s v="East"/>
        <s v="South"/>
        <s v="West"/>
      </sharedItems>
    </cacheField>
    <cacheField name="Market Size" numFmtId="0">
      <sharedItems count="2">
        <s v="Major Market"/>
        <s v="Small Market"/>
      </sharedItems>
    </cacheField>
    <cacheField name="Type" numFmtId="0">
      <sharedItems count="2">
        <s v="Regular"/>
        <s v="Decaf"/>
      </sharedItems>
    </cacheField>
    <cacheField name="product Type" numFmtId="0">
      <sharedItems count="4">
        <s v="Coffee"/>
        <s v="Tea"/>
        <s v="Espresso"/>
        <s v="Herbal Tea"/>
      </sharedItems>
    </cacheField>
    <cacheField name="Product Name" numFmtId="0">
      <sharedItems count="13">
        <s v="Amaretto"/>
        <s v="Columbian"/>
        <s v="Decaf Irish Cream"/>
        <s v="Green Tea"/>
        <s v="Caffe Mocha"/>
        <s v="Decaf Espresso"/>
        <s v="Chamomile"/>
        <s v="Lemon"/>
        <s v="Mint"/>
        <s v="Darjeeling"/>
        <s v="Earl Grey"/>
        <s v="Regular Espresso"/>
        <s v="Caffe Latte"/>
      </sharedItems>
    </cacheField>
    <cacheField name="Years" numFmtId="0" databaseField="0">
      <fieldGroup base="13">
        <rangePr groupBy="years" startDate="2018-01-01T00:00:00" endDate="2019-12-02T00:00:00"/>
        <groupItems count="4">
          <s v="&lt;01-01-18"/>
          <s v="2018"/>
          <s v="2019"/>
          <s v="&gt;02-12-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48">
  <r>
    <n v="94"/>
    <n v="130"/>
    <n v="219"/>
    <n v="89"/>
    <n v="36"/>
    <x v="0"/>
    <x v="0"/>
    <n v="100"/>
    <n v="90"/>
    <n v="130"/>
    <n v="219"/>
    <n v="719"/>
    <n v="1"/>
    <x v="0"/>
    <x v="0"/>
    <x v="0"/>
    <x v="0"/>
    <x v="0"/>
    <x v="0"/>
    <x v="0"/>
  </r>
  <r>
    <n v="68"/>
    <n v="107"/>
    <n v="190"/>
    <n v="83"/>
    <n v="39"/>
    <x v="1"/>
    <x v="1"/>
    <n v="80"/>
    <n v="80"/>
    <n v="110"/>
    <n v="192"/>
    <n v="970"/>
    <n v="2"/>
    <x v="0"/>
    <x v="0"/>
    <x v="0"/>
    <x v="0"/>
    <x v="0"/>
    <x v="0"/>
    <x v="1"/>
  </r>
  <r>
    <n v="101"/>
    <n v="139"/>
    <n v="234"/>
    <n v="95"/>
    <n v="38"/>
    <x v="2"/>
    <x v="2"/>
    <n v="110"/>
    <n v="76"/>
    <n v="140"/>
    <n v="240"/>
    <n v="970"/>
    <n v="3"/>
    <x v="0"/>
    <x v="0"/>
    <x v="0"/>
    <x v="0"/>
    <x v="1"/>
    <x v="0"/>
    <x v="2"/>
  </r>
  <r>
    <n v="30"/>
    <n v="56"/>
    <n v="100"/>
    <n v="44"/>
    <n v="26"/>
    <x v="3"/>
    <x v="1"/>
    <n v="30"/>
    <n v="17"/>
    <n v="50"/>
    <n v="93"/>
    <n v="303"/>
    <n v="13"/>
    <x v="0"/>
    <x v="0"/>
    <x v="0"/>
    <x v="0"/>
    <x v="0"/>
    <x v="1"/>
    <x v="3"/>
  </r>
  <r>
    <n v="54"/>
    <n v="80"/>
    <n v="134"/>
    <n v="54"/>
    <n v="26"/>
    <x v="4"/>
    <x v="3"/>
    <n v="70"/>
    <n v="60"/>
    <n v="90"/>
    <n v="150"/>
    <n v="303"/>
    <n v="5"/>
    <x v="0"/>
    <x v="0"/>
    <x v="0"/>
    <x v="0"/>
    <x v="0"/>
    <x v="2"/>
    <x v="4"/>
  </r>
  <r>
    <n v="53"/>
    <n v="108"/>
    <n v="180"/>
    <n v="72"/>
    <n v="55"/>
    <x v="5"/>
    <x v="4"/>
    <n v="80"/>
    <n v="80"/>
    <n v="130"/>
    <n v="204"/>
    <n v="720"/>
    <n v="6"/>
    <x v="0"/>
    <x v="0"/>
    <x v="0"/>
    <x v="0"/>
    <x v="1"/>
    <x v="2"/>
    <x v="5"/>
  </r>
  <r>
    <n v="99"/>
    <n v="171"/>
    <n v="341"/>
    <n v="223"/>
    <n v="72"/>
    <x v="6"/>
    <x v="5"/>
    <n v="110"/>
    <n v="152"/>
    <n v="160"/>
    <n v="292"/>
    <n v="970"/>
    <n v="8"/>
    <x v="0"/>
    <x v="0"/>
    <x v="0"/>
    <x v="0"/>
    <x v="1"/>
    <x v="3"/>
    <x v="6"/>
  </r>
  <r>
    <n v="0"/>
    <n v="87"/>
    <n v="150"/>
    <n v="63"/>
    <n v="87"/>
    <x v="7"/>
    <x v="6"/>
    <n v="20"/>
    <n v="41"/>
    <n v="80"/>
    <n v="139"/>
    <n v="719"/>
    <n v="9"/>
    <x v="0"/>
    <x v="0"/>
    <x v="0"/>
    <x v="0"/>
    <x v="1"/>
    <x v="3"/>
    <x v="7"/>
  </r>
  <r>
    <n v="33"/>
    <n v="80"/>
    <n v="140"/>
    <n v="60"/>
    <n v="47"/>
    <x v="8"/>
    <x v="7"/>
    <n v="40"/>
    <n v="60"/>
    <n v="70"/>
    <n v="120"/>
    <n v="970"/>
    <n v="10"/>
    <x v="0"/>
    <x v="0"/>
    <x v="0"/>
    <x v="0"/>
    <x v="1"/>
    <x v="3"/>
    <x v="8"/>
  </r>
  <r>
    <n v="17"/>
    <n v="72"/>
    <n v="130"/>
    <n v="58"/>
    <n v="55"/>
    <x v="9"/>
    <x v="8"/>
    <n v="20"/>
    <n v="51"/>
    <n v="70"/>
    <n v="110"/>
    <n v="719"/>
    <n v="11"/>
    <x v="0"/>
    <x v="0"/>
    <x v="0"/>
    <x v="0"/>
    <x v="0"/>
    <x v="1"/>
    <x v="9"/>
  </r>
  <r>
    <n v="36"/>
    <n v="76"/>
    <n v="140"/>
    <n v="64"/>
    <n v="40"/>
    <x v="8"/>
    <x v="9"/>
    <n v="40"/>
    <n v="50"/>
    <n v="70"/>
    <n v="120"/>
    <n v="303"/>
    <n v="12"/>
    <x v="0"/>
    <x v="0"/>
    <x v="0"/>
    <x v="0"/>
    <x v="0"/>
    <x v="1"/>
    <x v="10"/>
  </r>
  <r>
    <n v="111"/>
    <n v="201"/>
    <n v="345"/>
    <n v="223"/>
    <n v="90"/>
    <x v="6"/>
    <x v="10"/>
    <n v="130"/>
    <n v="211"/>
    <n v="210"/>
    <n v="358"/>
    <n v="217"/>
    <n v="2"/>
    <x v="0"/>
    <x v="1"/>
    <x v="0"/>
    <x v="0"/>
    <x v="0"/>
    <x v="0"/>
    <x v="1"/>
  </r>
  <r>
    <n v="87"/>
    <n v="139"/>
    <n v="234"/>
    <n v="95"/>
    <n v="52"/>
    <x v="10"/>
    <x v="11"/>
    <n v="100"/>
    <n v="95"/>
    <n v="140"/>
    <n v="240"/>
    <n v="309"/>
    <n v="3"/>
    <x v="0"/>
    <x v="1"/>
    <x v="0"/>
    <x v="0"/>
    <x v="1"/>
    <x v="0"/>
    <x v="2"/>
  </r>
  <r>
    <n v="203"/>
    <n v="312"/>
    <n v="546"/>
    <n v="254"/>
    <n v="109"/>
    <x v="11"/>
    <x v="12"/>
    <n v="260"/>
    <n v="187"/>
    <n v="370"/>
    <n v="640"/>
    <n v="309"/>
    <n v="5"/>
    <x v="0"/>
    <x v="1"/>
    <x v="0"/>
    <x v="0"/>
    <x v="0"/>
    <x v="2"/>
    <x v="4"/>
  </r>
  <r>
    <n v="140"/>
    <n v="228"/>
    <n v="456"/>
    <n v="159"/>
    <n v="88"/>
    <x v="12"/>
    <x v="13"/>
    <n v="180"/>
    <n v="232"/>
    <n v="270"/>
    <n v="524"/>
    <n v="630"/>
    <n v="6"/>
    <x v="0"/>
    <x v="1"/>
    <x v="0"/>
    <x v="0"/>
    <x v="1"/>
    <x v="2"/>
    <x v="5"/>
  </r>
  <r>
    <n v="95"/>
    <n v="130"/>
    <n v="219"/>
    <n v="89"/>
    <n v="35"/>
    <x v="0"/>
    <x v="0"/>
    <n v="100"/>
    <n v="78"/>
    <n v="120"/>
    <n v="190"/>
    <n v="312"/>
    <n v="8"/>
    <x v="0"/>
    <x v="1"/>
    <x v="0"/>
    <x v="0"/>
    <x v="1"/>
    <x v="3"/>
    <x v="6"/>
  </r>
  <r>
    <n v="68"/>
    <n v="107"/>
    <n v="190"/>
    <n v="83"/>
    <n v="39"/>
    <x v="1"/>
    <x v="1"/>
    <n v="60"/>
    <n v="79"/>
    <n v="90"/>
    <n v="151"/>
    <n v="630"/>
    <n v="9"/>
    <x v="0"/>
    <x v="1"/>
    <x v="0"/>
    <x v="0"/>
    <x v="1"/>
    <x v="3"/>
    <x v="7"/>
  </r>
  <r>
    <n v="101"/>
    <n v="139"/>
    <n v="234"/>
    <n v="95"/>
    <n v="38"/>
    <x v="2"/>
    <x v="2"/>
    <n v="100"/>
    <n v="70"/>
    <n v="120"/>
    <n v="200"/>
    <n v="773"/>
    <n v="10"/>
    <x v="0"/>
    <x v="1"/>
    <x v="0"/>
    <x v="0"/>
    <x v="1"/>
    <x v="3"/>
    <x v="8"/>
  </r>
  <r>
    <n v="53"/>
    <n v="80"/>
    <n v="134"/>
    <n v="54"/>
    <n v="27"/>
    <x v="4"/>
    <x v="3"/>
    <n v="50"/>
    <n v="29"/>
    <n v="70"/>
    <n v="121"/>
    <n v="217"/>
    <n v="11"/>
    <x v="0"/>
    <x v="1"/>
    <x v="0"/>
    <x v="0"/>
    <x v="0"/>
    <x v="1"/>
    <x v="9"/>
  </r>
  <r>
    <n v="54"/>
    <n v="108"/>
    <n v="180"/>
    <n v="72"/>
    <n v="54"/>
    <x v="5"/>
    <x v="4"/>
    <n v="40"/>
    <n v="48"/>
    <n v="90"/>
    <n v="150"/>
    <n v="708"/>
    <n v="12"/>
    <x v="0"/>
    <x v="1"/>
    <x v="0"/>
    <x v="0"/>
    <x v="0"/>
    <x v="1"/>
    <x v="10"/>
  </r>
  <r>
    <n v="11"/>
    <n v="27"/>
    <n v="45"/>
    <n v="18"/>
    <n v="16"/>
    <x v="13"/>
    <x v="2"/>
    <n v="20"/>
    <n v="10"/>
    <n v="30"/>
    <n v="39"/>
    <n v="319"/>
    <n v="1"/>
    <x v="0"/>
    <x v="2"/>
    <x v="0"/>
    <x v="1"/>
    <x v="0"/>
    <x v="0"/>
    <x v="0"/>
  </r>
  <r>
    <n v="5"/>
    <n v="34"/>
    <n v="62"/>
    <n v="28"/>
    <n v="29"/>
    <x v="14"/>
    <x v="9"/>
    <n v="20"/>
    <n v="20"/>
    <n v="40"/>
    <n v="62"/>
    <n v="641"/>
    <n v="2"/>
    <x v="0"/>
    <x v="2"/>
    <x v="0"/>
    <x v="1"/>
    <x v="0"/>
    <x v="0"/>
    <x v="1"/>
  </r>
  <r>
    <n v="12"/>
    <n v="31"/>
    <n v="54"/>
    <n v="23"/>
    <n v="19"/>
    <x v="15"/>
    <x v="1"/>
    <n v="20"/>
    <n v="20"/>
    <n v="30"/>
    <n v="50"/>
    <n v="712"/>
    <n v="3"/>
    <x v="0"/>
    <x v="2"/>
    <x v="0"/>
    <x v="1"/>
    <x v="1"/>
    <x v="0"/>
    <x v="2"/>
  </r>
  <r>
    <n v="11"/>
    <n v="26"/>
    <n v="43"/>
    <n v="17"/>
    <n v="15"/>
    <x v="16"/>
    <x v="0"/>
    <n v="30"/>
    <n v="10"/>
    <n v="40"/>
    <n v="55"/>
    <n v="563"/>
    <n v="5"/>
    <x v="0"/>
    <x v="2"/>
    <x v="0"/>
    <x v="1"/>
    <x v="0"/>
    <x v="2"/>
    <x v="4"/>
  </r>
  <r>
    <n v="10"/>
    <n v="26"/>
    <n v="43"/>
    <n v="17"/>
    <n v="16"/>
    <x v="16"/>
    <x v="0"/>
    <n v="30"/>
    <n v="10"/>
    <n v="40"/>
    <n v="44"/>
    <n v="563"/>
    <n v="6"/>
    <x v="0"/>
    <x v="2"/>
    <x v="0"/>
    <x v="1"/>
    <x v="1"/>
    <x v="2"/>
    <x v="5"/>
  </r>
  <r>
    <n v="202"/>
    <n v="312"/>
    <n v="546"/>
    <n v="203"/>
    <n v="110"/>
    <x v="11"/>
    <x v="12"/>
    <n v="200"/>
    <n v="206"/>
    <n v="280"/>
    <n v="480"/>
    <n v="641"/>
    <n v="8"/>
    <x v="0"/>
    <x v="2"/>
    <x v="0"/>
    <x v="1"/>
    <x v="1"/>
    <x v="3"/>
    <x v="6"/>
  </r>
  <r>
    <n v="86"/>
    <n v="139"/>
    <n v="234"/>
    <n v="95"/>
    <n v="53"/>
    <x v="10"/>
    <x v="11"/>
    <n v="90"/>
    <n v="71"/>
    <n v="120"/>
    <n v="191"/>
    <n v="563"/>
    <n v="9"/>
    <x v="0"/>
    <x v="2"/>
    <x v="0"/>
    <x v="1"/>
    <x v="1"/>
    <x v="3"/>
    <x v="7"/>
  </r>
  <r>
    <n v="141"/>
    <n v="228"/>
    <n v="456"/>
    <n v="251"/>
    <n v="87"/>
    <x v="12"/>
    <x v="13"/>
    <n v="140"/>
    <n v="163"/>
    <n v="210"/>
    <n v="411"/>
    <n v="712"/>
    <n v="11"/>
    <x v="0"/>
    <x v="2"/>
    <x v="0"/>
    <x v="1"/>
    <x v="0"/>
    <x v="1"/>
    <x v="9"/>
  </r>
  <r>
    <n v="175"/>
    <n v="301"/>
    <n v="546"/>
    <n v="321"/>
    <n v="126"/>
    <x v="17"/>
    <x v="14"/>
    <n v="160"/>
    <n v="248"/>
    <n v="270"/>
    <n v="468"/>
    <n v="319"/>
    <n v="12"/>
    <x v="0"/>
    <x v="2"/>
    <x v="0"/>
    <x v="1"/>
    <x v="0"/>
    <x v="1"/>
    <x v="10"/>
  </r>
  <r>
    <n v="39"/>
    <n v="105"/>
    <n v="190"/>
    <n v="85"/>
    <n v="66"/>
    <x v="18"/>
    <x v="15"/>
    <n v="40"/>
    <n v="88"/>
    <n v="100"/>
    <n v="190"/>
    <n v="636"/>
    <n v="2"/>
    <x v="0"/>
    <x v="3"/>
    <x v="0"/>
    <x v="1"/>
    <x v="0"/>
    <x v="0"/>
    <x v="1"/>
  </r>
  <r>
    <n v="47"/>
    <n v="92"/>
    <n v="170"/>
    <n v="78"/>
    <n v="45"/>
    <x v="0"/>
    <x v="9"/>
    <n v="50"/>
    <n v="83"/>
    <n v="90"/>
    <n v="167"/>
    <n v="573"/>
    <n v="3"/>
    <x v="0"/>
    <x v="3"/>
    <x v="0"/>
    <x v="1"/>
    <x v="1"/>
    <x v="0"/>
    <x v="2"/>
  </r>
  <r>
    <n v="-4"/>
    <n v="42"/>
    <n v="76"/>
    <n v="34"/>
    <n v="46"/>
    <x v="19"/>
    <x v="16"/>
    <n v="0"/>
    <n v="20"/>
    <n v="40"/>
    <n v="73"/>
    <n v="417"/>
    <n v="13"/>
    <x v="0"/>
    <x v="3"/>
    <x v="0"/>
    <x v="1"/>
    <x v="0"/>
    <x v="1"/>
    <x v="3"/>
  </r>
  <r>
    <n v="48"/>
    <n v="73"/>
    <n v="123"/>
    <n v="50"/>
    <n v="25"/>
    <x v="3"/>
    <x v="2"/>
    <n v="70"/>
    <n v="55"/>
    <n v="90"/>
    <n v="140"/>
    <n v="573"/>
    <n v="5"/>
    <x v="0"/>
    <x v="3"/>
    <x v="0"/>
    <x v="1"/>
    <x v="0"/>
    <x v="2"/>
    <x v="4"/>
  </r>
  <r>
    <n v="45"/>
    <n v="68"/>
    <n v="114"/>
    <n v="46"/>
    <n v="23"/>
    <x v="19"/>
    <x v="0"/>
    <n v="60"/>
    <n v="56"/>
    <n v="80"/>
    <n v="124"/>
    <n v="660"/>
    <n v="6"/>
    <x v="0"/>
    <x v="3"/>
    <x v="0"/>
    <x v="1"/>
    <x v="1"/>
    <x v="2"/>
    <x v="5"/>
  </r>
  <r>
    <n v="-11"/>
    <n v="53"/>
    <n v="90"/>
    <n v="37"/>
    <n v="64"/>
    <x v="20"/>
    <x v="17"/>
    <n v="0"/>
    <n v="30"/>
    <n v="40"/>
    <n v="78"/>
    <n v="573"/>
    <n v="8"/>
    <x v="0"/>
    <x v="3"/>
    <x v="0"/>
    <x v="1"/>
    <x v="1"/>
    <x v="3"/>
    <x v="6"/>
  </r>
  <r>
    <n v="-39"/>
    <n v="11"/>
    <n v="99"/>
    <n v="88"/>
    <n v="50"/>
    <x v="1"/>
    <x v="18"/>
    <n v="-20"/>
    <n v="79"/>
    <n v="10"/>
    <n v="80"/>
    <n v="314"/>
    <n v="9"/>
    <x v="0"/>
    <x v="3"/>
    <x v="0"/>
    <x v="1"/>
    <x v="1"/>
    <x v="3"/>
    <x v="7"/>
  </r>
  <r>
    <n v="9"/>
    <n v="47"/>
    <n v="82"/>
    <n v="35"/>
    <n v="38"/>
    <x v="21"/>
    <x v="19"/>
    <n v="10"/>
    <n v="19"/>
    <n v="40"/>
    <n v="81"/>
    <n v="314"/>
    <n v="11"/>
    <x v="0"/>
    <x v="3"/>
    <x v="0"/>
    <x v="1"/>
    <x v="0"/>
    <x v="1"/>
    <x v="9"/>
  </r>
  <r>
    <n v="-9"/>
    <n v="36"/>
    <n v="65"/>
    <n v="29"/>
    <n v="45"/>
    <x v="21"/>
    <x v="20"/>
    <n v="-10"/>
    <n v="20"/>
    <n v="30"/>
    <n v="38"/>
    <n v="573"/>
    <n v="12"/>
    <x v="0"/>
    <x v="3"/>
    <x v="0"/>
    <x v="1"/>
    <x v="0"/>
    <x v="1"/>
    <x v="10"/>
  </r>
  <r>
    <n v="34"/>
    <n v="80"/>
    <n v="140"/>
    <n v="60"/>
    <n v="46"/>
    <x v="8"/>
    <x v="7"/>
    <n v="50"/>
    <n v="60"/>
    <n v="80"/>
    <n v="141"/>
    <n v="740"/>
    <n v="1"/>
    <x v="0"/>
    <x v="4"/>
    <x v="0"/>
    <x v="0"/>
    <x v="0"/>
    <x v="0"/>
    <x v="0"/>
  </r>
  <r>
    <n v="42"/>
    <n v="83"/>
    <n v="140"/>
    <n v="57"/>
    <n v="41"/>
    <x v="22"/>
    <x v="21"/>
    <n v="50"/>
    <n v="60"/>
    <n v="80"/>
    <n v="142"/>
    <n v="614"/>
    <n v="2"/>
    <x v="0"/>
    <x v="4"/>
    <x v="0"/>
    <x v="0"/>
    <x v="0"/>
    <x v="0"/>
    <x v="1"/>
  </r>
  <r>
    <n v="0"/>
    <n v="87"/>
    <n v="150"/>
    <n v="63"/>
    <n v="87"/>
    <x v="7"/>
    <x v="6"/>
    <n v="20"/>
    <n v="57"/>
    <n v="90"/>
    <n v="153"/>
    <n v="614"/>
    <n v="3"/>
    <x v="0"/>
    <x v="4"/>
    <x v="0"/>
    <x v="0"/>
    <x v="1"/>
    <x v="0"/>
    <x v="2"/>
  </r>
  <r>
    <n v="67"/>
    <n v="116"/>
    <n v="200"/>
    <n v="84"/>
    <n v="49"/>
    <x v="2"/>
    <x v="22"/>
    <n v="60"/>
    <n v="70"/>
    <n v="100"/>
    <n v="182"/>
    <n v="216"/>
    <n v="12"/>
    <x v="0"/>
    <x v="4"/>
    <x v="0"/>
    <x v="0"/>
    <x v="0"/>
    <x v="1"/>
    <x v="10"/>
  </r>
  <r>
    <n v="16"/>
    <n v="72"/>
    <n v="130"/>
    <n v="58"/>
    <n v="56"/>
    <x v="9"/>
    <x v="8"/>
    <n v="40"/>
    <n v="54"/>
    <n v="90"/>
    <n v="144"/>
    <n v="614"/>
    <n v="6"/>
    <x v="0"/>
    <x v="4"/>
    <x v="0"/>
    <x v="0"/>
    <x v="1"/>
    <x v="2"/>
    <x v="5"/>
  </r>
  <r>
    <n v="99"/>
    <n v="171"/>
    <n v="341"/>
    <n v="132"/>
    <n v="72"/>
    <x v="6"/>
    <x v="5"/>
    <n v="140"/>
    <n v="186"/>
    <n v="210"/>
    <n v="395"/>
    <n v="614"/>
    <n v="5"/>
    <x v="0"/>
    <x v="4"/>
    <x v="0"/>
    <x v="0"/>
    <x v="0"/>
    <x v="2"/>
    <x v="4"/>
  </r>
  <r>
    <n v="29"/>
    <n v="48"/>
    <n v="80"/>
    <n v="32"/>
    <n v="19"/>
    <x v="14"/>
    <x v="3"/>
    <n v="50"/>
    <n v="20"/>
    <n v="50"/>
    <n v="78"/>
    <n v="937"/>
    <n v="8"/>
    <x v="0"/>
    <x v="4"/>
    <x v="0"/>
    <x v="0"/>
    <x v="1"/>
    <x v="3"/>
    <x v="6"/>
  </r>
  <r>
    <n v="29"/>
    <n v="48"/>
    <n v="80"/>
    <n v="32"/>
    <n v="19"/>
    <x v="14"/>
    <x v="2"/>
    <n v="50"/>
    <n v="20"/>
    <n v="50"/>
    <n v="70"/>
    <n v="740"/>
    <n v="9"/>
    <x v="0"/>
    <x v="4"/>
    <x v="0"/>
    <x v="0"/>
    <x v="1"/>
    <x v="3"/>
    <x v="7"/>
  </r>
  <r>
    <n v="68"/>
    <n v="126"/>
    <n v="210"/>
    <n v="84"/>
    <n v="58"/>
    <x v="1"/>
    <x v="23"/>
    <n v="60"/>
    <n v="70"/>
    <n v="110"/>
    <n v="180"/>
    <n v="567"/>
    <n v="11"/>
    <x v="0"/>
    <x v="4"/>
    <x v="0"/>
    <x v="0"/>
    <x v="0"/>
    <x v="1"/>
    <x v="9"/>
  </r>
  <r>
    <n v="13"/>
    <n v="66"/>
    <n v="120"/>
    <n v="54"/>
    <n v="53"/>
    <x v="23"/>
    <x v="24"/>
    <n v="30"/>
    <n v="50"/>
    <n v="70"/>
    <n v="120"/>
    <n v="262"/>
    <n v="1"/>
    <x v="0"/>
    <x v="5"/>
    <x v="0"/>
    <x v="1"/>
    <x v="0"/>
    <x v="0"/>
    <x v="0"/>
  </r>
  <r>
    <n v="9"/>
    <n v="111"/>
    <n v="190"/>
    <n v="79"/>
    <n v="102"/>
    <x v="24"/>
    <x v="25"/>
    <n v="20"/>
    <n v="78"/>
    <n v="110"/>
    <n v="192"/>
    <n v="262"/>
    <n v="2"/>
    <x v="0"/>
    <x v="5"/>
    <x v="0"/>
    <x v="1"/>
    <x v="0"/>
    <x v="0"/>
    <x v="1"/>
  </r>
  <r>
    <n v="51"/>
    <n v="103"/>
    <n v="180"/>
    <n v="77"/>
    <n v="52"/>
    <x v="25"/>
    <x v="26"/>
    <n v="60"/>
    <n v="77"/>
    <n v="100"/>
    <n v="183"/>
    <n v="414"/>
    <n v="3"/>
    <x v="0"/>
    <x v="5"/>
    <x v="0"/>
    <x v="1"/>
    <x v="1"/>
    <x v="0"/>
    <x v="2"/>
  </r>
  <r>
    <n v="7"/>
    <n v="105"/>
    <n v="180"/>
    <n v="75"/>
    <n v="98"/>
    <x v="26"/>
    <x v="27"/>
    <n v="10"/>
    <n v="48"/>
    <n v="90"/>
    <n v="150"/>
    <n v="262"/>
    <n v="12"/>
    <x v="0"/>
    <x v="5"/>
    <x v="0"/>
    <x v="1"/>
    <x v="0"/>
    <x v="1"/>
    <x v="10"/>
  </r>
  <r>
    <n v="34"/>
    <n v="62"/>
    <n v="110"/>
    <n v="48"/>
    <n v="28"/>
    <x v="4"/>
    <x v="1"/>
    <n v="50"/>
    <n v="50"/>
    <n v="70"/>
    <n v="120"/>
    <n v="262"/>
    <n v="6"/>
    <x v="0"/>
    <x v="5"/>
    <x v="0"/>
    <x v="1"/>
    <x v="1"/>
    <x v="2"/>
    <x v="5"/>
  </r>
  <r>
    <n v="38"/>
    <n v="81"/>
    <n v="150"/>
    <n v="69"/>
    <n v="43"/>
    <x v="27"/>
    <x v="9"/>
    <n v="50"/>
    <n v="80"/>
    <n v="90"/>
    <n v="175"/>
    <n v="414"/>
    <n v="5"/>
    <x v="0"/>
    <x v="5"/>
    <x v="0"/>
    <x v="1"/>
    <x v="0"/>
    <x v="2"/>
    <x v="4"/>
  </r>
  <r>
    <n v="70"/>
    <n v="113"/>
    <n v="180"/>
    <n v="67"/>
    <n v="43"/>
    <x v="23"/>
    <x v="28"/>
    <n v="80"/>
    <n v="58"/>
    <n v="100"/>
    <n v="142"/>
    <n v="715"/>
    <n v="8"/>
    <x v="0"/>
    <x v="5"/>
    <x v="0"/>
    <x v="1"/>
    <x v="1"/>
    <x v="3"/>
    <x v="6"/>
  </r>
  <r>
    <n v="28"/>
    <n v="48"/>
    <n v="81"/>
    <n v="33"/>
    <n v="20"/>
    <x v="28"/>
    <x v="0"/>
    <n v="50"/>
    <n v="20"/>
    <n v="50"/>
    <n v="79"/>
    <n v="715"/>
    <n v="9"/>
    <x v="0"/>
    <x v="5"/>
    <x v="0"/>
    <x v="1"/>
    <x v="1"/>
    <x v="3"/>
    <x v="7"/>
  </r>
  <r>
    <n v="47"/>
    <n v="89"/>
    <n v="150"/>
    <n v="61"/>
    <n v="42"/>
    <x v="8"/>
    <x v="29"/>
    <n v="50"/>
    <n v="61"/>
    <n v="80"/>
    <n v="141"/>
    <n v="608"/>
    <n v="11"/>
    <x v="0"/>
    <x v="5"/>
    <x v="0"/>
    <x v="1"/>
    <x v="0"/>
    <x v="1"/>
    <x v="9"/>
  </r>
  <r>
    <n v="47"/>
    <n v="73"/>
    <n v="123"/>
    <n v="50"/>
    <n v="26"/>
    <x v="3"/>
    <x v="2"/>
    <n v="60"/>
    <n v="39"/>
    <n v="80"/>
    <n v="119"/>
    <n v="475"/>
    <n v="11"/>
    <x v="0"/>
    <x v="6"/>
    <x v="1"/>
    <x v="1"/>
    <x v="0"/>
    <x v="1"/>
    <x v="9"/>
  </r>
  <r>
    <n v="35"/>
    <n v="56"/>
    <n v="94"/>
    <n v="38"/>
    <n v="21"/>
    <x v="29"/>
    <x v="0"/>
    <n v="40"/>
    <n v="27"/>
    <n v="60"/>
    <n v="113"/>
    <n v="475"/>
    <n v="13"/>
    <x v="0"/>
    <x v="6"/>
    <x v="1"/>
    <x v="1"/>
    <x v="0"/>
    <x v="1"/>
    <x v="3"/>
  </r>
  <r>
    <n v="30"/>
    <n v="75"/>
    <n v="130"/>
    <n v="55"/>
    <n v="45"/>
    <x v="22"/>
    <x v="24"/>
    <n v="40"/>
    <n v="44"/>
    <n v="70"/>
    <n v="120"/>
    <n v="475"/>
    <n v="6"/>
    <x v="0"/>
    <x v="6"/>
    <x v="1"/>
    <x v="1"/>
    <x v="1"/>
    <x v="2"/>
    <x v="5"/>
  </r>
  <r>
    <n v="7"/>
    <n v="105"/>
    <n v="180"/>
    <n v="75"/>
    <n v="98"/>
    <x v="26"/>
    <x v="27"/>
    <n v="20"/>
    <n v="75"/>
    <n v="100"/>
    <n v="175"/>
    <n v="860"/>
    <n v="5"/>
    <x v="0"/>
    <x v="6"/>
    <x v="1"/>
    <x v="1"/>
    <x v="0"/>
    <x v="2"/>
    <x v="4"/>
  </r>
  <r>
    <n v="115"/>
    <n v="186"/>
    <n v="310"/>
    <n v="166"/>
    <n v="71"/>
    <x v="30"/>
    <x v="30"/>
    <n v="130"/>
    <n v="70"/>
    <n v="180"/>
    <n v="290"/>
    <n v="475"/>
    <n v="2"/>
    <x v="0"/>
    <x v="6"/>
    <x v="1"/>
    <x v="1"/>
    <x v="0"/>
    <x v="0"/>
    <x v="1"/>
  </r>
  <r>
    <n v="40"/>
    <n v="105"/>
    <n v="190"/>
    <n v="85"/>
    <n v="65"/>
    <x v="18"/>
    <x v="15"/>
    <n v="40"/>
    <n v="60"/>
    <n v="80"/>
    <n v="131"/>
    <n v="860"/>
    <n v="9"/>
    <x v="0"/>
    <x v="6"/>
    <x v="1"/>
    <x v="1"/>
    <x v="1"/>
    <x v="3"/>
    <x v="7"/>
  </r>
  <r>
    <n v="47"/>
    <n v="92"/>
    <n v="170"/>
    <n v="78"/>
    <n v="45"/>
    <x v="0"/>
    <x v="9"/>
    <n v="50"/>
    <n v="50"/>
    <n v="80"/>
    <n v="120"/>
    <n v="475"/>
    <n v="10"/>
    <x v="0"/>
    <x v="6"/>
    <x v="1"/>
    <x v="1"/>
    <x v="1"/>
    <x v="3"/>
    <x v="8"/>
  </r>
  <r>
    <n v="28"/>
    <n v="48"/>
    <n v="80"/>
    <n v="32"/>
    <n v="20"/>
    <x v="14"/>
    <x v="2"/>
    <n v="40"/>
    <n v="19"/>
    <n v="50"/>
    <n v="91"/>
    <n v="954"/>
    <n v="11"/>
    <x v="0"/>
    <x v="7"/>
    <x v="1"/>
    <x v="0"/>
    <x v="0"/>
    <x v="1"/>
    <x v="9"/>
  </r>
  <r>
    <n v="28"/>
    <n v="48"/>
    <n v="81"/>
    <n v="33"/>
    <n v="20"/>
    <x v="28"/>
    <x v="0"/>
    <n v="40"/>
    <n v="17"/>
    <n v="50"/>
    <n v="67"/>
    <n v="754"/>
    <n v="13"/>
    <x v="0"/>
    <x v="7"/>
    <x v="1"/>
    <x v="0"/>
    <x v="0"/>
    <x v="1"/>
    <x v="3"/>
  </r>
  <r>
    <n v="50"/>
    <n v="103"/>
    <n v="180"/>
    <n v="77"/>
    <n v="53"/>
    <x v="25"/>
    <x v="26"/>
    <n v="60"/>
    <n v="64"/>
    <n v="100"/>
    <n v="176"/>
    <n v="754"/>
    <n v="6"/>
    <x v="0"/>
    <x v="7"/>
    <x v="1"/>
    <x v="0"/>
    <x v="1"/>
    <x v="2"/>
    <x v="5"/>
  </r>
  <r>
    <n v="9"/>
    <n v="111"/>
    <n v="190"/>
    <n v="79"/>
    <n v="102"/>
    <x v="24"/>
    <x v="25"/>
    <n v="30"/>
    <n v="70"/>
    <n v="110"/>
    <n v="175"/>
    <n v="239"/>
    <n v="5"/>
    <x v="0"/>
    <x v="7"/>
    <x v="1"/>
    <x v="0"/>
    <x v="0"/>
    <x v="2"/>
    <x v="4"/>
  </r>
  <r>
    <n v="67"/>
    <n v="116"/>
    <n v="200"/>
    <n v="84"/>
    <n v="49"/>
    <x v="2"/>
    <x v="22"/>
    <n v="70"/>
    <n v="77"/>
    <n v="110"/>
    <n v="190"/>
    <n v="754"/>
    <n v="3"/>
    <x v="0"/>
    <x v="7"/>
    <x v="1"/>
    <x v="0"/>
    <x v="1"/>
    <x v="0"/>
    <x v="2"/>
  </r>
  <r>
    <n v="68"/>
    <n v="126"/>
    <n v="210"/>
    <n v="84"/>
    <n v="58"/>
    <x v="1"/>
    <x v="23"/>
    <n v="70"/>
    <n v="82"/>
    <n v="110"/>
    <n v="190"/>
    <n v="954"/>
    <n v="2"/>
    <x v="0"/>
    <x v="7"/>
    <x v="1"/>
    <x v="0"/>
    <x v="0"/>
    <x v="0"/>
    <x v="1"/>
  </r>
  <r>
    <n v="34"/>
    <n v="62"/>
    <n v="110"/>
    <n v="48"/>
    <n v="28"/>
    <x v="4"/>
    <x v="1"/>
    <n v="30"/>
    <n v="30"/>
    <n v="50"/>
    <n v="88"/>
    <n v="863"/>
    <n v="8"/>
    <x v="0"/>
    <x v="7"/>
    <x v="1"/>
    <x v="0"/>
    <x v="1"/>
    <x v="3"/>
    <x v="6"/>
  </r>
  <r>
    <n v="13"/>
    <n v="66"/>
    <n v="120"/>
    <n v="54"/>
    <n v="53"/>
    <x v="23"/>
    <x v="24"/>
    <n v="20"/>
    <n v="31"/>
    <n v="50"/>
    <n v="99"/>
    <n v="239"/>
    <n v="9"/>
    <x v="0"/>
    <x v="7"/>
    <x v="1"/>
    <x v="0"/>
    <x v="1"/>
    <x v="3"/>
    <x v="7"/>
  </r>
  <r>
    <n v="39"/>
    <n v="81"/>
    <n v="150"/>
    <n v="69"/>
    <n v="42"/>
    <x v="27"/>
    <x v="9"/>
    <n v="40"/>
    <n v="40"/>
    <n v="60"/>
    <n v="110"/>
    <n v="772"/>
    <n v="10"/>
    <x v="0"/>
    <x v="7"/>
    <x v="1"/>
    <x v="0"/>
    <x v="1"/>
    <x v="3"/>
    <x v="8"/>
  </r>
  <r>
    <n v="29"/>
    <n v="48"/>
    <n v="80"/>
    <n v="32"/>
    <n v="19"/>
    <x v="14"/>
    <x v="2"/>
    <n v="40"/>
    <n v="30"/>
    <n v="50"/>
    <n v="91"/>
    <n v="508"/>
    <n v="11"/>
    <x v="0"/>
    <x v="8"/>
    <x v="1"/>
    <x v="0"/>
    <x v="0"/>
    <x v="1"/>
    <x v="9"/>
  </r>
  <r>
    <n v="29"/>
    <n v="48"/>
    <n v="80"/>
    <n v="32"/>
    <n v="19"/>
    <x v="14"/>
    <x v="3"/>
    <n v="40"/>
    <n v="43"/>
    <n v="50"/>
    <n v="93"/>
    <n v="781"/>
    <n v="13"/>
    <x v="0"/>
    <x v="8"/>
    <x v="1"/>
    <x v="0"/>
    <x v="0"/>
    <x v="1"/>
    <x v="3"/>
  </r>
  <r>
    <n v="100"/>
    <n v="171"/>
    <n v="341"/>
    <n v="180"/>
    <n v="71"/>
    <x v="6"/>
    <x v="5"/>
    <n v="110"/>
    <n v="158"/>
    <n v="170"/>
    <n v="337"/>
    <n v="978"/>
    <n v="7"/>
    <x v="0"/>
    <x v="8"/>
    <x v="1"/>
    <x v="0"/>
    <x v="0"/>
    <x v="2"/>
    <x v="11"/>
  </r>
  <r>
    <n v="-23"/>
    <n v="63"/>
    <n v="126"/>
    <n v="63"/>
    <n v="86"/>
    <x v="7"/>
    <x v="6"/>
    <n v="-10"/>
    <n v="60"/>
    <n v="60"/>
    <n v="115"/>
    <n v="781"/>
    <n v="5"/>
    <x v="0"/>
    <x v="8"/>
    <x v="1"/>
    <x v="0"/>
    <x v="0"/>
    <x v="2"/>
    <x v="4"/>
  </r>
  <r>
    <n v="367"/>
    <n v="422"/>
    <n v="494"/>
    <n v="72"/>
    <n v="55"/>
    <x v="5"/>
    <x v="4"/>
    <n v="360"/>
    <n v="58"/>
    <n v="400"/>
    <n v="462"/>
    <n v="413"/>
    <n v="2"/>
    <x v="0"/>
    <x v="8"/>
    <x v="1"/>
    <x v="0"/>
    <x v="0"/>
    <x v="0"/>
    <x v="1"/>
  </r>
  <r>
    <n v="17"/>
    <n v="72"/>
    <n v="130"/>
    <n v="58"/>
    <n v="55"/>
    <x v="9"/>
    <x v="8"/>
    <n v="30"/>
    <n v="40"/>
    <n v="60"/>
    <n v="91"/>
    <n v="339"/>
    <n v="9"/>
    <x v="0"/>
    <x v="8"/>
    <x v="1"/>
    <x v="0"/>
    <x v="1"/>
    <x v="3"/>
    <x v="7"/>
  </r>
  <r>
    <n v="10"/>
    <n v="27"/>
    <n v="45"/>
    <n v="18"/>
    <n v="17"/>
    <x v="13"/>
    <x v="2"/>
    <n v="20"/>
    <n v="10"/>
    <n v="30"/>
    <n v="29"/>
    <n v="603"/>
    <n v="11"/>
    <x v="0"/>
    <x v="9"/>
    <x v="1"/>
    <x v="1"/>
    <x v="0"/>
    <x v="1"/>
    <x v="9"/>
  </r>
  <r>
    <n v="11"/>
    <n v="26"/>
    <n v="43"/>
    <n v="17"/>
    <n v="15"/>
    <x v="16"/>
    <x v="0"/>
    <n v="20"/>
    <n v="10"/>
    <n v="30"/>
    <n v="27"/>
    <n v="603"/>
    <n v="13"/>
    <x v="0"/>
    <x v="9"/>
    <x v="1"/>
    <x v="1"/>
    <x v="0"/>
    <x v="1"/>
    <x v="3"/>
  </r>
  <r>
    <n v="-8"/>
    <n v="36"/>
    <n v="65"/>
    <n v="29"/>
    <n v="44"/>
    <x v="21"/>
    <x v="20"/>
    <n v="0"/>
    <n v="20"/>
    <n v="40"/>
    <n v="67"/>
    <n v="603"/>
    <n v="7"/>
    <x v="0"/>
    <x v="9"/>
    <x v="1"/>
    <x v="1"/>
    <x v="0"/>
    <x v="2"/>
    <x v="11"/>
  </r>
  <r>
    <n v="-10"/>
    <n v="53"/>
    <n v="90"/>
    <n v="37"/>
    <n v="63"/>
    <x v="20"/>
    <x v="17"/>
    <n v="0"/>
    <n v="30"/>
    <n v="50"/>
    <n v="80"/>
    <n v="603"/>
    <n v="5"/>
    <x v="0"/>
    <x v="9"/>
    <x v="1"/>
    <x v="1"/>
    <x v="0"/>
    <x v="2"/>
    <x v="4"/>
  </r>
  <r>
    <n v="20"/>
    <n v="55"/>
    <n v="93"/>
    <n v="38"/>
    <n v="35"/>
    <x v="19"/>
    <x v="31"/>
    <n v="30"/>
    <n v="30"/>
    <n v="50"/>
    <n v="79"/>
    <n v="603"/>
    <n v="1"/>
    <x v="0"/>
    <x v="9"/>
    <x v="1"/>
    <x v="1"/>
    <x v="0"/>
    <x v="0"/>
    <x v="0"/>
  </r>
  <r>
    <n v="25"/>
    <n v="72"/>
    <n v="120"/>
    <n v="48"/>
    <n v="47"/>
    <x v="4"/>
    <x v="32"/>
    <n v="40"/>
    <n v="38"/>
    <n v="70"/>
    <n v="110"/>
    <n v="603"/>
    <n v="2"/>
    <x v="0"/>
    <x v="9"/>
    <x v="1"/>
    <x v="1"/>
    <x v="0"/>
    <x v="0"/>
    <x v="1"/>
  </r>
  <r>
    <n v="-4"/>
    <n v="42"/>
    <n v="76"/>
    <n v="34"/>
    <n v="46"/>
    <x v="19"/>
    <x v="16"/>
    <n v="0"/>
    <n v="20"/>
    <n v="30"/>
    <n v="59"/>
    <n v="603"/>
    <n v="9"/>
    <x v="0"/>
    <x v="9"/>
    <x v="1"/>
    <x v="1"/>
    <x v="1"/>
    <x v="3"/>
    <x v="7"/>
  </r>
  <r>
    <n v="101"/>
    <n v="139"/>
    <n v="234"/>
    <n v="95"/>
    <n v="38"/>
    <x v="2"/>
    <x v="2"/>
    <n v="120"/>
    <n v="82"/>
    <n v="150"/>
    <n v="261"/>
    <n v="347"/>
    <n v="11"/>
    <x v="0"/>
    <x v="10"/>
    <x v="1"/>
    <x v="0"/>
    <x v="0"/>
    <x v="1"/>
    <x v="9"/>
  </r>
  <r>
    <n v="94"/>
    <n v="130"/>
    <n v="219"/>
    <n v="89"/>
    <n v="36"/>
    <x v="0"/>
    <x v="0"/>
    <n v="110"/>
    <n v="78"/>
    <n v="140"/>
    <n v="242"/>
    <n v="646"/>
    <n v="12"/>
    <x v="0"/>
    <x v="10"/>
    <x v="1"/>
    <x v="0"/>
    <x v="0"/>
    <x v="1"/>
    <x v="10"/>
  </r>
  <r>
    <n v="54"/>
    <n v="80"/>
    <n v="134"/>
    <n v="54"/>
    <n v="26"/>
    <x v="4"/>
    <x v="3"/>
    <n v="70"/>
    <n v="63"/>
    <n v="90"/>
    <n v="153"/>
    <n v="347"/>
    <n v="13"/>
    <x v="0"/>
    <x v="10"/>
    <x v="1"/>
    <x v="0"/>
    <x v="0"/>
    <x v="1"/>
    <x v="3"/>
  </r>
  <r>
    <n v="175"/>
    <n v="262"/>
    <n v="490"/>
    <n v="267"/>
    <n v="87"/>
    <x v="12"/>
    <x v="13"/>
    <n v="200"/>
    <n v="283"/>
    <n v="270"/>
    <n v="480"/>
    <n v="631"/>
    <n v="7"/>
    <x v="0"/>
    <x v="10"/>
    <x v="1"/>
    <x v="0"/>
    <x v="0"/>
    <x v="2"/>
    <x v="11"/>
  </r>
  <r>
    <n v="-172"/>
    <n v="-44"/>
    <n v="61"/>
    <n v="85"/>
    <n v="128"/>
    <x v="31"/>
    <x v="33"/>
    <n v="-170"/>
    <n v="72"/>
    <n v="-50"/>
    <n v="50"/>
    <n v="315"/>
    <n v="5"/>
    <x v="0"/>
    <x v="10"/>
    <x v="1"/>
    <x v="0"/>
    <x v="0"/>
    <x v="2"/>
    <x v="4"/>
  </r>
  <r>
    <n v="262"/>
    <n v="407"/>
    <n v="678"/>
    <n v="330"/>
    <n v="145"/>
    <x v="32"/>
    <x v="34"/>
    <n v="260"/>
    <n v="323"/>
    <n v="380"/>
    <n v="640"/>
    <n v="716"/>
    <n v="2"/>
    <x v="0"/>
    <x v="10"/>
    <x v="1"/>
    <x v="0"/>
    <x v="0"/>
    <x v="0"/>
    <x v="1"/>
  </r>
  <r>
    <n v="111"/>
    <n v="238"/>
    <n v="483"/>
    <n v="270"/>
    <n v="127"/>
    <x v="17"/>
    <x v="14"/>
    <n v="100"/>
    <n v="171"/>
    <n v="190"/>
    <n v="361"/>
    <n v="607"/>
    <n v="9"/>
    <x v="0"/>
    <x v="10"/>
    <x v="1"/>
    <x v="0"/>
    <x v="1"/>
    <x v="3"/>
    <x v="7"/>
  </r>
  <r>
    <n v="-113"/>
    <n v="-27"/>
    <n v="180"/>
    <n v="199"/>
    <n v="86"/>
    <x v="33"/>
    <x v="9"/>
    <n v="-70"/>
    <n v="201"/>
    <n v="-10"/>
    <n v="140"/>
    <n v="845"/>
    <n v="10"/>
    <x v="0"/>
    <x v="10"/>
    <x v="1"/>
    <x v="0"/>
    <x v="1"/>
    <x v="3"/>
    <x v="8"/>
  </r>
  <r>
    <n v="70"/>
    <n v="113"/>
    <n v="180"/>
    <n v="67"/>
    <n v="43"/>
    <x v="23"/>
    <x v="28"/>
    <n v="80"/>
    <n v="55"/>
    <n v="100"/>
    <n v="145"/>
    <n v="337"/>
    <n v="5"/>
    <x v="0"/>
    <x v="11"/>
    <x v="2"/>
    <x v="1"/>
    <x v="0"/>
    <x v="2"/>
    <x v="4"/>
  </r>
  <r>
    <n v="48"/>
    <n v="89"/>
    <n v="150"/>
    <n v="61"/>
    <n v="41"/>
    <x v="8"/>
    <x v="29"/>
    <n v="50"/>
    <n v="50"/>
    <n v="70"/>
    <n v="126"/>
    <n v="337"/>
    <n v="6"/>
    <x v="0"/>
    <x v="11"/>
    <x v="2"/>
    <x v="1"/>
    <x v="1"/>
    <x v="2"/>
    <x v="5"/>
  </r>
  <r>
    <n v="35"/>
    <n v="63"/>
    <n v="112"/>
    <n v="49"/>
    <n v="28"/>
    <x v="34"/>
    <x v="1"/>
    <n v="40"/>
    <n v="48"/>
    <n v="60"/>
    <n v="100"/>
    <n v="337"/>
    <n v="8"/>
    <x v="0"/>
    <x v="11"/>
    <x v="2"/>
    <x v="1"/>
    <x v="1"/>
    <x v="3"/>
    <x v="6"/>
  </r>
  <r>
    <n v="40"/>
    <n v="105"/>
    <n v="190"/>
    <n v="85"/>
    <n v="65"/>
    <x v="18"/>
    <x v="15"/>
    <n v="40"/>
    <n v="80"/>
    <n v="100"/>
    <n v="171"/>
    <n v="504"/>
    <n v="9"/>
    <x v="0"/>
    <x v="11"/>
    <x v="2"/>
    <x v="1"/>
    <x v="1"/>
    <x v="3"/>
    <x v="7"/>
  </r>
  <r>
    <n v="8"/>
    <n v="105"/>
    <n v="180"/>
    <n v="75"/>
    <n v="97"/>
    <x v="26"/>
    <x v="27"/>
    <n v="10"/>
    <n v="64"/>
    <n v="90"/>
    <n v="154"/>
    <n v="504"/>
    <n v="4"/>
    <x v="0"/>
    <x v="11"/>
    <x v="2"/>
    <x v="1"/>
    <x v="0"/>
    <x v="2"/>
    <x v="12"/>
  </r>
  <r>
    <n v="30"/>
    <n v="51"/>
    <n v="85"/>
    <n v="34"/>
    <n v="21"/>
    <x v="28"/>
    <x v="0"/>
    <n v="50"/>
    <n v="38"/>
    <n v="60"/>
    <n v="100"/>
    <n v="225"/>
    <n v="2"/>
    <x v="0"/>
    <x v="11"/>
    <x v="2"/>
    <x v="1"/>
    <x v="0"/>
    <x v="0"/>
    <x v="1"/>
  </r>
  <r>
    <n v="28"/>
    <n v="48"/>
    <n v="81"/>
    <n v="33"/>
    <n v="20"/>
    <x v="28"/>
    <x v="0"/>
    <n v="50"/>
    <n v="43"/>
    <n v="60"/>
    <n v="100"/>
    <n v="985"/>
    <n v="3"/>
    <x v="0"/>
    <x v="11"/>
    <x v="2"/>
    <x v="1"/>
    <x v="1"/>
    <x v="0"/>
    <x v="2"/>
  </r>
  <r>
    <n v="-10"/>
    <n v="53"/>
    <n v="90"/>
    <n v="37"/>
    <n v="63"/>
    <x v="20"/>
    <x v="17"/>
    <n v="-10"/>
    <n v="35"/>
    <n v="40"/>
    <n v="70"/>
    <n v="505"/>
    <n v="5"/>
    <x v="0"/>
    <x v="12"/>
    <x v="2"/>
    <x v="1"/>
    <x v="0"/>
    <x v="2"/>
    <x v="4"/>
  </r>
  <r>
    <n v="9"/>
    <n v="47"/>
    <n v="82"/>
    <n v="35"/>
    <n v="38"/>
    <x v="21"/>
    <x v="19"/>
    <n v="10"/>
    <n v="36"/>
    <n v="40"/>
    <n v="70"/>
    <n v="505"/>
    <n v="6"/>
    <x v="0"/>
    <x v="12"/>
    <x v="2"/>
    <x v="1"/>
    <x v="1"/>
    <x v="2"/>
    <x v="5"/>
  </r>
  <r>
    <n v="11"/>
    <n v="27"/>
    <n v="45"/>
    <n v="18"/>
    <n v="16"/>
    <x v="13"/>
    <x v="2"/>
    <n v="20"/>
    <n v="10"/>
    <n v="30"/>
    <n v="32"/>
    <n v="505"/>
    <n v="8"/>
    <x v="0"/>
    <x v="12"/>
    <x v="2"/>
    <x v="1"/>
    <x v="1"/>
    <x v="3"/>
    <x v="6"/>
  </r>
  <r>
    <n v="4"/>
    <n v="34"/>
    <n v="62"/>
    <n v="28"/>
    <n v="30"/>
    <x v="14"/>
    <x v="9"/>
    <n v="20"/>
    <n v="20"/>
    <n v="40"/>
    <n v="60"/>
    <n v="505"/>
    <n v="9"/>
    <x v="0"/>
    <x v="12"/>
    <x v="2"/>
    <x v="1"/>
    <x v="1"/>
    <x v="3"/>
    <x v="7"/>
  </r>
  <r>
    <n v="-8"/>
    <n v="36"/>
    <n v="65"/>
    <n v="29"/>
    <n v="44"/>
    <x v="21"/>
    <x v="20"/>
    <n v="0"/>
    <n v="20"/>
    <n v="30"/>
    <n v="50"/>
    <n v="505"/>
    <n v="4"/>
    <x v="0"/>
    <x v="12"/>
    <x v="2"/>
    <x v="1"/>
    <x v="0"/>
    <x v="2"/>
    <x v="12"/>
  </r>
  <r>
    <n v="26"/>
    <n v="72"/>
    <n v="120"/>
    <n v="48"/>
    <n v="46"/>
    <x v="4"/>
    <x v="32"/>
    <n v="50"/>
    <n v="60"/>
    <n v="90"/>
    <n v="152"/>
    <n v="505"/>
    <n v="2"/>
    <x v="0"/>
    <x v="12"/>
    <x v="2"/>
    <x v="1"/>
    <x v="0"/>
    <x v="0"/>
    <x v="1"/>
  </r>
  <r>
    <n v="-39"/>
    <n v="11"/>
    <n v="99"/>
    <n v="88"/>
    <n v="50"/>
    <x v="1"/>
    <x v="18"/>
    <n v="-30"/>
    <n v="100"/>
    <n v="10"/>
    <n v="120"/>
    <n v="505"/>
    <n v="3"/>
    <x v="0"/>
    <x v="12"/>
    <x v="2"/>
    <x v="1"/>
    <x v="1"/>
    <x v="0"/>
    <x v="2"/>
  </r>
  <r>
    <n v="28"/>
    <n v="48"/>
    <n v="80"/>
    <n v="32"/>
    <n v="20"/>
    <x v="14"/>
    <x v="3"/>
    <n v="40"/>
    <n v="20"/>
    <n v="40"/>
    <n v="55"/>
    <n v="405"/>
    <n v="5"/>
    <x v="0"/>
    <x v="13"/>
    <x v="2"/>
    <x v="1"/>
    <x v="0"/>
    <x v="2"/>
    <x v="4"/>
  </r>
  <r>
    <n v="67"/>
    <n v="126"/>
    <n v="210"/>
    <n v="84"/>
    <n v="59"/>
    <x v="1"/>
    <x v="23"/>
    <n v="70"/>
    <n v="70"/>
    <n v="110"/>
    <n v="180"/>
    <n v="405"/>
    <n v="6"/>
    <x v="0"/>
    <x v="13"/>
    <x v="2"/>
    <x v="1"/>
    <x v="1"/>
    <x v="2"/>
    <x v="5"/>
  </r>
  <r>
    <n v="13"/>
    <n v="66"/>
    <n v="120"/>
    <n v="54"/>
    <n v="53"/>
    <x v="23"/>
    <x v="24"/>
    <n v="20"/>
    <n v="50"/>
    <n v="60"/>
    <n v="110"/>
    <n v="918"/>
    <n v="8"/>
    <x v="0"/>
    <x v="13"/>
    <x v="2"/>
    <x v="1"/>
    <x v="1"/>
    <x v="3"/>
    <x v="6"/>
  </r>
  <r>
    <n v="10"/>
    <n v="111"/>
    <n v="190"/>
    <n v="79"/>
    <n v="101"/>
    <x v="24"/>
    <x v="25"/>
    <n v="30"/>
    <n v="79"/>
    <n v="110"/>
    <n v="189"/>
    <n v="580"/>
    <n v="9"/>
    <x v="0"/>
    <x v="13"/>
    <x v="2"/>
    <x v="1"/>
    <x v="1"/>
    <x v="3"/>
    <x v="7"/>
  </r>
  <r>
    <n v="66"/>
    <n v="116"/>
    <n v="200"/>
    <n v="84"/>
    <n v="50"/>
    <x v="2"/>
    <x v="22"/>
    <n v="70"/>
    <n v="70"/>
    <n v="100"/>
    <n v="166"/>
    <n v="405"/>
    <n v="4"/>
    <x v="0"/>
    <x v="13"/>
    <x v="2"/>
    <x v="1"/>
    <x v="0"/>
    <x v="2"/>
    <x v="12"/>
  </r>
  <r>
    <n v="29"/>
    <n v="56"/>
    <n v="100"/>
    <n v="44"/>
    <n v="27"/>
    <x v="3"/>
    <x v="1"/>
    <n v="50"/>
    <n v="50"/>
    <n v="70"/>
    <n v="122"/>
    <n v="580"/>
    <n v="2"/>
    <x v="0"/>
    <x v="13"/>
    <x v="2"/>
    <x v="1"/>
    <x v="0"/>
    <x v="0"/>
    <x v="1"/>
  </r>
  <r>
    <n v="28"/>
    <n v="48"/>
    <n v="80"/>
    <n v="32"/>
    <n v="20"/>
    <x v="14"/>
    <x v="2"/>
    <n v="50"/>
    <n v="40"/>
    <n v="60"/>
    <n v="103"/>
    <n v="580"/>
    <n v="3"/>
    <x v="0"/>
    <x v="13"/>
    <x v="2"/>
    <x v="1"/>
    <x v="1"/>
    <x v="0"/>
    <x v="2"/>
  </r>
  <r>
    <n v="95"/>
    <n v="130"/>
    <n v="219"/>
    <n v="89"/>
    <n v="35"/>
    <x v="0"/>
    <x v="0"/>
    <n v="90"/>
    <n v="75"/>
    <n v="110"/>
    <n v="180"/>
    <n v="325"/>
    <n v="5"/>
    <x v="0"/>
    <x v="14"/>
    <x v="2"/>
    <x v="0"/>
    <x v="0"/>
    <x v="2"/>
    <x v="4"/>
  </r>
  <r>
    <n v="54"/>
    <n v="80"/>
    <n v="134"/>
    <n v="54"/>
    <n v="26"/>
    <x v="4"/>
    <x v="3"/>
    <n v="60"/>
    <n v="34"/>
    <n v="70"/>
    <n v="104"/>
    <n v="956"/>
    <n v="6"/>
    <x v="0"/>
    <x v="14"/>
    <x v="2"/>
    <x v="0"/>
    <x v="1"/>
    <x v="2"/>
    <x v="5"/>
  </r>
  <r>
    <n v="33"/>
    <n v="80"/>
    <n v="140"/>
    <n v="60"/>
    <n v="47"/>
    <x v="8"/>
    <x v="7"/>
    <n v="50"/>
    <n v="58"/>
    <n v="80"/>
    <n v="138"/>
    <n v="281"/>
    <n v="8"/>
    <x v="0"/>
    <x v="14"/>
    <x v="2"/>
    <x v="0"/>
    <x v="1"/>
    <x v="3"/>
    <x v="6"/>
  </r>
  <r>
    <n v="42"/>
    <n v="83"/>
    <n v="140"/>
    <n v="57"/>
    <n v="41"/>
    <x v="22"/>
    <x v="21"/>
    <n v="50"/>
    <n v="50"/>
    <n v="80"/>
    <n v="130"/>
    <n v="254"/>
    <n v="9"/>
    <x v="0"/>
    <x v="14"/>
    <x v="2"/>
    <x v="0"/>
    <x v="1"/>
    <x v="3"/>
    <x v="7"/>
  </r>
  <r>
    <n v="53"/>
    <n v="108"/>
    <n v="180"/>
    <n v="72"/>
    <n v="55"/>
    <x v="5"/>
    <x v="4"/>
    <n v="50"/>
    <n v="56"/>
    <n v="90"/>
    <n v="154"/>
    <n v="830"/>
    <n v="4"/>
    <x v="0"/>
    <x v="14"/>
    <x v="2"/>
    <x v="0"/>
    <x v="0"/>
    <x v="2"/>
    <x v="12"/>
  </r>
  <r>
    <n v="159"/>
    <n v="245"/>
    <n v="452"/>
    <n v="197"/>
    <n v="86"/>
    <x v="33"/>
    <x v="9"/>
    <n v="220"/>
    <n v="275"/>
    <n v="300"/>
    <n v="560"/>
    <n v="409"/>
    <n v="2"/>
    <x v="0"/>
    <x v="14"/>
    <x v="2"/>
    <x v="0"/>
    <x v="0"/>
    <x v="0"/>
    <x v="1"/>
  </r>
  <r>
    <n v="68"/>
    <n v="107"/>
    <n v="190"/>
    <n v="83"/>
    <n v="39"/>
    <x v="1"/>
    <x v="1"/>
    <n v="100"/>
    <n v="154"/>
    <n v="130"/>
    <n v="230"/>
    <n v="325"/>
    <n v="3"/>
    <x v="0"/>
    <x v="14"/>
    <x v="2"/>
    <x v="0"/>
    <x v="1"/>
    <x v="0"/>
    <x v="2"/>
  </r>
  <r>
    <n v="44"/>
    <n v="68"/>
    <n v="114"/>
    <n v="46"/>
    <n v="24"/>
    <x v="19"/>
    <x v="0"/>
    <n v="40"/>
    <n v="36"/>
    <n v="60"/>
    <n v="100"/>
    <n v="435"/>
    <n v="4"/>
    <x v="0"/>
    <x v="15"/>
    <x v="3"/>
    <x v="1"/>
    <x v="0"/>
    <x v="2"/>
    <x v="12"/>
  </r>
  <r>
    <n v="34"/>
    <n v="63"/>
    <n v="112"/>
    <n v="49"/>
    <n v="29"/>
    <x v="34"/>
    <x v="1"/>
    <n v="40"/>
    <n v="45"/>
    <n v="60"/>
    <n v="100"/>
    <n v="435"/>
    <n v="5"/>
    <x v="0"/>
    <x v="15"/>
    <x v="3"/>
    <x v="1"/>
    <x v="0"/>
    <x v="2"/>
    <x v="4"/>
  </r>
  <r>
    <n v="47"/>
    <n v="73"/>
    <n v="123"/>
    <n v="50"/>
    <n v="26"/>
    <x v="3"/>
    <x v="2"/>
    <n v="50"/>
    <n v="46"/>
    <n v="70"/>
    <n v="110"/>
    <n v="435"/>
    <n v="6"/>
    <x v="0"/>
    <x v="15"/>
    <x v="3"/>
    <x v="1"/>
    <x v="1"/>
    <x v="2"/>
    <x v="5"/>
  </r>
  <r>
    <n v="21"/>
    <n v="55"/>
    <n v="93"/>
    <n v="38"/>
    <n v="34"/>
    <x v="19"/>
    <x v="31"/>
    <n v="30"/>
    <n v="22"/>
    <n v="50"/>
    <n v="72"/>
    <n v="801"/>
    <n v="8"/>
    <x v="0"/>
    <x v="15"/>
    <x v="3"/>
    <x v="1"/>
    <x v="1"/>
    <x v="3"/>
    <x v="6"/>
  </r>
  <r>
    <n v="25"/>
    <n v="72"/>
    <n v="120"/>
    <n v="48"/>
    <n v="47"/>
    <x v="4"/>
    <x v="32"/>
    <n v="30"/>
    <n v="40"/>
    <n v="60"/>
    <n v="91"/>
    <n v="435"/>
    <n v="9"/>
    <x v="0"/>
    <x v="15"/>
    <x v="3"/>
    <x v="1"/>
    <x v="1"/>
    <x v="3"/>
    <x v="7"/>
  </r>
  <r>
    <n v="-40"/>
    <n v="11"/>
    <n v="99"/>
    <n v="88"/>
    <n v="51"/>
    <x v="1"/>
    <x v="18"/>
    <n v="-30"/>
    <n v="80"/>
    <n v="10"/>
    <n v="90"/>
    <n v="435"/>
    <n v="10"/>
    <x v="0"/>
    <x v="15"/>
    <x v="3"/>
    <x v="1"/>
    <x v="1"/>
    <x v="3"/>
    <x v="8"/>
  </r>
  <r>
    <n v="-10"/>
    <n v="53"/>
    <n v="90"/>
    <n v="37"/>
    <n v="63"/>
    <x v="20"/>
    <x v="17"/>
    <n v="0"/>
    <n v="20"/>
    <n v="40"/>
    <n v="49"/>
    <n v="435"/>
    <n v="11"/>
    <x v="0"/>
    <x v="15"/>
    <x v="3"/>
    <x v="1"/>
    <x v="0"/>
    <x v="1"/>
    <x v="9"/>
  </r>
  <r>
    <n v="9"/>
    <n v="47"/>
    <n v="82"/>
    <n v="35"/>
    <n v="38"/>
    <x v="21"/>
    <x v="19"/>
    <n v="10"/>
    <n v="20"/>
    <n v="30"/>
    <n v="38"/>
    <n v="435"/>
    <n v="12"/>
    <x v="0"/>
    <x v="15"/>
    <x v="3"/>
    <x v="1"/>
    <x v="0"/>
    <x v="1"/>
    <x v="10"/>
  </r>
  <r>
    <n v="-9"/>
    <n v="36"/>
    <n v="65"/>
    <n v="29"/>
    <n v="45"/>
    <x v="21"/>
    <x v="20"/>
    <n v="10"/>
    <n v="10"/>
    <n v="30"/>
    <n v="40"/>
    <n v="435"/>
    <n v="13"/>
    <x v="0"/>
    <x v="15"/>
    <x v="3"/>
    <x v="1"/>
    <x v="0"/>
    <x v="1"/>
    <x v="3"/>
  </r>
  <r>
    <n v="47"/>
    <n v="92"/>
    <n v="170"/>
    <n v="78"/>
    <n v="45"/>
    <x v="0"/>
    <x v="9"/>
    <n v="80"/>
    <n v="91"/>
    <n v="120"/>
    <n v="210"/>
    <n v="801"/>
    <n v="1"/>
    <x v="0"/>
    <x v="15"/>
    <x v="3"/>
    <x v="1"/>
    <x v="0"/>
    <x v="0"/>
    <x v="0"/>
  </r>
  <r>
    <n v="30"/>
    <n v="75"/>
    <n v="130"/>
    <n v="55"/>
    <n v="45"/>
    <x v="22"/>
    <x v="24"/>
    <n v="70"/>
    <n v="58"/>
    <n v="100"/>
    <n v="162"/>
    <n v="435"/>
    <n v="2"/>
    <x v="0"/>
    <x v="15"/>
    <x v="3"/>
    <x v="1"/>
    <x v="0"/>
    <x v="0"/>
    <x v="1"/>
  </r>
  <r>
    <n v="39"/>
    <n v="105"/>
    <n v="190"/>
    <n v="85"/>
    <n v="66"/>
    <x v="18"/>
    <x v="15"/>
    <n v="70"/>
    <n v="67"/>
    <n v="130"/>
    <n v="233"/>
    <n v="801"/>
    <n v="3"/>
    <x v="0"/>
    <x v="15"/>
    <x v="3"/>
    <x v="1"/>
    <x v="1"/>
    <x v="0"/>
    <x v="2"/>
  </r>
  <r>
    <n v="140"/>
    <n v="228"/>
    <n v="456"/>
    <n v="328"/>
    <n v="88"/>
    <x v="12"/>
    <x v="13"/>
    <n v="150"/>
    <n v="194"/>
    <n v="220"/>
    <n v="430"/>
    <n v="661"/>
    <n v="4"/>
    <x v="0"/>
    <x v="16"/>
    <x v="3"/>
    <x v="0"/>
    <x v="0"/>
    <x v="2"/>
    <x v="12"/>
  </r>
  <r>
    <n v="17"/>
    <n v="145"/>
    <n v="250"/>
    <n v="121"/>
    <n v="128"/>
    <x v="31"/>
    <x v="33"/>
    <n v="20"/>
    <n v="94"/>
    <n v="140"/>
    <n v="245"/>
    <n v="818"/>
    <n v="5"/>
    <x v="0"/>
    <x v="16"/>
    <x v="3"/>
    <x v="0"/>
    <x v="0"/>
    <x v="2"/>
    <x v="4"/>
  </r>
  <r>
    <n v="203"/>
    <n v="312"/>
    <n v="546"/>
    <n v="223"/>
    <n v="109"/>
    <x v="11"/>
    <x v="12"/>
    <n v="200"/>
    <n v="262"/>
    <n v="300"/>
    <n v="520"/>
    <n v="213"/>
    <n v="6"/>
    <x v="0"/>
    <x v="16"/>
    <x v="3"/>
    <x v="0"/>
    <x v="1"/>
    <x v="2"/>
    <x v="5"/>
  </r>
  <r>
    <n v="102"/>
    <n v="139"/>
    <n v="234"/>
    <n v="95"/>
    <n v="37"/>
    <x v="2"/>
    <x v="2"/>
    <n v="100"/>
    <n v="72"/>
    <n v="120"/>
    <n v="192"/>
    <n v="510"/>
    <n v="8"/>
    <x v="0"/>
    <x v="16"/>
    <x v="3"/>
    <x v="0"/>
    <x v="1"/>
    <x v="3"/>
    <x v="6"/>
  </r>
  <r>
    <n v="160"/>
    <n v="245"/>
    <n v="452"/>
    <n v="211"/>
    <n v="85"/>
    <x v="33"/>
    <x v="9"/>
    <n v="160"/>
    <n v="201"/>
    <n v="220"/>
    <n v="399"/>
    <n v="310"/>
    <n v="9"/>
    <x v="0"/>
    <x v="16"/>
    <x v="3"/>
    <x v="0"/>
    <x v="1"/>
    <x v="3"/>
    <x v="7"/>
  </r>
  <r>
    <n v="67"/>
    <n v="107"/>
    <n v="190"/>
    <n v="83"/>
    <n v="40"/>
    <x v="1"/>
    <x v="1"/>
    <n v="60"/>
    <n v="80"/>
    <n v="90"/>
    <n v="160"/>
    <n v="707"/>
    <n v="10"/>
    <x v="0"/>
    <x v="16"/>
    <x v="3"/>
    <x v="0"/>
    <x v="1"/>
    <x v="3"/>
    <x v="8"/>
  </r>
  <r>
    <n v="94"/>
    <n v="130"/>
    <n v="219"/>
    <n v="89"/>
    <n v="36"/>
    <x v="0"/>
    <x v="0"/>
    <n v="80"/>
    <n v="39"/>
    <n v="90"/>
    <n v="129"/>
    <n v="619"/>
    <n v="11"/>
    <x v="0"/>
    <x v="16"/>
    <x v="3"/>
    <x v="0"/>
    <x v="0"/>
    <x v="1"/>
    <x v="9"/>
  </r>
  <r>
    <n v="54"/>
    <n v="80"/>
    <n v="134"/>
    <n v="54"/>
    <n v="26"/>
    <x v="4"/>
    <x v="3"/>
    <n v="60"/>
    <n v="30"/>
    <n v="60"/>
    <n v="102"/>
    <n v="650"/>
    <n v="12"/>
    <x v="0"/>
    <x v="16"/>
    <x v="3"/>
    <x v="0"/>
    <x v="0"/>
    <x v="1"/>
    <x v="10"/>
  </r>
  <r>
    <n v="54"/>
    <n v="108"/>
    <n v="180"/>
    <n v="72"/>
    <n v="54"/>
    <x v="5"/>
    <x v="4"/>
    <n v="50"/>
    <n v="40"/>
    <n v="80"/>
    <n v="133"/>
    <n v="760"/>
    <n v="13"/>
    <x v="0"/>
    <x v="16"/>
    <x v="3"/>
    <x v="0"/>
    <x v="0"/>
    <x v="1"/>
    <x v="3"/>
  </r>
  <r>
    <n v="-2"/>
    <n v="50"/>
    <n v="145"/>
    <n v="95"/>
    <n v="52"/>
    <x v="10"/>
    <x v="11"/>
    <n v="30"/>
    <n v="108"/>
    <n v="70"/>
    <n v="179"/>
    <n v="916"/>
    <n v="1"/>
    <x v="0"/>
    <x v="16"/>
    <x v="3"/>
    <x v="0"/>
    <x v="0"/>
    <x v="0"/>
    <x v="0"/>
  </r>
  <r>
    <n v="262"/>
    <n v="407"/>
    <n v="678"/>
    <n v="288"/>
    <n v="145"/>
    <x v="32"/>
    <x v="34"/>
    <n v="370"/>
    <n v="408"/>
    <n v="500"/>
    <n v="842"/>
    <n v="559"/>
    <n v="2"/>
    <x v="0"/>
    <x v="16"/>
    <x v="3"/>
    <x v="0"/>
    <x v="0"/>
    <x v="0"/>
    <x v="1"/>
  </r>
  <r>
    <n v="-117"/>
    <n v="-26"/>
    <n v="118"/>
    <n v="132"/>
    <n v="91"/>
    <x v="6"/>
    <x v="10"/>
    <n v="-120"/>
    <n v="134"/>
    <n v="-40"/>
    <n v="137"/>
    <n v="650"/>
    <n v="3"/>
    <x v="0"/>
    <x v="16"/>
    <x v="3"/>
    <x v="0"/>
    <x v="1"/>
    <x v="0"/>
    <x v="2"/>
  </r>
  <r>
    <n v="11"/>
    <n v="26"/>
    <n v="43"/>
    <n v="17"/>
    <n v="15"/>
    <x v="16"/>
    <x v="0"/>
    <n v="20"/>
    <n v="10"/>
    <n v="30"/>
    <n v="40"/>
    <n v="775"/>
    <n v="4"/>
    <x v="0"/>
    <x v="17"/>
    <x v="3"/>
    <x v="1"/>
    <x v="0"/>
    <x v="2"/>
    <x v="12"/>
  </r>
  <r>
    <n v="10"/>
    <n v="27"/>
    <n v="45"/>
    <n v="18"/>
    <n v="17"/>
    <x v="13"/>
    <x v="2"/>
    <n v="20"/>
    <n v="10"/>
    <n v="30"/>
    <n v="45"/>
    <n v="702"/>
    <n v="5"/>
    <x v="0"/>
    <x v="17"/>
    <x v="3"/>
    <x v="1"/>
    <x v="0"/>
    <x v="2"/>
    <x v="4"/>
  </r>
  <r>
    <n v="11"/>
    <n v="26"/>
    <n v="43"/>
    <n v="17"/>
    <n v="15"/>
    <x v="16"/>
    <x v="0"/>
    <n v="20"/>
    <n v="10"/>
    <n v="30"/>
    <n v="40"/>
    <n v="775"/>
    <n v="6"/>
    <x v="0"/>
    <x v="17"/>
    <x v="3"/>
    <x v="1"/>
    <x v="1"/>
    <x v="2"/>
    <x v="5"/>
  </r>
  <r>
    <n v="4"/>
    <n v="34"/>
    <n v="62"/>
    <n v="28"/>
    <n v="30"/>
    <x v="14"/>
    <x v="9"/>
    <n v="20"/>
    <n v="33"/>
    <n v="40"/>
    <n v="73"/>
    <n v="775"/>
    <n v="3"/>
    <x v="0"/>
    <x v="17"/>
    <x v="3"/>
    <x v="1"/>
    <x v="1"/>
    <x v="0"/>
    <x v="2"/>
  </r>
  <r>
    <n v="16"/>
    <n v="145"/>
    <n v="250"/>
    <n v="88"/>
    <n v="129"/>
    <x v="31"/>
    <x v="33"/>
    <n v="30"/>
    <n v="90"/>
    <n v="130"/>
    <n v="228"/>
    <n v="702"/>
    <n v="8"/>
    <x v="0"/>
    <x v="17"/>
    <x v="3"/>
    <x v="1"/>
    <x v="1"/>
    <x v="3"/>
    <x v="6"/>
  </r>
  <r>
    <n v="111"/>
    <n v="201"/>
    <n v="345"/>
    <n v="173"/>
    <n v="90"/>
    <x v="6"/>
    <x v="10"/>
    <n v="120"/>
    <n v="79"/>
    <n v="180"/>
    <n v="309"/>
    <n v="775"/>
    <n v="9"/>
    <x v="0"/>
    <x v="17"/>
    <x v="3"/>
    <x v="1"/>
    <x v="1"/>
    <x v="3"/>
    <x v="7"/>
  </r>
  <r>
    <n v="86"/>
    <n v="139"/>
    <n v="234"/>
    <n v="95"/>
    <n v="53"/>
    <x v="10"/>
    <x v="11"/>
    <n v="90"/>
    <n v="90"/>
    <n v="120"/>
    <n v="200"/>
    <n v="702"/>
    <n v="10"/>
    <x v="0"/>
    <x v="17"/>
    <x v="3"/>
    <x v="1"/>
    <x v="1"/>
    <x v="3"/>
    <x v="8"/>
  </r>
  <r>
    <n v="203"/>
    <n v="312"/>
    <n v="546"/>
    <n v="299"/>
    <n v="109"/>
    <x v="11"/>
    <x v="12"/>
    <n v="150"/>
    <n v="99"/>
    <n v="220"/>
    <n v="381"/>
    <n v="775"/>
    <n v="11"/>
    <x v="0"/>
    <x v="17"/>
    <x v="3"/>
    <x v="1"/>
    <x v="0"/>
    <x v="1"/>
    <x v="9"/>
  </r>
  <r>
    <n v="141"/>
    <n v="228"/>
    <n v="456"/>
    <n v="186"/>
    <n v="87"/>
    <x v="12"/>
    <x v="13"/>
    <n v="100"/>
    <n v="104"/>
    <n v="160"/>
    <n v="322"/>
    <n v="775"/>
    <n v="12"/>
    <x v="0"/>
    <x v="17"/>
    <x v="3"/>
    <x v="1"/>
    <x v="0"/>
    <x v="1"/>
    <x v="10"/>
  </r>
  <r>
    <n v="-354"/>
    <n v="-245"/>
    <n v="17"/>
    <n v="145"/>
    <n v="126"/>
    <x v="17"/>
    <x v="14"/>
    <n v="-240"/>
    <n v="166"/>
    <n v="-160"/>
    <n v="-13"/>
    <n v="702"/>
    <n v="13"/>
    <x v="0"/>
    <x v="17"/>
    <x v="3"/>
    <x v="1"/>
    <x v="0"/>
    <x v="1"/>
    <x v="3"/>
  </r>
  <r>
    <n v="-3"/>
    <n v="42"/>
    <n v="76"/>
    <n v="34"/>
    <n v="45"/>
    <x v="19"/>
    <x v="16"/>
    <n v="10"/>
    <n v="42"/>
    <n v="50"/>
    <n v="88"/>
    <n v="702"/>
    <n v="2"/>
    <x v="0"/>
    <x v="17"/>
    <x v="3"/>
    <x v="1"/>
    <x v="0"/>
    <x v="0"/>
    <x v="1"/>
  </r>
  <r>
    <n v="16"/>
    <n v="72"/>
    <n v="130"/>
    <n v="58"/>
    <n v="56"/>
    <x v="9"/>
    <x v="8"/>
    <n v="20"/>
    <n v="54"/>
    <n v="70"/>
    <n v="124"/>
    <n v="503"/>
    <n v="4"/>
    <x v="0"/>
    <x v="18"/>
    <x v="3"/>
    <x v="1"/>
    <x v="0"/>
    <x v="2"/>
    <x v="12"/>
  </r>
  <r>
    <n v="33"/>
    <n v="80"/>
    <n v="140"/>
    <n v="60"/>
    <n v="47"/>
    <x v="8"/>
    <x v="7"/>
    <n v="50"/>
    <n v="55"/>
    <n v="80"/>
    <n v="130"/>
    <n v="503"/>
    <n v="5"/>
    <x v="0"/>
    <x v="18"/>
    <x v="3"/>
    <x v="1"/>
    <x v="0"/>
    <x v="2"/>
    <x v="4"/>
  </r>
  <r>
    <n v="99"/>
    <n v="171"/>
    <n v="341"/>
    <n v="151"/>
    <n v="72"/>
    <x v="6"/>
    <x v="5"/>
    <n v="100"/>
    <n v="139"/>
    <n v="160"/>
    <n v="314"/>
    <n v="971"/>
    <n v="6"/>
    <x v="0"/>
    <x v="18"/>
    <x v="3"/>
    <x v="1"/>
    <x v="1"/>
    <x v="2"/>
    <x v="5"/>
  </r>
  <r>
    <n v="42"/>
    <n v="83"/>
    <n v="140"/>
    <n v="57"/>
    <n v="41"/>
    <x v="22"/>
    <x v="21"/>
    <n v="70"/>
    <n v="73"/>
    <n v="100"/>
    <n v="170"/>
    <n v="971"/>
    <n v="3"/>
    <x v="0"/>
    <x v="18"/>
    <x v="3"/>
    <x v="1"/>
    <x v="1"/>
    <x v="0"/>
    <x v="2"/>
  </r>
  <r>
    <n v="33"/>
    <n v="54"/>
    <n v="90"/>
    <n v="36"/>
    <n v="21"/>
    <x v="29"/>
    <x v="0"/>
    <n v="40"/>
    <n v="22"/>
    <n v="40"/>
    <n v="70"/>
    <n v="971"/>
    <n v="8"/>
    <x v="0"/>
    <x v="18"/>
    <x v="3"/>
    <x v="1"/>
    <x v="1"/>
    <x v="3"/>
    <x v="6"/>
  </r>
  <r>
    <n v="29"/>
    <n v="56"/>
    <n v="100"/>
    <n v="44"/>
    <n v="27"/>
    <x v="3"/>
    <x v="1"/>
    <n v="30"/>
    <n v="21"/>
    <n v="50"/>
    <n v="80"/>
    <n v="503"/>
    <n v="9"/>
    <x v="0"/>
    <x v="18"/>
    <x v="3"/>
    <x v="1"/>
    <x v="1"/>
    <x v="3"/>
    <x v="7"/>
  </r>
  <r>
    <n v="28"/>
    <n v="48"/>
    <n v="80"/>
    <n v="32"/>
    <n v="20"/>
    <x v="14"/>
    <x v="3"/>
    <n v="30"/>
    <n v="20"/>
    <n v="30"/>
    <n v="50"/>
    <n v="971"/>
    <n v="11"/>
    <x v="0"/>
    <x v="18"/>
    <x v="3"/>
    <x v="1"/>
    <x v="0"/>
    <x v="1"/>
    <x v="9"/>
  </r>
  <r>
    <n v="68"/>
    <n v="126"/>
    <n v="210"/>
    <n v="84"/>
    <n v="58"/>
    <x v="1"/>
    <x v="23"/>
    <n v="60"/>
    <n v="50"/>
    <n v="90"/>
    <n v="128"/>
    <n v="503"/>
    <n v="12"/>
    <x v="0"/>
    <x v="18"/>
    <x v="3"/>
    <x v="1"/>
    <x v="0"/>
    <x v="1"/>
    <x v="10"/>
  </r>
  <r>
    <n v="67"/>
    <n v="116"/>
    <n v="200"/>
    <n v="84"/>
    <n v="49"/>
    <x v="2"/>
    <x v="22"/>
    <n v="50"/>
    <n v="37"/>
    <n v="80"/>
    <n v="117"/>
    <n v="541"/>
    <n v="13"/>
    <x v="0"/>
    <x v="18"/>
    <x v="3"/>
    <x v="1"/>
    <x v="0"/>
    <x v="1"/>
    <x v="3"/>
  </r>
  <r>
    <n v="1"/>
    <n v="87"/>
    <n v="150"/>
    <n v="63"/>
    <n v="86"/>
    <x v="7"/>
    <x v="6"/>
    <n v="40"/>
    <n v="69"/>
    <n v="110"/>
    <n v="180"/>
    <n v="541"/>
    <n v="1"/>
    <x v="0"/>
    <x v="18"/>
    <x v="3"/>
    <x v="1"/>
    <x v="0"/>
    <x v="0"/>
    <x v="0"/>
  </r>
  <r>
    <n v="28"/>
    <n v="93"/>
    <n v="160"/>
    <n v="67"/>
    <n v="65"/>
    <x v="9"/>
    <x v="28"/>
    <n v="60"/>
    <n v="82"/>
    <n v="120"/>
    <n v="198"/>
    <n v="503"/>
    <n v="2"/>
    <x v="0"/>
    <x v="18"/>
    <x v="3"/>
    <x v="1"/>
    <x v="0"/>
    <x v="0"/>
    <x v="1"/>
  </r>
  <r>
    <n v="35"/>
    <n v="62"/>
    <n v="110"/>
    <n v="48"/>
    <n v="27"/>
    <x v="4"/>
    <x v="1"/>
    <n v="40"/>
    <n v="44"/>
    <n v="60"/>
    <n v="96"/>
    <n v="425"/>
    <n v="4"/>
    <x v="0"/>
    <x v="19"/>
    <x v="3"/>
    <x v="1"/>
    <x v="0"/>
    <x v="2"/>
    <x v="12"/>
  </r>
  <r>
    <n v="13"/>
    <n v="66"/>
    <n v="120"/>
    <n v="54"/>
    <n v="53"/>
    <x v="23"/>
    <x v="24"/>
    <n v="20"/>
    <n v="55"/>
    <n v="60"/>
    <n v="110"/>
    <n v="253"/>
    <n v="5"/>
    <x v="0"/>
    <x v="19"/>
    <x v="3"/>
    <x v="1"/>
    <x v="0"/>
    <x v="2"/>
    <x v="4"/>
  </r>
  <r>
    <n v="39"/>
    <n v="81"/>
    <n v="150"/>
    <n v="69"/>
    <n v="42"/>
    <x v="27"/>
    <x v="9"/>
    <n v="60"/>
    <n v="66"/>
    <n v="80"/>
    <n v="146"/>
    <n v="206"/>
    <n v="6"/>
    <x v="0"/>
    <x v="19"/>
    <x v="3"/>
    <x v="1"/>
    <x v="1"/>
    <x v="2"/>
    <x v="5"/>
  </r>
  <r>
    <n v="9"/>
    <n v="111"/>
    <n v="190"/>
    <n v="79"/>
    <n v="102"/>
    <x v="24"/>
    <x v="25"/>
    <n v="60"/>
    <n v="90"/>
    <n v="140"/>
    <n v="230"/>
    <n v="509"/>
    <n v="3"/>
    <x v="0"/>
    <x v="19"/>
    <x v="3"/>
    <x v="1"/>
    <x v="1"/>
    <x v="0"/>
    <x v="2"/>
  </r>
  <r>
    <n v="115"/>
    <n v="186"/>
    <n v="310"/>
    <n v="90"/>
    <n v="71"/>
    <x v="30"/>
    <x v="30"/>
    <n v="120"/>
    <n v="98"/>
    <n v="170"/>
    <n v="270"/>
    <n v="206"/>
    <n v="8"/>
    <x v="0"/>
    <x v="19"/>
    <x v="3"/>
    <x v="1"/>
    <x v="1"/>
    <x v="3"/>
    <x v="6"/>
  </r>
  <r>
    <n v="30"/>
    <n v="51"/>
    <n v="85"/>
    <n v="34"/>
    <n v="21"/>
    <x v="28"/>
    <x v="0"/>
    <n v="50"/>
    <n v="20"/>
    <n v="50"/>
    <n v="70"/>
    <n v="360"/>
    <n v="9"/>
    <x v="0"/>
    <x v="19"/>
    <x v="3"/>
    <x v="1"/>
    <x v="1"/>
    <x v="3"/>
    <x v="7"/>
  </r>
  <r>
    <n v="70"/>
    <n v="113"/>
    <n v="180"/>
    <n v="67"/>
    <n v="43"/>
    <x v="23"/>
    <x v="28"/>
    <n v="50"/>
    <n v="29"/>
    <n v="80"/>
    <n v="109"/>
    <n v="360"/>
    <n v="11"/>
    <x v="0"/>
    <x v="19"/>
    <x v="3"/>
    <x v="1"/>
    <x v="0"/>
    <x v="1"/>
    <x v="9"/>
  </r>
  <r>
    <n v="48"/>
    <n v="89"/>
    <n v="150"/>
    <n v="61"/>
    <n v="41"/>
    <x v="8"/>
    <x v="29"/>
    <n v="40"/>
    <n v="40"/>
    <n v="60"/>
    <n v="112"/>
    <n v="253"/>
    <n v="12"/>
    <x v="0"/>
    <x v="19"/>
    <x v="3"/>
    <x v="1"/>
    <x v="0"/>
    <x v="1"/>
    <x v="10"/>
  </r>
  <r>
    <n v="8"/>
    <n v="105"/>
    <n v="180"/>
    <n v="75"/>
    <n v="97"/>
    <x v="26"/>
    <x v="27"/>
    <n v="20"/>
    <n v="40"/>
    <n v="80"/>
    <n v="107"/>
    <n v="360"/>
    <n v="13"/>
    <x v="0"/>
    <x v="19"/>
    <x v="3"/>
    <x v="1"/>
    <x v="0"/>
    <x v="1"/>
    <x v="3"/>
  </r>
  <r>
    <n v="38"/>
    <n v="77"/>
    <n v="130"/>
    <n v="53"/>
    <n v="39"/>
    <x v="34"/>
    <x v="8"/>
    <n v="70"/>
    <n v="58"/>
    <n v="100"/>
    <n v="162"/>
    <n v="206"/>
    <n v="2"/>
    <x v="0"/>
    <x v="19"/>
    <x v="3"/>
    <x v="1"/>
    <x v="0"/>
    <x v="0"/>
    <x v="1"/>
  </r>
  <r>
    <n v="105"/>
    <n v="144"/>
    <n v="243"/>
    <n v="99"/>
    <n v="39"/>
    <x v="1"/>
    <x v="35"/>
    <n v="120"/>
    <n v="79"/>
    <n v="150"/>
    <n v="251"/>
    <n v="303"/>
    <n v="1"/>
    <x v="1"/>
    <x v="0"/>
    <x v="0"/>
    <x v="0"/>
    <x v="0"/>
    <x v="0"/>
    <x v="0"/>
  </r>
  <r>
    <n v="68"/>
    <n v="107"/>
    <n v="190"/>
    <n v="83"/>
    <n v="39"/>
    <x v="1"/>
    <x v="36"/>
    <n v="80"/>
    <n v="78"/>
    <n v="110"/>
    <n v="192"/>
    <n v="720"/>
    <n v="2"/>
    <x v="1"/>
    <x v="0"/>
    <x v="0"/>
    <x v="0"/>
    <x v="0"/>
    <x v="0"/>
    <x v="1"/>
  </r>
  <r>
    <n v="99"/>
    <n v="137"/>
    <n v="232"/>
    <n v="95"/>
    <n v="38"/>
    <x v="2"/>
    <x v="37"/>
    <n v="110"/>
    <n v="96"/>
    <n v="140"/>
    <n v="240"/>
    <n v="719"/>
    <n v="3"/>
    <x v="1"/>
    <x v="0"/>
    <x v="0"/>
    <x v="0"/>
    <x v="1"/>
    <x v="0"/>
    <x v="2"/>
  </r>
  <r>
    <n v="30"/>
    <n v="56"/>
    <n v="100"/>
    <n v="44"/>
    <n v="26"/>
    <x v="3"/>
    <x v="38"/>
    <n v="30"/>
    <n v="17"/>
    <n v="50"/>
    <n v="67"/>
    <n v="970"/>
    <n v="13"/>
    <x v="1"/>
    <x v="0"/>
    <x v="0"/>
    <x v="0"/>
    <x v="0"/>
    <x v="1"/>
    <x v="3"/>
  </r>
  <r>
    <n v="80"/>
    <n v="112"/>
    <n v="189"/>
    <n v="77"/>
    <n v="32"/>
    <x v="27"/>
    <x v="39"/>
    <n v="110"/>
    <n v="75"/>
    <n v="140"/>
    <n v="220"/>
    <n v="970"/>
    <n v="5"/>
    <x v="1"/>
    <x v="0"/>
    <x v="0"/>
    <x v="0"/>
    <x v="0"/>
    <x v="2"/>
    <x v="4"/>
  </r>
  <r>
    <n v="59"/>
    <n v="114"/>
    <n v="189"/>
    <n v="75"/>
    <n v="55"/>
    <x v="0"/>
    <x v="40"/>
    <n v="90"/>
    <n v="86"/>
    <n v="140"/>
    <n v="214"/>
    <n v="303"/>
    <n v="6"/>
    <x v="1"/>
    <x v="0"/>
    <x v="0"/>
    <x v="0"/>
    <x v="1"/>
    <x v="2"/>
    <x v="5"/>
  </r>
  <r>
    <n v="99"/>
    <n v="170"/>
    <n v="340"/>
    <n v="227"/>
    <n v="71"/>
    <x v="6"/>
    <x v="41"/>
    <n v="100"/>
    <n v="199"/>
    <n v="150"/>
    <n v="282"/>
    <n v="970"/>
    <n v="8"/>
    <x v="1"/>
    <x v="0"/>
    <x v="0"/>
    <x v="0"/>
    <x v="1"/>
    <x v="3"/>
    <x v="6"/>
  </r>
  <r>
    <n v="-3"/>
    <n v="75"/>
    <n v="129"/>
    <n v="54"/>
    <n v="78"/>
    <x v="35"/>
    <x v="42"/>
    <n v="10"/>
    <n v="40"/>
    <n v="70"/>
    <n v="119"/>
    <n v="970"/>
    <n v="9"/>
    <x v="1"/>
    <x v="0"/>
    <x v="0"/>
    <x v="0"/>
    <x v="1"/>
    <x v="3"/>
    <x v="7"/>
  </r>
  <r>
    <n v="33"/>
    <n v="80"/>
    <n v="140"/>
    <n v="60"/>
    <n v="47"/>
    <x v="8"/>
    <x v="43"/>
    <n v="40"/>
    <n v="60"/>
    <n v="70"/>
    <n v="120"/>
    <n v="303"/>
    <n v="10"/>
    <x v="1"/>
    <x v="0"/>
    <x v="0"/>
    <x v="0"/>
    <x v="1"/>
    <x v="3"/>
    <x v="8"/>
  </r>
  <r>
    <n v="18"/>
    <n v="73"/>
    <n v="132"/>
    <n v="59"/>
    <n v="55"/>
    <x v="9"/>
    <x v="44"/>
    <n v="10"/>
    <n v="39"/>
    <n v="60"/>
    <n v="110"/>
    <n v="719"/>
    <n v="11"/>
    <x v="1"/>
    <x v="0"/>
    <x v="0"/>
    <x v="0"/>
    <x v="0"/>
    <x v="1"/>
    <x v="9"/>
  </r>
  <r>
    <n v="34"/>
    <n v="74"/>
    <n v="136"/>
    <n v="62"/>
    <n v="40"/>
    <x v="8"/>
    <x v="45"/>
    <n v="30"/>
    <n v="38"/>
    <n v="60"/>
    <n v="98"/>
    <n v="720"/>
    <n v="12"/>
    <x v="1"/>
    <x v="0"/>
    <x v="0"/>
    <x v="0"/>
    <x v="0"/>
    <x v="1"/>
    <x v="10"/>
  </r>
  <r>
    <n v="115"/>
    <n v="206"/>
    <n v="354"/>
    <n v="133"/>
    <n v="91"/>
    <x v="36"/>
    <x v="46"/>
    <n v="140"/>
    <n v="145"/>
    <n v="220"/>
    <n v="370"/>
    <n v="312"/>
    <n v="2"/>
    <x v="1"/>
    <x v="1"/>
    <x v="0"/>
    <x v="0"/>
    <x v="0"/>
    <x v="0"/>
    <x v="1"/>
  </r>
  <r>
    <n v="95"/>
    <n v="150"/>
    <n v="254"/>
    <n v="78"/>
    <n v="55"/>
    <x v="37"/>
    <x v="47"/>
    <n v="100"/>
    <n v="87"/>
    <n v="150"/>
    <n v="257"/>
    <n v="847"/>
    <n v="3"/>
    <x v="1"/>
    <x v="1"/>
    <x v="0"/>
    <x v="0"/>
    <x v="1"/>
    <x v="0"/>
    <x v="2"/>
  </r>
  <r>
    <n v="201"/>
    <n v="311"/>
    <n v="545"/>
    <n v="316"/>
    <n v="110"/>
    <x v="11"/>
    <x v="48"/>
    <n v="260"/>
    <n v="293"/>
    <n v="370"/>
    <n v="640"/>
    <n v="708"/>
    <n v="5"/>
    <x v="1"/>
    <x v="1"/>
    <x v="0"/>
    <x v="0"/>
    <x v="0"/>
    <x v="2"/>
    <x v="4"/>
  </r>
  <r>
    <n v="142"/>
    <n v="229"/>
    <n v="457"/>
    <n v="195"/>
    <n v="87"/>
    <x v="12"/>
    <x v="49"/>
    <n v="180"/>
    <n v="282"/>
    <n v="270"/>
    <n v="536"/>
    <n v="312"/>
    <n v="6"/>
    <x v="1"/>
    <x v="1"/>
    <x v="0"/>
    <x v="0"/>
    <x v="1"/>
    <x v="2"/>
    <x v="5"/>
  </r>
  <r>
    <n v="105"/>
    <n v="144"/>
    <n v="243"/>
    <n v="99"/>
    <n v="39"/>
    <x v="1"/>
    <x v="35"/>
    <n v="110"/>
    <n v="80"/>
    <n v="130"/>
    <n v="202"/>
    <n v="815"/>
    <n v="8"/>
    <x v="1"/>
    <x v="1"/>
    <x v="0"/>
    <x v="0"/>
    <x v="1"/>
    <x v="3"/>
    <x v="6"/>
  </r>
  <r>
    <n v="68"/>
    <n v="107"/>
    <n v="190"/>
    <n v="83"/>
    <n v="39"/>
    <x v="1"/>
    <x v="36"/>
    <n v="60"/>
    <n v="70"/>
    <n v="90"/>
    <n v="160"/>
    <n v="773"/>
    <n v="9"/>
    <x v="1"/>
    <x v="1"/>
    <x v="0"/>
    <x v="0"/>
    <x v="1"/>
    <x v="3"/>
    <x v="7"/>
  </r>
  <r>
    <n v="99"/>
    <n v="137"/>
    <n v="232"/>
    <n v="95"/>
    <n v="38"/>
    <x v="2"/>
    <x v="37"/>
    <n v="100"/>
    <n v="70"/>
    <n v="120"/>
    <n v="210"/>
    <n v="847"/>
    <n v="10"/>
    <x v="1"/>
    <x v="1"/>
    <x v="0"/>
    <x v="0"/>
    <x v="1"/>
    <x v="3"/>
    <x v="8"/>
  </r>
  <r>
    <n v="79"/>
    <n v="112"/>
    <n v="189"/>
    <n v="77"/>
    <n v="33"/>
    <x v="27"/>
    <x v="39"/>
    <n v="80"/>
    <n v="71"/>
    <n v="100"/>
    <n v="160"/>
    <n v="309"/>
    <n v="11"/>
    <x v="1"/>
    <x v="1"/>
    <x v="0"/>
    <x v="0"/>
    <x v="0"/>
    <x v="1"/>
    <x v="9"/>
  </r>
  <r>
    <n v="59"/>
    <n v="114"/>
    <n v="189"/>
    <n v="75"/>
    <n v="55"/>
    <x v="0"/>
    <x v="40"/>
    <n v="50"/>
    <n v="72"/>
    <n v="100"/>
    <n v="148"/>
    <n v="630"/>
    <n v="12"/>
    <x v="1"/>
    <x v="1"/>
    <x v="0"/>
    <x v="0"/>
    <x v="0"/>
    <x v="1"/>
    <x v="10"/>
  </r>
  <r>
    <n v="10"/>
    <n v="27"/>
    <n v="45"/>
    <n v="18"/>
    <n v="17"/>
    <x v="13"/>
    <x v="50"/>
    <n v="20"/>
    <n v="10"/>
    <n v="30"/>
    <n v="39"/>
    <n v="712"/>
    <n v="1"/>
    <x v="1"/>
    <x v="2"/>
    <x v="0"/>
    <x v="1"/>
    <x v="0"/>
    <x v="0"/>
    <x v="0"/>
  </r>
  <r>
    <n v="6"/>
    <n v="35"/>
    <n v="63"/>
    <n v="28"/>
    <n v="29"/>
    <x v="14"/>
    <x v="30"/>
    <n v="20"/>
    <n v="20"/>
    <n v="40"/>
    <n v="60"/>
    <n v="319"/>
    <n v="2"/>
    <x v="1"/>
    <x v="2"/>
    <x v="0"/>
    <x v="1"/>
    <x v="0"/>
    <x v="0"/>
    <x v="1"/>
  </r>
  <r>
    <n v="12"/>
    <n v="31"/>
    <n v="54"/>
    <n v="23"/>
    <n v="19"/>
    <x v="15"/>
    <x v="51"/>
    <n v="20"/>
    <n v="20"/>
    <n v="30"/>
    <n v="50"/>
    <n v="712"/>
    <n v="3"/>
    <x v="1"/>
    <x v="2"/>
    <x v="0"/>
    <x v="1"/>
    <x v="1"/>
    <x v="0"/>
    <x v="2"/>
  </r>
  <r>
    <n v="11"/>
    <n v="28"/>
    <n v="47"/>
    <n v="19"/>
    <n v="17"/>
    <x v="13"/>
    <x v="52"/>
    <n v="20"/>
    <n v="20"/>
    <n v="30"/>
    <n v="50"/>
    <n v="319"/>
    <n v="5"/>
    <x v="1"/>
    <x v="2"/>
    <x v="0"/>
    <x v="1"/>
    <x v="0"/>
    <x v="2"/>
    <x v="4"/>
  </r>
  <r>
    <n v="32"/>
    <n v="43"/>
    <n v="43"/>
    <n v="0"/>
    <n v="11"/>
    <x v="38"/>
    <x v="52"/>
    <n v="40"/>
    <n v="0"/>
    <n v="50"/>
    <n v="50"/>
    <n v="712"/>
    <n v="6"/>
    <x v="1"/>
    <x v="2"/>
    <x v="0"/>
    <x v="1"/>
    <x v="1"/>
    <x v="2"/>
    <x v="5"/>
  </r>
  <r>
    <n v="201"/>
    <n v="311"/>
    <n v="545"/>
    <n v="238"/>
    <n v="110"/>
    <x v="11"/>
    <x v="48"/>
    <n v="190"/>
    <n v="292"/>
    <n v="270"/>
    <n v="470"/>
    <n v="563"/>
    <n v="8"/>
    <x v="1"/>
    <x v="2"/>
    <x v="0"/>
    <x v="1"/>
    <x v="1"/>
    <x v="3"/>
    <x v="6"/>
  </r>
  <r>
    <n v="95"/>
    <n v="150"/>
    <n v="254"/>
    <n v="89"/>
    <n v="55"/>
    <x v="37"/>
    <x v="47"/>
    <n v="110"/>
    <n v="89"/>
    <n v="140"/>
    <n v="211"/>
    <n v="563"/>
    <n v="9"/>
    <x v="1"/>
    <x v="2"/>
    <x v="0"/>
    <x v="1"/>
    <x v="1"/>
    <x v="3"/>
    <x v="7"/>
  </r>
  <r>
    <n v="141"/>
    <n v="229"/>
    <n v="457"/>
    <n v="196"/>
    <n v="88"/>
    <x v="12"/>
    <x v="49"/>
    <n v="140"/>
    <n v="142"/>
    <n v="210"/>
    <n v="411"/>
    <n v="563"/>
    <n v="11"/>
    <x v="1"/>
    <x v="2"/>
    <x v="0"/>
    <x v="1"/>
    <x v="0"/>
    <x v="1"/>
    <x v="9"/>
  </r>
  <r>
    <n v="169"/>
    <n v="294"/>
    <n v="534"/>
    <n v="240"/>
    <n v="125"/>
    <x v="39"/>
    <x v="53"/>
    <n v="150"/>
    <n v="218"/>
    <n v="260"/>
    <n v="460"/>
    <n v="515"/>
    <n v="12"/>
    <x v="1"/>
    <x v="2"/>
    <x v="0"/>
    <x v="1"/>
    <x v="0"/>
    <x v="1"/>
    <x v="10"/>
  </r>
  <r>
    <n v="42"/>
    <n v="107"/>
    <n v="193"/>
    <n v="86"/>
    <n v="65"/>
    <x v="18"/>
    <x v="54"/>
    <n v="50"/>
    <n v="90"/>
    <n v="110"/>
    <n v="200"/>
    <n v="314"/>
    <n v="2"/>
    <x v="1"/>
    <x v="3"/>
    <x v="0"/>
    <x v="1"/>
    <x v="0"/>
    <x v="0"/>
    <x v="1"/>
  </r>
  <r>
    <n v="46"/>
    <n v="90"/>
    <n v="165"/>
    <n v="75"/>
    <n v="44"/>
    <x v="5"/>
    <x v="55"/>
    <n v="60"/>
    <n v="67"/>
    <n v="100"/>
    <n v="173"/>
    <n v="816"/>
    <n v="3"/>
    <x v="1"/>
    <x v="3"/>
    <x v="0"/>
    <x v="1"/>
    <x v="1"/>
    <x v="0"/>
    <x v="2"/>
  </r>
  <r>
    <n v="-4"/>
    <n v="41"/>
    <n v="74"/>
    <n v="33"/>
    <n v="45"/>
    <x v="19"/>
    <x v="56"/>
    <n v="0"/>
    <n v="20"/>
    <n v="40"/>
    <n v="60"/>
    <n v="573"/>
    <n v="13"/>
    <x v="1"/>
    <x v="3"/>
    <x v="0"/>
    <x v="1"/>
    <x v="0"/>
    <x v="1"/>
    <x v="3"/>
  </r>
  <r>
    <n v="48"/>
    <n v="73"/>
    <n v="123"/>
    <n v="50"/>
    <n v="25"/>
    <x v="3"/>
    <x v="57"/>
    <n v="70"/>
    <n v="45"/>
    <n v="90"/>
    <n v="135"/>
    <n v="573"/>
    <n v="5"/>
    <x v="1"/>
    <x v="3"/>
    <x v="0"/>
    <x v="1"/>
    <x v="0"/>
    <x v="2"/>
    <x v="4"/>
  </r>
  <r>
    <n v="38"/>
    <n v="61"/>
    <n v="103"/>
    <n v="42"/>
    <n v="23"/>
    <x v="21"/>
    <x v="58"/>
    <n v="60"/>
    <n v="46"/>
    <n v="80"/>
    <n v="120"/>
    <n v="573"/>
    <n v="6"/>
    <x v="1"/>
    <x v="3"/>
    <x v="0"/>
    <x v="1"/>
    <x v="1"/>
    <x v="2"/>
    <x v="5"/>
  </r>
  <r>
    <n v="-8"/>
    <n v="61"/>
    <n v="104"/>
    <n v="43"/>
    <n v="69"/>
    <x v="40"/>
    <x v="59"/>
    <n v="10"/>
    <n v="30"/>
    <n v="60"/>
    <n v="82"/>
    <n v="636"/>
    <n v="8"/>
    <x v="1"/>
    <x v="3"/>
    <x v="0"/>
    <x v="1"/>
    <x v="1"/>
    <x v="3"/>
    <x v="6"/>
  </r>
  <r>
    <n v="-32"/>
    <n v="18"/>
    <n v="102"/>
    <n v="84"/>
    <n v="50"/>
    <x v="2"/>
    <x v="60"/>
    <n v="-20"/>
    <n v="79"/>
    <n v="10"/>
    <n v="89"/>
    <n v="417"/>
    <n v="9"/>
    <x v="1"/>
    <x v="3"/>
    <x v="0"/>
    <x v="1"/>
    <x v="1"/>
    <x v="3"/>
    <x v="7"/>
  </r>
  <r>
    <n v="9"/>
    <n v="47"/>
    <n v="82"/>
    <n v="35"/>
    <n v="38"/>
    <x v="21"/>
    <x v="61"/>
    <n v="10"/>
    <n v="19"/>
    <n v="40"/>
    <n v="59"/>
    <n v="816"/>
    <n v="11"/>
    <x v="1"/>
    <x v="3"/>
    <x v="0"/>
    <x v="1"/>
    <x v="0"/>
    <x v="1"/>
    <x v="9"/>
  </r>
  <r>
    <n v="-7"/>
    <n v="38"/>
    <n v="68"/>
    <n v="30"/>
    <n v="45"/>
    <x v="21"/>
    <x v="62"/>
    <n v="-10"/>
    <n v="20"/>
    <n v="30"/>
    <n v="50"/>
    <n v="314"/>
    <n v="12"/>
    <x v="1"/>
    <x v="3"/>
    <x v="0"/>
    <x v="1"/>
    <x v="0"/>
    <x v="1"/>
    <x v="10"/>
  </r>
  <r>
    <n v="33"/>
    <n v="80"/>
    <n v="140"/>
    <n v="60"/>
    <n v="47"/>
    <x v="8"/>
    <x v="43"/>
    <n v="50"/>
    <n v="61"/>
    <n v="80"/>
    <n v="141"/>
    <n v="937"/>
    <n v="1"/>
    <x v="1"/>
    <x v="4"/>
    <x v="0"/>
    <x v="0"/>
    <x v="0"/>
    <x v="0"/>
    <x v="0"/>
  </r>
  <r>
    <n v="38"/>
    <n v="76"/>
    <n v="128"/>
    <n v="52"/>
    <n v="38"/>
    <x v="34"/>
    <x v="63"/>
    <n v="50"/>
    <n v="52"/>
    <n v="80"/>
    <n v="132"/>
    <n v="513"/>
    <n v="2"/>
    <x v="1"/>
    <x v="4"/>
    <x v="0"/>
    <x v="0"/>
    <x v="0"/>
    <x v="0"/>
    <x v="1"/>
  </r>
  <r>
    <n v="-3"/>
    <n v="75"/>
    <n v="129"/>
    <n v="54"/>
    <n v="78"/>
    <x v="35"/>
    <x v="42"/>
    <n v="20"/>
    <n v="50"/>
    <n v="80"/>
    <n v="133"/>
    <n v="614"/>
    <n v="3"/>
    <x v="1"/>
    <x v="4"/>
    <x v="0"/>
    <x v="0"/>
    <x v="1"/>
    <x v="0"/>
    <x v="2"/>
  </r>
  <r>
    <n v="62"/>
    <n v="120"/>
    <n v="200"/>
    <n v="80"/>
    <n v="58"/>
    <x v="2"/>
    <x v="64"/>
    <n v="60"/>
    <n v="60"/>
    <n v="110"/>
    <n v="170"/>
    <n v="614"/>
    <n v="11"/>
    <x v="1"/>
    <x v="4"/>
    <x v="0"/>
    <x v="0"/>
    <x v="0"/>
    <x v="1"/>
    <x v="9"/>
  </r>
  <r>
    <n v="71"/>
    <n v="120"/>
    <n v="206"/>
    <n v="86"/>
    <n v="49"/>
    <x v="2"/>
    <x v="65"/>
    <n v="70"/>
    <n v="58"/>
    <n v="110"/>
    <n v="168"/>
    <n v="513"/>
    <n v="12"/>
    <x v="1"/>
    <x v="4"/>
    <x v="0"/>
    <x v="0"/>
    <x v="0"/>
    <x v="1"/>
    <x v="10"/>
  </r>
  <r>
    <n v="18"/>
    <n v="73"/>
    <n v="132"/>
    <n v="59"/>
    <n v="55"/>
    <x v="9"/>
    <x v="44"/>
    <n v="40"/>
    <n v="60"/>
    <n v="90"/>
    <n v="144"/>
    <n v="614"/>
    <n v="6"/>
    <x v="1"/>
    <x v="4"/>
    <x v="0"/>
    <x v="0"/>
    <x v="1"/>
    <x v="2"/>
    <x v="5"/>
  </r>
  <r>
    <n v="98"/>
    <n v="170"/>
    <n v="340"/>
    <n v="158"/>
    <n v="72"/>
    <x v="6"/>
    <x v="41"/>
    <n v="140"/>
    <n v="130"/>
    <n v="210"/>
    <n v="405"/>
    <n v="234"/>
    <n v="5"/>
    <x v="1"/>
    <x v="4"/>
    <x v="0"/>
    <x v="0"/>
    <x v="0"/>
    <x v="2"/>
    <x v="4"/>
  </r>
  <r>
    <n v="17"/>
    <n v="34"/>
    <n v="56"/>
    <n v="22"/>
    <n v="17"/>
    <x v="41"/>
    <x v="66"/>
    <n v="30"/>
    <n v="10"/>
    <n v="30"/>
    <n v="40"/>
    <n v="330"/>
    <n v="8"/>
    <x v="1"/>
    <x v="4"/>
    <x v="0"/>
    <x v="0"/>
    <x v="1"/>
    <x v="3"/>
    <x v="6"/>
  </r>
  <r>
    <n v="28"/>
    <n v="48"/>
    <n v="80"/>
    <n v="32"/>
    <n v="20"/>
    <x v="14"/>
    <x v="67"/>
    <n v="50"/>
    <n v="20"/>
    <n v="50"/>
    <n v="70"/>
    <n v="740"/>
    <n v="9"/>
    <x v="1"/>
    <x v="4"/>
    <x v="0"/>
    <x v="0"/>
    <x v="1"/>
    <x v="3"/>
    <x v="7"/>
  </r>
  <r>
    <n v="12"/>
    <n v="65"/>
    <n v="118"/>
    <n v="53"/>
    <n v="53"/>
    <x v="23"/>
    <x v="68"/>
    <n v="30"/>
    <n v="49"/>
    <n v="70"/>
    <n v="120"/>
    <n v="262"/>
    <n v="1"/>
    <x v="1"/>
    <x v="5"/>
    <x v="0"/>
    <x v="1"/>
    <x v="0"/>
    <x v="0"/>
    <x v="0"/>
  </r>
  <r>
    <n v="15"/>
    <n v="128"/>
    <n v="220"/>
    <n v="92"/>
    <n v="113"/>
    <x v="42"/>
    <x v="69"/>
    <n v="40"/>
    <n v="88"/>
    <n v="140"/>
    <n v="232"/>
    <n v="920"/>
    <n v="2"/>
    <x v="1"/>
    <x v="5"/>
    <x v="0"/>
    <x v="1"/>
    <x v="0"/>
    <x v="0"/>
    <x v="1"/>
  </r>
  <r>
    <n v="50"/>
    <n v="103"/>
    <n v="180"/>
    <n v="77"/>
    <n v="53"/>
    <x v="25"/>
    <x v="70"/>
    <n v="60"/>
    <n v="77"/>
    <n v="100"/>
    <n v="183"/>
    <n v="414"/>
    <n v="3"/>
    <x v="1"/>
    <x v="5"/>
    <x v="0"/>
    <x v="1"/>
    <x v="1"/>
    <x v="0"/>
    <x v="2"/>
  </r>
  <r>
    <n v="41"/>
    <n v="81"/>
    <n v="137"/>
    <n v="56"/>
    <n v="40"/>
    <x v="43"/>
    <x v="71"/>
    <n v="50"/>
    <n v="40"/>
    <n v="80"/>
    <n v="109"/>
    <n v="920"/>
    <n v="11"/>
    <x v="1"/>
    <x v="5"/>
    <x v="0"/>
    <x v="1"/>
    <x v="0"/>
    <x v="1"/>
    <x v="9"/>
  </r>
  <r>
    <n v="3"/>
    <n v="90"/>
    <n v="155"/>
    <n v="65"/>
    <n v="87"/>
    <x v="44"/>
    <x v="72"/>
    <n v="10"/>
    <n v="62"/>
    <n v="80"/>
    <n v="118"/>
    <n v="414"/>
    <n v="12"/>
    <x v="1"/>
    <x v="5"/>
    <x v="0"/>
    <x v="1"/>
    <x v="0"/>
    <x v="1"/>
    <x v="10"/>
  </r>
  <r>
    <n v="35"/>
    <n v="62"/>
    <n v="110"/>
    <n v="48"/>
    <n v="27"/>
    <x v="4"/>
    <x v="73"/>
    <n v="50"/>
    <n v="44"/>
    <n v="70"/>
    <n v="114"/>
    <n v="715"/>
    <n v="6"/>
    <x v="1"/>
    <x v="5"/>
    <x v="0"/>
    <x v="1"/>
    <x v="1"/>
    <x v="2"/>
    <x v="5"/>
  </r>
  <r>
    <n v="42"/>
    <n v="84"/>
    <n v="154"/>
    <n v="70"/>
    <n v="42"/>
    <x v="27"/>
    <x v="74"/>
    <n v="60"/>
    <n v="85"/>
    <n v="100"/>
    <n v="180"/>
    <n v="414"/>
    <n v="5"/>
    <x v="1"/>
    <x v="5"/>
    <x v="0"/>
    <x v="1"/>
    <x v="0"/>
    <x v="2"/>
    <x v="4"/>
  </r>
  <r>
    <n v="66"/>
    <n v="109"/>
    <n v="174"/>
    <n v="65"/>
    <n v="43"/>
    <x v="23"/>
    <x v="32"/>
    <n v="80"/>
    <n v="50"/>
    <n v="100"/>
    <n v="150"/>
    <n v="715"/>
    <n v="8"/>
    <x v="1"/>
    <x v="5"/>
    <x v="0"/>
    <x v="1"/>
    <x v="1"/>
    <x v="3"/>
    <x v="6"/>
  </r>
  <r>
    <n v="43"/>
    <n v="68"/>
    <n v="115"/>
    <n v="47"/>
    <n v="25"/>
    <x v="45"/>
    <x v="75"/>
    <n v="50"/>
    <n v="49"/>
    <n v="60"/>
    <n v="100"/>
    <n v="262"/>
    <n v="9"/>
    <x v="1"/>
    <x v="5"/>
    <x v="0"/>
    <x v="1"/>
    <x v="1"/>
    <x v="3"/>
    <x v="7"/>
  </r>
  <r>
    <n v="48"/>
    <n v="73"/>
    <n v="123"/>
    <n v="50"/>
    <n v="25"/>
    <x v="3"/>
    <x v="57"/>
    <n v="60"/>
    <n v="50"/>
    <n v="80"/>
    <n v="119"/>
    <n v="475"/>
    <n v="11"/>
    <x v="1"/>
    <x v="6"/>
    <x v="1"/>
    <x v="1"/>
    <x v="0"/>
    <x v="1"/>
    <x v="9"/>
  </r>
  <r>
    <n v="21"/>
    <n v="39"/>
    <n v="66"/>
    <n v="27"/>
    <n v="18"/>
    <x v="15"/>
    <x v="75"/>
    <n v="40"/>
    <n v="20"/>
    <n v="50"/>
    <n v="83"/>
    <n v="475"/>
    <n v="13"/>
    <x v="1"/>
    <x v="6"/>
    <x v="1"/>
    <x v="1"/>
    <x v="0"/>
    <x v="1"/>
    <x v="3"/>
  </r>
  <r>
    <n v="29"/>
    <n v="75"/>
    <n v="130"/>
    <n v="55"/>
    <n v="46"/>
    <x v="22"/>
    <x v="76"/>
    <n v="40"/>
    <n v="44"/>
    <n v="70"/>
    <n v="114"/>
    <n v="203"/>
    <n v="6"/>
    <x v="1"/>
    <x v="6"/>
    <x v="1"/>
    <x v="1"/>
    <x v="1"/>
    <x v="2"/>
    <x v="5"/>
  </r>
  <r>
    <n v="3"/>
    <n v="90"/>
    <n v="155"/>
    <n v="65"/>
    <n v="87"/>
    <x v="44"/>
    <x v="72"/>
    <n v="20"/>
    <n v="65"/>
    <n v="90"/>
    <n v="155"/>
    <n v="860"/>
    <n v="5"/>
    <x v="1"/>
    <x v="6"/>
    <x v="1"/>
    <x v="1"/>
    <x v="0"/>
    <x v="2"/>
    <x v="4"/>
  </r>
  <r>
    <n v="121"/>
    <n v="195"/>
    <n v="325"/>
    <n v="68"/>
    <n v="74"/>
    <x v="46"/>
    <x v="77"/>
    <n v="130"/>
    <n v="92"/>
    <n v="180"/>
    <n v="300"/>
    <n v="959"/>
    <n v="2"/>
    <x v="1"/>
    <x v="6"/>
    <x v="1"/>
    <x v="1"/>
    <x v="0"/>
    <x v="0"/>
    <x v="1"/>
  </r>
  <r>
    <n v="41"/>
    <n v="107"/>
    <n v="193"/>
    <n v="86"/>
    <n v="66"/>
    <x v="18"/>
    <x v="54"/>
    <n v="50"/>
    <n v="60"/>
    <n v="90"/>
    <n v="141"/>
    <n v="475"/>
    <n v="9"/>
    <x v="1"/>
    <x v="6"/>
    <x v="1"/>
    <x v="1"/>
    <x v="1"/>
    <x v="3"/>
    <x v="7"/>
  </r>
  <r>
    <n v="46"/>
    <n v="90"/>
    <n v="165"/>
    <n v="75"/>
    <n v="44"/>
    <x v="5"/>
    <x v="55"/>
    <n v="50"/>
    <n v="40"/>
    <n v="70"/>
    <n v="110"/>
    <n v="860"/>
    <n v="10"/>
    <x v="1"/>
    <x v="6"/>
    <x v="1"/>
    <x v="1"/>
    <x v="1"/>
    <x v="3"/>
    <x v="8"/>
  </r>
  <r>
    <n v="28"/>
    <n v="48"/>
    <n v="80"/>
    <n v="32"/>
    <n v="20"/>
    <x v="14"/>
    <x v="67"/>
    <n v="40"/>
    <n v="19"/>
    <n v="50"/>
    <n v="69"/>
    <n v="786"/>
    <n v="11"/>
    <x v="1"/>
    <x v="7"/>
    <x v="1"/>
    <x v="0"/>
    <x v="0"/>
    <x v="1"/>
    <x v="9"/>
  </r>
  <r>
    <n v="44"/>
    <n v="68"/>
    <n v="115"/>
    <n v="47"/>
    <n v="24"/>
    <x v="45"/>
    <x v="75"/>
    <n v="60"/>
    <n v="53"/>
    <n v="80"/>
    <n v="107"/>
    <n v="727"/>
    <n v="13"/>
    <x v="1"/>
    <x v="7"/>
    <x v="1"/>
    <x v="0"/>
    <x v="0"/>
    <x v="1"/>
    <x v="3"/>
  </r>
  <r>
    <n v="51"/>
    <n v="103"/>
    <n v="180"/>
    <n v="77"/>
    <n v="52"/>
    <x v="25"/>
    <x v="70"/>
    <n v="60"/>
    <n v="64"/>
    <n v="100"/>
    <n v="170"/>
    <n v="407"/>
    <n v="6"/>
    <x v="1"/>
    <x v="7"/>
    <x v="1"/>
    <x v="0"/>
    <x v="1"/>
    <x v="2"/>
    <x v="5"/>
  </r>
  <r>
    <n v="16"/>
    <n v="128"/>
    <n v="220"/>
    <n v="92"/>
    <n v="112"/>
    <x v="42"/>
    <x v="69"/>
    <n v="40"/>
    <n v="80"/>
    <n v="130"/>
    <n v="215"/>
    <n v="305"/>
    <n v="5"/>
    <x v="1"/>
    <x v="7"/>
    <x v="1"/>
    <x v="0"/>
    <x v="0"/>
    <x v="2"/>
    <x v="4"/>
  </r>
  <r>
    <n v="71"/>
    <n v="120"/>
    <n v="206"/>
    <n v="86"/>
    <n v="49"/>
    <x v="2"/>
    <x v="65"/>
    <n v="70"/>
    <n v="77"/>
    <n v="110"/>
    <n v="193"/>
    <n v="305"/>
    <n v="3"/>
    <x v="1"/>
    <x v="7"/>
    <x v="1"/>
    <x v="0"/>
    <x v="1"/>
    <x v="0"/>
    <x v="2"/>
  </r>
  <r>
    <n v="63"/>
    <n v="120"/>
    <n v="200"/>
    <n v="80"/>
    <n v="57"/>
    <x v="2"/>
    <x v="64"/>
    <n v="80"/>
    <n v="68"/>
    <n v="120"/>
    <n v="188"/>
    <n v="754"/>
    <n v="2"/>
    <x v="1"/>
    <x v="7"/>
    <x v="1"/>
    <x v="0"/>
    <x v="0"/>
    <x v="0"/>
    <x v="1"/>
  </r>
  <r>
    <n v="34"/>
    <n v="62"/>
    <n v="110"/>
    <n v="48"/>
    <n v="28"/>
    <x v="4"/>
    <x v="73"/>
    <n v="30"/>
    <n v="22"/>
    <n v="50"/>
    <n v="88"/>
    <n v="754"/>
    <n v="8"/>
    <x v="1"/>
    <x v="7"/>
    <x v="1"/>
    <x v="0"/>
    <x v="1"/>
    <x v="3"/>
    <x v="6"/>
  </r>
  <r>
    <n v="12"/>
    <n v="65"/>
    <n v="118"/>
    <n v="53"/>
    <n v="53"/>
    <x v="23"/>
    <x v="68"/>
    <n v="20"/>
    <n v="31"/>
    <n v="50"/>
    <n v="90"/>
    <n v="727"/>
    <n v="9"/>
    <x v="1"/>
    <x v="7"/>
    <x v="1"/>
    <x v="0"/>
    <x v="1"/>
    <x v="3"/>
    <x v="7"/>
  </r>
  <r>
    <n v="42"/>
    <n v="84"/>
    <n v="154"/>
    <n v="70"/>
    <n v="42"/>
    <x v="27"/>
    <x v="74"/>
    <n v="50"/>
    <n v="40"/>
    <n v="70"/>
    <n v="130"/>
    <n v="850"/>
    <n v="10"/>
    <x v="1"/>
    <x v="7"/>
    <x v="1"/>
    <x v="0"/>
    <x v="1"/>
    <x v="3"/>
    <x v="8"/>
  </r>
  <r>
    <n v="28"/>
    <n v="48"/>
    <n v="80"/>
    <n v="32"/>
    <n v="20"/>
    <x v="14"/>
    <x v="67"/>
    <n v="40"/>
    <n v="19"/>
    <n v="50"/>
    <n v="80"/>
    <n v="978"/>
    <n v="11"/>
    <x v="1"/>
    <x v="8"/>
    <x v="1"/>
    <x v="0"/>
    <x v="0"/>
    <x v="1"/>
    <x v="9"/>
  </r>
  <r>
    <n v="17"/>
    <n v="34"/>
    <n v="56"/>
    <n v="22"/>
    <n v="17"/>
    <x v="41"/>
    <x v="66"/>
    <n v="30"/>
    <n v="20"/>
    <n v="40"/>
    <n v="47"/>
    <n v="978"/>
    <n v="13"/>
    <x v="1"/>
    <x v="8"/>
    <x v="1"/>
    <x v="0"/>
    <x v="0"/>
    <x v="1"/>
    <x v="3"/>
  </r>
  <r>
    <n v="99"/>
    <n v="170"/>
    <n v="340"/>
    <n v="135"/>
    <n v="71"/>
    <x v="6"/>
    <x v="41"/>
    <n v="110"/>
    <n v="198"/>
    <n v="170"/>
    <n v="330"/>
    <n v="508"/>
    <n v="7"/>
    <x v="1"/>
    <x v="8"/>
    <x v="1"/>
    <x v="0"/>
    <x v="0"/>
    <x v="2"/>
    <x v="11"/>
  </r>
  <r>
    <n v="-4"/>
    <n v="74"/>
    <n v="128"/>
    <n v="54"/>
    <n v="78"/>
    <x v="35"/>
    <x v="78"/>
    <n v="10"/>
    <n v="55"/>
    <n v="70"/>
    <n v="120"/>
    <n v="508"/>
    <n v="5"/>
    <x v="1"/>
    <x v="8"/>
    <x v="1"/>
    <x v="0"/>
    <x v="0"/>
    <x v="2"/>
    <x v="4"/>
  </r>
  <r>
    <n v="340"/>
    <n v="395"/>
    <n v="470"/>
    <n v="75"/>
    <n v="55"/>
    <x v="0"/>
    <x v="79"/>
    <n v="330"/>
    <n v="72"/>
    <n v="370"/>
    <n v="440"/>
    <n v="774"/>
    <n v="2"/>
    <x v="1"/>
    <x v="8"/>
    <x v="1"/>
    <x v="0"/>
    <x v="0"/>
    <x v="0"/>
    <x v="1"/>
  </r>
  <r>
    <n v="18"/>
    <n v="73"/>
    <n v="132"/>
    <n v="59"/>
    <n v="55"/>
    <x v="9"/>
    <x v="44"/>
    <n v="30"/>
    <n v="49"/>
    <n v="60"/>
    <n v="109"/>
    <n v="781"/>
    <n v="9"/>
    <x v="1"/>
    <x v="8"/>
    <x v="1"/>
    <x v="0"/>
    <x v="1"/>
    <x v="3"/>
    <x v="7"/>
  </r>
  <r>
    <n v="11"/>
    <n v="27"/>
    <n v="45"/>
    <n v="18"/>
    <n v="16"/>
    <x v="13"/>
    <x v="50"/>
    <n v="20"/>
    <n v="10"/>
    <n v="30"/>
    <n v="51"/>
    <n v="603"/>
    <n v="11"/>
    <x v="1"/>
    <x v="9"/>
    <x v="1"/>
    <x v="1"/>
    <x v="0"/>
    <x v="1"/>
    <x v="9"/>
  </r>
  <r>
    <n v="32"/>
    <n v="43"/>
    <n v="43"/>
    <n v="0"/>
    <n v="11"/>
    <x v="38"/>
    <x v="52"/>
    <n v="30"/>
    <n v="0"/>
    <n v="40"/>
    <n v="53"/>
    <n v="603"/>
    <n v="13"/>
    <x v="1"/>
    <x v="9"/>
    <x v="1"/>
    <x v="1"/>
    <x v="0"/>
    <x v="1"/>
    <x v="3"/>
  </r>
  <r>
    <n v="-6"/>
    <n v="38"/>
    <n v="68"/>
    <n v="30"/>
    <n v="44"/>
    <x v="21"/>
    <x v="62"/>
    <n v="0"/>
    <n v="20"/>
    <n v="40"/>
    <n v="53"/>
    <n v="603"/>
    <n v="7"/>
    <x v="1"/>
    <x v="9"/>
    <x v="1"/>
    <x v="1"/>
    <x v="0"/>
    <x v="2"/>
    <x v="11"/>
  </r>
  <r>
    <n v="-7"/>
    <n v="61"/>
    <n v="104"/>
    <n v="43"/>
    <n v="68"/>
    <x v="40"/>
    <x v="59"/>
    <n v="10"/>
    <n v="40"/>
    <n v="60"/>
    <n v="100"/>
    <n v="603"/>
    <n v="5"/>
    <x v="1"/>
    <x v="9"/>
    <x v="1"/>
    <x v="1"/>
    <x v="0"/>
    <x v="2"/>
    <x v="4"/>
  </r>
  <r>
    <n v="25"/>
    <n v="60"/>
    <n v="101"/>
    <n v="41"/>
    <n v="35"/>
    <x v="45"/>
    <x v="80"/>
    <n v="40"/>
    <n v="31"/>
    <n v="60"/>
    <n v="90"/>
    <n v="603"/>
    <n v="1"/>
    <x v="1"/>
    <x v="9"/>
    <x v="1"/>
    <x v="1"/>
    <x v="0"/>
    <x v="0"/>
    <x v="0"/>
  </r>
  <r>
    <n v="23"/>
    <n v="69"/>
    <n v="114"/>
    <n v="45"/>
    <n v="46"/>
    <x v="3"/>
    <x v="81"/>
    <n v="30"/>
    <n v="40"/>
    <n v="60"/>
    <n v="98"/>
    <n v="603"/>
    <n v="2"/>
    <x v="1"/>
    <x v="9"/>
    <x v="1"/>
    <x v="1"/>
    <x v="0"/>
    <x v="0"/>
    <x v="1"/>
  </r>
  <r>
    <n v="-4"/>
    <n v="41"/>
    <n v="74"/>
    <n v="33"/>
    <n v="45"/>
    <x v="19"/>
    <x v="56"/>
    <n v="0"/>
    <n v="20"/>
    <n v="30"/>
    <n v="41"/>
    <n v="603"/>
    <n v="9"/>
    <x v="1"/>
    <x v="9"/>
    <x v="1"/>
    <x v="1"/>
    <x v="1"/>
    <x v="3"/>
    <x v="7"/>
  </r>
  <r>
    <n v="100"/>
    <n v="137"/>
    <n v="232"/>
    <n v="95"/>
    <n v="37"/>
    <x v="2"/>
    <x v="37"/>
    <n v="120"/>
    <n v="183"/>
    <n v="150"/>
    <n v="250"/>
    <n v="631"/>
    <n v="11"/>
    <x v="1"/>
    <x v="10"/>
    <x v="1"/>
    <x v="0"/>
    <x v="0"/>
    <x v="1"/>
    <x v="9"/>
  </r>
  <r>
    <n v="105"/>
    <n v="144"/>
    <n v="243"/>
    <n v="99"/>
    <n v="39"/>
    <x v="1"/>
    <x v="35"/>
    <n v="130"/>
    <n v="183"/>
    <n v="160"/>
    <n v="272"/>
    <n v="518"/>
    <n v="12"/>
    <x v="1"/>
    <x v="10"/>
    <x v="1"/>
    <x v="0"/>
    <x v="0"/>
    <x v="1"/>
    <x v="10"/>
  </r>
  <r>
    <n v="79"/>
    <n v="112"/>
    <n v="189"/>
    <n v="77"/>
    <n v="33"/>
    <x v="27"/>
    <x v="39"/>
    <n v="90"/>
    <n v="93"/>
    <n v="120"/>
    <n v="200"/>
    <n v="845"/>
    <n v="13"/>
    <x v="1"/>
    <x v="10"/>
    <x v="1"/>
    <x v="0"/>
    <x v="0"/>
    <x v="1"/>
    <x v="3"/>
  </r>
  <r>
    <n v="264"/>
    <n v="352"/>
    <n v="580"/>
    <n v="297"/>
    <n v="88"/>
    <x v="12"/>
    <x v="82"/>
    <n v="280"/>
    <n v="285"/>
    <n v="350"/>
    <n v="560"/>
    <n v="585"/>
    <n v="7"/>
    <x v="1"/>
    <x v="10"/>
    <x v="1"/>
    <x v="0"/>
    <x v="0"/>
    <x v="2"/>
    <x v="11"/>
  </r>
  <r>
    <n v="-203"/>
    <n v="-60"/>
    <n v="61"/>
    <n v="128"/>
    <n v="143"/>
    <x v="47"/>
    <x v="83"/>
    <n v="-190"/>
    <n v="93"/>
    <n v="-60"/>
    <n v="45"/>
    <n v="585"/>
    <n v="5"/>
    <x v="1"/>
    <x v="10"/>
    <x v="1"/>
    <x v="0"/>
    <x v="0"/>
    <x v="2"/>
    <x v="4"/>
  </r>
  <r>
    <n v="245"/>
    <n v="387"/>
    <n v="645"/>
    <n v="198"/>
    <n v="142"/>
    <x v="48"/>
    <x v="84"/>
    <n v="250"/>
    <n v="249"/>
    <n v="370"/>
    <n v="612"/>
    <n v="917"/>
    <n v="2"/>
    <x v="1"/>
    <x v="10"/>
    <x v="1"/>
    <x v="0"/>
    <x v="0"/>
    <x v="0"/>
    <x v="1"/>
  </r>
  <r>
    <n v="131"/>
    <n v="255"/>
    <n v="495"/>
    <n v="241"/>
    <n v="124"/>
    <x v="39"/>
    <x v="85"/>
    <n v="110"/>
    <n v="170"/>
    <n v="200"/>
    <n v="389"/>
    <n v="518"/>
    <n v="9"/>
    <x v="1"/>
    <x v="10"/>
    <x v="1"/>
    <x v="0"/>
    <x v="1"/>
    <x v="3"/>
    <x v="7"/>
  </r>
  <r>
    <n v="-120"/>
    <n v="-33"/>
    <n v="180"/>
    <n v="199"/>
    <n v="87"/>
    <x v="49"/>
    <x v="86"/>
    <n v="-80"/>
    <n v="167"/>
    <n v="-20"/>
    <n v="130"/>
    <n v="607"/>
    <n v="10"/>
    <x v="1"/>
    <x v="10"/>
    <x v="1"/>
    <x v="0"/>
    <x v="1"/>
    <x v="3"/>
    <x v="8"/>
  </r>
  <r>
    <n v="65"/>
    <n v="109"/>
    <n v="174"/>
    <n v="65"/>
    <n v="44"/>
    <x v="23"/>
    <x v="32"/>
    <n v="70"/>
    <n v="45"/>
    <n v="90"/>
    <n v="140"/>
    <n v="504"/>
    <n v="5"/>
    <x v="1"/>
    <x v="11"/>
    <x v="2"/>
    <x v="1"/>
    <x v="0"/>
    <x v="2"/>
    <x v="4"/>
  </r>
  <r>
    <n v="41"/>
    <n v="81"/>
    <n v="137"/>
    <n v="56"/>
    <n v="40"/>
    <x v="43"/>
    <x v="71"/>
    <n v="50"/>
    <n v="34"/>
    <n v="70"/>
    <n v="110"/>
    <n v="985"/>
    <n v="6"/>
    <x v="1"/>
    <x v="11"/>
    <x v="2"/>
    <x v="1"/>
    <x v="1"/>
    <x v="2"/>
    <x v="5"/>
  </r>
  <r>
    <n v="35"/>
    <n v="63"/>
    <n v="112"/>
    <n v="49"/>
    <n v="28"/>
    <x v="34"/>
    <x v="73"/>
    <n v="40"/>
    <n v="48"/>
    <n v="60"/>
    <n v="108"/>
    <n v="337"/>
    <n v="8"/>
    <x v="1"/>
    <x v="11"/>
    <x v="2"/>
    <x v="1"/>
    <x v="1"/>
    <x v="3"/>
    <x v="6"/>
  </r>
  <r>
    <n v="42"/>
    <n v="107"/>
    <n v="193"/>
    <n v="86"/>
    <n v="65"/>
    <x v="18"/>
    <x v="54"/>
    <n v="40"/>
    <n v="89"/>
    <n v="100"/>
    <n v="171"/>
    <n v="225"/>
    <n v="9"/>
    <x v="1"/>
    <x v="11"/>
    <x v="2"/>
    <x v="1"/>
    <x v="1"/>
    <x v="3"/>
    <x v="7"/>
  </r>
  <r>
    <n v="2"/>
    <n v="90"/>
    <n v="155"/>
    <n v="65"/>
    <n v="88"/>
    <x v="44"/>
    <x v="87"/>
    <n v="10"/>
    <n v="50"/>
    <n v="80"/>
    <n v="134"/>
    <n v="318"/>
    <n v="4"/>
    <x v="1"/>
    <x v="11"/>
    <x v="2"/>
    <x v="1"/>
    <x v="0"/>
    <x v="2"/>
    <x v="12"/>
  </r>
  <r>
    <n v="34"/>
    <n v="56"/>
    <n v="94"/>
    <n v="38"/>
    <n v="22"/>
    <x v="29"/>
    <x v="75"/>
    <n v="60"/>
    <n v="38"/>
    <n v="70"/>
    <n v="110"/>
    <n v="337"/>
    <n v="2"/>
    <x v="1"/>
    <x v="11"/>
    <x v="2"/>
    <x v="1"/>
    <x v="0"/>
    <x v="0"/>
    <x v="1"/>
  </r>
  <r>
    <n v="44"/>
    <n v="68"/>
    <n v="115"/>
    <n v="47"/>
    <n v="24"/>
    <x v="45"/>
    <x v="75"/>
    <n v="70"/>
    <n v="53"/>
    <n v="90"/>
    <n v="137"/>
    <n v="504"/>
    <n v="3"/>
    <x v="1"/>
    <x v="11"/>
    <x v="2"/>
    <x v="1"/>
    <x v="1"/>
    <x v="0"/>
    <x v="2"/>
  </r>
  <r>
    <n v="-7"/>
    <n v="61"/>
    <n v="104"/>
    <n v="43"/>
    <n v="68"/>
    <x v="40"/>
    <x v="59"/>
    <n v="0"/>
    <n v="30"/>
    <n v="50"/>
    <n v="80"/>
    <n v="505"/>
    <n v="5"/>
    <x v="1"/>
    <x v="12"/>
    <x v="2"/>
    <x v="1"/>
    <x v="0"/>
    <x v="2"/>
    <x v="4"/>
  </r>
  <r>
    <n v="8"/>
    <n v="47"/>
    <n v="82"/>
    <n v="35"/>
    <n v="39"/>
    <x v="21"/>
    <x v="61"/>
    <n v="10"/>
    <n v="24"/>
    <n v="40"/>
    <n v="70"/>
    <n v="505"/>
    <n v="6"/>
    <x v="1"/>
    <x v="12"/>
    <x v="2"/>
    <x v="1"/>
    <x v="1"/>
    <x v="2"/>
    <x v="5"/>
  </r>
  <r>
    <n v="10"/>
    <n v="27"/>
    <n v="45"/>
    <n v="18"/>
    <n v="17"/>
    <x v="13"/>
    <x v="50"/>
    <n v="20"/>
    <n v="10"/>
    <n v="30"/>
    <n v="48"/>
    <n v="505"/>
    <n v="8"/>
    <x v="1"/>
    <x v="12"/>
    <x v="2"/>
    <x v="1"/>
    <x v="1"/>
    <x v="3"/>
    <x v="6"/>
  </r>
  <r>
    <n v="5"/>
    <n v="35"/>
    <n v="63"/>
    <n v="28"/>
    <n v="30"/>
    <x v="14"/>
    <x v="30"/>
    <n v="20"/>
    <n v="20"/>
    <n v="40"/>
    <n v="51"/>
    <n v="505"/>
    <n v="9"/>
    <x v="1"/>
    <x v="12"/>
    <x v="2"/>
    <x v="1"/>
    <x v="1"/>
    <x v="3"/>
    <x v="7"/>
  </r>
  <r>
    <n v="-7"/>
    <n v="38"/>
    <n v="68"/>
    <n v="30"/>
    <n v="45"/>
    <x v="21"/>
    <x v="88"/>
    <n v="0"/>
    <n v="20"/>
    <n v="30"/>
    <n v="54"/>
    <n v="505"/>
    <n v="4"/>
    <x v="1"/>
    <x v="12"/>
    <x v="2"/>
    <x v="1"/>
    <x v="0"/>
    <x v="2"/>
    <x v="12"/>
  </r>
  <r>
    <n v="24"/>
    <n v="69"/>
    <n v="114"/>
    <n v="45"/>
    <n v="45"/>
    <x v="3"/>
    <x v="81"/>
    <n v="50"/>
    <n v="50"/>
    <n v="90"/>
    <n v="140"/>
    <n v="505"/>
    <n v="2"/>
    <x v="1"/>
    <x v="12"/>
    <x v="2"/>
    <x v="1"/>
    <x v="0"/>
    <x v="0"/>
    <x v="1"/>
  </r>
  <r>
    <n v="-31"/>
    <n v="18"/>
    <n v="102"/>
    <n v="84"/>
    <n v="49"/>
    <x v="2"/>
    <x v="60"/>
    <n v="-20"/>
    <n v="83"/>
    <n v="20"/>
    <n v="123"/>
    <n v="505"/>
    <n v="3"/>
    <x v="1"/>
    <x v="12"/>
    <x v="2"/>
    <x v="1"/>
    <x v="1"/>
    <x v="0"/>
    <x v="2"/>
  </r>
  <r>
    <n v="70"/>
    <n v="120"/>
    <n v="206"/>
    <n v="86"/>
    <n v="50"/>
    <x v="2"/>
    <x v="89"/>
    <n v="70"/>
    <n v="74"/>
    <n v="100"/>
    <n v="174"/>
    <n v="405"/>
    <n v="4"/>
    <x v="1"/>
    <x v="13"/>
    <x v="2"/>
    <x v="1"/>
    <x v="0"/>
    <x v="2"/>
    <x v="12"/>
  </r>
  <r>
    <n v="17"/>
    <n v="34"/>
    <n v="56"/>
    <n v="22"/>
    <n v="17"/>
    <x v="41"/>
    <x v="66"/>
    <n v="30"/>
    <n v="10"/>
    <n v="30"/>
    <n v="40"/>
    <n v="918"/>
    <n v="5"/>
    <x v="1"/>
    <x v="13"/>
    <x v="2"/>
    <x v="1"/>
    <x v="0"/>
    <x v="2"/>
    <x v="4"/>
  </r>
  <r>
    <n v="63"/>
    <n v="120"/>
    <n v="200"/>
    <n v="80"/>
    <n v="57"/>
    <x v="2"/>
    <x v="64"/>
    <n v="70"/>
    <n v="54"/>
    <n v="110"/>
    <n v="164"/>
    <n v="405"/>
    <n v="6"/>
    <x v="1"/>
    <x v="13"/>
    <x v="2"/>
    <x v="1"/>
    <x v="1"/>
    <x v="2"/>
    <x v="5"/>
  </r>
  <r>
    <n v="11"/>
    <n v="65"/>
    <n v="118"/>
    <n v="53"/>
    <n v="54"/>
    <x v="23"/>
    <x v="68"/>
    <n v="20"/>
    <n v="50"/>
    <n v="60"/>
    <n v="118"/>
    <n v="918"/>
    <n v="8"/>
    <x v="1"/>
    <x v="13"/>
    <x v="2"/>
    <x v="1"/>
    <x v="1"/>
    <x v="3"/>
    <x v="6"/>
  </r>
  <r>
    <n v="15"/>
    <n v="128"/>
    <n v="220"/>
    <n v="92"/>
    <n v="113"/>
    <x v="42"/>
    <x v="69"/>
    <n v="40"/>
    <n v="71"/>
    <n v="130"/>
    <n v="219"/>
    <n v="405"/>
    <n v="9"/>
    <x v="1"/>
    <x v="13"/>
    <x v="2"/>
    <x v="1"/>
    <x v="1"/>
    <x v="3"/>
    <x v="7"/>
  </r>
  <r>
    <n v="29"/>
    <n v="56"/>
    <n v="100"/>
    <n v="44"/>
    <n v="27"/>
    <x v="3"/>
    <x v="38"/>
    <n v="50"/>
    <n v="48"/>
    <n v="70"/>
    <n v="120"/>
    <n v="918"/>
    <n v="2"/>
    <x v="1"/>
    <x v="13"/>
    <x v="2"/>
    <x v="1"/>
    <x v="0"/>
    <x v="0"/>
    <x v="1"/>
  </r>
  <r>
    <n v="29"/>
    <n v="48"/>
    <n v="80"/>
    <n v="32"/>
    <n v="19"/>
    <x v="14"/>
    <x v="67"/>
    <n v="50"/>
    <n v="43"/>
    <n v="60"/>
    <n v="100"/>
    <n v="405"/>
    <n v="3"/>
    <x v="1"/>
    <x v="13"/>
    <x v="2"/>
    <x v="1"/>
    <x v="1"/>
    <x v="0"/>
    <x v="2"/>
  </r>
  <r>
    <n v="58"/>
    <n v="114"/>
    <n v="189"/>
    <n v="75"/>
    <n v="56"/>
    <x v="0"/>
    <x v="90"/>
    <n v="60"/>
    <n v="56"/>
    <n v="100"/>
    <n v="156"/>
    <n v="512"/>
    <n v="4"/>
    <x v="1"/>
    <x v="14"/>
    <x v="2"/>
    <x v="0"/>
    <x v="0"/>
    <x v="2"/>
    <x v="12"/>
  </r>
  <r>
    <n v="106"/>
    <n v="144"/>
    <n v="243"/>
    <n v="99"/>
    <n v="38"/>
    <x v="1"/>
    <x v="35"/>
    <n v="100"/>
    <n v="85"/>
    <n v="120"/>
    <n v="205"/>
    <n v="903"/>
    <n v="5"/>
    <x v="1"/>
    <x v="14"/>
    <x v="2"/>
    <x v="0"/>
    <x v="0"/>
    <x v="2"/>
    <x v="4"/>
  </r>
  <r>
    <n v="80"/>
    <n v="112"/>
    <n v="189"/>
    <n v="77"/>
    <n v="32"/>
    <x v="27"/>
    <x v="39"/>
    <n v="90"/>
    <n v="66"/>
    <n v="100"/>
    <n v="154"/>
    <n v="956"/>
    <n v="6"/>
    <x v="1"/>
    <x v="14"/>
    <x v="2"/>
    <x v="0"/>
    <x v="1"/>
    <x v="2"/>
    <x v="5"/>
  </r>
  <r>
    <n v="33"/>
    <n v="80"/>
    <n v="140"/>
    <n v="60"/>
    <n v="47"/>
    <x v="8"/>
    <x v="43"/>
    <n v="50"/>
    <n v="50"/>
    <n v="80"/>
    <n v="122"/>
    <n v="214"/>
    <n v="8"/>
    <x v="1"/>
    <x v="14"/>
    <x v="2"/>
    <x v="0"/>
    <x v="1"/>
    <x v="3"/>
    <x v="6"/>
  </r>
  <r>
    <n v="38"/>
    <n v="76"/>
    <n v="128"/>
    <n v="52"/>
    <n v="38"/>
    <x v="34"/>
    <x v="63"/>
    <n v="50"/>
    <n v="31"/>
    <n v="80"/>
    <n v="111"/>
    <n v="432"/>
    <n v="9"/>
    <x v="1"/>
    <x v="14"/>
    <x v="2"/>
    <x v="0"/>
    <x v="1"/>
    <x v="3"/>
    <x v="7"/>
  </r>
  <r>
    <n v="164"/>
    <n v="252"/>
    <n v="465"/>
    <n v="176"/>
    <n v="88"/>
    <x v="49"/>
    <x v="91"/>
    <n v="240"/>
    <n v="294"/>
    <n v="320"/>
    <n v="578"/>
    <n v="972"/>
    <n v="2"/>
    <x v="1"/>
    <x v="14"/>
    <x v="2"/>
    <x v="0"/>
    <x v="0"/>
    <x v="0"/>
    <x v="1"/>
  </r>
  <r>
    <n v="68"/>
    <n v="107"/>
    <n v="190"/>
    <n v="83"/>
    <n v="39"/>
    <x v="1"/>
    <x v="36"/>
    <n v="100"/>
    <n v="91"/>
    <n v="130"/>
    <n v="233"/>
    <n v="432"/>
    <n v="3"/>
    <x v="1"/>
    <x v="14"/>
    <x v="2"/>
    <x v="0"/>
    <x v="1"/>
    <x v="0"/>
    <x v="2"/>
  </r>
  <r>
    <n v="38"/>
    <n v="61"/>
    <n v="103"/>
    <n v="42"/>
    <n v="23"/>
    <x v="21"/>
    <x v="58"/>
    <n v="30"/>
    <n v="44"/>
    <n v="50"/>
    <n v="94"/>
    <n v="435"/>
    <n v="4"/>
    <x v="1"/>
    <x v="15"/>
    <x v="3"/>
    <x v="1"/>
    <x v="0"/>
    <x v="2"/>
    <x v="12"/>
  </r>
  <r>
    <n v="35"/>
    <n v="63"/>
    <n v="112"/>
    <n v="49"/>
    <n v="28"/>
    <x v="34"/>
    <x v="73"/>
    <n v="40"/>
    <n v="40"/>
    <n v="60"/>
    <n v="100"/>
    <n v="801"/>
    <n v="5"/>
    <x v="1"/>
    <x v="15"/>
    <x v="3"/>
    <x v="1"/>
    <x v="0"/>
    <x v="2"/>
    <x v="4"/>
  </r>
  <r>
    <n v="48"/>
    <n v="73"/>
    <n v="123"/>
    <n v="50"/>
    <n v="25"/>
    <x v="3"/>
    <x v="57"/>
    <n v="50"/>
    <n v="46"/>
    <n v="70"/>
    <n v="104"/>
    <n v="435"/>
    <n v="6"/>
    <x v="1"/>
    <x v="15"/>
    <x v="3"/>
    <x v="1"/>
    <x v="1"/>
    <x v="2"/>
    <x v="5"/>
  </r>
  <r>
    <n v="24"/>
    <n v="60"/>
    <n v="101"/>
    <n v="41"/>
    <n v="36"/>
    <x v="45"/>
    <x v="80"/>
    <n v="30"/>
    <n v="38"/>
    <n v="50"/>
    <n v="88"/>
    <n v="435"/>
    <n v="8"/>
    <x v="1"/>
    <x v="15"/>
    <x v="3"/>
    <x v="1"/>
    <x v="1"/>
    <x v="3"/>
    <x v="6"/>
  </r>
  <r>
    <n v="24"/>
    <n v="69"/>
    <n v="114"/>
    <n v="45"/>
    <n v="45"/>
    <x v="3"/>
    <x v="81"/>
    <n v="40"/>
    <n v="39"/>
    <n v="70"/>
    <n v="91"/>
    <n v="435"/>
    <n v="9"/>
    <x v="1"/>
    <x v="15"/>
    <x v="3"/>
    <x v="1"/>
    <x v="1"/>
    <x v="3"/>
    <x v="7"/>
  </r>
  <r>
    <n v="-31"/>
    <n v="18"/>
    <n v="102"/>
    <n v="84"/>
    <n v="49"/>
    <x v="2"/>
    <x v="60"/>
    <n v="-30"/>
    <n v="80"/>
    <n v="10"/>
    <n v="90"/>
    <n v="435"/>
    <n v="10"/>
    <x v="1"/>
    <x v="15"/>
    <x v="3"/>
    <x v="1"/>
    <x v="1"/>
    <x v="3"/>
    <x v="8"/>
  </r>
  <r>
    <n v="-7"/>
    <n v="61"/>
    <n v="104"/>
    <n v="43"/>
    <n v="68"/>
    <x v="40"/>
    <x v="59"/>
    <n v="10"/>
    <n v="20"/>
    <n v="50"/>
    <n v="70"/>
    <n v="435"/>
    <n v="11"/>
    <x v="1"/>
    <x v="15"/>
    <x v="3"/>
    <x v="1"/>
    <x v="0"/>
    <x v="1"/>
    <x v="9"/>
  </r>
  <r>
    <n v="9"/>
    <n v="47"/>
    <n v="82"/>
    <n v="35"/>
    <n v="38"/>
    <x v="21"/>
    <x v="61"/>
    <n v="10"/>
    <n v="20"/>
    <n v="30"/>
    <n v="62"/>
    <n v="435"/>
    <n v="12"/>
    <x v="1"/>
    <x v="15"/>
    <x v="3"/>
    <x v="1"/>
    <x v="0"/>
    <x v="1"/>
    <x v="10"/>
  </r>
  <r>
    <n v="-6"/>
    <n v="38"/>
    <n v="68"/>
    <n v="30"/>
    <n v="44"/>
    <x v="21"/>
    <x v="62"/>
    <n v="10"/>
    <n v="10"/>
    <n v="30"/>
    <n v="40"/>
    <n v="435"/>
    <n v="13"/>
    <x v="1"/>
    <x v="15"/>
    <x v="3"/>
    <x v="1"/>
    <x v="0"/>
    <x v="1"/>
    <x v="3"/>
  </r>
  <r>
    <n v="46"/>
    <n v="90"/>
    <n v="165"/>
    <n v="75"/>
    <n v="44"/>
    <x v="5"/>
    <x v="55"/>
    <n v="70"/>
    <n v="90"/>
    <n v="110"/>
    <n v="201"/>
    <n v="435"/>
    <n v="1"/>
    <x v="1"/>
    <x v="15"/>
    <x v="3"/>
    <x v="1"/>
    <x v="0"/>
    <x v="0"/>
    <x v="0"/>
  </r>
  <r>
    <n v="30"/>
    <n v="75"/>
    <n v="130"/>
    <n v="55"/>
    <n v="45"/>
    <x v="22"/>
    <x v="76"/>
    <n v="70"/>
    <n v="62"/>
    <n v="100"/>
    <n v="162"/>
    <n v="435"/>
    <n v="2"/>
    <x v="1"/>
    <x v="15"/>
    <x v="3"/>
    <x v="1"/>
    <x v="0"/>
    <x v="0"/>
    <x v="1"/>
  </r>
  <r>
    <n v="41"/>
    <n v="107"/>
    <n v="193"/>
    <n v="86"/>
    <n v="66"/>
    <x v="18"/>
    <x v="54"/>
    <n v="80"/>
    <n v="174"/>
    <n v="140"/>
    <n v="243"/>
    <n v="435"/>
    <n v="3"/>
    <x v="1"/>
    <x v="15"/>
    <x v="3"/>
    <x v="1"/>
    <x v="1"/>
    <x v="0"/>
    <x v="2"/>
  </r>
  <r>
    <n v="142"/>
    <n v="229"/>
    <n v="457"/>
    <n v="251"/>
    <n v="87"/>
    <x v="12"/>
    <x v="49"/>
    <n v="150"/>
    <n v="187"/>
    <n v="220"/>
    <n v="426"/>
    <n v="831"/>
    <n v="4"/>
    <x v="1"/>
    <x v="16"/>
    <x v="3"/>
    <x v="0"/>
    <x v="0"/>
    <x v="2"/>
    <x v="12"/>
  </r>
  <r>
    <n v="26"/>
    <n v="169"/>
    <n v="290"/>
    <n v="163"/>
    <n v="143"/>
    <x v="47"/>
    <x v="92"/>
    <n v="30"/>
    <n v="120"/>
    <n v="160"/>
    <n v="270"/>
    <n v="916"/>
    <n v="5"/>
    <x v="1"/>
    <x v="16"/>
    <x v="3"/>
    <x v="0"/>
    <x v="0"/>
    <x v="2"/>
    <x v="4"/>
  </r>
  <r>
    <n v="202"/>
    <n v="311"/>
    <n v="545"/>
    <n v="309"/>
    <n v="109"/>
    <x v="11"/>
    <x v="48"/>
    <n v="200"/>
    <n v="215"/>
    <n v="300"/>
    <n v="526"/>
    <n v="951"/>
    <n v="6"/>
    <x v="1"/>
    <x v="16"/>
    <x v="3"/>
    <x v="0"/>
    <x v="1"/>
    <x v="2"/>
    <x v="5"/>
  </r>
  <r>
    <n v="100"/>
    <n v="137"/>
    <n v="232"/>
    <n v="95"/>
    <n v="37"/>
    <x v="2"/>
    <x v="37"/>
    <n v="100"/>
    <n v="72"/>
    <n v="120"/>
    <n v="192"/>
    <n v="949"/>
    <n v="8"/>
    <x v="1"/>
    <x v="16"/>
    <x v="3"/>
    <x v="0"/>
    <x v="1"/>
    <x v="3"/>
    <x v="6"/>
  </r>
  <r>
    <n v="164"/>
    <n v="252"/>
    <n v="465"/>
    <n v="176"/>
    <n v="88"/>
    <x v="49"/>
    <x v="91"/>
    <n v="160"/>
    <n v="104"/>
    <n v="220"/>
    <n v="400"/>
    <n v="714"/>
    <n v="9"/>
    <x v="1"/>
    <x v="16"/>
    <x v="3"/>
    <x v="0"/>
    <x v="1"/>
    <x v="3"/>
    <x v="7"/>
  </r>
  <r>
    <n v="68"/>
    <n v="107"/>
    <n v="190"/>
    <n v="83"/>
    <n v="39"/>
    <x v="1"/>
    <x v="36"/>
    <n v="60"/>
    <n v="60"/>
    <n v="90"/>
    <n v="160"/>
    <n v="530"/>
    <n v="10"/>
    <x v="1"/>
    <x v="16"/>
    <x v="3"/>
    <x v="0"/>
    <x v="1"/>
    <x v="3"/>
    <x v="8"/>
  </r>
  <r>
    <n v="106"/>
    <n v="144"/>
    <n v="243"/>
    <n v="99"/>
    <n v="38"/>
    <x v="1"/>
    <x v="35"/>
    <n v="90"/>
    <n v="49"/>
    <n v="100"/>
    <n v="160"/>
    <n v="626"/>
    <n v="11"/>
    <x v="1"/>
    <x v="16"/>
    <x v="3"/>
    <x v="0"/>
    <x v="0"/>
    <x v="1"/>
    <x v="9"/>
  </r>
  <r>
    <n v="80"/>
    <n v="112"/>
    <n v="189"/>
    <n v="77"/>
    <n v="32"/>
    <x v="27"/>
    <x v="39"/>
    <n v="60"/>
    <n v="38"/>
    <n v="70"/>
    <n v="132"/>
    <n v="858"/>
    <n v="12"/>
    <x v="1"/>
    <x v="16"/>
    <x v="3"/>
    <x v="0"/>
    <x v="0"/>
    <x v="1"/>
    <x v="10"/>
  </r>
  <r>
    <n v="58"/>
    <n v="114"/>
    <n v="189"/>
    <n v="75"/>
    <n v="56"/>
    <x v="0"/>
    <x v="40"/>
    <n v="50"/>
    <n v="40"/>
    <n v="80"/>
    <n v="133"/>
    <n v="858"/>
    <n v="13"/>
    <x v="1"/>
    <x v="16"/>
    <x v="3"/>
    <x v="0"/>
    <x v="0"/>
    <x v="1"/>
    <x v="3"/>
  </r>
  <r>
    <n v="-27"/>
    <n v="28"/>
    <n v="132"/>
    <n v="85"/>
    <n v="55"/>
    <x v="37"/>
    <x v="93"/>
    <n v="-20"/>
    <n v="53"/>
    <n v="30"/>
    <n v="160"/>
    <n v="909"/>
    <n v="1"/>
    <x v="1"/>
    <x v="16"/>
    <x v="3"/>
    <x v="0"/>
    <x v="0"/>
    <x v="0"/>
    <x v="0"/>
  </r>
  <r>
    <n v="245"/>
    <n v="387"/>
    <n v="645"/>
    <n v="261"/>
    <n v="142"/>
    <x v="48"/>
    <x v="84"/>
    <n v="360"/>
    <n v="243"/>
    <n v="480"/>
    <n v="800"/>
    <n v="415"/>
    <n v="2"/>
    <x v="1"/>
    <x v="16"/>
    <x v="3"/>
    <x v="0"/>
    <x v="0"/>
    <x v="0"/>
    <x v="1"/>
  </r>
  <r>
    <n v="-117"/>
    <n v="-26"/>
    <n v="122"/>
    <n v="127"/>
    <n v="91"/>
    <x v="36"/>
    <x v="94"/>
    <n v="-110"/>
    <n v="122"/>
    <n v="-30"/>
    <n v="153"/>
    <n v="818"/>
    <n v="3"/>
    <x v="1"/>
    <x v="16"/>
    <x v="3"/>
    <x v="0"/>
    <x v="1"/>
    <x v="0"/>
    <x v="2"/>
  </r>
  <r>
    <n v="31"/>
    <n v="43"/>
    <n v="43"/>
    <n v="0"/>
    <n v="12"/>
    <x v="38"/>
    <x v="52"/>
    <n v="30"/>
    <n v="0"/>
    <n v="40"/>
    <n v="36"/>
    <n v="702"/>
    <n v="4"/>
    <x v="1"/>
    <x v="17"/>
    <x v="3"/>
    <x v="1"/>
    <x v="0"/>
    <x v="2"/>
    <x v="12"/>
  </r>
  <r>
    <n v="10"/>
    <n v="27"/>
    <n v="45"/>
    <n v="18"/>
    <n v="17"/>
    <x v="13"/>
    <x v="50"/>
    <n v="20"/>
    <n v="10"/>
    <n v="30"/>
    <n v="35"/>
    <n v="775"/>
    <n v="5"/>
    <x v="1"/>
    <x v="17"/>
    <x v="3"/>
    <x v="1"/>
    <x v="0"/>
    <x v="2"/>
    <x v="4"/>
  </r>
  <r>
    <n v="11"/>
    <n v="28"/>
    <n v="47"/>
    <n v="19"/>
    <n v="17"/>
    <x v="13"/>
    <x v="52"/>
    <n v="20"/>
    <n v="10"/>
    <n v="30"/>
    <n v="34"/>
    <n v="775"/>
    <n v="6"/>
    <x v="1"/>
    <x v="17"/>
    <x v="3"/>
    <x v="1"/>
    <x v="1"/>
    <x v="2"/>
    <x v="5"/>
  </r>
  <r>
    <n v="6"/>
    <n v="35"/>
    <n v="63"/>
    <n v="28"/>
    <n v="29"/>
    <x v="14"/>
    <x v="30"/>
    <n v="20"/>
    <n v="33"/>
    <n v="40"/>
    <n v="70"/>
    <n v="702"/>
    <n v="3"/>
    <x v="1"/>
    <x v="17"/>
    <x v="3"/>
    <x v="1"/>
    <x v="1"/>
    <x v="0"/>
    <x v="2"/>
  </r>
  <r>
    <n v="26"/>
    <n v="169"/>
    <n v="290"/>
    <n v="66"/>
    <n v="143"/>
    <x v="47"/>
    <x v="92"/>
    <n v="40"/>
    <n v="103"/>
    <n v="150"/>
    <n v="242"/>
    <n v="775"/>
    <n v="8"/>
    <x v="1"/>
    <x v="17"/>
    <x v="3"/>
    <x v="1"/>
    <x v="1"/>
    <x v="3"/>
    <x v="6"/>
  </r>
  <r>
    <n v="115"/>
    <n v="206"/>
    <n v="354"/>
    <n v="145"/>
    <n v="91"/>
    <x v="36"/>
    <x v="46"/>
    <n v="120"/>
    <n v="176"/>
    <n v="190"/>
    <n v="319"/>
    <n v="775"/>
    <n v="9"/>
    <x v="1"/>
    <x v="17"/>
    <x v="3"/>
    <x v="1"/>
    <x v="1"/>
    <x v="3"/>
    <x v="7"/>
  </r>
  <r>
    <n v="94"/>
    <n v="150"/>
    <n v="254"/>
    <n v="140"/>
    <n v="56"/>
    <x v="37"/>
    <x v="47"/>
    <n v="110"/>
    <n v="90"/>
    <n v="140"/>
    <n v="210"/>
    <n v="702"/>
    <n v="10"/>
    <x v="1"/>
    <x v="17"/>
    <x v="3"/>
    <x v="1"/>
    <x v="1"/>
    <x v="3"/>
    <x v="8"/>
  </r>
  <r>
    <n v="202"/>
    <n v="311"/>
    <n v="545"/>
    <n v="251"/>
    <n v="109"/>
    <x v="11"/>
    <x v="48"/>
    <n v="150"/>
    <n v="162"/>
    <n v="220"/>
    <n v="381"/>
    <n v="775"/>
    <n v="11"/>
    <x v="1"/>
    <x v="17"/>
    <x v="3"/>
    <x v="1"/>
    <x v="0"/>
    <x v="1"/>
    <x v="9"/>
  </r>
  <r>
    <n v="142"/>
    <n v="229"/>
    <n v="457"/>
    <n v="190"/>
    <n v="87"/>
    <x v="12"/>
    <x v="49"/>
    <n v="100"/>
    <n v="65"/>
    <n v="160"/>
    <n v="322"/>
    <n v="702"/>
    <n v="12"/>
    <x v="1"/>
    <x v="17"/>
    <x v="3"/>
    <x v="1"/>
    <x v="0"/>
    <x v="1"/>
    <x v="10"/>
  </r>
  <r>
    <n v="-342"/>
    <n v="-240"/>
    <n v="23"/>
    <n v="212"/>
    <n v="125"/>
    <x v="39"/>
    <x v="95"/>
    <n v="-220"/>
    <n v="166"/>
    <n v="-150"/>
    <n v="0"/>
    <n v="702"/>
    <n v="13"/>
    <x v="1"/>
    <x v="17"/>
    <x v="3"/>
    <x v="1"/>
    <x v="0"/>
    <x v="1"/>
    <x v="3"/>
  </r>
  <r>
    <n v="-5"/>
    <n v="41"/>
    <n v="74"/>
    <n v="33"/>
    <n v="46"/>
    <x v="19"/>
    <x v="56"/>
    <n v="10"/>
    <n v="42"/>
    <n v="50"/>
    <n v="88"/>
    <n v="775"/>
    <n v="2"/>
    <x v="1"/>
    <x v="17"/>
    <x v="3"/>
    <x v="1"/>
    <x v="0"/>
    <x v="0"/>
    <x v="1"/>
  </r>
  <r>
    <n v="18"/>
    <n v="73"/>
    <n v="132"/>
    <n v="59"/>
    <n v="55"/>
    <x v="9"/>
    <x v="44"/>
    <n v="20"/>
    <n v="54"/>
    <n v="70"/>
    <n v="124"/>
    <n v="503"/>
    <n v="4"/>
    <x v="1"/>
    <x v="18"/>
    <x v="3"/>
    <x v="1"/>
    <x v="0"/>
    <x v="2"/>
    <x v="12"/>
  </r>
  <r>
    <n v="33"/>
    <n v="80"/>
    <n v="140"/>
    <n v="60"/>
    <n v="47"/>
    <x v="8"/>
    <x v="43"/>
    <n v="50"/>
    <n v="55"/>
    <n v="80"/>
    <n v="125"/>
    <n v="541"/>
    <n v="5"/>
    <x v="1"/>
    <x v="18"/>
    <x v="3"/>
    <x v="1"/>
    <x v="0"/>
    <x v="2"/>
    <x v="4"/>
  </r>
  <r>
    <n v="99"/>
    <n v="170"/>
    <n v="340"/>
    <n v="210"/>
    <n v="71"/>
    <x v="6"/>
    <x v="41"/>
    <n v="100"/>
    <n v="153"/>
    <n v="160"/>
    <n v="320"/>
    <n v="971"/>
    <n v="6"/>
    <x v="1"/>
    <x v="18"/>
    <x v="3"/>
    <x v="1"/>
    <x v="1"/>
    <x v="2"/>
    <x v="5"/>
  </r>
  <r>
    <n v="38"/>
    <n v="76"/>
    <n v="128"/>
    <n v="52"/>
    <n v="38"/>
    <x v="34"/>
    <x v="63"/>
    <n v="70"/>
    <n v="57"/>
    <n v="100"/>
    <n v="157"/>
    <n v="971"/>
    <n v="3"/>
    <x v="1"/>
    <x v="18"/>
    <x v="3"/>
    <x v="1"/>
    <x v="1"/>
    <x v="0"/>
    <x v="2"/>
  </r>
  <r>
    <n v="28"/>
    <n v="48"/>
    <n v="81"/>
    <n v="33"/>
    <n v="20"/>
    <x v="28"/>
    <x v="75"/>
    <n v="50"/>
    <n v="20"/>
    <n v="50"/>
    <n v="78"/>
    <n v="971"/>
    <n v="8"/>
    <x v="1"/>
    <x v="18"/>
    <x v="3"/>
    <x v="1"/>
    <x v="1"/>
    <x v="3"/>
    <x v="6"/>
  </r>
  <r>
    <n v="30"/>
    <n v="56"/>
    <n v="100"/>
    <n v="44"/>
    <n v="26"/>
    <x v="3"/>
    <x v="38"/>
    <n v="30"/>
    <n v="30"/>
    <n v="50"/>
    <n v="89"/>
    <n v="541"/>
    <n v="9"/>
    <x v="1"/>
    <x v="18"/>
    <x v="3"/>
    <x v="1"/>
    <x v="1"/>
    <x v="3"/>
    <x v="7"/>
  </r>
  <r>
    <n v="17"/>
    <n v="34"/>
    <n v="56"/>
    <n v="22"/>
    <n v="17"/>
    <x v="41"/>
    <x v="66"/>
    <n v="20"/>
    <n v="10"/>
    <n v="20"/>
    <n v="41"/>
    <n v="541"/>
    <n v="11"/>
    <x v="1"/>
    <x v="18"/>
    <x v="3"/>
    <x v="1"/>
    <x v="0"/>
    <x v="1"/>
    <x v="9"/>
  </r>
  <r>
    <n v="62"/>
    <n v="120"/>
    <n v="200"/>
    <n v="80"/>
    <n v="58"/>
    <x v="2"/>
    <x v="64"/>
    <n v="50"/>
    <n v="62"/>
    <n v="80"/>
    <n v="118"/>
    <n v="971"/>
    <n v="12"/>
    <x v="1"/>
    <x v="18"/>
    <x v="3"/>
    <x v="1"/>
    <x v="0"/>
    <x v="1"/>
    <x v="10"/>
  </r>
  <r>
    <n v="71"/>
    <n v="120"/>
    <n v="206"/>
    <n v="86"/>
    <n v="49"/>
    <x v="2"/>
    <x v="65"/>
    <n v="60"/>
    <n v="37"/>
    <n v="90"/>
    <n v="127"/>
    <n v="503"/>
    <n v="13"/>
    <x v="1"/>
    <x v="18"/>
    <x v="3"/>
    <x v="1"/>
    <x v="0"/>
    <x v="1"/>
    <x v="3"/>
  </r>
  <r>
    <n v="-4"/>
    <n v="75"/>
    <n v="129"/>
    <n v="54"/>
    <n v="79"/>
    <x v="35"/>
    <x v="42"/>
    <n v="40"/>
    <n v="59"/>
    <n v="100"/>
    <n v="160"/>
    <n v="971"/>
    <n v="1"/>
    <x v="1"/>
    <x v="18"/>
    <x v="3"/>
    <x v="1"/>
    <x v="0"/>
    <x v="0"/>
    <x v="0"/>
  </r>
  <r>
    <n v="25"/>
    <n v="90"/>
    <n v="155"/>
    <n v="65"/>
    <n v="65"/>
    <x v="27"/>
    <x v="96"/>
    <n v="50"/>
    <n v="80"/>
    <n v="110"/>
    <n v="190"/>
    <n v="503"/>
    <n v="2"/>
    <x v="1"/>
    <x v="18"/>
    <x v="3"/>
    <x v="1"/>
    <x v="0"/>
    <x v="0"/>
    <x v="1"/>
  </r>
  <r>
    <n v="35"/>
    <n v="62"/>
    <n v="110"/>
    <n v="48"/>
    <n v="27"/>
    <x v="4"/>
    <x v="73"/>
    <n v="40"/>
    <n v="40"/>
    <n v="60"/>
    <n v="96"/>
    <n v="360"/>
    <n v="4"/>
    <x v="1"/>
    <x v="19"/>
    <x v="3"/>
    <x v="1"/>
    <x v="0"/>
    <x v="2"/>
    <x v="12"/>
  </r>
  <r>
    <n v="12"/>
    <n v="65"/>
    <n v="118"/>
    <n v="53"/>
    <n v="53"/>
    <x v="23"/>
    <x v="68"/>
    <n v="20"/>
    <n v="45"/>
    <n v="60"/>
    <n v="110"/>
    <n v="253"/>
    <n v="5"/>
    <x v="1"/>
    <x v="19"/>
    <x v="3"/>
    <x v="1"/>
    <x v="0"/>
    <x v="2"/>
    <x v="4"/>
  </r>
  <r>
    <n v="41"/>
    <n v="84"/>
    <n v="154"/>
    <n v="70"/>
    <n v="43"/>
    <x v="27"/>
    <x v="74"/>
    <n v="60"/>
    <n v="66"/>
    <n v="80"/>
    <n v="140"/>
    <n v="509"/>
    <n v="6"/>
    <x v="1"/>
    <x v="19"/>
    <x v="3"/>
    <x v="1"/>
    <x v="1"/>
    <x v="2"/>
    <x v="5"/>
  </r>
  <r>
    <n v="15"/>
    <n v="128"/>
    <n v="220"/>
    <n v="92"/>
    <n v="113"/>
    <x v="42"/>
    <x v="69"/>
    <n v="60"/>
    <n v="111"/>
    <n v="160"/>
    <n v="273"/>
    <n v="206"/>
    <n v="3"/>
    <x v="1"/>
    <x v="19"/>
    <x v="3"/>
    <x v="1"/>
    <x v="1"/>
    <x v="0"/>
    <x v="2"/>
  </r>
  <r>
    <n v="121"/>
    <n v="195"/>
    <n v="325"/>
    <n v="180"/>
    <n v="74"/>
    <x v="46"/>
    <x v="77"/>
    <n v="120"/>
    <n v="102"/>
    <n v="170"/>
    <n v="288"/>
    <n v="206"/>
    <n v="8"/>
    <x v="1"/>
    <x v="19"/>
    <x v="3"/>
    <x v="1"/>
    <x v="1"/>
    <x v="3"/>
    <x v="6"/>
  </r>
  <r>
    <n v="34"/>
    <n v="56"/>
    <n v="94"/>
    <n v="38"/>
    <n v="22"/>
    <x v="29"/>
    <x v="75"/>
    <n v="50"/>
    <n v="30"/>
    <n v="50"/>
    <n v="80"/>
    <n v="509"/>
    <n v="9"/>
    <x v="1"/>
    <x v="19"/>
    <x v="3"/>
    <x v="1"/>
    <x v="1"/>
    <x v="3"/>
    <x v="7"/>
  </r>
  <r>
    <n v="66"/>
    <n v="109"/>
    <n v="174"/>
    <n v="65"/>
    <n v="43"/>
    <x v="23"/>
    <x v="32"/>
    <n v="40"/>
    <n v="29"/>
    <n v="70"/>
    <n v="121"/>
    <n v="360"/>
    <n v="11"/>
    <x v="1"/>
    <x v="19"/>
    <x v="3"/>
    <x v="1"/>
    <x v="0"/>
    <x v="1"/>
    <x v="9"/>
  </r>
  <r>
    <n v="41"/>
    <n v="81"/>
    <n v="137"/>
    <n v="56"/>
    <n v="40"/>
    <x v="43"/>
    <x v="71"/>
    <n v="40"/>
    <n v="30"/>
    <n v="60"/>
    <n v="102"/>
    <n v="206"/>
    <n v="12"/>
    <x v="1"/>
    <x v="19"/>
    <x v="3"/>
    <x v="1"/>
    <x v="0"/>
    <x v="1"/>
    <x v="10"/>
  </r>
  <r>
    <n v="3"/>
    <n v="90"/>
    <n v="155"/>
    <n v="65"/>
    <n v="87"/>
    <x v="44"/>
    <x v="72"/>
    <n v="10"/>
    <n v="40"/>
    <n v="60"/>
    <n v="100"/>
    <n v="253"/>
    <n v="13"/>
    <x v="1"/>
    <x v="19"/>
    <x v="3"/>
    <x v="1"/>
    <x v="0"/>
    <x v="1"/>
    <x v="3"/>
  </r>
  <r>
    <n v="44"/>
    <n v="84"/>
    <n v="142"/>
    <n v="58"/>
    <n v="40"/>
    <x v="22"/>
    <x v="44"/>
    <n v="70"/>
    <n v="68"/>
    <n v="100"/>
    <n v="172"/>
    <n v="509"/>
    <n v="2"/>
    <x v="1"/>
    <x v="19"/>
    <x v="3"/>
    <x v="1"/>
    <x v="0"/>
    <x v="0"/>
    <x v="1"/>
  </r>
  <r>
    <n v="90"/>
    <n v="126"/>
    <n v="213"/>
    <n v="87"/>
    <n v="36"/>
    <x v="0"/>
    <x v="97"/>
    <n v="100"/>
    <n v="91"/>
    <n v="130"/>
    <n v="221"/>
    <n v="720"/>
    <n v="1"/>
    <x v="2"/>
    <x v="0"/>
    <x v="0"/>
    <x v="0"/>
    <x v="0"/>
    <x v="0"/>
    <x v="0"/>
  </r>
  <r>
    <n v="69"/>
    <n v="109"/>
    <n v="193"/>
    <n v="84"/>
    <n v="40"/>
    <x v="1"/>
    <x v="98"/>
    <n v="90"/>
    <n v="82"/>
    <n v="120"/>
    <n v="198"/>
    <n v="970"/>
    <n v="2"/>
    <x v="2"/>
    <x v="0"/>
    <x v="0"/>
    <x v="0"/>
    <x v="0"/>
    <x v="0"/>
    <x v="1"/>
  </r>
  <r>
    <n v="101"/>
    <n v="139"/>
    <n v="234"/>
    <n v="95"/>
    <n v="38"/>
    <x v="2"/>
    <x v="99"/>
    <n v="110"/>
    <n v="126"/>
    <n v="140"/>
    <n v="237"/>
    <n v="720"/>
    <n v="3"/>
    <x v="2"/>
    <x v="0"/>
    <x v="0"/>
    <x v="0"/>
    <x v="1"/>
    <x v="0"/>
    <x v="2"/>
  </r>
  <r>
    <n v="29"/>
    <n v="55"/>
    <n v="98"/>
    <n v="43"/>
    <n v="26"/>
    <x v="3"/>
    <x v="36"/>
    <n v="30"/>
    <n v="43"/>
    <n v="50"/>
    <n v="80"/>
    <n v="720"/>
    <n v="13"/>
    <x v="2"/>
    <x v="0"/>
    <x v="0"/>
    <x v="0"/>
    <x v="0"/>
    <x v="1"/>
    <x v="3"/>
  </r>
  <r>
    <n v="84"/>
    <n v="117"/>
    <n v="198"/>
    <n v="81"/>
    <n v="33"/>
    <x v="9"/>
    <x v="100"/>
    <n v="110"/>
    <n v="95"/>
    <n v="140"/>
    <n v="230"/>
    <n v="719"/>
    <n v="5"/>
    <x v="2"/>
    <x v="0"/>
    <x v="0"/>
    <x v="0"/>
    <x v="0"/>
    <x v="2"/>
    <x v="4"/>
  </r>
  <r>
    <n v="54"/>
    <n v="108"/>
    <n v="180"/>
    <n v="72"/>
    <n v="54"/>
    <x v="5"/>
    <x v="69"/>
    <n v="80"/>
    <n v="74"/>
    <n v="130"/>
    <n v="216"/>
    <n v="970"/>
    <n v="6"/>
    <x v="2"/>
    <x v="0"/>
    <x v="0"/>
    <x v="0"/>
    <x v="1"/>
    <x v="2"/>
    <x v="5"/>
  </r>
  <r>
    <n v="94"/>
    <n v="163"/>
    <n v="325"/>
    <n v="118"/>
    <n v="69"/>
    <x v="50"/>
    <x v="101"/>
    <n v="100"/>
    <n v="96"/>
    <n v="150"/>
    <n v="280"/>
    <n v="719"/>
    <n v="8"/>
    <x v="2"/>
    <x v="0"/>
    <x v="0"/>
    <x v="0"/>
    <x v="1"/>
    <x v="3"/>
    <x v="6"/>
  </r>
  <r>
    <n v="-4"/>
    <n v="73"/>
    <n v="125"/>
    <n v="52"/>
    <n v="77"/>
    <x v="6"/>
    <x v="102"/>
    <n v="20"/>
    <n v="49"/>
    <n v="70"/>
    <n v="101"/>
    <n v="970"/>
    <n v="9"/>
    <x v="2"/>
    <x v="0"/>
    <x v="0"/>
    <x v="0"/>
    <x v="1"/>
    <x v="3"/>
    <x v="7"/>
  </r>
  <r>
    <n v="31"/>
    <n v="77"/>
    <n v="134"/>
    <n v="57"/>
    <n v="46"/>
    <x v="22"/>
    <x v="103"/>
    <n v="40"/>
    <n v="30"/>
    <n v="70"/>
    <n v="120"/>
    <n v="720"/>
    <n v="10"/>
    <x v="2"/>
    <x v="0"/>
    <x v="0"/>
    <x v="0"/>
    <x v="1"/>
    <x v="3"/>
    <x v="8"/>
  </r>
  <r>
    <n v="16"/>
    <n v="71"/>
    <n v="129"/>
    <n v="58"/>
    <n v="55"/>
    <x v="9"/>
    <x v="104"/>
    <n v="20"/>
    <n v="40"/>
    <n v="70"/>
    <n v="110"/>
    <n v="970"/>
    <n v="11"/>
    <x v="2"/>
    <x v="0"/>
    <x v="0"/>
    <x v="0"/>
    <x v="0"/>
    <x v="1"/>
    <x v="9"/>
  </r>
  <r>
    <n v="32"/>
    <n v="73"/>
    <n v="135"/>
    <n v="62"/>
    <n v="41"/>
    <x v="8"/>
    <x v="105"/>
    <n v="30"/>
    <n v="50"/>
    <n v="60"/>
    <n v="98"/>
    <n v="303"/>
    <n v="12"/>
    <x v="2"/>
    <x v="0"/>
    <x v="0"/>
    <x v="0"/>
    <x v="0"/>
    <x v="1"/>
    <x v="10"/>
  </r>
  <r>
    <n v="119"/>
    <n v="213"/>
    <n v="367"/>
    <n v="171"/>
    <n v="94"/>
    <x v="51"/>
    <x v="106"/>
    <n v="140"/>
    <n v="161"/>
    <n v="220"/>
    <n v="380"/>
    <n v="217"/>
    <n v="2"/>
    <x v="2"/>
    <x v="1"/>
    <x v="0"/>
    <x v="0"/>
    <x v="0"/>
    <x v="0"/>
    <x v="1"/>
  </r>
  <r>
    <n v="102"/>
    <n v="158"/>
    <n v="267"/>
    <n v="70"/>
    <n v="56"/>
    <x v="20"/>
    <x v="107"/>
    <n v="120"/>
    <n v="87"/>
    <n v="170"/>
    <n v="280"/>
    <n v="630"/>
    <n v="3"/>
    <x v="2"/>
    <x v="1"/>
    <x v="0"/>
    <x v="0"/>
    <x v="1"/>
    <x v="0"/>
    <x v="2"/>
  </r>
  <r>
    <n v="211"/>
    <n v="324"/>
    <n v="567"/>
    <n v="174"/>
    <n v="113"/>
    <x v="52"/>
    <x v="108"/>
    <n v="260"/>
    <n v="320"/>
    <n v="380"/>
    <n v="660"/>
    <n v="312"/>
    <n v="5"/>
    <x v="2"/>
    <x v="1"/>
    <x v="0"/>
    <x v="0"/>
    <x v="0"/>
    <x v="2"/>
    <x v="4"/>
  </r>
  <r>
    <n v="148"/>
    <n v="239"/>
    <n v="478"/>
    <n v="178"/>
    <n v="91"/>
    <x v="49"/>
    <x v="109"/>
    <n v="200"/>
    <n v="301"/>
    <n v="290"/>
    <n v="554"/>
    <n v="773"/>
    <n v="6"/>
    <x v="2"/>
    <x v="1"/>
    <x v="0"/>
    <x v="0"/>
    <x v="1"/>
    <x v="2"/>
    <x v="5"/>
  </r>
  <r>
    <n v="91"/>
    <n v="126"/>
    <n v="213"/>
    <n v="87"/>
    <n v="35"/>
    <x v="0"/>
    <x v="97"/>
    <n v="90"/>
    <n v="78"/>
    <n v="110"/>
    <n v="172"/>
    <n v="224"/>
    <n v="8"/>
    <x v="2"/>
    <x v="1"/>
    <x v="0"/>
    <x v="0"/>
    <x v="1"/>
    <x v="3"/>
    <x v="6"/>
  </r>
  <r>
    <n v="70"/>
    <n v="109"/>
    <n v="193"/>
    <n v="84"/>
    <n v="39"/>
    <x v="1"/>
    <x v="98"/>
    <n v="60"/>
    <n v="70"/>
    <n v="90"/>
    <n v="160"/>
    <n v="630"/>
    <n v="9"/>
    <x v="2"/>
    <x v="1"/>
    <x v="0"/>
    <x v="0"/>
    <x v="1"/>
    <x v="3"/>
    <x v="7"/>
  </r>
  <r>
    <n v="102"/>
    <n v="139"/>
    <n v="234"/>
    <n v="95"/>
    <n v="37"/>
    <x v="2"/>
    <x v="99"/>
    <n v="100"/>
    <n v="90"/>
    <n v="120"/>
    <n v="200"/>
    <n v="773"/>
    <n v="10"/>
    <x v="2"/>
    <x v="1"/>
    <x v="0"/>
    <x v="0"/>
    <x v="1"/>
    <x v="3"/>
    <x v="8"/>
  </r>
  <r>
    <n v="84"/>
    <n v="117"/>
    <n v="198"/>
    <n v="81"/>
    <n v="33"/>
    <x v="9"/>
    <x v="100"/>
    <n v="80"/>
    <n v="71"/>
    <n v="110"/>
    <n v="159"/>
    <n v="815"/>
    <n v="11"/>
    <x v="2"/>
    <x v="1"/>
    <x v="0"/>
    <x v="0"/>
    <x v="0"/>
    <x v="1"/>
    <x v="9"/>
  </r>
  <r>
    <n v="53"/>
    <n v="108"/>
    <n v="180"/>
    <n v="72"/>
    <n v="55"/>
    <x v="5"/>
    <x v="69"/>
    <n v="40"/>
    <n v="60"/>
    <n v="90"/>
    <n v="150"/>
    <n v="773"/>
    <n v="12"/>
    <x v="2"/>
    <x v="1"/>
    <x v="0"/>
    <x v="0"/>
    <x v="0"/>
    <x v="1"/>
    <x v="10"/>
  </r>
  <r>
    <n v="10"/>
    <n v="27"/>
    <n v="45"/>
    <n v="18"/>
    <n v="17"/>
    <x v="13"/>
    <x v="110"/>
    <n v="20"/>
    <n v="10"/>
    <n v="30"/>
    <n v="41"/>
    <n v="712"/>
    <n v="1"/>
    <x v="2"/>
    <x v="2"/>
    <x v="0"/>
    <x v="1"/>
    <x v="0"/>
    <x v="0"/>
    <x v="0"/>
  </r>
  <r>
    <n v="6"/>
    <n v="35"/>
    <n v="63"/>
    <n v="28"/>
    <n v="29"/>
    <x v="14"/>
    <x v="45"/>
    <n v="20"/>
    <n v="20"/>
    <n v="40"/>
    <n v="60"/>
    <n v="641"/>
    <n v="2"/>
    <x v="2"/>
    <x v="2"/>
    <x v="0"/>
    <x v="1"/>
    <x v="0"/>
    <x v="0"/>
    <x v="1"/>
  </r>
  <r>
    <n v="12"/>
    <n v="31"/>
    <n v="54"/>
    <n v="23"/>
    <n v="19"/>
    <x v="15"/>
    <x v="73"/>
    <n v="20"/>
    <n v="20"/>
    <n v="30"/>
    <n v="53"/>
    <n v="563"/>
    <n v="3"/>
    <x v="2"/>
    <x v="2"/>
    <x v="0"/>
    <x v="1"/>
    <x v="1"/>
    <x v="0"/>
    <x v="2"/>
  </r>
  <r>
    <n v="9"/>
    <n v="25"/>
    <n v="41"/>
    <n v="16"/>
    <n v="16"/>
    <x v="16"/>
    <x v="75"/>
    <n v="20"/>
    <n v="10"/>
    <n v="30"/>
    <n v="35"/>
    <n v="712"/>
    <n v="5"/>
    <x v="2"/>
    <x v="2"/>
    <x v="0"/>
    <x v="1"/>
    <x v="0"/>
    <x v="2"/>
    <x v="4"/>
  </r>
  <r>
    <n v="32"/>
    <n v="43"/>
    <n v="43"/>
    <n v="0"/>
    <n v="11"/>
    <x v="38"/>
    <x v="111"/>
    <n v="40"/>
    <n v="0"/>
    <n v="50"/>
    <n v="56"/>
    <n v="563"/>
    <n v="6"/>
    <x v="2"/>
    <x v="2"/>
    <x v="0"/>
    <x v="1"/>
    <x v="1"/>
    <x v="2"/>
    <x v="5"/>
  </r>
  <r>
    <n v="212"/>
    <n v="324"/>
    <n v="567"/>
    <n v="240"/>
    <n v="112"/>
    <x v="52"/>
    <x v="108"/>
    <n v="210"/>
    <n v="227"/>
    <n v="290"/>
    <n v="498"/>
    <n v="641"/>
    <n v="8"/>
    <x v="2"/>
    <x v="2"/>
    <x v="0"/>
    <x v="1"/>
    <x v="1"/>
    <x v="3"/>
    <x v="6"/>
  </r>
  <r>
    <n v="102"/>
    <n v="158"/>
    <n v="267"/>
    <n v="90"/>
    <n v="56"/>
    <x v="20"/>
    <x v="107"/>
    <n v="110"/>
    <n v="90"/>
    <n v="140"/>
    <n v="230"/>
    <n v="319"/>
    <n v="9"/>
    <x v="2"/>
    <x v="2"/>
    <x v="0"/>
    <x v="1"/>
    <x v="1"/>
    <x v="3"/>
    <x v="7"/>
  </r>
  <r>
    <n v="148"/>
    <n v="239"/>
    <n v="478"/>
    <n v="228"/>
    <n v="91"/>
    <x v="49"/>
    <x v="109"/>
    <n v="140"/>
    <n v="235"/>
    <n v="220"/>
    <n v="420"/>
    <n v="515"/>
    <n v="11"/>
    <x v="2"/>
    <x v="2"/>
    <x v="0"/>
    <x v="1"/>
    <x v="0"/>
    <x v="1"/>
    <x v="9"/>
  </r>
  <r>
    <n v="175"/>
    <n v="301"/>
    <n v="546"/>
    <n v="241"/>
    <n v="126"/>
    <x v="17"/>
    <x v="112"/>
    <n v="160"/>
    <n v="143"/>
    <n v="270"/>
    <n v="480"/>
    <n v="515"/>
    <n v="12"/>
    <x v="2"/>
    <x v="2"/>
    <x v="0"/>
    <x v="1"/>
    <x v="0"/>
    <x v="1"/>
    <x v="10"/>
  </r>
  <r>
    <n v="39"/>
    <n v="104"/>
    <n v="189"/>
    <n v="85"/>
    <n v="65"/>
    <x v="18"/>
    <x v="113"/>
    <n v="40"/>
    <n v="88"/>
    <n v="100"/>
    <n v="192"/>
    <n v="573"/>
    <n v="2"/>
    <x v="2"/>
    <x v="3"/>
    <x v="0"/>
    <x v="1"/>
    <x v="0"/>
    <x v="0"/>
    <x v="1"/>
  </r>
  <r>
    <n v="45"/>
    <n v="89"/>
    <n v="163"/>
    <n v="74"/>
    <n v="44"/>
    <x v="9"/>
    <x v="114"/>
    <n v="60"/>
    <n v="67"/>
    <n v="100"/>
    <n v="170"/>
    <n v="573"/>
    <n v="3"/>
    <x v="2"/>
    <x v="3"/>
    <x v="0"/>
    <x v="1"/>
    <x v="1"/>
    <x v="0"/>
    <x v="2"/>
  </r>
  <r>
    <n v="-4"/>
    <n v="42"/>
    <n v="75"/>
    <n v="33"/>
    <n v="46"/>
    <x v="19"/>
    <x v="115"/>
    <n v="0"/>
    <n v="20"/>
    <n v="40"/>
    <n v="73"/>
    <n v="573"/>
    <n v="13"/>
    <x v="2"/>
    <x v="3"/>
    <x v="0"/>
    <x v="1"/>
    <x v="0"/>
    <x v="1"/>
    <x v="3"/>
  </r>
  <r>
    <n v="47"/>
    <n v="72"/>
    <n v="121"/>
    <n v="49"/>
    <n v="25"/>
    <x v="45"/>
    <x v="37"/>
    <n v="70"/>
    <n v="50"/>
    <n v="90"/>
    <n v="135"/>
    <n v="573"/>
    <n v="5"/>
    <x v="2"/>
    <x v="3"/>
    <x v="0"/>
    <x v="1"/>
    <x v="0"/>
    <x v="2"/>
    <x v="4"/>
  </r>
  <r>
    <n v="45"/>
    <n v="70"/>
    <n v="118"/>
    <n v="48"/>
    <n v="25"/>
    <x v="45"/>
    <x v="35"/>
    <n v="60"/>
    <n v="56"/>
    <n v="80"/>
    <n v="136"/>
    <n v="660"/>
    <n v="6"/>
    <x v="2"/>
    <x v="3"/>
    <x v="0"/>
    <x v="1"/>
    <x v="1"/>
    <x v="2"/>
    <x v="5"/>
  </r>
  <r>
    <n v="-6"/>
    <n v="63"/>
    <n v="107"/>
    <n v="44"/>
    <n v="69"/>
    <x v="30"/>
    <x v="116"/>
    <n v="10"/>
    <n v="22"/>
    <n v="60"/>
    <n v="98"/>
    <n v="816"/>
    <n v="8"/>
    <x v="2"/>
    <x v="3"/>
    <x v="0"/>
    <x v="1"/>
    <x v="1"/>
    <x v="3"/>
    <x v="6"/>
  </r>
  <r>
    <n v="-32"/>
    <n v="18"/>
    <n v="106"/>
    <n v="88"/>
    <n v="50"/>
    <x v="1"/>
    <x v="117"/>
    <n v="-10"/>
    <n v="61"/>
    <n v="20"/>
    <n v="90"/>
    <n v="636"/>
    <n v="9"/>
    <x v="2"/>
    <x v="3"/>
    <x v="0"/>
    <x v="1"/>
    <x v="1"/>
    <x v="3"/>
    <x v="7"/>
  </r>
  <r>
    <n v="11"/>
    <n v="49"/>
    <n v="85"/>
    <n v="36"/>
    <n v="38"/>
    <x v="21"/>
    <x v="118"/>
    <n v="10"/>
    <n v="19"/>
    <n v="40"/>
    <n v="70"/>
    <n v="417"/>
    <n v="11"/>
    <x v="2"/>
    <x v="3"/>
    <x v="0"/>
    <x v="1"/>
    <x v="0"/>
    <x v="1"/>
    <x v="9"/>
  </r>
  <r>
    <n v="-3"/>
    <n v="42"/>
    <n v="75"/>
    <n v="33"/>
    <n v="45"/>
    <x v="19"/>
    <x v="119"/>
    <n v="0"/>
    <n v="20"/>
    <n v="40"/>
    <n v="72"/>
    <n v="417"/>
    <n v="12"/>
    <x v="2"/>
    <x v="3"/>
    <x v="0"/>
    <x v="1"/>
    <x v="0"/>
    <x v="1"/>
    <x v="10"/>
  </r>
  <r>
    <n v="32"/>
    <n v="77"/>
    <n v="134"/>
    <n v="57"/>
    <n v="45"/>
    <x v="22"/>
    <x v="103"/>
    <n v="50"/>
    <n v="60"/>
    <n v="80"/>
    <n v="139"/>
    <n v="937"/>
    <n v="1"/>
    <x v="2"/>
    <x v="4"/>
    <x v="0"/>
    <x v="0"/>
    <x v="0"/>
    <x v="0"/>
    <x v="0"/>
  </r>
  <r>
    <n v="35"/>
    <n v="72"/>
    <n v="121"/>
    <n v="49"/>
    <n v="37"/>
    <x v="4"/>
    <x v="120"/>
    <n v="40"/>
    <n v="52"/>
    <n v="70"/>
    <n v="120"/>
    <n v="740"/>
    <n v="2"/>
    <x v="2"/>
    <x v="4"/>
    <x v="0"/>
    <x v="0"/>
    <x v="0"/>
    <x v="0"/>
    <x v="1"/>
  </r>
  <r>
    <n v="-4"/>
    <n v="73"/>
    <n v="125"/>
    <n v="52"/>
    <n v="77"/>
    <x v="6"/>
    <x v="102"/>
    <n v="20"/>
    <n v="47"/>
    <n v="80"/>
    <n v="127"/>
    <n v="513"/>
    <n v="3"/>
    <x v="2"/>
    <x v="4"/>
    <x v="0"/>
    <x v="0"/>
    <x v="1"/>
    <x v="0"/>
    <x v="2"/>
  </r>
  <r>
    <n v="68"/>
    <n v="126"/>
    <n v="210"/>
    <n v="84"/>
    <n v="58"/>
    <x v="1"/>
    <x v="121"/>
    <n v="60"/>
    <n v="81"/>
    <n v="110"/>
    <n v="191"/>
    <n v="513"/>
    <n v="11"/>
    <x v="2"/>
    <x v="4"/>
    <x v="0"/>
    <x v="0"/>
    <x v="0"/>
    <x v="1"/>
    <x v="9"/>
  </r>
  <r>
    <n v="74"/>
    <n v="125"/>
    <n v="214"/>
    <n v="89"/>
    <n v="51"/>
    <x v="1"/>
    <x v="122"/>
    <n v="70"/>
    <n v="70"/>
    <n v="110"/>
    <n v="192"/>
    <n v="513"/>
    <n v="12"/>
    <x v="2"/>
    <x v="4"/>
    <x v="0"/>
    <x v="0"/>
    <x v="0"/>
    <x v="1"/>
    <x v="10"/>
  </r>
  <r>
    <n v="15"/>
    <n v="71"/>
    <n v="129"/>
    <n v="58"/>
    <n v="56"/>
    <x v="9"/>
    <x v="104"/>
    <n v="40"/>
    <n v="54"/>
    <n v="90"/>
    <n v="150"/>
    <n v="234"/>
    <n v="6"/>
    <x v="2"/>
    <x v="4"/>
    <x v="0"/>
    <x v="0"/>
    <x v="1"/>
    <x v="2"/>
    <x v="5"/>
  </r>
  <r>
    <n v="94"/>
    <n v="163"/>
    <n v="325"/>
    <n v="84"/>
    <n v="69"/>
    <x v="50"/>
    <x v="101"/>
    <n v="130"/>
    <n v="136"/>
    <n v="200"/>
    <n v="375"/>
    <n v="513"/>
    <n v="5"/>
    <x v="2"/>
    <x v="4"/>
    <x v="0"/>
    <x v="0"/>
    <x v="0"/>
    <x v="2"/>
    <x v="4"/>
  </r>
  <r>
    <n v="15"/>
    <n v="32"/>
    <n v="53"/>
    <n v="21"/>
    <n v="17"/>
    <x v="13"/>
    <x v="39"/>
    <n v="30"/>
    <n v="10"/>
    <n v="30"/>
    <n v="40"/>
    <n v="234"/>
    <n v="8"/>
    <x v="2"/>
    <x v="4"/>
    <x v="0"/>
    <x v="0"/>
    <x v="1"/>
    <x v="3"/>
    <x v="6"/>
  </r>
  <r>
    <n v="28"/>
    <n v="47"/>
    <n v="79"/>
    <n v="32"/>
    <n v="19"/>
    <x v="14"/>
    <x v="123"/>
    <n v="40"/>
    <n v="20"/>
    <n v="40"/>
    <n v="51"/>
    <n v="740"/>
    <n v="9"/>
    <x v="2"/>
    <x v="4"/>
    <x v="0"/>
    <x v="0"/>
    <x v="1"/>
    <x v="3"/>
    <x v="7"/>
  </r>
  <r>
    <n v="13"/>
    <n v="66"/>
    <n v="120"/>
    <n v="54"/>
    <n v="53"/>
    <x v="23"/>
    <x v="124"/>
    <n v="30"/>
    <n v="50"/>
    <n v="70"/>
    <n v="120"/>
    <n v="262"/>
    <n v="1"/>
    <x v="2"/>
    <x v="5"/>
    <x v="0"/>
    <x v="1"/>
    <x v="0"/>
    <x v="0"/>
    <x v="0"/>
  </r>
  <r>
    <n v="17"/>
    <n v="132"/>
    <n v="227"/>
    <n v="95"/>
    <n v="115"/>
    <x v="53"/>
    <x v="125"/>
    <n v="30"/>
    <n v="83"/>
    <n v="130"/>
    <n v="228"/>
    <n v="262"/>
    <n v="2"/>
    <x v="2"/>
    <x v="5"/>
    <x v="0"/>
    <x v="1"/>
    <x v="0"/>
    <x v="0"/>
    <x v="1"/>
  </r>
  <r>
    <n v="55"/>
    <n v="108"/>
    <n v="188"/>
    <n v="80"/>
    <n v="53"/>
    <x v="2"/>
    <x v="126"/>
    <n v="70"/>
    <n v="80"/>
    <n v="110"/>
    <n v="193"/>
    <n v="414"/>
    <n v="3"/>
    <x v="2"/>
    <x v="5"/>
    <x v="0"/>
    <x v="1"/>
    <x v="1"/>
    <x v="0"/>
    <x v="2"/>
  </r>
  <r>
    <n v="38"/>
    <n v="77"/>
    <n v="129"/>
    <n v="52"/>
    <n v="39"/>
    <x v="34"/>
    <x v="127"/>
    <n v="40"/>
    <n v="51"/>
    <n v="70"/>
    <n v="110"/>
    <n v="414"/>
    <n v="11"/>
    <x v="2"/>
    <x v="5"/>
    <x v="0"/>
    <x v="1"/>
    <x v="0"/>
    <x v="1"/>
    <x v="9"/>
  </r>
  <r>
    <n v="1"/>
    <n v="87"/>
    <n v="150"/>
    <n v="63"/>
    <n v="86"/>
    <x v="7"/>
    <x v="128"/>
    <n v="10"/>
    <n v="50"/>
    <n v="80"/>
    <n v="130"/>
    <n v="920"/>
    <n v="12"/>
    <x v="2"/>
    <x v="5"/>
    <x v="0"/>
    <x v="1"/>
    <x v="0"/>
    <x v="1"/>
    <x v="10"/>
  </r>
  <r>
    <n v="34"/>
    <n v="63"/>
    <n v="112"/>
    <n v="49"/>
    <n v="29"/>
    <x v="34"/>
    <x v="129"/>
    <n v="60"/>
    <n v="50"/>
    <n v="80"/>
    <n v="130"/>
    <n v="715"/>
    <n v="6"/>
    <x v="2"/>
    <x v="5"/>
    <x v="0"/>
    <x v="1"/>
    <x v="1"/>
    <x v="2"/>
    <x v="5"/>
  </r>
  <r>
    <n v="41"/>
    <n v="84"/>
    <n v="155"/>
    <n v="71"/>
    <n v="43"/>
    <x v="9"/>
    <x v="130"/>
    <n v="60"/>
    <n v="80"/>
    <n v="100"/>
    <n v="185"/>
    <n v="715"/>
    <n v="5"/>
    <x v="2"/>
    <x v="5"/>
    <x v="0"/>
    <x v="1"/>
    <x v="0"/>
    <x v="2"/>
    <x v="4"/>
  </r>
  <r>
    <n v="63"/>
    <n v="105"/>
    <n v="167"/>
    <n v="62"/>
    <n v="42"/>
    <x v="8"/>
    <x v="131"/>
    <n v="70"/>
    <n v="42"/>
    <n v="90"/>
    <n v="132"/>
    <n v="262"/>
    <n v="8"/>
    <x v="2"/>
    <x v="5"/>
    <x v="0"/>
    <x v="1"/>
    <x v="1"/>
    <x v="3"/>
    <x v="6"/>
  </r>
  <r>
    <n v="47"/>
    <n v="72"/>
    <n v="121"/>
    <n v="49"/>
    <n v="25"/>
    <x v="45"/>
    <x v="132"/>
    <n v="50"/>
    <n v="49"/>
    <n v="60"/>
    <n v="100"/>
    <n v="715"/>
    <n v="9"/>
    <x v="2"/>
    <x v="5"/>
    <x v="0"/>
    <x v="1"/>
    <x v="1"/>
    <x v="3"/>
    <x v="7"/>
  </r>
  <r>
    <n v="47"/>
    <n v="72"/>
    <n v="121"/>
    <n v="49"/>
    <n v="25"/>
    <x v="45"/>
    <x v="37"/>
    <n v="60"/>
    <n v="39"/>
    <n v="80"/>
    <n v="119"/>
    <n v="959"/>
    <n v="11"/>
    <x v="2"/>
    <x v="6"/>
    <x v="1"/>
    <x v="1"/>
    <x v="0"/>
    <x v="1"/>
    <x v="9"/>
  </r>
  <r>
    <n v="18"/>
    <n v="37"/>
    <n v="62"/>
    <n v="25"/>
    <n v="19"/>
    <x v="15"/>
    <x v="133"/>
    <n v="30"/>
    <n v="20"/>
    <n v="40"/>
    <n v="60"/>
    <n v="860"/>
    <n v="13"/>
    <x v="2"/>
    <x v="6"/>
    <x v="1"/>
    <x v="1"/>
    <x v="0"/>
    <x v="1"/>
    <x v="3"/>
  </r>
  <r>
    <n v="26"/>
    <n v="71"/>
    <n v="124"/>
    <n v="53"/>
    <n v="45"/>
    <x v="43"/>
    <x v="134"/>
    <n v="40"/>
    <n v="50"/>
    <n v="70"/>
    <n v="120"/>
    <n v="860"/>
    <n v="6"/>
    <x v="2"/>
    <x v="6"/>
    <x v="1"/>
    <x v="1"/>
    <x v="1"/>
    <x v="2"/>
    <x v="5"/>
  </r>
  <r>
    <n v="0"/>
    <n v="87"/>
    <n v="150"/>
    <n v="63"/>
    <n v="87"/>
    <x v="7"/>
    <x v="128"/>
    <n v="10"/>
    <n v="55"/>
    <n v="80"/>
    <n v="140"/>
    <n v="860"/>
    <n v="5"/>
    <x v="2"/>
    <x v="6"/>
    <x v="1"/>
    <x v="1"/>
    <x v="0"/>
    <x v="2"/>
    <x v="4"/>
  </r>
  <r>
    <n v="114"/>
    <n v="186"/>
    <n v="309"/>
    <n v="85"/>
    <n v="72"/>
    <x v="30"/>
    <x v="135"/>
    <n v="130"/>
    <n v="92"/>
    <n v="180"/>
    <n v="288"/>
    <n v="475"/>
    <n v="2"/>
    <x v="2"/>
    <x v="6"/>
    <x v="1"/>
    <x v="1"/>
    <x v="0"/>
    <x v="0"/>
    <x v="1"/>
  </r>
  <r>
    <n v="39"/>
    <n v="104"/>
    <n v="189"/>
    <n v="85"/>
    <n v="65"/>
    <x v="18"/>
    <x v="113"/>
    <n v="40"/>
    <n v="60"/>
    <n v="80"/>
    <n v="131"/>
    <n v="203"/>
    <n v="9"/>
    <x v="2"/>
    <x v="6"/>
    <x v="1"/>
    <x v="1"/>
    <x v="1"/>
    <x v="3"/>
    <x v="7"/>
  </r>
  <r>
    <n v="46"/>
    <n v="89"/>
    <n v="163"/>
    <n v="74"/>
    <n v="43"/>
    <x v="9"/>
    <x v="114"/>
    <n v="50"/>
    <n v="50"/>
    <n v="70"/>
    <n v="120"/>
    <n v="203"/>
    <n v="10"/>
    <x v="2"/>
    <x v="6"/>
    <x v="1"/>
    <x v="1"/>
    <x v="1"/>
    <x v="3"/>
    <x v="8"/>
  </r>
  <r>
    <n v="27"/>
    <n v="48"/>
    <n v="81"/>
    <n v="33"/>
    <n v="21"/>
    <x v="28"/>
    <x v="123"/>
    <n v="40"/>
    <n v="41"/>
    <n v="50"/>
    <n v="69"/>
    <n v="863"/>
    <n v="11"/>
    <x v="2"/>
    <x v="7"/>
    <x v="1"/>
    <x v="0"/>
    <x v="0"/>
    <x v="1"/>
    <x v="9"/>
  </r>
  <r>
    <n v="47"/>
    <n v="72"/>
    <n v="121"/>
    <n v="49"/>
    <n v="25"/>
    <x v="45"/>
    <x v="132"/>
    <n v="60"/>
    <n v="50"/>
    <n v="80"/>
    <n v="130"/>
    <n v="813"/>
    <n v="13"/>
    <x v="2"/>
    <x v="7"/>
    <x v="1"/>
    <x v="0"/>
    <x v="0"/>
    <x v="1"/>
    <x v="3"/>
  </r>
  <r>
    <n v="54"/>
    <n v="108"/>
    <n v="188"/>
    <n v="80"/>
    <n v="54"/>
    <x v="2"/>
    <x v="126"/>
    <n v="70"/>
    <n v="70"/>
    <n v="110"/>
    <n v="186"/>
    <n v="941"/>
    <n v="6"/>
    <x v="2"/>
    <x v="7"/>
    <x v="1"/>
    <x v="0"/>
    <x v="1"/>
    <x v="2"/>
    <x v="5"/>
  </r>
  <r>
    <n v="17"/>
    <n v="132"/>
    <n v="227"/>
    <n v="95"/>
    <n v="115"/>
    <x v="53"/>
    <x v="125"/>
    <n v="30"/>
    <n v="90"/>
    <n v="130"/>
    <n v="215"/>
    <n v="941"/>
    <n v="5"/>
    <x v="2"/>
    <x v="7"/>
    <x v="1"/>
    <x v="0"/>
    <x v="0"/>
    <x v="2"/>
    <x v="4"/>
  </r>
  <r>
    <n v="74"/>
    <n v="125"/>
    <n v="214"/>
    <n v="89"/>
    <n v="51"/>
    <x v="1"/>
    <x v="122"/>
    <n v="80"/>
    <n v="83"/>
    <n v="120"/>
    <n v="200"/>
    <n v="321"/>
    <n v="3"/>
    <x v="2"/>
    <x v="7"/>
    <x v="1"/>
    <x v="0"/>
    <x v="1"/>
    <x v="0"/>
    <x v="2"/>
  </r>
  <r>
    <n v="67"/>
    <n v="126"/>
    <n v="210"/>
    <n v="84"/>
    <n v="59"/>
    <x v="1"/>
    <x v="121"/>
    <n v="70"/>
    <n v="80"/>
    <n v="110"/>
    <n v="190"/>
    <n v="561"/>
    <n v="2"/>
    <x v="2"/>
    <x v="7"/>
    <x v="1"/>
    <x v="0"/>
    <x v="0"/>
    <x v="0"/>
    <x v="1"/>
  </r>
  <r>
    <n v="35"/>
    <n v="63"/>
    <n v="112"/>
    <n v="49"/>
    <n v="28"/>
    <x v="34"/>
    <x v="129"/>
    <n v="30"/>
    <n v="22"/>
    <n v="50"/>
    <n v="88"/>
    <n v="863"/>
    <n v="8"/>
    <x v="2"/>
    <x v="7"/>
    <x v="1"/>
    <x v="0"/>
    <x v="1"/>
    <x v="3"/>
    <x v="6"/>
  </r>
  <r>
    <n v="12"/>
    <n v="66"/>
    <n v="120"/>
    <n v="54"/>
    <n v="54"/>
    <x v="23"/>
    <x v="124"/>
    <n v="20"/>
    <n v="31"/>
    <n v="50"/>
    <n v="90"/>
    <n v="772"/>
    <n v="9"/>
    <x v="2"/>
    <x v="7"/>
    <x v="1"/>
    <x v="0"/>
    <x v="1"/>
    <x v="3"/>
    <x v="7"/>
  </r>
  <r>
    <n v="40"/>
    <n v="84"/>
    <n v="155"/>
    <n v="71"/>
    <n v="44"/>
    <x v="9"/>
    <x v="130"/>
    <n v="50"/>
    <n v="60"/>
    <n v="70"/>
    <n v="130"/>
    <n v="813"/>
    <n v="10"/>
    <x v="2"/>
    <x v="7"/>
    <x v="1"/>
    <x v="0"/>
    <x v="1"/>
    <x v="3"/>
    <x v="8"/>
  </r>
  <r>
    <n v="28"/>
    <n v="47"/>
    <n v="79"/>
    <n v="32"/>
    <n v="19"/>
    <x v="14"/>
    <x v="123"/>
    <n v="40"/>
    <n v="41"/>
    <n v="50"/>
    <n v="80"/>
    <n v="978"/>
    <n v="11"/>
    <x v="2"/>
    <x v="8"/>
    <x v="1"/>
    <x v="0"/>
    <x v="0"/>
    <x v="1"/>
    <x v="9"/>
  </r>
  <r>
    <n v="15"/>
    <n v="32"/>
    <n v="53"/>
    <n v="21"/>
    <n v="17"/>
    <x v="13"/>
    <x v="39"/>
    <n v="20"/>
    <n v="20"/>
    <n v="30"/>
    <n v="37"/>
    <n v="857"/>
    <n v="13"/>
    <x v="2"/>
    <x v="8"/>
    <x v="1"/>
    <x v="0"/>
    <x v="0"/>
    <x v="1"/>
    <x v="3"/>
  </r>
  <r>
    <n v="94"/>
    <n v="163"/>
    <n v="325"/>
    <n v="106"/>
    <n v="69"/>
    <x v="50"/>
    <x v="101"/>
    <n v="100"/>
    <n v="189"/>
    <n v="160"/>
    <n v="317"/>
    <n v="508"/>
    <n v="7"/>
    <x v="2"/>
    <x v="8"/>
    <x v="1"/>
    <x v="0"/>
    <x v="0"/>
    <x v="2"/>
    <x v="11"/>
  </r>
  <r>
    <n v="-4"/>
    <n v="73"/>
    <n v="125"/>
    <n v="52"/>
    <n v="77"/>
    <x v="6"/>
    <x v="136"/>
    <n v="20"/>
    <n v="45"/>
    <n v="80"/>
    <n v="120"/>
    <n v="508"/>
    <n v="5"/>
    <x v="2"/>
    <x v="8"/>
    <x v="1"/>
    <x v="0"/>
    <x v="0"/>
    <x v="2"/>
    <x v="4"/>
  </r>
  <r>
    <n v="366"/>
    <n v="420"/>
    <n v="492"/>
    <n v="72"/>
    <n v="54"/>
    <x v="5"/>
    <x v="137"/>
    <n v="360"/>
    <n v="58"/>
    <n v="400"/>
    <n v="458"/>
    <n v="978"/>
    <n v="2"/>
    <x v="2"/>
    <x v="8"/>
    <x v="1"/>
    <x v="0"/>
    <x v="0"/>
    <x v="0"/>
    <x v="1"/>
  </r>
  <r>
    <n v="16"/>
    <n v="71"/>
    <n v="129"/>
    <n v="58"/>
    <n v="55"/>
    <x v="9"/>
    <x v="104"/>
    <n v="30"/>
    <n v="40"/>
    <n v="60"/>
    <n v="100"/>
    <n v="508"/>
    <n v="9"/>
    <x v="2"/>
    <x v="8"/>
    <x v="1"/>
    <x v="0"/>
    <x v="1"/>
    <x v="3"/>
    <x v="7"/>
  </r>
  <r>
    <n v="11"/>
    <n v="27"/>
    <n v="45"/>
    <n v="18"/>
    <n v="16"/>
    <x v="13"/>
    <x v="110"/>
    <n v="20"/>
    <n v="10"/>
    <n v="30"/>
    <n v="51"/>
    <n v="603"/>
    <n v="11"/>
    <x v="2"/>
    <x v="9"/>
    <x v="1"/>
    <x v="1"/>
    <x v="0"/>
    <x v="1"/>
    <x v="9"/>
  </r>
  <r>
    <n v="32"/>
    <n v="43"/>
    <n v="43"/>
    <n v="0"/>
    <n v="11"/>
    <x v="38"/>
    <x v="111"/>
    <n v="30"/>
    <n v="0"/>
    <n v="40"/>
    <n v="53"/>
    <n v="603"/>
    <n v="13"/>
    <x v="2"/>
    <x v="9"/>
    <x v="1"/>
    <x v="1"/>
    <x v="0"/>
    <x v="1"/>
    <x v="3"/>
  </r>
  <r>
    <n v="-4"/>
    <n v="42"/>
    <n v="75"/>
    <n v="33"/>
    <n v="46"/>
    <x v="19"/>
    <x v="119"/>
    <n v="0"/>
    <n v="37"/>
    <n v="40"/>
    <n v="70"/>
    <n v="603"/>
    <n v="7"/>
    <x v="2"/>
    <x v="9"/>
    <x v="1"/>
    <x v="1"/>
    <x v="0"/>
    <x v="2"/>
    <x v="11"/>
  </r>
  <r>
    <n v="-7"/>
    <n v="63"/>
    <n v="107"/>
    <n v="44"/>
    <n v="70"/>
    <x v="30"/>
    <x v="116"/>
    <n v="10"/>
    <n v="40"/>
    <n v="60"/>
    <n v="100"/>
    <n v="603"/>
    <n v="5"/>
    <x v="2"/>
    <x v="9"/>
    <x v="1"/>
    <x v="1"/>
    <x v="0"/>
    <x v="2"/>
    <x v="4"/>
  </r>
  <r>
    <n v="29"/>
    <n v="64"/>
    <n v="107"/>
    <n v="43"/>
    <n v="35"/>
    <x v="45"/>
    <x v="138"/>
    <n v="40"/>
    <n v="39"/>
    <n v="60"/>
    <n v="100"/>
    <n v="603"/>
    <n v="1"/>
    <x v="2"/>
    <x v="9"/>
    <x v="1"/>
    <x v="1"/>
    <x v="0"/>
    <x v="0"/>
    <x v="0"/>
  </r>
  <r>
    <n v="26"/>
    <n v="72"/>
    <n v="119"/>
    <n v="47"/>
    <n v="46"/>
    <x v="4"/>
    <x v="139"/>
    <n v="40"/>
    <n v="42"/>
    <n v="70"/>
    <n v="108"/>
    <n v="603"/>
    <n v="2"/>
    <x v="2"/>
    <x v="9"/>
    <x v="1"/>
    <x v="1"/>
    <x v="0"/>
    <x v="0"/>
    <x v="1"/>
  </r>
  <r>
    <n v="-3"/>
    <n v="42"/>
    <n v="75"/>
    <n v="33"/>
    <n v="45"/>
    <x v="19"/>
    <x v="115"/>
    <n v="0"/>
    <n v="20"/>
    <n v="30"/>
    <n v="50"/>
    <n v="603"/>
    <n v="9"/>
    <x v="2"/>
    <x v="9"/>
    <x v="1"/>
    <x v="1"/>
    <x v="1"/>
    <x v="3"/>
    <x v="7"/>
  </r>
  <r>
    <n v="102"/>
    <n v="139"/>
    <n v="234"/>
    <n v="95"/>
    <n v="37"/>
    <x v="2"/>
    <x v="99"/>
    <n v="120"/>
    <n v="87"/>
    <n v="150"/>
    <n v="239"/>
    <n v="716"/>
    <n v="11"/>
    <x v="2"/>
    <x v="10"/>
    <x v="1"/>
    <x v="0"/>
    <x v="0"/>
    <x v="1"/>
    <x v="9"/>
  </r>
  <r>
    <n v="91"/>
    <n v="126"/>
    <n v="213"/>
    <n v="87"/>
    <n v="35"/>
    <x v="0"/>
    <x v="97"/>
    <n v="110"/>
    <n v="90"/>
    <n v="140"/>
    <n v="242"/>
    <n v="315"/>
    <n v="12"/>
    <x v="2"/>
    <x v="10"/>
    <x v="1"/>
    <x v="0"/>
    <x v="0"/>
    <x v="1"/>
    <x v="10"/>
  </r>
  <r>
    <n v="83"/>
    <n v="117"/>
    <n v="198"/>
    <n v="81"/>
    <n v="34"/>
    <x v="9"/>
    <x v="100"/>
    <n v="100"/>
    <n v="80"/>
    <n v="130"/>
    <n v="210"/>
    <n v="518"/>
    <n v="13"/>
    <x v="2"/>
    <x v="10"/>
    <x v="1"/>
    <x v="0"/>
    <x v="0"/>
    <x v="1"/>
    <x v="3"/>
  </r>
  <r>
    <n v="-208"/>
    <n v="-62"/>
    <n v="63"/>
    <n v="147"/>
    <n v="146"/>
    <x v="54"/>
    <x v="140"/>
    <n v="-190"/>
    <n v="103"/>
    <n v="-60"/>
    <n v="65"/>
    <n v="607"/>
    <n v="5"/>
    <x v="2"/>
    <x v="10"/>
    <x v="1"/>
    <x v="0"/>
    <x v="0"/>
    <x v="2"/>
    <x v="4"/>
  </r>
  <r>
    <n v="194"/>
    <n v="284"/>
    <n v="523"/>
    <n v="215"/>
    <n v="90"/>
    <x v="49"/>
    <x v="108"/>
    <n v="210"/>
    <n v="166"/>
    <n v="290"/>
    <n v="517"/>
    <n v="718"/>
    <n v="7"/>
    <x v="2"/>
    <x v="10"/>
    <x v="1"/>
    <x v="0"/>
    <x v="0"/>
    <x v="2"/>
    <x v="11"/>
  </r>
  <r>
    <n v="259"/>
    <n v="405"/>
    <n v="675"/>
    <n v="236"/>
    <n v="146"/>
    <x v="32"/>
    <x v="141"/>
    <n v="270"/>
    <n v="206"/>
    <n v="390"/>
    <n v="640"/>
    <n v="718"/>
    <n v="2"/>
    <x v="2"/>
    <x v="10"/>
    <x v="1"/>
    <x v="0"/>
    <x v="0"/>
    <x v="0"/>
    <x v="1"/>
  </r>
  <r>
    <n v="141"/>
    <n v="268"/>
    <n v="513"/>
    <n v="262"/>
    <n v="127"/>
    <x v="17"/>
    <x v="142"/>
    <n v="130"/>
    <n v="127"/>
    <n v="220"/>
    <n v="400"/>
    <n v="516"/>
    <n v="9"/>
    <x v="2"/>
    <x v="10"/>
    <x v="1"/>
    <x v="0"/>
    <x v="1"/>
    <x v="3"/>
    <x v="7"/>
  </r>
  <r>
    <n v="-119"/>
    <n v="-32"/>
    <n v="182"/>
    <n v="218"/>
    <n v="87"/>
    <x v="49"/>
    <x v="143"/>
    <n v="-80"/>
    <n v="133"/>
    <n v="-20"/>
    <n v="130"/>
    <n v="914"/>
    <n v="10"/>
    <x v="2"/>
    <x v="10"/>
    <x v="1"/>
    <x v="0"/>
    <x v="1"/>
    <x v="3"/>
    <x v="8"/>
  </r>
  <r>
    <n v="1"/>
    <n v="87"/>
    <n v="150"/>
    <n v="63"/>
    <n v="86"/>
    <x v="7"/>
    <x v="118"/>
    <n v="0"/>
    <n v="54"/>
    <n v="70"/>
    <n v="124"/>
    <n v="318"/>
    <n v="4"/>
    <x v="2"/>
    <x v="11"/>
    <x v="2"/>
    <x v="1"/>
    <x v="0"/>
    <x v="2"/>
    <x v="12"/>
  </r>
  <r>
    <n v="63"/>
    <n v="105"/>
    <n v="167"/>
    <n v="62"/>
    <n v="42"/>
    <x v="8"/>
    <x v="131"/>
    <n v="70"/>
    <n v="55"/>
    <n v="90"/>
    <n v="140"/>
    <n v="318"/>
    <n v="5"/>
    <x v="2"/>
    <x v="11"/>
    <x v="2"/>
    <x v="1"/>
    <x v="0"/>
    <x v="2"/>
    <x v="4"/>
  </r>
  <r>
    <n v="38"/>
    <n v="77"/>
    <n v="129"/>
    <n v="52"/>
    <n v="39"/>
    <x v="34"/>
    <x v="127"/>
    <n v="50"/>
    <n v="40"/>
    <n v="70"/>
    <n v="116"/>
    <n v="504"/>
    <n v="6"/>
    <x v="2"/>
    <x v="11"/>
    <x v="2"/>
    <x v="1"/>
    <x v="1"/>
    <x v="2"/>
    <x v="5"/>
  </r>
  <r>
    <n v="34"/>
    <n v="62"/>
    <n v="110"/>
    <n v="48"/>
    <n v="28"/>
    <x v="4"/>
    <x v="129"/>
    <n v="40"/>
    <n v="32"/>
    <n v="60"/>
    <n v="108"/>
    <n v="337"/>
    <n v="8"/>
    <x v="2"/>
    <x v="11"/>
    <x v="2"/>
    <x v="1"/>
    <x v="1"/>
    <x v="3"/>
    <x v="6"/>
  </r>
  <r>
    <n v="39"/>
    <n v="104"/>
    <n v="189"/>
    <n v="85"/>
    <n v="65"/>
    <x v="18"/>
    <x v="113"/>
    <n v="40"/>
    <n v="89"/>
    <n v="100"/>
    <n v="171"/>
    <n v="318"/>
    <n v="9"/>
    <x v="2"/>
    <x v="11"/>
    <x v="2"/>
    <x v="1"/>
    <x v="1"/>
    <x v="3"/>
    <x v="7"/>
  </r>
  <r>
    <n v="47"/>
    <n v="72"/>
    <n v="121"/>
    <n v="49"/>
    <n v="25"/>
    <x v="45"/>
    <x v="132"/>
    <n v="70"/>
    <n v="60"/>
    <n v="90"/>
    <n v="150"/>
    <n v="318"/>
    <n v="3"/>
    <x v="2"/>
    <x v="11"/>
    <x v="2"/>
    <x v="1"/>
    <x v="1"/>
    <x v="0"/>
    <x v="2"/>
  </r>
  <r>
    <n v="29"/>
    <n v="49"/>
    <n v="82"/>
    <n v="33"/>
    <n v="20"/>
    <x v="28"/>
    <x v="144"/>
    <n v="50"/>
    <n v="38"/>
    <n v="60"/>
    <n v="98"/>
    <n v="225"/>
    <n v="2"/>
    <x v="2"/>
    <x v="11"/>
    <x v="2"/>
    <x v="1"/>
    <x v="0"/>
    <x v="0"/>
    <x v="1"/>
  </r>
  <r>
    <n v="-3"/>
    <n v="42"/>
    <n v="75"/>
    <n v="33"/>
    <n v="45"/>
    <x v="19"/>
    <x v="145"/>
    <n v="10"/>
    <n v="20"/>
    <n v="40"/>
    <n v="60"/>
    <n v="505"/>
    <n v="4"/>
    <x v="2"/>
    <x v="12"/>
    <x v="2"/>
    <x v="1"/>
    <x v="0"/>
    <x v="2"/>
    <x v="12"/>
  </r>
  <r>
    <n v="-7"/>
    <n v="63"/>
    <n v="107"/>
    <n v="44"/>
    <n v="70"/>
    <x v="30"/>
    <x v="116"/>
    <n v="10"/>
    <n v="30"/>
    <n v="60"/>
    <n v="90"/>
    <n v="505"/>
    <n v="5"/>
    <x v="2"/>
    <x v="12"/>
    <x v="2"/>
    <x v="1"/>
    <x v="0"/>
    <x v="2"/>
    <x v="4"/>
  </r>
  <r>
    <n v="11"/>
    <n v="49"/>
    <n v="85"/>
    <n v="36"/>
    <n v="38"/>
    <x v="21"/>
    <x v="118"/>
    <n v="10"/>
    <n v="30"/>
    <n v="40"/>
    <n v="70"/>
    <n v="505"/>
    <n v="6"/>
    <x v="2"/>
    <x v="12"/>
    <x v="2"/>
    <x v="1"/>
    <x v="1"/>
    <x v="2"/>
    <x v="5"/>
  </r>
  <r>
    <n v="10"/>
    <n v="27"/>
    <n v="45"/>
    <n v="18"/>
    <n v="17"/>
    <x v="13"/>
    <x v="110"/>
    <n v="20"/>
    <n v="10"/>
    <n v="30"/>
    <n v="40"/>
    <n v="505"/>
    <n v="8"/>
    <x v="2"/>
    <x v="12"/>
    <x v="2"/>
    <x v="1"/>
    <x v="1"/>
    <x v="3"/>
    <x v="6"/>
  </r>
  <r>
    <n v="5"/>
    <n v="35"/>
    <n v="63"/>
    <n v="28"/>
    <n v="30"/>
    <x v="14"/>
    <x v="45"/>
    <n v="20"/>
    <n v="20"/>
    <n v="40"/>
    <n v="69"/>
    <n v="505"/>
    <n v="9"/>
    <x v="2"/>
    <x v="12"/>
    <x v="2"/>
    <x v="1"/>
    <x v="1"/>
    <x v="3"/>
    <x v="7"/>
  </r>
  <r>
    <n v="-33"/>
    <n v="18"/>
    <n v="106"/>
    <n v="88"/>
    <n v="51"/>
    <x v="1"/>
    <x v="117"/>
    <n v="-20"/>
    <n v="84"/>
    <n v="20"/>
    <n v="127"/>
    <n v="505"/>
    <n v="3"/>
    <x v="2"/>
    <x v="12"/>
    <x v="2"/>
    <x v="1"/>
    <x v="1"/>
    <x v="0"/>
    <x v="2"/>
  </r>
  <r>
    <n v="26"/>
    <n v="72"/>
    <n v="119"/>
    <n v="47"/>
    <n v="46"/>
    <x v="4"/>
    <x v="139"/>
    <n v="50"/>
    <n v="52"/>
    <n v="90"/>
    <n v="142"/>
    <n v="505"/>
    <n v="2"/>
    <x v="2"/>
    <x v="12"/>
    <x v="2"/>
    <x v="1"/>
    <x v="0"/>
    <x v="0"/>
    <x v="1"/>
  </r>
  <r>
    <n v="74"/>
    <n v="125"/>
    <n v="214"/>
    <n v="89"/>
    <n v="51"/>
    <x v="1"/>
    <x v="146"/>
    <n v="80"/>
    <n v="70"/>
    <n v="110"/>
    <n v="176"/>
    <n v="405"/>
    <n v="4"/>
    <x v="2"/>
    <x v="13"/>
    <x v="2"/>
    <x v="1"/>
    <x v="0"/>
    <x v="2"/>
    <x v="12"/>
  </r>
  <r>
    <n v="15"/>
    <n v="32"/>
    <n v="53"/>
    <n v="21"/>
    <n v="17"/>
    <x v="13"/>
    <x v="39"/>
    <n v="30"/>
    <n v="10"/>
    <n v="30"/>
    <n v="35"/>
    <n v="918"/>
    <n v="5"/>
    <x v="2"/>
    <x v="13"/>
    <x v="2"/>
    <x v="1"/>
    <x v="0"/>
    <x v="2"/>
    <x v="4"/>
  </r>
  <r>
    <n v="68"/>
    <n v="126"/>
    <n v="210"/>
    <n v="84"/>
    <n v="58"/>
    <x v="1"/>
    <x v="121"/>
    <n v="70"/>
    <n v="76"/>
    <n v="110"/>
    <n v="174"/>
    <n v="580"/>
    <n v="6"/>
    <x v="2"/>
    <x v="13"/>
    <x v="2"/>
    <x v="1"/>
    <x v="1"/>
    <x v="2"/>
    <x v="5"/>
  </r>
  <r>
    <n v="13"/>
    <n v="66"/>
    <n v="120"/>
    <n v="54"/>
    <n v="53"/>
    <x v="23"/>
    <x v="124"/>
    <n v="20"/>
    <n v="50"/>
    <n v="60"/>
    <n v="118"/>
    <n v="580"/>
    <n v="8"/>
    <x v="2"/>
    <x v="13"/>
    <x v="2"/>
    <x v="1"/>
    <x v="1"/>
    <x v="3"/>
    <x v="6"/>
  </r>
  <r>
    <n v="17"/>
    <n v="132"/>
    <n v="227"/>
    <n v="95"/>
    <n v="115"/>
    <x v="53"/>
    <x v="125"/>
    <n v="30"/>
    <n v="90"/>
    <n v="130"/>
    <n v="229"/>
    <n v="405"/>
    <n v="9"/>
    <x v="2"/>
    <x v="13"/>
    <x v="2"/>
    <x v="1"/>
    <x v="1"/>
    <x v="3"/>
    <x v="7"/>
  </r>
  <r>
    <n v="27"/>
    <n v="47"/>
    <n v="79"/>
    <n v="32"/>
    <n v="20"/>
    <x v="14"/>
    <x v="123"/>
    <n v="40"/>
    <n v="37"/>
    <n v="50"/>
    <n v="93"/>
    <n v="405"/>
    <n v="3"/>
    <x v="2"/>
    <x v="13"/>
    <x v="2"/>
    <x v="1"/>
    <x v="1"/>
    <x v="0"/>
    <x v="2"/>
  </r>
  <r>
    <n v="29"/>
    <n v="55"/>
    <n v="98"/>
    <n v="43"/>
    <n v="26"/>
    <x v="3"/>
    <x v="36"/>
    <n v="50"/>
    <n v="48"/>
    <n v="70"/>
    <n v="118"/>
    <n v="918"/>
    <n v="2"/>
    <x v="2"/>
    <x v="13"/>
    <x v="2"/>
    <x v="1"/>
    <x v="0"/>
    <x v="0"/>
    <x v="1"/>
  </r>
  <r>
    <n v="54"/>
    <n v="108"/>
    <n v="180"/>
    <n v="72"/>
    <n v="54"/>
    <x v="5"/>
    <x v="147"/>
    <n v="50"/>
    <n v="64"/>
    <n v="90"/>
    <n v="150"/>
    <n v="325"/>
    <n v="4"/>
    <x v="2"/>
    <x v="14"/>
    <x v="2"/>
    <x v="0"/>
    <x v="0"/>
    <x v="2"/>
    <x v="12"/>
  </r>
  <r>
    <n v="91"/>
    <n v="126"/>
    <n v="213"/>
    <n v="87"/>
    <n v="35"/>
    <x v="0"/>
    <x v="97"/>
    <n v="90"/>
    <n v="65"/>
    <n v="110"/>
    <n v="180"/>
    <n v="936"/>
    <n v="5"/>
    <x v="2"/>
    <x v="14"/>
    <x v="2"/>
    <x v="0"/>
    <x v="0"/>
    <x v="2"/>
    <x v="4"/>
  </r>
  <r>
    <n v="84"/>
    <n v="117"/>
    <n v="198"/>
    <n v="81"/>
    <n v="33"/>
    <x v="9"/>
    <x v="100"/>
    <n v="90"/>
    <n v="66"/>
    <n v="110"/>
    <n v="170"/>
    <n v="972"/>
    <n v="6"/>
    <x v="2"/>
    <x v="14"/>
    <x v="2"/>
    <x v="0"/>
    <x v="1"/>
    <x v="2"/>
    <x v="5"/>
  </r>
  <r>
    <n v="31"/>
    <n v="77"/>
    <n v="134"/>
    <n v="57"/>
    <n v="46"/>
    <x v="22"/>
    <x v="103"/>
    <n v="50"/>
    <n v="42"/>
    <n v="80"/>
    <n v="138"/>
    <n v="214"/>
    <n v="8"/>
    <x v="2"/>
    <x v="14"/>
    <x v="2"/>
    <x v="0"/>
    <x v="1"/>
    <x v="3"/>
    <x v="6"/>
  </r>
  <r>
    <n v="35"/>
    <n v="72"/>
    <n v="121"/>
    <n v="49"/>
    <n v="37"/>
    <x v="4"/>
    <x v="120"/>
    <n v="40"/>
    <n v="49"/>
    <n v="70"/>
    <n v="119"/>
    <n v="281"/>
    <n v="9"/>
    <x v="2"/>
    <x v="14"/>
    <x v="2"/>
    <x v="0"/>
    <x v="1"/>
    <x v="3"/>
    <x v="7"/>
  </r>
  <r>
    <n v="70"/>
    <n v="109"/>
    <n v="193"/>
    <n v="84"/>
    <n v="39"/>
    <x v="1"/>
    <x v="98"/>
    <n v="110"/>
    <n v="170"/>
    <n v="140"/>
    <n v="243"/>
    <n v="214"/>
    <n v="3"/>
    <x v="2"/>
    <x v="14"/>
    <x v="2"/>
    <x v="0"/>
    <x v="1"/>
    <x v="0"/>
    <x v="2"/>
  </r>
  <r>
    <n v="166"/>
    <n v="253"/>
    <n v="467"/>
    <n v="233"/>
    <n v="87"/>
    <x v="49"/>
    <x v="148"/>
    <n v="240"/>
    <n v="272"/>
    <n v="320"/>
    <n v="582"/>
    <n v="940"/>
    <n v="2"/>
    <x v="2"/>
    <x v="14"/>
    <x v="2"/>
    <x v="0"/>
    <x v="0"/>
    <x v="0"/>
    <x v="1"/>
  </r>
  <r>
    <n v="45"/>
    <n v="70"/>
    <n v="118"/>
    <n v="48"/>
    <n v="25"/>
    <x v="45"/>
    <x v="35"/>
    <n v="50"/>
    <n v="40"/>
    <n v="70"/>
    <n v="106"/>
    <n v="435"/>
    <n v="4"/>
    <x v="2"/>
    <x v="15"/>
    <x v="3"/>
    <x v="1"/>
    <x v="0"/>
    <x v="2"/>
    <x v="12"/>
  </r>
  <r>
    <n v="34"/>
    <n v="62"/>
    <n v="110"/>
    <n v="48"/>
    <n v="28"/>
    <x v="4"/>
    <x v="129"/>
    <n v="40"/>
    <n v="40"/>
    <n v="60"/>
    <n v="95"/>
    <n v="801"/>
    <n v="5"/>
    <x v="2"/>
    <x v="15"/>
    <x v="3"/>
    <x v="1"/>
    <x v="0"/>
    <x v="2"/>
    <x v="4"/>
  </r>
  <r>
    <n v="47"/>
    <n v="72"/>
    <n v="121"/>
    <n v="49"/>
    <n v="25"/>
    <x v="45"/>
    <x v="37"/>
    <n v="50"/>
    <n v="40"/>
    <n v="70"/>
    <n v="116"/>
    <n v="435"/>
    <n v="6"/>
    <x v="2"/>
    <x v="15"/>
    <x v="3"/>
    <x v="1"/>
    <x v="1"/>
    <x v="2"/>
    <x v="5"/>
  </r>
  <r>
    <n v="38"/>
    <n v="104"/>
    <n v="189"/>
    <n v="85"/>
    <n v="66"/>
    <x v="18"/>
    <x v="113"/>
    <n v="70"/>
    <n v="85"/>
    <n v="130"/>
    <n v="230"/>
    <n v="435"/>
    <n v="3"/>
    <x v="2"/>
    <x v="15"/>
    <x v="3"/>
    <x v="1"/>
    <x v="1"/>
    <x v="0"/>
    <x v="2"/>
  </r>
  <r>
    <n v="28"/>
    <n v="64"/>
    <n v="107"/>
    <n v="43"/>
    <n v="36"/>
    <x v="45"/>
    <x v="138"/>
    <n v="40"/>
    <n v="30"/>
    <n v="60"/>
    <n v="90"/>
    <n v="435"/>
    <n v="8"/>
    <x v="2"/>
    <x v="15"/>
    <x v="3"/>
    <x v="1"/>
    <x v="1"/>
    <x v="3"/>
    <x v="6"/>
  </r>
  <r>
    <n v="26"/>
    <n v="72"/>
    <n v="119"/>
    <n v="47"/>
    <n v="46"/>
    <x v="4"/>
    <x v="139"/>
    <n v="30"/>
    <n v="49"/>
    <n v="60"/>
    <n v="109"/>
    <n v="435"/>
    <n v="9"/>
    <x v="2"/>
    <x v="15"/>
    <x v="3"/>
    <x v="1"/>
    <x v="1"/>
    <x v="3"/>
    <x v="7"/>
  </r>
  <r>
    <n v="-32"/>
    <n v="18"/>
    <n v="106"/>
    <n v="88"/>
    <n v="50"/>
    <x v="1"/>
    <x v="117"/>
    <n v="-20"/>
    <n v="80"/>
    <n v="20"/>
    <n v="90"/>
    <n v="801"/>
    <n v="10"/>
    <x v="2"/>
    <x v="15"/>
    <x v="3"/>
    <x v="1"/>
    <x v="1"/>
    <x v="3"/>
    <x v="8"/>
  </r>
  <r>
    <n v="-7"/>
    <n v="63"/>
    <n v="107"/>
    <n v="44"/>
    <n v="70"/>
    <x v="30"/>
    <x v="116"/>
    <n v="10"/>
    <n v="20"/>
    <n v="50"/>
    <n v="70"/>
    <n v="801"/>
    <n v="11"/>
    <x v="2"/>
    <x v="15"/>
    <x v="3"/>
    <x v="1"/>
    <x v="0"/>
    <x v="1"/>
    <x v="9"/>
  </r>
  <r>
    <n v="10"/>
    <n v="49"/>
    <n v="85"/>
    <n v="36"/>
    <n v="39"/>
    <x v="21"/>
    <x v="118"/>
    <n v="10"/>
    <n v="20"/>
    <n v="30"/>
    <n v="50"/>
    <n v="435"/>
    <n v="12"/>
    <x v="2"/>
    <x v="15"/>
    <x v="3"/>
    <x v="1"/>
    <x v="0"/>
    <x v="1"/>
    <x v="10"/>
  </r>
  <r>
    <n v="-4"/>
    <n v="42"/>
    <n v="75"/>
    <n v="33"/>
    <n v="46"/>
    <x v="19"/>
    <x v="119"/>
    <n v="10"/>
    <n v="20"/>
    <n v="30"/>
    <n v="37"/>
    <n v="435"/>
    <n v="13"/>
    <x v="2"/>
    <x v="15"/>
    <x v="3"/>
    <x v="1"/>
    <x v="0"/>
    <x v="1"/>
    <x v="3"/>
  </r>
  <r>
    <n v="45"/>
    <n v="89"/>
    <n v="163"/>
    <n v="74"/>
    <n v="44"/>
    <x v="9"/>
    <x v="114"/>
    <n v="70"/>
    <n v="90"/>
    <n v="110"/>
    <n v="201"/>
    <n v="435"/>
    <n v="1"/>
    <x v="2"/>
    <x v="15"/>
    <x v="3"/>
    <x v="1"/>
    <x v="0"/>
    <x v="0"/>
    <x v="0"/>
  </r>
  <r>
    <n v="26"/>
    <n v="71"/>
    <n v="124"/>
    <n v="53"/>
    <n v="45"/>
    <x v="43"/>
    <x v="134"/>
    <n v="60"/>
    <n v="62"/>
    <n v="90"/>
    <n v="152"/>
    <n v="801"/>
    <n v="2"/>
    <x v="2"/>
    <x v="15"/>
    <x v="3"/>
    <x v="1"/>
    <x v="0"/>
    <x v="0"/>
    <x v="1"/>
  </r>
  <r>
    <n v="149"/>
    <n v="239"/>
    <n v="478"/>
    <n v="259"/>
    <n v="90"/>
    <x v="49"/>
    <x v="109"/>
    <n v="150"/>
    <n v="211"/>
    <n v="230"/>
    <n v="446"/>
    <n v="760"/>
    <n v="4"/>
    <x v="2"/>
    <x v="16"/>
    <x v="3"/>
    <x v="0"/>
    <x v="0"/>
    <x v="2"/>
    <x v="12"/>
  </r>
  <r>
    <n v="27"/>
    <n v="173"/>
    <n v="298"/>
    <n v="113"/>
    <n v="146"/>
    <x v="54"/>
    <x v="149"/>
    <n v="30"/>
    <n v="156"/>
    <n v="160"/>
    <n v="275"/>
    <n v="323"/>
    <n v="5"/>
    <x v="2"/>
    <x v="16"/>
    <x v="3"/>
    <x v="0"/>
    <x v="0"/>
    <x v="2"/>
    <x v="4"/>
  </r>
  <r>
    <n v="211"/>
    <n v="324"/>
    <n v="567"/>
    <n v="267"/>
    <n v="113"/>
    <x v="52"/>
    <x v="108"/>
    <n v="210"/>
    <n v="283"/>
    <n v="310"/>
    <n v="540"/>
    <n v="916"/>
    <n v="6"/>
    <x v="2"/>
    <x v="16"/>
    <x v="3"/>
    <x v="0"/>
    <x v="1"/>
    <x v="2"/>
    <x v="5"/>
  </r>
  <r>
    <n v="-121"/>
    <n v="-27"/>
    <n v="127"/>
    <n v="165"/>
    <n v="94"/>
    <x v="51"/>
    <x v="150"/>
    <n v="-120"/>
    <n v="234"/>
    <n v="-40"/>
    <n v="150"/>
    <n v="650"/>
    <n v="3"/>
    <x v="2"/>
    <x v="16"/>
    <x v="3"/>
    <x v="0"/>
    <x v="1"/>
    <x v="0"/>
    <x v="2"/>
  </r>
  <r>
    <n v="101"/>
    <n v="139"/>
    <n v="234"/>
    <n v="95"/>
    <n v="38"/>
    <x v="2"/>
    <x v="99"/>
    <n v="100"/>
    <n v="80"/>
    <n v="120"/>
    <n v="192"/>
    <n v="562"/>
    <n v="8"/>
    <x v="2"/>
    <x v="16"/>
    <x v="3"/>
    <x v="0"/>
    <x v="1"/>
    <x v="3"/>
    <x v="6"/>
  </r>
  <r>
    <n v="165"/>
    <n v="253"/>
    <n v="467"/>
    <n v="148"/>
    <n v="88"/>
    <x v="49"/>
    <x v="148"/>
    <n v="170"/>
    <n v="176"/>
    <n v="230"/>
    <n v="419"/>
    <n v="213"/>
    <n v="9"/>
    <x v="2"/>
    <x v="16"/>
    <x v="3"/>
    <x v="0"/>
    <x v="1"/>
    <x v="3"/>
    <x v="7"/>
  </r>
  <r>
    <n v="69"/>
    <n v="109"/>
    <n v="193"/>
    <n v="84"/>
    <n v="40"/>
    <x v="1"/>
    <x v="98"/>
    <n v="60"/>
    <n v="80"/>
    <n v="90"/>
    <n v="170"/>
    <n v="562"/>
    <n v="10"/>
    <x v="2"/>
    <x v="16"/>
    <x v="3"/>
    <x v="0"/>
    <x v="1"/>
    <x v="3"/>
    <x v="8"/>
  </r>
  <r>
    <n v="91"/>
    <n v="126"/>
    <n v="213"/>
    <n v="87"/>
    <n v="35"/>
    <x v="0"/>
    <x v="97"/>
    <n v="80"/>
    <n v="61"/>
    <n v="90"/>
    <n v="129"/>
    <n v="415"/>
    <n v="11"/>
    <x v="2"/>
    <x v="16"/>
    <x v="3"/>
    <x v="0"/>
    <x v="0"/>
    <x v="1"/>
    <x v="9"/>
  </r>
  <r>
    <n v="84"/>
    <n v="117"/>
    <n v="198"/>
    <n v="81"/>
    <n v="33"/>
    <x v="9"/>
    <x v="100"/>
    <n v="70"/>
    <n v="62"/>
    <n v="80"/>
    <n v="130"/>
    <n v="951"/>
    <n v="12"/>
    <x v="2"/>
    <x v="16"/>
    <x v="3"/>
    <x v="0"/>
    <x v="0"/>
    <x v="1"/>
    <x v="10"/>
  </r>
  <r>
    <n v="54"/>
    <n v="108"/>
    <n v="180"/>
    <n v="72"/>
    <n v="54"/>
    <x v="5"/>
    <x v="69"/>
    <n v="50"/>
    <n v="53"/>
    <n v="80"/>
    <n v="133"/>
    <n v="415"/>
    <n v="13"/>
    <x v="2"/>
    <x v="16"/>
    <x v="3"/>
    <x v="0"/>
    <x v="0"/>
    <x v="1"/>
    <x v="3"/>
  </r>
  <r>
    <n v="-41"/>
    <n v="16"/>
    <n v="125"/>
    <n v="135"/>
    <n v="57"/>
    <x v="20"/>
    <x v="151"/>
    <n v="-30"/>
    <n v="79"/>
    <n v="20"/>
    <n v="150"/>
    <n v="925"/>
    <n v="1"/>
    <x v="2"/>
    <x v="16"/>
    <x v="3"/>
    <x v="0"/>
    <x v="0"/>
    <x v="0"/>
    <x v="0"/>
  </r>
  <r>
    <n v="259"/>
    <n v="405"/>
    <n v="675"/>
    <n v="203"/>
    <n v="146"/>
    <x v="32"/>
    <x v="141"/>
    <n v="370"/>
    <n v="369"/>
    <n v="500"/>
    <n v="842"/>
    <n v="707"/>
    <n v="2"/>
    <x v="2"/>
    <x v="16"/>
    <x v="3"/>
    <x v="0"/>
    <x v="0"/>
    <x v="0"/>
    <x v="1"/>
  </r>
  <r>
    <n v="31"/>
    <n v="43"/>
    <n v="43"/>
    <n v="0"/>
    <n v="12"/>
    <x v="38"/>
    <x v="111"/>
    <n v="30"/>
    <n v="0"/>
    <n v="40"/>
    <n v="36"/>
    <n v="775"/>
    <n v="4"/>
    <x v="2"/>
    <x v="17"/>
    <x v="3"/>
    <x v="1"/>
    <x v="0"/>
    <x v="2"/>
    <x v="12"/>
  </r>
  <r>
    <n v="10"/>
    <n v="27"/>
    <n v="45"/>
    <n v="18"/>
    <n v="17"/>
    <x v="13"/>
    <x v="110"/>
    <n v="20"/>
    <n v="10"/>
    <n v="30"/>
    <n v="40"/>
    <n v="775"/>
    <n v="5"/>
    <x v="2"/>
    <x v="17"/>
    <x v="3"/>
    <x v="1"/>
    <x v="0"/>
    <x v="2"/>
    <x v="4"/>
  </r>
  <r>
    <n v="10"/>
    <n v="25"/>
    <n v="41"/>
    <n v="16"/>
    <n v="15"/>
    <x v="16"/>
    <x v="75"/>
    <n v="10"/>
    <n v="10"/>
    <n v="20"/>
    <n v="24"/>
    <n v="775"/>
    <n v="6"/>
    <x v="2"/>
    <x v="17"/>
    <x v="3"/>
    <x v="1"/>
    <x v="1"/>
    <x v="2"/>
    <x v="5"/>
  </r>
  <r>
    <n v="6"/>
    <n v="35"/>
    <n v="63"/>
    <n v="28"/>
    <n v="29"/>
    <x v="14"/>
    <x v="45"/>
    <n v="20"/>
    <n v="33"/>
    <n v="40"/>
    <n v="70"/>
    <n v="702"/>
    <n v="3"/>
    <x v="2"/>
    <x v="17"/>
    <x v="3"/>
    <x v="1"/>
    <x v="1"/>
    <x v="0"/>
    <x v="2"/>
  </r>
  <r>
    <n v="27"/>
    <n v="173"/>
    <n v="298"/>
    <n v="99"/>
    <n v="146"/>
    <x v="54"/>
    <x v="149"/>
    <n v="50"/>
    <n v="79"/>
    <n v="160"/>
    <n v="252"/>
    <n v="775"/>
    <n v="8"/>
    <x v="2"/>
    <x v="17"/>
    <x v="3"/>
    <x v="1"/>
    <x v="1"/>
    <x v="3"/>
    <x v="6"/>
  </r>
  <r>
    <n v="119"/>
    <n v="213"/>
    <n v="367"/>
    <n v="179"/>
    <n v="94"/>
    <x v="51"/>
    <x v="106"/>
    <n v="120"/>
    <n v="135"/>
    <n v="190"/>
    <n v="311"/>
    <n v="702"/>
    <n v="9"/>
    <x v="2"/>
    <x v="17"/>
    <x v="3"/>
    <x v="1"/>
    <x v="1"/>
    <x v="3"/>
    <x v="7"/>
  </r>
  <r>
    <n v="102"/>
    <n v="158"/>
    <n v="267"/>
    <n v="92"/>
    <n v="56"/>
    <x v="20"/>
    <x v="107"/>
    <n v="110"/>
    <n v="80"/>
    <n v="140"/>
    <n v="240"/>
    <n v="702"/>
    <n v="10"/>
    <x v="2"/>
    <x v="17"/>
    <x v="3"/>
    <x v="1"/>
    <x v="1"/>
    <x v="3"/>
    <x v="8"/>
  </r>
  <r>
    <n v="212"/>
    <n v="324"/>
    <n v="567"/>
    <n v="223"/>
    <n v="112"/>
    <x v="52"/>
    <x v="108"/>
    <n v="150"/>
    <n v="123"/>
    <n v="220"/>
    <n v="369"/>
    <n v="702"/>
    <n v="11"/>
    <x v="2"/>
    <x v="17"/>
    <x v="3"/>
    <x v="1"/>
    <x v="0"/>
    <x v="1"/>
    <x v="9"/>
  </r>
  <r>
    <n v="148"/>
    <n v="239"/>
    <n v="478"/>
    <n v="276"/>
    <n v="91"/>
    <x v="49"/>
    <x v="109"/>
    <n v="110"/>
    <n v="47"/>
    <n v="170"/>
    <n v="320"/>
    <n v="702"/>
    <n v="12"/>
    <x v="2"/>
    <x v="17"/>
    <x v="3"/>
    <x v="1"/>
    <x v="0"/>
    <x v="1"/>
    <x v="10"/>
  </r>
  <r>
    <n v="-340"/>
    <n v="-245"/>
    <n v="32"/>
    <n v="227"/>
    <n v="127"/>
    <x v="17"/>
    <x v="152"/>
    <n v="-240"/>
    <n v="148"/>
    <n v="-160"/>
    <n v="0"/>
    <n v="775"/>
    <n v="13"/>
    <x v="2"/>
    <x v="17"/>
    <x v="3"/>
    <x v="1"/>
    <x v="0"/>
    <x v="1"/>
    <x v="3"/>
  </r>
  <r>
    <n v="-4"/>
    <n v="42"/>
    <n v="75"/>
    <n v="33"/>
    <n v="46"/>
    <x v="19"/>
    <x v="115"/>
    <n v="10"/>
    <n v="38"/>
    <n v="50"/>
    <n v="92"/>
    <n v="702"/>
    <n v="2"/>
    <x v="2"/>
    <x v="17"/>
    <x v="3"/>
    <x v="1"/>
    <x v="0"/>
    <x v="0"/>
    <x v="1"/>
  </r>
  <r>
    <n v="15"/>
    <n v="71"/>
    <n v="129"/>
    <n v="58"/>
    <n v="56"/>
    <x v="9"/>
    <x v="104"/>
    <n v="20"/>
    <n v="46"/>
    <n v="70"/>
    <n v="124"/>
    <n v="541"/>
    <n v="4"/>
    <x v="2"/>
    <x v="18"/>
    <x v="3"/>
    <x v="1"/>
    <x v="0"/>
    <x v="2"/>
    <x v="12"/>
  </r>
  <r>
    <n v="32"/>
    <n v="77"/>
    <n v="134"/>
    <n v="57"/>
    <n v="45"/>
    <x v="22"/>
    <x v="103"/>
    <n v="40"/>
    <n v="45"/>
    <n v="70"/>
    <n v="115"/>
    <n v="971"/>
    <n v="5"/>
    <x v="2"/>
    <x v="18"/>
    <x v="3"/>
    <x v="1"/>
    <x v="0"/>
    <x v="2"/>
    <x v="4"/>
  </r>
  <r>
    <n v="94"/>
    <n v="163"/>
    <n v="325"/>
    <n v="137"/>
    <n v="69"/>
    <x v="50"/>
    <x v="101"/>
    <n v="100"/>
    <n v="133"/>
    <n v="160"/>
    <n v="310"/>
    <n v="971"/>
    <n v="6"/>
    <x v="2"/>
    <x v="18"/>
    <x v="3"/>
    <x v="1"/>
    <x v="1"/>
    <x v="2"/>
    <x v="5"/>
  </r>
  <r>
    <n v="34"/>
    <n v="72"/>
    <n v="121"/>
    <n v="49"/>
    <n v="38"/>
    <x v="4"/>
    <x v="120"/>
    <n v="60"/>
    <n v="63"/>
    <n v="90"/>
    <n v="147"/>
    <n v="503"/>
    <n v="3"/>
    <x v="2"/>
    <x v="18"/>
    <x v="3"/>
    <x v="1"/>
    <x v="1"/>
    <x v="0"/>
    <x v="2"/>
  </r>
  <r>
    <n v="33"/>
    <n v="55"/>
    <n v="92"/>
    <n v="37"/>
    <n v="22"/>
    <x v="29"/>
    <x v="144"/>
    <n v="50"/>
    <n v="30"/>
    <n v="50"/>
    <n v="88"/>
    <n v="541"/>
    <n v="8"/>
    <x v="2"/>
    <x v="18"/>
    <x v="3"/>
    <x v="1"/>
    <x v="1"/>
    <x v="3"/>
    <x v="6"/>
  </r>
  <r>
    <n v="29"/>
    <n v="55"/>
    <n v="98"/>
    <n v="43"/>
    <n v="26"/>
    <x v="3"/>
    <x v="36"/>
    <n v="30"/>
    <n v="39"/>
    <n v="50"/>
    <n v="80"/>
    <n v="971"/>
    <n v="9"/>
    <x v="2"/>
    <x v="18"/>
    <x v="3"/>
    <x v="1"/>
    <x v="1"/>
    <x v="3"/>
    <x v="7"/>
  </r>
  <r>
    <n v="16"/>
    <n v="32"/>
    <n v="53"/>
    <n v="21"/>
    <n v="16"/>
    <x v="13"/>
    <x v="39"/>
    <n v="20"/>
    <n v="10"/>
    <n v="20"/>
    <n v="19"/>
    <n v="971"/>
    <n v="11"/>
    <x v="2"/>
    <x v="18"/>
    <x v="3"/>
    <x v="1"/>
    <x v="0"/>
    <x v="1"/>
    <x v="9"/>
  </r>
  <r>
    <n v="68"/>
    <n v="126"/>
    <n v="210"/>
    <n v="84"/>
    <n v="58"/>
    <x v="1"/>
    <x v="121"/>
    <n v="60"/>
    <n v="62"/>
    <n v="90"/>
    <n v="128"/>
    <n v="503"/>
    <n v="12"/>
    <x v="2"/>
    <x v="18"/>
    <x v="3"/>
    <x v="1"/>
    <x v="0"/>
    <x v="1"/>
    <x v="10"/>
  </r>
  <r>
    <n v="74"/>
    <n v="125"/>
    <n v="214"/>
    <n v="89"/>
    <n v="51"/>
    <x v="1"/>
    <x v="122"/>
    <n v="60"/>
    <n v="50"/>
    <n v="90"/>
    <n v="153"/>
    <n v="541"/>
    <n v="13"/>
    <x v="2"/>
    <x v="18"/>
    <x v="3"/>
    <x v="1"/>
    <x v="0"/>
    <x v="1"/>
    <x v="3"/>
  </r>
  <r>
    <n v="-3"/>
    <n v="73"/>
    <n v="125"/>
    <n v="52"/>
    <n v="76"/>
    <x v="6"/>
    <x v="102"/>
    <n v="30"/>
    <n v="61"/>
    <n v="90"/>
    <n v="149"/>
    <n v="503"/>
    <n v="1"/>
    <x v="2"/>
    <x v="18"/>
    <x v="3"/>
    <x v="1"/>
    <x v="0"/>
    <x v="0"/>
    <x v="0"/>
  </r>
  <r>
    <n v="24"/>
    <n v="87"/>
    <n v="149"/>
    <n v="62"/>
    <n v="63"/>
    <x v="23"/>
    <x v="153"/>
    <n v="60"/>
    <n v="70"/>
    <n v="110"/>
    <n v="178"/>
    <n v="503"/>
    <n v="2"/>
    <x v="2"/>
    <x v="18"/>
    <x v="3"/>
    <x v="1"/>
    <x v="0"/>
    <x v="0"/>
    <x v="1"/>
  </r>
  <r>
    <n v="35"/>
    <n v="63"/>
    <n v="112"/>
    <n v="49"/>
    <n v="28"/>
    <x v="34"/>
    <x v="129"/>
    <n v="40"/>
    <n v="40"/>
    <n v="60"/>
    <n v="100"/>
    <n v="253"/>
    <n v="4"/>
    <x v="2"/>
    <x v="19"/>
    <x v="3"/>
    <x v="1"/>
    <x v="0"/>
    <x v="2"/>
    <x v="12"/>
  </r>
  <r>
    <n v="12"/>
    <n v="66"/>
    <n v="120"/>
    <n v="54"/>
    <n v="54"/>
    <x v="23"/>
    <x v="124"/>
    <n v="20"/>
    <n v="55"/>
    <n v="60"/>
    <n v="115"/>
    <n v="253"/>
    <n v="5"/>
    <x v="2"/>
    <x v="19"/>
    <x v="3"/>
    <x v="1"/>
    <x v="0"/>
    <x v="2"/>
    <x v="4"/>
  </r>
  <r>
    <n v="40"/>
    <n v="84"/>
    <n v="155"/>
    <n v="71"/>
    <n v="44"/>
    <x v="9"/>
    <x v="130"/>
    <n v="50"/>
    <n v="60"/>
    <n v="80"/>
    <n v="140"/>
    <n v="425"/>
    <n v="6"/>
    <x v="2"/>
    <x v="19"/>
    <x v="3"/>
    <x v="1"/>
    <x v="1"/>
    <x v="2"/>
    <x v="5"/>
  </r>
  <r>
    <n v="16"/>
    <n v="132"/>
    <n v="227"/>
    <n v="95"/>
    <n v="116"/>
    <x v="53"/>
    <x v="125"/>
    <n v="70"/>
    <n v="63"/>
    <n v="170"/>
    <n v="283"/>
    <n v="206"/>
    <n v="3"/>
    <x v="2"/>
    <x v="19"/>
    <x v="3"/>
    <x v="1"/>
    <x v="1"/>
    <x v="0"/>
    <x v="2"/>
  </r>
  <r>
    <n v="115"/>
    <n v="186"/>
    <n v="309"/>
    <n v="190"/>
    <n v="71"/>
    <x v="30"/>
    <x v="135"/>
    <n v="120"/>
    <n v="98"/>
    <n v="170"/>
    <n v="278"/>
    <n v="206"/>
    <n v="8"/>
    <x v="2"/>
    <x v="19"/>
    <x v="3"/>
    <x v="1"/>
    <x v="1"/>
    <x v="3"/>
    <x v="6"/>
  </r>
  <r>
    <n v="29"/>
    <n v="49"/>
    <n v="82"/>
    <n v="33"/>
    <n v="20"/>
    <x v="28"/>
    <x v="144"/>
    <n v="50"/>
    <n v="20"/>
    <n v="50"/>
    <n v="61"/>
    <n v="360"/>
    <n v="9"/>
    <x v="2"/>
    <x v="19"/>
    <x v="3"/>
    <x v="1"/>
    <x v="1"/>
    <x v="3"/>
    <x v="7"/>
  </r>
  <r>
    <n v="62"/>
    <n v="105"/>
    <n v="167"/>
    <n v="62"/>
    <n v="43"/>
    <x v="8"/>
    <x v="131"/>
    <n v="40"/>
    <n v="29"/>
    <n v="70"/>
    <n v="110"/>
    <n v="206"/>
    <n v="11"/>
    <x v="2"/>
    <x v="19"/>
    <x v="3"/>
    <x v="1"/>
    <x v="0"/>
    <x v="1"/>
    <x v="9"/>
  </r>
  <r>
    <n v="38"/>
    <n v="77"/>
    <n v="129"/>
    <n v="52"/>
    <n v="39"/>
    <x v="34"/>
    <x v="127"/>
    <n v="30"/>
    <n v="30"/>
    <n v="50"/>
    <n v="68"/>
    <n v="253"/>
    <n v="12"/>
    <x v="2"/>
    <x v="19"/>
    <x v="3"/>
    <x v="1"/>
    <x v="0"/>
    <x v="1"/>
    <x v="10"/>
  </r>
  <r>
    <n v="0"/>
    <n v="87"/>
    <n v="150"/>
    <n v="63"/>
    <n v="87"/>
    <x v="7"/>
    <x v="128"/>
    <n v="10"/>
    <n v="40"/>
    <n v="60"/>
    <n v="113"/>
    <n v="206"/>
    <n v="13"/>
    <x v="2"/>
    <x v="19"/>
    <x v="3"/>
    <x v="1"/>
    <x v="0"/>
    <x v="1"/>
    <x v="3"/>
  </r>
  <r>
    <n v="48"/>
    <n v="89"/>
    <n v="150"/>
    <n v="61"/>
    <n v="41"/>
    <x v="8"/>
    <x v="104"/>
    <n v="80"/>
    <n v="70"/>
    <n v="110"/>
    <n v="180"/>
    <n v="206"/>
    <n v="2"/>
    <x v="2"/>
    <x v="19"/>
    <x v="3"/>
    <x v="1"/>
    <x v="0"/>
    <x v="0"/>
    <x v="1"/>
  </r>
  <r>
    <n v="96"/>
    <n v="132"/>
    <n v="223"/>
    <n v="91"/>
    <n v="36"/>
    <x v="25"/>
    <x v="0"/>
    <n v="110"/>
    <n v="89"/>
    <n v="140"/>
    <n v="231"/>
    <n v="720"/>
    <n v="1"/>
    <x v="3"/>
    <x v="0"/>
    <x v="0"/>
    <x v="0"/>
    <x v="0"/>
    <x v="0"/>
    <x v="0"/>
  </r>
  <r>
    <n v="63"/>
    <n v="100"/>
    <n v="178"/>
    <n v="78"/>
    <n v="37"/>
    <x v="25"/>
    <x v="154"/>
    <n v="70"/>
    <n v="80"/>
    <n v="100"/>
    <n v="178"/>
    <n v="970"/>
    <n v="2"/>
    <x v="3"/>
    <x v="0"/>
    <x v="0"/>
    <x v="0"/>
    <x v="0"/>
    <x v="0"/>
    <x v="1"/>
  </r>
  <r>
    <n v="13"/>
    <n v="67"/>
    <n v="121"/>
    <n v="54"/>
    <n v="54"/>
    <x v="23"/>
    <x v="155"/>
    <n v="20"/>
    <n v="51"/>
    <n v="60"/>
    <n v="89"/>
    <n v="303"/>
    <n v="11"/>
    <x v="3"/>
    <x v="0"/>
    <x v="0"/>
    <x v="0"/>
    <x v="0"/>
    <x v="1"/>
    <x v="9"/>
  </r>
  <r>
    <n v="34"/>
    <n v="75"/>
    <n v="138"/>
    <n v="63"/>
    <n v="41"/>
    <x v="8"/>
    <x v="9"/>
    <n v="40"/>
    <n v="50"/>
    <n v="70"/>
    <n v="108"/>
    <n v="719"/>
    <n v="12"/>
    <x v="3"/>
    <x v="0"/>
    <x v="0"/>
    <x v="0"/>
    <x v="0"/>
    <x v="1"/>
    <x v="10"/>
  </r>
  <r>
    <n v="32"/>
    <n v="60"/>
    <n v="106"/>
    <n v="46"/>
    <n v="28"/>
    <x v="4"/>
    <x v="11"/>
    <n v="40"/>
    <n v="17"/>
    <n v="60"/>
    <n v="103"/>
    <n v="303"/>
    <n v="13"/>
    <x v="3"/>
    <x v="0"/>
    <x v="0"/>
    <x v="0"/>
    <x v="0"/>
    <x v="1"/>
    <x v="3"/>
  </r>
  <r>
    <n v="84"/>
    <n v="117"/>
    <n v="198"/>
    <n v="81"/>
    <n v="33"/>
    <x v="9"/>
    <x v="156"/>
    <n v="110"/>
    <n v="95"/>
    <n v="140"/>
    <n v="225"/>
    <n v="720"/>
    <n v="5"/>
    <x v="3"/>
    <x v="0"/>
    <x v="0"/>
    <x v="0"/>
    <x v="0"/>
    <x v="2"/>
    <x v="4"/>
  </r>
  <r>
    <n v="48"/>
    <n v="102"/>
    <n v="170"/>
    <n v="68"/>
    <n v="54"/>
    <x v="9"/>
    <x v="157"/>
    <n v="80"/>
    <n v="70"/>
    <n v="130"/>
    <n v="194"/>
    <n v="719"/>
    <n v="6"/>
    <x v="3"/>
    <x v="0"/>
    <x v="0"/>
    <x v="0"/>
    <x v="1"/>
    <x v="2"/>
    <x v="5"/>
  </r>
  <r>
    <n v="105"/>
    <n v="145"/>
    <n v="245"/>
    <n v="71"/>
    <n v="40"/>
    <x v="55"/>
    <x v="158"/>
    <n v="120"/>
    <n v="82"/>
    <n v="150"/>
    <n v="250"/>
    <n v="303"/>
    <n v="3"/>
    <x v="3"/>
    <x v="0"/>
    <x v="0"/>
    <x v="0"/>
    <x v="1"/>
    <x v="0"/>
    <x v="2"/>
  </r>
  <r>
    <n v="94"/>
    <n v="163"/>
    <n v="325"/>
    <n v="185"/>
    <n v="69"/>
    <x v="50"/>
    <x v="5"/>
    <n v="100"/>
    <n v="96"/>
    <n v="150"/>
    <n v="272"/>
    <n v="303"/>
    <n v="8"/>
    <x v="3"/>
    <x v="0"/>
    <x v="0"/>
    <x v="0"/>
    <x v="1"/>
    <x v="3"/>
    <x v="6"/>
  </r>
  <r>
    <n v="-4"/>
    <n v="73"/>
    <n v="125"/>
    <n v="52"/>
    <n v="77"/>
    <x v="6"/>
    <x v="159"/>
    <n v="20"/>
    <n v="31"/>
    <n v="70"/>
    <n v="110"/>
    <n v="719"/>
    <n v="9"/>
    <x v="3"/>
    <x v="0"/>
    <x v="0"/>
    <x v="0"/>
    <x v="1"/>
    <x v="3"/>
    <x v="7"/>
  </r>
  <r>
    <n v="29"/>
    <n v="74"/>
    <n v="129"/>
    <n v="55"/>
    <n v="45"/>
    <x v="22"/>
    <x v="7"/>
    <n v="40"/>
    <n v="30"/>
    <n v="70"/>
    <n v="120"/>
    <n v="719"/>
    <n v="10"/>
    <x v="3"/>
    <x v="0"/>
    <x v="0"/>
    <x v="0"/>
    <x v="1"/>
    <x v="3"/>
    <x v="8"/>
  </r>
  <r>
    <n v="156"/>
    <n v="265"/>
    <n v="456"/>
    <n v="246"/>
    <n v="109"/>
    <x v="12"/>
    <x v="160"/>
    <n v="170"/>
    <n v="177"/>
    <n v="270"/>
    <n v="472"/>
    <n v="217"/>
    <n v="2"/>
    <x v="3"/>
    <x v="1"/>
    <x v="0"/>
    <x v="0"/>
    <x v="0"/>
    <x v="0"/>
    <x v="1"/>
  </r>
  <r>
    <n v="83"/>
    <n v="117"/>
    <n v="198"/>
    <n v="81"/>
    <n v="34"/>
    <x v="9"/>
    <x v="156"/>
    <n v="80"/>
    <n v="60"/>
    <n v="110"/>
    <n v="181"/>
    <n v="815"/>
    <n v="11"/>
    <x v="3"/>
    <x v="1"/>
    <x v="0"/>
    <x v="0"/>
    <x v="0"/>
    <x v="1"/>
    <x v="9"/>
  </r>
  <r>
    <n v="49"/>
    <n v="102"/>
    <n v="170"/>
    <n v="68"/>
    <n v="53"/>
    <x v="9"/>
    <x v="157"/>
    <n v="40"/>
    <n v="38"/>
    <n v="90"/>
    <n v="140"/>
    <n v="630"/>
    <n v="12"/>
    <x v="3"/>
    <x v="1"/>
    <x v="0"/>
    <x v="0"/>
    <x v="0"/>
    <x v="1"/>
    <x v="10"/>
  </r>
  <r>
    <n v="220"/>
    <n v="335"/>
    <n v="587"/>
    <n v="214"/>
    <n v="115"/>
    <x v="42"/>
    <x v="161"/>
    <n v="280"/>
    <n v="236"/>
    <n v="400"/>
    <n v="690"/>
    <n v="217"/>
    <n v="5"/>
    <x v="3"/>
    <x v="1"/>
    <x v="0"/>
    <x v="0"/>
    <x v="0"/>
    <x v="2"/>
    <x v="4"/>
  </r>
  <r>
    <n v="149"/>
    <n v="239"/>
    <n v="478"/>
    <n v="209"/>
    <n v="90"/>
    <x v="49"/>
    <x v="162"/>
    <n v="200"/>
    <n v="202"/>
    <n v="290"/>
    <n v="560"/>
    <n v="217"/>
    <n v="6"/>
    <x v="3"/>
    <x v="1"/>
    <x v="0"/>
    <x v="0"/>
    <x v="1"/>
    <x v="2"/>
    <x v="5"/>
  </r>
  <r>
    <n v="116"/>
    <n v="178"/>
    <n v="301"/>
    <n v="70"/>
    <n v="62"/>
    <x v="40"/>
    <x v="129"/>
    <n v="130"/>
    <n v="155"/>
    <n v="180"/>
    <n v="313"/>
    <n v="309"/>
    <n v="3"/>
    <x v="3"/>
    <x v="1"/>
    <x v="0"/>
    <x v="0"/>
    <x v="1"/>
    <x v="0"/>
    <x v="2"/>
  </r>
  <r>
    <n v="95"/>
    <n v="132"/>
    <n v="223"/>
    <n v="91"/>
    <n v="37"/>
    <x v="25"/>
    <x v="0"/>
    <n v="100"/>
    <n v="70"/>
    <n v="120"/>
    <n v="182"/>
    <n v="224"/>
    <n v="8"/>
    <x v="3"/>
    <x v="1"/>
    <x v="0"/>
    <x v="0"/>
    <x v="1"/>
    <x v="3"/>
    <x v="6"/>
  </r>
  <r>
    <n v="62"/>
    <n v="100"/>
    <n v="178"/>
    <n v="78"/>
    <n v="38"/>
    <x v="25"/>
    <x v="154"/>
    <n v="60"/>
    <n v="60"/>
    <n v="90"/>
    <n v="150"/>
    <n v="224"/>
    <n v="9"/>
    <x v="3"/>
    <x v="1"/>
    <x v="0"/>
    <x v="0"/>
    <x v="1"/>
    <x v="3"/>
    <x v="7"/>
  </r>
  <r>
    <n v="106"/>
    <n v="145"/>
    <n v="245"/>
    <n v="146"/>
    <n v="39"/>
    <x v="55"/>
    <x v="158"/>
    <n v="110"/>
    <n v="70"/>
    <n v="130"/>
    <n v="220"/>
    <n v="618"/>
    <n v="10"/>
    <x v="3"/>
    <x v="1"/>
    <x v="0"/>
    <x v="0"/>
    <x v="1"/>
    <x v="3"/>
    <x v="8"/>
  </r>
  <r>
    <n v="11"/>
    <n v="28"/>
    <n v="47"/>
    <n v="19"/>
    <n v="17"/>
    <x v="13"/>
    <x v="163"/>
    <n v="10"/>
    <n v="20"/>
    <n v="20"/>
    <n v="40"/>
    <n v="515"/>
    <n v="1"/>
    <x v="3"/>
    <x v="2"/>
    <x v="0"/>
    <x v="1"/>
    <x v="0"/>
    <x v="0"/>
    <x v="0"/>
  </r>
  <r>
    <n v="148"/>
    <n v="239"/>
    <n v="478"/>
    <n v="344"/>
    <n v="91"/>
    <x v="49"/>
    <x v="162"/>
    <n v="140"/>
    <n v="151"/>
    <n v="220"/>
    <n v="420"/>
    <n v="319"/>
    <n v="11"/>
    <x v="3"/>
    <x v="2"/>
    <x v="0"/>
    <x v="1"/>
    <x v="0"/>
    <x v="1"/>
    <x v="9"/>
  </r>
  <r>
    <n v="186"/>
    <n v="318"/>
    <n v="578"/>
    <n v="267"/>
    <n v="132"/>
    <x v="56"/>
    <x v="164"/>
    <n v="160"/>
    <n v="230"/>
    <n v="280"/>
    <n v="488"/>
    <n v="515"/>
    <n v="12"/>
    <x v="3"/>
    <x v="2"/>
    <x v="0"/>
    <x v="1"/>
    <x v="0"/>
    <x v="1"/>
    <x v="10"/>
  </r>
  <r>
    <n v="10"/>
    <n v="26"/>
    <n v="43"/>
    <n v="17"/>
    <n v="16"/>
    <x v="16"/>
    <x v="165"/>
    <n v="30"/>
    <n v="10"/>
    <n v="40"/>
    <n v="55"/>
    <n v="563"/>
    <n v="5"/>
    <x v="3"/>
    <x v="2"/>
    <x v="0"/>
    <x v="1"/>
    <x v="0"/>
    <x v="2"/>
    <x v="4"/>
  </r>
  <r>
    <n v="32"/>
    <n v="43"/>
    <n v="43"/>
    <n v="0"/>
    <n v="11"/>
    <x v="38"/>
    <x v="166"/>
    <n v="40"/>
    <n v="0"/>
    <n v="50"/>
    <n v="50"/>
    <n v="712"/>
    <n v="6"/>
    <x v="3"/>
    <x v="2"/>
    <x v="0"/>
    <x v="1"/>
    <x v="1"/>
    <x v="2"/>
    <x v="5"/>
  </r>
  <r>
    <n v="3"/>
    <n v="33"/>
    <n v="61"/>
    <n v="28"/>
    <n v="30"/>
    <x v="14"/>
    <x v="167"/>
    <n v="20"/>
    <n v="20"/>
    <n v="40"/>
    <n v="58"/>
    <n v="515"/>
    <n v="2"/>
    <x v="3"/>
    <x v="2"/>
    <x v="0"/>
    <x v="1"/>
    <x v="0"/>
    <x v="0"/>
    <x v="1"/>
  </r>
  <r>
    <n v="9"/>
    <n v="28"/>
    <n v="49"/>
    <n v="21"/>
    <n v="19"/>
    <x v="41"/>
    <x v="168"/>
    <n v="20"/>
    <n v="20"/>
    <n v="30"/>
    <n v="50"/>
    <n v="319"/>
    <n v="3"/>
    <x v="3"/>
    <x v="2"/>
    <x v="0"/>
    <x v="1"/>
    <x v="1"/>
    <x v="0"/>
    <x v="2"/>
  </r>
  <r>
    <n v="220"/>
    <n v="335"/>
    <n v="587"/>
    <n v="266"/>
    <n v="115"/>
    <x v="42"/>
    <x v="161"/>
    <n v="210"/>
    <n v="218"/>
    <n v="300"/>
    <n v="502"/>
    <n v="563"/>
    <n v="8"/>
    <x v="3"/>
    <x v="2"/>
    <x v="0"/>
    <x v="1"/>
    <x v="1"/>
    <x v="3"/>
    <x v="6"/>
  </r>
  <r>
    <n v="115"/>
    <n v="178"/>
    <n v="301"/>
    <n v="73"/>
    <n v="63"/>
    <x v="40"/>
    <x v="129"/>
    <n v="120"/>
    <n v="79"/>
    <n v="160"/>
    <n v="269"/>
    <n v="319"/>
    <n v="9"/>
    <x v="3"/>
    <x v="2"/>
    <x v="0"/>
    <x v="1"/>
    <x v="1"/>
    <x v="3"/>
    <x v="7"/>
  </r>
  <r>
    <n v="11"/>
    <n v="51"/>
    <n v="88"/>
    <n v="37"/>
    <n v="40"/>
    <x v="19"/>
    <x v="169"/>
    <n v="10"/>
    <n v="19"/>
    <n v="40"/>
    <n v="81"/>
    <n v="636"/>
    <n v="11"/>
    <x v="3"/>
    <x v="3"/>
    <x v="0"/>
    <x v="1"/>
    <x v="0"/>
    <x v="1"/>
    <x v="9"/>
  </r>
  <r>
    <n v="-9"/>
    <n v="36"/>
    <n v="65"/>
    <n v="29"/>
    <n v="45"/>
    <x v="21"/>
    <x v="20"/>
    <n v="-10"/>
    <n v="20"/>
    <n v="30"/>
    <n v="62"/>
    <n v="314"/>
    <n v="12"/>
    <x v="3"/>
    <x v="3"/>
    <x v="0"/>
    <x v="1"/>
    <x v="0"/>
    <x v="1"/>
    <x v="10"/>
  </r>
  <r>
    <n v="-2"/>
    <n v="44"/>
    <n v="79"/>
    <n v="35"/>
    <n v="46"/>
    <x v="45"/>
    <x v="16"/>
    <n v="-10"/>
    <n v="30"/>
    <n v="30"/>
    <n v="47"/>
    <n v="573"/>
    <n v="13"/>
    <x v="3"/>
    <x v="3"/>
    <x v="0"/>
    <x v="1"/>
    <x v="0"/>
    <x v="1"/>
    <x v="3"/>
  </r>
  <r>
    <n v="43"/>
    <n v="68"/>
    <n v="115"/>
    <n v="47"/>
    <n v="25"/>
    <x v="45"/>
    <x v="2"/>
    <n v="60"/>
    <n v="55"/>
    <n v="80"/>
    <n v="135"/>
    <n v="660"/>
    <n v="5"/>
    <x v="3"/>
    <x v="3"/>
    <x v="0"/>
    <x v="1"/>
    <x v="0"/>
    <x v="2"/>
    <x v="4"/>
  </r>
  <r>
    <n v="44"/>
    <n v="67"/>
    <n v="112"/>
    <n v="45"/>
    <n v="23"/>
    <x v="19"/>
    <x v="0"/>
    <n v="60"/>
    <n v="56"/>
    <n v="80"/>
    <n v="136"/>
    <n v="573"/>
    <n v="6"/>
    <x v="3"/>
    <x v="3"/>
    <x v="0"/>
    <x v="1"/>
    <x v="1"/>
    <x v="2"/>
    <x v="5"/>
  </r>
  <r>
    <n v="35"/>
    <n v="98"/>
    <n v="178"/>
    <n v="80"/>
    <n v="63"/>
    <x v="10"/>
    <x v="15"/>
    <n v="50"/>
    <n v="78"/>
    <n v="100"/>
    <n v="182"/>
    <n v="573"/>
    <n v="2"/>
    <x v="3"/>
    <x v="3"/>
    <x v="0"/>
    <x v="1"/>
    <x v="0"/>
    <x v="0"/>
    <x v="1"/>
  </r>
  <r>
    <n v="47"/>
    <n v="91"/>
    <n v="167"/>
    <n v="76"/>
    <n v="44"/>
    <x v="5"/>
    <x v="9"/>
    <n v="50"/>
    <n v="80"/>
    <n v="90"/>
    <n v="170"/>
    <n v="660"/>
    <n v="3"/>
    <x v="3"/>
    <x v="3"/>
    <x v="0"/>
    <x v="1"/>
    <x v="1"/>
    <x v="0"/>
    <x v="2"/>
  </r>
  <r>
    <n v="-6"/>
    <n v="63"/>
    <n v="107"/>
    <n v="44"/>
    <n v="69"/>
    <x v="30"/>
    <x v="17"/>
    <n v="10"/>
    <n v="22"/>
    <n v="60"/>
    <n v="90"/>
    <n v="314"/>
    <n v="8"/>
    <x v="3"/>
    <x v="3"/>
    <x v="0"/>
    <x v="1"/>
    <x v="1"/>
    <x v="3"/>
    <x v="6"/>
  </r>
  <r>
    <n v="-12"/>
    <n v="40"/>
    <n v="133"/>
    <n v="93"/>
    <n v="52"/>
    <x v="55"/>
    <x v="170"/>
    <n v="10"/>
    <n v="70"/>
    <n v="40"/>
    <n v="119"/>
    <n v="660"/>
    <n v="9"/>
    <x v="3"/>
    <x v="3"/>
    <x v="0"/>
    <x v="1"/>
    <x v="1"/>
    <x v="3"/>
    <x v="7"/>
  </r>
  <r>
    <n v="73"/>
    <n v="134"/>
    <n v="222"/>
    <n v="88"/>
    <n v="61"/>
    <x v="57"/>
    <x v="171"/>
    <n v="70"/>
    <n v="70"/>
    <n v="120"/>
    <n v="179"/>
    <n v="740"/>
    <n v="11"/>
    <x v="3"/>
    <x v="4"/>
    <x v="0"/>
    <x v="0"/>
    <x v="0"/>
    <x v="1"/>
    <x v="9"/>
  </r>
  <r>
    <n v="97"/>
    <n v="155"/>
    <n v="267"/>
    <n v="94"/>
    <n v="58"/>
    <x v="20"/>
    <x v="172"/>
    <n v="90"/>
    <n v="102"/>
    <n v="140"/>
    <n v="218"/>
    <n v="937"/>
    <n v="12"/>
    <x v="3"/>
    <x v="4"/>
    <x v="0"/>
    <x v="0"/>
    <x v="0"/>
    <x v="1"/>
    <x v="10"/>
  </r>
  <r>
    <n v="93"/>
    <n v="163"/>
    <n v="325"/>
    <n v="135"/>
    <n v="70"/>
    <x v="50"/>
    <x v="5"/>
    <n v="130"/>
    <n v="221"/>
    <n v="200"/>
    <n v="385"/>
    <n v="567"/>
    <n v="5"/>
    <x v="3"/>
    <x v="4"/>
    <x v="0"/>
    <x v="0"/>
    <x v="0"/>
    <x v="2"/>
    <x v="4"/>
  </r>
  <r>
    <n v="13"/>
    <n v="67"/>
    <n v="121"/>
    <n v="54"/>
    <n v="54"/>
    <x v="23"/>
    <x v="155"/>
    <n v="30"/>
    <n v="66"/>
    <n v="80"/>
    <n v="140"/>
    <n v="419"/>
    <n v="6"/>
    <x v="3"/>
    <x v="4"/>
    <x v="0"/>
    <x v="0"/>
    <x v="1"/>
    <x v="2"/>
    <x v="5"/>
  </r>
  <r>
    <n v="28"/>
    <n v="74"/>
    <n v="129"/>
    <n v="55"/>
    <n v="46"/>
    <x v="22"/>
    <x v="7"/>
    <n v="50"/>
    <n v="51"/>
    <n v="80"/>
    <n v="130"/>
    <n v="740"/>
    <n v="1"/>
    <x v="3"/>
    <x v="4"/>
    <x v="0"/>
    <x v="0"/>
    <x v="0"/>
    <x v="0"/>
    <x v="0"/>
  </r>
  <r>
    <n v="27"/>
    <n v="64"/>
    <n v="107"/>
    <n v="43"/>
    <n v="37"/>
    <x v="45"/>
    <x v="173"/>
    <n v="40"/>
    <n v="42"/>
    <n v="70"/>
    <n v="108"/>
    <n v="513"/>
    <n v="2"/>
    <x v="3"/>
    <x v="4"/>
    <x v="0"/>
    <x v="0"/>
    <x v="0"/>
    <x v="0"/>
    <x v="1"/>
  </r>
  <r>
    <n v="-3"/>
    <n v="73"/>
    <n v="125"/>
    <n v="52"/>
    <n v="76"/>
    <x v="6"/>
    <x v="159"/>
    <n v="20"/>
    <n v="53"/>
    <n v="80"/>
    <n v="130"/>
    <n v="513"/>
    <n v="3"/>
    <x v="3"/>
    <x v="4"/>
    <x v="0"/>
    <x v="0"/>
    <x v="1"/>
    <x v="0"/>
    <x v="2"/>
  </r>
  <r>
    <n v="16"/>
    <n v="32"/>
    <n v="53"/>
    <n v="21"/>
    <n v="16"/>
    <x v="13"/>
    <x v="174"/>
    <n v="30"/>
    <n v="10"/>
    <n v="30"/>
    <n v="32"/>
    <n v="216"/>
    <n v="8"/>
    <x v="3"/>
    <x v="4"/>
    <x v="0"/>
    <x v="0"/>
    <x v="1"/>
    <x v="3"/>
    <x v="6"/>
  </r>
  <r>
    <n v="26"/>
    <n v="45"/>
    <n v="75"/>
    <n v="30"/>
    <n v="19"/>
    <x v="14"/>
    <x v="163"/>
    <n v="40"/>
    <n v="20"/>
    <n v="40"/>
    <n v="51"/>
    <n v="614"/>
    <n v="9"/>
    <x v="3"/>
    <x v="4"/>
    <x v="0"/>
    <x v="0"/>
    <x v="1"/>
    <x v="3"/>
    <x v="7"/>
  </r>
  <r>
    <n v="31"/>
    <n v="68"/>
    <n v="114"/>
    <n v="46"/>
    <n v="37"/>
    <x v="3"/>
    <x v="175"/>
    <n v="40"/>
    <n v="41"/>
    <n v="70"/>
    <n v="111"/>
    <n v="262"/>
    <n v="11"/>
    <x v="3"/>
    <x v="5"/>
    <x v="0"/>
    <x v="1"/>
    <x v="0"/>
    <x v="1"/>
    <x v="9"/>
  </r>
  <r>
    <n v="1"/>
    <n v="87"/>
    <n v="150"/>
    <n v="63"/>
    <n v="86"/>
    <x v="7"/>
    <x v="176"/>
    <n v="10"/>
    <n v="50"/>
    <n v="80"/>
    <n v="130"/>
    <n v="414"/>
    <n v="12"/>
    <x v="3"/>
    <x v="5"/>
    <x v="0"/>
    <x v="1"/>
    <x v="0"/>
    <x v="1"/>
    <x v="10"/>
  </r>
  <r>
    <n v="39"/>
    <n v="82"/>
    <n v="151"/>
    <n v="69"/>
    <n v="43"/>
    <x v="27"/>
    <x v="9"/>
    <n v="50"/>
    <n v="85"/>
    <n v="90"/>
    <n v="175"/>
    <n v="715"/>
    <n v="5"/>
    <x v="3"/>
    <x v="5"/>
    <x v="0"/>
    <x v="1"/>
    <x v="0"/>
    <x v="2"/>
    <x v="4"/>
  </r>
  <r>
    <n v="32"/>
    <n v="58"/>
    <n v="103"/>
    <n v="45"/>
    <n v="26"/>
    <x v="3"/>
    <x v="177"/>
    <n v="50"/>
    <n v="50"/>
    <n v="70"/>
    <n v="120"/>
    <n v="715"/>
    <n v="6"/>
    <x v="3"/>
    <x v="5"/>
    <x v="0"/>
    <x v="1"/>
    <x v="1"/>
    <x v="2"/>
    <x v="5"/>
  </r>
  <r>
    <n v="16"/>
    <n v="70"/>
    <n v="127"/>
    <n v="57"/>
    <n v="54"/>
    <x v="27"/>
    <x v="178"/>
    <n v="20"/>
    <n v="59"/>
    <n v="70"/>
    <n v="129"/>
    <n v="920"/>
    <n v="1"/>
    <x v="3"/>
    <x v="5"/>
    <x v="0"/>
    <x v="1"/>
    <x v="0"/>
    <x v="0"/>
    <x v="0"/>
  </r>
  <r>
    <n v="17"/>
    <n v="132"/>
    <n v="227"/>
    <n v="95"/>
    <n v="115"/>
    <x v="53"/>
    <x v="179"/>
    <n v="30"/>
    <n v="98"/>
    <n v="130"/>
    <n v="230"/>
    <n v="715"/>
    <n v="2"/>
    <x v="3"/>
    <x v="5"/>
    <x v="0"/>
    <x v="1"/>
    <x v="0"/>
    <x v="0"/>
    <x v="1"/>
  </r>
  <r>
    <n v="58"/>
    <n v="112"/>
    <n v="195"/>
    <n v="83"/>
    <n v="54"/>
    <x v="1"/>
    <x v="159"/>
    <n v="80"/>
    <n v="83"/>
    <n v="120"/>
    <n v="203"/>
    <n v="414"/>
    <n v="3"/>
    <x v="3"/>
    <x v="5"/>
    <x v="0"/>
    <x v="1"/>
    <x v="1"/>
    <x v="0"/>
    <x v="2"/>
  </r>
  <r>
    <n v="46"/>
    <n v="84"/>
    <n v="133"/>
    <n v="49"/>
    <n v="38"/>
    <x v="4"/>
    <x v="87"/>
    <n v="50"/>
    <n v="48"/>
    <n v="70"/>
    <n v="110"/>
    <n v="262"/>
    <n v="8"/>
    <x v="3"/>
    <x v="5"/>
    <x v="0"/>
    <x v="1"/>
    <x v="1"/>
    <x v="3"/>
    <x v="6"/>
  </r>
  <r>
    <n v="47"/>
    <n v="72"/>
    <n v="121"/>
    <n v="49"/>
    <n v="25"/>
    <x v="45"/>
    <x v="180"/>
    <n v="50"/>
    <n v="40"/>
    <n v="60"/>
    <n v="91"/>
    <n v="608"/>
    <n v="9"/>
    <x v="3"/>
    <x v="5"/>
    <x v="0"/>
    <x v="1"/>
    <x v="1"/>
    <x v="3"/>
    <x v="7"/>
  </r>
  <r>
    <n v="43"/>
    <n v="68"/>
    <n v="115"/>
    <n v="47"/>
    <n v="25"/>
    <x v="45"/>
    <x v="2"/>
    <n v="60"/>
    <n v="51"/>
    <n v="80"/>
    <n v="109"/>
    <n v="203"/>
    <n v="11"/>
    <x v="3"/>
    <x v="6"/>
    <x v="1"/>
    <x v="1"/>
    <x v="0"/>
    <x v="1"/>
    <x v="9"/>
  </r>
  <r>
    <n v="18"/>
    <n v="37"/>
    <n v="62"/>
    <n v="25"/>
    <n v="19"/>
    <x v="15"/>
    <x v="181"/>
    <n v="30"/>
    <n v="20"/>
    <n v="40"/>
    <n v="47"/>
    <n v="475"/>
    <n v="13"/>
    <x v="3"/>
    <x v="6"/>
    <x v="1"/>
    <x v="1"/>
    <x v="0"/>
    <x v="1"/>
    <x v="3"/>
  </r>
  <r>
    <n v="0"/>
    <n v="87"/>
    <n v="150"/>
    <n v="63"/>
    <n v="87"/>
    <x v="7"/>
    <x v="176"/>
    <n v="10"/>
    <n v="55"/>
    <n v="80"/>
    <n v="135"/>
    <n v="860"/>
    <n v="5"/>
    <x v="3"/>
    <x v="6"/>
    <x v="1"/>
    <x v="1"/>
    <x v="0"/>
    <x v="2"/>
    <x v="4"/>
  </r>
  <r>
    <n v="24"/>
    <n v="68"/>
    <n v="119"/>
    <n v="51"/>
    <n v="44"/>
    <x v="34"/>
    <x v="182"/>
    <n v="40"/>
    <n v="40"/>
    <n v="70"/>
    <n v="104"/>
    <n v="475"/>
    <n v="6"/>
    <x v="3"/>
    <x v="6"/>
    <x v="1"/>
    <x v="1"/>
    <x v="1"/>
    <x v="2"/>
    <x v="5"/>
  </r>
  <r>
    <n v="107"/>
    <n v="176"/>
    <n v="292"/>
    <n v="204"/>
    <n v="69"/>
    <x v="58"/>
    <x v="183"/>
    <n v="110"/>
    <n v="97"/>
    <n v="160"/>
    <n v="270"/>
    <n v="203"/>
    <n v="2"/>
    <x v="3"/>
    <x v="6"/>
    <x v="1"/>
    <x v="1"/>
    <x v="0"/>
    <x v="0"/>
    <x v="1"/>
  </r>
  <r>
    <n v="34"/>
    <n v="98"/>
    <n v="178"/>
    <n v="80"/>
    <n v="64"/>
    <x v="10"/>
    <x v="15"/>
    <n v="30"/>
    <n v="60"/>
    <n v="70"/>
    <n v="139"/>
    <n v="959"/>
    <n v="9"/>
    <x v="3"/>
    <x v="6"/>
    <x v="1"/>
    <x v="1"/>
    <x v="1"/>
    <x v="3"/>
    <x v="7"/>
  </r>
  <r>
    <n v="46"/>
    <n v="91"/>
    <n v="167"/>
    <n v="76"/>
    <n v="45"/>
    <x v="5"/>
    <x v="9"/>
    <n v="60"/>
    <n v="50"/>
    <n v="80"/>
    <n v="130"/>
    <n v="860"/>
    <n v="10"/>
    <x v="3"/>
    <x v="6"/>
    <x v="1"/>
    <x v="1"/>
    <x v="1"/>
    <x v="3"/>
    <x v="8"/>
  </r>
  <r>
    <n v="30"/>
    <n v="51"/>
    <n v="85"/>
    <n v="34"/>
    <n v="21"/>
    <x v="28"/>
    <x v="2"/>
    <n v="50"/>
    <n v="30"/>
    <n v="60"/>
    <n v="101"/>
    <n v="904"/>
    <n v="11"/>
    <x v="3"/>
    <x v="7"/>
    <x v="1"/>
    <x v="0"/>
    <x v="0"/>
    <x v="1"/>
    <x v="9"/>
  </r>
  <r>
    <n v="47"/>
    <n v="72"/>
    <n v="121"/>
    <n v="49"/>
    <n v="25"/>
    <x v="45"/>
    <x v="180"/>
    <n v="60"/>
    <n v="37"/>
    <n v="80"/>
    <n v="143"/>
    <n v="754"/>
    <n v="13"/>
    <x v="3"/>
    <x v="7"/>
    <x v="1"/>
    <x v="0"/>
    <x v="0"/>
    <x v="1"/>
    <x v="3"/>
  </r>
  <r>
    <n v="17"/>
    <n v="132"/>
    <n v="227"/>
    <n v="95"/>
    <n v="115"/>
    <x v="53"/>
    <x v="179"/>
    <n v="30"/>
    <n v="85"/>
    <n v="130"/>
    <n v="225"/>
    <n v="786"/>
    <n v="5"/>
    <x v="3"/>
    <x v="7"/>
    <x v="1"/>
    <x v="0"/>
    <x v="0"/>
    <x v="2"/>
    <x v="4"/>
  </r>
  <r>
    <n v="58"/>
    <n v="112"/>
    <n v="195"/>
    <n v="83"/>
    <n v="54"/>
    <x v="1"/>
    <x v="159"/>
    <n v="80"/>
    <n v="64"/>
    <n v="120"/>
    <n v="184"/>
    <n v="904"/>
    <n v="6"/>
    <x v="3"/>
    <x v="7"/>
    <x v="1"/>
    <x v="0"/>
    <x v="1"/>
    <x v="2"/>
    <x v="5"/>
  </r>
  <r>
    <n v="73"/>
    <n v="134"/>
    <n v="222"/>
    <n v="88"/>
    <n v="61"/>
    <x v="57"/>
    <x v="171"/>
    <n v="90"/>
    <n v="82"/>
    <n v="130"/>
    <n v="208"/>
    <n v="305"/>
    <n v="2"/>
    <x v="3"/>
    <x v="7"/>
    <x v="1"/>
    <x v="0"/>
    <x v="0"/>
    <x v="0"/>
    <x v="1"/>
  </r>
  <r>
    <n v="98"/>
    <n v="155"/>
    <n v="267"/>
    <n v="93"/>
    <n v="57"/>
    <x v="20"/>
    <x v="172"/>
    <n v="100"/>
    <n v="159"/>
    <n v="150"/>
    <n v="250"/>
    <n v="561"/>
    <n v="3"/>
    <x v="3"/>
    <x v="7"/>
    <x v="1"/>
    <x v="0"/>
    <x v="1"/>
    <x v="0"/>
    <x v="2"/>
  </r>
  <r>
    <n v="31"/>
    <n v="58"/>
    <n v="103"/>
    <n v="45"/>
    <n v="27"/>
    <x v="3"/>
    <x v="177"/>
    <n v="30"/>
    <n v="22"/>
    <n v="50"/>
    <n v="80"/>
    <n v="305"/>
    <n v="8"/>
    <x v="3"/>
    <x v="7"/>
    <x v="1"/>
    <x v="0"/>
    <x v="1"/>
    <x v="3"/>
    <x v="6"/>
  </r>
  <r>
    <n v="15"/>
    <n v="70"/>
    <n v="127"/>
    <n v="57"/>
    <n v="55"/>
    <x v="27"/>
    <x v="178"/>
    <n v="20"/>
    <n v="31"/>
    <n v="50"/>
    <n v="81"/>
    <n v="305"/>
    <n v="9"/>
    <x v="3"/>
    <x v="7"/>
    <x v="1"/>
    <x v="0"/>
    <x v="1"/>
    <x v="3"/>
    <x v="7"/>
  </r>
  <r>
    <n v="39"/>
    <n v="82"/>
    <n v="151"/>
    <n v="69"/>
    <n v="43"/>
    <x v="27"/>
    <x v="9"/>
    <n v="40"/>
    <n v="40"/>
    <n v="60"/>
    <n v="100"/>
    <n v="754"/>
    <n v="10"/>
    <x v="3"/>
    <x v="7"/>
    <x v="1"/>
    <x v="0"/>
    <x v="1"/>
    <x v="3"/>
    <x v="8"/>
  </r>
  <r>
    <n v="26"/>
    <n v="45"/>
    <n v="75"/>
    <n v="30"/>
    <n v="19"/>
    <x v="14"/>
    <x v="163"/>
    <n v="40"/>
    <n v="19"/>
    <n v="50"/>
    <n v="69"/>
    <n v="781"/>
    <n v="11"/>
    <x v="3"/>
    <x v="8"/>
    <x v="1"/>
    <x v="0"/>
    <x v="0"/>
    <x v="1"/>
    <x v="9"/>
  </r>
  <r>
    <n v="16"/>
    <n v="32"/>
    <n v="53"/>
    <n v="21"/>
    <n v="16"/>
    <x v="13"/>
    <x v="174"/>
    <n v="20"/>
    <n v="20"/>
    <n v="30"/>
    <n v="63"/>
    <n v="781"/>
    <n v="13"/>
    <x v="3"/>
    <x v="8"/>
    <x v="1"/>
    <x v="0"/>
    <x v="0"/>
    <x v="1"/>
    <x v="3"/>
  </r>
  <r>
    <n v="-12"/>
    <n v="65"/>
    <n v="117"/>
    <n v="52"/>
    <n v="77"/>
    <x v="6"/>
    <x v="184"/>
    <n v="10"/>
    <n v="35"/>
    <n v="70"/>
    <n v="115"/>
    <n v="617"/>
    <n v="5"/>
    <x v="3"/>
    <x v="8"/>
    <x v="1"/>
    <x v="0"/>
    <x v="0"/>
    <x v="2"/>
    <x v="4"/>
  </r>
  <r>
    <n v="94"/>
    <n v="163"/>
    <n v="325"/>
    <n v="161"/>
    <n v="69"/>
    <x v="50"/>
    <x v="5"/>
    <n v="100"/>
    <n v="188"/>
    <n v="160"/>
    <n v="303"/>
    <n v="351"/>
    <n v="7"/>
    <x v="3"/>
    <x v="8"/>
    <x v="1"/>
    <x v="0"/>
    <x v="0"/>
    <x v="2"/>
    <x v="11"/>
  </r>
  <r>
    <n v="397"/>
    <n v="451"/>
    <n v="519"/>
    <n v="68"/>
    <n v="54"/>
    <x v="9"/>
    <x v="185"/>
    <n v="400"/>
    <n v="62"/>
    <n v="430"/>
    <n v="490"/>
    <n v="774"/>
    <n v="2"/>
    <x v="3"/>
    <x v="8"/>
    <x v="1"/>
    <x v="0"/>
    <x v="0"/>
    <x v="0"/>
    <x v="1"/>
  </r>
  <r>
    <n v="13"/>
    <n v="67"/>
    <n v="121"/>
    <n v="54"/>
    <n v="54"/>
    <x v="23"/>
    <x v="155"/>
    <n v="20"/>
    <n v="49"/>
    <n v="50"/>
    <n v="90"/>
    <n v="508"/>
    <n v="9"/>
    <x v="3"/>
    <x v="8"/>
    <x v="1"/>
    <x v="0"/>
    <x v="1"/>
    <x v="3"/>
    <x v="7"/>
  </r>
  <r>
    <n v="12"/>
    <n v="28"/>
    <n v="47"/>
    <n v="19"/>
    <n v="16"/>
    <x v="13"/>
    <x v="163"/>
    <n v="20"/>
    <n v="20"/>
    <n v="30"/>
    <n v="39"/>
    <n v="603"/>
    <n v="11"/>
    <x v="3"/>
    <x v="9"/>
    <x v="1"/>
    <x v="1"/>
    <x v="0"/>
    <x v="1"/>
    <x v="9"/>
  </r>
  <r>
    <n v="32"/>
    <n v="43"/>
    <n v="43"/>
    <n v="0"/>
    <n v="11"/>
    <x v="38"/>
    <x v="166"/>
    <n v="30"/>
    <n v="0"/>
    <n v="40"/>
    <n v="53"/>
    <n v="603"/>
    <n v="13"/>
    <x v="3"/>
    <x v="9"/>
    <x v="1"/>
    <x v="1"/>
    <x v="0"/>
    <x v="1"/>
    <x v="3"/>
  </r>
  <r>
    <n v="-6"/>
    <n v="63"/>
    <n v="107"/>
    <n v="44"/>
    <n v="69"/>
    <x v="30"/>
    <x v="17"/>
    <n v="10"/>
    <n v="45"/>
    <n v="60"/>
    <n v="105"/>
    <n v="603"/>
    <n v="5"/>
    <x v="3"/>
    <x v="9"/>
    <x v="1"/>
    <x v="1"/>
    <x v="0"/>
    <x v="2"/>
    <x v="4"/>
  </r>
  <r>
    <n v="-9"/>
    <n v="36"/>
    <n v="65"/>
    <n v="29"/>
    <n v="45"/>
    <x v="21"/>
    <x v="20"/>
    <n v="0"/>
    <n v="20"/>
    <n v="40"/>
    <n v="53"/>
    <n v="603"/>
    <n v="7"/>
    <x v="3"/>
    <x v="9"/>
    <x v="1"/>
    <x v="1"/>
    <x v="0"/>
    <x v="2"/>
    <x v="11"/>
  </r>
  <r>
    <n v="33"/>
    <n v="72"/>
    <n v="121"/>
    <n v="49"/>
    <n v="39"/>
    <x v="4"/>
    <x v="31"/>
    <n v="40"/>
    <n v="41"/>
    <n v="70"/>
    <n v="109"/>
    <n v="603"/>
    <n v="1"/>
    <x v="3"/>
    <x v="9"/>
    <x v="1"/>
    <x v="1"/>
    <x v="0"/>
    <x v="0"/>
    <x v="0"/>
  </r>
  <r>
    <n v="27"/>
    <n v="75"/>
    <n v="125"/>
    <n v="50"/>
    <n v="48"/>
    <x v="34"/>
    <x v="32"/>
    <n v="40"/>
    <n v="38"/>
    <n v="70"/>
    <n v="110"/>
    <n v="603"/>
    <n v="2"/>
    <x v="3"/>
    <x v="9"/>
    <x v="1"/>
    <x v="1"/>
    <x v="0"/>
    <x v="0"/>
    <x v="1"/>
  </r>
  <r>
    <n v="-3"/>
    <n v="44"/>
    <n v="79"/>
    <n v="35"/>
    <n v="47"/>
    <x v="45"/>
    <x v="16"/>
    <n v="10"/>
    <n v="20"/>
    <n v="40"/>
    <n v="51"/>
    <n v="603"/>
    <n v="9"/>
    <x v="3"/>
    <x v="9"/>
    <x v="1"/>
    <x v="1"/>
    <x v="1"/>
    <x v="3"/>
    <x v="7"/>
  </r>
  <r>
    <n v="105"/>
    <n v="145"/>
    <n v="245"/>
    <n v="88"/>
    <n v="40"/>
    <x v="55"/>
    <x v="158"/>
    <n v="130"/>
    <n v="92"/>
    <n v="160"/>
    <n v="249"/>
    <n v="585"/>
    <n v="11"/>
    <x v="3"/>
    <x v="10"/>
    <x v="1"/>
    <x v="0"/>
    <x v="0"/>
    <x v="1"/>
    <x v="9"/>
  </r>
  <r>
    <n v="95"/>
    <n v="132"/>
    <n v="223"/>
    <n v="91"/>
    <n v="37"/>
    <x v="25"/>
    <x v="0"/>
    <n v="120"/>
    <n v="90"/>
    <n v="150"/>
    <n v="228"/>
    <n v="631"/>
    <n v="12"/>
    <x v="3"/>
    <x v="10"/>
    <x v="1"/>
    <x v="0"/>
    <x v="0"/>
    <x v="1"/>
    <x v="10"/>
  </r>
  <r>
    <n v="83"/>
    <n v="117"/>
    <n v="198"/>
    <n v="81"/>
    <n v="34"/>
    <x v="9"/>
    <x v="156"/>
    <n v="100"/>
    <n v="93"/>
    <n v="130"/>
    <n v="210"/>
    <n v="212"/>
    <n v="13"/>
    <x v="3"/>
    <x v="10"/>
    <x v="1"/>
    <x v="0"/>
    <x v="0"/>
    <x v="1"/>
    <x v="3"/>
  </r>
  <r>
    <n v="-205"/>
    <n v="-59"/>
    <n v="66"/>
    <n v="89"/>
    <n v="146"/>
    <x v="54"/>
    <x v="186"/>
    <n v="-190"/>
    <n v="154"/>
    <n v="-60"/>
    <n v="55"/>
    <n v="914"/>
    <n v="5"/>
    <x v="3"/>
    <x v="10"/>
    <x v="1"/>
    <x v="0"/>
    <x v="0"/>
    <x v="2"/>
    <x v="4"/>
  </r>
  <r>
    <n v="235"/>
    <n v="325"/>
    <n v="564"/>
    <n v="263"/>
    <n v="90"/>
    <x v="49"/>
    <x v="187"/>
    <n v="250"/>
    <n v="170"/>
    <n v="330"/>
    <n v="543"/>
    <n v="516"/>
    <n v="7"/>
    <x v="3"/>
    <x v="10"/>
    <x v="1"/>
    <x v="0"/>
    <x v="0"/>
    <x v="2"/>
    <x v="11"/>
  </r>
  <r>
    <n v="276"/>
    <n v="428"/>
    <n v="712"/>
    <n v="335"/>
    <n v="152"/>
    <x v="59"/>
    <x v="188"/>
    <n v="280"/>
    <n v="316"/>
    <n v="400"/>
    <n v="672"/>
    <n v="631"/>
    <n v="2"/>
    <x v="3"/>
    <x v="10"/>
    <x v="1"/>
    <x v="0"/>
    <x v="0"/>
    <x v="0"/>
    <x v="1"/>
  </r>
  <r>
    <n v="247"/>
    <n v="378"/>
    <n v="638"/>
    <n v="208"/>
    <n v="131"/>
    <x v="56"/>
    <x v="189"/>
    <n v="200"/>
    <n v="161"/>
    <n v="300"/>
    <n v="490"/>
    <n v="631"/>
    <n v="9"/>
    <x v="3"/>
    <x v="10"/>
    <x v="1"/>
    <x v="0"/>
    <x v="1"/>
    <x v="3"/>
    <x v="7"/>
  </r>
  <r>
    <n v="-105"/>
    <n v="-20"/>
    <n v="189"/>
    <n v="238"/>
    <n v="85"/>
    <x v="33"/>
    <x v="190"/>
    <n v="-70"/>
    <n v="140"/>
    <n v="-10"/>
    <n v="130"/>
    <n v="718"/>
    <n v="10"/>
    <x v="3"/>
    <x v="10"/>
    <x v="1"/>
    <x v="0"/>
    <x v="1"/>
    <x v="3"/>
    <x v="8"/>
  </r>
  <r>
    <n v="1"/>
    <n v="87"/>
    <n v="150"/>
    <n v="63"/>
    <n v="86"/>
    <x v="7"/>
    <x v="191"/>
    <n v="0"/>
    <n v="46"/>
    <n v="70"/>
    <n v="124"/>
    <n v="985"/>
    <n v="4"/>
    <x v="3"/>
    <x v="11"/>
    <x v="2"/>
    <x v="1"/>
    <x v="0"/>
    <x v="2"/>
    <x v="12"/>
  </r>
  <r>
    <n v="45"/>
    <n v="84"/>
    <n v="133"/>
    <n v="49"/>
    <n v="39"/>
    <x v="4"/>
    <x v="87"/>
    <n v="50"/>
    <n v="45"/>
    <n v="70"/>
    <n v="105"/>
    <n v="225"/>
    <n v="5"/>
    <x v="3"/>
    <x v="11"/>
    <x v="2"/>
    <x v="1"/>
    <x v="0"/>
    <x v="2"/>
    <x v="4"/>
  </r>
  <r>
    <n v="31"/>
    <n v="68"/>
    <n v="114"/>
    <n v="46"/>
    <n v="37"/>
    <x v="3"/>
    <x v="175"/>
    <n v="40"/>
    <n v="24"/>
    <n v="60"/>
    <n v="96"/>
    <n v="225"/>
    <n v="6"/>
    <x v="3"/>
    <x v="11"/>
    <x v="2"/>
    <x v="1"/>
    <x v="1"/>
    <x v="2"/>
    <x v="5"/>
  </r>
  <r>
    <n v="38"/>
    <n v="67"/>
    <n v="119"/>
    <n v="52"/>
    <n v="29"/>
    <x v="43"/>
    <x v="177"/>
    <n v="50"/>
    <n v="48"/>
    <n v="70"/>
    <n v="118"/>
    <n v="985"/>
    <n v="8"/>
    <x v="3"/>
    <x v="11"/>
    <x v="2"/>
    <x v="1"/>
    <x v="1"/>
    <x v="3"/>
    <x v="6"/>
  </r>
  <r>
    <n v="35"/>
    <n v="98"/>
    <n v="178"/>
    <n v="80"/>
    <n v="63"/>
    <x v="10"/>
    <x v="15"/>
    <n v="50"/>
    <n v="61"/>
    <n v="100"/>
    <n v="170"/>
    <n v="337"/>
    <n v="9"/>
    <x v="3"/>
    <x v="11"/>
    <x v="2"/>
    <x v="1"/>
    <x v="1"/>
    <x v="3"/>
    <x v="7"/>
  </r>
  <r>
    <n v="30"/>
    <n v="51"/>
    <n v="86"/>
    <n v="35"/>
    <n v="21"/>
    <x v="28"/>
    <x v="165"/>
    <n v="50"/>
    <n v="40"/>
    <n v="60"/>
    <n v="100"/>
    <n v="504"/>
    <n v="2"/>
    <x v="3"/>
    <x v="11"/>
    <x v="2"/>
    <x v="1"/>
    <x v="0"/>
    <x v="0"/>
    <x v="1"/>
  </r>
  <r>
    <n v="48"/>
    <n v="72"/>
    <n v="121"/>
    <n v="49"/>
    <n v="24"/>
    <x v="45"/>
    <x v="180"/>
    <n v="70"/>
    <n v="63"/>
    <n v="90"/>
    <n v="147"/>
    <n v="318"/>
    <n v="3"/>
    <x v="3"/>
    <x v="11"/>
    <x v="2"/>
    <x v="1"/>
    <x v="1"/>
    <x v="0"/>
    <x v="2"/>
  </r>
  <r>
    <n v="-9"/>
    <n v="36"/>
    <n v="65"/>
    <n v="29"/>
    <n v="45"/>
    <x v="21"/>
    <x v="192"/>
    <n v="0"/>
    <n v="20"/>
    <n v="30"/>
    <n v="50"/>
    <n v="505"/>
    <n v="4"/>
    <x v="3"/>
    <x v="12"/>
    <x v="2"/>
    <x v="1"/>
    <x v="0"/>
    <x v="2"/>
    <x v="12"/>
  </r>
  <r>
    <n v="-6"/>
    <n v="63"/>
    <n v="107"/>
    <n v="44"/>
    <n v="69"/>
    <x v="30"/>
    <x v="17"/>
    <n v="10"/>
    <n v="30"/>
    <n v="60"/>
    <n v="85"/>
    <n v="505"/>
    <n v="5"/>
    <x v="3"/>
    <x v="12"/>
    <x v="2"/>
    <x v="1"/>
    <x v="0"/>
    <x v="2"/>
    <x v="4"/>
  </r>
  <r>
    <n v="12"/>
    <n v="51"/>
    <n v="88"/>
    <n v="37"/>
    <n v="39"/>
    <x v="19"/>
    <x v="169"/>
    <n v="10"/>
    <n v="24"/>
    <n v="40"/>
    <n v="64"/>
    <n v="505"/>
    <n v="6"/>
    <x v="3"/>
    <x v="12"/>
    <x v="2"/>
    <x v="1"/>
    <x v="1"/>
    <x v="2"/>
    <x v="5"/>
  </r>
  <r>
    <n v="12"/>
    <n v="28"/>
    <n v="47"/>
    <n v="19"/>
    <n v="16"/>
    <x v="13"/>
    <x v="163"/>
    <n v="20"/>
    <n v="10"/>
    <n v="30"/>
    <n v="48"/>
    <n v="505"/>
    <n v="8"/>
    <x v="3"/>
    <x v="12"/>
    <x v="2"/>
    <x v="1"/>
    <x v="1"/>
    <x v="3"/>
    <x v="6"/>
  </r>
  <r>
    <n v="3"/>
    <n v="33"/>
    <n v="61"/>
    <n v="28"/>
    <n v="30"/>
    <x v="14"/>
    <x v="167"/>
    <n v="10"/>
    <n v="20"/>
    <n v="30"/>
    <n v="59"/>
    <n v="505"/>
    <n v="9"/>
    <x v="3"/>
    <x v="12"/>
    <x v="2"/>
    <x v="1"/>
    <x v="1"/>
    <x v="3"/>
    <x v="7"/>
  </r>
  <r>
    <n v="27"/>
    <n v="75"/>
    <n v="125"/>
    <n v="50"/>
    <n v="48"/>
    <x v="34"/>
    <x v="32"/>
    <n v="50"/>
    <n v="62"/>
    <n v="90"/>
    <n v="152"/>
    <n v="505"/>
    <n v="2"/>
    <x v="3"/>
    <x v="12"/>
    <x v="2"/>
    <x v="1"/>
    <x v="0"/>
    <x v="0"/>
    <x v="1"/>
  </r>
  <r>
    <n v="-11"/>
    <n v="40"/>
    <n v="133"/>
    <n v="93"/>
    <n v="51"/>
    <x v="55"/>
    <x v="170"/>
    <n v="10"/>
    <n v="84"/>
    <n v="50"/>
    <n v="160"/>
    <n v="505"/>
    <n v="3"/>
    <x v="3"/>
    <x v="12"/>
    <x v="2"/>
    <x v="1"/>
    <x v="1"/>
    <x v="0"/>
    <x v="2"/>
  </r>
  <r>
    <n v="74"/>
    <n v="134"/>
    <n v="222"/>
    <n v="88"/>
    <n v="60"/>
    <x v="57"/>
    <x v="171"/>
    <n v="80"/>
    <n v="64"/>
    <n v="120"/>
    <n v="196"/>
    <n v="580"/>
    <n v="6"/>
    <x v="3"/>
    <x v="13"/>
    <x v="2"/>
    <x v="1"/>
    <x v="1"/>
    <x v="2"/>
    <x v="5"/>
  </r>
  <r>
    <n v="98"/>
    <n v="155"/>
    <n v="267"/>
    <n v="58"/>
    <n v="57"/>
    <x v="20"/>
    <x v="193"/>
    <n v="90"/>
    <n v="94"/>
    <n v="130"/>
    <n v="216"/>
    <n v="918"/>
    <n v="4"/>
    <x v="3"/>
    <x v="13"/>
    <x v="2"/>
    <x v="1"/>
    <x v="0"/>
    <x v="2"/>
    <x v="12"/>
  </r>
  <r>
    <n v="16"/>
    <n v="32"/>
    <n v="53"/>
    <n v="21"/>
    <n v="16"/>
    <x v="13"/>
    <x v="174"/>
    <n v="30"/>
    <n v="10"/>
    <n v="30"/>
    <n v="40"/>
    <n v="580"/>
    <n v="5"/>
    <x v="3"/>
    <x v="13"/>
    <x v="2"/>
    <x v="1"/>
    <x v="0"/>
    <x v="2"/>
    <x v="4"/>
  </r>
  <r>
    <n v="15"/>
    <n v="70"/>
    <n v="127"/>
    <n v="57"/>
    <n v="55"/>
    <x v="27"/>
    <x v="178"/>
    <n v="30"/>
    <n v="58"/>
    <n v="70"/>
    <n v="112"/>
    <n v="580"/>
    <n v="8"/>
    <x v="3"/>
    <x v="13"/>
    <x v="2"/>
    <x v="1"/>
    <x v="1"/>
    <x v="3"/>
    <x v="6"/>
  </r>
  <r>
    <n v="16"/>
    <n v="132"/>
    <n v="227"/>
    <n v="95"/>
    <n v="116"/>
    <x v="53"/>
    <x v="179"/>
    <n v="30"/>
    <n v="90"/>
    <n v="130"/>
    <n v="211"/>
    <n v="405"/>
    <n v="9"/>
    <x v="3"/>
    <x v="13"/>
    <x v="2"/>
    <x v="1"/>
    <x v="1"/>
    <x v="3"/>
    <x v="7"/>
  </r>
  <r>
    <n v="33"/>
    <n v="60"/>
    <n v="106"/>
    <n v="46"/>
    <n v="27"/>
    <x v="4"/>
    <x v="11"/>
    <n v="60"/>
    <n v="52"/>
    <n v="80"/>
    <n v="130"/>
    <n v="405"/>
    <n v="2"/>
    <x v="3"/>
    <x v="13"/>
    <x v="2"/>
    <x v="1"/>
    <x v="0"/>
    <x v="0"/>
    <x v="1"/>
  </r>
  <r>
    <n v="25"/>
    <n v="45"/>
    <n v="75"/>
    <n v="30"/>
    <n v="20"/>
    <x v="14"/>
    <x v="163"/>
    <n v="50"/>
    <n v="30"/>
    <n v="60"/>
    <n v="87"/>
    <n v="405"/>
    <n v="3"/>
    <x v="3"/>
    <x v="13"/>
    <x v="2"/>
    <x v="1"/>
    <x v="1"/>
    <x v="0"/>
    <x v="2"/>
  </r>
  <r>
    <n v="84"/>
    <n v="117"/>
    <n v="198"/>
    <n v="81"/>
    <n v="33"/>
    <x v="9"/>
    <x v="156"/>
    <n v="90"/>
    <n v="54"/>
    <n v="110"/>
    <n v="170"/>
    <n v="956"/>
    <n v="6"/>
    <x v="3"/>
    <x v="14"/>
    <x v="2"/>
    <x v="0"/>
    <x v="1"/>
    <x v="2"/>
    <x v="5"/>
  </r>
  <r>
    <n v="48"/>
    <n v="102"/>
    <n v="170"/>
    <n v="68"/>
    <n v="54"/>
    <x v="9"/>
    <x v="194"/>
    <n v="50"/>
    <n v="50"/>
    <n v="90"/>
    <n v="144"/>
    <n v="832"/>
    <n v="4"/>
    <x v="3"/>
    <x v="14"/>
    <x v="2"/>
    <x v="0"/>
    <x v="0"/>
    <x v="2"/>
    <x v="12"/>
  </r>
  <r>
    <n v="96"/>
    <n v="132"/>
    <n v="223"/>
    <n v="91"/>
    <n v="36"/>
    <x v="25"/>
    <x v="0"/>
    <n v="100"/>
    <n v="75"/>
    <n v="120"/>
    <n v="190"/>
    <n v="325"/>
    <n v="5"/>
    <x v="3"/>
    <x v="14"/>
    <x v="2"/>
    <x v="0"/>
    <x v="0"/>
    <x v="2"/>
    <x v="4"/>
  </r>
  <r>
    <n v="28"/>
    <n v="74"/>
    <n v="129"/>
    <n v="55"/>
    <n v="46"/>
    <x v="22"/>
    <x v="7"/>
    <n v="40"/>
    <n v="42"/>
    <n v="70"/>
    <n v="112"/>
    <n v="817"/>
    <n v="8"/>
    <x v="3"/>
    <x v="14"/>
    <x v="2"/>
    <x v="0"/>
    <x v="1"/>
    <x v="3"/>
    <x v="6"/>
  </r>
  <r>
    <n v="27"/>
    <n v="64"/>
    <n v="107"/>
    <n v="43"/>
    <n v="37"/>
    <x v="45"/>
    <x v="173"/>
    <n v="30"/>
    <n v="49"/>
    <n v="60"/>
    <n v="91"/>
    <n v="325"/>
    <n v="9"/>
    <x v="3"/>
    <x v="14"/>
    <x v="2"/>
    <x v="0"/>
    <x v="1"/>
    <x v="3"/>
    <x v="7"/>
  </r>
  <r>
    <n v="161"/>
    <n v="247"/>
    <n v="456"/>
    <n v="216"/>
    <n v="86"/>
    <x v="33"/>
    <x v="195"/>
    <n v="230"/>
    <n v="300"/>
    <n v="310"/>
    <n v="570"/>
    <n v="832"/>
    <n v="2"/>
    <x v="3"/>
    <x v="14"/>
    <x v="2"/>
    <x v="0"/>
    <x v="0"/>
    <x v="0"/>
    <x v="1"/>
  </r>
  <r>
    <n v="63"/>
    <n v="100"/>
    <n v="178"/>
    <n v="78"/>
    <n v="37"/>
    <x v="25"/>
    <x v="154"/>
    <n v="100"/>
    <n v="93"/>
    <n v="130"/>
    <n v="217"/>
    <n v="903"/>
    <n v="3"/>
    <x v="3"/>
    <x v="14"/>
    <x v="2"/>
    <x v="0"/>
    <x v="1"/>
    <x v="0"/>
    <x v="2"/>
  </r>
  <r>
    <n v="37"/>
    <n v="67"/>
    <n v="119"/>
    <n v="52"/>
    <n v="30"/>
    <x v="43"/>
    <x v="177"/>
    <n v="50"/>
    <n v="35"/>
    <n v="70"/>
    <n v="115"/>
    <n v="801"/>
    <n v="5"/>
    <x v="3"/>
    <x v="15"/>
    <x v="3"/>
    <x v="1"/>
    <x v="0"/>
    <x v="2"/>
    <x v="4"/>
  </r>
  <r>
    <n v="43"/>
    <n v="68"/>
    <n v="115"/>
    <n v="47"/>
    <n v="25"/>
    <x v="45"/>
    <x v="2"/>
    <n v="50"/>
    <n v="46"/>
    <n v="70"/>
    <n v="104"/>
    <n v="435"/>
    <n v="6"/>
    <x v="3"/>
    <x v="15"/>
    <x v="3"/>
    <x v="1"/>
    <x v="1"/>
    <x v="2"/>
    <x v="5"/>
  </r>
  <r>
    <n v="43"/>
    <n v="67"/>
    <n v="112"/>
    <n v="45"/>
    <n v="24"/>
    <x v="19"/>
    <x v="0"/>
    <n v="40"/>
    <n v="36"/>
    <n v="60"/>
    <n v="96"/>
    <n v="435"/>
    <n v="4"/>
    <x v="3"/>
    <x v="15"/>
    <x v="3"/>
    <x v="1"/>
    <x v="0"/>
    <x v="2"/>
    <x v="12"/>
  </r>
  <r>
    <n v="47"/>
    <n v="91"/>
    <n v="167"/>
    <n v="76"/>
    <n v="44"/>
    <x v="5"/>
    <x v="9"/>
    <n v="70"/>
    <n v="89"/>
    <n v="110"/>
    <n v="199"/>
    <n v="435"/>
    <n v="1"/>
    <x v="3"/>
    <x v="15"/>
    <x v="3"/>
    <x v="1"/>
    <x v="0"/>
    <x v="0"/>
    <x v="0"/>
  </r>
  <r>
    <n v="25"/>
    <n v="68"/>
    <n v="119"/>
    <n v="51"/>
    <n v="43"/>
    <x v="34"/>
    <x v="182"/>
    <n v="50"/>
    <n v="60"/>
    <n v="80"/>
    <n v="140"/>
    <n v="435"/>
    <n v="2"/>
    <x v="3"/>
    <x v="15"/>
    <x v="3"/>
    <x v="1"/>
    <x v="0"/>
    <x v="0"/>
    <x v="1"/>
  </r>
  <r>
    <n v="34"/>
    <n v="98"/>
    <n v="178"/>
    <n v="80"/>
    <n v="64"/>
    <x v="10"/>
    <x v="15"/>
    <n v="70"/>
    <n v="80"/>
    <n v="120"/>
    <n v="217"/>
    <n v="435"/>
    <n v="3"/>
    <x v="3"/>
    <x v="15"/>
    <x v="3"/>
    <x v="1"/>
    <x v="1"/>
    <x v="0"/>
    <x v="2"/>
  </r>
  <r>
    <n v="34"/>
    <n v="72"/>
    <n v="121"/>
    <n v="49"/>
    <n v="38"/>
    <x v="4"/>
    <x v="31"/>
    <n v="30"/>
    <n v="48"/>
    <n v="60"/>
    <n v="92"/>
    <n v="435"/>
    <n v="8"/>
    <x v="3"/>
    <x v="15"/>
    <x v="3"/>
    <x v="1"/>
    <x v="1"/>
    <x v="3"/>
    <x v="6"/>
  </r>
  <r>
    <n v="28"/>
    <n v="75"/>
    <n v="125"/>
    <n v="50"/>
    <n v="47"/>
    <x v="34"/>
    <x v="32"/>
    <n v="40"/>
    <n v="49"/>
    <n v="70"/>
    <n v="110"/>
    <n v="435"/>
    <n v="9"/>
    <x v="3"/>
    <x v="15"/>
    <x v="3"/>
    <x v="1"/>
    <x v="1"/>
    <x v="3"/>
    <x v="7"/>
  </r>
  <r>
    <n v="-11"/>
    <n v="40"/>
    <n v="133"/>
    <n v="93"/>
    <n v="51"/>
    <x v="55"/>
    <x v="170"/>
    <n v="0"/>
    <n v="70"/>
    <n v="40"/>
    <n v="120"/>
    <n v="435"/>
    <n v="10"/>
    <x v="3"/>
    <x v="15"/>
    <x v="3"/>
    <x v="1"/>
    <x v="1"/>
    <x v="3"/>
    <x v="8"/>
  </r>
  <r>
    <n v="-6"/>
    <n v="63"/>
    <n v="107"/>
    <n v="44"/>
    <n v="69"/>
    <x v="30"/>
    <x v="17"/>
    <n v="10"/>
    <n v="20"/>
    <n v="50"/>
    <n v="70"/>
    <n v="435"/>
    <n v="11"/>
    <x v="3"/>
    <x v="15"/>
    <x v="3"/>
    <x v="1"/>
    <x v="0"/>
    <x v="1"/>
    <x v="9"/>
  </r>
  <r>
    <n v="11"/>
    <n v="51"/>
    <n v="88"/>
    <n v="37"/>
    <n v="40"/>
    <x v="19"/>
    <x v="169"/>
    <n v="10"/>
    <n v="20"/>
    <n v="30"/>
    <n v="38"/>
    <n v="435"/>
    <n v="12"/>
    <x v="3"/>
    <x v="15"/>
    <x v="3"/>
    <x v="1"/>
    <x v="0"/>
    <x v="1"/>
    <x v="10"/>
  </r>
  <r>
    <n v="-8"/>
    <n v="36"/>
    <n v="65"/>
    <n v="29"/>
    <n v="44"/>
    <x v="21"/>
    <x v="20"/>
    <n v="10"/>
    <n v="10"/>
    <n v="30"/>
    <n v="53"/>
    <n v="435"/>
    <n v="13"/>
    <x v="3"/>
    <x v="15"/>
    <x v="3"/>
    <x v="1"/>
    <x v="0"/>
    <x v="1"/>
    <x v="3"/>
  </r>
  <r>
    <n v="148"/>
    <n v="239"/>
    <n v="478"/>
    <n v="225"/>
    <n v="91"/>
    <x v="49"/>
    <x v="162"/>
    <n v="150"/>
    <n v="166"/>
    <n v="230"/>
    <n v="450"/>
    <n v="925"/>
    <n v="4"/>
    <x v="3"/>
    <x v="16"/>
    <x v="3"/>
    <x v="0"/>
    <x v="0"/>
    <x v="2"/>
    <x v="12"/>
  </r>
  <r>
    <n v="26"/>
    <n v="173"/>
    <n v="298"/>
    <n v="166"/>
    <n v="147"/>
    <x v="54"/>
    <x v="196"/>
    <n v="30"/>
    <n v="148"/>
    <n v="160"/>
    <n v="285"/>
    <n v="805"/>
    <n v="5"/>
    <x v="3"/>
    <x v="16"/>
    <x v="3"/>
    <x v="0"/>
    <x v="0"/>
    <x v="2"/>
    <x v="4"/>
  </r>
  <r>
    <n v="220"/>
    <n v="335"/>
    <n v="587"/>
    <n v="241"/>
    <n v="115"/>
    <x v="42"/>
    <x v="161"/>
    <n v="220"/>
    <n v="239"/>
    <n v="320"/>
    <n v="554"/>
    <n v="831"/>
    <n v="6"/>
    <x v="3"/>
    <x v="16"/>
    <x v="3"/>
    <x v="0"/>
    <x v="1"/>
    <x v="2"/>
    <x v="5"/>
  </r>
  <r>
    <n v="-76"/>
    <n v="-13"/>
    <n v="110"/>
    <n v="58"/>
    <n v="63"/>
    <x v="40"/>
    <x v="167"/>
    <n v="-70"/>
    <n v="145"/>
    <n v="-20"/>
    <n v="131"/>
    <n v="818"/>
    <n v="1"/>
    <x v="3"/>
    <x v="16"/>
    <x v="3"/>
    <x v="0"/>
    <x v="0"/>
    <x v="0"/>
    <x v="0"/>
  </r>
  <r>
    <n v="276"/>
    <n v="428"/>
    <n v="712"/>
    <n v="319"/>
    <n v="152"/>
    <x v="59"/>
    <x v="188"/>
    <n v="400"/>
    <n v="292"/>
    <n v="540"/>
    <n v="892"/>
    <n v="209"/>
    <n v="2"/>
    <x v="3"/>
    <x v="16"/>
    <x v="3"/>
    <x v="0"/>
    <x v="0"/>
    <x v="0"/>
    <x v="1"/>
  </r>
  <r>
    <n v="-141"/>
    <n v="-32"/>
    <n v="159"/>
    <n v="241"/>
    <n v="109"/>
    <x v="12"/>
    <x v="197"/>
    <n v="-150"/>
    <n v="244"/>
    <n v="-50"/>
    <n v="187"/>
    <n v="916"/>
    <n v="3"/>
    <x v="3"/>
    <x v="16"/>
    <x v="3"/>
    <x v="0"/>
    <x v="1"/>
    <x v="0"/>
    <x v="2"/>
  </r>
  <r>
    <n v="106"/>
    <n v="145"/>
    <n v="245"/>
    <n v="97"/>
    <n v="39"/>
    <x v="55"/>
    <x v="158"/>
    <n v="110"/>
    <n v="72"/>
    <n v="130"/>
    <n v="210"/>
    <n v="408"/>
    <n v="8"/>
    <x v="3"/>
    <x v="16"/>
    <x v="3"/>
    <x v="0"/>
    <x v="1"/>
    <x v="3"/>
    <x v="6"/>
  </r>
  <r>
    <n v="162"/>
    <n v="247"/>
    <n v="456"/>
    <n v="170"/>
    <n v="85"/>
    <x v="33"/>
    <x v="195"/>
    <n v="170"/>
    <n v="167"/>
    <n v="230"/>
    <n v="409"/>
    <n v="707"/>
    <n v="9"/>
    <x v="3"/>
    <x v="16"/>
    <x v="3"/>
    <x v="0"/>
    <x v="1"/>
    <x v="3"/>
    <x v="7"/>
  </r>
  <r>
    <n v="62"/>
    <n v="100"/>
    <n v="178"/>
    <n v="78"/>
    <n v="38"/>
    <x v="25"/>
    <x v="154"/>
    <n v="60"/>
    <n v="50"/>
    <n v="90"/>
    <n v="140"/>
    <n v="805"/>
    <n v="10"/>
    <x v="3"/>
    <x v="16"/>
    <x v="3"/>
    <x v="0"/>
    <x v="1"/>
    <x v="3"/>
    <x v="8"/>
  </r>
  <r>
    <n v="96"/>
    <n v="132"/>
    <n v="223"/>
    <n v="91"/>
    <n v="36"/>
    <x v="25"/>
    <x v="0"/>
    <n v="80"/>
    <n v="71"/>
    <n v="90"/>
    <n v="139"/>
    <n v="805"/>
    <n v="11"/>
    <x v="3"/>
    <x v="16"/>
    <x v="3"/>
    <x v="0"/>
    <x v="0"/>
    <x v="1"/>
    <x v="9"/>
  </r>
  <r>
    <n v="83"/>
    <n v="117"/>
    <n v="198"/>
    <n v="81"/>
    <n v="34"/>
    <x v="9"/>
    <x v="156"/>
    <n v="70"/>
    <n v="50"/>
    <n v="80"/>
    <n v="142"/>
    <n v="530"/>
    <n v="12"/>
    <x v="3"/>
    <x v="16"/>
    <x v="3"/>
    <x v="0"/>
    <x v="0"/>
    <x v="1"/>
    <x v="10"/>
  </r>
  <r>
    <n v="48"/>
    <n v="102"/>
    <n v="170"/>
    <n v="68"/>
    <n v="54"/>
    <x v="9"/>
    <x v="157"/>
    <n v="40"/>
    <n v="53"/>
    <n v="70"/>
    <n v="97"/>
    <n v="415"/>
    <n v="13"/>
    <x v="3"/>
    <x v="16"/>
    <x v="3"/>
    <x v="0"/>
    <x v="0"/>
    <x v="1"/>
    <x v="3"/>
  </r>
  <r>
    <n v="32"/>
    <n v="43"/>
    <n v="43"/>
    <n v="0"/>
    <n v="11"/>
    <x v="38"/>
    <x v="166"/>
    <n v="30"/>
    <n v="0"/>
    <n v="40"/>
    <n v="40"/>
    <n v="775"/>
    <n v="4"/>
    <x v="3"/>
    <x v="17"/>
    <x v="3"/>
    <x v="1"/>
    <x v="0"/>
    <x v="2"/>
    <x v="12"/>
  </r>
  <r>
    <n v="11"/>
    <n v="28"/>
    <n v="47"/>
    <n v="19"/>
    <n v="17"/>
    <x v="13"/>
    <x v="163"/>
    <n v="20"/>
    <n v="10"/>
    <n v="30"/>
    <n v="45"/>
    <n v="702"/>
    <n v="5"/>
    <x v="3"/>
    <x v="17"/>
    <x v="3"/>
    <x v="1"/>
    <x v="0"/>
    <x v="2"/>
    <x v="4"/>
  </r>
  <r>
    <n v="10"/>
    <n v="26"/>
    <n v="43"/>
    <n v="17"/>
    <n v="16"/>
    <x v="16"/>
    <x v="165"/>
    <n v="20"/>
    <n v="10"/>
    <n v="30"/>
    <n v="40"/>
    <n v="775"/>
    <n v="6"/>
    <x v="3"/>
    <x v="17"/>
    <x v="3"/>
    <x v="1"/>
    <x v="1"/>
    <x v="2"/>
    <x v="5"/>
  </r>
  <r>
    <n v="-2"/>
    <n v="44"/>
    <n v="79"/>
    <n v="35"/>
    <n v="46"/>
    <x v="45"/>
    <x v="16"/>
    <n v="10"/>
    <n v="38"/>
    <n v="50"/>
    <n v="92"/>
    <n v="775"/>
    <n v="2"/>
    <x v="3"/>
    <x v="17"/>
    <x v="3"/>
    <x v="1"/>
    <x v="0"/>
    <x v="0"/>
    <x v="1"/>
  </r>
  <r>
    <n v="4"/>
    <n v="33"/>
    <n v="61"/>
    <n v="28"/>
    <n v="29"/>
    <x v="14"/>
    <x v="167"/>
    <n v="20"/>
    <n v="30"/>
    <n v="40"/>
    <n v="73"/>
    <n v="775"/>
    <n v="3"/>
    <x v="3"/>
    <x v="17"/>
    <x v="3"/>
    <x v="1"/>
    <x v="1"/>
    <x v="0"/>
    <x v="2"/>
  </r>
  <r>
    <n v="27"/>
    <n v="173"/>
    <n v="298"/>
    <n v="131"/>
    <n v="146"/>
    <x v="54"/>
    <x v="196"/>
    <n v="50"/>
    <n v="95"/>
    <n v="160"/>
    <n v="268"/>
    <n v="775"/>
    <n v="8"/>
    <x v="3"/>
    <x v="17"/>
    <x v="3"/>
    <x v="1"/>
    <x v="1"/>
    <x v="3"/>
    <x v="6"/>
  </r>
  <r>
    <n v="156"/>
    <n v="265"/>
    <n v="456"/>
    <n v="214"/>
    <n v="109"/>
    <x v="12"/>
    <x v="160"/>
    <n v="160"/>
    <n v="107"/>
    <n v="240"/>
    <n v="391"/>
    <n v="775"/>
    <n v="9"/>
    <x v="3"/>
    <x v="17"/>
    <x v="3"/>
    <x v="1"/>
    <x v="1"/>
    <x v="3"/>
    <x v="7"/>
  </r>
  <r>
    <n v="115"/>
    <n v="178"/>
    <n v="301"/>
    <n v="153"/>
    <n v="63"/>
    <x v="40"/>
    <x v="129"/>
    <n v="110"/>
    <n v="73"/>
    <n v="160"/>
    <n v="260"/>
    <n v="702"/>
    <n v="10"/>
    <x v="3"/>
    <x v="17"/>
    <x v="3"/>
    <x v="1"/>
    <x v="1"/>
    <x v="3"/>
    <x v="8"/>
  </r>
  <r>
    <n v="219"/>
    <n v="335"/>
    <n v="587"/>
    <n v="189"/>
    <n v="116"/>
    <x v="42"/>
    <x v="161"/>
    <n v="160"/>
    <n v="132"/>
    <n v="230"/>
    <n v="390"/>
    <n v="702"/>
    <n v="11"/>
    <x v="3"/>
    <x v="17"/>
    <x v="3"/>
    <x v="1"/>
    <x v="0"/>
    <x v="1"/>
    <x v="9"/>
  </r>
  <r>
    <n v="149"/>
    <n v="239"/>
    <n v="478"/>
    <n v="305"/>
    <n v="90"/>
    <x v="49"/>
    <x v="162"/>
    <n v="110"/>
    <n v="165"/>
    <n v="170"/>
    <n v="332"/>
    <n v="775"/>
    <n v="12"/>
    <x v="3"/>
    <x v="17"/>
    <x v="3"/>
    <x v="1"/>
    <x v="0"/>
    <x v="1"/>
    <x v="10"/>
  </r>
  <r>
    <n v="-365"/>
    <n v="-260"/>
    <n v="26"/>
    <n v="182"/>
    <n v="131"/>
    <x v="56"/>
    <x v="198"/>
    <n v="-250"/>
    <n v="125"/>
    <n v="-170"/>
    <n v="0"/>
    <n v="702"/>
    <n v="13"/>
    <x v="3"/>
    <x v="17"/>
    <x v="3"/>
    <x v="1"/>
    <x v="0"/>
    <x v="1"/>
    <x v="3"/>
  </r>
  <r>
    <n v="13"/>
    <n v="67"/>
    <n v="121"/>
    <n v="54"/>
    <n v="54"/>
    <x v="23"/>
    <x v="155"/>
    <n v="20"/>
    <n v="50"/>
    <n v="60"/>
    <n v="114"/>
    <n v="541"/>
    <n v="4"/>
    <x v="3"/>
    <x v="18"/>
    <x v="3"/>
    <x v="1"/>
    <x v="0"/>
    <x v="2"/>
    <x v="12"/>
  </r>
  <r>
    <n v="28"/>
    <n v="74"/>
    <n v="129"/>
    <n v="55"/>
    <n v="46"/>
    <x v="22"/>
    <x v="7"/>
    <n v="40"/>
    <n v="50"/>
    <n v="70"/>
    <n v="115"/>
    <n v="971"/>
    <n v="5"/>
    <x v="3"/>
    <x v="18"/>
    <x v="3"/>
    <x v="1"/>
    <x v="0"/>
    <x v="2"/>
    <x v="4"/>
  </r>
  <r>
    <n v="93"/>
    <n v="163"/>
    <n v="325"/>
    <n v="137"/>
    <n v="70"/>
    <x v="50"/>
    <x v="5"/>
    <n v="100"/>
    <n v="57"/>
    <n v="160"/>
    <n v="316"/>
    <n v="503"/>
    <n v="6"/>
    <x v="3"/>
    <x v="18"/>
    <x v="3"/>
    <x v="1"/>
    <x v="1"/>
    <x v="2"/>
    <x v="5"/>
  </r>
  <r>
    <n v="-3"/>
    <n v="73"/>
    <n v="125"/>
    <n v="52"/>
    <n v="76"/>
    <x v="6"/>
    <x v="159"/>
    <n v="30"/>
    <n v="60"/>
    <n v="90"/>
    <n v="151"/>
    <n v="971"/>
    <n v="1"/>
    <x v="3"/>
    <x v="18"/>
    <x v="3"/>
    <x v="1"/>
    <x v="0"/>
    <x v="0"/>
    <x v="0"/>
  </r>
  <r>
    <n v="8"/>
    <n v="70"/>
    <n v="119"/>
    <n v="49"/>
    <n v="62"/>
    <x v="34"/>
    <x v="199"/>
    <n v="30"/>
    <n v="58"/>
    <n v="80"/>
    <n v="142"/>
    <n v="503"/>
    <n v="2"/>
    <x v="3"/>
    <x v="18"/>
    <x v="3"/>
    <x v="1"/>
    <x v="0"/>
    <x v="0"/>
    <x v="1"/>
  </r>
  <r>
    <n v="31"/>
    <n v="52"/>
    <n v="87"/>
    <n v="35"/>
    <n v="21"/>
    <x v="28"/>
    <x v="0"/>
    <n v="40"/>
    <n v="22"/>
    <n v="40"/>
    <n v="70"/>
    <n v="971"/>
    <n v="8"/>
    <x v="3"/>
    <x v="18"/>
    <x v="3"/>
    <x v="1"/>
    <x v="1"/>
    <x v="3"/>
    <x v="6"/>
  </r>
  <r>
    <n v="32"/>
    <n v="60"/>
    <n v="106"/>
    <n v="46"/>
    <n v="28"/>
    <x v="4"/>
    <x v="11"/>
    <n v="40"/>
    <n v="39"/>
    <n v="60"/>
    <n v="81"/>
    <n v="971"/>
    <n v="9"/>
    <x v="3"/>
    <x v="18"/>
    <x v="3"/>
    <x v="1"/>
    <x v="1"/>
    <x v="3"/>
    <x v="7"/>
  </r>
  <r>
    <n v="15"/>
    <n v="32"/>
    <n v="53"/>
    <n v="21"/>
    <n v="17"/>
    <x v="13"/>
    <x v="174"/>
    <n v="20"/>
    <n v="10"/>
    <n v="20"/>
    <n v="41"/>
    <n v="503"/>
    <n v="11"/>
    <x v="3"/>
    <x v="18"/>
    <x v="3"/>
    <x v="1"/>
    <x v="0"/>
    <x v="1"/>
    <x v="9"/>
  </r>
  <r>
    <n v="73"/>
    <n v="134"/>
    <n v="222"/>
    <n v="88"/>
    <n v="61"/>
    <x v="57"/>
    <x v="171"/>
    <n v="70"/>
    <n v="38"/>
    <n v="100"/>
    <n v="150"/>
    <n v="541"/>
    <n v="12"/>
    <x v="3"/>
    <x v="18"/>
    <x v="3"/>
    <x v="1"/>
    <x v="0"/>
    <x v="1"/>
    <x v="10"/>
  </r>
  <r>
    <n v="98"/>
    <n v="155"/>
    <n v="267"/>
    <n v="96"/>
    <n v="57"/>
    <x v="20"/>
    <x v="172"/>
    <n v="70"/>
    <n v="83"/>
    <n v="110"/>
    <n v="167"/>
    <n v="971"/>
    <n v="13"/>
    <x v="3"/>
    <x v="18"/>
    <x v="3"/>
    <x v="1"/>
    <x v="0"/>
    <x v="1"/>
    <x v="3"/>
  </r>
  <r>
    <n v="28"/>
    <n v="64"/>
    <n v="107"/>
    <n v="43"/>
    <n v="36"/>
    <x v="45"/>
    <x v="173"/>
    <n v="50"/>
    <n v="47"/>
    <n v="80"/>
    <n v="133"/>
    <n v="503"/>
    <n v="3"/>
    <x v="3"/>
    <x v="18"/>
    <x v="3"/>
    <x v="1"/>
    <x v="1"/>
    <x v="0"/>
    <x v="2"/>
  </r>
  <r>
    <n v="32"/>
    <n v="58"/>
    <n v="103"/>
    <n v="45"/>
    <n v="26"/>
    <x v="3"/>
    <x v="177"/>
    <n v="30"/>
    <n v="44"/>
    <n v="50"/>
    <n v="86"/>
    <n v="206"/>
    <n v="4"/>
    <x v="3"/>
    <x v="19"/>
    <x v="3"/>
    <x v="1"/>
    <x v="0"/>
    <x v="2"/>
    <x v="12"/>
  </r>
  <r>
    <n v="15"/>
    <n v="70"/>
    <n v="127"/>
    <n v="57"/>
    <n v="55"/>
    <x v="27"/>
    <x v="178"/>
    <n v="30"/>
    <n v="55"/>
    <n v="70"/>
    <n v="120"/>
    <n v="253"/>
    <n v="5"/>
    <x v="3"/>
    <x v="19"/>
    <x v="3"/>
    <x v="1"/>
    <x v="0"/>
    <x v="2"/>
    <x v="4"/>
  </r>
  <r>
    <n v="39"/>
    <n v="82"/>
    <n v="151"/>
    <n v="69"/>
    <n v="43"/>
    <x v="27"/>
    <x v="9"/>
    <n v="60"/>
    <n v="54"/>
    <n v="80"/>
    <n v="140"/>
    <n v="206"/>
    <n v="6"/>
    <x v="3"/>
    <x v="19"/>
    <x v="3"/>
    <x v="1"/>
    <x v="1"/>
    <x v="2"/>
    <x v="5"/>
  </r>
  <r>
    <n v="54"/>
    <n v="100"/>
    <n v="169"/>
    <n v="69"/>
    <n v="46"/>
    <x v="9"/>
    <x v="200"/>
    <n v="90"/>
    <n v="80"/>
    <n v="130"/>
    <n v="210"/>
    <n v="509"/>
    <n v="2"/>
    <x v="3"/>
    <x v="19"/>
    <x v="3"/>
    <x v="1"/>
    <x v="0"/>
    <x v="0"/>
    <x v="1"/>
  </r>
  <r>
    <n v="106"/>
    <n v="176"/>
    <n v="292"/>
    <n v="127"/>
    <n v="70"/>
    <x v="58"/>
    <x v="183"/>
    <n v="110"/>
    <n v="90"/>
    <n v="160"/>
    <n v="250"/>
    <n v="253"/>
    <n v="8"/>
    <x v="3"/>
    <x v="19"/>
    <x v="3"/>
    <x v="1"/>
    <x v="1"/>
    <x v="3"/>
    <x v="6"/>
  </r>
  <r>
    <n v="30"/>
    <n v="51"/>
    <n v="86"/>
    <n v="35"/>
    <n v="21"/>
    <x v="28"/>
    <x v="165"/>
    <n v="40"/>
    <n v="21"/>
    <n v="40"/>
    <n v="70"/>
    <n v="509"/>
    <n v="9"/>
    <x v="3"/>
    <x v="19"/>
    <x v="3"/>
    <x v="1"/>
    <x v="1"/>
    <x v="3"/>
    <x v="7"/>
  </r>
  <r>
    <n v="45"/>
    <n v="84"/>
    <n v="133"/>
    <n v="49"/>
    <n v="39"/>
    <x v="4"/>
    <x v="87"/>
    <n v="40"/>
    <n v="41"/>
    <n v="60"/>
    <n v="90"/>
    <n v="253"/>
    <n v="11"/>
    <x v="3"/>
    <x v="19"/>
    <x v="3"/>
    <x v="1"/>
    <x v="0"/>
    <x v="1"/>
    <x v="9"/>
  </r>
  <r>
    <n v="30"/>
    <n v="68"/>
    <n v="114"/>
    <n v="46"/>
    <n v="38"/>
    <x v="3"/>
    <x v="175"/>
    <n v="20"/>
    <n v="30"/>
    <n v="40"/>
    <n v="82"/>
    <n v="253"/>
    <n v="12"/>
    <x v="3"/>
    <x v="19"/>
    <x v="3"/>
    <x v="1"/>
    <x v="0"/>
    <x v="1"/>
    <x v="10"/>
  </r>
  <r>
    <n v="0"/>
    <n v="87"/>
    <n v="150"/>
    <n v="63"/>
    <n v="87"/>
    <x v="7"/>
    <x v="176"/>
    <n v="10"/>
    <n v="27"/>
    <n v="60"/>
    <n v="100"/>
    <n v="253"/>
    <n v="13"/>
    <x v="3"/>
    <x v="19"/>
    <x v="3"/>
    <x v="1"/>
    <x v="0"/>
    <x v="1"/>
    <x v="3"/>
  </r>
  <r>
    <n v="17"/>
    <n v="132"/>
    <n v="227"/>
    <n v="95"/>
    <n v="115"/>
    <x v="53"/>
    <x v="179"/>
    <n v="70"/>
    <n v="173"/>
    <n v="170"/>
    <n v="283"/>
    <n v="206"/>
    <n v="3"/>
    <x v="3"/>
    <x v="19"/>
    <x v="3"/>
    <x v="1"/>
    <x v="1"/>
    <x v="0"/>
    <x v="2"/>
  </r>
  <r>
    <n v="111"/>
    <n v="152"/>
    <n v="256"/>
    <n v="85"/>
    <n v="41"/>
    <x v="57"/>
    <x v="2"/>
    <n v="120"/>
    <n v="97"/>
    <n v="150"/>
    <n v="259"/>
    <n v="720"/>
    <n v="1"/>
    <x v="4"/>
    <x v="0"/>
    <x v="0"/>
    <x v="0"/>
    <x v="0"/>
    <x v="0"/>
    <x v="0"/>
  </r>
  <r>
    <n v="68"/>
    <n v="107"/>
    <n v="190"/>
    <n v="83"/>
    <n v="39"/>
    <x v="1"/>
    <x v="201"/>
    <n v="80"/>
    <n v="78"/>
    <n v="110"/>
    <n v="192"/>
    <n v="303"/>
    <n v="2"/>
    <x v="4"/>
    <x v="0"/>
    <x v="0"/>
    <x v="0"/>
    <x v="0"/>
    <x v="0"/>
    <x v="1"/>
  </r>
  <r>
    <n v="12"/>
    <n v="65"/>
    <n v="118"/>
    <n v="53"/>
    <n v="53"/>
    <x v="23"/>
    <x v="139"/>
    <n v="20"/>
    <n v="29"/>
    <n v="60"/>
    <n v="100"/>
    <n v="720"/>
    <n v="11"/>
    <x v="4"/>
    <x v="0"/>
    <x v="0"/>
    <x v="0"/>
    <x v="0"/>
    <x v="1"/>
    <x v="9"/>
  </r>
  <r>
    <n v="27"/>
    <n v="66"/>
    <n v="122"/>
    <n v="56"/>
    <n v="39"/>
    <x v="43"/>
    <x v="202"/>
    <n v="30"/>
    <n v="40"/>
    <n v="60"/>
    <n v="88"/>
    <n v="303"/>
    <n v="12"/>
    <x v="4"/>
    <x v="0"/>
    <x v="0"/>
    <x v="0"/>
    <x v="0"/>
    <x v="1"/>
    <x v="10"/>
  </r>
  <r>
    <n v="30"/>
    <n v="56"/>
    <n v="99"/>
    <n v="43"/>
    <n v="26"/>
    <x v="3"/>
    <x v="203"/>
    <n v="30"/>
    <n v="17"/>
    <n v="50"/>
    <n v="67"/>
    <n v="719"/>
    <n v="13"/>
    <x v="4"/>
    <x v="0"/>
    <x v="0"/>
    <x v="0"/>
    <x v="0"/>
    <x v="1"/>
    <x v="3"/>
  </r>
  <r>
    <n v="88"/>
    <n v="124"/>
    <n v="210"/>
    <n v="86"/>
    <n v="36"/>
    <x v="0"/>
    <x v="204"/>
    <n v="120"/>
    <n v="95"/>
    <n v="150"/>
    <n v="235"/>
    <n v="303"/>
    <n v="5"/>
    <x v="4"/>
    <x v="0"/>
    <x v="0"/>
    <x v="0"/>
    <x v="0"/>
    <x v="2"/>
    <x v="4"/>
  </r>
  <r>
    <n v="44"/>
    <n v="96"/>
    <n v="160"/>
    <n v="64"/>
    <n v="52"/>
    <x v="27"/>
    <x v="154"/>
    <n v="60"/>
    <n v="76"/>
    <n v="110"/>
    <n v="180"/>
    <n v="303"/>
    <n v="6"/>
    <x v="4"/>
    <x v="0"/>
    <x v="0"/>
    <x v="0"/>
    <x v="1"/>
    <x v="2"/>
    <x v="5"/>
  </r>
  <r>
    <n v="112"/>
    <n v="152"/>
    <n v="256"/>
    <n v="84"/>
    <n v="40"/>
    <x v="57"/>
    <x v="205"/>
    <n v="120"/>
    <n v="94"/>
    <n v="150"/>
    <n v="257"/>
    <n v="720"/>
    <n v="3"/>
    <x v="4"/>
    <x v="0"/>
    <x v="0"/>
    <x v="0"/>
    <x v="1"/>
    <x v="0"/>
    <x v="2"/>
  </r>
  <r>
    <n v="83"/>
    <n v="149"/>
    <n v="298"/>
    <n v="192"/>
    <n v="66"/>
    <x v="60"/>
    <x v="206"/>
    <n v="90"/>
    <n v="67"/>
    <n v="140"/>
    <n v="260"/>
    <n v="970"/>
    <n v="8"/>
    <x v="4"/>
    <x v="0"/>
    <x v="0"/>
    <x v="0"/>
    <x v="1"/>
    <x v="3"/>
    <x v="6"/>
  </r>
  <r>
    <n v="-3"/>
    <n v="75"/>
    <n v="128"/>
    <n v="53"/>
    <n v="78"/>
    <x v="36"/>
    <x v="184"/>
    <n v="10"/>
    <n v="40"/>
    <n v="70"/>
    <n v="110"/>
    <n v="720"/>
    <n v="9"/>
    <x v="4"/>
    <x v="0"/>
    <x v="0"/>
    <x v="0"/>
    <x v="1"/>
    <x v="3"/>
    <x v="7"/>
  </r>
  <r>
    <n v="26"/>
    <n v="71"/>
    <n v="123"/>
    <n v="52"/>
    <n v="45"/>
    <x v="43"/>
    <x v="139"/>
    <n v="30"/>
    <n v="30"/>
    <n v="60"/>
    <n v="100"/>
    <n v="719"/>
    <n v="10"/>
    <x v="4"/>
    <x v="0"/>
    <x v="0"/>
    <x v="0"/>
    <x v="1"/>
    <x v="3"/>
    <x v="8"/>
  </r>
  <r>
    <n v="161"/>
    <n v="270"/>
    <n v="465"/>
    <n v="223"/>
    <n v="109"/>
    <x v="33"/>
    <x v="55"/>
    <n v="180"/>
    <n v="256"/>
    <n v="280"/>
    <n v="480"/>
    <n v="630"/>
    <n v="2"/>
    <x v="4"/>
    <x v="1"/>
    <x v="0"/>
    <x v="0"/>
    <x v="0"/>
    <x v="0"/>
    <x v="1"/>
  </r>
  <r>
    <n v="88"/>
    <n v="124"/>
    <n v="210"/>
    <n v="86"/>
    <n v="36"/>
    <x v="0"/>
    <x v="204"/>
    <n v="80"/>
    <n v="70"/>
    <n v="110"/>
    <n v="191"/>
    <n v="847"/>
    <n v="11"/>
    <x v="4"/>
    <x v="1"/>
    <x v="0"/>
    <x v="0"/>
    <x v="0"/>
    <x v="1"/>
    <x v="9"/>
  </r>
  <r>
    <n v="44"/>
    <n v="96"/>
    <n v="160"/>
    <n v="64"/>
    <n v="52"/>
    <x v="27"/>
    <x v="154"/>
    <n v="50"/>
    <n v="62"/>
    <n v="90"/>
    <n v="140"/>
    <n v="815"/>
    <n v="12"/>
    <x v="4"/>
    <x v="1"/>
    <x v="0"/>
    <x v="0"/>
    <x v="0"/>
    <x v="1"/>
    <x v="10"/>
  </r>
  <r>
    <n v="230"/>
    <n v="349"/>
    <n v="612"/>
    <n v="332"/>
    <n v="119"/>
    <x v="53"/>
    <x v="207"/>
    <n v="300"/>
    <n v="286"/>
    <n v="420"/>
    <n v="720"/>
    <n v="773"/>
    <n v="5"/>
    <x v="4"/>
    <x v="1"/>
    <x v="0"/>
    <x v="0"/>
    <x v="0"/>
    <x v="2"/>
    <x v="4"/>
  </r>
  <r>
    <n v="165"/>
    <n v="261"/>
    <n v="521"/>
    <n v="210"/>
    <n v="96"/>
    <x v="24"/>
    <x v="208"/>
    <n v="210"/>
    <n v="279"/>
    <n v="310"/>
    <n v="616"/>
    <n v="630"/>
    <n v="6"/>
    <x v="4"/>
    <x v="1"/>
    <x v="0"/>
    <x v="0"/>
    <x v="1"/>
    <x v="2"/>
    <x v="5"/>
  </r>
  <r>
    <n v="122"/>
    <n v="185"/>
    <n v="312"/>
    <n v="102"/>
    <n v="63"/>
    <x v="30"/>
    <x v="209"/>
    <n v="140"/>
    <n v="216"/>
    <n v="190"/>
    <n v="323"/>
    <n v="618"/>
    <n v="3"/>
    <x v="4"/>
    <x v="1"/>
    <x v="0"/>
    <x v="0"/>
    <x v="1"/>
    <x v="0"/>
    <x v="2"/>
  </r>
  <r>
    <n v="112"/>
    <n v="152"/>
    <n v="256"/>
    <n v="95"/>
    <n v="40"/>
    <x v="57"/>
    <x v="2"/>
    <n v="120"/>
    <n v="72"/>
    <n v="140"/>
    <n v="228"/>
    <n v="773"/>
    <n v="8"/>
    <x v="4"/>
    <x v="1"/>
    <x v="0"/>
    <x v="0"/>
    <x v="1"/>
    <x v="3"/>
    <x v="6"/>
  </r>
  <r>
    <n v="68"/>
    <n v="107"/>
    <n v="190"/>
    <n v="83"/>
    <n v="39"/>
    <x v="1"/>
    <x v="201"/>
    <n v="60"/>
    <n v="70"/>
    <n v="90"/>
    <n v="151"/>
    <n v="217"/>
    <n v="9"/>
    <x v="4"/>
    <x v="1"/>
    <x v="0"/>
    <x v="0"/>
    <x v="1"/>
    <x v="3"/>
    <x v="7"/>
  </r>
  <r>
    <n v="112"/>
    <n v="152"/>
    <n v="256"/>
    <n v="104"/>
    <n v="40"/>
    <x v="57"/>
    <x v="205"/>
    <n v="120"/>
    <n v="90"/>
    <n v="140"/>
    <n v="220"/>
    <n v="773"/>
    <n v="10"/>
    <x v="4"/>
    <x v="1"/>
    <x v="0"/>
    <x v="0"/>
    <x v="1"/>
    <x v="3"/>
    <x v="8"/>
  </r>
  <r>
    <n v="12"/>
    <n v="29"/>
    <n v="49"/>
    <n v="20"/>
    <n v="17"/>
    <x v="13"/>
    <x v="106"/>
    <n v="20"/>
    <n v="20"/>
    <n v="30"/>
    <n v="50"/>
    <n v="712"/>
    <n v="1"/>
    <x v="4"/>
    <x v="2"/>
    <x v="0"/>
    <x v="1"/>
    <x v="0"/>
    <x v="0"/>
    <x v="0"/>
  </r>
  <r>
    <n v="165"/>
    <n v="261"/>
    <n v="521"/>
    <n v="228"/>
    <n v="96"/>
    <x v="24"/>
    <x v="208"/>
    <n v="150"/>
    <n v="278"/>
    <n v="230"/>
    <n v="450"/>
    <n v="712"/>
    <n v="11"/>
    <x v="4"/>
    <x v="2"/>
    <x v="0"/>
    <x v="1"/>
    <x v="0"/>
    <x v="1"/>
    <x v="9"/>
  </r>
  <r>
    <n v="190"/>
    <n v="324"/>
    <n v="589"/>
    <n v="275"/>
    <n v="134"/>
    <x v="61"/>
    <x v="210"/>
    <n v="170"/>
    <n v="236"/>
    <n v="290"/>
    <n v="498"/>
    <n v="563"/>
    <n v="12"/>
    <x v="4"/>
    <x v="2"/>
    <x v="0"/>
    <x v="1"/>
    <x v="0"/>
    <x v="1"/>
    <x v="10"/>
  </r>
  <r>
    <n v="12"/>
    <n v="29"/>
    <n v="49"/>
    <n v="20"/>
    <n v="17"/>
    <x v="13"/>
    <x v="211"/>
    <n v="20"/>
    <n v="20"/>
    <n v="30"/>
    <n v="55"/>
    <n v="319"/>
    <n v="5"/>
    <x v="4"/>
    <x v="2"/>
    <x v="0"/>
    <x v="1"/>
    <x v="0"/>
    <x v="2"/>
    <x v="4"/>
  </r>
  <r>
    <n v="31"/>
    <n v="43"/>
    <n v="43"/>
    <n v="0"/>
    <n v="12"/>
    <x v="38"/>
    <x v="212"/>
    <n v="40"/>
    <n v="0"/>
    <n v="50"/>
    <n v="50"/>
    <n v="515"/>
    <n v="6"/>
    <x v="4"/>
    <x v="2"/>
    <x v="0"/>
    <x v="1"/>
    <x v="1"/>
    <x v="2"/>
    <x v="5"/>
  </r>
  <r>
    <n v="7"/>
    <n v="37"/>
    <n v="68"/>
    <n v="31"/>
    <n v="30"/>
    <x v="28"/>
    <x v="213"/>
    <n v="20"/>
    <n v="28"/>
    <n v="40"/>
    <n v="70"/>
    <n v="515"/>
    <n v="2"/>
    <x v="4"/>
    <x v="2"/>
    <x v="0"/>
    <x v="1"/>
    <x v="0"/>
    <x v="0"/>
    <x v="1"/>
  </r>
  <r>
    <n v="11"/>
    <n v="30"/>
    <n v="52"/>
    <n v="22"/>
    <n v="19"/>
    <x v="15"/>
    <x v="129"/>
    <n v="20"/>
    <n v="20"/>
    <n v="30"/>
    <n v="50"/>
    <n v="515"/>
    <n v="3"/>
    <x v="4"/>
    <x v="2"/>
    <x v="0"/>
    <x v="1"/>
    <x v="1"/>
    <x v="0"/>
    <x v="2"/>
  </r>
  <r>
    <n v="231"/>
    <n v="349"/>
    <n v="612"/>
    <n v="217"/>
    <n v="118"/>
    <x v="53"/>
    <x v="207"/>
    <n v="220"/>
    <n v="236"/>
    <n v="310"/>
    <n v="522"/>
    <n v="563"/>
    <n v="8"/>
    <x v="4"/>
    <x v="2"/>
    <x v="0"/>
    <x v="1"/>
    <x v="1"/>
    <x v="3"/>
    <x v="6"/>
  </r>
  <r>
    <n v="122"/>
    <n v="185"/>
    <n v="312"/>
    <n v="163"/>
    <n v="63"/>
    <x v="30"/>
    <x v="209"/>
    <n v="130"/>
    <n v="99"/>
    <n v="170"/>
    <n v="279"/>
    <n v="515"/>
    <n v="9"/>
    <x v="4"/>
    <x v="2"/>
    <x v="0"/>
    <x v="1"/>
    <x v="1"/>
    <x v="3"/>
    <x v="7"/>
  </r>
  <r>
    <n v="14"/>
    <n v="53"/>
    <n v="92"/>
    <n v="39"/>
    <n v="39"/>
    <x v="19"/>
    <x v="214"/>
    <n v="20"/>
    <n v="30"/>
    <n v="50"/>
    <n v="80"/>
    <n v="314"/>
    <n v="11"/>
    <x v="4"/>
    <x v="3"/>
    <x v="0"/>
    <x v="1"/>
    <x v="0"/>
    <x v="1"/>
    <x v="9"/>
  </r>
  <r>
    <n v="-4"/>
    <n v="42"/>
    <n v="76"/>
    <n v="34"/>
    <n v="46"/>
    <x v="19"/>
    <x v="215"/>
    <n v="0"/>
    <n v="20"/>
    <n v="40"/>
    <n v="60"/>
    <n v="314"/>
    <n v="12"/>
    <x v="4"/>
    <x v="3"/>
    <x v="0"/>
    <x v="1"/>
    <x v="0"/>
    <x v="1"/>
    <x v="10"/>
  </r>
  <r>
    <n v="-2"/>
    <n v="45"/>
    <n v="81"/>
    <n v="36"/>
    <n v="47"/>
    <x v="45"/>
    <x v="214"/>
    <n v="0"/>
    <n v="43"/>
    <n v="40"/>
    <n v="83"/>
    <n v="573"/>
    <n v="13"/>
    <x v="4"/>
    <x v="3"/>
    <x v="0"/>
    <x v="1"/>
    <x v="0"/>
    <x v="1"/>
    <x v="3"/>
  </r>
  <r>
    <n v="41"/>
    <n v="65"/>
    <n v="109"/>
    <n v="44"/>
    <n v="24"/>
    <x v="19"/>
    <x v="46"/>
    <n v="50"/>
    <n v="45"/>
    <n v="70"/>
    <n v="115"/>
    <n v="636"/>
    <n v="5"/>
    <x v="4"/>
    <x v="3"/>
    <x v="0"/>
    <x v="1"/>
    <x v="0"/>
    <x v="2"/>
    <x v="4"/>
  </r>
  <r>
    <n v="36"/>
    <n v="58"/>
    <n v="97"/>
    <n v="39"/>
    <n v="22"/>
    <x v="29"/>
    <x v="99"/>
    <n v="50"/>
    <n v="46"/>
    <n v="70"/>
    <n v="104"/>
    <n v="816"/>
    <n v="6"/>
    <x v="4"/>
    <x v="3"/>
    <x v="0"/>
    <x v="1"/>
    <x v="1"/>
    <x v="2"/>
    <x v="5"/>
  </r>
  <r>
    <n v="33"/>
    <n v="96"/>
    <n v="173"/>
    <n v="77"/>
    <n v="63"/>
    <x v="57"/>
    <x v="216"/>
    <n v="50"/>
    <n v="80"/>
    <n v="100"/>
    <n v="178"/>
    <n v="573"/>
    <n v="2"/>
    <x v="4"/>
    <x v="3"/>
    <x v="0"/>
    <x v="1"/>
    <x v="0"/>
    <x v="0"/>
    <x v="1"/>
  </r>
  <r>
    <n v="38"/>
    <n v="80"/>
    <n v="148"/>
    <n v="68"/>
    <n v="42"/>
    <x v="27"/>
    <x v="217"/>
    <n v="40"/>
    <n v="73"/>
    <n v="80"/>
    <n v="147"/>
    <n v="660"/>
    <n v="3"/>
    <x v="4"/>
    <x v="3"/>
    <x v="0"/>
    <x v="1"/>
    <x v="1"/>
    <x v="0"/>
    <x v="2"/>
  </r>
  <r>
    <n v="-8"/>
    <n v="61"/>
    <n v="104"/>
    <n v="43"/>
    <n v="69"/>
    <x v="40"/>
    <x v="218"/>
    <n v="10"/>
    <n v="22"/>
    <n v="60"/>
    <n v="90"/>
    <n v="417"/>
    <n v="8"/>
    <x v="4"/>
    <x v="3"/>
    <x v="0"/>
    <x v="1"/>
    <x v="1"/>
    <x v="3"/>
    <x v="6"/>
  </r>
  <r>
    <n v="-15"/>
    <n v="38"/>
    <n v="136"/>
    <n v="98"/>
    <n v="53"/>
    <x v="10"/>
    <x v="219"/>
    <n v="0"/>
    <n v="80"/>
    <n v="30"/>
    <n v="110"/>
    <n v="660"/>
    <n v="9"/>
    <x v="4"/>
    <x v="3"/>
    <x v="0"/>
    <x v="1"/>
    <x v="1"/>
    <x v="3"/>
    <x v="7"/>
  </r>
  <r>
    <n v="79"/>
    <n v="141"/>
    <n v="235"/>
    <n v="94"/>
    <n v="62"/>
    <x v="62"/>
    <x v="220"/>
    <n v="70"/>
    <n v="91"/>
    <n v="120"/>
    <n v="189"/>
    <n v="234"/>
    <n v="11"/>
    <x v="4"/>
    <x v="4"/>
    <x v="0"/>
    <x v="0"/>
    <x v="0"/>
    <x v="1"/>
    <x v="9"/>
  </r>
  <r>
    <n v="101"/>
    <n v="159"/>
    <n v="273"/>
    <n v="139"/>
    <n v="58"/>
    <x v="63"/>
    <x v="221"/>
    <n v="100"/>
    <n v="78"/>
    <n v="150"/>
    <n v="252"/>
    <n v="513"/>
    <n v="12"/>
    <x v="4"/>
    <x v="4"/>
    <x v="0"/>
    <x v="0"/>
    <x v="0"/>
    <x v="1"/>
    <x v="10"/>
  </r>
  <r>
    <n v="84"/>
    <n v="149"/>
    <n v="298"/>
    <n v="161"/>
    <n v="65"/>
    <x v="60"/>
    <x v="206"/>
    <n v="120"/>
    <n v="183"/>
    <n v="180"/>
    <n v="345"/>
    <n v="740"/>
    <n v="5"/>
    <x v="4"/>
    <x v="4"/>
    <x v="0"/>
    <x v="0"/>
    <x v="0"/>
    <x v="2"/>
    <x v="4"/>
  </r>
  <r>
    <n v="11"/>
    <n v="65"/>
    <n v="118"/>
    <n v="53"/>
    <n v="54"/>
    <x v="23"/>
    <x v="139"/>
    <n v="20"/>
    <n v="60"/>
    <n v="70"/>
    <n v="124"/>
    <n v="740"/>
    <n v="6"/>
    <x v="4"/>
    <x v="4"/>
    <x v="0"/>
    <x v="0"/>
    <x v="1"/>
    <x v="2"/>
    <x v="5"/>
  </r>
  <r>
    <n v="27"/>
    <n v="71"/>
    <n v="123"/>
    <n v="52"/>
    <n v="44"/>
    <x v="43"/>
    <x v="139"/>
    <n v="40"/>
    <n v="49"/>
    <n v="70"/>
    <n v="120"/>
    <n v="330"/>
    <n v="1"/>
    <x v="4"/>
    <x v="4"/>
    <x v="0"/>
    <x v="0"/>
    <x v="0"/>
    <x v="0"/>
    <x v="0"/>
  </r>
  <r>
    <n v="24"/>
    <n v="61"/>
    <n v="103"/>
    <n v="42"/>
    <n v="37"/>
    <x v="45"/>
    <x v="222"/>
    <n v="30"/>
    <n v="40"/>
    <n v="60"/>
    <n v="100"/>
    <n v="513"/>
    <n v="2"/>
    <x v="4"/>
    <x v="4"/>
    <x v="0"/>
    <x v="0"/>
    <x v="0"/>
    <x v="0"/>
    <x v="1"/>
  </r>
  <r>
    <n v="-2"/>
    <n v="75"/>
    <n v="128"/>
    <n v="53"/>
    <n v="77"/>
    <x v="36"/>
    <x v="184"/>
    <n v="20"/>
    <n v="53"/>
    <n v="80"/>
    <n v="133"/>
    <n v="440"/>
    <n v="3"/>
    <x v="4"/>
    <x v="4"/>
    <x v="0"/>
    <x v="0"/>
    <x v="1"/>
    <x v="0"/>
    <x v="2"/>
  </r>
  <r>
    <n v="12"/>
    <n v="29"/>
    <n v="49"/>
    <n v="20"/>
    <n v="17"/>
    <x v="13"/>
    <x v="223"/>
    <n v="30"/>
    <n v="10"/>
    <n v="30"/>
    <n v="40"/>
    <n v="419"/>
    <n v="8"/>
    <x v="4"/>
    <x v="4"/>
    <x v="0"/>
    <x v="0"/>
    <x v="1"/>
    <x v="3"/>
    <x v="6"/>
  </r>
  <r>
    <n v="23"/>
    <n v="42"/>
    <n v="71"/>
    <n v="29"/>
    <n v="19"/>
    <x v="14"/>
    <x v="224"/>
    <n v="40"/>
    <n v="20"/>
    <n v="40"/>
    <n v="60"/>
    <n v="567"/>
    <n v="9"/>
    <x v="4"/>
    <x v="4"/>
    <x v="0"/>
    <x v="0"/>
    <x v="1"/>
    <x v="3"/>
    <x v="7"/>
  </r>
  <r>
    <n v="27"/>
    <n v="65"/>
    <n v="110"/>
    <n v="45"/>
    <n v="38"/>
    <x v="3"/>
    <x v="225"/>
    <n v="30"/>
    <n v="41"/>
    <n v="60"/>
    <n v="101"/>
    <n v="920"/>
    <n v="11"/>
    <x v="4"/>
    <x v="5"/>
    <x v="0"/>
    <x v="1"/>
    <x v="0"/>
    <x v="1"/>
    <x v="9"/>
  </r>
  <r>
    <n v="2"/>
    <n v="90"/>
    <n v="154"/>
    <n v="64"/>
    <n v="88"/>
    <x v="44"/>
    <x v="25"/>
    <n v="10"/>
    <n v="62"/>
    <n v="80"/>
    <n v="142"/>
    <n v="262"/>
    <n v="12"/>
    <x v="4"/>
    <x v="5"/>
    <x v="0"/>
    <x v="1"/>
    <x v="0"/>
    <x v="1"/>
    <x v="10"/>
  </r>
  <r>
    <n v="47"/>
    <n v="92"/>
    <n v="170"/>
    <n v="78"/>
    <n v="45"/>
    <x v="0"/>
    <x v="226"/>
    <n v="70"/>
    <n v="95"/>
    <n v="110"/>
    <n v="195"/>
    <n v="608"/>
    <n v="5"/>
    <x v="4"/>
    <x v="5"/>
    <x v="0"/>
    <x v="1"/>
    <x v="0"/>
    <x v="2"/>
    <x v="4"/>
  </r>
  <r>
    <n v="35"/>
    <n v="62"/>
    <n v="110"/>
    <n v="48"/>
    <n v="27"/>
    <x v="4"/>
    <x v="227"/>
    <n v="50"/>
    <n v="56"/>
    <n v="70"/>
    <n v="126"/>
    <n v="262"/>
    <n v="6"/>
    <x v="4"/>
    <x v="5"/>
    <x v="0"/>
    <x v="1"/>
    <x v="1"/>
    <x v="2"/>
    <x v="5"/>
  </r>
  <r>
    <n v="17"/>
    <n v="72"/>
    <n v="130"/>
    <n v="58"/>
    <n v="55"/>
    <x v="9"/>
    <x v="8"/>
    <n v="20"/>
    <n v="61"/>
    <n v="70"/>
    <n v="129"/>
    <n v="262"/>
    <n v="1"/>
    <x v="4"/>
    <x v="5"/>
    <x v="0"/>
    <x v="1"/>
    <x v="0"/>
    <x v="0"/>
    <x v="0"/>
  </r>
  <r>
    <n v="17"/>
    <n v="129"/>
    <n v="221"/>
    <n v="92"/>
    <n v="112"/>
    <x v="42"/>
    <x v="227"/>
    <n v="40"/>
    <n v="90"/>
    <n v="140"/>
    <n v="232"/>
    <n v="262"/>
    <n v="2"/>
    <x v="4"/>
    <x v="5"/>
    <x v="0"/>
    <x v="1"/>
    <x v="0"/>
    <x v="0"/>
    <x v="1"/>
  </r>
  <r>
    <n v="62"/>
    <n v="117"/>
    <n v="204"/>
    <n v="87"/>
    <n v="55"/>
    <x v="55"/>
    <x v="228"/>
    <n v="80"/>
    <n v="93"/>
    <n v="120"/>
    <n v="207"/>
    <n v="715"/>
    <n v="3"/>
    <x v="4"/>
    <x v="5"/>
    <x v="0"/>
    <x v="1"/>
    <x v="1"/>
    <x v="0"/>
    <x v="2"/>
  </r>
  <r>
    <n v="45"/>
    <n v="82"/>
    <n v="130"/>
    <n v="48"/>
    <n v="37"/>
    <x v="3"/>
    <x v="120"/>
    <n v="50"/>
    <n v="48"/>
    <n v="70"/>
    <n v="102"/>
    <n v="715"/>
    <n v="8"/>
    <x v="4"/>
    <x v="5"/>
    <x v="0"/>
    <x v="1"/>
    <x v="1"/>
    <x v="3"/>
    <x v="6"/>
  </r>
  <r>
    <n v="51"/>
    <n v="77"/>
    <n v="130"/>
    <n v="53"/>
    <n v="26"/>
    <x v="3"/>
    <x v="229"/>
    <n v="60"/>
    <n v="40"/>
    <n v="70"/>
    <n v="119"/>
    <n v="262"/>
    <n v="9"/>
    <x v="4"/>
    <x v="5"/>
    <x v="0"/>
    <x v="1"/>
    <x v="1"/>
    <x v="3"/>
    <x v="7"/>
  </r>
  <r>
    <n v="42"/>
    <n v="65"/>
    <n v="109"/>
    <n v="44"/>
    <n v="23"/>
    <x v="19"/>
    <x v="46"/>
    <n v="50"/>
    <n v="40"/>
    <n v="70"/>
    <n v="121"/>
    <n v="860"/>
    <n v="11"/>
    <x v="4"/>
    <x v="6"/>
    <x v="1"/>
    <x v="1"/>
    <x v="0"/>
    <x v="1"/>
    <x v="9"/>
  </r>
  <r>
    <n v="17"/>
    <n v="34"/>
    <n v="57"/>
    <n v="23"/>
    <n v="17"/>
    <x v="41"/>
    <x v="230"/>
    <n v="30"/>
    <n v="20"/>
    <n v="40"/>
    <n v="47"/>
    <n v="475"/>
    <n v="13"/>
    <x v="4"/>
    <x v="6"/>
    <x v="1"/>
    <x v="1"/>
    <x v="0"/>
    <x v="1"/>
    <x v="3"/>
  </r>
  <r>
    <n v="3"/>
    <n v="90"/>
    <n v="154"/>
    <n v="64"/>
    <n v="87"/>
    <x v="44"/>
    <x v="25"/>
    <n v="20"/>
    <n v="60"/>
    <n v="90"/>
    <n v="155"/>
    <n v="475"/>
    <n v="5"/>
    <x v="4"/>
    <x v="6"/>
    <x v="1"/>
    <x v="1"/>
    <x v="0"/>
    <x v="2"/>
    <x v="4"/>
  </r>
  <r>
    <n v="22"/>
    <n v="65"/>
    <n v="113"/>
    <n v="48"/>
    <n v="43"/>
    <x v="4"/>
    <x v="231"/>
    <n v="40"/>
    <n v="34"/>
    <n v="70"/>
    <n v="110"/>
    <n v="203"/>
    <n v="6"/>
    <x v="4"/>
    <x v="6"/>
    <x v="1"/>
    <x v="1"/>
    <x v="1"/>
    <x v="2"/>
    <x v="5"/>
  </r>
  <r>
    <n v="98"/>
    <n v="165"/>
    <n v="275"/>
    <n v="120"/>
    <n v="67"/>
    <x v="64"/>
    <x v="232"/>
    <n v="110"/>
    <n v="98"/>
    <n v="160"/>
    <n v="262"/>
    <n v="959"/>
    <n v="2"/>
    <x v="4"/>
    <x v="6"/>
    <x v="1"/>
    <x v="1"/>
    <x v="0"/>
    <x v="0"/>
    <x v="1"/>
  </r>
  <r>
    <n v="33"/>
    <n v="96"/>
    <n v="173"/>
    <n v="77"/>
    <n v="63"/>
    <x v="57"/>
    <x v="216"/>
    <n v="40"/>
    <n v="59"/>
    <n v="80"/>
    <n v="121"/>
    <n v="860"/>
    <n v="9"/>
    <x v="4"/>
    <x v="6"/>
    <x v="1"/>
    <x v="1"/>
    <x v="1"/>
    <x v="3"/>
    <x v="7"/>
  </r>
  <r>
    <n v="38"/>
    <n v="80"/>
    <n v="148"/>
    <n v="68"/>
    <n v="42"/>
    <x v="27"/>
    <x v="217"/>
    <n v="40"/>
    <n v="50"/>
    <n v="60"/>
    <n v="100"/>
    <n v="475"/>
    <n v="10"/>
    <x v="4"/>
    <x v="6"/>
    <x v="1"/>
    <x v="1"/>
    <x v="1"/>
    <x v="3"/>
    <x v="8"/>
  </r>
  <r>
    <n v="32"/>
    <n v="53"/>
    <n v="89"/>
    <n v="36"/>
    <n v="21"/>
    <x v="29"/>
    <x v="233"/>
    <n v="40"/>
    <n v="41"/>
    <n v="60"/>
    <n v="90"/>
    <n v="352"/>
    <n v="11"/>
    <x v="4"/>
    <x v="7"/>
    <x v="1"/>
    <x v="0"/>
    <x v="0"/>
    <x v="1"/>
    <x v="9"/>
  </r>
  <r>
    <n v="52"/>
    <n v="77"/>
    <n v="130"/>
    <n v="53"/>
    <n v="25"/>
    <x v="3"/>
    <x v="229"/>
    <n v="70"/>
    <n v="63"/>
    <n v="90"/>
    <n v="127"/>
    <n v="239"/>
    <n v="13"/>
    <x v="4"/>
    <x v="7"/>
    <x v="1"/>
    <x v="0"/>
    <x v="0"/>
    <x v="1"/>
    <x v="3"/>
  </r>
  <r>
    <n v="17"/>
    <n v="129"/>
    <n v="221"/>
    <n v="92"/>
    <n v="112"/>
    <x v="42"/>
    <x v="227"/>
    <n v="40"/>
    <n v="85"/>
    <n v="130"/>
    <n v="210"/>
    <n v="786"/>
    <n v="5"/>
    <x v="4"/>
    <x v="7"/>
    <x v="1"/>
    <x v="0"/>
    <x v="0"/>
    <x v="2"/>
    <x v="4"/>
  </r>
  <r>
    <n v="62"/>
    <n v="117"/>
    <n v="204"/>
    <n v="87"/>
    <n v="55"/>
    <x v="55"/>
    <x v="228"/>
    <n v="70"/>
    <n v="74"/>
    <n v="110"/>
    <n v="196"/>
    <n v="863"/>
    <n v="6"/>
    <x v="4"/>
    <x v="7"/>
    <x v="1"/>
    <x v="0"/>
    <x v="1"/>
    <x v="2"/>
    <x v="5"/>
  </r>
  <r>
    <n v="78"/>
    <n v="141"/>
    <n v="235"/>
    <n v="94"/>
    <n v="63"/>
    <x v="62"/>
    <x v="220"/>
    <n v="90"/>
    <n v="90"/>
    <n v="130"/>
    <n v="220"/>
    <n v="904"/>
    <n v="2"/>
    <x v="4"/>
    <x v="7"/>
    <x v="1"/>
    <x v="0"/>
    <x v="0"/>
    <x v="0"/>
    <x v="1"/>
  </r>
  <r>
    <n v="100"/>
    <n v="159"/>
    <n v="273"/>
    <n v="99"/>
    <n v="59"/>
    <x v="63"/>
    <x v="221"/>
    <n v="100"/>
    <n v="97"/>
    <n v="150"/>
    <n v="247"/>
    <n v="321"/>
    <n v="3"/>
    <x v="4"/>
    <x v="7"/>
    <x v="1"/>
    <x v="0"/>
    <x v="1"/>
    <x v="0"/>
    <x v="2"/>
  </r>
  <r>
    <n v="35"/>
    <n v="62"/>
    <n v="110"/>
    <n v="48"/>
    <n v="27"/>
    <x v="4"/>
    <x v="227"/>
    <n v="30"/>
    <n v="22"/>
    <n v="50"/>
    <n v="72"/>
    <n v="941"/>
    <n v="8"/>
    <x v="4"/>
    <x v="7"/>
    <x v="1"/>
    <x v="0"/>
    <x v="1"/>
    <x v="3"/>
    <x v="6"/>
  </r>
  <r>
    <n v="17"/>
    <n v="72"/>
    <n v="130"/>
    <n v="58"/>
    <n v="55"/>
    <x v="9"/>
    <x v="8"/>
    <n v="30"/>
    <n v="40"/>
    <n v="60"/>
    <n v="91"/>
    <n v="305"/>
    <n v="9"/>
    <x v="4"/>
    <x v="7"/>
    <x v="1"/>
    <x v="0"/>
    <x v="1"/>
    <x v="3"/>
    <x v="7"/>
  </r>
  <r>
    <n v="47"/>
    <n v="92"/>
    <n v="170"/>
    <n v="78"/>
    <n v="45"/>
    <x v="0"/>
    <x v="226"/>
    <n v="50"/>
    <n v="50"/>
    <n v="80"/>
    <n v="130"/>
    <n v="239"/>
    <n v="10"/>
    <x v="4"/>
    <x v="7"/>
    <x v="1"/>
    <x v="0"/>
    <x v="1"/>
    <x v="3"/>
    <x v="8"/>
  </r>
  <r>
    <n v="22"/>
    <n v="42"/>
    <n v="71"/>
    <n v="29"/>
    <n v="20"/>
    <x v="14"/>
    <x v="224"/>
    <n v="30"/>
    <n v="19"/>
    <n v="40"/>
    <n v="70"/>
    <n v="857"/>
    <n v="11"/>
    <x v="4"/>
    <x v="8"/>
    <x v="1"/>
    <x v="0"/>
    <x v="0"/>
    <x v="1"/>
    <x v="9"/>
  </r>
  <r>
    <n v="12"/>
    <n v="29"/>
    <n v="49"/>
    <n v="20"/>
    <n v="17"/>
    <x v="13"/>
    <x v="223"/>
    <n v="20"/>
    <n v="20"/>
    <n v="30"/>
    <n v="37"/>
    <n v="413"/>
    <n v="13"/>
    <x v="4"/>
    <x v="8"/>
    <x v="1"/>
    <x v="0"/>
    <x v="0"/>
    <x v="1"/>
    <x v="3"/>
  </r>
  <r>
    <n v="-16"/>
    <n v="61"/>
    <n v="114"/>
    <n v="53"/>
    <n v="77"/>
    <x v="36"/>
    <x v="234"/>
    <n v="0"/>
    <n v="45"/>
    <n v="60"/>
    <n v="110"/>
    <n v="413"/>
    <n v="5"/>
    <x v="4"/>
    <x v="8"/>
    <x v="1"/>
    <x v="0"/>
    <x v="0"/>
    <x v="2"/>
    <x v="4"/>
  </r>
  <r>
    <n v="84"/>
    <n v="149"/>
    <n v="298"/>
    <n v="141"/>
    <n v="65"/>
    <x v="60"/>
    <x v="206"/>
    <n v="100"/>
    <n v="112"/>
    <n v="150"/>
    <n v="283"/>
    <n v="339"/>
    <n v="7"/>
    <x v="4"/>
    <x v="8"/>
    <x v="1"/>
    <x v="0"/>
    <x v="0"/>
    <x v="2"/>
    <x v="11"/>
  </r>
  <r>
    <n v="434"/>
    <n v="487"/>
    <n v="551"/>
    <n v="64"/>
    <n v="53"/>
    <x v="27"/>
    <x v="235"/>
    <n v="430"/>
    <n v="62"/>
    <n v="460"/>
    <n v="520"/>
    <n v="978"/>
    <n v="2"/>
    <x v="4"/>
    <x v="8"/>
    <x v="1"/>
    <x v="0"/>
    <x v="0"/>
    <x v="0"/>
    <x v="1"/>
  </r>
  <r>
    <n v="12"/>
    <n v="65"/>
    <n v="118"/>
    <n v="53"/>
    <n v="53"/>
    <x v="23"/>
    <x v="139"/>
    <n v="20"/>
    <n v="31"/>
    <n v="50"/>
    <n v="90"/>
    <n v="857"/>
    <n v="9"/>
    <x v="4"/>
    <x v="8"/>
    <x v="1"/>
    <x v="0"/>
    <x v="1"/>
    <x v="3"/>
    <x v="7"/>
  </r>
  <r>
    <n v="12"/>
    <n v="29"/>
    <n v="49"/>
    <n v="20"/>
    <n v="17"/>
    <x v="13"/>
    <x v="106"/>
    <n v="20"/>
    <n v="20"/>
    <n v="30"/>
    <n v="61"/>
    <n v="603"/>
    <n v="11"/>
    <x v="4"/>
    <x v="9"/>
    <x v="1"/>
    <x v="1"/>
    <x v="0"/>
    <x v="1"/>
    <x v="9"/>
  </r>
  <r>
    <n v="32"/>
    <n v="43"/>
    <n v="43"/>
    <n v="0"/>
    <n v="11"/>
    <x v="38"/>
    <x v="212"/>
    <n v="30"/>
    <n v="0"/>
    <n v="40"/>
    <n v="53"/>
    <n v="603"/>
    <n v="13"/>
    <x v="4"/>
    <x v="9"/>
    <x v="1"/>
    <x v="1"/>
    <x v="0"/>
    <x v="1"/>
    <x v="3"/>
  </r>
  <r>
    <n v="-7"/>
    <n v="61"/>
    <n v="104"/>
    <n v="43"/>
    <n v="68"/>
    <x v="40"/>
    <x v="218"/>
    <n v="10"/>
    <n v="35"/>
    <n v="60"/>
    <n v="100"/>
    <n v="603"/>
    <n v="5"/>
    <x v="4"/>
    <x v="9"/>
    <x v="1"/>
    <x v="1"/>
    <x v="0"/>
    <x v="2"/>
    <x v="4"/>
  </r>
  <r>
    <n v="-3"/>
    <n v="42"/>
    <n v="76"/>
    <n v="34"/>
    <n v="45"/>
    <x v="19"/>
    <x v="215"/>
    <n v="0"/>
    <n v="30"/>
    <n v="40"/>
    <n v="70"/>
    <n v="603"/>
    <n v="7"/>
    <x v="4"/>
    <x v="9"/>
    <x v="1"/>
    <x v="1"/>
    <x v="0"/>
    <x v="2"/>
    <x v="11"/>
  </r>
  <r>
    <n v="35"/>
    <n v="74"/>
    <n v="125"/>
    <n v="51"/>
    <n v="39"/>
    <x v="34"/>
    <x v="236"/>
    <n v="40"/>
    <n v="39"/>
    <n v="70"/>
    <n v="109"/>
    <n v="603"/>
    <n v="1"/>
    <x v="4"/>
    <x v="9"/>
    <x v="1"/>
    <x v="1"/>
    <x v="0"/>
    <x v="0"/>
    <x v="0"/>
  </r>
  <r>
    <n v="31"/>
    <n v="80"/>
    <n v="132"/>
    <n v="52"/>
    <n v="49"/>
    <x v="43"/>
    <x v="237"/>
    <n v="50"/>
    <n v="42"/>
    <n v="80"/>
    <n v="118"/>
    <n v="603"/>
    <n v="2"/>
    <x v="4"/>
    <x v="9"/>
    <x v="1"/>
    <x v="1"/>
    <x v="0"/>
    <x v="0"/>
    <x v="1"/>
  </r>
  <r>
    <n v="-1"/>
    <n v="45"/>
    <n v="81"/>
    <n v="36"/>
    <n v="46"/>
    <x v="45"/>
    <x v="214"/>
    <n v="10"/>
    <n v="20"/>
    <n v="40"/>
    <n v="51"/>
    <n v="603"/>
    <n v="9"/>
    <x v="4"/>
    <x v="9"/>
    <x v="1"/>
    <x v="1"/>
    <x v="1"/>
    <x v="3"/>
    <x v="7"/>
  </r>
  <r>
    <n v="112"/>
    <n v="152"/>
    <n v="256"/>
    <n v="185"/>
    <n v="40"/>
    <x v="57"/>
    <x v="205"/>
    <n v="120"/>
    <n v="108"/>
    <n v="160"/>
    <n v="270"/>
    <n v="518"/>
    <n v="11"/>
    <x v="4"/>
    <x v="10"/>
    <x v="1"/>
    <x v="0"/>
    <x v="0"/>
    <x v="1"/>
    <x v="9"/>
  </r>
  <r>
    <n v="111"/>
    <n v="152"/>
    <n v="256"/>
    <n v="97"/>
    <n v="41"/>
    <x v="57"/>
    <x v="2"/>
    <n v="120"/>
    <n v="89"/>
    <n v="160"/>
    <n v="282"/>
    <n v="716"/>
    <n v="12"/>
    <x v="4"/>
    <x v="10"/>
    <x v="1"/>
    <x v="0"/>
    <x v="0"/>
    <x v="1"/>
    <x v="10"/>
  </r>
  <r>
    <n v="89"/>
    <n v="124"/>
    <n v="210"/>
    <n v="86"/>
    <n v="35"/>
    <x v="0"/>
    <x v="204"/>
    <n v="100"/>
    <n v="77"/>
    <n v="130"/>
    <n v="220"/>
    <n v="516"/>
    <n v="13"/>
    <x v="4"/>
    <x v="10"/>
    <x v="1"/>
    <x v="0"/>
    <x v="0"/>
    <x v="1"/>
    <x v="3"/>
  </r>
  <r>
    <n v="-195"/>
    <n v="-52"/>
    <n v="69"/>
    <n v="92"/>
    <n v="143"/>
    <x v="65"/>
    <x v="238"/>
    <n v="-180"/>
    <n v="102"/>
    <n v="-50"/>
    <n v="65"/>
    <n v="646"/>
    <n v="5"/>
    <x v="4"/>
    <x v="10"/>
    <x v="1"/>
    <x v="0"/>
    <x v="0"/>
    <x v="2"/>
    <x v="4"/>
  </r>
  <r>
    <n v="187"/>
    <n v="283"/>
    <n v="543"/>
    <n v="306"/>
    <n v="96"/>
    <x v="24"/>
    <x v="239"/>
    <n v="210"/>
    <n v="242"/>
    <n v="290"/>
    <n v="523"/>
    <n v="212"/>
    <n v="7"/>
    <x v="4"/>
    <x v="10"/>
    <x v="1"/>
    <x v="0"/>
    <x v="0"/>
    <x v="2"/>
    <x v="11"/>
  </r>
  <r>
    <n v="295"/>
    <n v="454"/>
    <n v="756"/>
    <n v="225"/>
    <n v="159"/>
    <x v="66"/>
    <x v="240"/>
    <n v="300"/>
    <n v="329"/>
    <n v="430"/>
    <n v="712"/>
    <n v="585"/>
    <n v="2"/>
    <x v="4"/>
    <x v="10"/>
    <x v="1"/>
    <x v="0"/>
    <x v="0"/>
    <x v="0"/>
    <x v="1"/>
  </r>
  <r>
    <n v="252"/>
    <n v="386"/>
    <n v="651"/>
    <n v="244"/>
    <n v="134"/>
    <x v="61"/>
    <x v="241"/>
    <n v="200"/>
    <n v="250"/>
    <n v="300"/>
    <n v="500"/>
    <n v="315"/>
    <n v="9"/>
    <x v="4"/>
    <x v="10"/>
    <x v="1"/>
    <x v="0"/>
    <x v="1"/>
    <x v="3"/>
    <x v="7"/>
  </r>
  <r>
    <n v="-131"/>
    <n v="-37"/>
    <n v="198"/>
    <n v="233"/>
    <n v="94"/>
    <x v="24"/>
    <x v="242"/>
    <n v="-90"/>
    <n v="256"/>
    <n v="-20"/>
    <n v="140"/>
    <n v="315"/>
    <n v="10"/>
    <x v="4"/>
    <x v="10"/>
    <x v="1"/>
    <x v="0"/>
    <x v="1"/>
    <x v="3"/>
    <x v="8"/>
  </r>
  <r>
    <n v="28"/>
    <n v="65"/>
    <n v="110"/>
    <n v="45"/>
    <n v="37"/>
    <x v="3"/>
    <x v="225"/>
    <n v="40"/>
    <n v="30"/>
    <n v="60"/>
    <n v="84"/>
    <n v="318"/>
    <n v="6"/>
    <x v="4"/>
    <x v="11"/>
    <x v="2"/>
    <x v="1"/>
    <x v="1"/>
    <x v="2"/>
    <x v="5"/>
  </r>
  <r>
    <n v="3"/>
    <n v="90"/>
    <n v="154"/>
    <n v="64"/>
    <n v="87"/>
    <x v="44"/>
    <x v="243"/>
    <n v="10"/>
    <n v="50"/>
    <n v="80"/>
    <n v="126"/>
    <n v="985"/>
    <n v="4"/>
    <x v="4"/>
    <x v="11"/>
    <x v="2"/>
    <x v="1"/>
    <x v="0"/>
    <x v="2"/>
    <x v="12"/>
  </r>
  <r>
    <n v="44"/>
    <n v="82"/>
    <n v="130"/>
    <n v="48"/>
    <n v="38"/>
    <x v="3"/>
    <x v="120"/>
    <n v="50"/>
    <n v="45"/>
    <n v="70"/>
    <n v="110"/>
    <n v="225"/>
    <n v="5"/>
    <x v="4"/>
    <x v="11"/>
    <x v="2"/>
    <x v="1"/>
    <x v="0"/>
    <x v="2"/>
    <x v="4"/>
  </r>
  <r>
    <n v="35"/>
    <n v="63"/>
    <n v="111"/>
    <n v="48"/>
    <n v="28"/>
    <x v="4"/>
    <x v="227"/>
    <n v="40"/>
    <n v="48"/>
    <n v="60"/>
    <n v="92"/>
    <n v="985"/>
    <n v="8"/>
    <x v="4"/>
    <x v="11"/>
    <x v="2"/>
    <x v="1"/>
    <x v="1"/>
    <x v="3"/>
    <x v="6"/>
  </r>
  <r>
    <n v="33"/>
    <n v="96"/>
    <n v="173"/>
    <n v="77"/>
    <n v="63"/>
    <x v="57"/>
    <x v="216"/>
    <n v="40"/>
    <n v="79"/>
    <n v="90"/>
    <n v="160"/>
    <n v="337"/>
    <n v="9"/>
    <x v="4"/>
    <x v="11"/>
    <x v="2"/>
    <x v="1"/>
    <x v="1"/>
    <x v="3"/>
    <x v="7"/>
  </r>
  <r>
    <n v="36"/>
    <n v="59"/>
    <n v="99"/>
    <n v="40"/>
    <n v="23"/>
    <x v="21"/>
    <x v="244"/>
    <n v="50"/>
    <n v="48"/>
    <n v="70"/>
    <n v="118"/>
    <n v="318"/>
    <n v="2"/>
    <x v="4"/>
    <x v="11"/>
    <x v="2"/>
    <x v="1"/>
    <x v="0"/>
    <x v="0"/>
    <x v="1"/>
  </r>
  <r>
    <n v="52"/>
    <n v="77"/>
    <n v="130"/>
    <n v="53"/>
    <n v="25"/>
    <x v="3"/>
    <x v="229"/>
    <n v="80"/>
    <n v="60"/>
    <n v="100"/>
    <n v="163"/>
    <n v="318"/>
    <n v="3"/>
    <x v="4"/>
    <x v="11"/>
    <x v="2"/>
    <x v="1"/>
    <x v="1"/>
    <x v="0"/>
    <x v="2"/>
  </r>
  <r>
    <n v="14"/>
    <n v="53"/>
    <n v="92"/>
    <n v="39"/>
    <n v="39"/>
    <x v="19"/>
    <x v="214"/>
    <n v="10"/>
    <n v="24"/>
    <n v="40"/>
    <n v="70"/>
    <n v="505"/>
    <n v="6"/>
    <x v="4"/>
    <x v="12"/>
    <x v="2"/>
    <x v="1"/>
    <x v="1"/>
    <x v="2"/>
    <x v="5"/>
  </r>
  <r>
    <n v="-4"/>
    <n v="42"/>
    <n v="76"/>
    <n v="34"/>
    <n v="46"/>
    <x v="19"/>
    <x v="245"/>
    <n v="10"/>
    <n v="20"/>
    <n v="40"/>
    <n v="64"/>
    <n v="505"/>
    <n v="4"/>
    <x v="4"/>
    <x v="12"/>
    <x v="2"/>
    <x v="1"/>
    <x v="0"/>
    <x v="2"/>
    <x v="12"/>
  </r>
  <r>
    <n v="-7"/>
    <n v="61"/>
    <n v="104"/>
    <n v="43"/>
    <n v="68"/>
    <x v="40"/>
    <x v="218"/>
    <n v="0"/>
    <n v="30"/>
    <n v="50"/>
    <n v="85"/>
    <n v="505"/>
    <n v="5"/>
    <x v="4"/>
    <x v="12"/>
    <x v="2"/>
    <x v="1"/>
    <x v="0"/>
    <x v="2"/>
    <x v="4"/>
  </r>
  <r>
    <n v="12"/>
    <n v="29"/>
    <n v="49"/>
    <n v="20"/>
    <n v="17"/>
    <x v="13"/>
    <x v="106"/>
    <n v="20"/>
    <n v="10"/>
    <n v="30"/>
    <n v="48"/>
    <n v="505"/>
    <n v="8"/>
    <x v="4"/>
    <x v="12"/>
    <x v="2"/>
    <x v="1"/>
    <x v="1"/>
    <x v="3"/>
    <x v="6"/>
  </r>
  <r>
    <n v="7"/>
    <n v="37"/>
    <n v="68"/>
    <n v="31"/>
    <n v="30"/>
    <x v="28"/>
    <x v="213"/>
    <n v="20"/>
    <n v="20"/>
    <n v="40"/>
    <n v="60"/>
    <n v="505"/>
    <n v="9"/>
    <x v="4"/>
    <x v="12"/>
    <x v="2"/>
    <x v="1"/>
    <x v="1"/>
    <x v="3"/>
    <x v="7"/>
  </r>
  <r>
    <n v="31"/>
    <n v="80"/>
    <n v="132"/>
    <n v="52"/>
    <n v="49"/>
    <x v="43"/>
    <x v="237"/>
    <n v="60"/>
    <n v="60"/>
    <n v="100"/>
    <n v="160"/>
    <n v="505"/>
    <n v="2"/>
    <x v="4"/>
    <x v="12"/>
    <x v="2"/>
    <x v="1"/>
    <x v="0"/>
    <x v="0"/>
    <x v="1"/>
  </r>
  <r>
    <n v="-15"/>
    <n v="38"/>
    <n v="136"/>
    <n v="98"/>
    <n v="53"/>
    <x v="10"/>
    <x v="219"/>
    <n v="10"/>
    <n v="88"/>
    <n v="50"/>
    <n v="167"/>
    <n v="505"/>
    <n v="3"/>
    <x v="4"/>
    <x v="12"/>
    <x v="2"/>
    <x v="1"/>
    <x v="1"/>
    <x v="0"/>
    <x v="2"/>
  </r>
  <r>
    <n v="79"/>
    <n v="141"/>
    <n v="235"/>
    <n v="94"/>
    <n v="62"/>
    <x v="62"/>
    <x v="220"/>
    <n v="80"/>
    <n v="86"/>
    <n v="120"/>
    <n v="206"/>
    <n v="405"/>
    <n v="6"/>
    <x v="4"/>
    <x v="13"/>
    <x v="2"/>
    <x v="1"/>
    <x v="1"/>
    <x v="2"/>
    <x v="5"/>
  </r>
  <r>
    <n v="101"/>
    <n v="159"/>
    <n v="273"/>
    <n v="96"/>
    <n v="58"/>
    <x v="63"/>
    <x v="246"/>
    <n v="100"/>
    <n v="86"/>
    <n v="140"/>
    <n v="234"/>
    <n v="918"/>
    <n v="4"/>
    <x v="4"/>
    <x v="13"/>
    <x v="2"/>
    <x v="1"/>
    <x v="0"/>
    <x v="2"/>
    <x v="12"/>
  </r>
  <r>
    <n v="13"/>
    <n v="29"/>
    <n v="49"/>
    <n v="20"/>
    <n v="16"/>
    <x v="13"/>
    <x v="223"/>
    <n v="30"/>
    <n v="10"/>
    <n v="30"/>
    <n v="45"/>
    <n v="405"/>
    <n v="5"/>
    <x v="4"/>
    <x v="13"/>
    <x v="2"/>
    <x v="1"/>
    <x v="0"/>
    <x v="2"/>
    <x v="4"/>
  </r>
  <r>
    <n v="17"/>
    <n v="72"/>
    <n v="130"/>
    <n v="58"/>
    <n v="55"/>
    <x v="9"/>
    <x v="8"/>
    <n v="20"/>
    <n v="42"/>
    <n v="70"/>
    <n v="120"/>
    <n v="918"/>
    <n v="8"/>
    <x v="4"/>
    <x v="13"/>
    <x v="2"/>
    <x v="1"/>
    <x v="1"/>
    <x v="3"/>
    <x v="6"/>
  </r>
  <r>
    <n v="17"/>
    <n v="129"/>
    <n v="221"/>
    <n v="92"/>
    <n v="112"/>
    <x v="42"/>
    <x v="227"/>
    <n v="40"/>
    <n v="80"/>
    <n v="130"/>
    <n v="210"/>
    <n v="918"/>
    <n v="9"/>
    <x v="4"/>
    <x v="13"/>
    <x v="2"/>
    <x v="1"/>
    <x v="1"/>
    <x v="3"/>
    <x v="7"/>
  </r>
  <r>
    <n v="30"/>
    <n v="56"/>
    <n v="99"/>
    <n v="43"/>
    <n v="26"/>
    <x v="3"/>
    <x v="203"/>
    <n v="50"/>
    <n v="52"/>
    <n v="70"/>
    <n v="118"/>
    <n v="580"/>
    <n v="2"/>
    <x v="4"/>
    <x v="13"/>
    <x v="2"/>
    <x v="1"/>
    <x v="0"/>
    <x v="0"/>
    <x v="1"/>
  </r>
  <r>
    <n v="22"/>
    <n v="42"/>
    <n v="71"/>
    <n v="29"/>
    <n v="20"/>
    <x v="14"/>
    <x v="224"/>
    <n v="40"/>
    <n v="27"/>
    <n v="50"/>
    <n v="80"/>
    <n v="405"/>
    <n v="3"/>
    <x v="4"/>
    <x v="13"/>
    <x v="2"/>
    <x v="1"/>
    <x v="1"/>
    <x v="0"/>
    <x v="2"/>
  </r>
  <r>
    <n v="88"/>
    <n v="124"/>
    <n v="210"/>
    <n v="86"/>
    <n v="36"/>
    <x v="0"/>
    <x v="204"/>
    <n v="90"/>
    <n v="76"/>
    <n v="110"/>
    <n v="174"/>
    <n v="430"/>
    <n v="6"/>
    <x v="4"/>
    <x v="14"/>
    <x v="2"/>
    <x v="0"/>
    <x v="1"/>
    <x v="2"/>
    <x v="5"/>
  </r>
  <r>
    <n v="44"/>
    <n v="96"/>
    <n v="160"/>
    <n v="64"/>
    <n v="52"/>
    <x v="27"/>
    <x v="247"/>
    <n v="50"/>
    <n v="46"/>
    <n v="80"/>
    <n v="130"/>
    <n v="254"/>
    <n v="4"/>
    <x v="4"/>
    <x v="14"/>
    <x v="2"/>
    <x v="0"/>
    <x v="0"/>
    <x v="2"/>
    <x v="12"/>
  </r>
  <r>
    <n v="112"/>
    <n v="152"/>
    <n v="256"/>
    <n v="81"/>
    <n v="40"/>
    <x v="57"/>
    <x v="2"/>
    <n v="120"/>
    <n v="75"/>
    <n v="140"/>
    <n v="225"/>
    <n v="254"/>
    <n v="5"/>
    <x v="4"/>
    <x v="14"/>
    <x v="2"/>
    <x v="0"/>
    <x v="0"/>
    <x v="2"/>
    <x v="4"/>
  </r>
  <r>
    <n v="27"/>
    <n v="71"/>
    <n v="123"/>
    <n v="52"/>
    <n v="44"/>
    <x v="43"/>
    <x v="139"/>
    <n v="50"/>
    <n v="32"/>
    <n v="80"/>
    <n v="112"/>
    <n v="915"/>
    <n v="8"/>
    <x v="4"/>
    <x v="14"/>
    <x v="2"/>
    <x v="0"/>
    <x v="1"/>
    <x v="3"/>
    <x v="6"/>
  </r>
  <r>
    <n v="25"/>
    <n v="61"/>
    <n v="103"/>
    <n v="42"/>
    <n v="36"/>
    <x v="45"/>
    <x v="222"/>
    <n v="30"/>
    <n v="31"/>
    <n v="60"/>
    <n v="109"/>
    <n v="512"/>
    <n v="9"/>
    <x v="4"/>
    <x v="14"/>
    <x v="2"/>
    <x v="0"/>
    <x v="1"/>
    <x v="3"/>
    <x v="7"/>
  </r>
  <r>
    <n v="183"/>
    <n v="277"/>
    <n v="512"/>
    <n v="177"/>
    <n v="94"/>
    <x v="24"/>
    <x v="248"/>
    <n v="270"/>
    <n v="277"/>
    <n v="350"/>
    <n v="640"/>
    <n v="430"/>
    <n v="2"/>
    <x v="4"/>
    <x v="14"/>
    <x v="2"/>
    <x v="0"/>
    <x v="0"/>
    <x v="0"/>
    <x v="1"/>
  </r>
  <r>
    <n v="68"/>
    <n v="107"/>
    <n v="190"/>
    <n v="83"/>
    <n v="39"/>
    <x v="1"/>
    <x v="201"/>
    <n v="100"/>
    <n v="81"/>
    <n v="130"/>
    <n v="233"/>
    <n v="956"/>
    <n v="3"/>
    <x v="4"/>
    <x v="14"/>
    <x v="2"/>
    <x v="0"/>
    <x v="1"/>
    <x v="0"/>
    <x v="2"/>
  </r>
  <r>
    <n v="36"/>
    <n v="58"/>
    <n v="97"/>
    <n v="39"/>
    <n v="22"/>
    <x v="29"/>
    <x v="99"/>
    <n v="50"/>
    <n v="30"/>
    <n v="60"/>
    <n v="90"/>
    <n v="435"/>
    <n v="4"/>
    <x v="4"/>
    <x v="15"/>
    <x v="3"/>
    <x v="1"/>
    <x v="0"/>
    <x v="2"/>
    <x v="12"/>
  </r>
  <r>
    <n v="36"/>
    <n v="63"/>
    <n v="111"/>
    <n v="48"/>
    <n v="27"/>
    <x v="4"/>
    <x v="227"/>
    <n v="40"/>
    <n v="35"/>
    <n v="60"/>
    <n v="100"/>
    <n v="435"/>
    <n v="5"/>
    <x v="4"/>
    <x v="15"/>
    <x v="3"/>
    <x v="1"/>
    <x v="0"/>
    <x v="2"/>
    <x v="4"/>
  </r>
  <r>
    <n v="42"/>
    <n v="65"/>
    <n v="109"/>
    <n v="44"/>
    <n v="23"/>
    <x v="19"/>
    <x v="46"/>
    <n v="40"/>
    <n v="34"/>
    <n v="60"/>
    <n v="106"/>
    <n v="435"/>
    <n v="6"/>
    <x v="4"/>
    <x v="15"/>
    <x v="3"/>
    <x v="1"/>
    <x v="1"/>
    <x v="2"/>
    <x v="5"/>
  </r>
  <r>
    <n v="38"/>
    <n v="80"/>
    <n v="148"/>
    <n v="68"/>
    <n v="42"/>
    <x v="27"/>
    <x v="217"/>
    <n v="60"/>
    <n v="81"/>
    <n v="100"/>
    <n v="179"/>
    <n v="435"/>
    <n v="1"/>
    <x v="4"/>
    <x v="15"/>
    <x v="3"/>
    <x v="1"/>
    <x v="0"/>
    <x v="0"/>
    <x v="0"/>
  </r>
  <r>
    <n v="22"/>
    <n v="65"/>
    <n v="113"/>
    <n v="48"/>
    <n v="43"/>
    <x v="4"/>
    <x v="231"/>
    <n v="50"/>
    <n v="62"/>
    <n v="80"/>
    <n v="140"/>
    <n v="435"/>
    <n v="2"/>
    <x v="4"/>
    <x v="15"/>
    <x v="3"/>
    <x v="1"/>
    <x v="0"/>
    <x v="0"/>
    <x v="1"/>
  </r>
  <r>
    <n v="34"/>
    <n v="96"/>
    <n v="173"/>
    <n v="77"/>
    <n v="62"/>
    <x v="57"/>
    <x v="216"/>
    <n v="70"/>
    <n v="90"/>
    <n v="120"/>
    <n v="213"/>
    <n v="435"/>
    <n v="3"/>
    <x v="4"/>
    <x v="15"/>
    <x v="3"/>
    <x v="1"/>
    <x v="1"/>
    <x v="0"/>
    <x v="2"/>
  </r>
  <r>
    <n v="34"/>
    <n v="74"/>
    <n v="125"/>
    <n v="51"/>
    <n v="40"/>
    <x v="34"/>
    <x v="236"/>
    <n v="40"/>
    <n v="48"/>
    <n v="70"/>
    <n v="110"/>
    <n v="435"/>
    <n v="8"/>
    <x v="4"/>
    <x v="15"/>
    <x v="3"/>
    <x v="1"/>
    <x v="1"/>
    <x v="3"/>
    <x v="6"/>
  </r>
  <r>
    <n v="32"/>
    <n v="80"/>
    <n v="132"/>
    <n v="52"/>
    <n v="48"/>
    <x v="43"/>
    <x v="237"/>
    <n v="40"/>
    <n v="49"/>
    <n v="70"/>
    <n v="101"/>
    <n v="435"/>
    <n v="9"/>
    <x v="4"/>
    <x v="15"/>
    <x v="3"/>
    <x v="1"/>
    <x v="1"/>
    <x v="3"/>
    <x v="7"/>
  </r>
  <r>
    <n v="-15"/>
    <n v="38"/>
    <n v="136"/>
    <n v="98"/>
    <n v="53"/>
    <x v="10"/>
    <x v="219"/>
    <n v="-10"/>
    <n v="90"/>
    <n v="30"/>
    <n v="100"/>
    <n v="435"/>
    <n v="10"/>
    <x v="4"/>
    <x v="15"/>
    <x v="3"/>
    <x v="1"/>
    <x v="1"/>
    <x v="3"/>
    <x v="8"/>
  </r>
  <r>
    <n v="-8"/>
    <n v="61"/>
    <n v="104"/>
    <n v="43"/>
    <n v="69"/>
    <x v="40"/>
    <x v="218"/>
    <n v="10"/>
    <n v="20"/>
    <n v="50"/>
    <n v="70"/>
    <n v="435"/>
    <n v="11"/>
    <x v="4"/>
    <x v="15"/>
    <x v="3"/>
    <x v="1"/>
    <x v="0"/>
    <x v="1"/>
    <x v="9"/>
  </r>
  <r>
    <n v="14"/>
    <n v="53"/>
    <n v="92"/>
    <n v="39"/>
    <n v="39"/>
    <x v="19"/>
    <x v="214"/>
    <n v="20"/>
    <n v="20"/>
    <n v="40"/>
    <n v="72"/>
    <n v="435"/>
    <n v="12"/>
    <x v="4"/>
    <x v="15"/>
    <x v="3"/>
    <x v="1"/>
    <x v="0"/>
    <x v="1"/>
    <x v="10"/>
  </r>
  <r>
    <n v="-3"/>
    <n v="42"/>
    <n v="76"/>
    <n v="34"/>
    <n v="45"/>
    <x v="19"/>
    <x v="215"/>
    <n v="10"/>
    <n v="20"/>
    <n v="30"/>
    <n v="37"/>
    <n v="801"/>
    <n v="13"/>
    <x v="4"/>
    <x v="15"/>
    <x v="3"/>
    <x v="1"/>
    <x v="0"/>
    <x v="1"/>
    <x v="3"/>
  </r>
  <r>
    <n v="165"/>
    <n v="261"/>
    <n v="521"/>
    <n v="261"/>
    <n v="96"/>
    <x v="24"/>
    <x v="208"/>
    <n v="180"/>
    <n v="246"/>
    <n v="260"/>
    <n v="500"/>
    <n v="415"/>
    <n v="4"/>
    <x v="4"/>
    <x v="16"/>
    <x v="3"/>
    <x v="0"/>
    <x v="0"/>
    <x v="2"/>
    <x v="12"/>
  </r>
  <r>
    <n v="25"/>
    <n v="168"/>
    <n v="289"/>
    <n v="98"/>
    <n v="143"/>
    <x v="65"/>
    <x v="249"/>
    <n v="30"/>
    <n v="95"/>
    <n v="160"/>
    <n v="270"/>
    <n v="209"/>
    <n v="5"/>
    <x v="4"/>
    <x v="16"/>
    <x v="3"/>
    <x v="0"/>
    <x v="0"/>
    <x v="2"/>
    <x v="4"/>
  </r>
  <r>
    <n v="230"/>
    <n v="349"/>
    <n v="612"/>
    <n v="310"/>
    <n v="119"/>
    <x v="53"/>
    <x v="207"/>
    <n v="220"/>
    <n v="307"/>
    <n v="330"/>
    <n v="574"/>
    <n v="626"/>
    <n v="6"/>
    <x v="4"/>
    <x v="16"/>
    <x v="3"/>
    <x v="0"/>
    <x v="1"/>
    <x v="2"/>
    <x v="5"/>
  </r>
  <r>
    <n v="-84"/>
    <n v="-21"/>
    <n v="106"/>
    <n v="103"/>
    <n v="63"/>
    <x v="30"/>
    <x v="250"/>
    <n v="-80"/>
    <n v="184"/>
    <n v="-30"/>
    <n v="129"/>
    <n v="209"/>
    <n v="1"/>
    <x v="4"/>
    <x v="16"/>
    <x v="3"/>
    <x v="0"/>
    <x v="0"/>
    <x v="0"/>
    <x v="0"/>
  </r>
  <r>
    <n v="295"/>
    <n v="454"/>
    <n v="756"/>
    <n v="342"/>
    <n v="159"/>
    <x v="66"/>
    <x v="240"/>
    <n v="410"/>
    <n v="325"/>
    <n v="560"/>
    <n v="942"/>
    <n v="650"/>
    <n v="2"/>
    <x v="4"/>
    <x v="16"/>
    <x v="3"/>
    <x v="0"/>
    <x v="0"/>
    <x v="0"/>
    <x v="1"/>
  </r>
  <r>
    <n v="-142"/>
    <n v="-32"/>
    <n v="163"/>
    <n v="184"/>
    <n v="110"/>
    <x v="33"/>
    <x v="251"/>
    <n v="-140"/>
    <n v="268"/>
    <n v="-40"/>
    <n v="203"/>
    <n v="714"/>
    <n v="3"/>
    <x v="4"/>
    <x v="16"/>
    <x v="3"/>
    <x v="0"/>
    <x v="1"/>
    <x v="0"/>
    <x v="2"/>
  </r>
  <r>
    <n v="111"/>
    <n v="152"/>
    <n v="256"/>
    <n v="74"/>
    <n v="41"/>
    <x v="57"/>
    <x v="205"/>
    <n v="120"/>
    <n v="88"/>
    <n v="140"/>
    <n v="212"/>
    <n v="760"/>
    <n v="8"/>
    <x v="4"/>
    <x v="16"/>
    <x v="3"/>
    <x v="0"/>
    <x v="1"/>
    <x v="3"/>
    <x v="6"/>
  </r>
  <r>
    <n v="183"/>
    <n v="277"/>
    <n v="512"/>
    <n v="237"/>
    <n v="94"/>
    <x v="24"/>
    <x v="248"/>
    <n v="180"/>
    <n v="191"/>
    <n v="250"/>
    <n v="450"/>
    <n v="805"/>
    <n v="9"/>
    <x v="4"/>
    <x v="16"/>
    <x v="3"/>
    <x v="0"/>
    <x v="1"/>
    <x v="3"/>
    <x v="7"/>
  </r>
  <r>
    <n v="67"/>
    <n v="107"/>
    <n v="190"/>
    <n v="83"/>
    <n v="40"/>
    <x v="1"/>
    <x v="201"/>
    <n v="60"/>
    <n v="80"/>
    <n v="90"/>
    <n v="170"/>
    <n v="805"/>
    <n v="10"/>
    <x v="4"/>
    <x v="16"/>
    <x v="3"/>
    <x v="0"/>
    <x v="1"/>
    <x v="3"/>
    <x v="8"/>
  </r>
  <r>
    <n v="111"/>
    <n v="152"/>
    <n v="256"/>
    <n v="168"/>
    <n v="41"/>
    <x v="57"/>
    <x v="2"/>
    <n v="100"/>
    <n v="71"/>
    <n v="110"/>
    <n v="181"/>
    <n v="310"/>
    <n v="11"/>
    <x v="4"/>
    <x v="16"/>
    <x v="3"/>
    <x v="0"/>
    <x v="0"/>
    <x v="1"/>
    <x v="9"/>
  </r>
  <r>
    <n v="89"/>
    <n v="124"/>
    <n v="210"/>
    <n v="86"/>
    <n v="35"/>
    <x v="0"/>
    <x v="204"/>
    <n v="80"/>
    <n v="50"/>
    <n v="90"/>
    <n v="152"/>
    <n v="530"/>
    <n v="12"/>
    <x v="4"/>
    <x v="16"/>
    <x v="3"/>
    <x v="0"/>
    <x v="0"/>
    <x v="1"/>
    <x v="10"/>
  </r>
  <r>
    <n v="43"/>
    <n v="96"/>
    <n v="160"/>
    <n v="64"/>
    <n v="53"/>
    <x v="27"/>
    <x v="154"/>
    <n v="30"/>
    <n v="53"/>
    <n v="60"/>
    <n v="87"/>
    <n v="714"/>
    <n v="13"/>
    <x v="4"/>
    <x v="16"/>
    <x v="3"/>
    <x v="0"/>
    <x v="0"/>
    <x v="1"/>
    <x v="3"/>
  </r>
  <r>
    <n v="31"/>
    <n v="43"/>
    <n v="43"/>
    <n v="0"/>
    <n v="12"/>
    <x v="38"/>
    <x v="212"/>
    <n v="30"/>
    <n v="0"/>
    <n v="40"/>
    <n v="40"/>
    <n v="775"/>
    <n v="4"/>
    <x v="4"/>
    <x v="17"/>
    <x v="3"/>
    <x v="1"/>
    <x v="0"/>
    <x v="2"/>
    <x v="12"/>
  </r>
  <r>
    <n v="13"/>
    <n v="29"/>
    <n v="49"/>
    <n v="20"/>
    <n v="16"/>
    <x v="13"/>
    <x v="106"/>
    <n v="20"/>
    <n v="10"/>
    <n v="30"/>
    <n v="35"/>
    <n v="775"/>
    <n v="5"/>
    <x v="4"/>
    <x v="17"/>
    <x v="3"/>
    <x v="1"/>
    <x v="0"/>
    <x v="2"/>
    <x v="4"/>
  </r>
  <r>
    <n v="13"/>
    <n v="29"/>
    <n v="49"/>
    <n v="20"/>
    <n v="16"/>
    <x v="13"/>
    <x v="211"/>
    <n v="20"/>
    <n v="10"/>
    <n v="30"/>
    <n v="46"/>
    <n v="775"/>
    <n v="6"/>
    <x v="4"/>
    <x v="17"/>
    <x v="3"/>
    <x v="1"/>
    <x v="1"/>
    <x v="2"/>
    <x v="5"/>
  </r>
  <r>
    <n v="-1"/>
    <n v="45"/>
    <n v="81"/>
    <n v="36"/>
    <n v="46"/>
    <x v="45"/>
    <x v="214"/>
    <n v="20"/>
    <n v="38"/>
    <n v="60"/>
    <n v="98"/>
    <n v="702"/>
    <n v="2"/>
    <x v="4"/>
    <x v="17"/>
    <x v="3"/>
    <x v="1"/>
    <x v="0"/>
    <x v="0"/>
    <x v="1"/>
  </r>
  <r>
    <n v="25"/>
    <n v="168"/>
    <n v="289"/>
    <n v="209"/>
    <n v="143"/>
    <x v="65"/>
    <x v="249"/>
    <n v="40"/>
    <n v="88"/>
    <n v="150"/>
    <n v="242"/>
    <n v="775"/>
    <n v="8"/>
    <x v="4"/>
    <x v="17"/>
    <x v="3"/>
    <x v="1"/>
    <x v="1"/>
    <x v="3"/>
    <x v="6"/>
  </r>
  <r>
    <n v="160"/>
    <n v="270"/>
    <n v="465"/>
    <n v="109"/>
    <n v="110"/>
    <x v="33"/>
    <x v="55"/>
    <n v="160"/>
    <n v="137"/>
    <n v="240"/>
    <n v="409"/>
    <n v="775"/>
    <n v="9"/>
    <x v="4"/>
    <x v="17"/>
    <x v="3"/>
    <x v="1"/>
    <x v="1"/>
    <x v="3"/>
    <x v="7"/>
  </r>
  <r>
    <n v="121"/>
    <n v="185"/>
    <n v="312"/>
    <n v="82"/>
    <n v="64"/>
    <x v="30"/>
    <x v="209"/>
    <n v="120"/>
    <n v="120"/>
    <n v="170"/>
    <n v="260"/>
    <n v="775"/>
    <n v="10"/>
    <x v="4"/>
    <x v="17"/>
    <x v="3"/>
    <x v="1"/>
    <x v="1"/>
    <x v="3"/>
    <x v="8"/>
  </r>
  <r>
    <n v="231"/>
    <n v="349"/>
    <n v="612"/>
    <n v="291"/>
    <n v="118"/>
    <x v="53"/>
    <x v="207"/>
    <n v="170"/>
    <n v="85"/>
    <n v="240"/>
    <n v="421"/>
    <n v="702"/>
    <n v="11"/>
    <x v="4"/>
    <x v="17"/>
    <x v="3"/>
    <x v="1"/>
    <x v="0"/>
    <x v="1"/>
    <x v="9"/>
  </r>
  <r>
    <n v="164"/>
    <n v="261"/>
    <n v="521"/>
    <n v="248"/>
    <n v="97"/>
    <x v="24"/>
    <x v="208"/>
    <n v="120"/>
    <n v="150"/>
    <n v="180"/>
    <n v="362"/>
    <n v="775"/>
    <n v="12"/>
    <x v="4"/>
    <x v="17"/>
    <x v="3"/>
    <x v="1"/>
    <x v="0"/>
    <x v="1"/>
    <x v="10"/>
  </r>
  <r>
    <n v="-380"/>
    <n v="-265"/>
    <n v="18"/>
    <n v="258"/>
    <n v="133"/>
    <x v="61"/>
    <x v="252"/>
    <n v="-250"/>
    <n v="223"/>
    <n v="-170"/>
    <n v="13"/>
    <n v="702"/>
    <n v="13"/>
    <x v="4"/>
    <x v="17"/>
    <x v="3"/>
    <x v="1"/>
    <x v="0"/>
    <x v="1"/>
    <x v="3"/>
  </r>
  <r>
    <n v="6"/>
    <n v="37"/>
    <n v="68"/>
    <n v="31"/>
    <n v="31"/>
    <x v="28"/>
    <x v="213"/>
    <n v="30"/>
    <n v="33"/>
    <n v="50"/>
    <n v="77"/>
    <n v="775"/>
    <n v="3"/>
    <x v="4"/>
    <x v="17"/>
    <x v="3"/>
    <x v="1"/>
    <x v="1"/>
    <x v="0"/>
    <x v="2"/>
  </r>
  <r>
    <n v="11"/>
    <n v="65"/>
    <n v="118"/>
    <n v="53"/>
    <n v="54"/>
    <x v="23"/>
    <x v="139"/>
    <n v="20"/>
    <n v="50"/>
    <n v="60"/>
    <n v="110"/>
    <n v="541"/>
    <n v="4"/>
    <x v="4"/>
    <x v="18"/>
    <x v="3"/>
    <x v="1"/>
    <x v="0"/>
    <x v="2"/>
    <x v="12"/>
  </r>
  <r>
    <n v="27"/>
    <n v="71"/>
    <n v="123"/>
    <n v="52"/>
    <n v="44"/>
    <x v="43"/>
    <x v="139"/>
    <n v="40"/>
    <n v="35"/>
    <n v="70"/>
    <n v="105"/>
    <n v="541"/>
    <n v="5"/>
    <x v="4"/>
    <x v="18"/>
    <x v="3"/>
    <x v="1"/>
    <x v="0"/>
    <x v="2"/>
    <x v="4"/>
  </r>
  <r>
    <n v="83"/>
    <n v="149"/>
    <n v="298"/>
    <n v="209"/>
    <n v="66"/>
    <x v="60"/>
    <x v="206"/>
    <n v="90"/>
    <n v="127"/>
    <n v="140"/>
    <n v="274"/>
    <n v="541"/>
    <n v="6"/>
    <x v="4"/>
    <x v="18"/>
    <x v="3"/>
    <x v="1"/>
    <x v="1"/>
    <x v="2"/>
    <x v="5"/>
  </r>
  <r>
    <n v="-2"/>
    <n v="75"/>
    <n v="128"/>
    <n v="53"/>
    <n v="77"/>
    <x v="36"/>
    <x v="184"/>
    <n v="40"/>
    <n v="61"/>
    <n v="100"/>
    <n v="161"/>
    <n v="503"/>
    <n v="1"/>
    <x v="4"/>
    <x v="18"/>
    <x v="3"/>
    <x v="1"/>
    <x v="0"/>
    <x v="0"/>
    <x v="0"/>
  </r>
  <r>
    <n v="8"/>
    <n v="68"/>
    <n v="116"/>
    <n v="48"/>
    <n v="60"/>
    <x v="4"/>
    <x v="253"/>
    <n v="30"/>
    <n v="62"/>
    <n v="80"/>
    <n v="142"/>
    <n v="971"/>
    <n v="2"/>
    <x v="4"/>
    <x v="18"/>
    <x v="3"/>
    <x v="1"/>
    <x v="0"/>
    <x v="0"/>
    <x v="1"/>
  </r>
  <r>
    <n v="26"/>
    <n v="45"/>
    <n v="75"/>
    <n v="30"/>
    <n v="19"/>
    <x v="14"/>
    <x v="254"/>
    <n v="40"/>
    <n v="20"/>
    <n v="40"/>
    <n v="52"/>
    <n v="503"/>
    <n v="8"/>
    <x v="4"/>
    <x v="18"/>
    <x v="3"/>
    <x v="1"/>
    <x v="1"/>
    <x v="3"/>
    <x v="6"/>
  </r>
  <r>
    <n v="30"/>
    <n v="56"/>
    <n v="99"/>
    <n v="43"/>
    <n v="26"/>
    <x v="3"/>
    <x v="203"/>
    <n v="30"/>
    <n v="21"/>
    <n v="50"/>
    <n v="89"/>
    <n v="971"/>
    <n v="9"/>
    <x v="4"/>
    <x v="18"/>
    <x v="3"/>
    <x v="1"/>
    <x v="1"/>
    <x v="3"/>
    <x v="7"/>
  </r>
  <r>
    <n v="12"/>
    <n v="29"/>
    <n v="49"/>
    <n v="20"/>
    <n v="17"/>
    <x v="13"/>
    <x v="223"/>
    <n v="20"/>
    <n v="10"/>
    <n v="20"/>
    <n v="41"/>
    <n v="503"/>
    <n v="11"/>
    <x v="4"/>
    <x v="18"/>
    <x v="3"/>
    <x v="1"/>
    <x v="0"/>
    <x v="1"/>
    <x v="9"/>
  </r>
  <r>
    <n v="79"/>
    <n v="141"/>
    <n v="235"/>
    <n v="94"/>
    <n v="62"/>
    <x v="62"/>
    <x v="220"/>
    <n v="50"/>
    <n v="48"/>
    <n v="90"/>
    <n v="150"/>
    <n v="503"/>
    <n v="12"/>
    <x v="4"/>
    <x v="18"/>
    <x v="3"/>
    <x v="1"/>
    <x v="0"/>
    <x v="1"/>
    <x v="10"/>
  </r>
  <r>
    <n v="101"/>
    <n v="159"/>
    <n v="273"/>
    <n v="95"/>
    <n v="58"/>
    <x v="63"/>
    <x v="221"/>
    <n v="70"/>
    <n v="83"/>
    <n v="110"/>
    <n v="167"/>
    <n v="971"/>
    <n v="13"/>
    <x v="4"/>
    <x v="18"/>
    <x v="3"/>
    <x v="1"/>
    <x v="0"/>
    <x v="1"/>
    <x v="3"/>
  </r>
  <r>
    <n v="25"/>
    <n v="61"/>
    <n v="103"/>
    <n v="42"/>
    <n v="36"/>
    <x v="45"/>
    <x v="222"/>
    <n v="40"/>
    <n v="47"/>
    <n v="70"/>
    <n v="117"/>
    <n v="971"/>
    <n v="3"/>
    <x v="4"/>
    <x v="18"/>
    <x v="3"/>
    <x v="1"/>
    <x v="1"/>
    <x v="0"/>
    <x v="2"/>
  </r>
  <r>
    <n v="34"/>
    <n v="62"/>
    <n v="110"/>
    <n v="48"/>
    <n v="28"/>
    <x v="4"/>
    <x v="227"/>
    <n v="40"/>
    <n v="36"/>
    <n v="60"/>
    <n v="104"/>
    <n v="206"/>
    <n v="4"/>
    <x v="4"/>
    <x v="19"/>
    <x v="3"/>
    <x v="1"/>
    <x v="0"/>
    <x v="2"/>
    <x v="12"/>
  </r>
  <r>
    <n v="16"/>
    <n v="72"/>
    <n v="130"/>
    <n v="58"/>
    <n v="56"/>
    <x v="9"/>
    <x v="8"/>
    <n v="20"/>
    <n v="45"/>
    <n v="70"/>
    <n v="115"/>
    <n v="206"/>
    <n v="5"/>
    <x v="4"/>
    <x v="19"/>
    <x v="3"/>
    <x v="1"/>
    <x v="0"/>
    <x v="2"/>
    <x v="4"/>
  </r>
  <r>
    <n v="47"/>
    <n v="92"/>
    <n v="170"/>
    <n v="78"/>
    <n v="45"/>
    <x v="0"/>
    <x v="226"/>
    <n v="60"/>
    <n v="64"/>
    <n v="90"/>
    <n v="160"/>
    <n v="206"/>
    <n v="6"/>
    <x v="4"/>
    <x v="19"/>
    <x v="3"/>
    <x v="1"/>
    <x v="1"/>
    <x v="2"/>
    <x v="5"/>
  </r>
  <r>
    <n v="58"/>
    <n v="104"/>
    <n v="175"/>
    <n v="71"/>
    <n v="46"/>
    <x v="9"/>
    <x v="255"/>
    <n v="90"/>
    <n v="78"/>
    <n v="130"/>
    <n v="210"/>
    <n v="253"/>
    <n v="2"/>
    <x v="4"/>
    <x v="19"/>
    <x v="3"/>
    <x v="1"/>
    <x v="0"/>
    <x v="0"/>
    <x v="1"/>
  </r>
  <r>
    <n v="98"/>
    <n v="165"/>
    <n v="275"/>
    <n v="82"/>
    <n v="67"/>
    <x v="64"/>
    <x v="232"/>
    <n v="100"/>
    <n v="98"/>
    <n v="150"/>
    <n v="240"/>
    <n v="206"/>
    <n v="8"/>
    <x v="4"/>
    <x v="19"/>
    <x v="3"/>
    <x v="1"/>
    <x v="1"/>
    <x v="3"/>
    <x v="6"/>
  </r>
  <r>
    <n v="36"/>
    <n v="59"/>
    <n v="99"/>
    <n v="40"/>
    <n v="23"/>
    <x v="21"/>
    <x v="244"/>
    <n v="50"/>
    <n v="39"/>
    <n v="50"/>
    <n v="80"/>
    <n v="206"/>
    <n v="9"/>
    <x v="4"/>
    <x v="19"/>
    <x v="3"/>
    <x v="1"/>
    <x v="1"/>
    <x v="3"/>
    <x v="7"/>
  </r>
  <r>
    <n v="44"/>
    <n v="82"/>
    <n v="130"/>
    <n v="48"/>
    <n v="38"/>
    <x v="3"/>
    <x v="120"/>
    <n v="30"/>
    <n v="30"/>
    <n v="50"/>
    <n v="69"/>
    <n v="509"/>
    <n v="11"/>
    <x v="4"/>
    <x v="19"/>
    <x v="3"/>
    <x v="1"/>
    <x v="0"/>
    <x v="1"/>
    <x v="9"/>
  </r>
  <r>
    <n v="27"/>
    <n v="65"/>
    <n v="110"/>
    <n v="45"/>
    <n v="38"/>
    <x v="3"/>
    <x v="225"/>
    <n v="30"/>
    <n v="20"/>
    <n v="50"/>
    <n v="58"/>
    <n v="360"/>
    <n v="12"/>
    <x v="4"/>
    <x v="19"/>
    <x v="3"/>
    <x v="1"/>
    <x v="0"/>
    <x v="1"/>
    <x v="10"/>
  </r>
  <r>
    <n v="2"/>
    <n v="90"/>
    <n v="154"/>
    <n v="64"/>
    <n v="88"/>
    <x v="44"/>
    <x v="25"/>
    <n v="10"/>
    <n v="53"/>
    <n v="60"/>
    <n v="87"/>
    <n v="425"/>
    <n v="13"/>
    <x v="4"/>
    <x v="19"/>
    <x v="3"/>
    <x v="1"/>
    <x v="0"/>
    <x v="1"/>
    <x v="3"/>
  </r>
  <r>
    <n v="16"/>
    <n v="129"/>
    <n v="221"/>
    <n v="92"/>
    <n v="113"/>
    <x v="42"/>
    <x v="227"/>
    <n v="60"/>
    <n v="69"/>
    <n v="160"/>
    <n v="270"/>
    <n v="253"/>
    <n v="3"/>
    <x v="4"/>
    <x v="19"/>
    <x v="3"/>
    <x v="1"/>
    <x v="1"/>
    <x v="0"/>
    <x v="2"/>
  </r>
  <r>
    <n v="11"/>
    <n v="64"/>
    <n v="115"/>
    <n v="51"/>
    <n v="53"/>
    <x v="8"/>
    <x v="256"/>
    <n v="20"/>
    <n v="40"/>
    <n v="60"/>
    <n v="111"/>
    <n v="719"/>
    <n v="11"/>
    <x v="5"/>
    <x v="0"/>
    <x v="0"/>
    <x v="0"/>
    <x v="0"/>
    <x v="1"/>
    <x v="9"/>
  </r>
  <r>
    <n v="27"/>
    <n v="64"/>
    <n v="117"/>
    <n v="53"/>
    <n v="37"/>
    <x v="34"/>
    <x v="257"/>
    <n v="30"/>
    <n v="28"/>
    <n v="60"/>
    <n v="112"/>
    <n v="970"/>
    <n v="12"/>
    <x v="5"/>
    <x v="0"/>
    <x v="0"/>
    <x v="0"/>
    <x v="0"/>
    <x v="1"/>
    <x v="10"/>
  </r>
  <r>
    <n v="29"/>
    <n v="56"/>
    <n v="99"/>
    <n v="43"/>
    <n v="27"/>
    <x v="3"/>
    <x v="258"/>
    <n v="30"/>
    <n v="30"/>
    <n v="50"/>
    <n v="67"/>
    <n v="720"/>
    <n v="13"/>
    <x v="5"/>
    <x v="0"/>
    <x v="0"/>
    <x v="0"/>
    <x v="0"/>
    <x v="1"/>
    <x v="3"/>
  </r>
  <r>
    <n v="99"/>
    <n v="136"/>
    <n v="230"/>
    <n v="94"/>
    <n v="37"/>
    <x v="2"/>
    <x v="259"/>
    <n v="140"/>
    <n v="98"/>
    <n v="170"/>
    <n v="275"/>
    <n v="719"/>
    <n v="5"/>
    <x v="5"/>
    <x v="0"/>
    <x v="0"/>
    <x v="0"/>
    <x v="0"/>
    <x v="2"/>
    <x v="4"/>
  </r>
  <r>
    <n v="33"/>
    <n v="81"/>
    <n v="135"/>
    <n v="54"/>
    <n v="48"/>
    <x v="43"/>
    <x v="260"/>
    <n v="50"/>
    <n v="60"/>
    <n v="90"/>
    <n v="156"/>
    <n v="303"/>
    <n v="6"/>
    <x v="5"/>
    <x v="0"/>
    <x v="0"/>
    <x v="0"/>
    <x v="1"/>
    <x v="2"/>
    <x v="5"/>
  </r>
  <r>
    <n v="121"/>
    <n v="163"/>
    <n v="276"/>
    <n v="89"/>
    <n v="42"/>
    <x v="62"/>
    <x v="261"/>
    <n v="130"/>
    <n v="87"/>
    <n v="170"/>
    <n v="280"/>
    <n v="719"/>
    <n v="1"/>
    <x v="5"/>
    <x v="0"/>
    <x v="0"/>
    <x v="0"/>
    <x v="0"/>
    <x v="0"/>
    <x v="0"/>
  </r>
  <r>
    <n v="68"/>
    <n v="107"/>
    <n v="190"/>
    <n v="83"/>
    <n v="39"/>
    <x v="1"/>
    <x v="262"/>
    <n v="80"/>
    <n v="82"/>
    <n v="110"/>
    <n v="190"/>
    <n v="970"/>
    <n v="2"/>
    <x v="5"/>
    <x v="0"/>
    <x v="0"/>
    <x v="0"/>
    <x v="0"/>
    <x v="0"/>
    <x v="1"/>
  </r>
  <r>
    <n v="132"/>
    <n v="178"/>
    <n v="301"/>
    <n v="229"/>
    <n v="46"/>
    <x v="20"/>
    <x v="263"/>
    <n v="140"/>
    <n v="149"/>
    <n v="180"/>
    <n v="307"/>
    <n v="719"/>
    <n v="3"/>
    <x v="5"/>
    <x v="0"/>
    <x v="0"/>
    <x v="0"/>
    <x v="1"/>
    <x v="0"/>
    <x v="2"/>
  </r>
  <r>
    <n v="83"/>
    <n v="149"/>
    <n v="298"/>
    <n v="108"/>
    <n v="66"/>
    <x v="60"/>
    <x v="264"/>
    <n v="90"/>
    <n v="106"/>
    <n v="140"/>
    <n v="252"/>
    <n v="720"/>
    <n v="8"/>
    <x v="5"/>
    <x v="0"/>
    <x v="0"/>
    <x v="0"/>
    <x v="1"/>
    <x v="3"/>
    <x v="6"/>
  </r>
  <r>
    <n v="-7"/>
    <n v="63"/>
    <n v="107"/>
    <n v="44"/>
    <n v="70"/>
    <x v="30"/>
    <x v="265"/>
    <n v="10"/>
    <n v="39"/>
    <n v="60"/>
    <n v="81"/>
    <n v="720"/>
    <n v="9"/>
    <x v="5"/>
    <x v="0"/>
    <x v="0"/>
    <x v="0"/>
    <x v="1"/>
    <x v="3"/>
    <x v="7"/>
  </r>
  <r>
    <n v="24"/>
    <n v="68"/>
    <n v="118"/>
    <n v="50"/>
    <n v="44"/>
    <x v="34"/>
    <x v="237"/>
    <n v="30"/>
    <n v="40"/>
    <n v="60"/>
    <n v="90"/>
    <n v="719"/>
    <n v="10"/>
    <x v="5"/>
    <x v="0"/>
    <x v="0"/>
    <x v="0"/>
    <x v="1"/>
    <x v="3"/>
    <x v="8"/>
  </r>
  <r>
    <n v="99"/>
    <n v="136"/>
    <n v="230"/>
    <n v="94"/>
    <n v="37"/>
    <x v="2"/>
    <x v="259"/>
    <n v="90"/>
    <n v="69"/>
    <n v="120"/>
    <n v="189"/>
    <n v="312"/>
    <n v="11"/>
    <x v="5"/>
    <x v="1"/>
    <x v="0"/>
    <x v="0"/>
    <x v="0"/>
    <x v="1"/>
    <x v="9"/>
  </r>
  <r>
    <n v="33"/>
    <n v="81"/>
    <n v="135"/>
    <n v="54"/>
    <n v="48"/>
    <x v="43"/>
    <x v="260"/>
    <n v="30"/>
    <n v="52"/>
    <n v="70"/>
    <n v="122"/>
    <n v="312"/>
    <n v="12"/>
    <x v="5"/>
    <x v="1"/>
    <x v="0"/>
    <x v="0"/>
    <x v="0"/>
    <x v="1"/>
    <x v="10"/>
  </r>
  <r>
    <n v="241"/>
    <n v="362"/>
    <n v="634"/>
    <n v="256"/>
    <n v="121"/>
    <x v="67"/>
    <x v="266"/>
    <n v="300"/>
    <n v="244"/>
    <n v="430"/>
    <n v="735"/>
    <n v="312"/>
    <n v="5"/>
    <x v="5"/>
    <x v="1"/>
    <x v="0"/>
    <x v="0"/>
    <x v="0"/>
    <x v="2"/>
    <x v="4"/>
  </r>
  <r>
    <n v="164"/>
    <n v="261"/>
    <n v="521"/>
    <n v="245"/>
    <n v="97"/>
    <x v="24"/>
    <x v="267"/>
    <n v="210"/>
    <n v="313"/>
    <n v="310"/>
    <n v="610"/>
    <n v="312"/>
    <n v="6"/>
    <x v="5"/>
    <x v="1"/>
    <x v="0"/>
    <x v="0"/>
    <x v="1"/>
    <x v="2"/>
    <x v="5"/>
  </r>
  <r>
    <n v="167"/>
    <n v="278"/>
    <n v="478"/>
    <n v="152"/>
    <n v="111"/>
    <x v="49"/>
    <x v="268"/>
    <n v="190"/>
    <n v="232"/>
    <n v="290"/>
    <n v="502"/>
    <n v="815"/>
    <n v="2"/>
    <x v="5"/>
    <x v="1"/>
    <x v="0"/>
    <x v="0"/>
    <x v="0"/>
    <x v="0"/>
    <x v="1"/>
  </r>
  <r>
    <n v="135"/>
    <n v="204"/>
    <n v="345"/>
    <n v="104"/>
    <n v="69"/>
    <x v="50"/>
    <x v="269"/>
    <n v="160"/>
    <n v="88"/>
    <n v="220"/>
    <n v="360"/>
    <n v="630"/>
    <n v="3"/>
    <x v="5"/>
    <x v="1"/>
    <x v="0"/>
    <x v="0"/>
    <x v="1"/>
    <x v="0"/>
    <x v="2"/>
  </r>
  <r>
    <n v="121"/>
    <n v="163"/>
    <n v="276"/>
    <n v="139"/>
    <n v="42"/>
    <x v="62"/>
    <x v="261"/>
    <n v="130"/>
    <n v="98"/>
    <n v="150"/>
    <n v="248"/>
    <n v="630"/>
    <n v="8"/>
    <x v="5"/>
    <x v="1"/>
    <x v="0"/>
    <x v="0"/>
    <x v="1"/>
    <x v="3"/>
    <x v="6"/>
  </r>
  <r>
    <n v="67"/>
    <n v="107"/>
    <n v="190"/>
    <n v="83"/>
    <n v="40"/>
    <x v="1"/>
    <x v="262"/>
    <n v="60"/>
    <n v="79"/>
    <n v="90"/>
    <n v="160"/>
    <n v="630"/>
    <n v="9"/>
    <x v="5"/>
    <x v="1"/>
    <x v="0"/>
    <x v="0"/>
    <x v="1"/>
    <x v="3"/>
    <x v="7"/>
  </r>
  <r>
    <n v="133"/>
    <n v="178"/>
    <n v="301"/>
    <n v="123"/>
    <n v="45"/>
    <x v="20"/>
    <x v="263"/>
    <n v="140"/>
    <n v="66"/>
    <n v="160"/>
    <n v="270"/>
    <n v="309"/>
    <n v="10"/>
    <x v="5"/>
    <x v="1"/>
    <x v="0"/>
    <x v="0"/>
    <x v="1"/>
    <x v="3"/>
    <x v="8"/>
  </r>
  <r>
    <n v="164"/>
    <n v="261"/>
    <n v="521"/>
    <n v="278"/>
    <n v="97"/>
    <x v="24"/>
    <x v="267"/>
    <n v="150"/>
    <n v="242"/>
    <n v="230"/>
    <n v="450"/>
    <n v="641"/>
    <n v="11"/>
    <x v="5"/>
    <x v="2"/>
    <x v="0"/>
    <x v="1"/>
    <x v="0"/>
    <x v="1"/>
    <x v="9"/>
  </r>
  <r>
    <n v="197"/>
    <n v="332"/>
    <n v="603"/>
    <n v="238"/>
    <n v="135"/>
    <x v="68"/>
    <x v="270"/>
    <n v="180"/>
    <n v="171"/>
    <n v="300"/>
    <n v="542"/>
    <n v="563"/>
    <n v="12"/>
    <x v="5"/>
    <x v="2"/>
    <x v="0"/>
    <x v="1"/>
    <x v="0"/>
    <x v="1"/>
    <x v="10"/>
  </r>
  <r>
    <n v="15"/>
    <n v="32"/>
    <n v="53"/>
    <n v="21"/>
    <n v="17"/>
    <x v="13"/>
    <x v="271"/>
    <n v="30"/>
    <n v="20"/>
    <n v="40"/>
    <n v="60"/>
    <n v="515"/>
    <n v="5"/>
    <x v="5"/>
    <x v="2"/>
    <x v="0"/>
    <x v="1"/>
    <x v="0"/>
    <x v="2"/>
    <x v="4"/>
  </r>
  <r>
    <n v="31"/>
    <n v="43"/>
    <n v="43"/>
    <n v="0"/>
    <n v="12"/>
    <x v="38"/>
    <x v="203"/>
    <n v="40"/>
    <n v="0"/>
    <n v="50"/>
    <n v="44"/>
    <n v="319"/>
    <n v="6"/>
    <x v="5"/>
    <x v="2"/>
    <x v="0"/>
    <x v="1"/>
    <x v="1"/>
    <x v="2"/>
    <x v="5"/>
  </r>
  <r>
    <n v="18"/>
    <n v="35"/>
    <n v="58"/>
    <n v="23"/>
    <n v="17"/>
    <x v="41"/>
    <x v="272"/>
    <n v="30"/>
    <n v="20"/>
    <n v="40"/>
    <n v="61"/>
    <n v="641"/>
    <n v="1"/>
    <x v="5"/>
    <x v="2"/>
    <x v="0"/>
    <x v="1"/>
    <x v="0"/>
    <x v="0"/>
    <x v="0"/>
  </r>
  <r>
    <n v="8"/>
    <n v="38"/>
    <n v="70"/>
    <n v="32"/>
    <n v="30"/>
    <x v="28"/>
    <x v="273"/>
    <n v="20"/>
    <n v="32"/>
    <n v="40"/>
    <n v="72"/>
    <n v="563"/>
    <n v="2"/>
    <x v="5"/>
    <x v="2"/>
    <x v="0"/>
    <x v="1"/>
    <x v="0"/>
    <x v="0"/>
    <x v="1"/>
  </r>
  <r>
    <n v="11"/>
    <n v="30"/>
    <n v="52"/>
    <n v="22"/>
    <n v="19"/>
    <x v="15"/>
    <x v="11"/>
    <n v="20"/>
    <n v="20"/>
    <n v="30"/>
    <n v="50"/>
    <n v="712"/>
    <n v="3"/>
    <x v="5"/>
    <x v="2"/>
    <x v="0"/>
    <x v="1"/>
    <x v="1"/>
    <x v="0"/>
    <x v="2"/>
  </r>
  <r>
    <n v="241"/>
    <n v="362"/>
    <n v="634"/>
    <n v="248"/>
    <n v="121"/>
    <x v="67"/>
    <x v="266"/>
    <n v="230"/>
    <n v="232"/>
    <n v="320"/>
    <n v="542"/>
    <n v="641"/>
    <n v="8"/>
    <x v="5"/>
    <x v="2"/>
    <x v="0"/>
    <x v="1"/>
    <x v="1"/>
    <x v="3"/>
    <x v="6"/>
  </r>
  <r>
    <n v="136"/>
    <n v="204"/>
    <n v="345"/>
    <n v="94"/>
    <n v="68"/>
    <x v="50"/>
    <x v="269"/>
    <n v="140"/>
    <n v="75"/>
    <n v="180"/>
    <n v="309"/>
    <n v="319"/>
    <n v="9"/>
    <x v="5"/>
    <x v="2"/>
    <x v="0"/>
    <x v="1"/>
    <x v="1"/>
    <x v="3"/>
    <x v="7"/>
  </r>
  <r>
    <n v="14"/>
    <n v="55"/>
    <n v="96"/>
    <n v="41"/>
    <n v="41"/>
    <x v="45"/>
    <x v="274"/>
    <n v="20"/>
    <n v="19"/>
    <n v="50"/>
    <n v="91"/>
    <n v="636"/>
    <n v="11"/>
    <x v="5"/>
    <x v="3"/>
    <x v="0"/>
    <x v="1"/>
    <x v="0"/>
    <x v="1"/>
    <x v="9"/>
  </r>
  <r>
    <n v="-3"/>
    <n v="43"/>
    <n v="78"/>
    <n v="35"/>
    <n v="46"/>
    <x v="45"/>
    <x v="275"/>
    <n v="-10"/>
    <n v="30"/>
    <n v="30"/>
    <n v="60"/>
    <n v="573"/>
    <n v="12"/>
    <x v="5"/>
    <x v="3"/>
    <x v="0"/>
    <x v="1"/>
    <x v="0"/>
    <x v="1"/>
    <x v="10"/>
  </r>
  <r>
    <n v="0"/>
    <n v="46"/>
    <n v="82"/>
    <n v="36"/>
    <n v="46"/>
    <x v="45"/>
    <x v="80"/>
    <n v="0"/>
    <n v="30"/>
    <n v="40"/>
    <n v="57"/>
    <n v="573"/>
    <n v="13"/>
    <x v="5"/>
    <x v="3"/>
    <x v="0"/>
    <x v="1"/>
    <x v="0"/>
    <x v="1"/>
    <x v="3"/>
  </r>
  <r>
    <n v="33"/>
    <n v="55"/>
    <n v="92"/>
    <n v="37"/>
    <n v="22"/>
    <x v="29"/>
    <x v="276"/>
    <n v="40"/>
    <n v="35"/>
    <n v="60"/>
    <n v="100"/>
    <n v="660"/>
    <n v="5"/>
    <x v="5"/>
    <x v="3"/>
    <x v="0"/>
    <x v="1"/>
    <x v="0"/>
    <x v="2"/>
    <x v="4"/>
  </r>
  <r>
    <n v="31"/>
    <n v="53"/>
    <n v="89"/>
    <n v="36"/>
    <n v="22"/>
    <x v="29"/>
    <x v="277"/>
    <n v="40"/>
    <n v="46"/>
    <n v="60"/>
    <n v="100"/>
    <n v="573"/>
    <n v="6"/>
    <x v="5"/>
    <x v="3"/>
    <x v="0"/>
    <x v="1"/>
    <x v="1"/>
    <x v="2"/>
    <x v="5"/>
  </r>
  <r>
    <n v="31"/>
    <n v="93"/>
    <n v="169"/>
    <n v="76"/>
    <n v="62"/>
    <x v="55"/>
    <x v="278"/>
    <n v="40"/>
    <n v="80"/>
    <n v="90"/>
    <n v="168"/>
    <n v="573"/>
    <n v="2"/>
    <x v="5"/>
    <x v="3"/>
    <x v="0"/>
    <x v="1"/>
    <x v="0"/>
    <x v="0"/>
    <x v="1"/>
  </r>
  <r>
    <n v="35"/>
    <n v="77"/>
    <n v="142"/>
    <n v="65"/>
    <n v="42"/>
    <x v="23"/>
    <x v="279"/>
    <n v="50"/>
    <n v="60"/>
    <n v="80"/>
    <n v="143"/>
    <n v="314"/>
    <n v="3"/>
    <x v="5"/>
    <x v="3"/>
    <x v="0"/>
    <x v="1"/>
    <x v="1"/>
    <x v="0"/>
    <x v="2"/>
  </r>
  <r>
    <n v="-4"/>
    <n v="73"/>
    <n v="125"/>
    <n v="52"/>
    <n v="77"/>
    <x v="6"/>
    <x v="178"/>
    <n v="20"/>
    <n v="48"/>
    <n v="70"/>
    <n v="110"/>
    <n v="660"/>
    <n v="8"/>
    <x v="5"/>
    <x v="3"/>
    <x v="0"/>
    <x v="1"/>
    <x v="1"/>
    <x v="3"/>
    <x v="6"/>
  </r>
  <r>
    <n v="-33"/>
    <n v="25"/>
    <n v="141"/>
    <n v="83"/>
    <n v="58"/>
    <x v="63"/>
    <x v="280"/>
    <n v="0"/>
    <n v="99"/>
    <n v="30"/>
    <n v="120"/>
    <n v="636"/>
    <n v="9"/>
    <x v="5"/>
    <x v="3"/>
    <x v="0"/>
    <x v="1"/>
    <x v="1"/>
    <x v="3"/>
    <x v="7"/>
  </r>
  <r>
    <n v="99"/>
    <n v="167"/>
    <n v="278"/>
    <n v="86"/>
    <n v="68"/>
    <x v="64"/>
    <x v="132"/>
    <n v="90"/>
    <n v="90"/>
    <n v="150"/>
    <n v="240"/>
    <n v="513"/>
    <n v="11"/>
    <x v="5"/>
    <x v="4"/>
    <x v="0"/>
    <x v="0"/>
    <x v="0"/>
    <x v="1"/>
    <x v="9"/>
  </r>
  <r>
    <n v="105"/>
    <n v="164"/>
    <n v="282"/>
    <n v="91"/>
    <n v="59"/>
    <x v="64"/>
    <x v="281"/>
    <n v="90"/>
    <n v="68"/>
    <n v="140"/>
    <n v="228"/>
    <n v="937"/>
    <n v="12"/>
    <x v="5"/>
    <x v="4"/>
    <x v="0"/>
    <x v="0"/>
    <x v="0"/>
    <x v="1"/>
    <x v="10"/>
  </r>
  <r>
    <n v="83"/>
    <n v="149"/>
    <n v="298"/>
    <n v="96"/>
    <n v="66"/>
    <x v="60"/>
    <x v="264"/>
    <n v="120"/>
    <n v="140"/>
    <n v="180"/>
    <n v="350"/>
    <n v="419"/>
    <n v="5"/>
    <x v="5"/>
    <x v="4"/>
    <x v="0"/>
    <x v="0"/>
    <x v="0"/>
    <x v="2"/>
    <x v="4"/>
  </r>
  <r>
    <n v="12"/>
    <n v="64"/>
    <n v="115"/>
    <n v="51"/>
    <n v="52"/>
    <x v="8"/>
    <x v="256"/>
    <n v="30"/>
    <n v="44"/>
    <n v="80"/>
    <n v="130"/>
    <n v="419"/>
    <n v="6"/>
    <x v="5"/>
    <x v="4"/>
    <x v="0"/>
    <x v="0"/>
    <x v="1"/>
    <x v="2"/>
    <x v="5"/>
  </r>
  <r>
    <n v="24"/>
    <n v="68"/>
    <n v="118"/>
    <n v="50"/>
    <n v="44"/>
    <x v="34"/>
    <x v="237"/>
    <n v="40"/>
    <n v="51"/>
    <n v="70"/>
    <n v="121"/>
    <n v="513"/>
    <n v="1"/>
    <x v="5"/>
    <x v="4"/>
    <x v="0"/>
    <x v="0"/>
    <x v="0"/>
    <x v="0"/>
    <x v="0"/>
  </r>
  <r>
    <n v="19"/>
    <n v="55"/>
    <n v="93"/>
    <n v="38"/>
    <n v="36"/>
    <x v="19"/>
    <x v="282"/>
    <n v="20"/>
    <n v="40"/>
    <n v="50"/>
    <n v="90"/>
    <n v="614"/>
    <n v="2"/>
    <x v="5"/>
    <x v="4"/>
    <x v="0"/>
    <x v="0"/>
    <x v="0"/>
    <x v="0"/>
    <x v="1"/>
  </r>
  <r>
    <n v="-6"/>
    <n v="63"/>
    <n v="107"/>
    <n v="44"/>
    <n v="69"/>
    <x v="30"/>
    <x v="265"/>
    <n v="20"/>
    <n v="37"/>
    <n v="70"/>
    <n v="107"/>
    <n v="937"/>
    <n v="3"/>
    <x v="5"/>
    <x v="4"/>
    <x v="0"/>
    <x v="0"/>
    <x v="1"/>
    <x v="0"/>
    <x v="2"/>
  </r>
  <r>
    <n v="9"/>
    <n v="26"/>
    <n v="44"/>
    <n v="18"/>
    <n v="17"/>
    <x v="13"/>
    <x v="283"/>
    <n v="20"/>
    <n v="10"/>
    <n v="20"/>
    <n v="38"/>
    <n v="614"/>
    <n v="8"/>
    <x v="5"/>
    <x v="4"/>
    <x v="0"/>
    <x v="0"/>
    <x v="1"/>
    <x v="3"/>
    <x v="6"/>
  </r>
  <r>
    <n v="18"/>
    <n v="36"/>
    <n v="60"/>
    <n v="24"/>
    <n v="18"/>
    <x v="41"/>
    <x v="284"/>
    <n v="30"/>
    <n v="20"/>
    <n v="30"/>
    <n v="59"/>
    <n v="513"/>
    <n v="9"/>
    <x v="5"/>
    <x v="4"/>
    <x v="0"/>
    <x v="0"/>
    <x v="1"/>
    <x v="3"/>
    <x v="7"/>
  </r>
  <r>
    <n v="24"/>
    <n v="59"/>
    <n v="99"/>
    <n v="40"/>
    <n v="35"/>
    <x v="19"/>
    <x v="285"/>
    <n v="20"/>
    <n v="19"/>
    <n v="50"/>
    <n v="80"/>
    <n v="920"/>
    <n v="11"/>
    <x v="5"/>
    <x v="5"/>
    <x v="0"/>
    <x v="1"/>
    <x v="0"/>
    <x v="1"/>
    <x v="9"/>
  </r>
  <r>
    <n v="-2"/>
    <n v="75"/>
    <n v="128"/>
    <n v="53"/>
    <n v="77"/>
    <x v="36"/>
    <x v="258"/>
    <n v="10"/>
    <n v="28"/>
    <n v="70"/>
    <n v="110"/>
    <n v="715"/>
    <n v="12"/>
    <x v="5"/>
    <x v="5"/>
    <x v="0"/>
    <x v="1"/>
    <x v="0"/>
    <x v="1"/>
    <x v="10"/>
  </r>
  <r>
    <n v="50"/>
    <n v="96"/>
    <n v="177"/>
    <n v="81"/>
    <n v="46"/>
    <x v="25"/>
    <x v="286"/>
    <n v="70"/>
    <n v="85"/>
    <n v="110"/>
    <n v="200"/>
    <n v="262"/>
    <n v="5"/>
    <x v="5"/>
    <x v="5"/>
    <x v="0"/>
    <x v="1"/>
    <x v="0"/>
    <x v="2"/>
    <x v="4"/>
  </r>
  <r>
    <n v="34"/>
    <n v="62"/>
    <n v="110"/>
    <n v="48"/>
    <n v="28"/>
    <x v="4"/>
    <x v="154"/>
    <n v="50"/>
    <n v="44"/>
    <n v="70"/>
    <n v="114"/>
    <n v="262"/>
    <n v="6"/>
    <x v="5"/>
    <x v="5"/>
    <x v="0"/>
    <x v="1"/>
    <x v="1"/>
    <x v="2"/>
    <x v="5"/>
  </r>
  <r>
    <n v="19"/>
    <n v="74"/>
    <n v="133"/>
    <n v="59"/>
    <n v="55"/>
    <x v="9"/>
    <x v="287"/>
    <n v="20"/>
    <n v="60"/>
    <n v="70"/>
    <n v="129"/>
    <n v="715"/>
    <n v="1"/>
    <x v="5"/>
    <x v="5"/>
    <x v="0"/>
    <x v="1"/>
    <x v="0"/>
    <x v="0"/>
    <x v="0"/>
  </r>
  <r>
    <n v="24"/>
    <n v="154"/>
    <n v="264"/>
    <n v="96"/>
    <n v="130"/>
    <x v="61"/>
    <x v="288"/>
    <n v="50"/>
    <n v="148"/>
    <n v="160"/>
    <n v="268"/>
    <n v="608"/>
    <n v="2"/>
    <x v="5"/>
    <x v="5"/>
    <x v="0"/>
    <x v="1"/>
    <x v="0"/>
    <x v="0"/>
    <x v="1"/>
  </r>
  <r>
    <n v="63"/>
    <n v="121"/>
    <n v="212"/>
    <n v="91"/>
    <n v="58"/>
    <x v="10"/>
    <x v="289"/>
    <n v="90"/>
    <n v="87"/>
    <n v="130"/>
    <n v="223"/>
    <n v="920"/>
    <n v="3"/>
    <x v="5"/>
    <x v="5"/>
    <x v="0"/>
    <x v="1"/>
    <x v="1"/>
    <x v="0"/>
    <x v="2"/>
  </r>
  <r>
    <n v="40"/>
    <n v="78"/>
    <n v="125"/>
    <n v="47"/>
    <n v="38"/>
    <x v="3"/>
    <x v="290"/>
    <n v="50"/>
    <n v="48"/>
    <n v="70"/>
    <n v="118"/>
    <n v="715"/>
    <n v="8"/>
    <x v="5"/>
    <x v="5"/>
    <x v="0"/>
    <x v="1"/>
    <x v="1"/>
    <x v="3"/>
    <x v="6"/>
  </r>
  <r>
    <n v="58"/>
    <n v="85"/>
    <n v="144"/>
    <n v="59"/>
    <n v="27"/>
    <x v="34"/>
    <x v="291"/>
    <n v="60"/>
    <n v="50"/>
    <n v="70"/>
    <n v="120"/>
    <n v="920"/>
    <n v="9"/>
    <x v="5"/>
    <x v="5"/>
    <x v="0"/>
    <x v="1"/>
    <x v="1"/>
    <x v="3"/>
    <x v="7"/>
  </r>
  <r>
    <n v="33"/>
    <n v="55"/>
    <n v="92"/>
    <n v="37"/>
    <n v="22"/>
    <x v="29"/>
    <x v="276"/>
    <n v="40"/>
    <n v="19"/>
    <n v="60"/>
    <n v="90"/>
    <n v="959"/>
    <n v="11"/>
    <x v="5"/>
    <x v="6"/>
    <x v="1"/>
    <x v="1"/>
    <x v="0"/>
    <x v="1"/>
    <x v="9"/>
  </r>
  <r>
    <n v="15"/>
    <n v="31"/>
    <n v="51"/>
    <n v="20"/>
    <n v="16"/>
    <x v="13"/>
    <x v="292"/>
    <n v="20"/>
    <n v="20"/>
    <n v="30"/>
    <n v="50"/>
    <n v="203"/>
    <n v="13"/>
    <x v="5"/>
    <x v="6"/>
    <x v="1"/>
    <x v="1"/>
    <x v="0"/>
    <x v="1"/>
    <x v="3"/>
  </r>
  <r>
    <n v="-2"/>
    <n v="75"/>
    <n v="128"/>
    <n v="53"/>
    <n v="77"/>
    <x v="36"/>
    <x v="258"/>
    <n v="10"/>
    <n v="45"/>
    <n v="70"/>
    <n v="115"/>
    <n v="203"/>
    <n v="5"/>
    <x v="5"/>
    <x v="6"/>
    <x v="1"/>
    <x v="1"/>
    <x v="0"/>
    <x v="2"/>
    <x v="4"/>
  </r>
  <r>
    <n v="19"/>
    <n v="62"/>
    <n v="108"/>
    <n v="46"/>
    <n v="43"/>
    <x v="4"/>
    <x v="293"/>
    <n v="30"/>
    <n v="46"/>
    <n v="60"/>
    <n v="94"/>
    <n v="475"/>
    <n v="6"/>
    <x v="5"/>
    <x v="6"/>
    <x v="1"/>
    <x v="1"/>
    <x v="1"/>
    <x v="2"/>
    <x v="5"/>
  </r>
  <r>
    <n v="79"/>
    <n v="140"/>
    <n v="232"/>
    <n v="92"/>
    <n v="61"/>
    <x v="10"/>
    <x v="294"/>
    <n v="100"/>
    <n v="82"/>
    <n v="140"/>
    <n v="218"/>
    <n v="475"/>
    <n v="2"/>
    <x v="5"/>
    <x v="6"/>
    <x v="1"/>
    <x v="1"/>
    <x v="0"/>
    <x v="0"/>
    <x v="1"/>
  </r>
  <r>
    <n v="32"/>
    <n v="93"/>
    <n v="169"/>
    <n v="76"/>
    <n v="61"/>
    <x v="55"/>
    <x v="278"/>
    <n v="40"/>
    <n v="50"/>
    <n v="80"/>
    <n v="130"/>
    <n v="203"/>
    <n v="9"/>
    <x v="5"/>
    <x v="6"/>
    <x v="1"/>
    <x v="1"/>
    <x v="1"/>
    <x v="3"/>
    <x v="7"/>
  </r>
  <r>
    <n v="36"/>
    <n v="77"/>
    <n v="142"/>
    <n v="65"/>
    <n v="41"/>
    <x v="23"/>
    <x v="279"/>
    <n v="50"/>
    <n v="30"/>
    <n v="70"/>
    <n v="120"/>
    <n v="475"/>
    <n v="10"/>
    <x v="5"/>
    <x v="6"/>
    <x v="1"/>
    <x v="1"/>
    <x v="1"/>
    <x v="3"/>
    <x v="8"/>
  </r>
  <r>
    <n v="38"/>
    <n v="62"/>
    <n v="105"/>
    <n v="43"/>
    <n v="24"/>
    <x v="19"/>
    <x v="295"/>
    <n v="50"/>
    <n v="51"/>
    <n v="70"/>
    <n v="99"/>
    <n v="386"/>
    <n v="11"/>
    <x v="5"/>
    <x v="7"/>
    <x v="1"/>
    <x v="0"/>
    <x v="0"/>
    <x v="1"/>
    <x v="9"/>
  </r>
  <r>
    <n v="58"/>
    <n v="85"/>
    <n v="144"/>
    <n v="59"/>
    <n v="27"/>
    <x v="34"/>
    <x v="291"/>
    <n v="70"/>
    <n v="73"/>
    <n v="90"/>
    <n v="163"/>
    <n v="407"/>
    <n v="13"/>
    <x v="5"/>
    <x v="7"/>
    <x v="1"/>
    <x v="0"/>
    <x v="0"/>
    <x v="1"/>
    <x v="3"/>
  </r>
  <r>
    <n v="25"/>
    <n v="154"/>
    <n v="264"/>
    <n v="93"/>
    <n v="129"/>
    <x v="61"/>
    <x v="288"/>
    <n v="40"/>
    <n v="66"/>
    <n v="150"/>
    <n v="255"/>
    <n v="786"/>
    <n v="5"/>
    <x v="5"/>
    <x v="7"/>
    <x v="1"/>
    <x v="0"/>
    <x v="0"/>
    <x v="2"/>
    <x v="4"/>
  </r>
  <r>
    <n v="63"/>
    <n v="121"/>
    <n v="212"/>
    <n v="91"/>
    <n v="58"/>
    <x v="10"/>
    <x v="289"/>
    <n v="80"/>
    <n v="80"/>
    <n v="120"/>
    <n v="200"/>
    <n v="321"/>
    <n v="6"/>
    <x v="5"/>
    <x v="7"/>
    <x v="1"/>
    <x v="0"/>
    <x v="1"/>
    <x v="2"/>
    <x v="5"/>
  </r>
  <r>
    <n v="99"/>
    <n v="167"/>
    <n v="278"/>
    <n v="53"/>
    <n v="68"/>
    <x v="64"/>
    <x v="132"/>
    <n v="110"/>
    <n v="82"/>
    <n v="160"/>
    <n v="260"/>
    <n v="904"/>
    <n v="2"/>
    <x v="5"/>
    <x v="7"/>
    <x v="1"/>
    <x v="0"/>
    <x v="0"/>
    <x v="0"/>
    <x v="1"/>
  </r>
  <r>
    <n v="105"/>
    <n v="164"/>
    <n v="282"/>
    <n v="162"/>
    <n v="59"/>
    <x v="64"/>
    <x v="281"/>
    <n v="100"/>
    <n v="96"/>
    <n v="150"/>
    <n v="263"/>
    <n v="850"/>
    <n v="3"/>
    <x v="5"/>
    <x v="7"/>
    <x v="1"/>
    <x v="0"/>
    <x v="1"/>
    <x v="0"/>
    <x v="2"/>
  </r>
  <r>
    <n v="35"/>
    <n v="62"/>
    <n v="110"/>
    <n v="48"/>
    <n v="27"/>
    <x v="4"/>
    <x v="154"/>
    <n v="30"/>
    <n v="30"/>
    <n v="50"/>
    <n v="88"/>
    <n v="941"/>
    <n v="8"/>
    <x v="5"/>
    <x v="7"/>
    <x v="1"/>
    <x v="0"/>
    <x v="1"/>
    <x v="3"/>
    <x v="6"/>
  </r>
  <r>
    <n v="19"/>
    <n v="74"/>
    <n v="133"/>
    <n v="59"/>
    <n v="55"/>
    <x v="9"/>
    <x v="287"/>
    <n v="30"/>
    <n v="40"/>
    <n v="60"/>
    <n v="100"/>
    <n v="754"/>
    <n v="9"/>
    <x v="5"/>
    <x v="7"/>
    <x v="1"/>
    <x v="0"/>
    <x v="1"/>
    <x v="3"/>
    <x v="7"/>
  </r>
  <r>
    <n v="49"/>
    <n v="96"/>
    <n v="177"/>
    <n v="81"/>
    <n v="47"/>
    <x v="25"/>
    <x v="286"/>
    <n v="40"/>
    <n v="70"/>
    <n v="70"/>
    <n v="120"/>
    <n v="305"/>
    <n v="10"/>
    <x v="5"/>
    <x v="7"/>
    <x v="1"/>
    <x v="0"/>
    <x v="1"/>
    <x v="3"/>
    <x v="8"/>
  </r>
  <r>
    <n v="19"/>
    <n v="36"/>
    <n v="60"/>
    <n v="24"/>
    <n v="17"/>
    <x v="41"/>
    <x v="284"/>
    <n v="30"/>
    <n v="20"/>
    <n v="40"/>
    <n v="60"/>
    <n v="781"/>
    <n v="11"/>
    <x v="5"/>
    <x v="8"/>
    <x v="1"/>
    <x v="0"/>
    <x v="0"/>
    <x v="1"/>
    <x v="9"/>
  </r>
  <r>
    <n v="10"/>
    <n v="26"/>
    <n v="44"/>
    <n v="18"/>
    <n v="16"/>
    <x v="13"/>
    <x v="283"/>
    <n v="20"/>
    <n v="10"/>
    <n v="30"/>
    <n v="40"/>
    <n v="413"/>
    <n v="13"/>
    <x v="5"/>
    <x v="8"/>
    <x v="1"/>
    <x v="0"/>
    <x v="0"/>
    <x v="1"/>
    <x v="3"/>
  </r>
  <r>
    <n v="-3"/>
    <n v="67"/>
    <n v="111"/>
    <n v="44"/>
    <n v="70"/>
    <x v="30"/>
    <x v="296"/>
    <n v="10"/>
    <n v="45"/>
    <n v="60"/>
    <n v="95"/>
    <n v="351"/>
    <n v="5"/>
    <x v="5"/>
    <x v="8"/>
    <x v="1"/>
    <x v="0"/>
    <x v="0"/>
    <x v="2"/>
    <x v="4"/>
  </r>
  <r>
    <n v="83"/>
    <n v="149"/>
    <n v="298"/>
    <n v="152"/>
    <n v="66"/>
    <x v="60"/>
    <x v="264"/>
    <n v="100"/>
    <n v="106"/>
    <n v="150"/>
    <n v="297"/>
    <n v="339"/>
    <n v="7"/>
    <x v="5"/>
    <x v="8"/>
    <x v="1"/>
    <x v="0"/>
    <x v="0"/>
    <x v="2"/>
    <x v="11"/>
  </r>
  <r>
    <n v="547"/>
    <n v="595"/>
    <n v="649"/>
    <n v="54"/>
    <n v="48"/>
    <x v="43"/>
    <x v="297"/>
    <n v="530"/>
    <n v="48"/>
    <n v="560"/>
    <n v="608"/>
    <n v="617"/>
    <n v="2"/>
    <x v="5"/>
    <x v="8"/>
    <x v="1"/>
    <x v="0"/>
    <x v="0"/>
    <x v="0"/>
    <x v="1"/>
  </r>
  <r>
    <n v="12"/>
    <n v="64"/>
    <n v="115"/>
    <n v="51"/>
    <n v="52"/>
    <x v="8"/>
    <x v="256"/>
    <n v="20"/>
    <n v="39"/>
    <n v="50"/>
    <n v="80"/>
    <n v="781"/>
    <n v="9"/>
    <x v="5"/>
    <x v="8"/>
    <x v="1"/>
    <x v="0"/>
    <x v="1"/>
    <x v="3"/>
    <x v="7"/>
  </r>
  <r>
    <n v="17"/>
    <n v="35"/>
    <n v="58"/>
    <n v="23"/>
    <n v="18"/>
    <x v="41"/>
    <x v="272"/>
    <n v="30"/>
    <n v="20"/>
    <n v="40"/>
    <n v="71"/>
    <n v="603"/>
    <n v="11"/>
    <x v="5"/>
    <x v="9"/>
    <x v="1"/>
    <x v="1"/>
    <x v="0"/>
    <x v="1"/>
    <x v="9"/>
  </r>
  <r>
    <n v="32"/>
    <n v="43"/>
    <n v="43"/>
    <n v="0"/>
    <n v="11"/>
    <x v="38"/>
    <x v="203"/>
    <n v="30"/>
    <n v="0"/>
    <n v="40"/>
    <n v="40"/>
    <n v="603"/>
    <n v="13"/>
    <x v="5"/>
    <x v="9"/>
    <x v="1"/>
    <x v="1"/>
    <x v="0"/>
    <x v="1"/>
    <x v="3"/>
  </r>
  <r>
    <n v="-4"/>
    <n v="73"/>
    <n v="125"/>
    <n v="52"/>
    <n v="77"/>
    <x v="6"/>
    <x v="178"/>
    <n v="20"/>
    <n v="40"/>
    <n v="80"/>
    <n v="125"/>
    <n v="603"/>
    <n v="5"/>
    <x v="5"/>
    <x v="9"/>
    <x v="1"/>
    <x v="1"/>
    <x v="0"/>
    <x v="2"/>
    <x v="4"/>
  </r>
  <r>
    <n v="-3"/>
    <n v="43"/>
    <n v="78"/>
    <n v="35"/>
    <n v="46"/>
    <x v="45"/>
    <x v="275"/>
    <n v="0"/>
    <n v="37"/>
    <n v="40"/>
    <n v="63"/>
    <n v="603"/>
    <n v="7"/>
    <x v="5"/>
    <x v="9"/>
    <x v="1"/>
    <x v="1"/>
    <x v="0"/>
    <x v="2"/>
    <x v="11"/>
  </r>
  <r>
    <n v="41"/>
    <n v="82"/>
    <n v="138"/>
    <n v="56"/>
    <n v="41"/>
    <x v="43"/>
    <x v="298"/>
    <n v="50"/>
    <n v="51"/>
    <n v="80"/>
    <n v="131"/>
    <n v="603"/>
    <n v="1"/>
    <x v="5"/>
    <x v="9"/>
    <x v="1"/>
    <x v="1"/>
    <x v="0"/>
    <x v="0"/>
    <x v="0"/>
  </r>
  <r>
    <n v="42"/>
    <n v="94"/>
    <n v="156"/>
    <n v="62"/>
    <n v="52"/>
    <x v="23"/>
    <x v="299"/>
    <n v="60"/>
    <n v="48"/>
    <n v="90"/>
    <n v="140"/>
    <n v="603"/>
    <n v="2"/>
    <x v="5"/>
    <x v="9"/>
    <x v="1"/>
    <x v="1"/>
    <x v="0"/>
    <x v="0"/>
    <x v="1"/>
  </r>
  <r>
    <n v="0"/>
    <n v="46"/>
    <n v="82"/>
    <n v="36"/>
    <n v="46"/>
    <x v="45"/>
    <x v="80"/>
    <n v="10"/>
    <n v="20"/>
    <n v="40"/>
    <n v="60"/>
    <n v="603"/>
    <n v="9"/>
    <x v="5"/>
    <x v="9"/>
    <x v="1"/>
    <x v="1"/>
    <x v="1"/>
    <x v="3"/>
    <x v="7"/>
  </r>
  <r>
    <n v="133"/>
    <n v="178"/>
    <n v="301"/>
    <n v="186"/>
    <n v="45"/>
    <x v="20"/>
    <x v="263"/>
    <n v="150"/>
    <n v="200"/>
    <n v="190"/>
    <n v="331"/>
    <n v="516"/>
    <n v="11"/>
    <x v="5"/>
    <x v="10"/>
    <x v="1"/>
    <x v="0"/>
    <x v="0"/>
    <x v="1"/>
    <x v="9"/>
  </r>
  <r>
    <n v="121"/>
    <n v="163"/>
    <n v="276"/>
    <n v="93"/>
    <n v="42"/>
    <x v="62"/>
    <x v="261"/>
    <n v="140"/>
    <n v="170"/>
    <n v="180"/>
    <n v="278"/>
    <n v="845"/>
    <n v="12"/>
    <x v="5"/>
    <x v="10"/>
    <x v="1"/>
    <x v="0"/>
    <x v="0"/>
    <x v="1"/>
    <x v="10"/>
  </r>
  <r>
    <n v="99"/>
    <n v="136"/>
    <n v="230"/>
    <n v="94"/>
    <n v="37"/>
    <x v="2"/>
    <x v="259"/>
    <n v="120"/>
    <n v="103"/>
    <n v="150"/>
    <n v="253"/>
    <n v="718"/>
    <n v="13"/>
    <x v="5"/>
    <x v="10"/>
    <x v="1"/>
    <x v="0"/>
    <x v="0"/>
    <x v="1"/>
    <x v="3"/>
  </r>
  <r>
    <n v="-236"/>
    <n v="-72"/>
    <n v="72"/>
    <n v="104"/>
    <n v="164"/>
    <x v="69"/>
    <x v="300"/>
    <n v="-210"/>
    <n v="93"/>
    <n v="-60"/>
    <n v="70"/>
    <n v="914"/>
    <n v="5"/>
    <x v="5"/>
    <x v="10"/>
    <x v="1"/>
    <x v="0"/>
    <x v="0"/>
    <x v="2"/>
    <x v="4"/>
  </r>
  <r>
    <n v="318"/>
    <n v="415"/>
    <n v="675"/>
    <n v="249"/>
    <n v="97"/>
    <x v="24"/>
    <x v="301"/>
    <n v="340"/>
    <n v="205"/>
    <n v="420"/>
    <n v="667"/>
    <n v="631"/>
    <n v="7"/>
    <x v="5"/>
    <x v="10"/>
    <x v="1"/>
    <x v="0"/>
    <x v="0"/>
    <x v="2"/>
    <x v="11"/>
  </r>
  <r>
    <n v="357"/>
    <n v="534"/>
    <n v="890"/>
    <n v="400"/>
    <n v="177"/>
    <x v="70"/>
    <x v="302"/>
    <n v="350"/>
    <n v="338"/>
    <n v="500"/>
    <n v="842"/>
    <n v="646"/>
    <n v="2"/>
    <x v="5"/>
    <x v="10"/>
    <x v="1"/>
    <x v="0"/>
    <x v="0"/>
    <x v="0"/>
    <x v="1"/>
  </r>
  <r>
    <n v="263"/>
    <n v="398"/>
    <n v="669"/>
    <n v="274"/>
    <n v="135"/>
    <x v="68"/>
    <x v="303"/>
    <n v="220"/>
    <n v="179"/>
    <n v="320"/>
    <n v="511"/>
    <n v="607"/>
    <n v="9"/>
    <x v="5"/>
    <x v="10"/>
    <x v="1"/>
    <x v="0"/>
    <x v="1"/>
    <x v="3"/>
    <x v="7"/>
  </r>
  <r>
    <n v="-143"/>
    <n v="-46"/>
    <n v="198"/>
    <n v="279"/>
    <n v="97"/>
    <x v="71"/>
    <x v="304"/>
    <n v="-100"/>
    <n v="219"/>
    <n v="-30"/>
    <n v="140"/>
    <n v="716"/>
    <n v="10"/>
    <x v="5"/>
    <x v="10"/>
    <x v="1"/>
    <x v="0"/>
    <x v="1"/>
    <x v="3"/>
    <x v="8"/>
  </r>
  <r>
    <n v="23"/>
    <n v="59"/>
    <n v="99"/>
    <n v="40"/>
    <n v="36"/>
    <x v="19"/>
    <x v="285"/>
    <n v="30"/>
    <n v="36"/>
    <n v="50"/>
    <n v="86"/>
    <n v="318"/>
    <n v="6"/>
    <x v="5"/>
    <x v="11"/>
    <x v="2"/>
    <x v="1"/>
    <x v="1"/>
    <x v="2"/>
    <x v="5"/>
  </r>
  <r>
    <n v="-3"/>
    <n v="75"/>
    <n v="128"/>
    <n v="53"/>
    <n v="78"/>
    <x v="36"/>
    <x v="305"/>
    <n v="10"/>
    <n v="36"/>
    <n v="70"/>
    <n v="110"/>
    <n v="318"/>
    <n v="4"/>
    <x v="5"/>
    <x v="11"/>
    <x v="2"/>
    <x v="1"/>
    <x v="0"/>
    <x v="2"/>
    <x v="12"/>
  </r>
  <r>
    <n v="41"/>
    <n v="78"/>
    <n v="125"/>
    <n v="47"/>
    <n v="37"/>
    <x v="3"/>
    <x v="290"/>
    <n v="40"/>
    <n v="45"/>
    <n v="60"/>
    <n v="95"/>
    <n v="225"/>
    <n v="5"/>
    <x v="5"/>
    <x v="11"/>
    <x v="2"/>
    <x v="1"/>
    <x v="0"/>
    <x v="2"/>
    <x v="4"/>
  </r>
  <r>
    <n v="36"/>
    <n v="63"/>
    <n v="111"/>
    <n v="48"/>
    <n v="27"/>
    <x v="4"/>
    <x v="154"/>
    <n v="40"/>
    <n v="32"/>
    <n v="60"/>
    <n v="108"/>
    <n v="225"/>
    <n v="8"/>
    <x v="5"/>
    <x v="11"/>
    <x v="2"/>
    <x v="1"/>
    <x v="1"/>
    <x v="3"/>
    <x v="6"/>
  </r>
  <r>
    <n v="32"/>
    <n v="93"/>
    <n v="169"/>
    <n v="76"/>
    <n v="61"/>
    <x v="55"/>
    <x v="278"/>
    <n v="40"/>
    <n v="79"/>
    <n v="90"/>
    <n v="169"/>
    <n v="318"/>
    <n v="9"/>
    <x v="5"/>
    <x v="11"/>
    <x v="2"/>
    <x v="1"/>
    <x v="1"/>
    <x v="3"/>
    <x v="7"/>
  </r>
  <r>
    <n v="40"/>
    <n v="64"/>
    <n v="107"/>
    <n v="43"/>
    <n v="24"/>
    <x v="19"/>
    <x v="158"/>
    <n v="60"/>
    <n v="50"/>
    <n v="80"/>
    <n v="130"/>
    <n v="337"/>
    <n v="2"/>
    <x v="5"/>
    <x v="11"/>
    <x v="2"/>
    <x v="1"/>
    <x v="0"/>
    <x v="0"/>
    <x v="1"/>
  </r>
  <r>
    <n v="58"/>
    <n v="85"/>
    <n v="144"/>
    <n v="59"/>
    <n v="27"/>
    <x v="34"/>
    <x v="291"/>
    <n v="90"/>
    <n v="73"/>
    <n v="110"/>
    <n v="180"/>
    <n v="318"/>
    <n v="3"/>
    <x v="5"/>
    <x v="11"/>
    <x v="2"/>
    <x v="1"/>
    <x v="1"/>
    <x v="0"/>
    <x v="2"/>
  </r>
  <r>
    <n v="14"/>
    <n v="55"/>
    <n v="96"/>
    <n v="41"/>
    <n v="41"/>
    <x v="45"/>
    <x v="274"/>
    <n v="20"/>
    <n v="24"/>
    <n v="50"/>
    <n v="74"/>
    <n v="505"/>
    <n v="6"/>
    <x v="5"/>
    <x v="12"/>
    <x v="2"/>
    <x v="1"/>
    <x v="1"/>
    <x v="2"/>
    <x v="5"/>
  </r>
  <r>
    <n v="-3"/>
    <n v="43"/>
    <n v="78"/>
    <n v="35"/>
    <n v="46"/>
    <x v="45"/>
    <x v="306"/>
    <n v="0"/>
    <n v="26"/>
    <n v="30"/>
    <n v="64"/>
    <n v="505"/>
    <n v="4"/>
    <x v="5"/>
    <x v="12"/>
    <x v="2"/>
    <x v="1"/>
    <x v="0"/>
    <x v="2"/>
    <x v="12"/>
  </r>
  <r>
    <n v="-3"/>
    <n v="73"/>
    <n v="125"/>
    <n v="52"/>
    <n v="76"/>
    <x v="6"/>
    <x v="178"/>
    <n v="0"/>
    <n v="40"/>
    <n v="60"/>
    <n v="105"/>
    <n v="505"/>
    <n v="5"/>
    <x v="5"/>
    <x v="12"/>
    <x v="2"/>
    <x v="1"/>
    <x v="0"/>
    <x v="2"/>
    <x v="4"/>
  </r>
  <r>
    <n v="18"/>
    <n v="35"/>
    <n v="58"/>
    <n v="23"/>
    <n v="17"/>
    <x v="41"/>
    <x v="272"/>
    <n v="20"/>
    <n v="20"/>
    <n v="30"/>
    <n v="42"/>
    <n v="505"/>
    <n v="8"/>
    <x v="5"/>
    <x v="12"/>
    <x v="2"/>
    <x v="1"/>
    <x v="1"/>
    <x v="3"/>
    <x v="6"/>
  </r>
  <r>
    <n v="8"/>
    <n v="38"/>
    <n v="70"/>
    <n v="32"/>
    <n v="30"/>
    <x v="28"/>
    <x v="273"/>
    <n v="10"/>
    <n v="39"/>
    <n v="30"/>
    <n v="69"/>
    <n v="505"/>
    <n v="9"/>
    <x v="5"/>
    <x v="12"/>
    <x v="2"/>
    <x v="1"/>
    <x v="1"/>
    <x v="3"/>
    <x v="7"/>
  </r>
  <r>
    <n v="43"/>
    <n v="94"/>
    <n v="156"/>
    <n v="62"/>
    <n v="51"/>
    <x v="23"/>
    <x v="299"/>
    <n v="80"/>
    <n v="68"/>
    <n v="120"/>
    <n v="192"/>
    <n v="505"/>
    <n v="2"/>
    <x v="5"/>
    <x v="12"/>
    <x v="2"/>
    <x v="1"/>
    <x v="0"/>
    <x v="0"/>
    <x v="1"/>
  </r>
  <r>
    <n v="-34"/>
    <n v="25"/>
    <n v="141"/>
    <n v="93"/>
    <n v="59"/>
    <x v="63"/>
    <x v="280"/>
    <n v="-20"/>
    <n v="146"/>
    <n v="30"/>
    <n v="170"/>
    <n v="505"/>
    <n v="3"/>
    <x v="5"/>
    <x v="12"/>
    <x v="2"/>
    <x v="1"/>
    <x v="1"/>
    <x v="0"/>
    <x v="2"/>
  </r>
  <r>
    <n v="99"/>
    <n v="167"/>
    <n v="278"/>
    <n v="97"/>
    <n v="68"/>
    <x v="64"/>
    <x v="132"/>
    <n v="90"/>
    <n v="90"/>
    <n v="140"/>
    <n v="236"/>
    <n v="918"/>
    <n v="6"/>
    <x v="5"/>
    <x v="13"/>
    <x v="2"/>
    <x v="1"/>
    <x v="1"/>
    <x v="2"/>
    <x v="5"/>
  </r>
  <r>
    <n v="105"/>
    <n v="164"/>
    <n v="282"/>
    <n v="133"/>
    <n v="59"/>
    <x v="64"/>
    <x v="307"/>
    <n v="100"/>
    <n v="92"/>
    <n v="140"/>
    <n v="240"/>
    <n v="918"/>
    <n v="4"/>
    <x v="5"/>
    <x v="13"/>
    <x v="2"/>
    <x v="1"/>
    <x v="0"/>
    <x v="2"/>
    <x v="12"/>
  </r>
  <r>
    <n v="10"/>
    <n v="26"/>
    <n v="44"/>
    <n v="18"/>
    <n v="16"/>
    <x v="13"/>
    <x v="283"/>
    <n v="20"/>
    <n v="10"/>
    <n v="20"/>
    <n v="30"/>
    <n v="918"/>
    <n v="5"/>
    <x v="5"/>
    <x v="13"/>
    <x v="2"/>
    <x v="1"/>
    <x v="0"/>
    <x v="2"/>
    <x v="4"/>
  </r>
  <r>
    <n v="19"/>
    <n v="74"/>
    <n v="133"/>
    <n v="59"/>
    <n v="55"/>
    <x v="9"/>
    <x v="287"/>
    <n v="30"/>
    <n v="58"/>
    <n v="80"/>
    <n v="130"/>
    <n v="918"/>
    <n v="8"/>
    <x v="5"/>
    <x v="13"/>
    <x v="2"/>
    <x v="1"/>
    <x v="1"/>
    <x v="3"/>
    <x v="6"/>
  </r>
  <r>
    <n v="25"/>
    <n v="154"/>
    <n v="264"/>
    <n v="95"/>
    <n v="129"/>
    <x v="61"/>
    <x v="288"/>
    <n v="40"/>
    <n v="73"/>
    <n v="150"/>
    <n v="250"/>
    <n v="580"/>
    <n v="9"/>
    <x v="5"/>
    <x v="13"/>
    <x v="2"/>
    <x v="1"/>
    <x v="1"/>
    <x v="3"/>
    <x v="7"/>
  </r>
  <r>
    <n v="29"/>
    <n v="56"/>
    <n v="99"/>
    <n v="43"/>
    <n v="27"/>
    <x v="3"/>
    <x v="258"/>
    <n v="50"/>
    <n v="52"/>
    <n v="70"/>
    <n v="122"/>
    <n v="918"/>
    <n v="2"/>
    <x v="5"/>
    <x v="13"/>
    <x v="2"/>
    <x v="1"/>
    <x v="0"/>
    <x v="0"/>
    <x v="1"/>
  </r>
  <r>
    <n v="19"/>
    <n v="36"/>
    <n v="60"/>
    <n v="24"/>
    <n v="17"/>
    <x v="41"/>
    <x v="284"/>
    <n v="30"/>
    <n v="33"/>
    <n v="40"/>
    <n v="73"/>
    <n v="405"/>
    <n v="3"/>
    <x v="5"/>
    <x v="13"/>
    <x v="2"/>
    <x v="1"/>
    <x v="1"/>
    <x v="0"/>
    <x v="2"/>
  </r>
  <r>
    <n v="99"/>
    <n v="136"/>
    <n v="230"/>
    <n v="94"/>
    <n v="37"/>
    <x v="2"/>
    <x v="259"/>
    <n v="90"/>
    <n v="74"/>
    <n v="110"/>
    <n v="184"/>
    <n v="469"/>
    <n v="6"/>
    <x v="5"/>
    <x v="14"/>
    <x v="2"/>
    <x v="0"/>
    <x v="1"/>
    <x v="2"/>
    <x v="5"/>
  </r>
  <r>
    <n v="33"/>
    <n v="81"/>
    <n v="135"/>
    <n v="54"/>
    <n v="48"/>
    <x v="43"/>
    <x v="308"/>
    <n v="40"/>
    <n v="44"/>
    <n v="70"/>
    <n v="110"/>
    <n v="936"/>
    <n v="4"/>
    <x v="5"/>
    <x v="14"/>
    <x v="2"/>
    <x v="0"/>
    <x v="0"/>
    <x v="2"/>
    <x v="12"/>
  </r>
  <r>
    <n v="120"/>
    <n v="163"/>
    <n v="276"/>
    <n v="126"/>
    <n v="43"/>
    <x v="62"/>
    <x v="261"/>
    <n v="120"/>
    <n v="85"/>
    <n v="140"/>
    <n v="230"/>
    <n v="281"/>
    <n v="5"/>
    <x v="5"/>
    <x v="14"/>
    <x v="2"/>
    <x v="0"/>
    <x v="0"/>
    <x v="2"/>
    <x v="4"/>
  </r>
  <r>
    <n v="24"/>
    <n v="68"/>
    <n v="118"/>
    <n v="50"/>
    <n v="44"/>
    <x v="34"/>
    <x v="237"/>
    <n v="40"/>
    <n v="32"/>
    <n v="70"/>
    <n v="110"/>
    <n v="832"/>
    <n v="8"/>
    <x v="5"/>
    <x v="14"/>
    <x v="2"/>
    <x v="0"/>
    <x v="1"/>
    <x v="3"/>
    <x v="6"/>
  </r>
  <r>
    <n v="20"/>
    <n v="55"/>
    <n v="93"/>
    <n v="38"/>
    <n v="35"/>
    <x v="19"/>
    <x v="282"/>
    <n v="30"/>
    <n v="30"/>
    <n v="60"/>
    <n v="99"/>
    <n v="409"/>
    <n v="9"/>
    <x v="5"/>
    <x v="14"/>
    <x v="2"/>
    <x v="0"/>
    <x v="1"/>
    <x v="3"/>
    <x v="7"/>
  </r>
  <r>
    <n v="192"/>
    <n v="288"/>
    <n v="532"/>
    <n v="183"/>
    <n v="96"/>
    <x v="71"/>
    <x v="309"/>
    <n v="270"/>
    <n v="280"/>
    <n v="360"/>
    <n v="658"/>
    <n v="210"/>
    <n v="2"/>
    <x v="5"/>
    <x v="14"/>
    <x v="2"/>
    <x v="0"/>
    <x v="0"/>
    <x v="0"/>
    <x v="1"/>
  </r>
  <r>
    <n v="68"/>
    <n v="107"/>
    <n v="190"/>
    <n v="83"/>
    <n v="39"/>
    <x v="1"/>
    <x v="262"/>
    <n v="100"/>
    <n v="86"/>
    <n v="130"/>
    <n v="230"/>
    <n v="806"/>
    <n v="3"/>
    <x v="5"/>
    <x v="14"/>
    <x v="2"/>
    <x v="0"/>
    <x v="1"/>
    <x v="0"/>
    <x v="2"/>
  </r>
  <r>
    <n v="31"/>
    <n v="53"/>
    <n v="89"/>
    <n v="36"/>
    <n v="22"/>
    <x v="29"/>
    <x v="277"/>
    <n v="40"/>
    <n v="26"/>
    <n v="50"/>
    <n v="84"/>
    <n v="435"/>
    <n v="4"/>
    <x v="5"/>
    <x v="15"/>
    <x v="3"/>
    <x v="1"/>
    <x v="0"/>
    <x v="2"/>
    <x v="12"/>
  </r>
  <r>
    <n v="35"/>
    <n v="63"/>
    <n v="111"/>
    <n v="48"/>
    <n v="28"/>
    <x v="4"/>
    <x v="154"/>
    <n v="40"/>
    <n v="45"/>
    <n v="60"/>
    <n v="105"/>
    <n v="435"/>
    <n v="5"/>
    <x v="5"/>
    <x v="15"/>
    <x v="3"/>
    <x v="1"/>
    <x v="0"/>
    <x v="2"/>
    <x v="4"/>
  </r>
  <r>
    <n v="34"/>
    <n v="55"/>
    <n v="92"/>
    <n v="37"/>
    <n v="21"/>
    <x v="29"/>
    <x v="276"/>
    <n v="40"/>
    <n v="30"/>
    <n v="50"/>
    <n v="74"/>
    <n v="435"/>
    <n v="6"/>
    <x v="5"/>
    <x v="15"/>
    <x v="3"/>
    <x v="1"/>
    <x v="1"/>
    <x v="2"/>
    <x v="5"/>
  </r>
  <r>
    <n v="36"/>
    <n v="77"/>
    <n v="142"/>
    <n v="65"/>
    <n v="41"/>
    <x v="23"/>
    <x v="279"/>
    <n v="60"/>
    <n v="79"/>
    <n v="90"/>
    <n v="169"/>
    <n v="435"/>
    <n v="1"/>
    <x v="5"/>
    <x v="15"/>
    <x v="3"/>
    <x v="1"/>
    <x v="0"/>
    <x v="0"/>
    <x v="0"/>
  </r>
  <r>
    <n v="19"/>
    <n v="62"/>
    <n v="108"/>
    <n v="46"/>
    <n v="43"/>
    <x v="4"/>
    <x v="293"/>
    <n v="50"/>
    <n v="48"/>
    <n v="80"/>
    <n v="130"/>
    <n v="801"/>
    <n v="2"/>
    <x v="5"/>
    <x v="15"/>
    <x v="3"/>
    <x v="1"/>
    <x v="0"/>
    <x v="0"/>
    <x v="1"/>
  </r>
  <r>
    <n v="42"/>
    <n v="82"/>
    <n v="138"/>
    <n v="56"/>
    <n v="40"/>
    <x v="43"/>
    <x v="298"/>
    <n v="50"/>
    <n v="40"/>
    <n v="80"/>
    <n v="112"/>
    <n v="435"/>
    <n v="8"/>
    <x v="5"/>
    <x v="15"/>
    <x v="3"/>
    <x v="1"/>
    <x v="1"/>
    <x v="3"/>
    <x v="6"/>
  </r>
  <r>
    <n v="42"/>
    <n v="94"/>
    <n v="156"/>
    <n v="62"/>
    <n v="52"/>
    <x v="23"/>
    <x v="299"/>
    <n v="50"/>
    <n v="41"/>
    <n v="80"/>
    <n v="130"/>
    <n v="435"/>
    <n v="9"/>
    <x v="5"/>
    <x v="15"/>
    <x v="3"/>
    <x v="1"/>
    <x v="1"/>
    <x v="3"/>
    <x v="7"/>
  </r>
  <r>
    <n v="-33"/>
    <n v="25"/>
    <n v="141"/>
    <n v="78"/>
    <n v="58"/>
    <x v="63"/>
    <x v="280"/>
    <n v="-10"/>
    <n v="90"/>
    <n v="30"/>
    <n v="130"/>
    <n v="435"/>
    <n v="10"/>
    <x v="5"/>
    <x v="15"/>
    <x v="3"/>
    <x v="1"/>
    <x v="1"/>
    <x v="3"/>
    <x v="8"/>
  </r>
  <r>
    <n v="-3"/>
    <n v="73"/>
    <n v="125"/>
    <n v="52"/>
    <n v="76"/>
    <x v="6"/>
    <x v="178"/>
    <n v="0"/>
    <n v="19"/>
    <n v="50"/>
    <n v="69"/>
    <n v="801"/>
    <n v="11"/>
    <x v="5"/>
    <x v="15"/>
    <x v="3"/>
    <x v="1"/>
    <x v="0"/>
    <x v="1"/>
    <x v="9"/>
  </r>
  <r>
    <n v="14"/>
    <n v="55"/>
    <n v="96"/>
    <n v="41"/>
    <n v="41"/>
    <x v="45"/>
    <x v="274"/>
    <n v="20"/>
    <n v="20"/>
    <n v="40"/>
    <n v="72"/>
    <n v="801"/>
    <n v="12"/>
    <x v="5"/>
    <x v="15"/>
    <x v="3"/>
    <x v="1"/>
    <x v="0"/>
    <x v="1"/>
    <x v="10"/>
  </r>
  <r>
    <n v="-3"/>
    <n v="43"/>
    <n v="78"/>
    <n v="35"/>
    <n v="46"/>
    <x v="45"/>
    <x v="275"/>
    <n v="10"/>
    <n v="20"/>
    <n v="30"/>
    <n v="63"/>
    <n v="435"/>
    <n v="13"/>
    <x v="5"/>
    <x v="15"/>
    <x v="3"/>
    <x v="1"/>
    <x v="0"/>
    <x v="1"/>
    <x v="3"/>
  </r>
  <r>
    <n v="32"/>
    <n v="93"/>
    <n v="169"/>
    <n v="76"/>
    <n v="61"/>
    <x v="55"/>
    <x v="278"/>
    <n v="70"/>
    <n v="87"/>
    <n v="120"/>
    <n v="210"/>
    <n v="435"/>
    <n v="3"/>
    <x v="5"/>
    <x v="15"/>
    <x v="3"/>
    <x v="1"/>
    <x v="1"/>
    <x v="0"/>
    <x v="2"/>
  </r>
  <r>
    <n v="165"/>
    <n v="261"/>
    <n v="521"/>
    <n v="230"/>
    <n v="96"/>
    <x v="24"/>
    <x v="267"/>
    <n v="180"/>
    <n v="262"/>
    <n v="260"/>
    <n v="500"/>
    <n v="707"/>
    <n v="4"/>
    <x v="5"/>
    <x v="16"/>
    <x v="3"/>
    <x v="0"/>
    <x v="0"/>
    <x v="2"/>
    <x v="12"/>
  </r>
  <r>
    <n v="36"/>
    <n v="201"/>
    <n v="345"/>
    <n v="131"/>
    <n v="165"/>
    <x v="69"/>
    <x v="310"/>
    <n v="50"/>
    <n v="200"/>
    <n v="200"/>
    <n v="325"/>
    <n v="714"/>
    <n v="5"/>
    <x v="5"/>
    <x v="16"/>
    <x v="3"/>
    <x v="0"/>
    <x v="0"/>
    <x v="2"/>
    <x v="4"/>
  </r>
  <r>
    <n v="240"/>
    <n v="362"/>
    <n v="634"/>
    <n v="244"/>
    <n v="122"/>
    <x v="67"/>
    <x v="266"/>
    <n v="230"/>
    <n v="206"/>
    <n v="340"/>
    <n v="594"/>
    <n v="562"/>
    <n v="6"/>
    <x v="5"/>
    <x v="16"/>
    <x v="3"/>
    <x v="0"/>
    <x v="1"/>
    <x v="2"/>
    <x v="5"/>
  </r>
  <r>
    <n v="-113"/>
    <n v="-45"/>
    <n v="96"/>
    <n v="165"/>
    <n v="68"/>
    <x v="50"/>
    <x v="311"/>
    <n v="-110"/>
    <n v="183"/>
    <n v="-50"/>
    <n v="121"/>
    <n v="707"/>
    <n v="1"/>
    <x v="5"/>
    <x v="16"/>
    <x v="3"/>
    <x v="0"/>
    <x v="0"/>
    <x v="0"/>
    <x v="0"/>
  </r>
  <r>
    <n v="357"/>
    <n v="534"/>
    <n v="890"/>
    <n v="363"/>
    <n v="177"/>
    <x v="70"/>
    <x v="302"/>
    <n v="500"/>
    <n v="375"/>
    <n v="670"/>
    <n v="1112"/>
    <n v="805"/>
    <n v="2"/>
    <x v="5"/>
    <x v="16"/>
    <x v="3"/>
    <x v="0"/>
    <x v="0"/>
    <x v="0"/>
    <x v="1"/>
  </r>
  <r>
    <n v="133"/>
    <n v="178"/>
    <n v="301"/>
    <n v="107"/>
    <n v="45"/>
    <x v="20"/>
    <x v="263"/>
    <n v="140"/>
    <n v="84"/>
    <n v="160"/>
    <n v="268"/>
    <n v="661"/>
    <n v="8"/>
    <x v="5"/>
    <x v="16"/>
    <x v="3"/>
    <x v="0"/>
    <x v="1"/>
    <x v="3"/>
    <x v="6"/>
  </r>
  <r>
    <n v="192"/>
    <n v="288"/>
    <n v="532"/>
    <n v="228"/>
    <n v="96"/>
    <x v="71"/>
    <x v="309"/>
    <n v="190"/>
    <n v="203"/>
    <n v="260"/>
    <n v="451"/>
    <n v="661"/>
    <n v="9"/>
    <x v="5"/>
    <x v="16"/>
    <x v="3"/>
    <x v="0"/>
    <x v="1"/>
    <x v="3"/>
    <x v="7"/>
  </r>
  <r>
    <n v="67"/>
    <n v="107"/>
    <n v="190"/>
    <n v="83"/>
    <n v="40"/>
    <x v="1"/>
    <x v="262"/>
    <n v="60"/>
    <n v="70"/>
    <n v="90"/>
    <n v="170"/>
    <n v="408"/>
    <n v="10"/>
    <x v="5"/>
    <x v="16"/>
    <x v="3"/>
    <x v="0"/>
    <x v="1"/>
    <x v="3"/>
    <x v="8"/>
  </r>
  <r>
    <n v="120"/>
    <n v="163"/>
    <n v="276"/>
    <n v="96"/>
    <n v="43"/>
    <x v="62"/>
    <x v="261"/>
    <n v="90"/>
    <n v="59"/>
    <n v="110"/>
    <n v="169"/>
    <n v="209"/>
    <n v="11"/>
    <x v="5"/>
    <x v="16"/>
    <x v="3"/>
    <x v="0"/>
    <x v="0"/>
    <x v="1"/>
    <x v="9"/>
  </r>
  <r>
    <n v="98"/>
    <n v="136"/>
    <n v="230"/>
    <n v="94"/>
    <n v="38"/>
    <x v="2"/>
    <x v="259"/>
    <n v="80"/>
    <n v="60"/>
    <n v="90"/>
    <n v="150"/>
    <n v="415"/>
    <n v="12"/>
    <x v="5"/>
    <x v="16"/>
    <x v="3"/>
    <x v="0"/>
    <x v="0"/>
    <x v="1"/>
    <x v="10"/>
  </r>
  <r>
    <n v="32"/>
    <n v="81"/>
    <n v="135"/>
    <n v="54"/>
    <n v="49"/>
    <x v="43"/>
    <x v="260"/>
    <n v="30"/>
    <n v="43"/>
    <n v="60"/>
    <n v="90"/>
    <n v="714"/>
    <n v="13"/>
    <x v="5"/>
    <x v="16"/>
    <x v="3"/>
    <x v="0"/>
    <x v="0"/>
    <x v="1"/>
    <x v="3"/>
  </r>
  <r>
    <n v="-142"/>
    <n v="-31"/>
    <n v="169"/>
    <n v="196"/>
    <n v="111"/>
    <x v="49"/>
    <x v="312"/>
    <n v="-140"/>
    <n v="164"/>
    <n v="-40"/>
    <n v="207"/>
    <n v="415"/>
    <n v="3"/>
    <x v="5"/>
    <x v="16"/>
    <x v="3"/>
    <x v="0"/>
    <x v="1"/>
    <x v="0"/>
    <x v="2"/>
  </r>
  <r>
    <n v="31"/>
    <n v="43"/>
    <n v="43"/>
    <n v="0"/>
    <n v="12"/>
    <x v="38"/>
    <x v="203"/>
    <n v="30"/>
    <n v="0"/>
    <n v="40"/>
    <n v="36"/>
    <n v="775"/>
    <n v="4"/>
    <x v="5"/>
    <x v="17"/>
    <x v="3"/>
    <x v="1"/>
    <x v="0"/>
    <x v="2"/>
    <x v="12"/>
  </r>
  <r>
    <n v="18"/>
    <n v="35"/>
    <n v="58"/>
    <n v="23"/>
    <n v="17"/>
    <x v="41"/>
    <x v="272"/>
    <n v="20"/>
    <n v="20"/>
    <n v="30"/>
    <n v="50"/>
    <n v="775"/>
    <n v="5"/>
    <x v="5"/>
    <x v="17"/>
    <x v="3"/>
    <x v="1"/>
    <x v="0"/>
    <x v="2"/>
    <x v="4"/>
  </r>
  <r>
    <n v="15"/>
    <n v="32"/>
    <n v="53"/>
    <n v="21"/>
    <n v="17"/>
    <x v="13"/>
    <x v="271"/>
    <n v="20"/>
    <n v="20"/>
    <n v="30"/>
    <n v="56"/>
    <n v="702"/>
    <n v="6"/>
    <x v="5"/>
    <x v="17"/>
    <x v="3"/>
    <x v="1"/>
    <x v="1"/>
    <x v="2"/>
    <x v="5"/>
  </r>
  <r>
    <n v="0"/>
    <n v="46"/>
    <n v="82"/>
    <n v="36"/>
    <n v="46"/>
    <x v="45"/>
    <x v="80"/>
    <n v="20"/>
    <n v="38"/>
    <n v="60"/>
    <n v="100"/>
    <n v="702"/>
    <n v="2"/>
    <x v="5"/>
    <x v="17"/>
    <x v="3"/>
    <x v="1"/>
    <x v="0"/>
    <x v="0"/>
    <x v="1"/>
  </r>
  <r>
    <n v="37"/>
    <n v="201"/>
    <n v="345"/>
    <n v="93"/>
    <n v="164"/>
    <x v="69"/>
    <x v="310"/>
    <n v="50"/>
    <n v="147"/>
    <n v="180"/>
    <n v="308"/>
    <n v="775"/>
    <n v="8"/>
    <x v="5"/>
    <x v="17"/>
    <x v="3"/>
    <x v="1"/>
    <x v="1"/>
    <x v="3"/>
    <x v="6"/>
  </r>
  <r>
    <n v="166"/>
    <n v="278"/>
    <n v="478"/>
    <n v="205"/>
    <n v="112"/>
    <x v="49"/>
    <x v="268"/>
    <n v="170"/>
    <n v="196"/>
    <n v="250"/>
    <n v="420"/>
    <n v="702"/>
    <n v="9"/>
    <x v="5"/>
    <x v="17"/>
    <x v="3"/>
    <x v="1"/>
    <x v="1"/>
    <x v="3"/>
    <x v="7"/>
  </r>
  <r>
    <n v="136"/>
    <n v="204"/>
    <n v="345"/>
    <n v="157"/>
    <n v="68"/>
    <x v="50"/>
    <x v="269"/>
    <n v="130"/>
    <n v="173"/>
    <n v="180"/>
    <n v="290"/>
    <n v="775"/>
    <n v="10"/>
    <x v="5"/>
    <x v="17"/>
    <x v="3"/>
    <x v="1"/>
    <x v="1"/>
    <x v="3"/>
    <x v="8"/>
  </r>
  <r>
    <n v="241"/>
    <n v="362"/>
    <n v="634"/>
    <n v="252"/>
    <n v="121"/>
    <x v="67"/>
    <x v="266"/>
    <n v="190"/>
    <n v="142"/>
    <n v="260"/>
    <n v="441"/>
    <n v="775"/>
    <n v="11"/>
    <x v="5"/>
    <x v="17"/>
    <x v="3"/>
    <x v="1"/>
    <x v="0"/>
    <x v="1"/>
    <x v="9"/>
  </r>
  <r>
    <n v="165"/>
    <n v="261"/>
    <n v="521"/>
    <n v="228"/>
    <n v="96"/>
    <x v="24"/>
    <x v="267"/>
    <n v="120"/>
    <n v="144"/>
    <n v="180"/>
    <n v="338"/>
    <n v="702"/>
    <n v="12"/>
    <x v="5"/>
    <x v="17"/>
    <x v="3"/>
    <x v="1"/>
    <x v="0"/>
    <x v="1"/>
    <x v="10"/>
  </r>
  <r>
    <n v="-369"/>
    <n v="-271"/>
    <n v="37"/>
    <n v="355"/>
    <n v="135"/>
    <x v="68"/>
    <x v="313"/>
    <n v="-250"/>
    <n v="160"/>
    <n v="-170"/>
    <n v="0"/>
    <n v="702"/>
    <n v="13"/>
    <x v="5"/>
    <x v="17"/>
    <x v="3"/>
    <x v="1"/>
    <x v="0"/>
    <x v="1"/>
    <x v="3"/>
  </r>
  <r>
    <n v="8"/>
    <n v="38"/>
    <n v="70"/>
    <n v="32"/>
    <n v="30"/>
    <x v="28"/>
    <x v="273"/>
    <n v="20"/>
    <n v="37"/>
    <n v="40"/>
    <n v="77"/>
    <n v="775"/>
    <n v="3"/>
    <x v="5"/>
    <x v="17"/>
    <x v="3"/>
    <x v="1"/>
    <x v="1"/>
    <x v="0"/>
    <x v="2"/>
  </r>
  <r>
    <n v="11"/>
    <n v="64"/>
    <n v="115"/>
    <n v="51"/>
    <n v="53"/>
    <x v="8"/>
    <x v="256"/>
    <n v="30"/>
    <n v="36"/>
    <n v="70"/>
    <n v="114"/>
    <n v="503"/>
    <n v="4"/>
    <x v="5"/>
    <x v="18"/>
    <x v="3"/>
    <x v="1"/>
    <x v="0"/>
    <x v="2"/>
    <x v="12"/>
  </r>
  <r>
    <n v="24"/>
    <n v="68"/>
    <n v="118"/>
    <n v="50"/>
    <n v="44"/>
    <x v="34"/>
    <x v="237"/>
    <n v="40"/>
    <n v="40"/>
    <n v="70"/>
    <n v="115"/>
    <n v="503"/>
    <n v="5"/>
    <x v="5"/>
    <x v="18"/>
    <x v="3"/>
    <x v="1"/>
    <x v="0"/>
    <x v="2"/>
    <x v="4"/>
  </r>
  <r>
    <n v="83"/>
    <n v="149"/>
    <n v="298"/>
    <n v="169"/>
    <n v="66"/>
    <x v="60"/>
    <x v="264"/>
    <n v="90"/>
    <n v="181"/>
    <n v="140"/>
    <n v="286"/>
    <n v="541"/>
    <n v="6"/>
    <x v="5"/>
    <x v="18"/>
    <x v="3"/>
    <x v="1"/>
    <x v="1"/>
    <x v="2"/>
    <x v="5"/>
  </r>
  <r>
    <n v="-6"/>
    <n v="63"/>
    <n v="107"/>
    <n v="44"/>
    <n v="69"/>
    <x v="30"/>
    <x v="265"/>
    <n v="30"/>
    <n v="50"/>
    <n v="80"/>
    <n v="131"/>
    <n v="541"/>
    <n v="1"/>
    <x v="5"/>
    <x v="18"/>
    <x v="3"/>
    <x v="1"/>
    <x v="0"/>
    <x v="0"/>
    <x v="0"/>
  </r>
  <r>
    <n v="4"/>
    <n v="65"/>
    <n v="112"/>
    <n v="47"/>
    <n v="61"/>
    <x v="4"/>
    <x v="3"/>
    <n v="40"/>
    <n v="52"/>
    <n v="90"/>
    <n v="138"/>
    <n v="971"/>
    <n v="2"/>
    <x v="5"/>
    <x v="18"/>
    <x v="3"/>
    <x v="1"/>
    <x v="0"/>
    <x v="0"/>
    <x v="1"/>
  </r>
  <r>
    <n v="22"/>
    <n v="41"/>
    <n v="69"/>
    <n v="28"/>
    <n v="19"/>
    <x v="15"/>
    <x v="110"/>
    <n v="40"/>
    <n v="20"/>
    <n v="40"/>
    <n v="68"/>
    <n v="971"/>
    <n v="8"/>
    <x v="5"/>
    <x v="18"/>
    <x v="3"/>
    <x v="1"/>
    <x v="1"/>
    <x v="3"/>
    <x v="6"/>
  </r>
  <r>
    <n v="30"/>
    <n v="56"/>
    <n v="99"/>
    <n v="43"/>
    <n v="26"/>
    <x v="3"/>
    <x v="258"/>
    <n v="30"/>
    <n v="30"/>
    <n v="50"/>
    <n v="80"/>
    <n v="503"/>
    <n v="9"/>
    <x v="5"/>
    <x v="18"/>
    <x v="3"/>
    <x v="1"/>
    <x v="1"/>
    <x v="3"/>
    <x v="7"/>
  </r>
  <r>
    <n v="9"/>
    <n v="26"/>
    <n v="44"/>
    <n v="18"/>
    <n v="17"/>
    <x v="13"/>
    <x v="283"/>
    <n v="10"/>
    <n v="10"/>
    <n v="10"/>
    <n v="31"/>
    <n v="503"/>
    <n v="11"/>
    <x v="5"/>
    <x v="18"/>
    <x v="3"/>
    <x v="1"/>
    <x v="0"/>
    <x v="1"/>
    <x v="9"/>
  </r>
  <r>
    <n v="100"/>
    <n v="167"/>
    <n v="278"/>
    <n v="64"/>
    <n v="67"/>
    <x v="64"/>
    <x v="132"/>
    <n v="70"/>
    <n v="82"/>
    <n v="110"/>
    <n v="192"/>
    <n v="503"/>
    <n v="12"/>
    <x v="5"/>
    <x v="18"/>
    <x v="3"/>
    <x v="1"/>
    <x v="0"/>
    <x v="1"/>
    <x v="10"/>
  </r>
  <r>
    <n v="105"/>
    <n v="164"/>
    <n v="282"/>
    <n v="149"/>
    <n v="59"/>
    <x v="64"/>
    <x v="281"/>
    <n v="80"/>
    <n v="57"/>
    <n v="120"/>
    <n v="203"/>
    <n v="503"/>
    <n v="13"/>
    <x v="5"/>
    <x v="18"/>
    <x v="3"/>
    <x v="1"/>
    <x v="0"/>
    <x v="1"/>
    <x v="3"/>
  </r>
  <r>
    <n v="20"/>
    <n v="55"/>
    <n v="93"/>
    <n v="38"/>
    <n v="35"/>
    <x v="19"/>
    <x v="282"/>
    <n v="40"/>
    <n v="40"/>
    <n v="70"/>
    <n v="113"/>
    <n v="541"/>
    <n v="3"/>
    <x v="5"/>
    <x v="18"/>
    <x v="3"/>
    <x v="1"/>
    <x v="1"/>
    <x v="0"/>
    <x v="2"/>
  </r>
  <r>
    <n v="34"/>
    <n v="62"/>
    <n v="110"/>
    <n v="48"/>
    <n v="28"/>
    <x v="4"/>
    <x v="154"/>
    <n v="40"/>
    <n v="44"/>
    <n v="60"/>
    <n v="96"/>
    <n v="206"/>
    <n v="4"/>
    <x v="5"/>
    <x v="19"/>
    <x v="3"/>
    <x v="1"/>
    <x v="0"/>
    <x v="2"/>
    <x v="12"/>
  </r>
  <r>
    <n v="18"/>
    <n v="74"/>
    <n v="133"/>
    <n v="59"/>
    <n v="56"/>
    <x v="9"/>
    <x v="287"/>
    <n v="20"/>
    <n v="55"/>
    <n v="70"/>
    <n v="115"/>
    <n v="425"/>
    <n v="5"/>
    <x v="5"/>
    <x v="19"/>
    <x v="3"/>
    <x v="1"/>
    <x v="0"/>
    <x v="2"/>
    <x v="4"/>
  </r>
  <r>
    <n v="49"/>
    <n v="96"/>
    <n v="177"/>
    <n v="81"/>
    <n v="47"/>
    <x v="25"/>
    <x v="286"/>
    <n v="60"/>
    <n v="76"/>
    <n v="90"/>
    <n v="166"/>
    <n v="253"/>
    <n v="6"/>
    <x v="5"/>
    <x v="19"/>
    <x v="3"/>
    <x v="1"/>
    <x v="1"/>
    <x v="2"/>
    <x v="5"/>
  </r>
  <r>
    <n v="66"/>
    <n v="114"/>
    <n v="193"/>
    <n v="79"/>
    <n v="48"/>
    <x v="25"/>
    <x v="314"/>
    <n v="110"/>
    <n v="90"/>
    <n v="150"/>
    <n v="240"/>
    <n v="425"/>
    <n v="2"/>
    <x v="5"/>
    <x v="19"/>
    <x v="3"/>
    <x v="1"/>
    <x v="0"/>
    <x v="0"/>
    <x v="1"/>
  </r>
  <r>
    <n v="79"/>
    <n v="140"/>
    <n v="232"/>
    <n v="92"/>
    <n v="61"/>
    <x v="10"/>
    <x v="294"/>
    <n v="90"/>
    <n v="78"/>
    <n v="130"/>
    <n v="208"/>
    <n v="206"/>
    <n v="8"/>
    <x v="5"/>
    <x v="19"/>
    <x v="3"/>
    <x v="1"/>
    <x v="1"/>
    <x v="3"/>
    <x v="6"/>
  </r>
  <r>
    <n v="40"/>
    <n v="64"/>
    <n v="107"/>
    <n v="43"/>
    <n v="24"/>
    <x v="19"/>
    <x v="158"/>
    <n v="50"/>
    <n v="39"/>
    <n v="60"/>
    <n v="81"/>
    <n v="509"/>
    <n v="9"/>
    <x v="5"/>
    <x v="19"/>
    <x v="3"/>
    <x v="1"/>
    <x v="1"/>
    <x v="3"/>
    <x v="7"/>
  </r>
  <r>
    <n v="41"/>
    <n v="78"/>
    <n v="125"/>
    <n v="47"/>
    <n v="37"/>
    <x v="3"/>
    <x v="290"/>
    <n v="30"/>
    <n v="30"/>
    <n v="50"/>
    <n v="69"/>
    <n v="360"/>
    <n v="11"/>
    <x v="5"/>
    <x v="19"/>
    <x v="3"/>
    <x v="1"/>
    <x v="0"/>
    <x v="1"/>
    <x v="9"/>
  </r>
  <r>
    <n v="24"/>
    <n v="59"/>
    <n v="99"/>
    <n v="40"/>
    <n v="35"/>
    <x v="19"/>
    <x v="285"/>
    <n v="20"/>
    <n v="20"/>
    <n v="40"/>
    <n v="72"/>
    <n v="206"/>
    <n v="12"/>
    <x v="5"/>
    <x v="19"/>
    <x v="3"/>
    <x v="1"/>
    <x v="0"/>
    <x v="1"/>
    <x v="10"/>
  </r>
  <r>
    <n v="-3"/>
    <n v="75"/>
    <n v="128"/>
    <n v="53"/>
    <n v="78"/>
    <x v="36"/>
    <x v="258"/>
    <n v="0"/>
    <n v="17"/>
    <n v="50"/>
    <n v="67"/>
    <n v="360"/>
    <n v="13"/>
    <x v="5"/>
    <x v="19"/>
    <x v="3"/>
    <x v="1"/>
    <x v="0"/>
    <x v="1"/>
    <x v="3"/>
  </r>
  <r>
    <n v="24"/>
    <n v="154"/>
    <n v="264"/>
    <n v="97"/>
    <n v="130"/>
    <x v="61"/>
    <x v="288"/>
    <n v="90"/>
    <n v="192"/>
    <n v="200"/>
    <n v="327"/>
    <n v="206"/>
    <n v="3"/>
    <x v="5"/>
    <x v="19"/>
    <x v="3"/>
    <x v="1"/>
    <x v="1"/>
    <x v="0"/>
    <x v="2"/>
  </r>
  <r>
    <n v="81"/>
    <n v="146"/>
    <n v="291"/>
    <n v="194"/>
    <n v="65"/>
    <x v="30"/>
    <x v="315"/>
    <n v="80"/>
    <n v="76"/>
    <n v="130"/>
    <n v="250"/>
    <n v="303"/>
    <n v="8"/>
    <x v="6"/>
    <x v="0"/>
    <x v="0"/>
    <x v="0"/>
    <x v="1"/>
    <x v="3"/>
    <x v="6"/>
  </r>
  <r>
    <n v="-10"/>
    <n v="56"/>
    <n v="95"/>
    <n v="39"/>
    <n v="66"/>
    <x v="64"/>
    <x v="316"/>
    <n v="0"/>
    <n v="21"/>
    <n v="50"/>
    <n v="80"/>
    <n v="970"/>
    <n v="9"/>
    <x v="6"/>
    <x v="0"/>
    <x v="0"/>
    <x v="0"/>
    <x v="1"/>
    <x v="3"/>
    <x v="7"/>
  </r>
  <r>
    <n v="21"/>
    <n v="63"/>
    <n v="110"/>
    <n v="47"/>
    <n v="42"/>
    <x v="4"/>
    <x v="317"/>
    <n v="20"/>
    <n v="30"/>
    <n v="50"/>
    <n v="90"/>
    <n v="720"/>
    <n v="10"/>
    <x v="6"/>
    <x v="0"/>
    <x v="0"/>
    <x v="0"/>
    <x v="1"/>
    <x v="3"/>
    <x v="8"/>
  </r>
  <r>
    <n v="12"/>
    <n v="64"/>
    <n v="115"/>
    <n v="51"/>
    <n v="52"/>
    <x v="8"/>
    <x v="318"/>
    <n v="20"/>
    <n v="29"/>
    <n v="60"/>
    <n v="89"/>
    <n v="970"/>
    <n v="11"/>
    <x v="6"/>
    <x v="0"/>
    <x v="0"/>
    <x v="0"/>
    <x v="0"/>
    <x v="1"/>
    <x v="9"/>
  </r>
  <r>
    <n v="23"/>
    <n v="59"/>
    <n v="109"/>
    <n v="50"/>
    <n v="36"/>
    <x v="4"/>
    <x v="319"/>
    <n v="20"/>
    <n v="40"/>
    <n v="50"/>
    <n v="90"/>
    <n v="720"/>
    <n v="12"/>
    <x v="6"/>
    <x v="0"/>
    <x v="0"/>
    <x v="0"/>
    <x v="0"/>
    <x v="1"/>
    <x v="10"/>
  </r>
  <r>
    <n v="27"/>
    <n v="53"/>
    <n v="94"/>
    <n v="41"/>
    <n v="26"/>
    <x v="45"/>
    <x v="320"/>
    <n v="30"/>
    <n v="30"/>
    <n v="50"/>
    <n v="67"/>
    <n v="303"/>
    <n v="13"/>
    <x v="6"/>
    <x v="0"/>
    <x v="0"/>
    <x v="0"/>
    <x v="0"/>
    <x v="1"/>
    <x v="3"/>
  </r>
  <r>
    <n v="98"/>
    <n v="136"/>
    <n v="230"/>
    <n v="94"/>
    <n v="38"/>
    <x v="2"/>
    <x v="11"/>
    <n v="140"/>
    <n v="163"/>
    <n v="170"/>
    <n v="275"/>
    <n v="303"/>
    <n v="5"/>
    <x v="6"/>
    <x v="0"/>
    <x v="0"/>
    <x v="0"/>
    <x v="0"/>
    <x v="2"/>
    <x v="4"/>
  </r>
  <r>
    <n v="31"/>
    <n v="79"/>
    <n v="131"/>
    <n v="52"/>
    <n v="48"/>
    <x v="43"/>
    <x v="321"/>
    <n v="50"/>
    <n v="66"/>
    <n v="90"/>
    <n v="156"/>
    <n v="303"/>
    <n v="6"/>
    <x v="6"/>
    <x v="0"/>
    <x v="0"/>
    <x v="0"/>
    <x v="1"/>
    <x v="2"/>
    <x v="5"/>
  </r>
  <r>
    <n v="139"/>
    <n v="185"/>
    <n v="312"/>
    <n v="200"/>
    <n v="46"/>
    <x v="63"/>
    <x v="322"/>
    <n v="150"/>
    <n v="194"/>
    <n v="190"/>
    <n v="317"/>
    <n v="970"/>
    <n v="3"/>
    <x v="6"/>
    <x v="0"/>
    <x v="0"/>
    <x v="0"/>
    <x v="1"/>
    <x v="0"/>
    <x v="2"/>
  </r>
  <r>
    <n v="111"/>
    <n v="152"/>
    <n v="256"/>
    <n v="86"/>
    <n v="41"/>
    <x v="57"/>
    <x v="105"/>
    <n v="120"/>
    <n v="59"/>
    <n v="150"/>
    <n v="259"/>
    <n v="720"/>
    <n v="1"/>
    <x v="6"/>
    <x v="0"/>
    <x v="0"/>
    <x v="0"/>
    <x v="0"/>
    <x v="0"/>
    <x v="0"/>
  </r>
  <r>
    <n v="71"/>
    <n v="112"/>
    <n v="199"/>
    <n v="87"/>
    <n v="41"/>
    <x v="55"/>
    <x v="323"/>
    <n v="80"/>
    <n v="88"/>
    <n v="110"/>
    <n v="198"/>
    <n v="970"/>
    <n v="2"/>
    <x v="6"/>
    <x v="0"/>
    <x v="0"/>
    <x v="0"/>
    <x v="0"/>
    <x v="0"/>
    <x v="1"/>
  </r>
  <r>
    <n v="111"/>
    <n v="152"/>
    <n v="256"/>
    <n v="91"/>
    <n v="41"/>
    <x v="57"/>
    <x v="105"/>
    <n v="120"/>
    <n v="72"/>
    <n v="140"/>
    <n v="212"/>
    <n v="312"/>
    <n v="8"/>
    <x v="6"/>
    <x v="1"/>
    <x v="0"/>
    <x v="0"/>
    <x v="1"/>
    <x v="3"/>
    <x v="6"/>
  </r>
  <r>
    <n v="72"/>
    <n v="112"/>
    <n v="199"/>
    <n v="87"/>
    <n v="40"/>
    <x v="55"/>
    <x v="323"/>
    <n v="70"/>
    <n v="61"/>
    <n v="100"/>
    <n v="179"/>
    <n v="312"/>
    <n v="9"/>
    <x v="6"/>
    <x v="1"/>
    <x v="0"/>
    <x v="0"/>
    <x v="1"/>
    <x v="3"/>
    <x v="7"/>
  </r>
  <r>
    <n v="139"/>
    <n v="185"/>
    <n v="312"/>
    <n v="77"/>
    <n v="46"/>
    <x v="63"/>
    <x v="322"/>
    <n v="150"/>
    <n v="78"/>
    <n v="170"/>
    <n v="270"/>
    <n v="815"/>
    <n v="10"/>
    <x v="6"/>
    <x v="1"/>
    <x v="0"/>
    <x v="0"/>
    <x v="1"/>
    <x v="3"/>
    <x v="8"/>
  </r>
  <r>
    <n v="99"/>
    <n v="136"/>
    <n v="230"/>
    <n v="94"/>
    <n v="37"/>
    <x v="2"/>
    <x v="11"/>
    <n v="90"/>
    <n v="91"/>
    <n v="120"/>
    <n v="211"/>
    <n v="815"/>
    <n v="11"/>
    <x v="6"/>
    <x v="1"/>
    <x v="0"/>
    <x v="0"/>
    <x v="0"/>
    <x v="1"/>
    <x v="9"/>
  </r>
  <r>
    <n v="31"/>
    <n v="79"/>
    <n v="131"/>
    <n v="52"/>
    <n v="48"/>
    <x v="43"/>
    <x v="321"/>
    <n v="30"/>
    <n v="52"/>
    <n v="70"/>
    <n v="110"/>
    <n v="815"/>
    <n v="12"/>
    <x v="6"/>
    <x v="1"/>
    <x v="0"/>
    <x v="0"/>
    <x v="0"/>
    <x v="1"/>
    <x v="10"/>
  </r>
  <r>
    <n v="259"/>
    <n v="387"/>
    <n v="678"/>
    <n v="276"/>
    <n v="128"/>
    <x v="72"/>
    <x v="324"/>
    <n v="340"/>
    <n v="372"/>
    <n v="470"/>
    <n v="795"/>
    <n v="224"/>
    <n v="5"/>
    <x v="6"/>
    <x v="1"/>
    <x v="0"/>
    <x v="0"/>
    <x v="0"/>
    <x v="2"/>
    <x v="4"/>
  </r>
  <r>
    <n v="168"/>
    <n v="266"/>
    <n v="532"/>
    <n v="192"/>
    <n v="98"/>
    <x v="73"/>
    <x v="325"/>
    <n v="220"/>
    <n v="289"/>
    <n v="320"/>
    <n v="626"/>
    <n v="312"/>
    <n v="6"/>
    <x v="6"/>
    <x v="1"/>
    <x v="0"/>
    <x v="0"/>
    <x v="1"/>
    <x v="2"/>
    <x v="5"/>
  </r>
  <r>
    <n v="150"/>
    <n v="222"/>
    <n v="376"/>
    <n v="202"/>
    <n v="72"/>
    <x v="35"/>
    <x v="326"/>
    <n v="170"/>
    <n v="140"/>
    <n v="230"/>
    <n v="387"/>
    <n v="217"/>
    <n v="3"/>
    <x v="6"/>
    <x v="1"/>
    <x v="0"/>
    <x v="0"/>
    <x v="1"/>
    <x v="0"/>
    <x v="2"/>
  </r>
  <r>
    <n v="208"/>
    <n v="329"/>
    <n v="567"/>
    <n v="182"/>
    <n v="121"/>
    <x v="74"/>
    <x v="327"/>
    <n v="230"/>
    <n v="282"/>
    <n v="340"/>
    <n v="590"/>
    <n v="312"/>
    <n v="2"/>
    <x v="6"/>
    <x v="1"/>
    <x v="0"/>
    <x v="0"/>
    <x v="0"/>
    <x v="0"/>
    <x v="1"/>
  </r>
  <r>
    <n v="258"/>
    <n v="387"/>
    <n v="678"/>
    <n v="320"/>
    <n v="129"/>
    <x v="72"/>
    <x v="324"/>
    <n v="240"/>
    <n v="237"/>
    <n v="340"/>
    <n v="590"/>
    <n v="319"/>
    <n v="8"/>
    <x v="6"/>
    <x v="2"/>
    <x v="0"/>
    <x v="1"/>
    <x v="1"/>
    <x v="3"/>
    <x v="6"/>
  </r>
  <r>
    <n v="150"/>
    <n v="222"/>
    <n v="376"/>
    <n v="174"/>
    <n v="72"/>
    <x v="35"/>
    <x v="326"/>
    <n v="150"/>
    <n v="133"/>
    <n v="200"/>
    <n v="330"/>
    <n v="319"/>
    <n v="9"/>
    <x v="6"/>
    <x v="2"/>
    <x v="0"/>
    <x v="1"/>
    <x v="1"/>
    <x v="3"/>
    <x v="7"/>
  </r>
  <r>
    <n v="167"/>
    <n v="266"/>
    <n v="532"/>
    <n v="366"/>
    <n v="99"/>
    <x v="73"/>
    <x v="325"/>
    <n v="150"/>
    <n v="212"/>
    <n v="240"/>
    <n v="449"/>
    <n v="515"/>
    <n v="11"/>
    <x v="6"/>
    <x v="2"/>
    <x v="0"/>
    <x v="1"/>
    <x v="0"/>
    <x v="1"/>
    <x v="9"/>
  </r>
  <r>
    <n v="197"/>
    <n v="332"/>
    <n v="602"/>
    <n v="327"/>
    <n v="135"/>
    <x v="68"/>
    <x v="328"/>
    <n v="170"/>
    <n v="272"/>
    <n v="290"/>
    <n v="520"/>
    <n v="319"/>
    <n v="12"/>
    <x v="6"/>
    <x v="2"/>
    <x v="0"/>
    <x v="1"/>
    <x v="0"/>
    <x v="1"/>
    <x v="10"/>
  </r>
  <r>
    <n v="13"/>
    <n v="29"/>
    <n v="49"/>
    <n v="20"/>
    <n v="16"/>
    <x v="13"/>
    <x v="329"/>
    <n v="20"/>
    <n v="20"/>
    <n v="30"/>
    <n v="45"/>
    <n v="641"/>
    <n v="5"/>
    <x v="6"/>
    <x v="2"/>
    <x v="0"/>
    <x v="1"/>
    <x v="0"/>
    <x v="2"/>
    <x v="4"/>
  </r>
  <r>
    <n v="31"/>
    <n v="43"/>
    <n v="43"/>
    <n v="0"/>
    <n v="12"/>
    <x v="38"/>
    <x v="157"/>
    <n v="40"/>
    <n v="0"/>
    <n v="50"/>
    <n v="56"/>
    <n v="641"/>
    <n v="6"/>
    <x v="6"/>
    <x v="2"/>
    <x v="0"/>
    <x v="1"/>
    <x v="1"/>
    <x v="2"/>
    <x v="5"/>
  </r>
  <r>
    <n v="12"/>
    <n v="31"/>
    <n v="54"/>
    <n v="23"/>
    <n v="19"/>
    <x v="15"/>
    <x v="177"/>
    <n v="20"/>
    <n v="20"/>
    <n v="30"/>
    <n v="47"/>
    <n v="712"/>
    <n v="3"/>
    <x v="6"/>
    <x v="2"/>
    <x v="0"/>
    <x v="1"/>
    <x v="1"/>
    <x v="0"/>
    <x v="2"/>
  </r>
  <r>
    <n v="17"/>
    <n v="36"/>
    <n v="61"/>
    <n v="25"/>
    <n v="19"/>
    <x v="15"/>
    <x v="330"/>
    <n v="30"/>
    <n v="20"/>
    <n v="40"/>
    <n v="59"/>
    <n v="319"/>
    <n v="1"/>
    <x v="6"/>
    <x v="2"/>
    <x v="0"/>
    <x v="1"/>
    <x v="0"/>
    <x v="0"/>
    <x v="0"/>
  </r>
  <r>
    <n v="9"/>
    <n v="41"/>
    <n v="75"/>
    <n v="34"/>
    <n v="32"/>
    <x v="29"/>
    <x v="331"/>
    <n v="20"/>
    <n v="28"/>
    <n v="40"/>
    <n v="68"/>
    <n v="712"/>
    <n v="2"/>
    <x v="6"/>
    <x v="2"/>
    <x v="0"/>
    <x v="1"/>
    <x v="0"/>
    <x v="0"/>
    <x v="1"/>
  </r>
  <r>
    <n v="-1"/>
    <n v="82"/>
    <n v="141"/>
    <n v="59"/>
    <n v="83"/>
    <x v="75"/>
    <x v="8"/>
    <n v="10"/>
    <n v="50"/>
    <n v="70"/>
    <n v="120"/>
    <n v="816"/>
    <n v="8"/>
    <x v="6"/>
    <x v="3"/>
    <x v="0"/>
    <x v="1"/>
    <x v="1"/>
    <x v="3"/>
    <x v="6"/>
  </r>
  <r>
    <n v="-12"/>
    <n v="49"/>
    <n v="169"/>
    <n v="91"/>
    <n v="61"/>
    <x v="76"/>
    <x v="332"/>
    <n v="0"/>
    <n v="151"/>
    <n v="40"/>
    <n v="140"/>
    <n v="417"/>
    <n v="9"/>
    <x v="6"/>
    <x v="3"/>
    <x v="0"/>
    <x v="1"/>
    <x v="1"/>
    <x v="3"/>
    <x v="7"/>
  </r>
  <r>
    <n v="17"/>
    <n v="59"/>
    <n v="103"/>
    <n v="44"/>
    <n v="42"/>
    <x v="3"/>
    <x v="333"/>
    <n v="30"/>
    <n v="30"/>
    <n v="60"/>
    <n v="79"/>
    <n v="636"/>
    <n v="11"/>
    <x v="6"/>
    <x v="3"/>
    <x v="0"/>
    <x v="1"/>
    <x v="0"/>
    <x v="1"/>
    <x v="9"/>
  </r>
  <r>
    <n v="1"/>
    <n v="49"/>
    <n v="89"/>
    <n v="40"/>
    <n v="48"/>
    <x v="4"/>
    <x v="334"/>
    <n v="0"/>
    <n v="30"/>
    <n v="40"/>
    <n v="70"/>
    <n v="816"/>
    <n v="12"/>
    <x v="6"/>
    <x v="3"/>
    <x v="0"/>
    <x v="1"/>
    <x v="0"/>
    <x v="1"/>
    <x v="10"/>
  </r>
  <r>
    <n v="0"/>
    <n v="46"/>
    <n v="82"/>
    <n v="36"/>
    <n v="46"/>
    <x v="45"/>
    <x v="335"/>
    <n v="0"/>
    <n v="43"/>
    <n v="40"/>
    <n v="57"/>
    <n v="816"/>
    <n v="13"/>
    <x v="6"/>
    <x v="3"/>
    <x v="0"/>
    <x v="1"/>
    <x v="0"/>
    <x v="1"/>
    <x v="3"/>
  </r>
  <r>
    <n v="32"/>
    <n v="52"/>
    <n v="87"/>
    <n v="35"/>
    <n v="20"/>
    <x v="28"/>
    <x v="336"/>
    <n v="40"/>
    <n v="35"/>
    <n v="60"/>
    <n v="95"/>
    <n v="573"/>
    <n v="5"/>
    <x v="6"/>
    <x v="3"/>
    <x v="0"/>
    <x v="1"/>
    <x v="0"/>
    <x v="2"/>
    <x v="4"/>
  </r>
  <r>
    <n v="35"/>
    <n v="57"/>
    <n v="96"/>
    <n v="39"/>
    <n v="22"/>
    <x v="29"/>
    <x v="337"/>
    <n v="50"/>
    <n v="34"/>
    <n v="70"/>
    <n v="110"/>
    <n v="314"/>
    <n v="6"/>
    <x v="6"/>
    <x v="3"/>
    <x v="0"/>
    <x v="1"/>
    <x v="1"/>
    <x v="2"/>
    <x v="5"/>
  </r>
  <r>
    <n v="32"/>
    <n v="72"/>
    <n v="132"/>
    <n v="60"/>
    <n v="40"/>
    <x v="22"/>
    <x v="338"/>
    <n v="40"/>
    <n v="60"/>
    <n v="70"/>
    <n v="133"/>
    <n v="314"/>
    <n v="3"/>
    <x v="6"/>
    <x v="3"/>
    <x v="0"/>
    <x v="1"/>
    <x v="1"/>
    <x v="0"/>
    <x v="2"/>
  </r>
  <r>
    <n v="31"/>
    <n v="93"/>
    <n v="169"/>
    <n v="76"/>
    <n v="62"/>
    <x v="55"/>
    <x v="36"/>
    <n v="40"/>
    <n v="82"/>
    <n v="90"/>
    <n v="168"/>
    <n v="636"/>
    <n v="2"/>
    <x v="6"/>
    <x v="3"/>
    <x v="0"/>
    <x v="1"/>
    <x v="0"/>
    <x v="0"/>
    <x v="1"/>
  </r>
  <r>
    <n v="9"/>
    <n v="26"/>
    <n v="44"/>
    <n v="18"/>
    <n v="17"/>
    <x v="13"/>
    <x v="339"/>
    <n v="20"/>
    <n v="10"/>
    <n v="20"/>
    <n v="30"/>
    <n v="740"/>
    <n v="8"/>
    <x v="6"/>
    <x v="4"/>
    <x v="0"/>
    <x v="0"/>
    <x v="1"/>
    <x v="3"/>
    <x v="6"/>
  </r>
  <r>
    <n v="16"/>
    <n v="34"/>
    <n v="57"/>
    <n v="23"/>
    <n v="18"/>
    <x v="41"/>
    <x v="340"/>
    <n v="40"/>
    <n v="10"/>
    <n v="40"/>
    <n v="59"/>
    <n v="614"/>
    <n v="9"/>
    <x v="6"/>
    <x v="4"/>
    <x v="0"/>
    <x v="0"/>
    <x v="1"/>
    <x v="3"/>
    <x v="7"/>
  </r>
  <r>
    <n v="104"/>
    <n v="172"/>
    <n v="286"/>
    <n v="93"/>
    <n v="68"/>
    <x v="76"/>
    <x v="158"/>
    <n v="100"/>
    <n v="90"/>
    <n v="160"/>
    <n v="250"/>
    <n v="740"/>
    <n v="11"/>
    <x v="6"/>
    <x v="4"/>
    <x v="0"/>
    <x v="0"/>
    <x v="0"/>
    <x v="1"/>
    <x v="9"/>
  </r>
  <r>
    <n v="128"/>
    <n v="195"/>
    <n v="336"/>
    <n v="100"/>
    <n v="67"/>
    <x v="77"/>
    <x v="341"/>
    <n v="110"/>
    <n v="77"/>
    <n v="170"/>
    <n v="290"/>
    <n v="513"/>
    <n v="12"/>
    <x v="6"/>
    <x v="4"/>
    <x v="0"/>
    <x v="0"/>
    <x v="0"/>
    <x v="1"/>
    <x v="10"/>
  </r>
  <r>
    <n v="81"/>
    <n v="146"/>
    <n v="291"/>
    <n v="175"/>
    <n v="65"/>
    <x v="30"/>
    <x v="315"/>
    <n v="120"/>
    <n v="156"/>
    <n v="180"/>
    <n v="340"/>
    <n v="216"/>
    <n v="5"/>
    <x v="6"/>
    <x v="4"/>
    <x v="0"/>
    <x v="0"/>
    <x v="0"/>
    <x v="2"/>
    <x v="4"/>
  </r>
  <r>
    <n v="11"/>
    <n v="64"/>
    <n v="115"/>
    <n v="51"/>
    <n v="53"/>
    <x v="8"/>
    <x v="318"/>
    <n v="30"/>
    <n v="50"/>
    <n v="80"/>
    <n v="124"/>
    <n v="513"/>
    <n v="6"/>
    <x v="6"/>
    <x v="4"/>
    <x v="0"/>
    <x v="0"/>
    <x v="1"/>
    <x v="2"/>
    <x v="5"/>
  </r>
  <r>
    <n v="20"/>
    <n v="63"/>
    <n v="110"/>
    <n v="47"/>
    <n v="43"/>
    <x v="4"/>
    <x v="317"/>
    <n v="40"/>
    <n v="41"/>
    <n v="70"/>
    <n v="110"/>
    <n v="614"/>
    <n v="1"/>
    <x v="6"/>
    <x v="4"/>
    <x v="0"/>
    <x v="0"/>
    <x v="0"/>
    <x v="0"/>
    <x v="0"/>
  </r>
  <r>
    <n v="18"/>
    <n v="51"/>
    <n v="85"/>
    <n v="34"/>
    <n v="33"/>
    <x v="29"/>
    <x v="26"/>
    <n v="30"/>
    <n v="28"/>
    <n v="50"/>
    <n v="82"/>
    <n v="513"/>
    <n v="2"/>
    <x v="6"/>
    <x v="4"/>
    <x v="0"/>
    <x v="0"/>
    <x v="0"/>
    <x v="0"/>
    <x v="1"/>
  </r>
  <r>
    <n v="-9"/>
    <n v="56"/>
    <n v="95"/>
    <n v="39"/>
    <n v="65"/>
    <x v="64"/>
    <x v="316"/>
    <n v="0"/>
    <n v="43"/>
    <n v="50"/>
    <n v="90"/>
    <n v="330"/>
    <n v="3"/>
    <x v="6"/>
    <x v="4"/>
    <x v="0"/>
    <x v="0"/>
    <x v="1"/>
    <x v="0"/>
    <x v="2"/>
  </r>
  <r>
    <n v="29"/>
    <n v="65"/>
    <n v="104"/>
    <n v="39"/>
    <n v="36"/>
    <x v="19"/>
    <x v="342"/>
    <n v="40"/>
    <n v="30"/>
    <n v="60"/>
    <n v="98"/>
    <n v="920"/>
    <n v="8"/>
    <x v="6"/>
    <x v="5"/>
    <x v="0"/>
    <x v="1"/>
    <x v="1"/>
    <x v="3"/>
    <x v="6"/>
  </r>
  <r>
    <n v="58"/>
    <n v="85"/>
    <n v="144"/>
    <n v="59"/>
    <n v="27"/>
    <x v="34"/>
    <x v="343"/>
    <n v="60"/>
    <n v="50"/>
    <n v="70"/>
    <n v="129"/>
    <n v="262"/>
    <n v="9"/>
    <x v="6"/>
    <x v="5"/>
    <x v="0"/>
    <x v="1"/>
    <x v="1"/>
    <x v="3"/>
    <x v="7"/>
  </r>
  <r>
    <n v="21"/>
    <n v="54"/>
    <n v="90"/>
    <n v="36"/>
    <n v="33"/>
    <x v="21"/>
    <x v="344"/>
    <n v="10"/>
    <n v="30"/>
    <n v="40"/>
    <n v="59"/>
    <n v="920"/>
    <n v="11"/>
    <x v="6"/>
    <x v="5"/>
    <x v="0"/>
    <x v="1"/>
    <x v="0"/>
    <x v="1"/>
    <x v="9"/>
  </r>
  <r>
    <n v="-6"/>
    <n v="66"/>
    <n v="113"/>
    <n v="47"/>
    <n v="72"/>
    <x v="46"/>
    <x v="345"/>
    <n v="0"/>
    <n v="52"/>
    <n v="50"/>
    <n v="102"/>
    <n v="608"/>
    <n v="12"/>
    <x v="6"/>
    <x v="5"/>
    <x v="0"/>
    <x v="1"/>
    <x v="0"/>
    <x v="1"/>
    <x v="10"/>
  </r>
  <r>
    <n v="56"/>
    <n v="103"/>
    <n v="189"/>
    <n v="86"/>
    <n v="47"/>
    <x v="2"/>
    <x v="346"/>
    <n v="90"/>
    <n v="95"/>
    <n v="130"/>
    <n v="220"/>
    <n v="608"/>
    <n v="5"/>
    <x v="6"/>
    <x v="5"/>
    <x v="0"/>
    <x v="1"/>
    <x v="0"/>
    <x v="2"/>
    <x v="4"/>
  </r>
  <r>
    <n v="36"/>
    <n v="65"/>
    <n v="115"/>
    <n v="50"/>
    <n v="29"/>
    <x v="34"/>
    <x v="347"/>
    <n v="60"/>
    <n v="50"/>
    <n v="80"/>
    <n v="124"/>
    <n v="920"/>
    <n v="6"/>
    <x v="6"/>
    <x v="5"/>
    <x v="0"/>
    <x v="1"/>
    <x v="1"/>
    <x v="2"/>
    <x v="5"/>
  </r>
  <r>
    <n v="18"/>
    <n v="74"/>
    <n v="133"/>
    <n v="59"/>
    <n v="56"/>
    <x v="9"/>
    <x v="348"/>
    <n v="20"/>
    <n v="59"/>
    <n v="70"/>
    <n v="130"/>
    <n v="920"/>
    <n v="1"/>
    <x v="6"/>
    <x v="5"/>
    <x v="0"/>
    <x v="1"/>
    <x v="0"/>
    <x v="0"/>
    <x v="0"/>
  </r>
  <r>
    <n v="32"/>
    <n v="173"/>
    <n v="297"/>
    <n v="68"/>
    <n v="141"/>
    <x v="78"/>
    <x v="349"/>
    <n v="60"/>
    <n v="198"/>
    <n v="180"/>
    <n v="308"/>
    <n v="262"/>
    <n v="2"/>
    <x v="6"/>
    <x v="5"/>
    <x v="0"/>
    <x v="1"/>
    <x v="0"/>
    <x v="0"/>
    <x v="1"/>
  </r>
  <r>
    <n v="71"/>
    <n v="130"/>
    <n v="227"/>
    <n v="97"/>
    <n v="59"/>
    <x v="18"/>
    <x v="350"/>
    <n v="80"/>
    <n v="147"/>
    <n v="130"/>
    <n v="227"/>
    <n v="920"/>
    <n v="3"/>
    <x v="6"/>
    <x v="5"/>
    <x v="0"/>
    <x v="1"/>
    <x v="1"/>
    <x v="0"/>
    <x v="2"/>
  </r>
  <r>
    <n v="32"/>
    <n v="52"/>
    <n v="87"/>
    <n v="35"/>
    <n v="20"/>
    <x v="28"/>
    <x v="336"/>
    <n v="50"/>
    <n v="19"/>
    <n v="60"/>
    <n v="101"/>
    <n v="203"/>
    <n v="11"/>
    <x v="6"/>
    <x v="6"/>
    <x v="1"/>
    <x v="1"/>
    <x v="0"/>
    <x v="1"/>
    <x v="9"/>
  </r>
  <r>
    <n v="15"/>
    <n v="31"/>
    <n v="51"/>
    <n v="20"/>
    <n v="16"/>
    <x v="13"/>
    <x v="57"/>
    <n v="20"/>
    <n v="20"/>
    <n v="30"/>
    <n v="37"/>
    <n v="860"/>
    <n v="13"/>
    <x v="6"/>
    <x v="6"/>
    <x v="1"/>
    <x v="1"/>
    <x v="0"/>
    <x v="1"/>
    <x v="3"/>
  </r>
  <r>
    <n v="32"/>
    <n v="93"/>
    <n v="169"/>
    <n v="76"/>
    <n v="61"/>
    <x v="55"/>
    <x v="36"/>
    <n v="40"/>
    <n v="59"/>
    <n v="80"/>
    <n v="121"/>
    <n v="959"/>
    <n v="9"/>
    <x v="6"/>
    <x v="6"/>
    <x v="1"/>
    <x v="1"/>
    <x v="1"/>
    <x v="3"/>
    <x v="7"/>
  </r>
  <r>
    <n v="33"/>
    <n v="72"/>
    <n v="132"/>
    <n v="60"/>
    <n v="39"/>
    <x v="22"/>
    <x v="338"/>
    <n v="40"/>
    <n v="50"/>
    <n v="60"/>
    <n v="100"/>
    <n v="959"/>
    <n v="10"/>
    <x v="6"/>
    <x v="6"/>
    <x v="1"/>
    <x v="1"/>
    <x v="1"/>
    <x v="3"/>
    <x v="8"/>
  </r>
  <r>
    <n v="-5"/>
    <n v="66"/>
    <n v="113"/>
    <n v="47"/>
    <n v="71"/>
    <x v="46"/>
    <x v="345"/>
    <n v="20"/>
    <n v="45"/>
    <n v="70"/>
    <n v="110"/>
    <n v="860"/>
    <n v="5"/>
    <x v="6"/>
    <x v="6"/>
    <x v="1"/>
    <x v="1"/>
    <x v="0"/>
    <x v="2"/>
    <x v="4"/>
  </r>
  <r>
    <n v="16"/>
    <n v="57"/>
    <n v="100"/>
    <n v="43"/>
    <n v="41"/>
    <x v="3"/>
    <x v="175"/>
    <n v="20"/>
    <n v="46"/>
    <n v="50"/>
    <n v="84"/>
    <n v="203"/>
    <n v="6"/>
    <x v="6"/>
    <x v="6"/>
    <x v="1"/>
    <x v="1"/>
    <x v="1"/>
    <x v="2"/>
    <x v="5"/>
  </r>
  <r>
    <n v="75"/>
    <n v="135"/>
    <n v="225"/>
    <n v="90"/>
    <n v="60"/>
    <x v="57"/>
    <x v="351"/>
    <n v="90"/>
    <n v="78"/>
    <n v="130"/>
    <n v="210"/>
    <n v="203"/>
    <n v="2"/>
    <x v="6"/>
    <x v="6"/>
    <x v="1"/>
    <x v="1"/>
    <x v="0"/>
    <x v="0"/>
    <x v="1"/>
  </r>
  <r>
    <n v="41"/>
    <n v="65"/>
    <n v="110"/>
    <n v="45"/>
    <n v="24"/>
    <x v="19"/>
    <x v="352"/>
    <n v="50"/>
    <n v="40"/>
    <n v="70"/>
    <n v="99"/>
    <n v="386"/>
    <n v="11"/>
    <x v="6"/>
    <x v="7"/>
    <x v="1"/>
    <x v="0"/>
    <x v="0"/>
    <x v="1"/>
    <x v="9"/>
  </r>
  <r>
    <n v="58"/>
    <n v="85"/>
    <n v="144"/>
    <n v="59"/>
    <n v="27"/>
    <x v="34"/>
    <x v="343"/>
    <n v="70"/>
    <n v="47"/>
    <n v="90"/>
    <n v="137"/>
    <n v="954"/>
    <n v="13"/>
    <x v="6"/>
    <x v="7"/>
    <x v="1"/>
    <x v="0"/>
    <x v="0"/>
    <x v="1"/>
    <x v="3"/>
  </r>
  <r>
    <n v="36"/>
    <n v="65"/>
    <n v="115"/>
    <n v="50"/>
    <n v="29"/>
    <x v="34"/>
    <x v="347"/>
    <n v="30"/>
    <n v="22"/>
    <n v="50"/>
    <n v="80"/>
    <n v="863"/>
    <n v="8"/>
    <x v="6"/>
    <x v="7"/>
    <x v="1"/>
    <x v="0"/>
    <x v="1"/>
    <x v="3"/>
    <x v="6"/>
  </r>
  <r>
    <n v="19"/>
    <n v="74"/>
    <n v="133"/>
    <n v="59"/>
    <n v="55"/>
    <x v="9"/>
    <x v="348"/>
    <n v="30"/>
    <n v="40"/>
    <n v="60"/>
    <n v="100"/>
    <n v="904"/>
    <n v="9"/>
    <x v="6"/>
    <x v="7"/>
    <x v="1"/>
    <x v="0"/>
    <x v="1"/>
    <x v="3"/>
    <x v="7"/>
  </r>
  <r>
    <n v="55"/>
    <n v="103"/>
    <n v="189"/>
    <n v="86"/>
    <n v="48"/>
    <x v="2"/>
    <x v="346"/>
    <n v="50"/>
    <n v="70"/>
    <n v="80"/>
    <n v="140"/>
    <n v="904"/>
    <n v="10"/>
    <x v="6"/>
    <x v="7"/>
    <x v="1"/>
    <x v="0"/>
    <x v="1"/>
    <x v="3"/>
    <x v="8"/>
  </r>
  <r>
    <n v="32"/>
    <n v="173"/>
    <n v="297"/>
    <n v="92"/>
    <n v="141"/>
    <x v="78"/>
    <x v="349"/>
    <n v="60"/>
    <n v="132"/>
    <n v="180"/>
    <n v="295"/>
    <n v="386"/>
    <n v="5"/>
    <x v="6"/>
    <x v="7"/>
    <x v="1"/>
    <x v="0"/>
    <x v="0"/>
    <x v="2"/>
    <x v="4"/>
  </r>
  <r>
    <n v="71"/>
    <n v="130"/>
    <n v="227"/>
    <n v="97"/>
    <n v="59"/>
    <x v="18"/>
    <x v="350"/>
    <n v="80"/>
    <n v="96"/>
    <n v="130"/>
    <n v="220"/>
    <n v="863"/>
    <n v="6"/>
    <x v="6"/>
    <x v="7"/>
    <x v="1"/>
    <x v="0"/>
    <x v="1"/>
    <x v="2"/>
    <x v="5"/>
  </r>
  <r>
    <n v="104"/>
    <n v="172"/>
    <n v="286"/>
    <n v="102"/>
    <n v="68"/>
    <x v="76"/>
    <x v="158"/>
    <n v="120"/>
    <n v="90"/>
    <n v="170"/>
    <n v="272"/>
    <n v="904"/>
    <n v="2"/>
    <x v="6"/>
    <x v="7"/>
    <x v="1"/>
    <x v="0"/>
    <x v="0"/>
    <x v="0"/>
    <x v="1"/>
  </r>
  <r>
    <n v="129"/>
    <n v="195"/>
    <n v="336"/>
    <n v="181"/>
    <n v="66"/>
    <x v="77"/>
    <x v="341"/>
    <n v="130"/>
    <n v="67"/>
    <n v="180"/>
    <n v="313"/>
    <n v="727"/>
    <n v="3"/>
    <x v="6"/>
    <x v="7"/>
    <x v="1"/>
    <x v="0"/>
    <x v="1"/>
    <x v="0"/>
    <x v="2"/>
  </r>
  <r>
    <n v="16"/>
    <n v="34"/>
    <n v="57"/>
    <n v="23"/>
    <n v="18"/>
    <x v="41"/>
    <x v="340"/>
    <n v="30"/>
    <n v="20"/>
    <n v="40"/>
    <n v="49"/>
    <n v="413"/>
    <n v="11"/>
    <x v="6"/>
    <x v="8"/>
    <x v="1"/>
    <x v="0"/>
    <x v="0"/>
    <x v="1"/>
    <x v="9"/>
  </r>
  <r>
    <n v="9"/>
    <n v="26"/>
    <n v="44"/>
    <n v="18"/>
    <n v="17"/>
    <x v="13"/>
    <x v="339"/>
    <n v="20"/>
    <n v="10"/>
    <n v="30"/>
    <n v="53"/>
    <n v="339"/>
    <n v="13"/>
    <x v="6"/>
    <x v="8"/>
    <x v="1"/>
    <x v="0"/>
    <x v="0"/>
    <x v="1"/>
    <x v="3"/>
  </r>
  <r>
    <n v="11"/>
    <n v="64"/>
    <n v="115"/>
    <n v="51"/>
    <n v="53"/>
    <x v="8"/>
    <x v="318"/>
    <n v="20"/>
    <n v="39"/>
    <n v="50"/>
    <n v="80"/>
    <n v="978"/>
    <n v="9"/>
    <x v="6"/>
    <x v="8"/>
    <x v="1"/>
    <x v="0"/>
    <x v="1"/>
    <x v="3"/>
    <x v="7"/>
  </r>
  <r>
    <n v="7"/>
    <n v="72"/>
    <n v="111"/>
    <n v="39"/>
    <n v="65"/>
    <x v="64"/>
    <x v="353"/>
    <n v="20"/>
    <n v="30"/>
    <n v="70"/>
    <n v="105"/>
    <n v="978"/>
    <n v="5"/>
    <x v="6"/>
    <x v="8"/>
    <x v="1"/>
    <x v="0"/>
    <x v="0"/>
    <x v="2"/>
    <x v="4"/>
  </r>
  <r>
    <n v="81"/>
    <n v="146"/>
    <n v="291"/>
    <n v="110"/>
    <n v="65"/>
    <x v="30"/>
    <x v="315"/>
    <n v="100"/>
    <n v="84"/>
    <n v="150"/>
    <n v="280"/>
    <n v="617"/>
    <n v="7"/>
    <x v="6"/>
    <x v="8"/>
    <x v="1"/>
    <x v="0"/>
    <x v="0"/>
    <x v="2"/>
    <x v="11"/>
  </r>
  <r>
    <n v="564"/>
    <n v="613"/>
    <n v="665"/>
    <n v="52"/>
    <n v="49"/>
    <x v="43"/>
    <x v="354"/>
    <n v="560"/>
    <n v="40"/>
    <n v="590"/>
    <n v="628"/>
    <n v="508"/>
    <n v="2"/>
    <x v="6"/>
    <x v="8"/>
    <x v="1"/>
    <x v="0"/>
    <x v="0"/>
    <x v="0"/>
    <x v="1"/>
  </r>
  <r>
    <n v="17"/>
    <n v="36"/>
    <n v="61"/>
    <n v="25"/>
    <n v="19"/>
    <x v="15"/>
    <x v="330"/>
    <n v="30"/>
    <n v="20"/>
    <n v="40"/>
    <n v="60"/>
    <n v="603"/>
    <n v="11"/>
    <x v="6"/>
    <x v="9"/>
    <x v="1"/>
    <x v="1"/>
    <x v="0"/>
    <x v="1"/>
    <x v="9"/>
  </r>
  <r>
    <n v="31"/>
    <n v="43"/>
    <n v="43"/>
    <n v="0"/>
    <n v="12"/>
    <x v="38"/>
    <x v="157"/>
    <n v="30"/>
    <n v="0"/>
    <n v="40"/>
    <n v="27"/>
    <n v="603"/>
    <n v="13"/>
    <x v="6"/>
    <x v="9"/>
    <x v="1"/>
    <x v="1"/>
    <x v="0"/>
    <x v="1"/>
    <x v="3"/>
  </r>
  <r>
    <n v="0"/>
    <n v="46"/>
    <n v="82"/>
    <n v="36"/>
    <n v="46"/>
    <x v="45"/>
    <x v="335"/>
    <n v="10"/>
    <n v="20"/>
    <n v="40"/>
    <n v="60"/>
    <n v="603"/>
    <n v="9"/>
    <x v="6"/>
    <x v="9"/>
    <x v="1"/>
    <x v="1"/>
    <x v="1"/>
    <x v="3"/>
    <x v="7"/>
  </r>
  <r>
    <n v="-1"/>
    <n v="82"/>
    <n v="141"/>
    <n v="59"/>
    <n v="83"/>
    <x v="75"/>
    <x v="8"/>
    <n v="10"/>
    <n v="55"/>
    <n v="80"/>
    <n v="135"/>
    <n v="603"/>
    <n v="5"/>
    <x v="6"/>
    <x v="9"/>
    <x v="1"/>
    <x v="1"/>
    <x v="0"/>
    <x v="2"/>
    <x v="4"/>
  </r>
  <r>
    <n v="0"/>
    <n v="49"/>
    <n v="89"/>
    <n v="40"/>
    <n v="49"/>
    <x v="4"/>
    <x v="334"/>
    <n v="10"/>
    <n v="23"/>
    <n v="50"/>
    <n v="73"/>
    <n v="603"/>
    <n v="7"/>
    <x v="6"/>
    <x v="9"/>
    <x v="1"/>
    <x v="1"/>
    <x v="0"/>
    <x v="2"/>
    <x v="11"/>
  </r>
  <r>
    <n v="49"/>
    <n v="90"/>
    <n v="151"/>
    <n v="61"/>
    <n v="41"/>
    <x v="8"/>
    <x v="43"/>
    <n v="70"/>
    <n v="49"/>
    <n v="90"/>
    <n v="139"/>
    <n v="603"/>
    <n v="1"/>
    <x v="6"/>
    <x v="9"/>
    <x v="1"/>
    <x v="1"/>
    <x v="0"/>
    <x v="0"/>
    <x v="0"/>
  </r>
  <r>
    <n v="43"/>
    <n v="96"/>
    <n v="160"/>
    <n v="64"/>
    <n v="53"/>
    <x v="27"/>
    <x v="355"/>
    <n v="60"/>
    <n v="58"/>
    <n v="90"/>
    <n v="152"/>
    <n v="603"/>
    <n v="2"/>
    <x v="6"/>
    <x v="9"/>
    <x v="1"/>
    <x v="1"/>
    <x v="0"/>
    <x v="0"/>
    <x v="1"/>
  </r>
  <r>
    <n v="138"/>
    <n v="185"/>
    <n v="312"/>
    <n v="82"/>
    <n v="47"/>
    <x v="63"/>
    <x v="322"/>
    <n v="160"/>
    <n v="226"/>
    <n v="200"/>
    <n v="319"/>
    <n v="212"/>
    <n v="11"/>
    <x v="6"/>
    <x v="10"/>
    <x v="1"/>
    <x v="0"/>
    <x v="0"/>
    <x v="1"/>
    <x v="9"/>
  </r>
  <r>
    <n v="111"/>
    <n v="152"/>
    <n v="256"/>
    <n v="95"/>
    <n v="41"/>
    <x v="57"/>
    <x v="105"/>
    <n v="120"/>
    <n v="103"/>
    <n v="160"/>
    <n v="258"/>
    <n v="518"/>
    <n v="12"/>
    <x v="6"/>
    <x v="10"/>
    <x v="1"/>
    <x v="0"/>
    <x v="0"/>
    <x v="1"/>
    <x v="10"/>
  </r>
  <r>
    <n v="98"/>
    <n v="136"/>
    <n v="230"/>
    <n v="94"/>
    <n v="38"/>
    <x v="2"/>
    <x v="11"/>
    <n v="120"/>
    <n v="77"/>
    <n v="150"/>
    <n v="240"/>
    <n v="315"/>
    <n v="13"/>
    <x v="6"/>
    <x v="10"/>
    <x v="1"/>
    <x v="0"/>
    <x v="0"/>
    <x v="1"/>
    <x v="3"/>
  </r>
  <r>
    <n v="388"/>
    <n v="523"/>
    <n v="793"/>
    <n v="316"/>
    <n v="135"/>
    <x v="68"/>
    <x v="356"/>
    <n v="310"/>
    <n v="124"/>
    <n v="410"/>
    <n v="610"/>
    <n v="516"/>
    <n v="9"/>
    <x v="6"/>
    <x v="10"/>
    <x v="1"/>
    <x v="0"/>
    <x v="1"/>
    <x v="3"/>
    <x v="7"/>
  </r>
  <r>
    <n v="-164"/>
    <n v="-62"/>
    <n v="198"/>
    <n v="284"/>
    <n v="102"/>
    <x v="52"/>
    <x v="357"/>
    <n v="-110"/>
    <n v="195"/>
    <n v="-40"/>
    <n v="150"/>
    <n v="716"/>
    <n v="10"/>
    <x v="6"/>
    <x v="10"/>
    <x v="1"/>
    <x v="0"/>
    <x v="1"/>
    <x v="3"/>
    <x v="8"/>
  </r>
  <r>
    <n v="182"/>
    <n v="280"/>
    <n v="546"/>
    <n v="272"/>
    <n v="98"/>
    <x v="73"/>
    <x v="358"/>
    <n v="190"/>
    <n v="259"/>
    <n v="280"/>
    <n v="523"/>
    <n v="585"/>
    <n v="7"/>
    <x v="6"/>
    <x v="10"/>
    <x v="1"/>
    <x v="0"/>
    <x v="0"/>
    <x v="2"/>
    <x v="11"/>
  </r>
  <r>
    <n v="-266"/>
    <n v="-85"/>
    <n v="77"/>
    <n v="202"/>
    <n v="181"/>
    <x v="79"/>
    <x v="359"/>
    <n v="-240"/>
    <n v="193"/>
    <n v="-80"/>
    <n v="65"/>
    <n v="347"/>
    <n v="5"/>
    <x v="6"/>
    <x v="10"/>
    <x v="1"/>
    <x v="0"/>
    <x v="0"/>
    <x v="2"/>
    <x v="4"/>
  </r>
  <r>
    <n v="370"/>
    <n v="548"/>
    <n v="912"/>
    <n v="343"/>
    <n v="178"/>
    <x v="80"/>
    <x v="360"/>
    <n v="370"/>
    <n v="329"/>
    <n v="520"/>
    <n v="862"/>
    <n v="845"/>
    <n v="2"/>
    <x v="6"/>
    <x v="10"/>
    <x v="1"/>
    <x v="0"/>
    <x v="0"/>
    <x v="0"/>
    <x v="1"/>
  </r>
  <r>
    <n v="58"/>
    <n v="85"/>
    <n v="144"/>
    <n v="59"/>
    <n v="27"/>
    <x v="34"/>
    <x v="343"/>
    <n v="90"/>
    <n v="70"/>
    <n v="110"/>
    <n v="180"/>
    <n v="318"/>
    <n v="3"/>
    <x v="6"/>
    <x v="11"/>
    <x v="2"/>
    <x v="1"/>
    <x v="1"/>
    <x v="0"/>
    <x v="2"/>
  </r>
  <r>
    <n v="36"/>
    <n v="59"/>
    <n v="99"/>
    <n v="40"/>
    <n v="23"/>
    <x v="21"/>
    <x v="272"/>
    <n v="50"/>
    <n v="52"/>
    <n v="70"/>
    <n v="120"/>
    <n v="318"/>
    <n v="2"/>
    <x v="6"/>
    <x v="11"/>
    <x v="2"/>
    <x v="1"/>
    <x v="0"/>
    <x v="0"/>
    <x v="1"/>
  </r>
  <r>
    <n v="32"/>
    <n v="60"/>
    <n v="106"/>
    <n v="46"/>
    <n v="28"/>
    <x v="4"/>
    <x v="347"/>
    <n v="40"/>
    <n v="32"/>
    <n v="60"/>
    <n v="108"/>
    <n v="318"/>
    <n v="8"/>
    <x v="6"/>
    <x v="11"/>
    <x v="2"/>
    <x v="1"/>
    <x v="1"/>
    <x v="3"/>
    <x v="6"/>
  </r>
  <r>
    <n v="31"/>
    <n v="93"/>
    <n v="169"/>
    <n v="76"/>
    <n v="62"/>
    <x v="55"/>
    <x v="36"/>
    <n v="40"/>
    <n v="61"/>
    <n v="90"/>
    <n v="160"/>
    <n v="318"/>
    <n v="9"/>
    <x v="6"/>
    <x v="11"/>
    <x v="2"/>
    <x v="1"/>
    <x v="1"/>
    <x v="3"/>
    <x v="7"/>
  </r>
  <r>
    <n v="-6"/>
    <n v="66"/>
    <n v="113"/>
    <n v="47"/>
    <n v="72"/>
    <x v="46"/>
    <x v="361"/>
    <n v="0"/>
    <n v="44"/>
    <n v="50"/>
    <n v="94"/>
    <n v="985"/>
    <n v="4"/>
    <x v="6"/>
    <x v="11"/>
    <x v="2"/>
    <x v="1"/>
    <x v="0"/>
    <x v="2"/>
    <x v="12"/>
  </r>
  <r>
    <n v="30"/>
    <n v="65"/>
    <n v="104"/>
    <n v="39"/>
    <n v="35"/>
    <x v="19"/>
    <x v="342"/>
    <n v="30"/>
    <n v="35"/>
    <n v="50"/>
    <n v="85"/>
    <n v="225"/>
    <n v="5"/>
    <x v="6"/>
    <x v="11"/>
    <x v="2"/>
    <x v="1"/>
    <x v="0"/>
    <x v="2"/>
    <x v="4"/>
  </r>
  <r>
    <n v="21"/>
    <n v="54"/>
    <n v="90"/>
    <n v="36"/>
    <n v="33"/>
    <x v="21"/>
    <x v="344"/>
    <n v="20"/>
    <n v="30"/>
    <n v="40"/>
    <n v="64"/>
    <n v="225"/>
    <n v="6"/>
    <x v="6"/>
    <x v="11"/>
    <x v="2"/>
    <x v="1"/>
    <x v="1"/>
    <x v="2"/>
    <x v="5"/>
  </r>
  <r>
    <n v="-11"/>
    <n v="49"/>
    <n v="169"/>
    <n v="86"/>
    <n v="60"/>
    <x v="76"/>
    <x v="332"/>
    <n v="10"/>
    <n v="75"/>
    <n v="60"/>
    <n v="207"/>
    <n v="505"/>
    <n v="3"/>
    <x v="6"/>
    <x v="12"/>
    <x v="2"/>
    <x v="1"/>
    <x v="1"/>
    <x v="0"/>
    <x v="2"/>
  </r>
  <r>
    <n v="44"/>
    <n v="96"/>
    <n v="160"/>
    <n v="64"/>
    <n v="52"/>
    <x v="27"/>
    <x v="355"/>
    <n v="70"/>
    <n v="78"/>
    <n v="120"/>
    <n v="198"/>
    <n v="505"/>
    <n v="2"/>
    <x v="6"/>
    <x v="12"/>
    <x v="2"/>
    <x v="1"/>
    <x v="0"/>
    <x v="0"/>
    <x v="1"/>
  </r>
  <r>
    <n v="17"/>
    <n v="36"/>
    <n v="61"/>
    <n v="25"/>
    <n v="19"/>
    <x v="15"/>
    <x v="330"/>
    <n v="20"/>
    <n v="20"/>
    <n v="30"/>
    <n v="42"/>
    <n v="505"/>
    <n v="8"/>
    <x v="6"/>
    <x v="12"/>
    <x v="2"/>
    <x v="1"/>
    <x v="1"/>
    <x v="3"/>
    <x v="6"/>
  </r>
  <r>
    <n v="10"/>
    <n v="41"/>
    <n v="75"/>
    <n v="34"/>
    <n v="31"/>
    <x v="29"/>
    <x v="331"/>
    <n v="20"/>
    <n v="39"/>
    <n v="40"/>
    <n v="79"/>
    <n v="505"/>
    <n v="9"/>
    <x v="6"/>
    <x v="12"/>
    <x v="2"/>
    <x v="1"/>
    <x v="1"/>
    <x v="3"/>
    <x v="7"/>
  </r>
  <r>
    <n v="1"/>
    <n v="49"/>
    <n v="89"/>
    <n v="40"/>
    <n v="48"/>
    <x v="4"/>
    <x v="362"/>
    <n v="10"/>
    <n v="34"/>
    <n v="40"/>
    <n v="74"/>
    <n v="505"/>
    <n v="4"/>
    <x v="6"/>
    <x v="12"/>
    <x v="2"/>
    <x v="1"/>
    <x v="0"/>
    <x v="2"/>
    <x v="12"/>
  </r>
  <r>
    <n v="-1"/>
    <n v="82"/>
    <n v="141"/>
    <n v="59"/>
    <n v="83"/>
    <x v="75"/>
    <x v="8"/>
    <n v="0"/>
    <n v="50"/>
    <n v="70"/>
    <n v="115"/>
    <n v="505"/>
    <n v="5"/>
    <x v="6"/>
    <x v="12"/>
    <x v="2"/>
    <x v="1"/>
    <x v="0"/>
    <x v="2"/>
    <x v="4"/>
  </r>
  <r>
    <n v="18"/>
    <n v="59"/>
    <n v="103"/>
    <n v="44"/>
    <n v="41"/>
    <x v="3"/>
    <x v="333"/>
    <n v="20"/>
    <n v="30"/>
    <n v="50"/>
    <n v="80"/>
    <n v="505"/>
    <n v="6"/>
    <x v="6"/>
    <x v="12"/>
    <x v="2"/>
    <x v="1"/>
    <x v="1"/>
    <x v="2"/>
    <x v="5"/>
  </r>
  <r>
    <n v="16"/>
    <n v="34"/>
    <n v="57"/>
    <n v="23"/>
    <n v="18"/>
    <x v="41"/>
    <x v="340"/>
    <n v="40"/>
    <n v="20"/>
    <n v="50"/>
    <n v="73"/>
    <n v="405"/>
    <n v="3"/>
    <x v="6"/>
    <x v="13"/>
    <x v="2"/>
    <x v="1"/>
    <x v="1"/>
    <x v="0"/>
    <x v="2"/>
  </r>
  <r>
    <n v="28"/>
    <n v="53"/>
    <n v="94"/>
    <n v="41"/>
    <n v="25"/>
    <x v="45"/>
    <x v="320"/>
    <n v="40"/>
    <n v="50"/>
    <n v="60"/>
    <n v="112"/>
    <n v="580"/>
    <n v="2"/>
    <x v="6"/>
    <x v="13"/>
    <x v="2"/>
    <x v="1"/>
    <x v="0"/>
    <x v="0"/>
    <x v="1"/>
  </r>
  <r>
    <n v="32"/>
    <n v="173"/>
    <n v="297"/>
    <n v="80"/>
    <n v="141"/>
    <x v="78"/>
    <x v="349"/>
    <n v="60"/>
    <n v="126"/>
    <n v="180"/>
    <n v="281"/>
    <n v="405"/>
    <n v="9"/>
    <x v="6"/>
    <x v="13"/>
    <x v="2"/>
    <x v="1"/>
    <x v="1"/>
    <x v="3"/>
    <x v="7"/>
  </r>
  <r>
    <n v="19"/>
    <n v="74"/>
    <n v="133"/>
    <n v="59"/>
    <n v="55"/>
    <x v="9"/>
    <x v="348"/>
    <n v="30"/>
    <n v="42"/>
    <n v="80"/>
    <n v="130"/>
    <n v="405"/>
    <n v="8"/>
    <x v="6"/>
    <x v="13"/>
    <x v="2"/>
    <x v="1"/>
    <x v="1"/>
    <x v="3"/>
    <x v="6"/>
  </r>
  <r>
    <n v="128"/>
    <n v="195"/>
    <n v="336"/>
    <n v="69"/>
    <n v="67"/>
    <x v="77"/>
    <x v="363"/>
    <n v="110"/>
    <n v="155"/>
    <n v="160"/>
    <n v="284"/>
    <n v="580"/>
    <n v="4"/>
    <x v="6"/>
    <x v="13"/>
    <x v="2"/>
    <x v="1"/>
    <x v="0"/>
    <x v="2"/>
    <x v="12"/>
  </r>
  <r>
    <n v="9"/>
    <n v="26"/>
    <n v="44"/>
    <n v="18"/>
    <n v="17"/>
    <x v="13"/>
    <x v="339"/>
    <n v="20"/>
    <n v="10"/>
    <n v="20"/>
    <n v="30"/>
    <n v="918"/>
    <n v="5"/>
    <x v="6"/>
    <x v="13"/>
    <x v="2"/>
    <x v="1"/>
    <x v="0"/>
    <x v="2"/>
    <x v="4"/>
  </r>
  <r>
    <n v="103"/>
    <n v="172"/>
    <n v="286"/>
    <n v="79"/>
    <n v="69"/>
    <x v="76"/>
    <x v="158"/>
    <n v="100"/>
    <n v="84"/>
    <n v="150"/>
    <n v="240"/>
    <n v="580"/>
    <n v="6"/>
    <x v="6"/>
    <x v="13"/>
    <x v="2"/>
    <x v="1"/>
    <x v="1"/>
    <x v="2"/>
    <x v="5"/>
  </r>
  <r>
    <n v="71"/>
    <n v="112"/>
    <n v="199"/>
    <n v="87"/>
    <n v="41"/>
    <x v="55"/>
    <x v="323"/>
    <n v="110"/>
    <n v="124"/>
    <n v="140"/>
    <n v="243"/>
    <n v="325"/>
    <n v="3"/>
    <x v="6"/>
    <x v="14"/>
    <x v="2"/>
    <x v="0"/>
    <x v="1"/>
    <x v="0"/>
    <x v="2"/>
  </r>
  <r>
    <n v="206"/>
    <n v="307"/>
    <n v="567"/>
    <n v="226"/>
    <n v="101"/>
    <x v="52"/>
    <x v="364"/>
    <n v="290"/>
    <n v="303"/>
    <n v="380"/>
    <n v="702"/>
    <n v="430"/>
    <n v="2"/>
    <x v="6"/>
    <x v="14"/>
    <x v="2"/>
    <x v="0"/>
    <x v="0"/>
    <x v="0"/>
    <x v="1"/>
  </r>
  <r>
    <n v="19"/>
    <n v="51"/>
    <n v="85"/>
    <n v="34"/>
    <n v="32"/>
    <x v="29"/>
    <x v="26"/>
    <n v="30"/>
    <n v="21"/>
    <n v="50"/>
    <n v="89"/>
    <n v="281"/>
    <n v="9"/>
    <x v="6"/>
    <x v="14"/>
    <x v="2"/>
    <x v="0"/>
    <x v="1"/>
    <x v="3"/>
    <x v="7"/>
  </r>
  <r>
    <n v="20"/>
    <n v="63"/>
    <n v="110"/>
    <n v="47"/>
    <n v="43"/>
    <x v="4"/>
    <x v="317"/>
    <n v="30"/>
    <n v="32"/>
    <n v="60"/>
    <n v="108"/>
    <n v="903"/>
    <n v="8"/>
    <x v="6"/>
    <x v="14"/>
    <x v="2"/>
    <x v="0"/>
    <x v="1"/>
    <x v="3"/>
    <x v="6"/>
  </r>
  <r>
    <n v="30"/>
    <n v="79"/>
    <n v="131"/>
    <n v="52"/>
    <n v="49"/>
    <x v="43"/>
    <x v="365"/>
    <n v="40"/>
    <n v="40"/>
    <n v="70"/>
    <n v="114"/>
    <n v="281"/>
    <n v="4"/>
    <x v="6"/>
    <x v="14"/>
    <x v="2"/>
    <x v="0"/>
    <x v="0"/>
    <x v="2"/>
    <x v="12"/>
  </r>
  <r>
    <n v="112"/>
    <n v="152"/>
    <n v="256"/>
    <n v="62"/>
    <n v="40"/>
    <x v="57"/>
    <x v="105"/>
    <n v="120"/>
    <n v="75"/>
    <n v="140"/>
    <n v="225"/>
    <n v="210"/>
    <n v="5"/>
    <x v="6"/>
    <x v="14"/>
    <x v="2"/>
    <x v="0"/>
    <x v="0"/>
    <x v="2"/>
    <x v="4"/>
  </r>
  <r>
    <n v="98"/>
    <n v="136"/>
    <n v="230"/>
    <n v="94"/>
    <n v="38"/>
    <x v="2"/>
    <x v="11"/>
    <n v="90"/>
    <n v="86"/>
    <n v="110"/>
    <n v="196"/>
    <n v="832"/>
    <n v="6"/>
    <x v="6"/>
    <x v="14"/>
    <x v="2"/>
    <x v="0"/>
    <x v="1"/>
    <x v="2"/>
    <x v="5"/>
  </r>
  <r>
    <n v="32"/>
    <n v="72"/>
    <n v="132"/>
    <n v="60"/>
    <n v="40"/>
    <x v="22"/>
    <x v="338"/>
    <n v="60"/>
    <n v="70"/>
    <n v="90"/>
    <n v="160"/>
    <n v="435"/>
    <n v="1"/>
    <x v="6"/>
    <x v="15"/>
    <x v="3"/>
    <x v="1"/>
    <x v="0"/>
    <x v="0"/>
    <x v="0"/>
  </r>
  <r>
    <n v="16"/>
    <n v="57"/>
    <n v="100"/>
    <n v="43"/>
    <n v="41"/>
    <x v="3"/>
    <x v="175"/>
    <n v="40"/>
    <n v="52"/>
    <n v="70"/>
    <n v="118"/>
    <n v="801"/>
    <n v="2"/>
    <x v="6"/>
    <x v="15"/>
    <x v="3"/>
    <x v="1"/>
    <x v="0"/>
    <x v="0"/>
    <x v="1"/>
  </r>
  <r>
    <n v="48"/>
    <n v="90"/>
    <n v="151"/>
    <n v="61"/>
    <n v="42"/>
    <x v="8"/>
    <x v="43"/>
    <n v="60"/>
    <n v="50"/>
    <n v="80"/>
    <n v="122"/>
    <n v="435"/>
    <n v="8"/>
    <x v="6"/>
    <x v="15"/>
    <x v="3"/>
    <x v="1"/>
    <x v="1"/>
    <x v="3"/>
    <x v="6"/>
  </r>
  <r>
    <n v="44"/>
    <n v="96"/>
    <n v="160"/>
    <n v="64"/>
    <n v="52"/>
    <x v="27"/>
    <x v="355"/>
    <n v="60"/>
    <n v="41"/>
    <n v="90"/>
    <n v="140"/>
    <n v="435"/>
    <n v="9"/>
    <x v="6"/>
    <x v="15"/>
    <x v="3"/>
    <x v="1"/>
    <x v="1"/>
    <x v="3"/>
    <x v="7"/>
  </r>
  <r>
    <n v="-12"/>
    <n v="49"/>
    <n v="169"/>
    <n v="81"/>
    <n v="61"/>
    <x v="76"/>
    <x v="332"/>
    <n v="-10"/>
    <n v="81"/>
    <n v="40"/>
    <n v="130"/>
    <n v="801"/>
    <n v="10"/>
    <x v="6"/>
    <x v="15"/>
    <x v="3"/>
    <x v="1"/>
    <x v="1"/>
    <x v="3"/>
    <x v="8"/>
  </r>
  <r>
    <n v="0"/>
    <n v="82"/>
    <n v="141"/>
    <n v="59"/>
    <n v="82"/>
    <x v="75"/>
    <x v="8"/>
    <n v="10"/>
    <n v="30"/>
    <n v="60"/>
    <n v="79"/>
    <n v="435"/>
    <n v="11"/>
    <x v="6"/>
    <x v="15"/>
    <x v="3"/>
    <x v="1"/>
    <x v="0"/>
    <x v="1"/>
    <x v="9"/>
  </r>
  <r>
    <n v="17"/>
    <n v="59"/>
    <n v="103"/>
    <n v="44"/>
    <n v="42"/>
    <x v="3"/>
    <x v="333"/>
    <n v="30"/>
    <n v="20"/>
    <n v="50"/>
    <n v="82"/>
    <n v="435"/>
    <n v="12"/>
    <x v="6"/>
    <x v="15"/>
    <x v="3"/>
    <x v="1"/>
    <x v="0"/>
    <x v="1"/>
    <x v="10"/>
  </r>
  <r>
    <n v="1"/>
    <n v="49"/>
    <n v="89"/>
    <n v="40"/>
    <n v="48"/>
    <x v="4"/>
    <x v="334"/>
    <n v="20"/>
    <n v="20"/>
    <n v="40"/>
    <n v="73"/>
    <n v="435"/>
    <n v="13"/>
    <x v="6"/>
    <x v="15"/>
    <x v="3"/>
    <x v="1"/>
    <x v="0"/>
    <x v="1"/>
    <x v="3"/>
  </r>
  <r>
    <n v="31"/>
    <n v="93"/>
    <n v="169"/>
    <n v="76"/>
    <n v="62"/>
    <x v="55"/>
    <x v="36"/>
    <n v="70"/>
    <n v="90"/>
    <n v="120"/>
    <n v="207"/>
    <n v="435"/>
    <n v="3"/>
    <x v="6"/>
    <x v="15"/>
    <x v="3"/>
    <x v="1"/>
    <x v="1"/>
    <x v="0"/>
    <x v="2"/>
  </r>
  <r>
    <n v="36"/>
    <n v="57"/>
    <n v="96"/>
    <n v="39"/>
    <n v="21"/>
    <x v="29"/>
    <x v="337"/>
    <n v="50"/>
    <n v="26"/>
    <n v="60"/>
    <n v="90"/>
    <n v="801"/>
    <n v="4"/>
    <x v="6"/>
    <x v="15"/>
    <x v="3"/>
    <x v="1"/>
    <x v="0"/>
    <x v="2"/>
    <x v="12"/>
  </r>
  <r>
    <n v="32"/>
    <n v="60"/>
    <n v="106"/>
    <n v="46"/>
    <n v="28"/>
    <x v="4"/>
    <x v="347"/>
    <n v="40"/>
    <n v="40"/>
    <n v="60"/>
    <n v="95"/>
    <n v="801"/>
    <n v="5"/>
    <x v="6"/>
    <x v="15"/>
    <x v="3"/>
    <x v="1"/>
    <x v="0"/>
    <x v="2"/>
    <x v="4"/>
  </r>
  <r>
    <n v="31"/>
    <n v="52"/>
    <n v="87"/>
    <n v="35"/>
    <n v="21"/>
    <x v="28"/>
    <x v="336"/>
    <n v="40"/>
    <n v="36"/>
    <n v="50"/>
    <n v="74"/>
    <n v="801"/>
    <n v="6"/>
    <x v="6"/>
    <x v="15"/>
    <x v="3"/>
    <x v="1"/>
    <x v="1"/>
    <x v="2"/>
    <x v="5"/>
  </r>
  <r>
    <n v="-138"/>
    <n v="-67"/>
    <n v="87"/>
    <n v="128"/>
    <n v="71"/>
    <x v="35"/>
    <x v="366"/>
    <n v="-150"/>
    <n v="255"/>
    <n v="-90"/>
    <n v="101"/>
    <n v="209"/>
    <n v="1"/>
    <x v="6"/>
    <x v="16"/>
    <x v="3"/>
    <x v="0"/>
    <x v="0"/>
    <x v="0"/>
    <x v="0"/>
  </r>
  <r>
    <n v="370"/>
    <n v="548"/>
    <n v="912"/>
    <n v="311"/>
    <n v="178"/>
    <x v="80"/>
    <x v="360"/>
    <n v="530"/>
    <n v="483"/>
    <n v="690"/>
    <n v="1138"/>
    <n v="707"/>
    <n v="2"/>
    <x v="6"/>
    <x v="16"/>
    <x v="3"/>
    <x v="0"/>
    <x v="0"/>
    <x v="0"/>
    <x v="1"/>
  </r>
  <r>
    <n v="139"/>
    <n v="185"/>
    <n v="312"/>
    <n v="116"/>
    <n v="46"/>
    <x v="63"/>
    <x v="322"/>
    <n v="150"/>
    <n v="97"/>
    <n v="170"/>
    <n v="270"/>
    <n v="805"/>
    <n v="8"/>
    <x v="6"/>
    <x v="16"/>
    <x v="3"/>
    <x v="0"/>
    <x v="1"/>
    <x v="3"/>
    <x v="6"/>
  </r>
  <r>
    <n v="205"/>
    <n v="307"/>
    <n v="567"/>
    <n v="268"/>
    <n v="102"/>
    <x v="52"/>
    <x v="364"/>
    <n v="200"/>
    <n v="257"/>
    <n v="270"/>
    <n v="490"/>
    <n v="650"/>
    <n v="9"/>
    <x v="6"/>
    <x v="16"/>
    <x v="3"/>
    <x v="0"/>
    <x v="1"/>
    <x v="3"/>
    <x v="7"/>
  </r>
  <r>
    <n v="72"/>
    <n v="112"/>
    <n v="199"/>
    <n v="87"/>
    <n v="40"/>
    <x v="55"/>
    <x v="323"/>
    <n v="70"/>
    <n v="60"/>
    <n v="100"/>
    <n v="170"/>
    <n v="831"/>
    <n v="10"/>
    <x v="6"/>
    <x v="16"/>
    <x v="3"/>
    <x v="0"/>
    <x v="1"/>
    <x v="3"/>
    <x v="8"/>
  </r>
  <r>
    <n v="112"/>
    <n v="152"/>
    <n v="256"/>
    <n v="95"/>
    <n v="40"/>
    <x v="57"/>
    <x v="105"/>
    <n v="100"/>
    <n v="49"/>
    <n v="110"/>
    <n v="159"/>
    <n v="562"/>
    <n v="11"/>
    <x v="6"/>
    <x v="16"/>
    <x v="3"/>
    <x v="0"/>
    <x v="0"/>
    <x v="1"/>
    <x v="9"/>
  </r>
  <r>
    <n v="98"/>
    <n v="136"/>
    <n v="230"/>
    <n v="94"/>
    <n v="38"/>
    <x v="2"/>
    <x v="11"/>
    <n v="80"/>
    <n v="72"/>
    <n v="90"/>
    <n v="162"/>
    <n v="831"/>
    <n v="12"/>
    <x v="6"/>
    <x v="16"/>
    <x v="3"/>
    <x v="0"/>
    <x v="0"/>
    <x v="1"/>
    <x v="10"/>
  </r>
  <r>
    <n v="30"/>
    <n v="79"/>
    <n v="131"/>
    <n v="52"/>
    <n v="49"/>
    <x v="43"/>
    <x v="321"/>
    <n v="20"/>
    <n v="43"/>
    <n v="50"/>
    <n v="80"/>
    <n v="415"/>
    <n v="13"/>
    <x v="6"/>
    <x v="16"/>
    <x v="3"/>
    <x v="0"/>
    <x v="0"/>
    <x v="1"/>
    <x v="3"/>
  </r>
  <r>
    <n v="-157"/>
    <n v="-36"/>
    <n v="202"/>
    <n v="266"/>
    <n v="121"/>
    <x v="74"/>
    <x v="367"/>
    <n v="-150"/>
    <n v="281"/>
    <n v="-40"/>
    <n v="247"/>
    <n v="707"/>
    <n v="3"/>
    <x v="6"/>
    <x v="16"/>
    <x v="3"/>
    <x v="0"/>
    <x v="1"/>
    <x v="0"/>
    <x v="2"/>
  </r>
  <r>
    <n v="167"/>
    <n v="266"/>
    <n v="532"/>
    <n v="268"/>
    <n v="99"/>
    <x v="73"/>
    <x v="325"/>
    <n v="170"/>
    <n v="184"/>
    <n v="260"/>
    <n v="510"/>
    <n v="818"/>
    <n v="4"/>
    <x v="6"/>
    <x v="16"/>
    <x v="3"/>
    <x v="0"/>
    <x v="0"/>
    <x v="2"/>
    <x v="12"/>
  </r>
  <r>
    <n v="45"/>
    <n v="225"/>
    <n v="387"/>
    <n v="183"/>
    <n v="180"/>
    <x v="79"/>
    <x v="368"/>
    <n v="60"/>
    <n v="188"/>
    <n v="220"/>
    <n v="370"/>
    <n v="562"/>
    <n v="5"/>
    <x v="6"/>
    <x v="16"/>
    <x v="3"/>
    <x v="0"/>
    <x v="0"/>
    <x v="2"/>
    <x v="4"/>
  </r>
  <r>
    <n v="259"/>
    <n v="387"/>
    <n v="678"/>
    <n v="311"/>
    <n v="128"/>
    <x v="72"/>
    <x v="324"/>
    <n v="260"/>
    <n v="339"/>
    <n v="380"/>
    <n v="644"/>
    <n v="650"/>
    <n v="6"/>
    <x v="6"/>
    <x v="16"/>
    <x v="3"/>
    <x v="0"/>
    <x v="1"/>
    <x v="2"/>
    <x v="5"/>
  </r>
  <r>
    <n v="-1"/>
    <n v="46"/>
    <n v="82"/>
    <n v="36"/>
    <n v="47"/>
    <x v="45"/>
    <x v="335"/>
    <n v="20"/>
    <n v="38"/>
    <n v="60"/>
    <n v="100"/>
    <n v="775"/>
    <n v="2"/>
    <x v="6"/>
    <x v="17"/>
    <x v="3"/>
    <x v="1"/>
    <x v="0"/>
    <x v="0"/>
    <x v="1"/>
  </r>
  <r>
    <n v="45"/>
    <n v="225"/>
    <n v="387"/>
    <n v="150"/>
    <n v="180"/>
    <x v="79"/>
    <x v="368"/>
    <n v="70"/>
    <n v="78"/>
    <n v="210"/>
    <n v="340"/>
    <n v="775"/>
    <n v="8"/>
    <x v="6"/>
    <x v="17"/>
    <x v="3"/>
    <x v="1"/>
    <x v="1"/>
    <x v="3"/>
    <x v="6"/>
  </r>
  <r>
    <n v="208"/>
    <n v="329"/>
    <n v="567"/>
    <n v="293"/>
    <n v="121"/>
    <x v="74"/>
    <x v="327"/>
    <n v="200"/>
    <n v="102"/>
    <n v="290"/>
    <n v="481"/>
    <n v="775"/>
    <n v="9"/>
    <x v="6"/>
    <x v="17"/>
    <x v="3"/>
    <x v="1"/>
    <x v="1"/>
    <x v="3"/>
    <x v="7"/>
  </r>
  <r>
    <n v="150"/>
    <n v="222"/>
    <n v="376"/>
    <n v="190"/>
    <n v="72"/>
    <x v="35"/>
    <x v="326"/>
    <n v="150"/>
    <n v="153"/>
    <n v="200"/>
    <n v="320"/>
    <n v="775"/>
    <n v="10"/>
    <x v="6"/>
    <x v="17"/>
    <x v="3"/>
    <x v="1"/>
    <x v="1"/>
    <x v="3"/>
    <x v="8"/>
  </r>
  <r>
    <n v="258"/>
    <n v="387"/>
    <n v="678"/>
    <n v="252"/>
    <n v="129"/>
    <x v="72"/>
    <x v="324"/>
    <n v="190"/>
    <n v="182"/>
    <n v="270"/>
    <n v="460"/>
    <n v="702"/>
    <n v="11"/>
    <x v="6"/>
    <x v="17"/>
    <x v="3"/>
    <x v="1"/>
    <x v="0"/>
    <x v="1"/>
    <x v="9"/>
  </r>
  <r>
    <n v="168"/>
    <n v="266"/>
    <n v="532"/>
    <n v="233"/>
    <n v="98"/>
    <x v="73"/>
    <x v="325"/>
    <n v="130"/>
    <n v="189"/>
    <n v="190"/>
    <n v="360"/>
    <n v="775"/>
    <n v="12"/>
    <x v="6"/>
    <x v="17"/>
    <x v="3"/>
    <x v="1"/>
    <x v="0"/>
    <x v="1"/>
    <x v="10"/>
  </r>
  <r>
    <n v="-378"/>
    <n v="-270"/>
    <n v="27"/>
    <n v="329"/>
    <n v="135"/>
    <x v="68"/>
    <x v="369"/>
    <n v="-250"/>
    <n v="149"/>
    <n v="-170"/>
    <n v="13"/>
    <n v="702"/>
    <n v="13"/>
    <x v="6"/>
    <x v="17"/>
    <x v="3"/>
    <x v="1"/>
    <x v="0"/>
    <x v="1"/>
    <x v="3"/>
  </r>
  <r>
    <n v="9"/>
    <n v="41"/>
    <n v="75"/>
    <n v="34"/>
    <n v="32"/>
    <x v="29"/>
    <x v="331"/>
    <n v="30"/>
    <n v="37"/>
    <n v="50"/>
    <n v="93"/>
    <n v="775"/>
    <n v="3"/>
    <x v="6"/>
    <x v="17"/>
    <x v="3"/>
    <x v="1"/>
    <x v="1"/>
    <x v="0"/>
    <x v="2"/>
  </r>
  <r>
    <n v="32"/>
    <n v="43"/>
    <n v="43"/>
    <n v="0"/>
    <n v="11"/>
    <x v="38"/>
    <x v="157"/>
    <n v="30"/>
    <n v="0"/>
    <n v="40"/>
    <n v="36"/>
    <n v="702"/>
    <n v="4"/>
    <x v="6"/>
    <x v="17"/>
    <x v="3"/>
    <x v="1"/>
    <x v="0"/>
    <x v="2"/>
    <x v="12"/>
  </r>
  <r>
    <n v="17"/>
    <n v="36"/>
    <n v="61"/>
    <n v="25"/>
    <n v="19"/>
    <x v="15"/>
    <x v="330"/>
    <n v="20"/>
    <n v="20"/>
    <n v="30"/>
    <n v="50"/>
    <n v="775"/>
    <n v="5"/>
    <x v="6"/>
    <x v="17"/>
    <x v="3"/>
    <x v="1"/>
    <x v="0"/>
    <x v="2"/>
    <x v="4"/>
  </r>
  <r>
    <n v="12"/>
    <n v="29"/>
    <n v="49"/>
    <n v="20"/>
    <n v="17"/>
    <x v="13"/>
    <x v="329"/>
    <n v="20"/>
    <n v="10"/>
    <n v="30"/>
    <n v="40"/>
    <n v="702"/>
    <n v="6"/>
    <x v="6"/>
    <x v="17"/>
    <x v="3"/>
    <x v="1"/>
    <x v="1"/>
    <x v="2"/>
    <x v="5"/>
  </r>
  <r>
    <n v="-10"/>
    <n v="56"/>
    <n v="95"/>
    <n v="39"/>
    <n v="66"/>
    <x v="64"/>
    <x v="316"/>
    <n v="20"/>
    <n v="41"/>
    <n v="70"/>
    <n v="110"/>
    <n v="971"/>
    <n v="1"/>
    <x v="6"/>
    <x v="18"/>
    <x v="3"/>
    <x v="1"/>
    <x v="0"/>
    <x v="0"/>
    <x v="0"/>
  </r>
  <r>
    <n v="0"/>
    <n v="55"/>
    <n v="94"/>
    <n v="39"/>
    <n v="55"/>
    <x v="19"/>
    <x v="283"/>
    <n v="20"/>
    <n v="38"/>
    <n v="70"/>
    <n v="112"/>
    <n v="971"/>
    <n v="2"/>
    <x v="6"/>
    <x v="18"/>
    <x v="3"/>
    <x v="1"/>
    <x v="0"/>
    <x v="0"/>
    <x v="1"/>
  </r>
  <r>
    <n v="24"/>
    <n v="44"/>
    <n v="74"/>
    <n v="30"/>
    <n v="20"/>
    <x v="14"/>
    <x v="106"/>
    <n v="40"/>
    <n v="20"/>
    <n v="40"/>
    <n v="52"/>
    <n v="503"/>
    <n v="8"/>
    <x v="6"/>
    <x v="18"/>
    <x v="3"/>
    <x v="1"/>
    <x v="1"/>
    <x v="3"/>
    <x v="6"/>
  </r>
  <r>
    <n v="27"/>
    <n v="53"/>
    <n v="94"/>
    <n v="41"/>
    <n v="26"/>
    <x v="45"/>
    <x v="320"/>
    <n v="30"/>
    <n v="30"/>
    <n v="50"/>
    <n v="71"/>
    <n v="503"/>
    <n v="9"/>
    <x v="6"/>
    <x v="18"/>
    <x v="3"/>
    <x v="1"/>
    <x v="1"/>
    <x v="3"/>
    <x v="7"/>
  </r>
  <r>
    <n v="9"/>
    <n v="26"/>
    <n v="44"/>
    <n v="18"/>
    <n v="17"/>
    <x v="13"/>
    <x v="339"/>
    <n v="10"/>
    <n v="10"/>
    <n v="10"/>
    <n v="31"/>
    <n v="541"/>
    <n v="11"/>
    <x v="6"/>
    <x v="18"/>
    <x v="3"/>
    <x v="1"/>
    <x v="0"/>
    <x v="1"/>
    <x v="9"/>
  </r>
  <r>
    <n v="104"/>
    <n v="172"/>
    <n v="286"/>
    <n v="121"/>
    <n v="68"/>
    <x v="76"/>
    <x v="158"/>
    <n v="80"/>
    <n v="70"/>
    <n v="120"/>
    <n v="190"/>
    <n v="503"/>
    <n v="12"/>
    <x v="6"/>
    <x v="18"/>
    <x v="3"/>
    <x v="1"/>
    <x v="0"/>
    <x v="1"/>
    <x v="10"/>
  </r>
  <r>
    <n v="129"/>
    <n v="195"/>
    <n v="336"/>
    <n v="133"/>
    <n v="66"/>
    <x v="77"/>
    <x v="341"/>
    <n v="90"/>
    <n v="90"/>
    <n v="130"/>
    <n v="233"/>
    <n v="503"/>
    <n v="13"/>
    <x v="6"/>
    <x v="18"/>
    <x v="3"/>
    <x v="1"/>
    <x v="0"/>
    <x v="1"/>
    <x v="3"/>
  </r>
  <r>
    <n v="18"/>
    <n v="51"/>
    <n v="85"/>
    <n v="34"/>
    <n v="33"/>
    <x v="29"/>
    <x v="26"/>
    <n v="40"/>
    <n v="43"/>
    <n v="60"/>
    <n v="97"/>
    <n v="503"/>
    <n v="3"/>
    <x v="6"/>
    <x v="18"/>
    <x v="3"/>
    <x v="1"/>
    <x v="1"/>
    <x v="0"/>
    <x v="2"/>
  </r>
  <r>
    <n v="12"/>
    <n v="64"/>
    <n v="115"/>
    <n v="51"/>
    <n v="52"/>
    <x v="8"/>
    <x v="318"/>
    <n v="30"/>
    <n v="36"/>
    <n v="70"/>
    <n v="114"/>
    <n v="971"/>
    <n v="4"/>
    <x v="6"/>
    <x v="18"/>
    <x v="3"/>
    <x v="1"/>
    <x v="0"/>
    <x v="2"/>
    <x v="12"/>
  </r>
  <r>
    <n v="20"/>
    <n v="63"/>
    <n v="110"/>
    <n v="47"/>
    <n v="43"/>
    <x v="4"/>
    <x v="317"/>
    <n v="30"/>
    <n v="45"/>
    <n v="60"/>
    <n v="105"/>
    <n v="503"/>
    <n v="5"/>
    <x v="6"/>
    <x v="18"/>
    <x v="3"/>
    <x v="1"/>
    <x v="0"/>
    <x v="2"/>
    <x v="4"/>
  </r>
  <r>
    <n v="81"/>
    <n v="146"/>
    <n v="291"/>
    <n v="159"/>
    <n v="65"/>
    <x v="30"/>
    <x v="315"/>
    <n v="90"/>
    <n v="171"/>
    <n v="140"/>
    <n v="276"/>
    <n v="541"/>
    <n v="6"/>
    <x v="6"/>
    <x v="18"/>
    <x v="3"/>
    <x v="1"/>
    <x v="1"/>
    <x v="2"/>
    <x v="5"/>
  </r>
  <r>
    <n v="75"/>
    <n v="135"/>
    <n v="225"/>
    <n v="90"/>
    <n v="60"/>
    <x v="57"/>
    <x v="351"/>
    <n v="80"/>
    <n v="78"/>
    <n v="120"/>
    <n v="190"/>
    <n v="425"/>
    <n v="8"/>
    <x v="6"/>
    <x v="19"/>
    <x v="3"/>
    <x v="1"/>
    <x v="1"/>
    <x v="3"/>
    <x v="6"/>
  </r>
  <r>
    <n v="37"/>
    <n v="59"/>
    <n v="99"/>
    <n v="40"/>
    <n v="22"/>
    <x v="21"/>
    <x v="272"/>
    <n v="50"/>
    <n v="39"/>
    <n v="50"/>
    <n v="71"/>
    <n v="509"/>
    <n v="9"/>
    <x v="6"/>
    <x v="19"/>
    <x v="3"/>
    <x v="1"/>
    <x v="1"/>
    <x v="3"/>
    <x v="7"/>
  </r>
  <r>
    <n v="29"/>
    <n v="65"/>
    <n v="104"/>
    <n v="39"/>
    <n v="36"/>
    <x v="19"/>
    <x v="342"/>
    <n v="30"/>
    <n v="20"/>
    <n v="50"/>
    <n v="81"/>
    <n v="509"/>
    <n v="11"/>
    <x v="6"/>
    <x v="19"/>
    <x v="3"/>
    <x v="1"/>
    <x v="0"/>
    <x v="1"/>
    <x v="9"/>
  </r>
  <r>
    <n v="20"/>
    <n v="54"/>
    <n v="90"/>
    <n v="36"/>
    <n v="34"/>
    <x v="21"/>
    <x v="344"/>
    <n v="30"/>
    <n v="20"/>
    <n v="40"/>
    <n v="72"/>
    <n v="509"/>
    <n v="12"/>
    <x v="6"/>
    <x v="19"/>
    <x v="3"/>
    <x v="1"/>
    <x v="0"/>
    <x v="1"/>
    <x v="10"/>
  </r>
  <r>
    <n v="-5"/>
    <n v="66"/>
    <n v="113"/>
    <n v="47"/>
    <n v="71"/>
    <x v="46"/>
    <x v="345"/>
    <n v="0"/>
    <n v="17"/>
    <n v="40"/>
    <n v="70"/>
    <n v="253"/>
    <n v="13"/>
    <x v="6"/>
    <x v="19"/>
    <x v="3"/>
    <x v="1"/>
    <x v="0"/>
    <x v="1"/>
    <x v="3"/>
  </r>
  <r>
    <n v="75"/>
    <n v="125"/>
    <n v="211"/>
    <n v="86"/>
    <n v="50"/>
    <x v="1"/>
    <x v="370"/>
    <n v="120"/>
    <n v="66"/>
    <n v="160"/>
    <n v="258"/>
    <n v="425"/>
    <n v="2"/>
    <x v="6"/>
    <x v="19"/>
    <x v="3"/>
    <x v="1"/>
    <x v="0"/>
    <x v="0"/>
    <x v="1"/>
  </r>
  <r>
    <n v="31"/>
    <n v="173"/>
    <n v="297"/>
    <n v="174"/>
    <n v="142"/>
    <x v="78"/>
    <x v="349"/>
    <n v="100"/>
    <n v="182"/>
    <n v="220"/>
    <n v="373"/>
    <n v="360"/>
    <n v="3"/>
    <x v="6"/>
    <x v="19"/>
    <x v="3"/>
    <x v="1"/>
    <x v="1"/>
    <x v="0"/>
    <x v="2"/>
  </r>
  <r>
    <n v="36"/>
    <n v="65"/>
    <n v="115"/>
    <n v="50"/>
    <n v="29"/>
    <x v="34"/>
    <x v="347"/>
    <n v="50"/>
    <n v="40"/>
    <n v="70"/>
    <n v="110"/>
    <n v="206"/>
    <n v="4"/>
    <x v="6"/>
    <x v="19"/>
    <x v="3"/>
    <x v="1"/>
    <x v="0"/>
    <x v="2"/>
    <x v="12"/>
  </r>
  <r>
    <n v="18"/>
    <n v="74"/>
    <n v="133"/>
    <n v="59"/>
    <n v="56"/>
    <x v="9"/>
    <x v="348"/>
    <n v="20"/>
    <n v="55"/>
    <n v="70"/>
    <n v="125"/>
    <n v="206"/>
    <n v="5"/>
    <x v="6"/>
    <x v="19"/>
    <x v="3"/>
    <x v="1"/>
    <x v="0"/>
    <x v="2"/>
    <x v="4"/>
  </r>
  <r>
    <n v="56"/>
    <n v="103"/>
    <n v="189"/>
    <n v="86"/>
    <n v="47"/>
    <x v="2"/>
    <x v="346"/>
    <n v="70"/>
    <n v="80"/>
    <n v="100"/>
    <n v="180"/>
    <n v="253"/>
    <n v="6"/>
    <x v="6"/>
    <x v="19"/>
    <x v="3"/>
    <x v="1"/>
    <x v="1"/>
    <x v="2"/>
    <x v="5"/>
  </r>
  <r>
    <n v="82"/>
    <n v="146"/>
    <n v="291"/>
    <n v="179"/>
    <n v="64"/>
    <x v="30"/>
    <x v="371"/>
    <n v="80"/>
    <n v="120"/>
    <n v="130"/>
    <n v="258"/>
    <n v="303"/>
    <n v="8"/>
    <x v="7"/>
    <x v="0"/>
    <x v="0"/>
    <x v="0"/>
    <x v="1"/>
    <x v="3"/>
    <x v="6"/>
  </r>
  <r>
    <n v="-10"/>
    <n v="52"/>
    <n v="89"/>
    <n v="37"/>
    <n v="62"/>
    <x v="37"/>
    <x v="72"/>
    <n v="0"/>
    <n v="30"/>
    <n v="40"/>
    <n v="61"/>
    <n v="970"/>
    <n v="9"/>
    <x v="7"/>
    <x v="0"/>
    <x v="0"/>
    <x v="0"/>
    <x v="1"/>
    <x v="3"/>
    <x v="7"/>
  </r>
  <r>
    <n v="20"/>
    <n v="62"/>
    <n v="108"/>
    <n v="46"/>
    <n v="42"/>
    <x v="4"/>
    <x v="126"/>
    <n v="30"/>
    <n v="20"/>
    <n v="60"/>
    <n v="90"/>
    <n v="303"/>
    <n v="10"/>
    <x v="7"/>
    <x v="0"/>
    <x v="0"/>
    <x v="0"/>
    <x v="1"/>
    <x v="3"/>
    <x v="8"/>
  </r>
  <r>
    <n v="9"/>
    <n v="60"/>
    <n v="109"/>
    <n v="49"/>
    <n v="51"/>
    <x v="22"/>
    <x v="282"/>
    <n v="10"/>
    <n v="29"/>
    <n v="50"/>
    <n v="79"/>
    <n v="720"/>
    <n v="11"/>
    <x v="7"/>
    <x v="0"/>
    <x v="0"/>
    <x v="0"/>
    <x v="0"/>
    <x v="1"/>
    <x v="9"/>
  </r>
  <r>
    <n v="16"/>
    <n v="50"/>
    <n v="91"/>
    <n v="41"/>
    <n v="34"/>
    <x v="19"/>
    <x v="286"/>
    <n v="20"/>
    <n v="30"/>
    <n v="50"/>
    <n v="80"/>
    <n v="970"/>
    <n v="12"/>
    <x v="7"/>
    <x v="0"/>
    <x v="0"/>
    <x v="0"/>
    <x v="0"/>
    <x v="1"/>
    <x v="10"/>
  </r>
  <r>
    <n v="53"/>
    <n v="87"/>
    <n v="155"/>
    <n v="68"/>
    <n v="34"/>
    <x v="9"/>
    <x v="347"/>
    <n v="50"/>
    <n v="50"/>
    <n v="80"/>
    <n v="117"/>
    <n v="719"/>
    <n v="13"/>
    <x v="7"/>
    <x v="0"/>
    <x v="0"/>
    <x v="0"/>
    <x v="0"/>
    <x v="1"/>
    <x v="3"/>
  </r>
  <r>
    <n v="105"/>
    <n v="145"/>
    <n v="245"/>
    <n v="155"/>
    <n v="40"/>
    <x v="55"/>
    <x v="372"/>
    <n v="130"/>
    <n v="98"/>
    <n v="170"/>
    <n v="275"/>
    <n v="720"/>
    <n v="5"/>
    <x v="7"/>
    <x v="0"/>
    <x v="0"/>
    <x v="0"/>
    <x v="0"/>
    <x v="2"/>
    <x v="4"/>
  </r>
  <r>
    <n v="30"/>
    <n v="79"/>
    <n v="131"/>
    <n v="52"/>
    <n v="49"/>
    <x v="43"/>
    <x v="373"/>
    <n v="50"/>
    <n v="66"/>
    <n v="90"/>
    <n v="144"/>
    <n v="719"/>
    <n v="6"/>
    <x v="7"/>
    <x v="0"/>
    <x v="0"/>
    <x v="0"/>
    <x v="1"/>
    <x v="2"/>
    <x v="5"/>
  </r>
  <r>
    <n v="144"/>
    <n v="191"/>
    <n v="323"/>
    <n v="68"/>
    <n v="47"/>
    <x v="64"/>
    <x v="374"/>
    <n v="160"/>
    <n v="120"/>
    <n v="200"/>
    <n v="330"/>
    <n v="719"/>
    <n v="3"/>
    <x v="7"/>
    <x v="0"/>
    <x v="0"/>
    <x v="0"/>
    <x v="1"/>
    <x v="0"/>
    <x v="2"/>
  </r>
  <r>
    <n v="133"/>
    <n v="178"/>
    <n v="301"/>
    <n v="156"/>
    <n v="45"/>
    <x v="20"/>
    <x v="375"/>
    <n v="140"/>
    <n v="78"/>
    <n v="180"/>
    <n v="310"/>
    <n v="720"/>
    <n v="1"/>
    <x v="7"/>
    <x v="0"/>
    <x v="0"/>
    <x v="0"/>
    <x v="0"/>
    <x v="0"/>
    <x v="0"/>
  </r>
  <r>
    <n v="39"/>
    <n v="68"/>
    <n v="120"/>
    <n v="52"/>
    <n v="29"/>
    <x v="43"/>
    <x v="179"/>
    <n v="50"/>
    <n v="52"/>
    <n v="70"/>
    <n v="118"/>
    <n v="719"/>
    <n v="2"/>
    <x v="7"/>
    <x v="0"/>
    <x v="0"/>
    <x v="0"/>
    <x v="0"/>
    <x v="0"/>
    <x v="1"/>
  </r>
  <r>
    <n v="132"/>
    <n v="178"/>
    <n v="301"/>
    <n v="160"/>
    <n v="46"/>
    <x v="20"/>
    <x v="375"/>
    <n v="140"/>
    <n v="163"/>
    <n v="160"/>
    <n v="252"/>
    <n v="630"/>
    <n v="8"/>
    <x v="7"/>
    <x v="1"/>
    <x v="0"/>
    <x v="0"/>
    <x v="1"/>
    <x v="3"/>
    <x v="6"/>
  </r>
  <r>
    <n v="39"/>
    <n v="68"/>
    <n v="120"/>
    <n v="52"/>
    <n v="29"/>
    <x v="43"/>
    <x v="179"/>
    <n v="40"/>
    <n v="40"/>
    <n v="60"/>
    <n v="109"/>
    <n v="847"/>
    <n v="9"/>
    <x v="7"/>
    <x v="1"/>
    <x v="0"/>
    <x v="0"/>
    <x v="1"/>
    <x v="3"/>
    <x v="7"/>
  </r>
  <r>
    <n v="143"/>
    <n v="191"/>
    <n v="323"/>
    <n v="113"/>
    <n v="48"/>
    <x v="64"/>
    <x v="374"/>
    <n v="140"/>
    <n v="82"/>
    <n v="170"/>
    <n v="270"/>
    <n v="309"/>
    <n v="10"/>
    <x v="7"/>
    <x v="1"/>
    <x v="0"/>
    <x v="0"/>
    <x v="1"/>
    <x v="3"/>
    <x v="8"/>
  </r>
  <r>
    <n v="105"/>
    <n v="145"/>
    <n v="245"/>
    <n v="139"/>
    <n v="40"/>
    <x v="55"/>
    <x v="372"/>
    <n v="100"/>
    <n v="69"/>
    <n v="130"/>
    <n v="221"/>
    <n v="217"/>
    <n v="11"/>
    <x v="7"/>
    <x v="1"/>
    <x v="0"/>
    <x v="0"/>
    <x v="0"/>
    <x v="1"/>
    <x v="9"/>
  </r>
  <r>
    <n v="30"/>
    <n v="79"/>
    <n v="131"/>
    <n v="52"/>
    <n v="49"/>
    <x v="43"/>
    <x v="373"/>
    <n v="30"/>
    <n v="28"/>
    <n v="70"/>
    <n v="110"/>
    <n v="618"/>
    <n v="12"/>
    <x v="7"/>
    <x v="1"/>
    <x v="0"/>
    <x v="0"/>
    <x v="0"/>
    <x v="1"/>
    <x v="10"/>
  </r>
  <r>
    <n v="262"/>
    <n v="392"/>
    <n v="687"/>
    <n v="358"/>
    <n v="130"/>
    <x v="81"/>
    <x v="270"/>
    <n v="340"/>
    <n v="350"/>
    <n v="470"/>
    <n v="815"/>
    <n v="630"/>
    <n v="5"/>
    <x v="7"/>
    <x v="1"/>
    <x v="0"/>
    <x v="0"/>
    <x v="0"/>
    <x v="2"/>
    <x v="4"/>
  </r>
  <r>
    <n v="167"/>
    <n v="266"/>
    <n v="532"/>
    <n v="292"/>
    <n v="99"/>
    <x v="73"/>
    <x v="376"/>
    <n v="220"/>
    <n v="308"/>
    <n v="320"/>
    <n v="620"/>
    <n v="847"/>
    <n v="6"/>
    <x v="7"/>
    <x v="1"/>
    <x v="0"/>
    <x v="0"/>
    <x v="1"/>
    <x v="2"/>
    <x v="5"/>
  </r>
  <r>
    <n v="150"/>
    <n v="222"/>
    <n v="376"/>
    <n v="165"/>
    <n v="72"/>
    <x v="35"/>
    <x v="67"/>
    <n v="170"/>
    <n v="142"/>
    <n v="230"/>
    <n v="387"/>
    <n v="630"/>
    <n v="3"/>
    <x v="7"/>
    <x v="1"/>
    <x v="0"/>
    <x v="0"/>
    <x v="1"/>
    <x v="0"/>
    <x v="2"/>
  </r>
  <r>
    <n v="163"/>
    <n v="271"/>
    <n v="467"/>
    <n v="199"/>
    <n v="108"/>
    <x v="33"/>
    <x v="377"/>
    <n v="190"/>
    <n v="250"/>
    <n v="290"/>
    <n v="492"/>
    <n v="847"/>
    <n v="2"/>
    <x v="7"/>
    <x v="1"/>
    <x v="0"/>
    <x v="0"/>
    <x v="0"/>
    <x v="0"/>
    <x v="1"/>
  </r>
  <r>
    <n v="262"/>
    <n v="392"/>
    <n v="687"/>
    <n v="277"/>
    <n v="130"/>
    <x v="81"/>
    <x v="270"/>
    <n v="250"/>
    <n v="246"/>
    <n v="350"/>
    <n v="608"/>
    <n v="712"/>
    <n v="8"/>
    <x v="7"/>
    <x v="2"/>
    <x v="0"/>
    <x v="1"/>
    <x v="1"/>
    <x v="3"/>
    <x v="6"/>
  </r>
  <r>
    <n v="151"/>
    <n v="222"/>
    <n v="376"/>
    <n v="131"/>
    <n v="71"/>
    <x v="35"/>
    <x v="67"/>
    <n v="150"/>
    <n v="177"/>
    <n v="200"/>
    <n v="330"/>
    <n v="712"/>
    <n v="9"/>
    <x v="7"/>
    <x v="2"/>
    <x v="0"/>
    <x v="1"/>
    <x v="1"/>
    <x v="3"/>
    <x v="7"/>
  </r>
  <r>
    <n v="167"/>
    <n v="266"/>
    <n v="532"/>
    <n v="241"/>
    <n v="99"/>
    <x v="73"/>
    <x v="376"/>
    <n v="150"/>
    <n v="218"/>
    <n v="240"/>
    <n v="471"/>
    <n v="515"/>
    <n v="11"/>
    <x v="7"/>
    <x v="2"/>
    <x v="0"/>
    <x v="1"/>
    <x v="0"/>
    <x v="1"/>
    <x v="9"/>
  </r>
  <r>
    <n v="207"/>
    <n v="348"/>
    <n v="632"/>
    <n v="305"/>
    <n v="141"/>
    <x v="82"/>
    <x v="378"/>
    <n v="180"/>
    <n v="279"/>
    <n v="310"/>
    <n v="550"/>
    <n v="515"/>
    <n v="12"/>
    <x v="7"/>
    <x v="2"/>
    <x v="0"/>
    <x v="1"/>
    <x v="0"/>
    <x v="1"/>
    <x v="10"/>
  </r>
  <r>
    <n v="18"/>
    <n v="35"/>
    <n v="58"/>
    <n v="23"/>
    <n v="17"/>
    <x v="41"/>
    <x v="379"/>
    <n v="30"/>
    <n v="20"/>
    <n v="40"/>
    <n v="55"/>
    <n v="712"/>
    <n v="5"/>
    <x v="7"/>
    <x v="2"/>
    <x v="0"/>
    <x v="1"/>
    <x v="0"/>
    <x v="2"/>
    <x v="4"/>
  </r>
  <r>
    <n v="31"/>
    <n v="43"/>
    <n v="43"/>
    <n v="0"/>
    <n v="12"/>
    <x v="38"/>
    <x v="380"/>
    <n v="40"/>
    <n v="0"/>
    <n v="50"/>
    <n v="50"/>
    <n v="515"/>
    <n v="6"/>
    <x v="7"/>
    <x v="2"/>
    <x v="0"/>
    <x v="1"/>
    <x v="1"/>
    <x v="2"/>
    <x v="5"/>
  </r>
  <r>
    <n v="15"/>
    <n v="49"/>
    <n v="90"/>
    <n v="41"/>
    <n v="34"/>
    <x v="19"/>
    <x v="322"/>
    <n v="20"/>
    <n v="40"/>
    <n v="50"/>
    <n v="90"/>
    <n v="563"/>
    <n v="2"/>
    <x v="7"/>
    <x v="2"/>
    <x v="0"/>
    <x v="1"/>
    <x v="0"/>
    <x v="0"/>
    <x v="1"/>
  </r>
  <r>
    <n v="1"/>
    <n v="18"/>
    <n v="32"/>
    <n v="14"/>
    <n v="17"/>
    <x v="16"/>
    <x v="203"/>
    <n v="10"/>
    <n v="10"/>
    <n v="20"/>
    <n v="27"/>
    <n v="641"/>
    <n v="3"/>
    <x v="7"/>
    <x v="2"/>
    <x v="0"/>
    <x v="1"/>
    <x v="1"/>
    <x v="0"/>
    <x v="2"/>
  </r>
  <r>
    <n v="19"/>
    <n v="38"/>
    <n v="63"/>
    <n v="25"/>
    <n v="19"/>
    <x v="15"/>
    <x v="381"/>
    <n v="30"/>
    <n v="20"/>
    <n v="40"/>
    <n v="60"/>
    <n v="641"/>
    <n v="1"/>
    <x v="7"/>
    <x v="2"/>
    <x v="0"/>
    <x v="1"/>
    <x v="0"/>
    <x v="0"/>
    <x v="0"/>
  </r>
  <r>
    <n v="2"/>
    <n v="88"/>
    <n v="151"/>
    <n v="63"/>
    <n v="86"/>
    <x v="7"/>
    <x v="382"/>
    <n v="20"/>
    <n v="50"/>
    <n v="80"/>
    <n v="130"/>
    <n v="314"/>
    <n v="8"/>
    <x v="7"/>
    <x v="3"/>
    <x v="0"/>
    <x v="1"/>
    <x v="1"/>
    <x v="3"/>
    <x v="6"/>
  </r>
  <r>
    <n v="-41"/>
    <n v="19"/>
    <n v="139"/>
    <n v="59"/>
    <n v="60"/>
    <x v="76"/>
    <x v="383"/>
    <n v="-20"/>
    <n v="89"/>
    <n v="20"/>
    <n v="120"/>
    <n v="573"/>
    <n v="9"/>
    <x v="7"/>
    <x v="3"/>
    <x v="0"/>
    <x v="1"/>
    <x v="1"/>
    <x v="3"/>
    <x v="7"/>
  </r>
  <r>
    <n v="19"/>
    <n v="60"/>
    <n v="105"/>
    <n v="45"/>
    <n v="41"/>
    <x v="3"/>
    <x v="384"/>
    <n v="30"/>
    <n v="41"/>
    <n v="60"/>
    <n v="90"/>
    <n v="816"/>
    <n v="11"/>
    <x v="7"/>
    <x v="3"/>
    <x v="0"/>
    <x v="1"/>
    <x v="0"/>
    <x v="1"/>
    <x v="9"/>
  </r>
  <r>
    <n v="-9"/>
    <n v="36"/>
    <n v="65"/>
    <n v="29"/>
    <n v="45"/>
    <x v="21"/>
    <x v="385"/>
    <n v="-10"/>
    <n v="20"/>
    <n v="30"/>
    <n v="38"/>
    <n v="660"/>
    <n v="12"/>
    <x v="7"/>
    <x v="3"/>
    <x v="0"/>
    <x v="1"/>
    <x v="0"/>
    <x v="1"/>
    <x v="10"/>
  </r>
  <r>
    <n v="1"/>
    <n v="48"/>
    <n v="86"/>
    <n v="38"/>
    <n v="47"/>
    <x v="3"/>
    <x v="386"/>
    <n v="0"/>
    <n v="43"/>
    <n v="40"/>
    <n v="83"/>
    <n v="417"/>
    <n v="13"/>
    <x v="7"/>
    <x v="3"/>
    <x v="0"/>
    <x v="1"/>
    <x v="0"/>
    <x v="1"/>
    <x v="3"/>
  </r>
  <r>
    <n v="29"/>
    <n v="49"/>
    <n v="83"/>
    <n v="34"/>
    <n v="20"/>
    <x v="28"/>
    <x v="387"/>
    <n v="40"/>
    <n v="25"/>
    <n v="60"/>
    <n v="95"/>
    <n v="314"/>
    <n v="5"/>
    <x v="7"/>
    <x v="3"/>
    <x v="0"/>
    <x v="1"/>
    <x v="0"/>
    <x v="2"/>
    <x v="4"/>
  </r>
  <r>
    <n v="28"/>
    <n v="48"/>
    <n v="80"/>
    <n v="32"/>
    <n v="20"/>
    <x v="14"/>
    <x v="388"/>
    <n v="50"/>
    <n v="30"/>
    <n v="60"/>
    <n v="90"/>
    <n v="417"/>
    <n v="6"/>
    <x v="7"/>
    <x v="3"/>
    <x v="0"/>
    <x v="1"/>
    <x v="1"/>
    <x v="2"/>
    <x v="5"/>
  </r>
  <r>
    <n v="27"/>
    <n v="88"/>
    <n v="160"/>
    <n v="72"/>
    <n v="61"/>
    <x v="1"/>
    <x v="389"/>
    <n v="40"/>
    <n v="70"/>
    <n v="90"/>
    <n v="162"/>
    <n v="417"/>
    <n v="2"/>
    <x v="7"/>
    <x v="3"/>
    <x v="0"/>
    <x v="1"/>
    <x v="0"/>
    <x v="0"/>
    <x v="1"/>
  </r>
  <r>
    <n v="24"/>
    <n v="60"/>
    <n v="110"/>
    <n v="50"/>
    <n v="36"/>
    <x v="4"/>
    <x v="390"/>
    <n v="30"/>
    <n v="50"/>
    <n v="60"/>
    <n v="113"/>
    <n v="816"/>
    <n v="3"/>
    <x v="7"/>
    <x v="3"/>
    <x v="0"/>
    <x v="1"/>
    <x v="1"/>
    <x v="0"/>
    <x v="2"/>
  </r>
  <r>
    <n v="9"/>
    <n v="25"/>
    <n v="41"/>
    <n v="16"/>
    <n v="16"/>
    <x v="16"/>
    <x v="54"/>
    <n v="20"/>
    <n v="10"/>
    <n v="20"/>
    <n v="22"/>
    <n v="567"/>
    <n v="8"/>
    <x v="7"/>
    <x v="4"/>
    <x v="0"/>
    <x v="0"/>
    <x v="1"/>
    <x v="3"/>
    <x v="6"/>
  </r>
  <r>
    <n v="16"/>
    <n v="33"/>
    <n v="55"/>
    <n v="22"/>
    <n v="17"/>
    <x v="41"/>
    <x v="160"/>
    <n v="30"/>
    <n v="10"/>
    <n v="30"/>
    <n v="40"/>
    <n v="330"/>
    <n v="9"/>
    <x v="7"/>
    <x v="4"/>
    <x v="0"/>
    <x v="0"/>
    <x v="1"/>
    <x v="3"/>
    <x v="7"/>
  </r>
  <r>
    <n v="103"/>
    <n v="172"/>
    <n v="286"/>
    <n v="153"/>
    <n v="69"/>
    <x v="76"/>
    <x v="391"/>
    <n v="100"/>
    <n v="79"/>
    <n v="160"/>
    <n v="250"/>
    <n v="234"/>
    <n v="11"/>
    <x v="7"/>
    <x v="4"/>
    <x v="0"/>
    <x v="0"/>
    <x v="0"/>
    <x v="1"/>
    <x v="9"/>
  </r>
  <r>
    <n v="103"/>
    <n v="161"/>
    <n v="277"/>
    <n v="85"/>
    <n v="58"/>
    <x v="63"/>
    <x v="392"/>
    <n v="100"/>
    <n v="90"/>
    <n v="150"/>
    <n v="252"/>
    <n v="330"/>
    <n v="12"/>
    <x v="7"/>
    <x v="4"/>
    <x v="0"/>
    <x v="0"/>
    <x v="0"/>
    <x v="1"/>
    <x v="10"/>
  </r>
  <r>
    <n v="81"/>
    <n v="146"/>
    <n v="291"/>
    <n v="95"/>
    <n v="65"/>
    <x v="30"/>
    <x v="371"/>
    <n v="120"/>
    <n v="162"/>
    <n v="180"/>
    <n v="335"/>
    <n v="513"/>
    <n v="5"/>
    <x v="7"/>
    <x v="4"/>
    <x v="0"/>
    <x v="0"/>
    <x v="0"/>
    <x v="2"/>
    <x v="4"/>
  </r>
  <r>
    <n v="8"/>
    <n v="60"/>
    <n v="109"/>
    <n v="49"/>
    <n v="52"/>
    <x v="22"/>
    <x v="282"/>
    <n v="20"/>
    <n v="56"/>
    <n v="70"/>
    <n v="120"/>
    <n v="937"/>
    <n v="6"/>
    <x v="7"/>
    <x v="4"/>
    <x v="0"/>
    <x v="0"/>
    <x v="1"/>
    <x v="2"/>
    <x v="5"/>
  </r>
  <r>
    <n v="19"/>
    <n v="62"/>
    <n v="108"/>
    <n v="46"/>
    <n v="43"/>
    <x v="4"/>
    <x v="126"/>
    <n v="40"/>
    <n v="40"/>
    <n v="70"/>
    <n v="111"/>
    <n v="234"/>
    <n v="1"/>
    <x v="7"/>
    <x v="4"/>
    <x v="0"/>
    <x v="0"/>
    <x v="0"/>
    <x v="0"/>
    <x v="0"/>
  </r>
  <r>
    <n v="19"/>
    <n v="51"/>
    <n v="85"/>
    <n v="34"/>
    <n v="32"/>
    <x v="29"/>
    <x v="393"/>
    <n v="30"/>
    <n v="28"/>
    <n v="50"/>
    <n v="80"/>
    <n v="234"/>
    <n v="2"/>
    <x v="7"/>
    <x v="4"/>
    <x v="0"/>
    <x v="0"/>
    <x v="0"/>
    <x v="0"/>
    <x v="1"/>
  </r>
  <r>
    <n v="-11"/>
    <n v="52"/>
    <n v="89"/>
    <n v="37"/>
    <n v="63"/>
    <x v="37"/>
    <x v="72"/>
    <n v="10"/>
    <n v="33"/>
    <n v="60"/>
    <n v="87"/>
    <n v="614"/>
    <n v="3"/>
    <x v="7"/>
    <x v="4"/>
    <x v="0"/>
    <x v="0"/>
    <x v="1"/>
    <x v="0"/>
    <x v="2"/>
  </r>
  <r>
    <n v="41"/>
    <n v="79"/>
    <n v="126"/>
    <n v="47"/>
    <n v="38"/>
    <x v="3"/>
    <x v="81"/>
    <n v="50"/>
    <n v="32"/>
    <n v="70"/>
    <n v="118"/>
    <n v="715"/>
    <n v="8"/>
    <x v="7"/>
    <x v="5"/>
    <x v="0"/>
    <x v="1"/>
    <x v="1"/>
    <x v="3"/>
    <x v="6"/>
  </r>
  <r>
    <n v="63"/>
    <n v="91"/>
    <n v="154"/>
    <n v="63"/>
    <n v="28"/>
    <x v="43"/>
    <x v="295"/>
    <n v="70"/>
    <n v="59"/>
    <n v="80"/>
    <n v="139"/>
    <n v="262"/>
    <n v="9"/>
    <x v="7"/>
    <x v="5"/>
    <x v="0"/>
    <x v="1"/>
    <x v="1"/>
    <x v="3"/>
    <x v="7"/>
  </r>
  <r>
    <n v="20"/>
    <n v="54"/>
    <n v="90"/>
    <n v="36"/>
    <n v="34"/>
    <x v="21"/>
    <x v="184"/>
    <n v="10"/>
    <n v="41"/>
    <n v="40"/>
    <n v="59"/>
    <n v="920"/>
    <n v="11"/>
    <x v="7"/>
    <x v="5"/>
    <x v="0"/>
    <x v="1"/>
    <x v="0"/>
    <x v="1"/>
    <x v="9"/>
  </r>
  <r>
    <n v="-7"/>
    <n v="61"/>
    <n v="105"/>
    <n v="44"/>
    <n v="68"/>
    <x v="40"/>
    <x v="73"/>
    <n v="10"/>
    <n v="18"/>
    <n v="60"/>
    <n v="78"/>
    <n v="715"/>
    <n v="12"/>
    <x v="7"/>
    <x v="5"/>
    <x v="0"/>
    <x v="1"/>
    <x v="0"/>
    <x v="1"/>
    <x v="10"/>
  </r>
  <r>
    <n v="70"/>
    <n v="123"/>
    <n v="226"/>
    <n v="87"/>
    <n v="53"/>
    <x v="62"/>
    <x v="41"/>
    <n v="100"/>
    <n v="99"/>
    <n v="150"/>
    <n v="260"/>
    <n v="920"/>
    <n v="5"/>
    <x v="7"/>
    <x v="5"/>
    <x v="0"/>
    <x v="1"/>
    <x v="0"/>
    <x v="2"/>
    <x v="4"/>
  </r>
  <r>
    <n v="18"/>
    <n v="39"/>
    <n v="69"/>
    <n v="30"/>
    <n v="21"/>
    <x v="28"/>
    <x v="394"/>
    <n v="30"/>
    <n v="30"/>
    <n v="50"/>
    <n v="86"/>
    <n v="262"/>
    <n v="6"/>
    <x v="7"/>
    <x v="5"/>
    <x v="0"/>
    <x v="1"/>
    <x v="1"/>
    <x v="2"/>
    <x v="5"/>
  </r>
  <r>
    <n v="21"/>
    <n v="77"/>
    <n v="140"/>
    <n v="63"/>
    <n v="56"/>
    <x v="5"/>
    <x v="237"/>
    <n v="30"/>
    <n v="61"/>
    <n v="80"/>
    <n v="140"/>
    <n v="715"/>
    <n v="1"/>
    <x v="7"/>
    <x v="5"/>
    <x v="0"/>
    <x v="1"/>
    <x v="0"/>
    <x v="0"/>
    <x v="0"/>
  </r>
  <r>
    <n v="35"/>
    <n v="184"/>
    <n v="317"/>
    <n v="146"/>
    <n v="149"/>
    <x v="83"/>
    <x v="395"/>
    <n v="60"/>
    <n v="101"/>
    <n v="190"/>
    <n v="330"/>
    <n v="608"/>
    <n v="2"/>
    <x v="7"/>
    <x v="5"/>
    <x v="0"/>
    <x v="1"/>
    <x v="0"/>
    <x v="0"/>
    <x v="1"/>
  </r>
  <r>
    <n v="73"/>
    <n v="132"/>
    <n v="231"/>
    <n v="99"/>
    <n v="59"/>
    <x v="18"/>
    <x v="396"/>
    <n v="90"/>
    <n v="70"/>
    <n v="140"/>
    <n v="240"/>
    <n v="414"/>
    <n v="3"/>
    <x v="7"/>
    <x v="5"/>
    <x v="0"/>
    <x v="1"/>
    <x v="1"/>
    <x v="0"/>
    <x v="2"/>
  </r>
  <r>
    <n v="28"/>
    <n v="49"/>
    <n v="83"/>
    <n v="34"/>
    <n v="21"/>
    <x v="28"/>
    <x v="387"/>
    <n v="40"/>
    <n v="30"/>
    <n v="50"/>
    <n v="80"/>
    <n v="203"/>
    <n v="11"/>
    <x v="7"/>
    <x v="6"/>
    <x v="1"/>
    <x v="1"/>
    <x v="0"/>
    <x v="1"/>
    <x v="9"/>
  </r>
  <r>
    <n v="12"/>
    <n v="28"/>
    <n v="47"/>
    <n v="19"/>
    <n v="16"/>
    <x v="13"/>
    <x v="397"/>
    <n v="20"/>
    <n v="20"/>
    <n v="30"/>
    <n v="37"/>
    <n v="959"/>
    <n v="13"/>
    <x v="7"/>
    <x v="6"/>
    <x v="1"/>
    <x v="1"/>
    <x v="0"/>
    <x v="1"/>
    <x v="3"/>
  </r>
  <r>
    <n v="28"/>
    <n v="88"/>
    <n v="160"/>
    <n v="72"/>
    <n v="60"/>
    <x v="1"/>
    <x v="389"/>
    <n v="30"/>
    <n v="59"/>
    <n v="70"/>
    <n v="111"/>
    <n v="860"/>
    <n v="9"/>
    <x v="7"/>
    <x v="6"/>
    <x v="1"/>
    <x v="1"/>
    <x v="1"/>
    <x v="3"/>
    <x v="7"/>
  </r>
  <r>
    <n v="24"/>
    <n v="60"/>
    <n v="110"/>
    <n v="50"/>
    <n v="36"/>
    <x v="4"/>
    <x v="390"/>
    <n v="30"/>
    <n v="40"/>
    <n v="50"/>
    <n v="90"/>
    <n v="959"/>
    <n v="10"/>
    <x v="7"/>
    <x v="6"/>
    <x v="1"/>
    <x v="1"/>
    <x v="1"/>
    <x v="3"/>
    <x v="8"/>
  </r>
  <r>
    <n v="-8"/>
    <n v="61"/>
    <n v="105"/>
    <n v="44"/>
    <n v="69"/>
    <x v="40"/>
    <x v="73"/>
    <n v="10"/>
    <n v="45"/>
    <n v="60"/>
    <n v="105"/>
    <n v="860"/>
    <n v="5"/>
    <x v="7"/>
    <x v="6"/>
    <x v="1"/>
    <x v="1"/>
    <x v="0"/>
    <x v="2"/>
    <x v="4"/>
  </r>
  <r>
    <n v="16"/>
    <n v="56"/>
    <n v="98"/>
    <n v="42"/>
    <n v="40"/>
    <x v="45"/>
    <x v="222"/>
    <n v="20"/>
    <n v="40"/>
    <n v="50"/>
    <n v="90"/>
    <n v="203"/>
    <n v="6"/>
    <x v="7"/>
    <x v="6"/>
    <x v="1"/>
    <x v="1"/>
    <x v="1"/>
    <x v="2"/>
    <x v="5"/>
  </r>
  <r>
    <n v="75"/>
    <n v="135"/>
    <n v="225"/>
    <n v="90"/>
    <n v="60"/>
    <x v="57"/>
    <x v="398"/>
    <n v="90"/>
    <n v="80"/>
    <n v="130"/>
    <n v="208"/>
    <n v="475"/>
    <n v="2"/>
    <x v="7"/>
    <x v="6"/>
    <x v="1"/>
    <x v="1"/>
    <x v="0"/>
    <x v="0"/>
    <x v="1"/>
  </r>
  <r>
    <n v="44"/>
    <n v="68"/>
    <n v="114"/>
    <n v="46"/>
    <n v="24"/>
    <x v="19"/>
    <x v="399"/>
    <n v="60"/>
    <n v="40"/>
    <n v="80"/>
    <n v="131"/>
    <n v="941"/>
    <n v="11"/>
    <x v="7"/>
    <x v="7"/>
    <x v="1"/>
    <x v="0"/>
    <x v="0"/>
    <x v="1"/>
    <x v="9"/>
  </r>
  <r>
    <n v="63"/>
    <n v="91"/>
    <n v="154"/>
    <n v="63"/>
    <n v="28"/>
    <x v="43"/>
    <x v="295"/>
    <n v="80"/>
    <n v="47"/>
    <n v="100"/>
    <n v="160"/>
    <n v="904"/>
    <n v="13"/>
    <x v="7"/>
    <x v="7"/>
    <x v="1"/>
    <x v="0"/>
    <x v="0"/>
    <x v="1"/>
    <x v="3"/>
  </r>
  <r>
    <n v="18"/>
    <n v="39"/>
    <n v="69"/>
    <n v="30"/>
    <n v="21"/>
    <x v="28"/>
    <x v="394"/>
    <n v="20"/>
    <n v="20"/>
    <n v="30"/>
    <n v="50"/>
    <n v="813"/>
    <n v="8"/>
    <x v="7"/>
    <x v="7"/>
    <x v="1"/>
    <x v="0"/>
    <x v="1"/>
    <x v="3"/>
    <x v="6"/>
  </r>
  <r>
    <n v="20"/>
    <n v="77"/>
    <n v="140"/>
    <n v="63"/>
    <n v="57"/>
    <x v="5"/>
    <x v="237"/>
    <n v="30"/>
    <n v="31"/>
    <n v="60"/>
    <n v="91"/>
    <n v="305"/>
    <n v="9"/>
    <x v="7"/>
    <x v="7"/>
    <x v="1"/>
    <x v="0"/>
    <x v="1"/>
    <x v="3"/>
    <x v="7"/>
  </r>
  <r>
    <n v="70"/>
    <n v="123"/>
    <n v="226"/>
    <n v="88"/>
    <n v="53"/>
    <x v="62"/>
    <x v="41"/>
    <n v="70"/>
    <n v="70"/>
    <n v="100"/>
    <n v="180"/>
    <n v="305"/>
    <n v="10"/>
    <x v="7"/>
    <x v="7"/>
    <x v="1"/>
    <x v="0"/>
    <x v="1"/>
    <x v="3"/>
    <x v="8"/>
  </r>
  <r>
    <n v="35"/>
    <n v="184"/>
    <n v="317"/>
    <n v="151"/>
    <n v="149"/>
    <x v="83"/>
    <x v="395"/>
    <n v="60"/>
    <n v="135"/>
    <n v="190"/>
    <n v="310"/>
    <n v="941"/>
    <n v="5"/>
    <x v="7"/>
    <x v="7"/>
    <x v="1"/>
    <x v="0"/>
    <x v="0"/>
    <x v="2"/>
    <x v="4"/>
  </r>
  <r>
    <n v="73"/>
    <n v="132"/>
    <n v="231"/>
    <n v="99"/>
    <n v="59"/>
    <x v="18"/>
    <x v="396"/>
    <n v="80"/>
    <n v="84"/>
    <n v="130"/>
    <n v="214"/>
    <n v="850"/>
    <n v="6"/>
    <x v="7"/>
    <x v="7"/>
    <x v="1"/>
    <x v="0"/>
    <x v="1"/>
    <x v="2"/>
    <x v="5"/>
  </r>
  <r>
    <n v="104"/>
    <n v="172"/>
    <n v="286"/>
    <n v="87"/>
    <n v="68"/>
    <x v="76"/>
    <x v="391"/>
    <n v="120"/>
    <n v="97"/>
    <n v="170"/>
    <n v="270"/>
    <n v="850"/>
    <n v="2"/>
    <x v="7"/>
    <x v="7"/>
    <x v="1"/>
    <x v="0"/>
    <x v="0"/>
    <x v="0"/>
    <x v="1"/>
  </r>
  <r>
    <n v="102"/>
    <n v="161"/>
    <n v="277"/>
    <n v="57"/>
    <n v="59"/>
    <x v="63"/>
    <x v="392"/>
    <n v="100"/>
    <n v="179"/>
    <n v="150"/>
    <n v="260"/>
    <n v="321"/>
    <n v="3"/>
    <x v="7"/>
    <x v="7"/>
    <x v="1"/>
    <x v="0"/>
    <x v="1"/>
    <x v="0"/>
    <x v="2"/>
  </r>
  <r>
    <n v="16"/>
    <n v="33"/>
    <n v="55"/>
    <n v="22"/>
    <n v="17"/>
    <x v="41"/>
    <x v="160"/>
    <n v="20"/>
    <n v="20"/>
    <n v="30"/>
    <n v="50"/>
    <n v="508"/>
    <n v="11"/>
    <x v="7"/>
    <x v="8"/>
    <x v="1"/>
    <x v="0"/>
    <x v="0"/>
    <x v="1"/>
    <x v="9"/>
  </r>
  <r>
    <n v="9"/>
    <n v="25"/>
    <n v="41"/>
    <n v="16"/>
    <n v="16"/>
    <x v="16"/>
    <x v="54"/>
    <n v="20"/>
    <n v="10"/>
    <n v="30"/>
    <n v="27"/>
    <n v="508"/>
    <n v="13"/>
    <x v="7"/>
    <x v="8"/>
    <x v="1"/>
    <x v="0"/>
    <x v="0"/>
    <x v="1"/>
    <x v="3"/>
  </r>
  <r>
    <n v="9"/>
    <n v="60"/>
    <n v="109"/>
    <n v="49"/>
    <n v="51"/>
    <x v="22"/>
    <x v="282"/>
    <n v="20"/>
    <n v="21"/>
    <n v="50"/>
    <n v="80"/>
    <n v="339"/>
    <n v="9"/>
    <x v="7"/>
    <x v="8"/>
    <x v="1"/>
    <x v="0"/>
    <x v="1"/>
    <x v="3"/>
    <x v="7"/>
  </r>
  <r>
    <n v="6"/>
    <n v="68"/>
    <n v="105"/>
    <n v="37"/>
    <n v="62"/>
    <x v="37"/>
    <x v="400"/>
    <n v="20"/>
    <n v="30"/>
    <n v="70"/>
    <n v="105"/>
    <n v="339"/>
    <n v="5"/>
    <x v="7"/>
    <x v="8"/>
    <x v="1"/>
    <x v="0"/>
    <x v="0"/>
    <x v="2"/>
    <x v="4"/>
  </r>
  <r>
    <n v="82"/>
    <n v="146"/>
    <n v="291"/>
    <n v="88"/>
    <n v="64"/>
    <x v="30"/>
    <x v="371"/>
    <n v="100"/>
    <n v="129"/>
    <n v="150"/>
    <n v="273"/>
    <n v="413"/>
    <n v="7"/>
    <x v="7"/>
    <x v="8"/>
    <x v="1"/>
    <x v="0"/>
    <x v="0"/>
    <x v="2"/>
    <x v="11"/>
  </r>
  <r>
    <n v="563"/>
    <n v="612"/>
    <n v="664"/>
    <n v="52"/>
    <n v="49"/>
    <x v="43"/>
    <x v="401"/>
    <n v="560"/>
    <n v="42"/>
    <n v="590"/>
    <n v="632"/>
    <n v="508"/>
    <n v="2"/>
    <x v="7"/>
    <x v="8"/>
    <x v="1"/>
    <x v="0"/>
    <x v="0"/>
    <x v="0"/>
    <x v="1"/>
  </r>
  <r>
    <n v="20"/>
    <n v="38"/>
    <n v="63"/>
    <n v="25"/>
    <n v="18"/>
    <x v="15"/>
    <x v="381"/>
    <n v="30"/>
    <n v="20"/>
    <n v="40"/>
    <n v="49"/>
    <n v="603"/>
    <n v="11"/>
    <x v="7"/>
    <x v="9"/>
    <x v="1"/>
    <x v="1"/>
    <x v="0"/>
    <x v="1"/>
    <x v="9"/>
  </r>
  <r>
    <n v="31"/>
    <n v="43"/>
    <n v="43"/>
    <n v="0"/>
    <n v="12"/>
    <x v="38"/>
    <x v="380"/>
    <n v="30"/>
    <n v="0"/>
    <n v="40"/>
    <n v="40"/>
    <n v="603"/>
    <n v="13"/>
    <x v="7"/>
    <x v="9"/>
    <x v="1"/>
    <x v="1"/>
    <x v="0"/>
    <x v="1"/>
    <x v="3"/>
  </r>
  <r>
    <n v="1"/>
    <n v="48"/>
    <n v="86"/>
    <n v="38"/>
    <n v="47"/>
    <x v="3"/>
    <x v="386"/>
    <n v="10"/>
    <n v="20"/>
    <n v="40"/>
    <n v="51"/>
    <n v="603"/>
    <n v="9"/>
    <x v="7"/>
    <x v="9"/>
    <x v="1"/>
    <x v="1"/>
    <x v="1"/>
    <x v="3"/>
    <x v="7"/>
  </r>
  <r>
    <n v="1"/>
    <n v="88"/>
    <n v="151"/>
    <n v="63"/>
    <n v="87"/>
    <x v="7"/>
    <x v="382"/>
    <n v="10"/>
    <n v="65"/>
    <n v="80"/>
    <n v="140"/>
    <n v="603"/>
    <n v="5"/>
    <x v="7"/>
    <x v="9"/>
    <x v="1"/>
    <x v="1"/>
    <x v="0"/>
    <x v="2"/>
    <x v="4"/>
  </r>
  <r>
    <n v="-9"/>
    <n v="36"/>
    <n v="65"/>
    <n v="29"/>
    <n v="45"/>
    <x v="21"/>
    <x v="385"/>
    <n v="0"/>
    <n v="20"/>
    <n v="40"/>
    <n v="67"/>
    <n v="603"/>
    <n v="7"/>
    <x v="7"/>
    <x v="9"/>
    <x v="1"/>
    <x v="1"/>
    <x v="0"/>
    <x v="2"/>
    <x v="11"/>
  </r>
  <r>
    <n v="48"/>
    <n v="90"/>
    <n v="151"/>
    <n v="61"/>
    <n v="42"/>
    <x v="8"/>
    <x v="402"/>
    <n v="70"/>
    <n v="51"/>
    <n v="90"/>
    <n v="141"/>
    <n v="603"/>
    <n v="1"/>
    <x v="7"/>
    <x v="9"/>
    <x v="1"/>
    <x v="1"/>
    <x v="0"/>
    <x v="0"/>
    <x v="0"/>
  </r>
  <r>
    <n v="44"/>
    <n v="96"/>
    <n v="160"/>
    <n v="64"/>
    <n v="52"/>
    <x v="27"/>
    <x v="156"/>
    <n v="60"/>
    <n v="58"/>
    <n v="90"/>
    <n v="152"/>
    <n v="603"/>
    <n v="2"/>
    <x v="7"/>
    <x v="9"/>
    <x v="1"/>
    <x v="1"/>
    <x v="0"/>
    <x v="0"/>
    <x v="1"/>
  </r>
  <r>
    <n v="144"/>
    <n v="191"/>
    <n v="323"/>
    <n v="174"/>
    <n v="47"/>
    <x v="64"/>
    <x v="374"/>
    <n v="170"/>
    <n v="93"/>
    <n v="210"/>
    <n v="329"/>
    <n v="631"/>
    <n v="11"/>
    <x v="7"/>
    <x v="10"/>
    <x v="1"/>
    <x v="0"/>
    <x v="0"/>
    <x v="1"/>
    <x v="9"/>
  </r>
  <r>
    <n v="133"/>
    <n v="178"/>
    <n v="301"/>
    <n v="171"/>
    <n v="45"/>
    <x v="20"/>
    <x v="375"/>
    <n v="150"/>
    <n v="99"/>
    <n v="190"/>
    <n v="308"/>
    <n v="914"/>
    <n v="12"/>
    <x v="7"/>
    <x v="10"/>
    <x v="1"/>
    <x v="0"/>
    <x v="0"/>
    <x v="1"/>
    <x v="10"/>
  </r>
  <r>
    <n v="105"/>
    <n v="145"/>
    <n v="245"/>
    <n v="84"/>
    <n v="40"/>
    <x v="55"/>
    <x v="372"/>
    <n v="130"/>
    <n v="134"/>
    <n v="160"/>
    <n v="260"/>
    <n v="646"/>
    <n v="13"/>
    <x v="7"/>
    <x v="10"/>
    <x v="1"/>
    <x v="0"/>
    <x v="0"/>
    <x v="1"/>
    <x v="3"/>
  </r>
  <r>
    <n v="229"/>
    <n v="369"/>
    <n v="653"/>
    <n v="316"/>
    <n v="140"/>
    <x v="82"/>
    <x v="403"/>
    <n v="180"/>
    <n v="228"/>
    <n v="290"/>
    <n v="491"/>
    <n v="646"/>
    <n v="9"/>
    <x v="7"/>
    <x v="10"/>
    <x v="1"/>
    <x v="0"/>
    <x v="1"/>
    <x v="3"/>
    <x v="7"/>
  </r>
  <r>
    <n v="-304"/>
    <n v="-187"/>
    <n v="124"/>
    <n v="331"/>
    <n v="117"/>
    <x v="72"/>
    <x v="404"/>
    <n v="-230"/>
    <n v="237"/>
    <n v="-140"/>
    <n v="100"/>
    <n v="718"/>
    <n v="10"/>
    <x v="7"/>
    <x v="10"/>
    <x v="1"/>
    <x v="0"/>
    <x v="1"/>
    <x v="3"/>
    <x v="8"/>
  </r>
  <r>
    <n v="179"/>
    <n v="277"/>
    <n v="543"/>
    <n v="258"/>
    <n v="98"/>
    <x v="73"/>
    <x v="364"/>
    <n v="190"/>
    <n v="250"/>
    <n v="280"/>
    <n v="537"/>
    <n v="646"/>
    <n v="7"/>
    <x v="7"/>
    <x v="10"/>
    <x v="1"/>
    <x v="0"/>
    <x v="0"/>
    <x v="2"/>
    <x v="11"/>
  </r>
  <r>
    <n v="-284"/>
    <n v="-95"/>
    <n v="78"/>
    <n v="130"/>
    <n v="189"/>
    <x v="84"/>
    <x v="405"/>
    <n v="-260"/>
    <n v="65"/>
    <n v="-90"/>
    <n v="70"/>
    <n v="518"/>
    <n v="5"/>
    <x v="7"/>
    <x v="10"/>
    <x v="1"/>
    <x v="0"/>
    <x v="0"/>
    <x v="2"/>
    <x v="4"/>
  </r>
  <r>
    <n v="368"/>
    <n v="546"/>
    <n v="910"/>
    <n v="259"/>
    <n v="178"/>
    <x v="80"/>
    <x v="406"/>
    <n v="370"/>
    <n v="353"/>
    <n v="520"/>
    <n v="858"/>
    <n v="845"/>
    <n v="2"/>
    <x v="7"/>
    <x v="10"/>
    <x v="1"/>
    <x v="0"/>
    <x v="0"/>
    <x v="0"/>
    <x v="1"/>
  </r>
  <r>
    <n v="63"/>
    <n v="91"/>
    <n v="154"/>
    <n v="63"/>
    <n v="28"/>
    <x v="43"/>
    <x v="295"/>
    <n v="100"/>
    <n v="70"/>
    <n v="120"/>
    <n v="190"/>
    <n v="504"/>
    <n v="3"/>
    <x v="7"/>
    <x v="11"/>
    <x v="2"/>
    <x v="1"/>
    <x v="1"/>
    <x v="0"/>
    <x v="2"/>
  </r>
  <r>
    <n v="46"/>
    <n v="70"/>
    <n v="118"/>
    <n v="48"/>
    <n v="24"/>
    <x v="45"/>
    <x v="407"/>
    <n v="60"/>
    <n v="58"/>
    <n v="80"/>
    <n v="140"/>
    <n v="504"/>
    <n v="2"/>
    <x v="7"/>
    <x v="11"/>
    <x v="2"/>
    <x v="1"/>
    <x v="0"/>
    <x v="0"/>
    <x v="1"/>
  </r>
  <r>
    <n v="61"/>
    <n v="99"/>
    <n v="176"/>
    <n v="77"/>
    <n v="38"/>
    <x v="25"/>
    <x v="394"/>
    <n v="70"/>
    <n v="70"/>
    <n v="100"/>
    <n v="170"/>
    <n v="504"/>
    <n v="8"/>
    <x v="7"/>
    <x v="11"/>
    <x v="2"/>
    <x v="1"/>
    <x v="1"/>
    <x v="3"/>
    <x v="6"/>
  </r>
  <r>
    <n v="28"/>
    <n v="88"/>
    <n v="160"/>
    <n v="72"/>
    <n v="60"/>
    <x v="1"/>
    <x v="389"/>
    <n v="40"/>
    <n v="51"/>
    <n v="90"/>
    <n v="159"/>
    <n v="985"/>
    <n v="9"/>
    <x v="7"/>
    <x v="11"/>
    <x v="2"/>
    <x v="1"/>
    <x v="1"/>
    <x v="3"/>
    <x v="7"/>
  </r>
  <r>
    <n v="-7"/>
    <n v="61"/>
    <n v="105"/>
    <n v="44"/>
    <n v="68"/>
    <x v="40"/>
    <x v="408"/>
    <n v="10"/>
    <n v="30"/>
    <n v="60"/>
    <n v="86"/>
    <n v="985"/>
    <n v="4"/>
    <x v="7"/>
    <x v="11"/>
    <x v="2"/>
    <x v="1"/>
    <x v="0"/>
    <x v="2"/>
    <x v="12"/>
  </r>
  <r>
    <n v="41"/>
    <n v="79"/>
    <n v="126"/>
    <n v="47"/>
    <n v="38"/>
    <x v="3"/>
    <x v="81"/>
    <n v="40"/>
    <n v="40"/>
    <n v="60"/>
    <n v="100"/>
    <n v="337"/>
    <n v="5"/>
    <x v="7"/>
    <x v="11"/>
    <x v="2"/>
    <x v="1"/>
    <x v="0"/>
    <x v="2"/>
    <x v="4"/>
  </r>
  <r>
    <n v="21"/>
    <n v="54"/>
    <n v="90"/>
    <n v="36"/>
    <n v="33"/>
    <x v="21"/>
    <x v="184"/>
    <n v="20"/>
    <n v="24"/>
    <n v="40"/>
    <n v="76"/>
    <n v="504"/>
    <n v="6"/>
    <x v="7"/>
    <x v="11"/>
    <x v="2"/>
    <x v="1"/>
    <x v="1"/>
    <x v="2"/>
    <x v="5"/>
  </r>
  <r>
    <n v="-42"/>
    <n v="19"/>
    <n v="139"/>
    <n v="144"/>
    <n v="61"/>
    <x v="76"/>
    <x v="383"/>
    <n v="-30"/>
    <n v="222"/>
    <n v="20"/>
    <n v="173"/>
    <n v="505"/>
    <n v="3"/>
    <x v="7"/>
    <x v="12"/>
    <x v="2"/>
    <x v="1"/>
    <x v="1"/>
    <x v="0"/>
    <x v="2"/>
  </r>
  <r>
    <n v="44"/>
    <n v="96"/>
    <n v="160"/>
    <n v="64"/>
    <n v="52"/>
    <x v="27"/>
    <x v="156"/>
    <n v="70"/>
    <n v="82"/>
    <n v="120"/>
    <n v="200"/>
    <n v="505"/>
    <n v="2"/>
    <x v="7"/>
    <x v="12"/>
    <x v="2"/>
    <x v="1"/>
    <x v="0"/>
    <x v="0"/>
    <x v="1"/>
  </r>
  <r>
    <n v="19"/>
    <n v="38"/>
    <n v="63"/>
    <n v="25"/>
    <n v="19"/>
    <x v="15"/>
    <x v="381"/>
    <n v="30"/>
    <n v="20"/>
    <n v="40"/>
    <n v="60"/>
    <n v="505"/>
    <n v="8"/>
    <x v="7"/>
    <x v="12"/>
    <x v="2"/>
    <x v="1"/>
    <x v="1"/>
    <x v="3"/>
    <x v="6"/>
  </r>
  <r>
    <n v="15"/>
    <n v="49"/>
    <n v="90"/>
    <n v="41"/>
    <n v="34"/>
    <x v="19"/>
    <x v="322"/>
    <n v="20"/>
    <n v="21"/>
    <n v="50"/>
    <n v="89"/>
    <n v="505"/>
    <n v="9"/>
    <x v="7"/>
    <x v="12"/>
    <x v="2"/>
    <x v="1"/>
    <x v="1"/>
    <x v="3"/>
    <x v="7"/>
  </r>
  <r>
    <n v="-8"/>
    <n v="36"/>
    <n v="65"/>
    <n v="29"/>
    <n v="44"/>
    <x v="21"/>
    <x v="409"/>
    <n v="0"/>
    <n v="20"/>
    <n v="30"/>
    <n v="50"/>
    <n v="505"/>
    <n v="4"/>
    <x v="7"/>
    <x v="12"/>
    <x v="2"/>
    <x v="1"/>
    <x v="0"/>
    <x v="2"/>
    <x v="12"/>
  </r>
  <r>
    <n v="2"/>
    <n v="88"/>
    <n v="151"/>
    <n v="63"/>
    <n v="86"/>
    <x v="7"/>
    <x v="382"/>
    <n v="0"/>
    <n v="45"/>
    <n v="70"/>
    <n v="120"/>
    <n v="505"/>
    <n v="5"/>
    <x v="7"/>
    <x v="12"/>
    <x v="2"/>
    <x v="1"/>
    <x v="0"/>
    <x v="2"/>
    <x v="4"/>
  </r>
  <r>
    <n v="18"/>
    <n v="60"/>
    <n v="105"/>
    <n v="45"/>
    <n v="42"/>
    <x v="3"/>
    <x v="384"/>
    <n v="30"/>
    <n v="36"/>
    <n v="60"/>
    <n v="90"/>
    <n v="505"/>
    <n v="6"/>
    <x v="7"/>
    <x v="12"/>
    <x v="2"/>
    <x v="1"/>
    <x v="1"/>
    <x v="2"/>
    <x v="5"/>
  </r>
  <r>
    <n v="16"/>
    <n v="33"/>
    <n v="55"/>
    <n v="22"/>
    <n v="17"/>
    <x v="41"/>
    <x v="160"/>
    <n v="30"/>
    <n v="20"/>
    <n v="40"/>
    <n v="60"/>
    <n v="405"/>
    <n v="3"/>
    <x v="7"/>
    <x v="13"/>
    <x v="2"/>
    <x v="1"/>
    <x v="1"/>
    <x v="0"/>
    <x v="2"/>
  </r>
  <r>
    <n v="53"/>
    <n v="87"/>
    <n v="155"/>
    <n v="68"/>
    <n v="34"/>
    <x v="9"/>
    <x v="347"/>
    <n v="80"/>
    <n v="80"/>
    <n v="110"/>
    <n v="188"/>
    <n v="405"/>
    <n v="2"/>
    <x v="7"/>
    <x v="13"/>
    <x v="2"/>
    <x v="1"/>
    <x v="0"/>
    <x v="0"/>
    <x v="1"/>
  </r>
  <r>
    <n v="34"/>
    <n v="184"/>
    <n v="317"/>
    <n v="196"/>
    <n v="150"/>
    <x v="83"/>
    <x v="395"/>
    <n v="60"/>
    <n v="206"/>
    <n v="190"/>
    <n v="319"/>
    <n v="580"/>
    <n v="9"/>
    <x v="7"/>
    <x v="13"/>
    <x v="2"/>
    <x v="1"/>
    <x v="1"/>
    <x v="3"/>
    <x v="7"/>
  </r>
  <r>
    <n v="20"/>
    <n v="77"/>
    <n v="140"/>
    <n v="63"/>
    <n v="57"/>
    <x v="5"/>
    <x v="237"/>
    <n v="20"/>
    <n v="52"/>
    <n v="70"/>
    <n v="130"/>
    <n v="580"/>
    <n v="8"/>
    <x v="7"/>
    <x v="13"/>
    <x v="2"/>
    <x v="1"/>
    <x v="1"/>
    <x v="3"/>
    <x v="6"/>
  </r>
  <r>
    <n v="102"/>
    <n v="161"/>
    <n v="277"/>
    <n v="99"/>
    <n v="59"/>
    <x v="63"/>
    <x v="410"/>
    <n v="100"/>
    <n v="90"/>
    <n v="140"/>
    <n v="230"/>
    <n v="918"/>
    <n v="4"/>
    <x v="7"/>
    <x v="13"/>
    <x v="2"/>
    <x v="1"/>
    <x v="0"/>
    <x v="2"/>
    <x v="12"/>
  </r>
  <r>
    <n v="10"/>
    <n v="25"/>
    <n v="41"/>
    <n v="16"/>
    <n v="15"/>
    <x v="16"/>
    <x v="54"/>
    <n v="20"/>
    <n v="10"/>
    <n v="20"/>
    <n v="25"/>
    <n v="918"/>
    <n v="5"/>
    <x v="7"/>
    <x v="13"/>
    <x v="2"/>
    <x v="1"/>
    <x v="0"/>
    <x v="2"/>
    <x v="4"/>
  </r>
  <r>
    <n v="103"/>
    <n v="172"/>
    <n v="286"/>
    <n v="130"/>
    <n v="69"/>
    <x v="76"/>
    <x v="391"/>
    <n v="100"/>
    <n v="84"/>
    <n v="150"/>
    <n v="234"/>
    <n v="405"/>
    <n v="6"/>
    <x v="7"/>
    <x v="13"/>
    <x v="2"/>
    <x v="1"/>
    <x v="1"/>
    <x v="2"/>
    <x v="5"/>
  </r>
  <r>
    <n v="39"/>
    <n v="68"/>
    <n v="120"/>
    <n v="52"/>
    <n v="29"/>
    <x v="43"/>
    <x v="179"/>
    <n v="70"/>
    <n v="57"/>
    <n v="90"/>
    <n v="153"/>
    <n v="682"/>
    <n v="3"/>
    <x v="7"/>
    <x v="14"/>
    <x v="2"/>
    <x v="0"/>
    <x v="1"/>
    <x v="0"/>
    <x v="2"/>
  </r>
  <r>
    <n v="250"/>
    <n v="367"/>
    <n v="678"/>
    <n v="225"/>
    <n v="117"/>
    <x v="72"/>
    <x v="411"/>
    <n v="340"/>
    <n v="399"/>
    <n v="450"/>
    <n v="840"/>
    <n v="979"/>
    <n v="2"/>
    <x v="7"/>
    <x v="14"/>
    <x v="2"/>
    <x v="0"/>
    <x v="0"/>
    <x v="0"/>
    <x v="1"/>
  </r>
  <r>
    <n v="19"/>
    <n v="51"/>
    <n v="85"/>
    <n v="34"/>
    <n v="32"/>
    <x v="29"/>
    <x v="393"/>
    <n v="30"/>
    <n v="39"/>
    <n v="50"/>
    <n v="89"/>
    <n v="281"/>
    <n v="9"/>
    <x v="7"/>
    <x v="14"/>
    <x v="2"/>
    <x v="0"/>
    <x v="1"/>
    <x v="3"/>
    <x v="7"/>
  </r>
  <r>
    <n v="19"/>
    <n v="62"/>
    <n v="108"/>
    <n v="46"/>
    <n v="43"/>
    <x v="4"/>
    <x v="126"/>
    <n v="30"/>
    <n v="32"/>
    <n v="60"/>
    <n v="92"/>
    <n v="430"/>
    <n v="8"/>
    <x v="7"/>
    <x v="14"/>
    <x v="2"/>
    <x v="0"/>
    <x v="1"/>
    <x v="3"/>
    <x v="6"/>
  </r>
  <r>
    <n v="30"/>
    <n v="79"/>
    <n v="131"/>
    <n v="52"/>
    <n v="49"/>
    <x v="43"/>
    <x v="412"/>
    <n v="40"/>
    <n v="40"/>
    <n v="70"/>
    <n v="114"/>
    <n v="430"/>
    <n v="4"/>
    <x v="7"/>
    <x v="14"/>
    <x v="2"/>
    <x v="0"/>
    <x v="0"/>
    <x v="2"/>
    <x v="12"/>
  </r>
  <r>
    <n v="133"/>
    <n v="178"/>
    <n v="301"/>
    <n v="67"/>
    <n v="45"/>
    <x v="20"/>
    <x v="375"/>
    <n v="120"/>
    <n v="101"/>
    <n v="150"/>
    <n v="250"/>
    <n v="682"/>
    <n v="5"/>
    <x v="7"/>
    <x v="14"/>
    <x v="2"/>
    <x v="0"/>
    <x v="0"/>
    <x v="2"/>
    <x v="4"/>
  </r>
  <r>
    <n v="105"/>
    <n v="145"/>
    <n v="245"/>
    <n v="153"/>
    <n v="40"/>
    <x v="55"/>
    <x v="372"/>
    <n v="110"/>
    <n v="86"/>
    <n v="130"/>
    <n v="204"/>
    <n v="512"/>
    <n v="6"/>
    <x v="7"/>
    <x v="14"/>
    <x v="2"/>
    <x v="0"/>
    <x v="1"/>
    <x v="2"/>
    <x v="5"/>
  </r>
  <r>
    <n v="24"/>
    <n v="60"/>
    <n v="110"/>
    <n v="50"/>
    <n v="36"/>
    <x v="4"/>
    <x v="390"/>
    <n v="40"/>
    <n v="59"/>
    <n v="70"/>
    <n v="129"/>
    <n v="801"/>
    <n v="1"/>
    <x v="7"/>
    <x v="15"/>
    <x v="3"/>
    <x v="1"/>
    <x v="0"/>
    <x v="0"/>
    <x v="0"/>
  </r>
  <r>
    <n v="15"/>
    <n v="56"/>
    <n v="98"/>
    <n v="42"/>
    <n v="41"/>
    <x v="45"/>
    <x v="222"/>
    <n v="40"/>
    <n v="50"/>
    <n v="70"/>
    <n v="118"/>
    <n v="435"/>
    <n v="2"/>
    <x v="7"/>
    <x v="15"/>
    <x v="3"/>
    <x v="1"/>
    <x v="0"/>
    <x v="0"/>
    <x v="1"/>
  </r>
  <r>
    <n v="49"/>
    <n v="90"/>
    <n v="151"/>
    <n v="61"/>
    <n v="41"/>
    <x v="8"/>
    <x v="402"/>
    <n v="60"/>
    <n v="58"/>
    <n v="80"/>
    <n v="138"/>
    <n v="801"/>
    <n v="8"/>
    <x v="7"/>
    <x v="15"/>
    <x v="3"/>
    <x v="1"/>
    <x v="1"/>
    <x v="3"/>
    <x v="6"/>
  </r>
  <r>
    <n v="44"/>
    <n v="96"/>
    <n v="160"/>
    <n v="64"/>
    <n v="52"/>
    <x v="27"/>
    <x v="156"/>
    <n v="60"/>
    <n v="50"/>
    <n v="90"/>
    <n v="149"/>
    <n v="435"/>
    <n v="9"/>
    <x v="7"/>
    <x v="15"/>
    <x v="3"/>
    <x v="1"/>
    <x v="1"/>
    <x v="3"/>
    <x v="7"/>
  </r>
  <r>
    <n v="-41"/>
    <n v="19"/>
    <n v="139"/>
    <n v="96"/>
    <n v="60"/>
    <x v="76"/>
    <x v="383"/>
    <n v="-30"/>
    <n v="87"/>
    <n v="20"/>
    <n v="120"/>
    <n v="801"/>
    <n v="10"/>
    <x v="7"/>
    <x v="15"/>
    <x v="3"/>
    <x v="1"/>
    <x v="1"/>
    <x v="3"/>
    <x v="8"/>
  </r>
  <r>
    <n v="2"/>
    <n v="88"/>
    <n v="151"/>
    <n v="63"/>
    <n v="86"/>
    <x v="7"/>
    <x v="382"/>
    <n v="10"/>
    <n v="29"/>
    <n v="60"/>
    <n v="89"/>
    <n v="801"/>
    <n v="11"/>
    <x v="7"/>
    <x v="15"/>
    <x v="3"/>
    <x v="1"/>
    <x v="0"/>
    <x v="1"/>
    <x v="9"/>
  </r>
  <r>
    <n v="19"/>
    <n v="60"/>
    <n v="105"/>
    <n v="45"/>
    <n v="41"/>
    <x v="3"/>
    <x v="384"/>
    <n v="30"/>
    <n v="20"/>
    <n v="50"/>
    <n v="70"/>
    <n v="435"/>
    <n v="12"/>
    <x v="7"/>
    <x v="15"/>
    <x v="3"/>
    <x v="1"/>
    <x v="0"/>
    <x v="1"/>
    <x v="10"/>
  </r>
  <r>
    <n v="-9"/>
    <n v="36"/>
    <n v="65"/>
    <n v="29"/>
    <n v="45"/>
    <x v="21"/>
    <x v="385"/>
    <n v="10"/>
    <n v="10"/>
    <n v="30"/>
    <n v="27"/>
    <n v="435"/>
    <n v="13"/>
    <x v="7"/>
    <x v="15"/>
    <x v="3"/>
    <x v="1"/>
    <x v="0"/>
    <x v="1"/>
    <x v="3"/>
  </r>
  <r>
    <n v="27"/>
    <n v="88"/>
    <n v="160"/>
    <n v="72"/>
    <n v="61"/>
    <x v="1"/>
    <x v="389"/>
    <n v="60"/>
    <n v="93"/>
    <n v="110"/>
    <n v="200"/>
    <n v="435"/>
    <n v="3"/>
    <x v="7"/>
    <x v="15"/>
    <x v="3"/>
    <x v="1"/>
    <x v="1"/>
    <x v="0"/>
    <x v="2"/>
  </r>
  <r>
    <n v="28"/>
    <n v="48"/>
    <n v="80"/>
    <n v="32"/>
    <n v="20"/>
    <x v="14"/>
    <x v="388"/>
    <n v="30"/>
    <n v="26"/>
    <n v="40"/>
    <n v="74"/>
    <n v="801"/>
    <n v="4"/>
    <x v="7"/>
    <x v="15"/>
    <x v="3"/>
    <x v="1"/>
    <x v="0"/>
    <x v="2"/>
    <x v="12"/>
  </r>
  <r>
    <n v="62"/>
    <n v="99"/>
    <n v="176"/>
    <n v="77"/>
    <n v="37"/>
    <x v="25"/>
    <x v="394"/>
    <n v="60"/>
    <n v="70"/>
    <n v="90"/>
    <n v="160"/>
    <n v="801"/>
    <n v="5"/>
    <x v="7"/>
    <x v="15"/>
    <x v="3"/>
    <x v="1"/>
    <x v="0"/>
    <x v="2"/>
    <x v="4"/>
  </r>
  <r>
    <n v="28"/>
    <n v="49"/>
    <n v="83"/>
    <n v="34"/>
    <n v="21"/>
    <x v="28"/>
    <x v="387"/>
    <n v="30"/>
    <n v="36"/>
    <n v="40"/>
    <n v="64"/>
    <n v="435"/>
    <n v="6"/>
    <x v="7"/>
    <x v="15"/>
    <x v="3"/>
    <x v="1"/>
    <x v="1"/>
    <x v="2"/>
    <x v="5"/>
  </r>
  <r>
    <n v="-139"/>
    <n v="-67"/>
    <n v="87"/>
    <n v="178"/>
    <n v="72"/>
    <x v="35"/>
    <x v="413"/>
    <n v="-150"/>
    <n v="185"/>
    <n v="-90"/>
    <n v="99"/>
    <n v="562"/>
    <n v="1"/>
    <x v="7"/>
    <x v="16"/>
    <x v="3"/>
    <x v="0"/>
    <x v="0"/>
    <x v="0"/>
    <x v="0"/>
  </r>
  <r>
    <n v="368"/>
    <n v="546"/>
    <n v="910"/>
    <n v="405"/>
    <n v="178"/>
    <x v="80"/>
    <x v="406"/>
    <n v="520"/>
    <n v="480"/>
    <n v="680"/>
    <n v="1128"/>
    <n v="650"/>
    <n v="2"/>
    <x v="7"/>
    <x v="16"/>
    <x v="3"/>
    <x v="0"/>
    <x v="0"/>
    <x v="0"/>
    <x v="1"/>
  </r>
  <r>
    <n v="143"/>
    <n v="191"/>
    <n v="323"/>
    <n v="147"/>
    <n v="48"/>
    <x v="64"/>
    <x v="374"/>
    <n v="140"/>
    <n v="166"/>
    <n v="170"/>
    <n v="280"/>
    <n v="831"/>
    <n v="8"/>
    <x v="7"/>
    <x v="16"/>
    <x v="3"/>
    <x v="0"/>
    <x v="1"/>
    <x v="3"/>
    <x v="6"/>
  </r>
  <r>
    <n v="249"/>
    <n v="367"/>
    <n v="678"/>
    <n v="332"/>
    <n v="118"/>
    <x v="72"/>
    <x v="411"/>
    <n v="240"/>
    <n v="250"/>
    <n v="330"/>
    <n v="599"/>
    <n v="916"/>
    <n v="9"/>
    <x v="7"/>
    <x v="16"/>
    <x v="3"/>
    <x v="0"/>
    <x v="1"/>
    <x v="3"/>
    <x v="7"/>
  </r>
  <r>
    <n v="38"/>
    <n v="68"/>
    <n v="120"/>
    <n v="52"/>
    <n v="30"/>
    <x v="43"/>
    <x v="179"/>
    <n v="40"/>
    <n v="30"/>
    <n v="60"/>
    <n v="100"/>
    <n v="310"/>
    <n v="10"/>
    <x v="7"/>
    <x v="16"/>
    <x v="3"/>
    <x v="0"/>
    <x v="1"/>
    <x v="3"/>
    <x v="8"/>
  </r>
  <r>
    <n v="133"/>
    <n v="178"/>
    <n v="301"/>
    <n v="96"/>
    <n v="45"/>
    <x v="20"/>
    <x v="375"/>
    <n v="100"/>
    <n v="80"/>
    <n v="120"/>
    <n v="200"/>
    <n v="760"/>
    <n v="11"/>
    <x v="7"/>
    <x v="16"/>
    <x v="3"/>
    <x v="0"/>
    <x v="0"/>
    <x v="1"/>
    <x v="9"/>
  </r>
  <r>
    <n v="105"/>
    <n v="145"/>
    <n v="245"/>
    <n v="97"/>
    <n v="40"/>
    <x v="55"/>
    <x v="372"/>
    <n v="90"/>
    <n v="72"/>
    <n v="100"/>
    <n v="172"/>
    <n v="310"/>
    <n v="12"/>
    <x v="7"/>
    <x v="16"/>
    <x v="3"/>
    <x v="0"/>
    <x v="0"/>
    <x v="1"/>
    <x v="10"/>
  </r>
  <r>
    <n v="30"/>
    <n v="79"/>
    <n v="131"/>
    <n v="52"/>
    <n v="49"/>
    <x v="43"/>
    <x v="373"/>
    <n v="20"/>
    <n v="17"/>
    <n v="50"/>
    <n v="93"/>
    <n v="818"/>
    <n v="13"/>
    <x v="7"/>
    <x v="16"/>
    <x v="3"/>
    <x v="0"/>
    <x v="0"/>
    <x v="1"/>
    <x v="3"/>
  </r>
  <r>
    <n v="-137"/>
    <n v="-30"/>
    <n v="166"/>
    <n v="156"/>
    <n v="107"/>
    <x v="33"/>
    <x v="414"/>
    <n v="-140"/>
    <n v="283"/>
    <n v="-40"/>
    <n v="200"/>
    <n v="626"/>
    <n v="3"/>
    <x v="7"/>
    <x v="16"/>
    <x v="3"/>
    <x v="0"/>
    <x v="1"/>
    <x v="0"/>
    <x v="2"/>
  </r>
  <r>
    <n v="167"/>
    <n v="266"/>
    <n v="532"/>
    <n v="305"/>
    <n v="99"/>
    <x v="73"/>
    <x v="376"/>
    <n v="170"/>
    <n v="287"/>
    <n v="260"/>
    <n v="510"/>
    <n v="916"/>
    <n v="4"/>
    <x v="7"/>
    <x v="16"/>
    <x v="3"/>
    <x v="0"/>
    <x v="0"/>
    <x v="2"/>
    <x v="12"/>
  </r>
  <r>
    <n v="50"/>
    <n v="239"/>
    <n v="412"/>
    <n v="218"/>
    <n v="189"/>
    <x v="84"/>
    <x v="415"/>
    <n v="60"/>
    <n v="155"/>
    <n v="230"/>
    <n v="390"/>
    <n v="530"/>
    <n v="5"/>
    <x v="7"/>
    <x v="16"/>
    <x v="3"/>
    <x v="0"/>
    <x v="0"/>
    <x v="2"/>
    <x v="4"/>
  </r>
  <r>
    <n v="262"/>
    <n v="392"/>
    <n v="687"/>
    <n v="281"/>
    <n v="130"/>
    <x v="81"/>
    <x v="270"/>
    <n v="250"/>
    <n v="183"/>
    <n v="370"/>
    <n v="650"/>
    <n v="707"/>
    <n v="6"/>
    <x v="7"/>
    <x v="16"/>
    <x v="3"/>
    <x v="0"/>
    <x v="1"/>
    <x v="2"/>
    <x v="5"/>
  </r>
  <r>
    <n v="1"/>
    <n v="48"/>
    <n v="86"/>
    <n v="38"/>
    <n v="47"/>
    <x v="3"/>
    <x v="386"/>
    <n v="20"/>
    <n v="38"/>
    <n v="60"/>
    <n v="102"/>
    <n v="702"/>
    <n v="2"/>
    <x v="7"/>
    <x v="17"/>
    <x v="3"/>
    <x v="1"/>
    <x v="0"/>
    <x v="0"/>
    <x v="1"/>
  </r>
  <r>
    <n v="49"/>
    <n v="239"/>
    <n v="412"/>
    <n v="247"/>
    <n v="190"/>
    <x v="84"/>
    <x v="415"/>
    <n v="70"/>
    <n v="167"/>
    <n v="220"/>
    <n v="368"/>
    <n v="775"/>
    <n v="8"/>
    <x v="7"/>
    <x v="17"/>
    <x v="3"/>
    <x v="1"/>
    <x v="1"/>
    <x v="3"/>
    <x v="6"/>
  </r>
  <r>
    <n v="163"/>
    <n v="271"/>
    <n v="467"/>
    <n v="217"/>
    <n v="108"/>
    <x v="33"/>
    <x v="377"/>
    <n v="170"/>
    <n v="127"/>
    <n v="250"/>
    <n v="419"/>
    <n v="775"/>
    <n v="9"/>
    <x v="7"/>
    <x v="17"/>
    <x v="3"/>
    <x v="1"/>
    <x v="1"/>
    <x v="3"/>
    <x v="7"/>
  </r>
  <r>
    <n v="150"/>
    <n v="222"/>
    <n v="376"/>
    <n v="168"/>
    <n v="72"/>
    <x v="35"/>
    <x v="67"/>
    <n v="150"/>
    <n v="159"/>
    <n v="200"/>
    <n v="330"/>
    <n v="702"/>
    <n v="10"/>
    <x v="7"/>
    <x v="17"/>
    <x v="3"/>
    <x v="1"/>
    <x v="1"/>
    <x v="3"/>
    <x v="8"/>
  </r>
  <r>
    <n v="262"/>
    <n v="392"/>
    <n v="687"/>
    <n v="345"/>
    <n v="130"/>
    <x v="81"/>
    <x v="270"/>
    <n v="190"/>
    <n v="258"/>
    <n v="270"/>
    <n v="460"/>
    <n v="702"/>
    <n v="11"/>
    <x v="7"/>
    <x v="17"/>
    <x v="3"/>
    <x v="1"/>
    <x v="0"/>
    <x v="1"/>
    <x v="9"/>
  </r>
  <r>
    <n v="167"/>
    <n v="266"/>
    <n v="532"/>
    <n v="250"/>
    <n v="99"/>
    <x v="73"/>
    <x v="376"/>
    <n v="130"/>
    <n v="159"/>
    <n v="190"/>
    <n v="348"/>
    <n v="775"/>
    <n v="12"/>
    <x v="7"/>
    <x v="17"/>
    <x v="3"/>
    <x v="1"/>
    <x v="0"/>
    <x v="1"/>
    <x v="10"/>
  </r>
  <r>
    <n v="-404"/>
    <n v="-284"/>
    <n v="21"/>
    <n v="259"/>
    <n v="141"/>
    <x v="82"/>
    <x v="416"/>
    <n v="-260"/>
    <n v="270"/>
    <n v="-180"/>
    <n v="-13"/>
    <n v="775"/>
    <n v="13"/>
    <x v="7"/>
    <x v="17"/>
    <x v="3"/>
    <x v="1"/>
    <x v="0"/>
    <x v="1"/>
    <x v="3"/>
  </r>
  <r>
    <n v="16"/>
    <n v="49"/>
    <n v="90"/>
    <n v="41"/>
    <n v="33"/>
    <x v="19"/>
    <x v="322"/>
    <n v="30"/>
    <n v="50"/>
    <n v="60"/>
    <n v="113"/>
    <n v="702"/>
    <n v="3"/>
    <x v="7"/>
    <x v="17"/>
    <x v="3"/>
    <x v="1"/>
    <x v="1"/>
    <x v="0"/>
    <x v="2"/>
  </r>
  <r>
    <n v="32"/>
    <n v="43"/>
    <n v="43"/>
    <n v="0"/>
    <n v="11"/>
    <x v="38"/>
    <x v="380"/>
    <n v="30"/>
    <n v="0"/>
    <n v="40"/>
    <n v="36"/>
    <n v="702"/>
    <n v="4"/>
    <x v="7"/>
    <x v="17"/>
    <x v="3"/>
    <x v="1"/>
    <x v="0"/>
    <x v="2"/>
    <x v="12"/>
  </r>
  <r>
    <n v="19"/>
    <n v="38"/>
    <n v="63"/>
    <n v="25"/>
    <n v="19"/>
    <x v="15"/>
    <x v="381"/>
    <n v="30"/>
    <n v="20"/>
    <n v="40"/>
    <n v="60"/>
    <n v="775"/>
    <n v="5"/>
    <x v="7"/>
    <x v="17"/>
    <x v="3"/>
    <x v="1"/>
    <x v="0"/>
    <x v="2"/>
    <x v="4"/>
  </r>
  <r>
    <n v="17"/>
    <n v="35"/>
    <n v="58"/>
    <n v="23"/>
    <n v="18"/>
    <x v="41"/>
    <x v="379"/>
    <n v="20"/>
    <n v="20"/>
    <n v="30"/>
    <n v="56"/>
    <n v="702"/>
    <n v="6"/>
    <x v="7"/>
    <x v="17"/>
    <x v="3"/>
    <x v="1"/>
    <x v="1"/>
    <x v="2"/>
    <x v="5"/>
  </r>
  <r>
    <n v="-11"/>
    <n v="52"/>
    <n v="89"/>
    <n v="37"/>
    <n v="63"/>
    <x v="37"/>
    <x v="72"/>
    <n v="20"/>
    <n v="40"/>
    <n v="70"/>
    <n v="111"/>
    <n v="541"/>
    <n v="1"/>
    <x v="7"/>
    <x v="18"/>
    <x v="3"/>
    <x v="1"/>
    <x v="0"/>
    <x v="0"/>
    <x v="0"/>
  </r>
  <r>
    <n v="8"/>
    <n v="67"/>
    <n v="114"/>
    <n v="47"/>
    <n v="59"/>
    <x v="4"/>
    <x v="417"/>
    <n v="40"/>
    <n v="50"/>
    <n v="90"/>
    <n v="140"/>
    <n v="971"/>
    <n v="2"/>
    <x v="7"/>
    <x v="18"/>
    <x v="3"/>
    <x v="1"/>
    <x v="0"/>
    <x v="0"/>
    <x v="1"/>
  </r>
  <r>
    <n v="19"/>
    <n v="37"/>
    <n v="62"/>
    <n v="25"/>
    <n v="18"/>
    <x v="15"/>
    <x v="418"/>
    <n v="30"/>
    <n v="20"/>
    <n v="30"/>
    <n v="50"/>
    <n v="971"/>
    <n v="8"/>
    <x v="7"/>
    <x v="18"/>
    <x v="3"/>
    <x v="1"/>
    <x v="1"/>
    <x v="3"/>
    <x v="6"/>
  </r>
  <r>
    <n v="53"/>
    <n v="87"/>
    <n v="155"/>
    <n v="68"/>
    <n v="34"/>
    <x v="9"/>
    <x v="347"/>
    <n v="60"/>
    <n v="59"/>
    <n v="80"/>
    <n v="130"/>
    <n v="541"/>
    <n v="9"/>
    <x v="7"/>
    <x v="18"/>
    <x v="3"/>
    <x v="1"/>
    <x v="1"/>
    <x v="3"/>
    <x v="7"/>
  </r>
  <r>
    <n v="9"/>
    <n v="25"/>
    <n v="41"/>
    <n v="16"/>
    <n v="16"/>
    <x v="16"/>
    <x v="54"/>
    <n v="10"/>
    <n v="10"/>
    <n v="10"/>
    <n v="9"/>
    <n v="503"/>
    <n v="11"/>
    <x v="7"/>
    <x v="18"/>
    <x v="3"/>
    <x v="1"/>
    <x v="0"/>
    <x v="1"/>
    <x v="9"/>
  </r>
  <r>
    <n v="104"/>
    <n v="172"/>
    <n v="286"/>
    <n v="78"/>
    <n v="68"/>
    <x v="76"/>
    <x v="391"/>
    <n v="80"/>
    <n v="70"/>
    <n v="120"/>
    <n v="202"/>
    <n v="971"/>
    <n v="12"/>
    <x v="7"/>
    <x v="18"/>
    <x v="3"/>
    <x v="1"/>
    <x v="0"/>
    <x v="1"/>
    <x v="10"/>
  </r>
  <r>
    <n v="102"/>
    <n v="161"/>
    <n v="277"/>
    <n v="109"/>
    <n v="59"/>
    <x v="63"/>
    <x v="392"/>
    <n v="70"/>
    <n v="70"/>
    <n v="110"/>
    <n v="180"/>
    <n v="541"/>
    <n v="13"/>
    <x v="7"/>
    <x v="18"/>
    <x v="3"/>
    <x v="1"/>
    <x v="0"/>
    <x v="1"/>
    <x v="3"/>
  </r>
  <r>
    <n v="19"/>
    <n v="51"/>
    <n v="85"/>
    <n v="34"/>
    <n v="32"/>
    <x v="29"/>
    <x v="393"/>
    <n v="40"/>
    <n v="43"/>
    <n v="60"/>
    <n v="100"/>
    <n v="541"/>
    <n v="3"/>
    <x v="7"/>
    <x v="18"/>
    <x v="3"/>
    <x v="1"/>
    <x v="1"/>
    <x v="0"/>
    <x v="2"/>
  </r>
  <r>
    <n v="9"/>
    <n v="60"/>
    <n v="109"/>
    <n v="49"/>
    <n v="51"/>
    <x v="22"/>
    <x v="282"/>
    <n v="20"/>
    <n v="40"/>
    <n v="60"/>
    <n v="100"/>
    <n v="971"/>
    <n v="4"/>
    <x v="7"/>
    <x v="18"/>
    <x v="3"/>
    <x v="1"/>
    <x v="0"/>
    <x v="2"/>
    <x v="12"/>
  </r>
  <r>
    <n v="19"/>
    <n v="62"/>
    <n v="108"/>
    <n v="46"/>
    <n v="43"/>
    <x v="4"/>
    <x v="126"/>
    <n v="30"/>
    <n v="40"/>
    <n v="60"/>
    <n v="100"/>
    <n v="503"/>
    <n v="5"/>
    <x v="7"/>
    <x v="18"/>
    <x v="3"/>
    <x v="1"/>
    <x v="0"/>
    <x v="2"/>
    <x v="4"/>
  </r>
  <r>
    <n v="81"/>
    <n v="146"/>
    <n v="291"/>
    <n v="153"/>
    <n v="65"/>
    <x v="30"/>
    <x v="371"/>
    <n v="90"/>
    <n v="76"/>
    <n v="140"/>
    <n v="270"/>
    <n v="503"/>
    <n v="6"/>
    <x v="7"/>
    <x v="18"/>
    <x v="3"/>
    <x v="1"/>
    <x v="1"/>
    <x v="2"/>
    <x v="5"/>
  </r>
  <r>
    <n v="75"/>
    <n v="135"/>
    <n v="225"/>
    <n v="90"/>
    <n v="60"/>
    <x v="57"/>
    <x v="398"/>
    <n v="80"/>
    <n v="70"/>
    <n v="120"/>
    <n v="198"/>
    <n v="360"/>
    <n v="8"/>
    <x v="7"/>
    <x v="19"/>
    <x v="3"/>
    <x v="1"/>
    <x v="1"/>
    <x v="3"/>
    <x v="6"/>
  </r>
  <r>
    <n v="45"/>
    <n v="70"/>
    <n v="118"/>
    <n v="48"/>
    <n v="25"/>
    <x v="45"/>
    <x v="407"/>
    <n v="50"/>
    <n v="31"/>
    <n v="60"/>
    <n v="109"/>
    <n v="253"/>
    <n v="9"/>
    <x v="7"/>
    <x v="19"/>
    <x v="3"/>
    <x v="1"/>
    <x v="1"/>
    <x v="3"/>
    <x v="7"/>
  </r>
  <r>
    <n v="42"/>
    <n v="79"/>
    <n v="126"/>
    <n v="47"/>
    <n v="37"/>
    <x v="3"/>
    <x v="81"/>
    <n v="30"/>
    <n v="19"/>
    <n v="50"/>
    <n v="69"/>
    <n v="253"/>
    <n v="11"/>
    <x v="7"/>
    <x v="19"/>
    <x v="3"/>
    <x v="1"/>
    <x v="0"/>
    <x v="1"/>
    <x v="9"/>
  </r>
  <r>
    <n v="20"/>
    <n v="54"/>
    <n v="90"/>
    <n v="36"/>
    <n v="34"/>
    <x v="21"/>
    <x v="184"/>
    <n v="30"/>
    <n v="20"/>
    <n v="40"/>
    <n v="72"/>
    <n v="206"/>
    <n v="12"/>
    <x v="7"/>
    <x v="19"/>
    <x v="3"/>
    <x v="1"/>
    <x v="0"/>
    <x v="1"/>
    <x v="10"/>
  </r>
  <r>
    <n v="-8"/>
    <n v="61"/>
    <n v="105"/>
    <n v="44"/>
    <n v="69"/>
    <x v="40"/>
    <x v="73"/>
    <n v="10"/>
    <n v="20"/>
    <n v="50"/>
    <n v="57"/>
    <n v="206"/>
    <n v="13"/>
    <x v="7"/>
    <x v="19"/>
    <x v="3"/>
    <x v="1"/>
    <x v="0"/>
    <x v="1"/>
    <x v="3"/>
  </r>
  <r>
    <n v="76"/>
    <n v="125"/>
    <n v="211"/>
    <n v="86"/>
    <n v="49"/>
    <x v="1"/>
    <x v="174"/>
    <n v="120"/>
    <n v="81"/>
    <n v="160"/>
    <n v="262"/>
    <n v="509"/>
    <n v="2"/>
    <x v="7"/>
    <x v="19"/>
    <x v="3"/>
    <x v="1"/>
    <x v="0"/>
    <x v="0"/>
    <x v="1"/>
  </r>
  <r>
    <n v="34"/>
    <n v="184"/>
    <n v="317"/>
    <n v="117"/>
    <n v="150"/>
    <x v="83"/>
    <x v="395"/>
    <n v="100"/>
    <n v="171"/>
    <n v="230"/>
    <n v="393"/>
    <n v="206"/>
    <n v="3"/>
    <x v="7"/>
    <x v="19"/>
    <x v="3"/>
    <x v="1"/>
    <x v="1"/>
    <x v="0"/>
    <x v="2"/>
  </r>
  <r>
    <n v="17"/>
    <n v="39"/>
    <n v="69"/>
    <n v="30"/>
    <n v="22"/>
    <x v="28"/>
    <x v="394"/>
    <n v="30"/>
    <n v="20"/>
    <n v="40"/>
    <n v="56"/>
    <n v="206"/>
    <n v="4"/>
    <x v="7"/>
    <x v="19"/>
    <x v="3"/>
    <x v="1"/>
    <x v="0"/>
    <x v="2"/>
    <x v="12"/>
  </r>
  <r>
    <n v="20"/>
    <n v="77"/>
    <n v="140"/>
    <n v="63"/>
    <n v="57"/>
    <x v="5"/>
    <x v="237"/>
    <n v="20"/>
    <n v="60"/>
    <n v="70"/>
    <n v="130"/>
    <n v="425"/>
    <n v="5"/>
    <x v="7"/>
    <x v="19"/>
    <x v="3"/>
    <x v="1"/>
    <x v="0"/>
    <x v="2"/>
    <x v="4"/>
  </r>
  <r>
    <n v="71"/>
    <n v="123"/>
    <n v="226"/>
    <n v="86"/>
    <n v="52"/>
    <x v="62"/>
    <x v="41"/>
    <n v="90"/>
    <n v="96"/>
    <n v="120"/>
    <n v="216"/>
    <n v="206"/>
    <n v="6"/>
    <x v="7"/>
    <x v="19"/>
    <x v="3"/>
    <x v="1"/>
    <x v="1"/>
    <x v="2"/>
    <x v="5"/>
  </r>
  <r>
    <n v="87"/>
    <n v="155"/>
    <n v="310"/>
    <n v="114"/>
    <n v="68"/>
    <x v="77"/>
    <x v="419"/>
    <n v="90"/>
    <n v="132"/>
    <n v="140"/>
    <n v="278"/>
    <n v="970"/>
    <n v="8"/>
    <x v="8"/>
    <x v="0"/>
    <x v="0"/>
    <x v="0"/>
    <x v="1"/>
    <x v="3"/>
    <x v="6"/>
  </r>
  <r>
    <n v="-2"/>
    <n v="74"/>
    <n v="126"/>
    <n v="52"/>
    <n v="76"/>
    <x v="6"/>
    <x v="420"/>
    <n v="20"/>
    <n v="31"/>
    <n v="70"/>
    <n v="119"/>
    <n v="970"/>
    <n v="9"/>
    <x v="8"/>
    <x v="0"/>
    <x v="0"/>
    <x v="0"/>
    <x v="1"/>
    <x v="3"/>
    <x v="7"/>
  </r>
  <r>
    <n v="27"/>
    <n v="72"/>
    <n v="125"/>
    <n v="53"/>
    <n v="45"/>
    <x v="43"/>
    <x v="225"/>
    <n v="40"/>
    <n v="40"/>
    <n v="70"/>
    <n v="110"/>
    <n v="720"/>
    <n v="10"/>
    <x v="8"/>
    <x v="0"/>
    <x v="0"/>
    <x v="0"/>
    <x v="1"/>
    <x v="3"/>
    <x v="8"/>
  </r>
  <r>
    <n v="7"/>
    <n v="57"/>
    <n v="102"/>
    <n v="45"/>
    <n v="50"/>
    <x v="43"/>
    <x v="421"/>
    <n v="10"/>
    <n v="41"/>
    <n v="50"/>
    <n v="69"/>
    <n v="970"/>
    <n v="11"/>
    <x v="8"/>
    <x v="0"/>
    <x v="0"/>
    <x v="0"/>
    <x v="0"/>
    <x v="1"/>
    <x v="9"/>
  </r>
  <r>
    <n v="25"/>
    <n v="62"/>
    <n v="113"/>
    <n v="51"/>
    <n v="37"/>
    <x v="4"/>
    <x v="279"/>
    <n v="20"/>
    <n v="40"/>
    <n v="50"/>
    <n v="78"/>
    <n v="720"/>
    <n v="12"/>
    <x v="8"/>
    <x v="0"/>
    <x v="0"/>
    <x v="0"/>
    <x v="0"/>
    <x v="1"/>
    <x v="10"/>
  </r>
  <r>
    <n v="47"/>
    <n v="79"/>
    <n v="140"/>
    <n v="61"/>
    <n v="32"/>
    <x v="23"/>
    <x v="422"/>
    <n v="50"/>
    <n v="50"/>
    <n v="70"/>
    <n v="133"/>
    <n v="970"/>
    <n v="13"/>
    <x v="8"/>
    <x v="0"/>
    <x v="0"/>
    <x v="0"/>
    <x v="0"/>
    <x v="1"/>
    <x v="3"/>
  </r>
  <r>
    <n v="84"/>
    <n v="118"/>
    <n v="199"/>
    <n v="81"/>
    <n v="34"/>
    <x v="9"/>
    <x v="423"/>
    <n v="110"/>
    <n v="85"/>
    <n v="140"/>
    <n v="225"/>
    <n v="303"/>
    <n v="5"/>
    <x v="8"/>
    <x v="0"/>
    <x v="0"/>
    <x v="0"/>
    <x v="0"/>
    <x v="2"/>
    <x v="4"/>
  </r>
  <r>
    <n v="39"/>
    <n v="90"/>
    <n v="150"/>
    <n v="60"/>
    <n v="51"/>
    <x v="8"/>
    <x v="424"/>
    <n v="60"/>
    <n v="66"/>
    <n v="110"/>
    <n v="176"/>
    <n v="303"/>
    <n v="6"/>
    <x v="8"/>
    <x v="0"/>
    <x v="0"/>
    <x v="0"/>
    <x v="1"/>
    <x v="2"/>
    <x v="5"/>
  </r>
  <r>
    <n v="134"/>
    <n v="179"/>
    <n v="302"/>
    <n v="114"/>
    <n v="45"/>
    <x v="20"/>
    <x v="425"/>
    <n v="140"/>
    <n v="178"/>
    <n v="180"/>
    <n v="311"/>
    <n v="970"/>
    <n v="1"/>
    <x v="8"/>
    <x v="0"/>
    <x v="0"/>
    <x v="0"/>
    <x v="0"/>
    <x v="0"/>
    <x v="0"/>
  </r>
  <r>
    <n v="42"/>
    <n v="74"/>
    <n v="132"/>
    <n v="58"/>
    <n v="32"/>
    <x v="8"/>
    <x v="426"/>
    <n v="50"/>
    <n v="62"/>
    <n v="70"/>
    <n v="128"/>
    <n v="970"/>
    <n v="2"/>
    <x v="8"/>
    <x v="0"/>
    <x v="0"/>
    <x v="0"/>
    <x v="0"/>
    <x v="0"/>
    <x v="1"/>
  </r>
  <r>
    <n v="106"/>
    <n v="145"/>
    <n v="245"/>
    <n v="83"/>
    <n v="39"/>
    <x v="55"/>
    <x v="427"/>
    <n v="120"/>
    <n v="181"/>
    <n v="150"/>
    <n v="250"/>
    <n v="970"/>
    <n v="3"/>
    <x v="8"/>
    <x v="0"/>
    <x v="0"/>
    <x v="0"/>
    <x v="1"/>
    <x v="0"/>
    <x v="2"/>
  </r>
  <r>
    <n v="133"/>
    <n v="179"/>
    <n v="302"/>
    <n v="187"/>
    <n v="46"/>
    <x v="20"/>
    <x v="425"/>
    <n v="140"/>
    <n v="87"/>
    <n v="160"/>
    <n v="252"/>
    <n v="708"/>
    <n v="8"/>
    <x v="8"/>
    <x v="1"/>
    <x v="0"/>
    <x v="0"/>
    <x v="1"/>
    <x v="3"/>
    <x v="6"/>
  </r>
  <r>
    <n v="43"/>
    <n v="74"/>
    <n v="132"/>
    <n v="58"/>
    <n v="31"/>
    <x v="8"/>
    <x v="426"/>
    <n v="50"/>
    <n v="40"/>
    <n v="70"/>
    <n v="110"/>
    <n v="630"/>
    <n v="9"/>
    <x v="8"/>
    <x v="1"/>
    <x v="0"/>
    <x v="0"/>
    <x v="1"/>
    <x v="3"/>
    <x v="7"/>
  </r>
  <r>
    <n v="106"/>
    <n v="145"/>
    <n v="245"/>
    <n v="62"/>
    <n v="39"/>
    <x v="55"/>
    <x v="427"/>
    <n v="110"/>
    <n v="70"/>
    <n v="130"/>
    <n v="200"/>
    <n v="773"/>
    <n v="10"/>
    <x v="8"/>
    <x v="1"/>
    <x v="0"/>
    <x v="0"/>
    <x v="1"/>
    <x v="3"/>
    <x v="8"/>
  </r>
  <r>
    <n v="84"/>
    <n v="118"/>
    <n v="199"/>
    <n v="81"/>
    <n v="34"/>
    <x v="9"/>
    <x v="423"/>
    <n v="80"/>
    <n v="60"/>
    <n v="110"/>
    <n v="159"/>
    <n v="815"/>
    <n v="11"/>
    <x v="8"/>
    <x v="1"/>
    <x v="0"/>
    <x v="0"/>
    <x v="0"/>
    <x v="1"/>
    <x v="9"/>
  </r>
  <r>
    <n v="40"/>
    <n v="90"/>
    <n v="150"/>
    <n v="60"/>
    <n v="50"/>
    <x v="8"/>
    <x v="424"/>
    <n v="40"/>
    <n v="50"/>
    <n v="80"/>
    <n v="118"/>
    <n v="773"/>
    <n v="12"/>
    <x v="8"/>
    <x v="1"/>
    <x v="0"/>
    <x v="0"/>
    <x v="0"/>
    <x v="1"/>
    <x v="10"/>
  </r>
  <r>
    <n v="220"/>
    <n v="336"/>
    <n v="589"/>
    <n v="255"/>
    <n v="116"/>
    <x v="42"/>
    <x v="428"/>
    <n v="280"/>
    <n v="320"/>
    <n v="400"/>
    <n v="690"/>
    <n v="618"/>
    <n v="5"/>
    <x v="8"/>
    <x v="1"/>
    <x v="0"/>
    <x v="0"/>
    <x v="0"/>
    <x v="2"/>
    <x v="4"/>
  </r>
  <r>
    <n v="155"/>
    <n v="249"/>
    <n v="498"/>
    <n v="292"/>
    <n v="94"/>
    <x v="85"/>
    <x v="429"/>
    <n v="210"/>
    <n v="291"/>
    <n v="300"/>
    <n v="580"/>
    <n v="312"/>
    <n v="6"/>
    <x v="8"/>
    <x v="1"/>
    <x v="0"/>
    <x v="0"/>
    <x v="1"/>
    <x v="2"/>
    <x v="5"/>
  </r>
  <r>
    <n v="129"/>
    <n v="225"/>
    <n v="387"/>
    <n v="118"/>
    <n v="96"/>
    <x v="75"/>
    <x v="351"/>
    <n v="140"/>
    <n v="154"/>
    <n v="230"/>
    <n v="402"/>
    <n v="309"/>
    <n v="2"/>
    <x v="8"/>
    <x v="1"/>
    <x v="0"/>
    <x v="0"/>
    <x v="0"/>
    <x v="0"/>
    <x v="1"/>
  </r>
  <r>
    <n v="115"/>
    <n v="176"/>
    <n v="298"/>
    <n v="112"/>
    <n v="61"/>
    <x v="40"/>
    <x v="430"/>
    <n v="140"/>
    <n v="66"/>
    <n v="190"/>
    <n v="307"/>
    <n v="708"/>
    <n v="3"/>
    <x v="8"/>
    <x v="1"/>
    <x v="0"/>
    <x v="0"/>
    <x v="1"/>
    <x v="0"/>
    <x v="2"/>
  </r>
  <r>
    <n v="220"/>
    <n v="336"/>
    <n v="589"/>
    <n v="329"/>
    <n v="116"/>
    <x v="42"/>
    <x v="428"/>
    <n v="210"/>
    <n v="248"/>
    <n v="300"/>
    <n v="510"/>
    <n v="712"/>
    <n v="8"/>
    <x v="8"/>
    <x v="2"/>
    <x v="0"/>
    <x v="1"/>
    <x v="1"/>
    <x v="3"/>
    <x v="6"/>
  </r>
  <r>
    <n v="115"/>
    <n v="176"/>
    <n v="298"/>
    <n v="147"/>
    <n v="61"/>
    <x v="40"/>
    <x v="430"/>
    <n v="120"/>
    <n v="84"/>
    <n v="160"/>
    <n v="269"/>
    <n v="563"/>
    <n v="9"/>
    <x v="8"/>
    <x v="2"/>
    <x v="0"/>
    <x v="1"/>
    <x v="1"/>
    <x v="3"/>
    <x v="7"/>
  </r>
  <r>
    <n v="155"/>
    <n v="249"/>
    <n v="498"/>
    <n v="215"/>
    <n v="94"/>
    <x v="85"/>
    <x v="429"/>
    <n v="140"/>
    <n v="183"/>
    <n v="220"/>
    <n v="419"/>
    <n v="641"/>
    <n v="11"/>
    <x v="8"/>
    <x v="2"/>
    <x v="0"/>
    <x v="1"/>
    <x v="0"/>
    <x v="1"/>
    <x v="9"/>
  </r>
  <r>
    <n v="223"/>
    <n v="370"/>
    <n v="672"/>
    <n v="271"/>
    <n v="147"/>
    <x v="86"/>
    <x v="431"/>
    <n v="210"/>
    <n v="342"/>
    <n v="340"/>
    <n v="590"/>
    <n v="712"/>
    <n v="12"/>
    <x v="8"/>
    <x v="2"/>
    <x v="0"/>
    <x v="1"/>
    <x v="0"/>
    <x v="1"/>
    <x v="10"/>
  </r>
  <r>
    <n v="18"/>
    <n v="35"/>
    <n v="58"/>
    <n v="23"/>
    <n v="17"/>
    <x v="41"/>
    <x v="229"/>
    <n v="30"/>
    <n v="20"/>
    <n v="40"/>
    <n v="65"/>
    <n v="515"/>
    <n v="5"/>
    <x v="8"/>
    <x v="2"/>
    <x v="0"/>
    <x v="1"/>
    <x v="0"/>
    <x v="2"/>
    <x v="4"/>
  </r>
  <r>
    <n v="32"/>
    <n v="43"/>
    <n v="43"/>
    <n v="0"/>
    <n v="11"/>
    <x v="38"/>
    <x v="432"/>
    <n v="40"/>
    <n v="0"/>
    <n v="50"/>
    <n v="50"/>
    <n v="319"/>
    <n v="6"/>
    <x v="8"/>
    <x v="2"/>
    <x v="0"/>
    <x v="1"/>
    <x v="1"/>
    <x v="2"/>
    <x v="5"/>
  </r>
  <r>
    <n v="13"/>
    <n v="29"/>
    <n v="48"/>
    <n v="19"/>
    <n v="16"/>
    <x v="13"/>
    <x v="433"/>
    <n v="20"/>
    <n v="20"/>
    <n v="30"/>
    <n v="51"/>
    <n v="319"/>
    <n v="1"/>
    <x v="8"/>
    <x v="2"/>
    <x v="0"/>
    <x v="1"/>
    <x v="0"/>
    <x v="0"/>
    <x v="0"/>
  </r>
  <r>
    <n v="7"/>
    <n v="39"/>
    <n v="72"/>
    <n v="33"/>
    <n v="32"/>
    <x v="29"/>
    <x v="434"/>
    <n v="20"/>
    <n v="32"/>
    <n v="40"/>
    <n v="70"/>
    <n v="319"/>
    <n v="2"/>
    <x v="8"/>
    <x v="2"/>
    <x v="0"/>
    <x v="1"/>
    <x v="0"/>
    <x v="0"/>
    <x v="1"/>
  </r>
  <r>
    <n v="3"/>
    <n v="20"/>
    <n v="35"/>
    <n v="15"/>
    <n v="17"/>
    <x v="16"/>
    <x v="435"/>
    <n v="10"/>
    <n v="10"/>
    <n v="20"/>
    <n v="30"/>
    <n v="563"/>
    <n v="3"/>
    <x v="8"/>
    <x v="2"/>
    <x v="0"/>
    <x v="1"/>
    <x v="1"/>
    <x v="0"/>
    <x v="2"/>
  </r>
  <r>
    <n v="-7"/>
    <n v="62"/>
    <n v="106"/>
    <n v="44"/>
    <n v="69"/>
    <x v="30"/>
    <x v="104"/>
    <n v="10"/>
    <n v="30"/>
    <n v="60"/>
    <n v="98"/>
    <n v="636"/>
    <n v="8"/>
    <x v="8"/>
    <x v="3"/>
    <x v="0"/>
    <x v="1"/>
    <x v="1"/>
    <x v="3"/>
    <x v="6"/>
  </r>
  <r>
    <n v="-44"/>
    <n v="11"/>
    <n v="115"/>
    <n v="91"/>
    <n v="55"/>
    <x v="18"/>
    <x v="436"/>
    <n v="-10"/>
    <n v="80"/>
    <n v="20"/>
    <n v="91"/>
    <n v="660"/>
    <n v="9"/>
    <x v="8"/>
    <x v="3"/>
    <x v="0"/>
    <x v="1"/>
    <x v="1"/>
    <x v="3"/>
    <x v="7"/>
  </r>
  <r>
    <n v="13"/>
    <n v="52"/>
    <n v="91"/>
    <n v="39"/>
    <n v="39"/>
    <x v="19"/>
    <x v="386"/>
    <n v="20"/>
    <n v="30"/>
    <n v="50"/>
    <n v="69"/>
    <n v="314"/>
    <n v="11"/>
    <x v="8"/>
    <x v="3"/>
    <x v="0"/>
    <x v="1"/>
    <x v="0"/>
    <x v="1"/>
    <x v="9"/>
  </r>
  <r>
    <n v="-12"/>
    <n v="30"/>
    <n v="54"/>
    <n v="24"/>
    <n v="42"/>
    <x v="28"/>
    <x v="214"/>
    <n v="-10"/>
    <n v="20"/>
    <n v="20"/>
    <n v="52"/>
    <n v="314"/>
    <n v="12"/>
    <x v="8"/>
    <x v="3"/>
    <x v="0"/>
    <x v="1"/>
    <x v="0"/>
    <x v="1"/>
    <x v="10"/>
  </r>
  <r>
    <n v="2"/>
    <n v="51"/>
    <n v="91"/>
    <n v="40"/>
    <n v="49"/>
    <x v="4"/>
    <x v="437"/>
    <n v="10"/>
    <n v="17"/>
    <n v="50"/>
    <n v="80"/>
    <n v="573"/>
    <n v="13"/>
    <x v="8"/>
    <x v="3"/>
    <x v="0"/>
    <x v="1"/>
    <x v="0"/>
    <x v="1"/>
    <x v="3"/>
  </r>
  <r>
    <n v="41"/>
    <n v="64"/>
    <n v="108"/>
    <n v="44"/>
    <n v="23"/>
    <x v="19"/>
    <x v="438"/>
    <n v="50"/>
    <n v="55"/>
    <n v="70"/>
    <n v="125"/>
    <n v="816"/>
    <n v="5"/>
    <x v="8"/>
    <x v="3"/>
    <x v="0"/>
    <x v="1"/>
    <x v="0"/>
    <x v="2"/>
    <x v="4"/>
  </r>
  <r>
    <n v="27"/>
    <n v="47"/>
    <n v="79"/>
    <n v="32"/>
    <n v="20"/>
    <x v="14"/>
    <x v="439"/>
    <n v="50"/>
    <n v="24"/>
    <n v="60"/>
    <n v="84"/>
    <n v="417"/>
    <n v="6"/>
    <x v="8"/>
    <x v="3"/>
    <x v="0"/>
    <x v="1"/>
    <x v="1"/>
    <x v="2"/>
    <x v="5"/>
  </r>
  <r>
    <n v="25"/>
    <n v="83"/>
    <n v="150"/>
    <n v="67"/>
    <n v="58"/>
    <x v="25"/>
    <x v="227"/>
    <n v="30"/>
    <n v="70"/>
    <n v="80"/>
    <n v="152"/>
    <n v="314"/>
    <n v="2"/>
    <x v="8"/>
    <x v="3"/>
    <x v="0"/>
    <x v="1"/>
    <x v="0"/>
    <x v="0"/>
    <x v="1"/>
  </r>
  <r>
    <n v="34"/>
    <n v="74"/>
    <n v="136"/>
    <n v="62"/>
    <n v="40"/>
    <x v="8"/>
    <x v="101"/>
    <n v="50"/>
    <n v="63"/>
    <n v="80"/>
    <n v="137"/>
    <n v="314"/>
    <n v="3"/>
    <x v="8"/>
    <x v="3"/>
    <x v="0"/>
    <x v="1"/>
    <x v="1"/>
    <x v="0"/>
    <x v="2"/>
  </r>
  <r>
    <n v="14"/>
    <n v="30"/>
    <n v="50"/>
    <n v="20"/>
    <n v="16"/>
    <x v="13"/>
    <x v="440"/>
    <n v="30"/>
    <n v="10"/>
    <n v="30"/>
    <n v="32"/>
    <n v="937"/>
    <n v="8"/>
    <x v="8"/>
    <x v="4"/>
    <x v="0"/>
    <x v="0"/>
    <x v="1"/>
    <x v="3"/>
    <x v="6"/>
  </r>
  <r>
    <n v="23"/>
    <n v="43"/>
    <n v="72"/>
    <n v="29"/>
    <n v="20"/>
    <x v="14"/>
    <x v="10"/>
    <n v="40"/>
    <n v="20"/>
    <n v="40"/>
    <n v="69"/>
    <n v="419"/>
    <n v="9"/>
    <x v="8"/>
    <x v="4"/>
    <x v="0"/>
    <x v="0"/>
    <x v="1"/>
    <x v="3"/>
    <x v="7"/>
  </r>
  <r>
    <n v="87"/>
    <n v="150"/>
    <n v="249"/>
    <n v="99"/>
    <n v="63"/>
    <x v="18"/>
    <x v="271"/>
    <n v="70"/>
    <n v="69"/>
    <n v="130"/>
    <n v="210"/>
    <n v="440"/>
    <n v="11"/>
    <x v="8"/>
    <x v="4"/>
    <x v="0"/>
    <x v="0"/>
    <x v="0"/>
    <x v="1"/>
    <x v="9"/>
  </r>
  <r>
    <n v="81"/>
    <n v="134"/>
    <n v="230"/>
    <n v="96"/>
    <n v="53"/>
    <x v="57"/>
    <x v="441"/>
    <n v="80"/>
    <n v="68"/>
    <n v="120"/>
    <n v="212"/>
    <n v="513"/>
    <n v="12"/>
    <x v="8"/>
    <x v="4"/>
    <x v="0"/>
    <x v="0"/>
    <x v="0"/>
    <x v="1"/>
    <x v="10"/>
  </r>
  <r>
    <n v="87"/>
    <n v="155"/>
    <n v="310"/>
    <n v="244"/>
    <n v="68"/>
    <x v="77"/>
    <x v="419"/>
    <n v="130"/>
    <n v="83"/>
    <n v="190"/>
    <n v="360"/>
    <n v="513"/>
    <n v="5"/>
    <x v="8"/>
    <x v="4"/>
    <x v="0"/>
    <x v="0"/>
    <x v="0"/>
    <x v="2"/>
    <x v="4"/>
  </r>
  <r>
    <n v="6"/>
    <n v="57"/>
    <n v="102"/>
    <n v="45"/>
    <n v="51"/>
    <x v="43"/>
    <x v="421"/>
    <n v="30"/>
    <n v="44"/>
    <n v="70"/>
    <n v="114"/>
    <n v="567"/>
    <n v="6"/>
    <x v="8"/>
    <x v="4"/>
    <x v="0"/>
    <x v="0"/>
    <x v="1"/>
    <x v="2"/>
    <x v="5"/>
  </r>
  <r>
    <n v="28"/>
    <n v="72"/>
    <n v="125"/>
    <n v="53"/>
    <n v="44"/>
    <x v="43"/>
    <x v="225"/>
    <n v="50"/>
    <n v="50"/>
    <n v="80"/>
    <n v="129"/>
    <n v="614"/>
    <n v="1"/>
    <x v="8"/>
    <x v="4"/>
    <x v="0"/>
    <x v="0"/>
    <x v="0"/>
    <x v="0"/>
    <x v="0"/>
  </r>
  <r>
    <n v="29"/>
    <n v="64"/>
    <n v="107"/>
    <n v="43"/>
    <n v="35"/>
    <x v="45"/>
    <x v="442"/>
    <n v="40"/>
    <n v="42"/>
    <n v="70"/>
    <n v="110"/>
    <n v="419"/>
    <n v="2"/>
    <x v="8"/>
    <x v="4"/>
    <x v="0"/>
    <x v="0"/>
    <x v="0"/>
    <x v="0"/>
    <x v="1"/>
  </r>
  <r>
    <n v="-3"/>
    <n v="74"/>
    <n v="126"/>
    <n v="52"/>
    <n v="77"/>
    <x v="6"/>
    <x v="420"/>
    <n v="20"/>
    <n v="47"/>
    <n v="80"/>
    <n v="133"/>
    <n v="234"/>
    <n v="3"/>
    <x v="8"/>
    <x v="4"/>
    <x v="0"/>
    <x v="0"/>
    <x v="1"/>
    <x v="0"/>
    <x v="2"/>
  </r>
  <r>
    <n v="53"/>
    <n v="94"/>
    <n v="151"/>
    <n v="57"/>
    <n v="41"/>
    <x v="43"/>
    <x v="443"/>
    <n v="70"/>
    <n v="48"/>
    <n v="90"/>
    <n v="138"/>
    <n v="920"/>
    <n v="8"/>
    <x v="8"/>
    <x v="5"/>
    <x v="0"/>
    <x v="1"/>
    <x v="1"/>
    <x v="3"/>
    <x v="6"/>
  </r>
  <r>
    <n v="50"/>
    <n v="75"/>
    <n v="126"/>
    <n v="51"/>
    <n v="25"/>
    <x v="3"/>
    <x v="444"/>
    <n v="60"/>
    <n v="49"/>
    <n v="70"/>
    <n v="110"/>
    <n v="608"/>
    <n v="9"/>
    <x v="8"/>
    <x v="5"/>
    <x v="0"/>
    <x v="1"/>
    <x v="1"/>
    <x v="3"/>
    <x v="7"/>
  </r>
  <r>
    <n v="31"/>
    <n v="67"/>
    <n v="113"/>
    <n v="46"/>
    <n v="36"/>
    <x v="3"/>
    <x v="174"/>
    <n v="30"/>
    <n v="19"/>
    <n v="60"/>
    <n v="79"/>
    <n v="920"/>
    <n v="11"/>
    <x v="8"/>
    <x v="5"/>
    <x v="0"/>
    <x v="1"/>
    <x v="0"/>
    <x v="1"/>
    <x v="9"/>
  </r>
  <r>
    <n v="2"/>
    <n v="87"/>
    <n v="149"/>
    <n v="62"/>
    <n v="85"/>
    <x v="87"/>
    <x v="445"/>
    <n v="10"/>
    <n v="62"/>
    <n v="80"/>
    <n v="142"/>
    <n v="715"/>
    <n v="12"/>
    <x v="8"/>
    <x v="5"/>
    <x v="0"/>
    <x v="1"/>
    <x v="0"/>
    <x v="1"/>
    <x v="10"/>
  </r>
  <r>
    <n v="53"/>
    <n v="99"/>
    <n v="182"/>
    <n v="83"/>
    <n v="46"/>
    <x v="25"/>
    <x v="446"/>
    <n v="80"/>
    <n v="90"/>
    <n v="120"/>
    <n v="215"/>
    <n v="414"/>
    <n v="5"/>
    <x v="8"/>
    <x v="5"/>
    <x v="0"/>
    <x v="1"/>
    <x v="0"/>
    <x v="2"/>
    <x v="4"/>
  </r>
  <r>
    <n v="21"/>
    <n v="43"/>
    <n v="76"/>
    <n v="33"/>
    <n v="22"/>
    <x v="29"/>
    <x v="447"/>
    <n v="30"/>
    <n v="24"/>
    <n v="50"/>
    <n v="80"/>
    <n v="608"/>
    <n v="6"/>
    <x v="8"/>
    <x v="5"/>
    <x v="0"/>
    <x v="1"/>
    <x v="1"/>
    <x v="2"/>
    <x v="5"/>
  </r>
  <r>
    <n v="23"/>
    <n v="82"/>
    <n v="149"/>
    <n v="67"/>
    <n v="59"/>
    <x v="25"/>
    <x v="448"/>
    <n v="30"/>
    <n v="71"/>
    <n v="80"/>
    <n v="150"/>
    <n v="414"/>
    <n v="1"/>
    <x v="8"/>
    <x v="5"/>
    <x v="0"/>
    <x v="1"/>
    <x v="0"/>
    <x v="0"/>
    <x v="0"/>
  </r>
  <r>
    <n v="16"/>
    <n v="130"/>
    <n v="223"/>
    <n v="93"/>
    <n v="114"/>
    <x v="88"/>
    <x v="341"/>
    <n v="40"/>
    <n v="88"/>
    <n v="140"/>
    <n v="228"/>
    <n v="414"/>
    <n v="2"/>
    <x v="8"/>
    <x v="5"/>
    <x v="0"/>
    <x v="1"/>
    <x v="0"/>
    <x v="0"/>
    <x v="1"/>
  </r>
  <r>
    <n v="58"/>
    <n v="114"/>
    <n v="199"/>
    <n v="85"/>
    <n v="56"/>
    <x v="55"/>
    <x v="221"/>
    <n v="70"/>
    <n v="93"/>
    <n v="110"/>
    <n v="203"/>
    <n v="262"/>
    <n v="3"/>
    <x v="8"/>
    <x v="5"/>
    <x v="0"/>
    <x v="1"/>
    <x v="1"/>
    <x v="0"/>
    <x v="2"/>
  </r>
  <r>
    <n v="41"/>
    <n v="64"/>
    <n v="108"/>
    <n v="44"/>
    <n v="23"/>
    <x v="19"/>
    <x v="438"/>
    <n v="50"/>
    <n v="29"/>
    <n v="70"/>
    <n v="110"/>
    <n v="203"/>
    <n v="11"/>
    <x v="8"/>
    <x v="6"/>
    <x v="1"/>
    <x v="1"/>
    <x v="0"/>
    <x v="1"/>
    <x v="9"/>
  </r>
  <r>
    <n v="17"/>
    <n v="34"/>
    <n v="57"/>
    <n v="23"/>
    <n v="17"/>
    <x v="41"/>
    <x v="37"/>
    <n v="30"/>
    <n v="20"/>
    <n v="40"/>
    <n v="47"/>
    <n v="860"/>
    <n v="13"/>
    <x v="8"/>
    <x v="6"/>
    <x v="1"/>
    <x v="1"/>
    <x v="0"/>
    <x v="1"/>
    <x v="3"/>
  </r>
  <r>
    <n v="24"/>
    <n v="83"/>
    <n v="150"/>
    <n v="67"/>
    <n v="59"/>
    <x v="25"/>
    <x v="227"/>
    <n v="20"/>
    <n v="59"/>
    <n v="60"/>
    <n v="101"/>
    <n v="959"/>
    <n v="9"/>
    <x v="8"/>
    <x v="6"/>
    <x v="1"/>
    <x v="1"/>
    <x v="1"/>
    <x v="3"/>
    <x v="7"/>
  </r>
  <r>
    <n v="33"/>
    <n v="74"/>
    <n v="136"/>
    <n v="62"/>
    <n v="41"/>
    <x v="8"/>
    <x v="101"/>
    <n v="40"/>
    <n v="50"/>
    <n v="60"/>
    <n v="110"/>
    <n v="475"/>
    <n v="10"/>
    <x v="8"/>
    <x v="6"/>
    <x v="1"/>
    <x v="1"/>
    <x v="1"/>
    <x v="3"/>
    <x v="8"/>
  </r>
  <r>
    <n v="2"/>
    <n v="87"/>
    <n v="149"/>
    <n v="62"/>
    <n v="85"/>
    <x v="87"/>
    <x v="445"/>
    <n v="20"/>
    <n v="55"/>
    <n v="90"/>
    <n v="135"/>
    <n v="959"/>
    <n v="5"/>
    <x v="8"/>
    <x v="6"/>
    <x v="1"/>
    <x v="1"/>
    <x v="0"/>
    <x v="2"/>
    <x v="4"/>
  </r>
  <r>
    <n v="23"/>
    <n v="65"/>
    <n v="113"/>
    <n v="48"/>
    <n v="42"/>
    <x v="4"/>
    <x v="342"/>
    <n v="40"/>
    <n v="46"/>
    <n v="70"/>
    <n v="116"/>
    <n v="860"/>
    <n v="6"/>
    <x v="8"/>
    <x v="6"/>
    <x v="1"/>
    <x v="1"/>
    <x v="1"/>
    <x v="2"/>
    <x v="5"/>
  </r>
  <r>
    <n v="91"/>
    <n v="155"/>
    <n v="258"/>
    <n v="93"/>
    <n v="64"/>
    <x v="37"/>
    <x v="449"/>
    <n v="110"/>
    <n v="88"/>
    <n v="150"/>
    <n v="238"/>
    <n v="860"/>
    <n v="2"/>
    <x v="8"/>
    <x v="6"/>
    <x v="1"/>
    <x v="1"/>
    <x v="0"/>
    <x v="0"/>
    <x v="1"/>
  </r>
  <r>
    <n v="32"/>
    <n v="52"/>
    <n v="87"/>
    <n v="35"/>
    <n v="20"/>
    <x v="28"/>
    <x v="450"/>
    <n v="50"/>
    <n v="41"/>
    <n v="60"/>
    <n v="90"/>
    <n v="754"/>
    <n v="11"/>
    <x v="8"/>
    <x v="7"/>
    <x v="1"/>
    <x v="0"/>
    <x v="0"/>
    <x v="1"/>
    <x v="9"/>
  </r>
  <r>
    <n v="49"/>
    <n v="75"/>
    <n v="126"/>
    <n v="51"/>
    <n v="26"/>
    <x v="3"/>
    <x v="444"/>
    <n v="60"/>
    <n v="37"/>
    <n v="80"/>
    <n v="130"/>
    <n v="904"/>
    <n v="13"/>
    <x v="8"/>
    <x v="7"/>
    <x v="1"/>
    <x v="0"/>
    <x v="0"/>
    <x v="1"/>
    <x v="3"/>
  </r>
  <r>
    <n v="21"/>
    <n v="43"/>
    <n v="76"/>
    <n v="33"/>
    <n v="22"/>
    <x v="29"/>
    <x v="447"/>
    <n v="20"/>
    <n v="20"/>
    <n v="30"/>
    <n v="58"/>
    <n v="561"/>
    <n v="8"/>
    <x v="8"/>
    <x v="7"/>
    <x v="1"/>
    <x v="0"/>
    <x v="1"/>
    <x v="3"/>
    <x v="6"/>
  </r>
  <r>
    <n v="24"/>
    <n v="82"/>
    <n v="149"/>
    <n v="67"/>
    <n v="58"/>
    <x v="25"/>
    <x v="448"/>
    <n v="20"/>
    <n v="41"/>
    <n v="60"/>
    <n v="119"/>
    <n v="305"/>
    <n v="9"/>
    <x v="8"/>
    <x v="7"/>
    <x v="1"/>
    <x v="0"/>
    <x v="1"/>
    <x v="3"/>
    <x v="7"/>
  </r>
  <r>
    <n v="53"/>
    <n v="99"/>
    <n v="182"/>
    <n v="83"/>
    <n v="46"/>
    <x v="25"/>
    <x v="446"/>
    <n v="50"/>
    <n v="50"/>
    <n v="80"/>
    <n v="150"/>
    <n v="407"/>
    <n v="10"/>
    <x v="8"/>
    <x v="7"/>
    <x v="1"/>
    <x v="0"/>
    <x v="1"/>
    <x v="3"/>
    <x v="8"/>
  </r>
  <r>
    <n v="58"/>
    <n v="114"/>
    <n v="199"/>
    <n v="85"/>
    <n v="56"/>
    <x v="55"/>
    <x v="221"/>
    <n v="70"/>
    <n v="74"/>
    <n v="110"/>
    <n v="196"/>
    <n v="863"/>
    <n v="6"/>
    <x v="8"/>
    <x v="7"/>
    <x v="1"/>
    <x v="0"/>
    <x v="1"/>
    <x v="2"/>
    <x v="5"/>
  </r>
  <r>
    <n v="17"/>
    <n v="130"/>
    <n v="223"/>
    <n v="93"/>
    <n v="113"/>
    <x v="88"/>
    <x v="341"/>
    <n v="40"/>
    <n v="80"/>
    <n v="130"/>
    <n v="215"/>
    <n v="863"/>
    <n v="5"/>
    <x v="8"/>
    <x v="7"/>
    <x v="1"/>
    <x v="0"/>
    <x v="0"/>
    <x v="2"/>
    <x v="4"/>
  </r>
  <r>
    <n v="86"/>
    <n v="150"/>
    <n v="249"/>
    <n v="99"/>
    <n v="64"/>
    <x v="18"/>
    <x v="271"/>
    <n v="100"/>
    <n v="90"/>
    <n v="140"/>
    <n v="230"/>
    <n v="386"/>
    <n v="2"/>
    <x v="8"/>
    <x v="7"/>
    <x v="1"/>
    <x v="0"/>
    <x v="0"/>
    <x v="0"/>
    <x v="1"/>
  </r>
  <r>
    <n v="81"/>
    <n v="134"/>
    <n v="230"/>
    <n v="96"/>
    <n v="53"/>
    <x v="57"/>
    <x v="441"/>
    <n v="80"/>
    <n v="90"/>
    <n v="120"/>
    <n v="213"/>
    <n v="954"/>
    <n v="3"/>
    <x v="8"/>
    <x v="7"/>
    <x v="1"/>
    <x v="0"/>
    <x v="1"/>
    <x v="0"/>
    <x v="2"/>
  </r>
  <r>
    <n v="23"/>
    <n v="43"/>
    <n v="72"/>
    <n v="29"/>
    <n v="20"/>
    <x v="14"/>
    <x v="10"/>
    <n v="30"/>
    <n v="19"/>
    <n v="40"/>
    <n v="81"/>
    <n v="339"/>
    <n v="11"/>
    <x v="8"/>
    <x v="8"/>
    <x v="1"/>
    <x v="0"/>
    <x v="0"/>
    <x v="1"/>
    <x v="9"/>
  </r>
  <r>
    <n v="13"/>
    <n v="30"/>
    <n v="50"/>
    <n v="20"/>
    <n v="17"/>
    <x v="13"/>
    <x v="440"/>
    <n v="20"/>
    <n v="20"/>
    <n v="30"/>
    <n v="50"/>
    <n v="617"/>
    <n v="13"/>
    <x v="8"/>
    <x v="8"/>
    <x v="1"/>
    <x v="0"/>
    <x v="0"/>
    <x v="1"/>
    <x v="3"/>
  </r>
  <r>
    <n v="6"/>
    <n v="57"/>
    <n v="102"/>
    <n v="45"/>
    <n v="51"/>
    <x v="43"/>
    <x v="421"/>
    <n v="10"/>
    <n v="39"/>
    <n v="40"/>
    <n v="79"/>
    <n v="857"/>
    <n v="9"/>
    <x v="8"/>
    <x v="8"/>
    <x v="1"/>
    <x v="0"/>
    <x v="1"/>
    <x v="3"/>
    <x v="7"/>
  </r>
  <r>
    <n v="87"/>
    <n v="155"/>
    <n v="310"/>
    <n v="215"/>
    <n v="68"/>
    <x v="77"/>
    <x v="419"/>
    <n v="100"/>
    <n v="149"/>
    <n v="160"/>
    <n v="293"/>
    <n v="781"/>
    <n v="7"/>
    <x v="8"/>
    <x v="8"/>
    <x v="1"/>
    <x v="0"/>
    <x v="0"/>
    <x v="2"/>
    <x v="11"/>
  </r>
  <r>
    <n v="-31"/>
    <n v="46"/>
    <n v="98"/>
    <n v="52"/>
    <n v="77"/>
    <x v="6"/>
    <x v="451"/>
    <n v="-10"/>
    <n v="35"/>
    <n v="50"/>
    <n v="85"/>
    <n v="508"/>
    <n v="5"/>
    <x v="8"/>
    <x v="8"/>
    <x v="1"/>
    <x v="0"/>
    <x v="0"/>
    <x v="2"/>
    <x v="4"/>
  </r>
  <r>
    <n v="465"/>
    <n v="516"/>
    <n v="576"/>
    <n v="60"/>
    <n v="51"/>
    <x v="8"/>
    <x v="452"/>
    <n v="460"/>
    <n v="50"/>
    <n v="490"/>
    <n v="542"/>
    <n v="413"/>
    <n v="2"/>
    <x v="8"/>
    <x v="8"/>
    <x v="1"/>
    <x v="0"/>
    <x v="0"/>
    <x v="0"/>
    <x v="1"/>
  </r>
  <r>
    <n v="12"/>
    <n v="29"/>
    <n v="48"/>
    <n v="19"/>
    <n v="17"/>
    <x v="13"/>
    <x v="433"/>
    <n v="20"/>
    <n v="20"/>
    <n v="30"/>
    <n v="39"/>
    <n v="603"/>
    <n v="11"/>
    <x v="8"/>
    <x v="9"/>
    <x v="1"/>
    <x v="1"/>
    <x v="0"/>
    <x v="1"/>
    <x v="9"/>
  </r>
  <r>
    <n v="31"/>
    <n v="43"/>
    <n v="43"/>
    <n v="0"/>
    <n v="12"/>
    <x v="38"/>
    <x v="432"/>
    <n v="30"/>
    <n v="0"/>
    <n v="40"/>
    <n v="53"/>
    <n v="603"/>
    <n v="13"/>
    <x v="8"/>
    <x v="9"/>
    <x v="1"/>
    <x v="1"/>
    <x v="0"/>
    <x v="1"/>
    <x v="3"/>
  </r>
  <r>
    <n v="2"/>
    <n v="51"/>
    <n v="91"/>
    <n v="40"/>
    <n v="49"/>
    <x v="4"/>
    <x v="437"/>
    <n v="10"/>
    <n v="30"/>
    <n v="40"/>
    <n v="70"/>
    <n v="603"/>
    <n v="9"/>
    <x v="8"/>
    <x v="9"/>
    <x v="1"/>
    <x v="1"/>
    <x v="1"/>
    <x v="3"/>
    <x v="7"/>
  </r>
  <r>
    <n v="-12"/>
    <n v="30"/>
    <n v="54"/>
    <n v="24"/>
    <n v="42"/>
    <x v="28"/>
    <x v="214"/>
    <n v="0"/>
    <n v="20"/>
    <n v="30"/>
    <n v="50"/>
    <n v="603"/>
    <n v="7"/>
    <x v="8"/>
    <x v="9"/>
    <x v="1"/>
    <x v="1"/>
    <x v="0"/>
    <x v="2"/>
    <x v="11"/>
  </r>
  <r>
    <n v="-7"/>
    <n v="62"/>
    <n v="106"/>
    <n v="44"/>
    <n v="69"/>
    <x v="30"/>
    <x v="104"/>
    <n v="10"/>
    <n v="45"/>
    <n v="60"/>
    <n v="105"/>
    <n v="603"/>
    <n v="5"/>
    <x v="8"/>
    <x v="9"/>
    <x v="1"/>
    <x v="1"/>
    <x v="0"/>
    <x v="2"/>
    <x v="4"/>
  </r>
  <r>
    <n v="33"/>
    <n v="71"/>
    <n v="120"/>
    <n v="49"/>
    <n v="38"/>
    <x v="4"/>
    <x v="453"/>
    <n v="50"/>
    <n v="40"/>
    <n v="70"/>
    <n v="109"/>
    <n v="603"/>
    <n v="1"/>
    <x v="8"/>
    <x v="9"/>
    <x v="1"/>
    <x v="1"/>
    <x v="0"/>
    <x v="0"/>
    <x v="0"/>
  </r>
  <r>
    <n v="34"/>
    <n v="84"/>
    <n v="139"/>
    <n v="55"/>
    <n v="50"/>
    <x v="22"/>
    <x v="454"/>
    <n v="50"/>
    <n v="50"/>
    <n v="80"/>
    <n v="132"/>
    <n v="603"/>
    <n v="2"/>
    <x v="8"/>
    <x v="9"/>
    <x v="1"/>
    <x v="1"/>
    <x v="0"/>
    <x v="0"/>
    <x v="1"/>
  </r>
  <r>
    <n v="106"/>
    <n v="145"/>
    <n v="245"/>
    <n v="95"/>
    <n v="39"/>
    <x v="55"/>
    <x v="427"/>
    <n v="130"/>
    <n v="83"/>
    <n v="160"/>
    <n v="271"/>
    <n v="347"/>
    <n v="11"/>
    <x v="8"/>
    <x v="10"/>
    <x v="1"/>
    <x v="0"/>
    <x v="0"/>
    <x v="1"/>
    <x v="9"/>
  </r>
  <r>
    <n v="133"/>
    <n v="179"/>
    <n v="302"/>
    <n v="145"/>
    <n v="46"/>
    <x v="20"/>
    <x v="425"/>
    <n v="150"/>
    <n v="160"/>
    <n v="190"/>
    <n v="320"/>
    <n v="518"/>
    <n v="12"/>
    <x v="8"/>
    <x v="10"/>
    <x v="1"/>
    <x v="0"/>
    <x v="0"/>
    <x v="1"/>
    <x v="10"/>
  </r>
  <r>
    <n v="84"/>
    <n v="118"/>
    <n v="199"/>
    <n v="81"/>
    <n v="34"/>
    <x v="9"/>
    <x v="423"/>
    <n v="100"/>
    <n v="80"/>
    <n v="130"/>
    <n v="223"/>
    <n v="646"/>
    <n v="13"/>
    <x v="8"/>
    <x v="10"/>
    <x v="1"/>
    <x v="0"/>
    <x v="0"/>
    <x v="1"/>
    <x v="3"/>
  </r>
  <r>
    <n v="92"/>
    <n v="239"/>
    <n v="541"/>
    <n v="309"/>
    <n v="147"/>
    <x v="86"/>
    <x v="455"/>
    <n v="90"/>
    <n v="218"/>
    <n v="200"/>
    <n v="429"/>
    <n v="917"/>
    <n v="9"/>
    <x v="8"/>
    <x v="10"/>
    <x v="1"/>
    <x v="0"/>
    <x v="1"/>
    <x v="3"/>
    <x v="7"/>
  </r>
  <r>
    <n v="-238"/>
    <n v="-139"/>
    <n v="112"/>
    <n v="306"/>
    <n v="99"/>
    <x v="11"/>
    <x v="456"/>
    <n v="-180"/>
    <n v="174"/>
    <n v="-110"/>
    <n v="80"/>
    <n v="212"/>
    <n v="10"/>
    <x v="8"/>
    <x v="10"/>
    <x v="1"/>
    <x v="0"/>
    <x v="1"/>
    <x v="3"/>
    <x v="8"/>
  </r>
  <r>
    <n v="224"/>
    <n v="318"/>
    <n v="567"/>
    <n v="242"/>
    <n v="94"/>
    <x v="85"/>
    <x v="457"/>
    <n v="240"/>
    <n v="271"/>
    <n v="320"/>
    <n v="543"/>
    <n v="716"/>
    <n v="7"/>
    <x v="8"/>
    <x v="10"/>
    <x v="1"/>
    <x v="0"/>
    <x v="0"/>
    <x v="2"/>
    <x v="11"/>
  </r>
  <r>
    <n v="-197"/>
    <n v="-53"/>
    <n v="68"/>
    <n v="84"/>
    <n v="144"/>
    <x v="47"/>
    <x v="458"/>
    <n v="-180"/>
    <n v="87"/>
    <n v="-50"/>
    <n v="65"/>
    <n v="585"/>
    <n v="5"/>
    <x v="8"/>
    <x v="10"/>
    <x v="1"/>
    <x v="0"/>
    <x v="0"/>
    <x v="2"/>
    <x v="4"/>
  </r>
  <r>
    <n v="312"/>
    <n v="474"/>
    <n v="790"/>
    <n v="278"/>
    <n v="162"/>
    <x v="47"/>
    <x v="459"/>
    <n v="320"/>
    <n v="240"/>
    <n v="450"/>
    <n v="750"/>
    <n v="917"/>
    <n v="2"/>
    <x v="8"/>
    <x v="10"/>
    <x v="1"/>
    <x v="0"/>
    <x v="0"/>
    <x v="0"/>
    <x v="1"/>
  </r>
  <r>
    <n v="50"/>
    <n v="75"/>
    <n v="126"/>
    <n v="51"/>
    <n v="25"/>
    <x v="3"/>
    <x v="444"/>
    <n v="70"/>
    <n v="57"/>
    <n v="90"/>
    <n v="153"/>
    <n v="504"/>
    <n v="3"/>
    <x v="8"/>
    <x v="11"/>
    <x v="2"/>
    <x v="1"/>
    <x v="1"/>
    <x v="0"/>
    <x v="2"/>
  </r>
  <r>
    <n v="46"/>
    <n v="71"/>
    <n v="119"/>
    <n v="48"/>
    <n v="25"/>
    <x v="45"/>
    <x v="460"/>
    <n v="60"/>
    <n v="58"/>
    <n v="80"/>
    <n v="142"/>
    <n v="318"/>
    <n v="2"/>
    <x v="8"/>
    <x v="11"/>
    <x v="2"/>
    <x v="1"/>
    <x v="0"/>
    <x v="0"/>
    <x v="1"/>
  </r>
  <r>
    <n v="55"/>
    <n v="90"/>
    <n v="159"/>
    <n v="69"/>
    <n v="35"/>
    <x v="9"/>
    <x v="461"/>
    <n v="60"/>
    <n v="68"/>
    <n v="90"/>
    <n v="158"/>
    <n v="318"/>
    <n v="8"/>
    <x v="8"/>
    <x v="11"/>
    <x v="2"/>
    <x v="1"/>
    <x v="1"/>
    <x v="3"/>
    <x v="6"/>
  </r>
  <r>
    <n v="25"/>
    <n v="83"/>
    <n v="150"/>
    <n v="67"/>
    <n v="58"/>
    <x v="25"/>
    <x v="227"/>
    <n v="30"/>
    <n v="51"/>
    <n v="80"/>
    <n v="149"/>
    <n v="225"/>
    <n v="9"/>
    <x v="8"/>
    <x v="11"/>
    <x v="2"/>
    <x v="1"/>
    <x v="1"/>
    <x v="3"/>
    <x v="7"/>
  </r>
  <r>
    <n v="2"/>
    <n v="87"/>
    <n v="149"/>
    <n v="62"/>
    <n v="85"/>
    <x v="87"/>
    <x v="462"/>
    <n v="0"/>
    <n v="50"/>
    <n v="70"/>
    <n v="124"/>
    <n v="318"/>
    <n v="4"/>
    <x v="8"/>
    <x v="11"/>
    <x v="2"/>
    <x v="1"/>
    <x v="0"/>
    <x v="2"/>
    <x v="12"/>
  </r>
  <r>
    <n v="53"/>
    <n v="94"/>
    <n v="151"/>
    <n v="57"/>
    <n v="41"/>
    <x v="43"/>
    <x v="443"/>
    <n v="60"/>
    <n v="40"/>
    <n v="80"/>
    <n v="115"/>
    <n v="985"/>
    <n v="5"/>
    <x v="8"/>
    <x v="11"/>
    <x v="2"/>
    <x v="1"/>
    <x v="0"/>
    <x v="2"/>
    <x v="4"/>
  </r>
  <r>
    <n v="31"/>
    <n v="67"/>
    <n v="113"/>
    <n v="46"/>
    <n v="36"/>
    <x v="3"/>
    <x v="174"/>
    <n v="40"/>
    <n v="36"/>
    <n v="60"/>
    <n v="90"/>
    <n v="985"/>
    <n v="6"/>
    <x v="8"/>
    <x v="11"/>
    <x v="2"/>
    <x v="1"/>
    <x v="1"/>
    <x v="2"/>
    <x v="5"/>
  </r>
  <r>
    <n v="-44"/>
    <n v="11"/>
    <n v="115"/>
    <n v="76"/>
    <n v="55"/>
    <x v="18"/>
    <x v="436"/>
    <n v="-40"/>
    <n v="100"/>
    <n v="10"/>
    <n v="137"/>
    <n v="505"/>
    <n v="3"/>
    <x v="8"/>
    <x v="12"/>
    <x v="2"/>
    <x v="1"/>
    <x v="1"/>
    <x v="0"/>
    <x v="2"/>
  </r>
  <r>
    <n v="34"/>
    <n v="84"/>
    <n v="139"/>
    <n v="55"/>
    <n v="50"/>
    <x v="22"/>
    <x v="454"/>
    <n v="70"/>
    <n v="60"/>
    <n v="110"/>
    <n v="168"/>
    <n v="505"/>
    <n v="2"/>
    <x v="8"/>
    <x v="12"/>
    <x v="2"/>
    <x v="1"/>
    <x v="0"/>
    <x v="0"/>
    <x v="1"/>
  </r>
  <r>
    <n v="13"/>
    <n v="29"/>
    <n v="48"/>
    <n v="19"/>
    <n v="16"/>
    <x v="13"/>
    <x v="433"/>
    <n v="20"/>
    <n v="10"/>
    <n v="30"/>
    <n v="40"/>
    <n v="505"/>
    <n v="8"/>
    <x v="8"/>
    <x v="12"/>
    <x v="2"/>
    <x v="1"/>
    <x v="1"/>
    <x v="3"/>
    <x v="6"/>
  </r>
  <r>
    <n v="8"/>
    <n v="39"/>
    <n v="72"/>
    <n v="33"/>
    <n v="31"/>
    <x v="29"/>
    <x v="434"/>
    <n v="20"/>
    <n v="30"/>
    <n v="40"/>
    <n v="61"/>
    <n v="505"/>
    <n v="9"/>
    <x v="8"/>
    <x v="12"/>
    <x v="2"/>
    <x v="1"/>
    <x v="1"/>
    <x v="3"/>
    <x v="7"/>
  </r>
  <r>
    <n v="-12"/>
    <n v="30"/>
    <n v="54"/>
    <n v="24"/>
    <n v="42"/>
    <x v="28"/>
    <x v="463"/>
    <n v="0"/>
    <n v="20"/>
    <n v="20"/>
    <n v="40"/>
    <n v="505"/>
    <n v="4"/>
    <x v="8"/>
    <x v="12"/>
    <x v="2"/>
    <x v="1"/>
    <x v="0"/>
    <x v="2"/>
    <x v="12"/>
  </r>
  <r>
    <n v="-8"/>
    <n v="62"/>
    <n v="106"/>
    <n v="44"/>
    <n v="70"/>
    <x v="30"/>
    <x v="104"/>
    <n v="10"/>
    <n v="30"/>
    <n v="60"/>
    <n v="90"/>
    <n v="505"/>
    <n v="5"/>
    <x v="8"/>
    <x v="12"/>
    <x v="2"/>
    <x v="1"/>
    <x v="0"/>
    <x v="2"/>
    <x v="4"/>
  </r>
  <r>
    <n v="13"/>
    <n v="52"/>
    <n v="91"/>
    <n v="39"/>
    <n v="39"/>
    <x v="19"/>
    <x v="386"/>
    <n v="10"/>
    <n v="30"/>
    <n v="40"/>
    <n v="70"/>
    <n v="505"/>
    <n v="6"/>
    <x v="8"/>
    <x v="12"/>
    <x v="2"/>
    <x v="1"/>
    <x v="1"/>
    <x v="2"/>
    <x v="5"/>
  </r>
  <r>
    <n v="23"/>
    <n v="43"/>
    <n v="72"/>
    <n v="29"/>
    <n v="20"/>
    <x v="14"/>
    <x v="10"/>
    <n v="50"/>
    <n v="30"/>
    <n v="60"/>
    <n v="87"/>
    <n v="580"/>
    <n v="3"/>
    <x v="8"/>
    <x v="13"/>
    <x v="2"/>
    <x v="1"/>
    <x v="1"/>
    <x v="0"/>
    <x v="2"/>
  </r>
  <r>
    <n v="47"/>
    <n v="79"/>
    <n v="140"/>
    <n v="61"/>
    <n v="32"/>
    <x v="23"/>
    <x v="422"/>
    <n v="80"/>
    <n v="72"/>
    <n v="100"/>
    <n v="170"/>
    <n v="580"/>
    <n v="2"/>
    <x v="8"/>
    <x v="13"/>
    <x v="2"/>
    <x v="1"/>
    <x v="0"/>
    <x v="0"/>
    <x v="1"/>
  </r>
  <r>
    <n v="24"/>
    <n v="82"/>
    <n v="149"/>
    <n v="67"/>
    <n v="58"/>
    <x v="25"/>
    <x v="448"/>
    <n v="30"/>
    <n v="52"/>
    <n v="80"/>
    <n v="140"/>
    <n v="580"/>
    <n v="8"/>
    <x v="8"/>
    <x v="13"/>
    <x v="2"/>
    <x v="1"/>
    <x v="1"/>
    <x v="3"/>
    <x v="6"/>
  </r>
  <r>
    <n v="16"/>
    <n v="130"/>
    <n v="223"/>
    <n v="93"/>
    <n v="114"/>
    <x v="88"/>
    <x v="341"/>
    <n v="40"/>
    <n v="89"/>
    <n v="130"/>
    <n v="210"/>
    <n v="580"/>
    <n v="9"/>
    <x v="8"/>
    <x v="13"/>
    <x v="2"/>
    <x v="1"/>
    <x v="1"/>
    <x v="3"/>
    <x v="7"/>
  </r>
  <r>
    <n v="82"/>
    <n v="134"/>
    <n v="230"/>
    <n v="96"/>
    <n v="52"/>
    <x v="57"/>
    <x v="464"/>
    <n v="80"/>
    <n v="84"/>
    <n v="110"/>
    <n v="186"/>
    <n v="580"/>
    <n v="4"/>
    <x v="8"/>
    <x v="13"/>
    <x v="2"/>
    <x v="1"/>
    <x v="0"/>
    <x v="2"/>
    <x v="12"/>
  </r>
  <r>
    <n v="13"/>
    <n v="30"/>
    <n v="50"/>
    <n v="20"/>
    <n v="17"/>
    <x v="13"/>
    <x v="440"/>
    <n v="30"/>
    <n v="10"/>
    <n v="30"/>
    <n v="45"/>
    <n v="580"/>
    <n v="5"/>
    <x v="8"/>
    <x v="13"/>
    <x v="2"/>
    <x v="1"/>
    <x v="0"/>
    <x v="2"/>
    <x v="4"/>
  </r>
  <r>
    <n v="87"/>
    <n v="150"/>
    <n v="249"/>
    <n v="99"/>
    <n v="63"/>
    <x v="18"/>
    <x v="271"/>
    <n v="80"/>
    <n v="86"/>
    <n v="130"/>
    <n v="210"/>
    <n v="580"/>
    <n v="6"/>
    <x v="8"/>
    <x v="13"/>
    <x v="2"/>
    <x v="1"/>
    <x v="1"/>
    <x v="2"/>
    <x v="5"/>
  </r>
  <r>
    <n v="42"/>
    <n v="74"/>
    <n v="132"/>
    <n v="58"/>
    <n v="32"/>
    <x v="8"/>
    <x v="426"/>
    <n v="70"/>
    <n v="70"/>
    <n v="90"/>
    <n v="163"/>
    <n v="325"/>
    <n v="3"/>
    <x v="8"/>
    <x v="14"/>
    <x v="2"/>
    <x v="0"/>
    <x v="1"/>
    <x v="0"/>
    <x v="2"/>
  </r>
  <r>
    <n v="197"/>
    <n v="295"/>
    <n v="546"/>
    <n v="278"/>
    <n v="98"/>
    <x v="11"/>
    <x v="465"/>
    <n v="280"/>
    <n v="302"/>
    <n v="370"/>
    <n v="678"/>
    <n v="214"/>
    <n v="2"/>
    <x v="8"/>
    <x v="14"/>
    <x v="2"/>
    <x v="0"/>
    <x v="0"/>
    <x v="0"/>
    <x v="1"/>
  </r>
  <r>
    <n v="27"/>
    <n v="72"/>
    <n v="125"/>
    <n v="53"/>
    <n v="45"/>
    <x v="43"/>
    <x v="225"/>
    <n v="40"/>
    <n v="42"/>
    <n v="70"/>
    <n v="120"/>
    <n v="830"/>
    <n v="8"/>
    <x v="8"/>
    <x v="14"/>
    <x v="2"/>
    <x v="0"/>
    <x v="1"/>
    <x v="3"/>
    <x v="6"/>
  </r>
  <r>
    <n v="28"/>
    <n v="64"/>
    <n v="107"/>
    <n v="43"/>
    <n v="36"/>
    <x v="45"/>
    <x v="442"/>
    <n v="30"/>
    <n v="31"/>
    <n v="60"/>
    <n v="100"/>
    <n v="830"/>
    <n v="9"/>
    <x v="8"/>
    <x v="14"/>
    <x v="2"/>
    <x v="0"/>
    <x v="1"/>
    <x v="3"/>
    <x v="7"/>
  </r>
  <r>
    <n v="39"/>
    <n v="90"/>
    <n v="150"/>
    <n v="60"/>
    <n v="51"/>
    <x v="8"/>
    <x v="466"/>
    <n v="40"/>
    <n v="54"/>
    <n v="70"/>
    <n v="116"/>
    <n v="830"/>
    <n v="4"/>
    <x v="8"/>
    <x v="14"/>
    <x v="2"/>
    <x v="0"/>
    <x v="0"/>
    <x v="2"/>
    <x v="12"/>
  </r>
  <r>
    <n v="134"/>
    <n v="179"/>
    <n v="302"/>
    <n v="146"/>
    <n v="45"/>
    <x v="20"/>
    <x v="425"/>
    <n v="120"/>
    <n v="92"/>
    <n v="150"/>
    <n v="250"/>
    <n v="713"/>
    <n v="5"/>
    <x v="8"/>
    <x v="14"/>
    <x v="2"/>
    <x v="0"/>
    <x v="0"/>
    <x v="2"/>
    <x v="4"/>
  </r>
  <r>
    <n v="85"/>
    <n v="118"/>
    <n v="199"/>
    <n v="81"/>
    <n v="33"/>
    <x v="9"/>
    <x v="423"/>
    <n v="90"/>
    <n v="54"/>
    <n v="110"/>
    <n v="176"/>
    <n v="979"/>
    <n v="6"/>
    <x v="8"/>
    <x v="14"/>
    <x v="2"/>
    <x v="0"/>
    <x v="1"/>
    <x v="2"/>
    <x v="5"/>
  </r>
  <r>
    <n v="33"/>
    <n v="74"/>
    <n v="136"/>
    <n v="62"/>
    <n v="41"/>
    <x v="8"/>
    <x v="101"/>
    <n v="70"/>
    <n v="70"/>
    <n v="100"/>
    <n v="169"/>
    <n v="801"/>
    <n v="1"/>
    <x v="8"/>
    <x v="15"/>
    <x v="3"/>
    <x v="1"/>
    <x v="0"/>
    <x v="0"/>
    <x v="0"/>
  </r>
  <r>
    <n v="22"/>
    <n v="65"/>
    <n v="113"/>
    <n v="48"/>
    <n v="43"/>
    <x v="4"/>
    <x v="342"/>
    <n v="50"/>
    <n v="58"/>
    <n v="80"/>
    <n v="138"/>
    <n v="435"/>
    <n v="2"/>
    <x v="8"/>
    <x v="15"/>
    <x v="3"/>
    <x v="1"/>
    <x v="0"/>
    <x v="0"/>
    <x v="1"/>
  </r>
  <r>
    <n v="34"/>
    <n v="71"/>
    <n v="120"/>
    <n v="49"/>
    <n v="37"/>
    <x v="4"/>
    <x v="453"/>
    <n v="40"/>
    <n v="48"/>
    <n v="60"/>
    <n v="100"/>
    <n v="435"/>
    <n v="8"/>
    <x v="8"/>
    <x v="15"/>
    <x v="3"/>
    <x v="1"/>
    <x v="1"/>
    <x v="3"/>
    <x v="6"/>
  </r>
  <r>
    <n v="34"/>
    <n v="84"/>
    <n v="139"/>
    <n v="55"/>
    <n v="50"/>
    <x v="22"/>
    <x v="454"/>
    <n v="50"/>
    <n v="31"/>
    <n v="80"/>
    <n v="120"/>
    <n v="435"/>
    <n v="9"/>
    <x v="8"/>
    <x v="15"/>
    <x v="3"/>
    <x v="1"/>
    <x v="1"/>
    <x v="3"/>
    <x v="7"/>
  </r>
  <r>
    <n v="-45"/>
    <n v="11"/>
    <n v="115"/>
    <n v="157"/>
    <n v="56"/>
    <x v="18"/>
    <x v="436"/>
    <n v="-20"/>
    <n v="80"/>
    <n v="20"/>
    <n v="110"/>
    <n v="801"/>
    <n v="10"/>
    <x v="8"/>
    <x v="15"/>
    <x v="3"/>
    <x v="1"/>
    <x v="1"/>
    <x v="3"/>
    <x v="8"/>
  </r>
  <r>
    <n v="-7"/>
    <n v="62"/>
    <n v="106"/>
    <n v="44"/>
    <n v="69"/>
    <x v="30"/>
    <x v="104"/>
    <n v="10"/>
    <n v="20"/>
    <n v="50"/>
    <n v="59"/>
    <n v="435"/>
    <n v="11"/>
    <x v="8"/>
    <x v="15"/>
    <x v="3"/>
    <x v="1"/>
    <x v="0"/>
    <x v="1"/>
    <x v="9"/>
  </r>
  <r>
    <n v="12"/>
    <n v="52"/>
    <n v="91"/>
    <n v="39"/>
    <n v="40"/>
    <x v="19"/>
    <x v="386"/>
    <n v="20"/>
    <n v="20"/>
    <n v="40"/>
    <n v="72"/>
    <n v="801"/>
    <n v="12"/>
    <x v="8"/>
    <x v="15"/>
    <x v="3"/>
    <x v="1"/>
    <x v="0"/>
    <x v="1"/>
    <x v="10"/>
  </r>
  <r>
    <n v="-13"/>
    <n v="30"/>
    <n v="54"/>
    <n v="24"/>
    <n v="43"/>
    <x v="28"/>
    <x v="214"/>
    <n v="0"/>
    <n v="10"/>
    <n v="20"/>
    <n v="17"/>
    <n v="435"/>
    <n v="13"/>
    <x v="8"/>
    <x v="15"/>
    <x v="3"/>
    <x v="1"/>
    <x v="0"/>
    <x v="1"/>
    <x v="3"/>
  </r>
  <r>
    <n v="24"/>
    <n v="83"/>
    <n v="150"/>
    <n v="67"/>
    <n v="59"/>
    <x v="25"/>
    <x v="227"/>
    <n v="50"/>
    <n v="77"/>
    <n v="100"/>
    <n v="180"/>
    <n v="801"/>
    <n v="3"/>
    <x v="8"/>
    <x v="15"/>
    <x v="3"/>
    <x v="1"/>
    <x v="1"/>
    <x v="0"/>
    <x v="2"/>
  </r>
  <r>
    <n v="27"/>
    <n v="47"/>
    <n v="79"/>
    <n v="32"/>
    <n v="20"/>
    <x v="14"/>
    <x v="439"/>
    <n v="30"/>
    <n v="34"/>
    <n v="40"/>
    <n v="70"/>
    <n v="435"/>
    <n v="4"/>
    <x v="8"/>
    <x v="15"/>
    <x v="3"/>
    <x v="1"/>
    <x v="0"/>
    <x v="2"/>
    <x v="12"/>
  </r>
  <r>
    <n v="56"/>
    <n v="90"/>
    <n v="159"/>
    <n v="69"/>
    <n v="34"/>
    <x v="9"/>
    <x v="461"/>
    <n v="60"/>
    <n v="60"/>
    <n v="90"/>
    <n v="150"/>
    <n v="435"/>
    <n v="5"/>
    <x v="8"/>
    <x v="15"/>
    <x v="3"/>
    <x v="1"/>
    <x v="0"/>
    <x v="2"/>
    <x v="4"/>
  </r>
  <r>
    <n v="40"/>
    <n v="64"/>
    <n v="108"/>
    <n v="44"/>
    <n v="24"/>
    <x v="19"/>
    <x v="438"/>
    <n v="40"/>
    <n v="46"/>
    <n v="60"/>
    <n v="94"/>
    <n v="435"/>
    <n v="6"/>
    <x v="8"/>
    <x v="15"/>
    <x v="3"/>
    <x v="1"/>
    <x v="1"/>
    <x v="2"/>
    <x v="5"/>
  </r>
  <r>
    <n v="-74"/>
    <n v="-13"/>
    <n v="109"/>
    <n v="108"/>
    <n v="61"/>
    <x v="40"/>
    <x v="467"/>
    <n v="-70"/>
    <n v="124"/>
    <n v="-20"/>
    <n v="129"/>
    <n v="714"/>
    <n v="1"/>
    <x v="8"/>
    <x v="16"/>
    <x v="3"/>
    <x v="0"/>
    <x v="0"/>
    <x v="0"/>
    <x v="0"/>
  </r>
  <r>
    <n v="313"/>
    <n v="474"/>
    <n v="790"/>
    <n v="380"/>
    <n v="161"/>
    <x v="47"/>
    <x v="459"/>
    <n v="450"/>
    <n v="464"/>
    <n v="590"/>
    <n v="980"/>
    <n v="626"/>
    <n v="2"/>
    <x v="8"/>
    <x v="16"/>
    <x v="3"/>
    <x v="0"/>
    <x v="0"/>
    <x v="0"/>
    <x v="1"/>
  </r>
  <r>
    <n v="105"/>
    <n v="145"/>
    <n v="245"/>
    <n v="64"/>
    <n v="40"/>
    <x v="55"/>
    <x v="427"/>
    <n v="110"/>
    <n v="88"/>
    <n v="130"/>
    <n v="202"/>
    <n v="626"/>
    <n v="8"/>
    <x v="8"/>
    <x v="16"/>
    <x v="3"/>
    <x v="0"/>
    <x v="1"/>
    <x v="3"/>
    <x v="6"/>
  </r>
  <r>
    <n v="196"/>
    <n v="295"/>
    <n v="546"/>
    <n v="258"/>
    <n v="99"/>
    <x v="11"/>
    <x v="465"/>
    <n v="200"/>
    <n v="192"/>
    <n v="270"/>
    <n v="480"/>
    <n v="209"/>
    <n v="9"/>
    <x v="8"/>
    <x v="16"/>
    <x v="3"/>
    <x v="0"/>
    <x v="1"/>
    <x v="3"/>
    <x v="7"/>
  </r>
  <r>
    <n v="43"/>
    <n v="74"/>
    <n v="132"/>
    <n v="58"/>
    <n v="31"/>
    <x v="8"/>
    <x v="426"/>
    <n v="50"/>
    <n v="30"/>
    <n v="70"/>
    <n v="110"/>
    <n v="951"/>
    <n v="10"/>
    <x v="8"/>
    <x v="16"/>
    <x v="3"/>
    <x v="0"/>
    <x v="1"/>
    <x v="3"/>
    <x v="8"/>
  </r>
  <r>
    <n v="134"/>
    <n v="179"/>
    <n v="302"/>
    <n v="79"/>
    <n v="45"/>
    <x v="20"/>
    <x v="425"/>
    <n v="100"/>
    <n v="69"/>
    <n v="120"/>
    <n v="189"/>
    <n v="310"/>
    <n v="11"/>
    <x v="8"/>
    <x v="16"/>
    <x v="3"/>
    <x v="0"/>
    <x v="0"/>
    <x v="1"/>
    <x v="9"/>
  </r>
  <r>
    <n v="84"/>
    <n v="118"/>
    <n v="199"/>
    <n v="81"/>
    <n v="34"/>
    <x v="9"/>
    <x v="423"/>
    <n v="70"/>
    <n v="50"/>
    <n v="80"/>
    <n v="118"/>
    <n v="714"/>
    <n v="12"/>
    <x v="8"/>
    <x v="16"/>
    <x v="3"/>
    <x v="0"/>
    <x v="0"/>
    <x v="1"/>
    <x v="10"/>
  </r>
  <r>
    <n v="39"/>
    <n v="90"/>
    <n v="150"/>
    <n v="60"/>
    <n v="51"/>
    <x v="8"/>
    <x v="424"/>
    <n v="40"/>
    <n v="30"/>
    <n v="70"/>
    <n v="87"/>
    <n v="760"/>
    <n v="13"/>
    <x v="8"/>
    <x v="16"/>
    <x v="3"/>
    <x v="0"/>
    <x v="0"/>
    <x v="1"/>
    <x v="3"/>
  </r>
  <r>
    <n v="-120"/>
    <n v="-24"/>
    <n v="138"/>
    <n v="250"/>
    <n v="96"/>
    <x v="75"/>
    <x v="468"/>
    <n v="-120"/>
    <n v="251"/>
    <n v="-30"/>
    <n v="173"/>
    <n v="909"/>
    <n v="3"/>
    <x v="8"/>
    <x v="16"/>
    <x v="3"/>
    <x v="0"/>
    <x v="1"/>
    <x v="0"/>
    <x v="2"/>
  </r>
  <r>
    <n v="156"/>
    <n v="249"/>
    <n v="498"/>
    <n v="266"/>
    <n v="93"/>
    <x v="85"/>
    <x v="429"/>
    <n v="160"/>
    <n v="228"/>
    <n v="240"/>
    <n v="474"/>
    <n v="949"/>
    <n v="4"/>
    <x v="8"/>
    <x v="16"/>
    <x v="3"/>
    <x v="0"/>
    <x v="0"/>
    <x v="2"/>
    <x v="12"/>
  </r>
  <r>
    <n v="26"/>
    <n v="169"/>
    <n v="290"/>
    <n v="89"/>
    <n v="143"/>
    <x v="47"/>
    <x v="469"/>
    <n v="30"/>
    <n v="146"/>
    <n v="160"/>
    <n v="270"/>
    <n v="951"/>
    <n v="5"/>
    <x v="8"/>
    <x v="16"/>
    <x v="3"/>
    <x v="0"/>
    <x v="0"/>
    <x v="2"/>
    <x v="4"/>
  </r>
  <r>
    <n v="220"/>
    <n v="336"/>
    <n v="589"/>
    <n v="189"/>
    <n v="116"/>
    <x v="42"/>
    <x v="428"/>
    <n v="220"/>
    <n v="247"/>
    <n v="320"/>
    <n v="566"/>
    <n v="213"/>
    <n v="6"/>
    <x v="8"/>
    <x v="16"/>
    <x v="3"/>
    <x v="0"/>
    <x v="1"/>
    <x v="2"/>
    <x v="5"/>
  </r>
  <r>
    <n v="2"/>
    <n v="51"/>
    <n v="91"/>
    <n v="40"/>
    <n v="49"/>
    <x v="4"/>
    <x v="437"/>
    <n v="20"/>
    <n v="48"/>
    <n v="60"/>
    <n v="112"/>
    <n v="702"/>
    <n v="2"/>
    <x v="8"/>
    <x v="17"/>
    <x v="3"/>
    <x v="1"/>
    <x v="0"/>
    <x v="0"/>
    <x v="1"/>
  </r>
  <r>
    <n v="26"/>
    <n v="169"/>
    <n v="290"/>
    <n v="127"/>
    <n v="143"/>
    <x v="47"/>
    <x v="469"/>
    <n v="40"/>
    <n v="110"/>
    <n v="150"/>
    <n v="250"/>
    <n v="702"/>
    <n v="8"/>
    <x v="8"/>
    <x v="17"/>
    <x v="3"/>
    <x v="1"/>
    <x v="1"/>
    <x v="3"/>
    <x v="6"/>
  </r>
  <r>
    <n v="129"/>
    <n v="225"/>
    <n v="387"/>
    <n v="170"/>
    <n v="96"/>
    <x v="75"/>
    <x v="351"/>
    <n v="140"/>
    <n v="93"/>
    <n v="210"/>
    <n v="331"/>
    <n v="702"/>
    <n v="9"/>
    <x v="8"/>
    <x v="17"/>
    <x v="3"/>
    <x v="1"/>
    <x v="1"/>
    <x v="3"/>
    <x v="7"/>
  </r>
  <r>
    <n v="115"/>
    <n v="176"/>
    <n v="298"/>
    <n v="129"/>
    <n v="61"/>
    <x v="40"/>
    <x v="430"/>
    <n v="120"/>
    <n v="95"/>
    <n v="160"/>
    <n v="250"/>
    <n v="775"/>
    <n v="10"/>
    <x v="8"/>
    <x v="17"/>
    <x v="3"/>
    <x v="1"/>
    <x v="1"/>
    <x v="3"/>
    <x v="8"/>
  </r>
  <r>
    <n v="221"/>
    <n v="336"/>
    <n v="589"/>
    <n v="282"/>
    <n v="115"/>
    <x v="42"/>
    <x v="428"/>
    <n v="170"/>
    <n v="103"/>
    <n v="240"/>
    <n v="411"/>
    <n v="702"/>
    <n v="11"/>
    <x v="8"/>
    <x v="17"/>
    <x v="3"/>
    <x v="1"/>
    <x v="0"/>
    <x v="1"/>
    <x v="9"/>
  </r>
  <r>
    <n v="156"/>
    <n v="249"/>
    <n v="498"/>
    <n v="270"/>
    <n v="93"/>
    <x v="85"/>
    <x v="429"/>
    <n v="110"/>
    <n v="172"/>
    <n v="170"/>
    <n v="318"/>
    <n v="702"/>
    <n v="12"/>
    <x v="8"/>
    <x v="17"/>
    <x v="3"/>
    <x v="1"/>
    <x v="0"/>
    <x v="1"/>
    <x v="10"/>
  </r>
  <r>
    <n v="-430"/>
    <n v="-302"/>
    <n v="19"/>
    <n v="294"/>
    <n v="147"/>
    <x v="86"/>
    <x v="470"/>
    <n v="-280"/>
    <n v="170"/>
    <n v="-190"/>
    <n v="-13"/>
    <n v="775"/>
    <n v="13"/>
    <x v="8"/>
    <x v="17"/>
    <x v="3"/>
    <x v="1"/>
    <x v="0"/>
    <x v="1"/>
    <x v="3"/>
  </r>
  <r>
    <n v="7"/>
    <n v="39"/>
    <n v="72"/>
    <n v="33"/>
    <n v="32"/>
    <x v="29"/>
    <x v="434"/>
    <n v="30"/>
    <n v="37"/>
    <n v="50"/>
    <n v="87"/>
    <n v="702"/>
    <n v="3"/>
    <x v="8"/>
    <x v="17"/>
    <x v="3"/>
    <x v="1"/>
    <x v="1"/>
    <x v="0"/>
    <x v="2"/>
  </r>
  <r>
    <n v="32"/>
    <n v="43"/>
    <n v="43"/>
    <n v="0"/>
    <n v="11"/>
    <x v="38"/>
    <x v="432"/>
    <n v="30"/>
    <n v="0"/>
    <n v="40"/>
    <n v="40"/>
    <n v="702"/>
    <n v="4"/>
    <x v="8"/>
    <x v="17"/>
    <x v="3"/>
    <x v="1"/>
    <x v="0"/>
    <x v="2"/>
    <x v="12"/>
  </r>
  <r>
    <n v="12"/>
    <n v="29"/>
    <n v="48"/>
    <n v="19"/>
    <n v="17"/>
    <x v="13"/>
    <x v="433"/>
    <n v="20"/>
    <n v="10"/>
    <n v="30"/>
    <n v="40"/>
    <n v="775"/>
    <n v="5"/>
    <x v="8"/>
    <x v="17"/>
    <x v="3"/>
    <x v="1"/>
    <x v="0"/>
    <x v="2"/>
    <x v="4"/>
  </r>
  <r>
    <n v="17"/>
    <n v="35"/>
    <n v="58"/>
    <n v="23"/>
    <n v="18"/>
    <x v="41"/>
    <x v="229"/>
    <n v="20"/>
    <n v="20"/>
    <n v="30"/>
    <n v="56"/>
    <n v="702"/>
    <n v="6"/>
    <x v="8"/>
    <x v="17"/>
    <x v="3"/>
    <x v="1"/>
    <x v="1"/>
    <x v="2"/>
    <x v="5"/>
  </r>
  <r>
    <n v="-3"/>
    <n v="74"/>
    <n v="126"/>
    <n v="52"/>
    <n v="77"/>
    <x v="6"/>
    <x v="420"/>
    <n v="30"/>
    <n v="61"/>
    <n v="90"/>
    <n v="151"/>
    <n v="541"/>
    <n v="1"/>
    <x v="8"/>
    <x v="18"/>
    <x v="3"/>
    <x v="1"/>
    <x v="0"/>
    <x v="0"/>
    <x v="0"/>
  </r>
  <r>
    <n v="17"/>
    <n v="36"/>
    <n v="61"/>
    <n v="25"/>
    <n v="19"/>
    <x v="15"/>
    <x v="471"/>
    <n v="30"/>
    <n v="20"/>
    <n v="30"/>
    <n v="42"/>
    <n v="541"/>
    <n v="8"/>
    <x v="8"/>
    <x v="18"/>
    <x v="3"/>
    <x v="1"/>
    <x v="1"/>
    <x v="3"/>
    <x v="6"/>
  </r>
  <r>
    <n v="47"/>
    <n v="79"/>
    <n v="140"/>
    <n v="61"/>
    <n v="32"/>
    <x v="23"/>
    <x v="422"/>
    <n v="50"/>
    <n v="41"/>
    <n v="70"/>
    <n v="120"/>
    <n v="971"/>
    <n v="9"/>
    <x v="8"/>
    <x v="18"/>
    <x v="3"/>
    <x v="1"/>
    <x v="1"/>
    <x v="3"/>
    <x v="7"/>
  </r>
  <r>
    <n v="13"/>
    <n v="30"/>
    <n v="50"/>
    <n v="20"/>
    <n v="17"/>
    <x v="13"/>
    <x v="440"/>
    <n v="20"/>
    <n v="10"/>
    <n v="20"/>
    <n v="30"/>
    <n v="541"/>
    <n v="11"/>
    <x v="8"/>
    <x v="18"/>
    <x v="3"/>
    <x v="1"/>
    <x v="0"/>
    <x v="1"/>
    <x v="9"/>
  </r>
  <r>
    <n v="87"/>
    <n v="150"/>
    <n v="249"/>
    <n v="99"/>
    <n v="63"/>
    <x v="18"/>
    <x v="271"/>
    <n v="60"/>
    <n v="72"/>
    <n v="100"/>
    <n v="172"/>
    <n v="541"/>
    <n v="12"/>
    <x v="8"/>
    <x v="18"/>
    <x v="3"/>
    <x v="1"/>
    <x v="0"/>
    <x v="1"/>
    <x v="10"/>
  </r>
  <r>
    <n v="81"/>
    <n v="134"/>
    <n v="230"/>
    <n v="96"/>
    <n v="53"/>
    <x v="57"/>
    <x v="441"/>
    <n v="60"/>
    <n v="73"/>
    <n v="90"/>
    <n v="150"/>
    <n v="541"/>
    <n v="13"/>
    <x v="8"/>
    <x v="18"/>
    <x v="3"/>
    <x v="1"/>
    <x v="0"/>
    <x v="1"/>
    <x v="3"/>
  </r>
  <r>
    <n v="18"/>
    <n v="80"/>
    <n v="137"/>
    <n v="57"/>
    <n v="62"/>
    <x v="22"/>
    <x v="472"/>
    <n v="50"/>
    <n v="68"/>
    <n v="100"/>
    <n v="168"/>
    <n v="541"/>
    <n v="2"/>
    <x v="8"/>
    <x v="18"/>
    <x v="3"/>
    <x v="1"/>
    <x v="0"/>
    <x v="0"/>
    <x v="1"/>
  </r>
  <r>
    <n v="28"/>
    <n v="64"/>
    <n v="107"/>
    <n v="43"/>
    <n v="36"/>
    <x v="45"/>
    <x v="442"/>
    <n v="50"/>
    <n v="47"/>
    <n v="80"/>
    <n v="130"/>
    <n v="971"/>
    <n v="3"/>
    <x v="8"/>
    <x v="18"/>
    <x v="3"/>
    <x v="1"/>
    <x v="1"/>
    <x v="0"/>
    <x v="2"/>
  </r>
  <r>
    <n v="6"/>
    <n v="57"/>
    <n v="102"/>
    <n v="45"/>
    <n v="51"/>
    <x v="43"/>
    <x v="421"/>
    <n v="10"/>
    <n v="44"/>
    <n v="50"/>
    <n v="90"/>
    <n v="503"/>
    <n v="4"/>
    <x v="8"/>
    <x v="18"/>
    <x v="3"/>
    <x v="1"/>
    <x v="0"/>
    <x v="2"/>
    <x v="12"/>
  </r>
  <r>
    <n v="28"/>
    <n v="72"/>
    <n v="125"/>
    <n v="53"/>
    <n v="44"/>
    <x v="43"/>
    <x v="225"/>
    <n v="40"/>
    <n v="50"/>
    <n v="70"/>
    <n v="115"/>
    <n v="541"/>
    <n v="5"/>
    <x v="8"/>
    <x v="18"/>
    <x v="3"/>
    <x v="1"/>
    <x v="0"/>
    <x v="2"/>
    <x v="4"/>
  </r>
  <r>
    <n v="87"/>
    <n v="155"/>
    <n v="310"/>
    <n v="202"/>
    <n v="68"/>
    <x v="77"/>
    <x v="419"/>
    <n v="90"/>
    <n v="168"/>
    <n v="150"/>
    <n v="296"/>
    <n v="541"/>
    <n v="6"/>
    <x v="8"/>
    <x v="18"/>
    <x v="3"/>
    <x v="1"/>
    <x v="1"/>
    <x v="2"/>
    <x v="5"/>
  </r>
  <r>
    <n v="91"/>
    <n v="155"/>
    <n v="258"/>
    <n v="84"/>
    <n v="64"/>
    <x v="37"/>
    <x v="449"/>
    <n v="100"/>
    <n v="72"/>
    <n v="140"/>
    <n v="228"/>
    <n v="253"/>
    <n v="8"/>
    <x v="8"/>
    <x v="19"/>
    <x v="3"/>
    <x v="1"/>
    <x v="1"/>
    <x v="3"/>
    <x v="6"/>
  </r>
  <r>
    <n v="47"/>
    <n v="71"/>
    <n v="119"/>
    <n v="48"/>
    <n v="24"/>
    <x v="45"/>
    <x v="460"/>
    <n v="50"/>
    <n v="40"/>
    <n v="60"/>
    <n v="100"/>
    <n v="360"/>
    <n v="9"/>
    <x v="8"/>
    <x v="19"/>
    <x v="3"/>
    <x v="1"/>
    <x v="1"/>
    <x v="3"/>
    <x v="7"/>
  </r>
  <r>
    <n v="54"/>
    <n v="94"/>
    <n v="151"/>
    <n v="57"/>
    <n v="40"/>
    <x v="43"/>
    <x v="443"/>
    <n v="40"/>
    <n v="30"/>
    <n v="70"/>
    <n v="111"/>
    <n v="425"/>
    <n v="11"/>
    <x v="8"/>
    <x v="19"/>
    <x v="3"/>
    <x v="1"/>
    <x v="0"/>
    <x v="1"/>
    <x v="9"/>
  </r>
  <r>
    <n v="31"/>
    <n v="67"/>
    <n v="113"/>
    <n v="46"/>
    <n v="36"/>
    <x v="3"/>
    <x v="174"/>
    <n v="30"/>
    <n v="18"/>
    <n v="40"/>
    <n v="82"/>
    <n v="360"/>
    <n v="12"/>
    <x v="8"/>
    <x v="19"/>
    <x v="3"/>
    <x v="1"/>
    <x v="0"/>
    <x v="1"/>
    <x v="10"/>
  </r>
  <r>
    <n v="2"/>
    <n v="87"/>
    <n v="149"/>
    <n v="62"/>
    <n v="85"/>
    <x v="87"/>
    <x v="445"/>
    <n v="10"/>
    <n v="27"/>
    <n v="60"/>
    <n v="100"/>
    <n v="425"/>
    <n v="13"/>
    <x v="8"/>
    <x v="19"/>
    <x v="3"/>
    <x v="1"/>
    <x v="0"/>
    <x v="1"/>
    <x v="3"/>
  </r>
  <r>
    <n v="56"/>
    <n v="99"/>
    <n v="167"/>
    <n v="68"/>
    <n v="43"/>
    <x v="27"/>
    <x v="473"/>
    <n v="80"/>
    <n v="82"/>
    <n v="120"/>
    <n v="200"/>
    <n v="360"/>
    <n v="2"/>
    <x v="8"/>
    <x v="19"/>
    <x v="3"/>
    <x v="1"/>
    <x v="0"/>
    <x v="0"/>
    <x v="1"/>
  </r>
  <r>
    <n v="16"/>
    <n v="130"/>
    <n v="223"/>
    <n v="93"/>
    <n v="114"/>
    <x v="88"/>
    <x v="341"/>
    <n v="60"/>
    <n v="126"/>
    <n v="160"/>
    <n v="267"/>
    <n v="360"/>
    <n v="3"/>
    <x v="8"/>
    <x v="19"/>
    <x v="3"/>
    <x v="1"/>
    <x v="1"/>
    <x v="0"/>
    <x v="2"/>
  </r>
  <r>
    <n v="21"/>
    <n v="43"/>
    <n v="76"/>
    <n v="33"/>
    <n v="22"/>
    <x v="29"/>
    <x v="447"/>
    <n v="30"/>
    <n v="34"/>
    <n v="40"/>
    <n v="70"/>
    <n v="206"/>
    <n v="4"/>
    <x v="8"/>
    <x v="19"/>
    <x v="3"/>
    <x v="1"/>
    <x v="0"/>
    <x v="2"/>
    <x v="12"/>
  </r>
  <r>
    <n v="23"/>
    <n v="82"/>
    <n v="149"/>
    <n v="67"/>
    <n v="59"/>
    <x v="25"/>
    <x v="448"/>
    <n v="30"/>
    <n v="55"/>
    <n v="80"/>
    <n v="140"/>
    <n v="253"/>
    <n v="5"/>
    <x v="8"/>
    <x v="19"/>
    <x v="3"/>
    <x v="1"/>
    <x v="0"/>
    <x v="2"/>
    <x v="4"/>
  </r>
  <r>
    <n v="53"/>
    <n v="99"/>
    <n v="182"/>
    <n v="83"/>
    <n v="46"/>
    <x v="25"/>
    <x v="446"/>
    <n v="70"/>
    <n v="76"/>
    <n v="100"/>
    <n v="176"/>
    <n v="206"/>
    <n v="6"/>
    <x v="8"/>
    <x v="19"/>
    <x v="3"/>
    <x v="1"/>
    <x v="1"/>
    <x v="2"/>
    <x v="5"/>
  </r>
  <r>
    <n v="74"/>
    <n v="115"/>
    <n v="205"/>
    <n v="90"/>
    <n v="41"/>
    <x v="57"/>
    <x v="461"/>
    <n v="80"/>
    <n v="50"/>
    <n v="90"/>
    <n v="140"/>
    <n v="720"/>
    <n v="13"/>
    <x v="9"/>
    <x v="0"/>
    <x v="0"/>
    <x v="0"/>
    <x v="0"/>
    <x v="1"/>
    <x v="3"/>
  </r>
  <r>
    <n v="92"/>
    <n v="161"/>
    <n v="322"/>
    <n v="196"/>
    <n v="69"/>
    <x v="50"/>
    <x v="474"/>
    <n v="110"/>
    <n v="82"/>
    <n v="140"/>
    <n v="260"/>
    <n v="719"/>
    <n v="8"/>
    <x v="9"/>
    <x v="0"/>
    <x v="0"/>
    <x v="0"/>
    <x v="1"/>
    <x v="3"/>
    <x v="6"/>
  </r>
  <r>
    <n v="-5"/>
    <n v="71"/>
    <n v="122"/>
    <n v="51"/>
    <n v="76"/>
    <x v="89"/>
    <x v="475"/>
    <n v="30"/>
    <n v="21"/>
    <n v="60"/>
    <n v="81"/>
    <n v="303"/>
    <n v="9"/>
    <x v="9"/>
    <x v="0"/>
    <x v="0"/>
    <x v="0"/>
    <x v="1"/>
    <x v="3"/>
    <x v="7"/>
  </r>
  <r>
    <n v="26"/>
    <n v="71"/>
    <n v="123"/>
    <n v="52"/>
    <n v="45"/>
    <x v="43"/>
    <x v="476"/>
    <n v="50"/>
    <n v="40"/>
    <n v="60"/>
    <n v="80"/>
    <n v="970"/>
    <n v="10"/>
    <x v="9"/>
    <x v="0"/>
    <x v="0"/>
    <x v="0"/>
    <x v="1"/>
    <x v="3"/>
    <x v="8"/>
  </r>
  <r>
    <n v="13"/>
    <n v="66"/>
    <n v="120"/>
    <n v="54"/>
    <n v="53"/>
    <x v="23"/>
    <x v="477"/>
    <n v="30"/>
    <n v="30"/>
    <n v="50"/>
    <n v="69"/>
    <n v="303"/>
    <n v="11"/>
    <x v="9"/>
    <x v="0"/>
    <x v="0"/>
    <x v="0"/>
    <x v="0"/>
    <x v="1"/>
    <x v="9"/>
  </r>
  <r>
    <n v="27"/>
    <n v="64"/>
    <n v="118"/>
    <n v="54"/>
    <n v="37"/>
    <x v="34"/>
    <x v="478"/>
    <n v="40"/>
    <n v="18"/>
    <n v="50"/>
    <n v="92"/>
    <n v="303"/>
    <n v="12"/>
    <x v="9"/>
    <x v="0"/>
    <x v="0"/>
    <x v="0"/>
    <x v="0"/>
    <x v="1"/>
    <x v="10"/>
  </r>
  <r>
    <n v="56"/>
    <n v="110"/>
    <n v="182"/>
    <n v="72"/>
    <n v="54"/>
    <x v="5"/>
    <x v="479"/>
    <n v="130"/>
    <n v="92"/>
    <n v="160"/>
    <n v="260"/>
    <n v="303"/>
    <n v="6"/>
    <x v="9"/>
    <x v="0"/>
    <x v="0"/>
    <x v="0"/>
    <x v="1"/>
    <x v="2"/>
    <x v="5"/>
  </r>
  <r>
    <n v="79"/>
    <n v="111"/>
    <n v="187"/>
    <n v="76"/>
    <n v="32"/>
    <x v="27"/>
    <x v="278"/>
    <n v="170"/>
    <n v="93"/>
    <n v="180"/>
    <n v="280"/>
    <n v="303"/>
    <n v="5"/>
    <x v="9"/>
    <x v="0"/>
    <x v="0"/>
    <x v="0"/>
    <x v="0"/>
    <x v="2"/>
    <x v="4"/>
  </r>
  <r>
    <n v="116"/>
    <n v="157"/>
    <n v="265"/>
    <n v="91"/>
    <n v="41"/>
    <x v="10"/>
    <x v="480"/>
    <n v="150"/>
    <n v="87"/>
    <n v="160"/>
    <n v="260"/>
    <n v="719"/>
    <n v="3"/>
    <x v="9"/>
    <x v="0"/>
    <x v="0"/>
    <x v="0"/>
    <x v="1"/>
    <x v="0"/>
    <x v="2"/>
  </r>
  <r>
    <n v="133"/>
    <n v="179"/>
    <n v="302"/>
    <n v="115"/>
    <n v="46"/>
    <x v="20"/>
    <x v="481"/>
    <n v="160"/>
    <n v="107"/>
    <n v="180"/>
    <n v="299"/>
    <n v="970"/>
    <n v="1"/>
    <x v="9"/>
    <x v="0"/>
    <x v="0"/>
    <x v="0"/>
    <x v="0"/>
    <x v="0"/>
    <x v="0"/>
  </r>
  <r>
    <n v="27"/>
    <n v="51"/>
    <n v="90"/>
    <n v="39"/>
    <n v="24"/>
    <x v="19"/>
    <x v="69"/>
    <n v="50"/>
    <n v="28"/>
    <n v="50"/>
    <n v="80"/>
    <n v="719"/>
    <n v="2"/>
    <x v="9"/>
    <x v="0"/>
    <x v="0"/>
    <x v="0"/>
    <x v="0"/>
    <x v="0"/>
    <x v="1"/>
  </r>
  <r>
    <n v="133"/>
    <n v="179"/>
    <n v="302"/>
    <n v="73"/>
    <n v="46"/>
    <x v="20"/>
    <x v="481"/>
    <n v="140"/>
    <n v="98"/>
    <n v="150"/>
    <n v="240"/>
    <n v="708"/>
    <n v="8"/>
    <x v="9"/>
    <x v="1"/>
    <x v="0"/>
    <x v="0"/>
    <x v="1"/>
    <x v="3"/>
    <x v="6"/>
  </r>
  <r>
    <n v="27"/>
    <n v="51"/>
    <n v="90"/>
    <n v="39"/>
    <n v="24"/>
    <x v="19"/>
    <x v="69"/>
    <n v="40"/>
    <n v="20"/>
    <n v="40"/>
    <n v="51"/>
    <n v="630"/>
    <n v="9"/>
    <x v="9"/>
    <x v="1"/>
    <x v="0"/>
    <x v="0"/>
    <x v="1"/>
    <x v="3"/>
    <x v="7"/>
  </r>
  <r>
    <n v="116"/>
    <n v="157"/>
    <n v="265"/>
    <n v="77"/>
    <n v="41"/>
    <x v="10"/>
    <x v="480"/>
    <n v="120"/>
    <n v="80"/>
    <n v="130"/>
    <n v="210"/>
    <n v="815"/>
    <n v="10"/>
    <x v="9"/>
    <x v="1"/>
    <x v="0"/>
    <x v="0"/>
    <x v="1"/>
    <x v="3"/>
    <x v="8"/>
  </r>
  <r>
    <n v="78"/>
    <n v="111"/>
    <n v="187"/>
    <n v="76"/>
    <n v="33"/>
    <x v="27"/>
    <x v="278"/>
    <n v="80"/>
    <n v="50"/>
    <n v="80"/>
    <n v="119"/>
    <n v="217"/>
    <n v="11"/>
    <x v="9"/>
    <x v="1"/>
    <x v="0"/>
    <x v="0"/>
    <x v="0"/>
    <x v="1"/>
    <x v="9"/>
  </r>
  <r>
    <n v="55"/>
    <n v="110"/>
    <n v="182"/>
    <n v="72"/>
    <n v="55"/>
    <x v="5"/>
    <x v="479"/>
    <n v="50"/>
    <n v="62"/>
    <n v="80"/>
    <n v="130"/>
    <n v="847"/>
    <n v="12"/>
    <x v="9"/>
    <x v="1"/>
    <x v="0"/>
    <x v="0"/>
    <x v="0"/>
    <x v="1"/>
    <x v="10"/>
  </r>
  <r>
    <n v="149"/>
    <n v="239"/>
    <n v="478"/>
    <n v="216"/>
    <n v="90"/>
    <x v="49"/>
    <x v="482"/>
    <n v="300"/>
    <n v="312"/>
    <n v="370"/>
    <n v="704"/>
    <n v="312"/>
    <n v="6"/>
    <x v="9"/>
    <x v="1"/>
    <x v="0"/>
    <x v="0"/>
    <x v="1"/>
    <x v="2"/>
    <x v="5"/>
  </r>
  <r>
    <n v="224"/>
    <n v="341"/>
    <n v="598"/>
    <n v="246"/>
    <n v="117"/>
    <x v="88"/>
    <x v="483"/>
    <n v="420"/>
    <n v="365"/>
    <n v="520"/>
    <n v="885"/>
    <n v="815"/>
    <n v="5"/>
    <x v="9"/>
    <x v="1"/>
    <x v="0"/>
    <x v="0"/>
    <x v="0"/>
    <x v="2"/>
    <x v="4"/>
  </r>
  <r>
    <n v="115"/>
    <n v="176"/>
    <n v="298"/>
    <n v="84"/>
    <n v="61"/>
    <x v="40"/>
    <x v="484"/>
    <n v="160"/>
    <n v="67"/>
    <n v="190"/>
    <n v="297"/>
    <n v="815"/>
    <n v="3"/>
    <x v="9"/>
    <x v="1"/>
    <x v="0"/>
    <x v="0"/>
    <x v="1"/>
    <x v="0"/>
    <x v="2"/>
  </r>
  <r>
    <n v="120"/>
    <n v="213"/>
    <n v="367"/>
    <n v="83"/>
    <n v="93"/>
    <x v="51"/>
    <x v="485"/>
    <n v="160"/>
    <n v="157"/>
    <n v="220"/>
    <n v="370"/>
    <n v="815"/>
    <n v="2"/>
    <x v="9"/>
    <x v="1"/>
    <x v="0"/>
    <x v="0"/>
    <x v="0"/>
    <x v="0"/>
    <x v="1"/>
  </r>
  <r>
    <n v="224"/>
    <n v="341"/>
    <n v="598"/>
    <n v="197"/>
    <n v="117"/>
    <x v="88"/>
    <x v="483"/>
    <n v="210"/>
    <n v="244"/>
    <n v="280"/>
    <n v="472"/>
    <n v="712"/>
    <n v="8"/>
    <x v="9"/>
    <x v="2"/>
    <x v="0"/>
    <x v="1"/>
    <x v="1"/>
    <x v="3"/>
    <x v="6"/>
  </r>
  <r>
    <n v="114"/>
    <n v="176"/>
    <n v="298"/>
    <n v="146"/>
    <n v="62"/>
    <x v="40"/>
    <x v="484"/>
    <n v="130"/>
    <n v="99"/>
    <n v="150"/>
    <n v="240"/>
    <n v="641"/>
    <n v="9"/>
    <x v="9"/>
    <x v="2"/>
    <x v="0"/>
    <x v="1"/>
    <x v="1"/>
    <x v="3"/>
    <x v="7"/>
  </r>
  <r>
    <n v="149"/>
    <n v="239"/>
    <n v="478"/>
    <n v="255"/>
    <n v="90"/>
    <x v="49"/>
    <x v="482"/>
    <n v="110"/>
    <n v="196"/>
    <n v="170"/>
    <n v="340"/>
    <n v="563"/>
    <n v="11"/>
    <x v="9"/>
    <x v="2"/>
    <x v="0"/>
    <x v="1"/>
    <x v="0"/>
    <x v="1"/>
    <x v="9"/>
  </r>
  <r>
    <n v="183"/>
    <n v="312"/>
    <n v="567"/>
    <n v="169"/>
    <n v="129"/>
    <x v="72"/>
    <x v="486"/>
    <n v="130"/>
    <n v="150"/>
    <n v="230"/>
    <n v="388"/>
    <n v="563"/>
    <n v="12"/>
    <x v="9"/>
    <x v="2"/>
    <x v="0"/>
    <x v="1"/>
    <x v="0"/>
    <x v="1"/>
    <x v="10"/>
  </r>
  <r>
    <n v="18"/>
    <n v="35"/>
    <n v="58"/>
    <n v="23"/>
    <n v="17"/>
    <x v="41"/>
    <x v="487"/>
    <n v="50"/>
    <n v="20"/>
    <n v="50"/>
    <n v="75"/>
    <n v="319"/>
    <n v="5"/>
    <x v="9"/>
    <x v="2"/>
    <x v="0"/>
    <x v="1"/>
    <x v="0"/>
    <x v="2"/>
    <x v="4"/>
  </r>
  <r>
    <n v="31"/>
    <n v="43"/>
    <n v="43"/>
    <n v="0"/>
    <n v="12"/>
    <x v="38"/>
    <x v="488"/>
    <n v="60"/>
    <n v="0"/>
    <n v="60"/>
    <n v="54"/>
    <n v="712"/>
    <n v="6"/>
    <x v="9"/>
    <x v="2"/>
    <x v="0"/>
    <x v="1"/>
    <x v="1"/>
    <x v="2"/>
    <x v="5"/>
  </r>
  <r>
    <n v="-2"/>
    <n v="13"/>
    <n v="23"/>
    <n v="10"/>
    <n v="15"/>
    <x v="90"/>
    <x v="372"/>
    <n v="10"/>
    <n v="0"/>
    <n v="10"/>
    <n v="13"/>
    <n v="641"/>
    <n v="3"/>
    <x v="9"/>
    <x v="2"/>
    <x v="0"/>
    <x v="1"/>
    <x v="1"/>
    <x v="0"/>
    <x v="2"/>
  </r>
  <r>
    <n v="15"/>
    <n v="31"/>
    <n v="52"/>
    <n v="21"/>
    <n v="16"/>
    <x v="13"/>
    <x v="489"/>
    <n v="30"/>
    <n v="10"/>
    <n v="30"/>
    <n v="40"/>
    <n v="563"/>
    <n v="1"/>
    <x v="9"/>
    <x v="2"/>
    <x v="0"/>
    <x v="1"/>
    <x v="0"/>
    <x v="0"/>
    <x v="0"/>
  </r>
  <r>
    <n v="7"/>
    <n v="37"/>
    <n v="68"/>
    <n v="31"/>
    <n v="30"/>
    <x v="28"/>
    <x v="490"/>
    <n v="30"/>
    <n v="20"/>
    <n v="40"/>
    <n v="60"/>
    <n v="515"/>
    <n v="2"/>
    <x v="9"/>
    <x v="2"/>
    <x v="0"/>
    <x v="1"/>
    <x v="0"/>
    <x v="0"/>
    <x v="1"/>
  </r>
  <r>
    <n v="-3"/>
    <n v="43"/>
    <n v="77"/>
    <n v="34"/>
    <n v="46"/>
    <x v="19"/>
    <x v="491"/>
    <n v="10"/>
    <n v="10"/>
    <n v="30"/>
    <n v="40"/>
    <n v="314"/>
    <n v="13"/>
    <x v="9"/>
    <x v="3"/>
    <x v="0"/>
    <x v="1"/>
    <x v="0"/>
    <x v="1"/>
    <x v="3"/>
  </r>
  <r>
    <n v="-6"/>
    <n v="64"/>
    <n v="109"/>
    <n v="45"/>
    <n v="70"/>
    <x v="60"/>
    <x v="492"/>
    <n v="30"/>
    <n v="20"/>
    <n v="60"/>
    <n v="88"/>
    <n v="573"/>
    <n v="8"/>
    <x v="9"/>
    <x v="3"/>
    <x v="0"/>
    <x v="1"/>
    <x v="1"/>
    <x v="3"/>
    <x v="6"/>
  </r>
  <r>
    <n v="-26"/>
    <n v="23"/>
    <n v="109"/>
    <n v="86"/>
    <n v="49"/>
    <x v="2"/>
    <x v="493"/>
    <n v="10"/>
    <n v="60"/>
    <n v="20"/>
    <n v="80"/>
    <n v="573"/>
    <n v="9"/>
    <x v="9"/>
    <x v="3"/>
    <x v="0"/>
    <x v="1"/>
    <x v="1"/>
    <x v="3"/>
    <x v="7"/>
  </r>
  <r>
    <n v="13"/>
    <n v="53"/>
    <n v="92"/>
    <n v="39"/>
    <n v="40"/>
    <x v="19"/>
    <x v="437"/>
    <n v="30"/>
    <n v="20"/>
    <n v="40"/>
    <n v="71"/>
    <n v="636"/>
    <n v="11"/>
    <x v="9"/>
    <x v="3"/>
    <x v="0"/>
    <x v="1"/>
    <x v="0"/>
    <x v="1"/>
    <x v="9"/>
  </r>
  <r>
    <n v="-11"/>
    <n v="31"/>
    <n v="56"/>
    <n v="25"/>
    <n v="42"/>
    <x v="28"/>
    <x v="494"/>
    <n v="0"/>
    <n v="10"/>
    <n v="20"/>
    <n v="42"/>
    <n v="417"/>
    <n v="12"/>
    <x v="9"/>
    <x v="3"/>
    <x v="0"/>
    <x v="1"/>
    <x v="0"/>
    <x v="1"/>
    <x v="10"/>
  </r>
  <r>
    <n v="36"/>
    <n v="59"/>
    <n v="99"/>
    <n v="40"/>
    <n v="23"/>
    <x v="21"/>
    <x v="495"/>
    <n v="90"/>
    <n v="55"/>
    <n v="90"/>
    <n v="140"/>
    <n v="314"/>
    <n v="5"/>
    <x v="9"/>
    <x v="3"/>
    <x v="0"/>
    <x v="1"/>
    <x v="0"/>
    <x v="2"/>
    <x v="4"/>
  </r>
  <r>
    <n v="28"/>
    <n v="47"/>
    <n v="79"/>
    <n v="32"/>
    <n v="19"/>
    <x v="14"/>
    <x v="326"/>
    <n v="80"/>
    <n v="30"/>
    <n v="80"/>
    <n v="110"/>
    <n v="660"/>
    <n v="6"/>
    <x v="9"/>
    <x v="3"/>
    <x v="0"/>
    <x v="1"/>
    <x v="1"/>
    <x v="2"/>
    <x v="5"/>
  </r>
  <r>
    <n v="35"/>
    <n v="77"/>
    <n v="142"/>
    <n v="65"/>
    <n v="42"/>
    <x v="23"/>
    <x v="496"/>
    <n v="70"/>
    <n v="47"/>
    <n v="80"/>
    <n v="130"/>
    <n v="660"/>
    <n v="3"/>
    <x v="9"/>
    <x v="3"/>
    <x v="0"/>
    <x v="1"/>
    <x v="1"/>
    <x v="0"/>
    <x v="2"/>
  </r>
  <r>
    <n v="35"/>
    <n v="98"/>
    <n v="177"/>
    <n v="79"/>
    <n v="63"/>
    <x v="10"/>
    <x v="154"/>
    <n v="70"/>
    <n v="70"/>
    <n v="100"/>
    <n v="172"/>
    <n v="816"/>
    <n v="2"/>
    <x v="9"/>
    <x v="3"/>
    <x v="0"/>
    <x v="1"/>
    <x v="0"/>
    <x v="0"/>
    <x v="1"/>
  </r>
  <r>
    <n v="65"/>
    <n v="123"/>
    <n v="205"/>
    <n v="82"/>
    <n v="58"/>
    <x v="1"/>
    <x v="249"/>
    <n v="60"/>
    <n v="39"/>
    <n v="90"/>
    <n v="140"/>
    <n v="234"/>
    <n v="11"/>
    <x v="9"/>
    <x v="4"/>
    <x v="0"/>
    <x v="0"/>
    <x v="0"/>
    <x v="1"/>
    <x v="9"/>
  </r>
  <r>
    <n v="76"/>
    <n v="127"/>
    <n v="218"/>
    <n v="91"/>
    <n v="51"/>
    <x v="55"/>
    <x v="424"/>
    <n v="80"/>
    <n v="62"/>
    <n v="100"/>
    <n v="162"/>
    <n v="614"/>
    <n v="12"/>
    <x v="9"/>
    <x v="4"/>
    <x v="0"/>
    <x v="0"/>
    <x v="0"/>
    <x v="1"/>
    <x v="10"/>
  </r>
  <r>
    <n v="16"/>
    <n v="32"/>
    <n v="53"/>
    <n v="21"/>
    <n v="16"/>
    <x v="13"/>
    <x v="497"/>
    <n v="30"/>
    <n v="0"/>
    <n v="30"/>
    <n v="22"/>
    <n v="937"/>
    <n v="8"/>
    <x v="9"/>
    <x v="4"/>
    <x v="0"/>
    <x v="0"/>
    <x v="1"/>
    <x v="3"/>
    <x v="6"/>
  </r>
  <r>
    <n v="20"/>
    <n v="39"/>
    <n v="66"/>
    <n v="27"/>
    <n v="19"/>
    <x v="15"/>
    <x v="498"/>
    <n v="30"/>
    <n v="10"/>
    <n v="30"/>
    <n v="49"/>
    <n v="513"/>
    <n v="9"/>
    <x v="9"/>
    <x v="4"/>
    <x v="0"/>
    <x v="0"/>
    <x v="1"/>
    <x v="3"/>
    <x v="7"/>
  </r>
  <r>
    <n v="92"/>
    <n v="161"/>
    <n v="322"/>
    <n v="167"/>
    <n v="69"/>
    <x v="50"/>
    <x v="474"/>
    <n v="190"/>
    <n v="208"/>
    <n v="240"/>
    <n v="465"/>
    <n v="567"/>
    <n v="5"/>
    <x v="9"/>
    <x v="4"/>
    <x v="0"/>
    <x v="0"/>
    <x v="0"/>
    <x v="2"/>
    <x v="4"/>
  </r>
  <r>
    <n v="12"/>
    <n v="66"/>
    <n v="120"/>
    <n v="54"/>
    <n v="54"/>
    <x v="23"/>
    <x v="477"/>
    <n v="70"/>
    <n v="64"/>
    <n v="100"/>
    <n v="164"/>
    <n v="614"/>
    <n v="6"/>
    <x v="9"/>
    <x v="4"/>
    <x v="0"/>
    <x v="0"/>
    <x v="1"/>
    <x v="2"/>
    <x v="5"/>
  </r>
  <r>
    <n v="26"/>
    <n v="71"/>
    <n v="123"/>
    <n v="52"/>
    <n v="45"/>
    <x v="43"/>
    <x v="476"/>
    <n v="60"/>
    <n v="41"/>
    <n v="70"/>
    <n v="109"/>
    <n v="440"/>
    <n v="1"/>
    <x v="9"/>
    <x v="4"/>
    <x v="0"/>
    <x v="0"/>
    <x v="0"/>
    <x v="0"/>
    <x v="0"/>
  </r>
  <r>
    <n v="28"/>
    <n v="64"/>
    <n v="107"/>
    <n v="43"/>
    <n v="36"/>
    <x v="45"/>
    <x v="318"/>
    <n v="60"/>
    <n v="28"/>
    <n v="70"/>
    <n v="102"/>
    <n v="937"/>
    <n v="2"/>
    <x v="9"/>
    <x v="4"/>
    <x v="0"/>
    <x v="0"/>
    <x v="0"/>
    <x v="0"/>
    <x v="1"/>
  </r>
  <r>
    <n v="-5"/>
    <n v="71"/>
    <n v="122"/>
    <n v="51"/>
    <n v="76"/>
    <x v="89"/>
    <x v="475"/>
    <n v="30"/>
    <n v="37"/>
    <n v="70"/>
    <n v="110"/>
    <n v="216"/>
    <n v="3"/>
    <x v="9"/>
    <x v="4"/>
    <x v="0"/>
    <x v="0"/>
    <x v="1"/>
    <x v="0"/>
    <x v="2"/>
  </r>
  <r>
    <n v="30"/>
    <n v="67"/>
    <n v="113"/>
    <n v="46"/>
    <n v="37"/>
    <x v="3"/>
    <x v="39"/>
    <n v="40"/>
    <n v="20"/>
    <n v="50"/>
    <n v="59"/>
    <n v="262"/>
    <n v="11"/>
    <x v="9"/>
    <x v="5"/>
    <x v="0"/>
    <x v="1"/>
    <x v="0"/>
    <x v="1"/>
    <x v="9"/>
  </r>
  <r>
    <n v="0"/>
    <n v="84"/>
    <n v="144"/>
    <n v="60"/>
    <n v="84"/>
    <x v="91"/>
    <x v="389"/>
    <n v="0"/>
    <n v="52"/>
    <n v="50"/>
    <n v="78"/>
    <n v="715"/>
    <n v="12"/>
    <x v="9"/>
    <x v="5"/>
    <x v="0"/>
    <x v="1"/>
    <x v="0"/>
    <x v="1"/>
    <x v="10"/>
  </r>
  <r>
    <n v="57"/>
    <n v="99"/>
    <n v="159"/>
    <n v="60"/>
    <n v="42"/>
    <x v="22"/>
    <x v="43"/>
    <n v="80"/>
    <n v="40"/>
    <n v="80"/>
    <n v="120"/>
    <n v="414"/>
    <n v="8"/>
    <x v="9"/>
    <x v="5"/>
    <x v="0"/>
    <x v="1"/>
    <x v="1"/>
    <x v="3"/>
    <x v="6"/>
  </r>
  <r>
    <n v="45"/>
    <n v="70"/>
    <n v="118"/>
    <n v="48"/>
    <n v="25"/>
    <x v="45"/>
    <x v="381"/>
    <n v="60"/>
    <n v="21"/>
    <n v="60"/>
    <n v="99"/>
    <n v="262"/>
    <n v="9"/>
    <x v="9"/>
    <x v="5"/>
    <x v="0"/>
    <x v="1"/>
    <x v="1"/>
    <x v="3"/>
    <x v="7"/>
  </r>
  <r>
    <n v="48"/>
    <n v="94"/>
    <n v="174"/>
    <n v="80"/>
    <n v="46"/>
    <x v="0"/>
    <x v="499"/>
    <n v="120"/>
    <n v="85"/>
    <n v="140"/>
    <n v="250"/>
    <n v="608"/>
    <n v="5"/>
    <x v="9"/>
    <x v="5"/>
    <x v="0"/>
    <x v="1"/>
    <x v="0"/>
    <x v="2"/>
    <x v="4"/>
  </r>
  <r>
    <n v="10"/>
    <n v="29"/>
    <n v="51"/>
    <n v="22"/>
    <n v="19"/>
    <x v="15"/>
    <x v="500"/>
    <n v="50"/>
    <n v="20"/>
    <n v="50"/>
    <n v="70"/>
    <n v="715"/>
    <n v="6"/>
    <x v="9"/>
    <x v="5"/>
    <x v="0"/>
    <x v="1"/>
    <x v="1"/>
    <x v="2"/>
    <x v="5"/>
  </r>
  <r>
    <n v="15"/>
    <n v="70"/>
    <n v="126"/>
    <n v="56"/>
    <n v="55"/>
    <x v="27"/>
    <x v="153"/>
    <n v="50"/>
    <n v="39"/>
    <n v="80"/>
    <n v="120"/>
    <n v="715"/>
    <n v="1"/>
    <x v="9"/>
    <x v="5"/>
    <x v="0"/>
    <x v="1"/>
    <x v="0"/>
    <x v="0"/>
    <x v="0"/>
  </r>
  <r>
    <n v="18"/>
    <n v="134"/>
    <n v="230"/>
    <n v="96"/>
    <n v="116"/>
    <x v="92"/>
    <x v="501"/>
    <n v="60"/>
    <n v="92"/>
    <n v="140"/>
    <n v="228"/>
    <n v="715"/>
    <n v="2"/>
    <x v="9"/>
    <x v="5"/>
    <x v="0"/>
    <x v="1"/>
    <x v="0"/>
    <x v="0"/>
    <x v="1"/>
  </r>
  <r>
    <n v="61"/>
    <n v="116"/>
    <n v="202"/>
    <n v="86"/>
    <n v="55"/>
    <x v="55"/>
    <x v="502"/>
    <n v="100"/>
    <n v="80"/>
    <n v="120"/>
    <n v="200"/>
    <n v="715"/>
    <n v="3"/>
    <x v="9"/>
    <x v="5"/>
    <x v="0"/>
    <x v="1"/>
    <x v="1"/>
    <x v="0"/>
    <x v="2"/>
  </r>
  <r>
    <n v="36"/>
    <n v="59"/>
    <n v="99"/>
    <n v="40"/>
    <n v="23"/>
    <x v="21"/>
    <x v="495"/>
    <n v="50"/>
    <n v="29"/>
    <n v="60"/>
    <n v="111"/>
    <n v="860"/>
    <n v="11"/>
    <x v="9"/>
    <x v="6"/>
    <x v="1"/>
    <x v="1"/>
    <x v="0"/>
    <x v="1"/>
    <x v="9"/>
  </r>
  <r>
    <n v="18"/>
    <n v="36"/>
    <n v="60"/>
    <n v="24"/>
    <n v="18"/>
    <x v="41"/>
    <x v="379"/>
    <n v="40"/>
    <n v="20"/>
    <n v="40"/>
    <n v="47"/>
    <n v="959"/>
    <n v="13"/>
    <x v="9"/>
    <x v="6"/>
    <x v="1"/>
    <x v="1"/>
    <x v="0"/>
    <x v="1"/>
    <x v="3"/>
  </r>
  <r>
    <n v="34"/>
    <n v="98"/>
    <n v="177"/>
    <n v="79"/>
    <n v="64"/>
    <x v="10"/>
    <x v="154"/>
    <n v="30"/>
    <n v="49"/>
    <n v="50"/>
    <n v="99"/>
    <n v="959"/>
    <n v="9"/>
    <x v="9"/>
    <x v="6"/>
    <x v="1"/>
    <x v="1"/>
    <x v="1"/>
    <x v="3"/>
    <x v="7"/>
  </r>
  <r>
    <n v="35"/>
    <n v="77"/>
    <n v="142"/>
    <n v="65"/>
    <n v="42"/>
    <x v="23"/>
    <x v="496"/>
    <n v="50"/>
    <n v="40"/>
    <n v="50"/>
    <n v="90"/>
    <n v="860"/>
    <n v="10"/>
    <x v="9"/>
    <x v="6"/>
    <x v="1"/>
    <x v="1"/>
    <x v="1"/>
    <x v="3"/>
    <x v="8"/>
  </r>
  <r>
    <n v="1"/>
    <n v="84"/>
    <n v="144"/>
    <n v="60"/>
    <n v="83"/>
    <x v="91"/>
    <x v="389"/>
    <n v="40"/>
    <n v="35"/>
    <n v="90"/>
    <n v="125"/>
    <n v="203"/>
    <n v="5"/>
    <x v="9"/>
    <x v="6"/>
    <x v="1"/>
    <x v="1"/>
    <x v="0"/>
    <x v="2"/>
    <x v="4"/>
  </r>
  <r>
    <n v="21"/>
    <n v="64"/>
    <n v="111"/>
    <n v="47"/>
    <n v="43"/>
    <x v="4"/>
    <x v="503"/>
    <n v="50"/>
    <n v="36"/>
    <n v="60"/>
    <n v="84"/>
    <n v="860"/>
    <n v="6"/>
    <x v="9"/>
    <x v="6"/>
    <x v="1"/>
    <x v="1"/>
    <x v="1"/>
    <x v="2"/>
    <x v="5"/>
  </r>
  <r>
    <n v="115"/>
    <n v="188"/>
    <n v="313"/>
    <n v="148"/>
    <n v="73"/>
    <x v="60"/>
    <x v="504"/>
    <n v="130"/>
    <n v="117"/>
    <n v="160"/>
    <n v="258"/>
    <n v="860"/>
    <n v="2"/>
    <x v="9"/>
    <x v="6"/>
    <x v="1"/>
    <x v="1"/>
    <x v="0"/>
    <x v="0"/>
    <x v="1"/>
  </r>
  <r>
    <n v="35"/>
    <n v="56"/>
    <n v="94"/>
    <n v="38"/>
    <n v="21"/>
    <x v="29"/>
    <x v="205"/>
    <n v="50"/>
    <n v="51"/>
    <n v="60"/>
    <n v="100"/>
    <n v="850"/>
    <n v="11"/>
    <x v="9"/>
    <x v="7"/>
    <x v="1"/>
    <x v="0"/>
    <x v="0"/>
    <x v="1"/>
    <x v="9"/>
  </r>
  <r>
    <n v="46"/>
    <n v="70"/>
    <n v="118"/>
    <n v="48"/>
    <n v="24"/>
    <x v="45"/>
    <x v="381"/>
    <n v="60"/>
    <n v="37"/>
    <n v="70"/>
    <n v="120"/>
    <n v="863"/>
    <n v="13"/>
    <x v="9"/>
    <x v="7"/>
    <x v="1"/>
    <x v="0"/>
    <x v="0"/>
    <x v="1"/>
    <x v="3"/>
  </r>
  <r>
    <n v="10"/>
    <n v="29"/>
    <n v="51"/>
    <n v="22"/>
    <n v="19"/>
    <x v="15"/>
    <x v="500"/>
    <n v="20"/>
    <n v="0"/>
    <n v="20"/>
    <n v="28"/>
    <n v="386"/>
    <n v="8"/>
    <x v="9"/>
    <x v="7"/>
    <x v="1"/>
    <x v="0"/>
    <x v="1"/>
    <x v="3"/>
    <x v="6"/>
  </r>
  <r>
    <n v="16"/>
    <n v="70"/>
    <n v="126"/>
    <n v="56"/>
    <n v="54"/>
    <x v="27"/>
    <x v="153"/>
    <n v="20"/>
    <n v="30"/>
    <n v="30"/>
    <n v="60"/>
    <n v="850"/>
    <n v="9"/>
    <x v="9"/>
    <x v="7"/>
    <x v="1"/>
    <x v="0"/>
    <x v="1"/>
    <x v="3"/>
    <x v="7"/>
  </r>
  <r>
    <n v="48"/>
    <n v="94"/>
    <n v="174"/>
    <n v="80"/>
    <n v="46"/>
    <x v="0"/>
    <x v="499"/>
    <n v="40"/>
    <n v="40"/>
    <n v="50"/>
    <n v="100"/>
    <n v="305"/>
    <n v="10"/>
    <x v="9"/>
    <x v="7"/>
    <x v="1"/>
    <x v="0"/>
    <x v="1"/>
    <x v="3"/>
    <x v="8"/>
  </r>
  <r>
    <n v="18"/>
    <n v="134"/>
    <n v="230"/>
    <n v="96"/>
    <n v="116"/>
    <x v="92"/>
    <x v="501"/>
    <n v="50"/>
    <n v="85"/>
    <n v="130"/>
    <n v="215"/>
    <n v="239"/>
    <n v="5"/>
    <x v="9"/>
    <x v="7"/>
    <x v="1"/>
    <x v="0"/>
    <x v="0"/>
    <x v="2"/>
    <x v="4"/>
  </r>
  <r>
    <n v="60"/>
    <n v="116"/>
    <n v="202"/>
    <n v="86"/>
    <n v="56"/>
    <x v="55"/>
    <x v="502"/>
    <n v="90"/>
    <n v="64"/>
    <n v="110"/>
    <n v="174"/>
    <n v="239"/>
    <n v="6"/>
    <x v="9"/>
    <x v="7"/>
    <x v="1"/>
    <x v="0"/>
    <x v="1"/>
    <x v="2"/>
    <x v="5"/>
  </r>
  <r>
    <n v="76"/>
    <n v="127"/>
    <n v="218"/>
    <n v="91"/>
    <n v="51"/>
    <x v="55"/>
    <x v="424"/>
    <n v="90"/>
    <n v="67"/>
    <n v="110"/>
    <n v="177"/>
    <n v="561"/>
    <n v="3"/>
    <x v="9"/>
    <x v="7"/>
    <x v="1"/>
    <x v="0"/>
    <x v="1"/>
    <x v="0"/>
    <x v="2"/>
  </r>
  <r>
    <n v="64"/>
    <n v="123"/>
    <n v="205"/>
    <n v="82"/>
    <n v="59"/>
    <x v="1"/>
    <x v="249"/>
    <n v="90"/>
    <n v="58"/>
    <n v="110"/>
    <n v="170"/>
    <n v="407"/>
    <n v="2"/>
    <x v="9"/>
    <x v="7"/>
    <x v="1"/>
    <x v="0"/>
    <x v="0"/>
    <x v="0"/>
    <x v="1"/>
  </r>
  <r>
    <n v="20"/>
    <n v="39"/>
    <n v="66"/>
    <n v="27"/>
    <n v="19"/>
    <x v="15"/>
    <x v="498"/>
    <n v="50"/>
    <n v="20"/>
    <n v="50"/>
    <n v="59"/>
    <n v="508"/>
    <n v="11"/>
    <x v="9"/>
    <x v="8"/>
    <x v="1"/>
    <x v="0"/>
    <x v="0"/>
    <x v="1"/>
    <x v="9"/>
  </r>
  <r>
    <n v="15"/>
    <n v="32"/>
    <n v="53"/>
    <n v="21"/>
    <n v="17"/>
    <x v="13"/>
    <x v="497"/>
    <n v="30"/>
    <n v="20"/>
    <n v="30"/>
    <n v="63"/>
    <n v="413"/>
    <n v="13"/>
    <x v="9"/>
    <x v="8"/>
    <x v="1"/>
    <x v="0"/>
    <x v="0"/>
    <x v="1"/>
    <x v="3"/>
  </r>
  <r>
    <n v="13"/>
    <n v="66"/>
    <n v="120"/>
    <n v="54"/>
    <n v="53"/>
    <x v="23"/>
    <x v="477"/>
    <n v="20"/>
    <n v="39"/>
    <n v="30"/>
    <n v="60"/>
    <n v="781"/>
    <n v="9"/>
    <x v="9"/>
    <x v="8"/>
    <x v="1"/>
    <x v="0"/>
    <x v="1"/>
    <x v="3"/>
    <x v="7"/>
  </r>
  <r>
    <n v="-11"/>
    <n v="65"/>
    <n v="116"/>
    <n v="51"/>
    <n v="76"/>
    <x v="89"/>
    <x v="505"/>
    <n v="30"/>
    <n v="35"/>
    <n v="70"/>
    <n v="95"/>
    <n v="774"/>
    <n v="5"/>
    <x v="9"/>
    <x v="8"/>
    <x v="1"/>
    <x v="0"/>
    <x v="0"/>
    <x v="2"/>
    <x v="4"/>
  </r>
  <r>
    <n v="92"/>
    <n v="161"/>
    <n v="322"/>
    <n v="138"/>
    <n v="69"/>
    <x v="50"/>
    <x v="474"/>
    <n v="120"/>
    <n v="73"/>
    <n v="160"/>
    <n v="300"/>
    <n v="781"/>
    <n v="7"/>
    <x v="9"/>
    <x v="8"/>
    <x v="1"/>
    <x v="0"/>
    <x v="0"/>
    <x v="2"/>
    <x v="11"/>
  </r>
  <r>
    <n v="348"/>
    <n v="402"/>
    <n v="474"/>
    <n v="72"/>
    <n v="54"/>
    <x v="5"/>
    <x v="506"/>
    <n v="330"/>
    <n v="48"/>
    <n v="350"/>
    <n v="402"/>
    <n v="857"/>
    <n v="2"/>
    <x v="9"/>
    <x v="8"/>
    <x v="1"/>
    <x v="0"/>
    <x v="0"/>
    <x v="0"/>
    <x v="1"/>
  </r>
  <r>
    <n v="14"/>
    <n v="31"/>
    <n v="52"/>
    <n v="21"/>
    <n v="17"/>
    <x v="13"/>
    <x v="489"/>
    <n v="30"/>
    <n v="20"/>
    <n v="30"/>
    <n v="50"/>
    <n v="603"/>
    <n v="11"/>
    <x v="9"/>
    <x v="9"/>
    <x v="1"/>
    <x v="1"/>
    <x v="0"/>
    <x v="1"/>
    <x v="9"/>
  </r>
  <r>
    <n v="32"/>
    <n v="43"/>
    <n v="43"/>
    <n v="0"/>
    <n v="11"/>
    <x v="38"/>
    <x v="488"/>
    <n v="40"/>
    <n v="0"/>
    <n v="40"/>
    <n v="40"/>
    <n v="603"/>
    <n v="13"/>
    <x v="9"/>
    <x v="9"/>
    <x v="1"/>
    <x v="1"/>
    <x v="0"/>
    <x v="1"/>
    <x v="3"/>
  </r>
  <r>
    <n v="-3"/>
    <n v="43"/>
    <n v="77"/>
    <n v="34"/>
    <n v="46"/>
    <x v="19"/>
    <x v="491"/>
    <n v="20"/>
    <n v="10"/>
    <n v="30"/>
    <n v="31"/>
    <n v="603"/>
    <n v="9"/>
    <x v="9"/>
    <x v="9"/>
    <x v="1"/>
    <x v="1"/>
    <x v="1"/>
    <x v="3"/>
    <x v="7"/>
  </r>
  <r>
    <n v="-7"/>
    <n v="64"/>
    <n v="109"/>
    <n v="45"/>
    <n v="71"/>
    <x v="60"/>
    <x v="492"/>
    <n v="30"/>
    <n v="25"/>
    <n v="60"/>
    <n v="85"/>
    <n v="603"/>
    <n v="5"/>
    <x v="9"/>
    <x v="9"/>
    <x v="1"/>
    <x v="1"/>
    <x v="0"/>
    <x v="2"/>
    <x v="4"/>
  </r>
  <r>
    <n v="-12"/>
    <n v="31"/>
    <n v="56"/>
    <n v="25"/>
    <n v="43"/>
    <x v="28"/>
    <x v="494"/>
    <n v="10"/>
    <n v="10"/>
    <n v="30"/>
    <n v="33"/>
    <n v="603"/>
    <n v="7"/>
    <x v="9"/>
    <x v="9"/>
    <x v="1"/>
    <x v="1"/>
    <x v="0"/>
    <x v="2"/>
    <x v="11"/>
  </r>
  <r>
    <n v="24"/>
    <n v="69"/>
    <n v="114"/>
    <n v="45"/>
    <n v="45"/>
    <x v="3"/>
    <x v="507"/>
    <n v="50"/>
    <n v="32"/>
    <n v="60"/>
    <n v="92"/>
    <n v="603"/>
    <n v="2"/>
    <x v="9"/>
    <x v="9"/>
    <x v="1"/>
    <x v="1"/>
    <x v="0"/>
    <x v="0"/>
    <x v="1"/>
  </r>
  <r>
    <n v="33"/>
    <n v="71"/>
    <n v="120"/>
    <n v="49"/>
    <n v="38"/>
    <x v="4"/>
    <x v="508"/>
    <n v="60"/>
    <n v="29"/>
    <n v="60"/>
    <n v="89"/>
    <n v="603"/>
    <n v="1"/>
    <x v="9"/>
    <x v="9"/>
    <x v="1"/>
    <x v="1"/>
    <x v="0"/>
    <x v="0"/>
    <x v="0"/>
  </r>
  <r>
    <n v="115"/>
    <n v="157"/>
    <n v="265"/>
    <n v="82"/>
    <n v="42"/>
    <x v="10"/>
    <x v="480"/>
    <n v="140"/>
    <n v="82"/>
    <n v="170"/>
    <n v="269"/>
    <n v="516"/>
    <n v="11"/>
    <x v="9"/>
    <x v="10"/>
    <x v="1"/>
    <x v="0"/>
    <x v="0"/>
    <x v="1"/>
    <x v="9"/>
  </r>
  <r>
    <n v="134"/>
    <n v="179"/>
    <n v="302"/>
    <n v="148"/>
    <n v="45"/>
    <x v="20"/>
    <x v="481"/>
    <n v="160"/>
    <n v="82"/>
    <n v="190"/>
    <n v="332"/>
    <n v="716"/>
    <n v="12"/>
    <x v="9"/>
    <x v="10"/>
    <x v="1"/>
    <x v="0"/>
    <x v="0"/>
    <x v="1"/>
    <x v="10"/>
  </r>
  <r>
    <n v="78"/>
    <n v="111"/>
    <n v="187"/>
    <n v="76"/>
    <n v="33"/>
    <x v="27"/>
    <x v="278"/>
    <n v="100"/>
    <n v="80"/>
    <n v="120"/>
    <n v="187"/>
    <n v="518"/>
    <n v="13"/>
    <x v="9"/>
    <x v="10"/>
    <x v="1"/>
    <x v="0"/>
    <x v="0"/>
    <x v="1"/>
    <x v="3"/>
  </r>
  <r>
    <n v="129"/>
    <n v="258"/>
    <n v="513"/>
    <n v="286"/>
    <n v="129"/>
    <x v="72"/>
    <x v="509"/>
    <n v="70"/>
    <n v="171"/>
    <n v="150"/>
    <n v="299"/>
    <n v="845"/>
    <n v="9"/>
    <x v="9"/>
    <x v="10"/>
    <x v="1"/>
    <x v="0"/>
    <x v="1"/>
    <x v="3"/>
    <x v="7"/>
  </r>
  <r>
    <n v="-170"/>
    <n v="-75"/>
    <n v="164"/>
    <n v="171"/>
    <n v="95"/>
    <x v="73"/>
    <x v="510"/>
    <n v="-100"/>
    <n v="182"/>
    <n v="-50"/>
    <n v="80"/>
    <n v="315"/>
    <n v="10"/>
    <x v="9"/>
    <x v="10"/>
    <x v="1"/>
    <x v="0"/>
    <x v="1"/>
    <x v="3"/>
    <x v="8"/>
  </r>
  <r>
    <n v="-202"/>
    <n v="-56"/>
    <n v="69"/>
    <n v="93"/>
    <n v="146"/>
    <x v="54"/>
    <x v="511"/>
    <n v="-170"/>
    <n v="93"/>
    <n v="-60"/>
    <n v="55"/>
    <n v="845"/>
    <n v="5"/>
    <x v="9"/>
    <x v="10"/>
    <x v="1"/>
    <x v="0"/>
    <x v="0"/>
    <x v="2"/>
    <x v="4"/>
  </r>
  <r>
    <n v="435"/>
    <n v="526"/>
    <n v="765"/>
    <n v="200"/>
    <n v="91"/>
    <x v="49"/>
    <x v="512"/>
    <n v="450"/>
    <n v="261"/>
    <n v="510"/>
    <n v="713"/>
    <n v="718"/>
    <n v="7"/>
    <x v="9"/>
    <x v="10"/>
    <x v="1"/>
    <x v="0"/>
    <x v="0"/>
    <x v="2"/>
    <x v="11"/>
  </r>
  <r>
    <n v="247"/>
    <n v="390"/>
    <n v="650"/>
    <n v="287"/>
    <n v="143"/>
    <x v="39"/>
    <x v="513"/>
    <n v="230"/>
    <n v="183"/>
    <n v="330"/>
    <n v="538"/>
    <n v="315"/>
    <n v="2"/>
    <x v="9"/>
    <x v="10"/>
    <x v="1"/>
    <x v="0"/>
    <x v="0"/>
    <x v="0"/>
    <x v="1"/>
  </r>
  <r>
    <n v="47"/>
    <n v="71"/>
    <n v="119"/>
    <n v="48"/>
    <n v="24"/>
    <x v="45"/>
    <x v="106"/>
    <n v="80"/>
    <n v="72"/>
    <n v="90"/>
    <n v="160"/>
    <n v="225"/>
    <n v="2"/>
    <x v="9"/>
    <x v="11"/>
    <x v="2"/>
    <x v="1"/>
    <x v="0"/>
    <x v="0"/>
    <x v="1"/>
  </r>
  <r>
    <n v="45"/>
    <n v="70"/>
    <n v="118"/>
    <n v="48"/>
    <n v="25"/>
    <x v="45"/>
    <x v="381"/>
    <n v="80"/>
    <n v="67"/>
    <n v="90"/>
    <n v="160"/>
    <n v="225"/>
    <n v="3"/>
    <x v="9"/>
    <x v="11"/>
    <x v="2"/>
    <x v="1"/>
    <x v="1"/>
    <x v="0"/>
    <x v="2"/>
  </r>
  <r>
    <n v="87"/>
    <n v="133"/>
    <n v="236"/>
    <n v="128"/>
    <n v="46"/>
    <x v="37"/>
    <x v="323"/>
    <n v="110"/>
    <n v="88"/>
    <n v="130"/>
    <n v="210"/>
    <n v="225"/>
    <n v="8"/>
    <x v="9"/>
    <x v="11"/>
    <x v="2"/>
    <x v="1"/>
    <x v="1"/>
    <x v="3"/>
    <x v="6"/>
  </r>
  <r>
    <n v="34"/>
    <n v="98"/>
    <n v="177"/>
    <n v="79"/>
    <n v="64"/>
    <x v="10"/>
    <x v="154"/>
    <n v="60"/>
    <n v="51"/>
    <n v="90"/>
    <n v="141"/>
    <n v="504"/>
    <n v="9"/>
    <x v="9"/>
    <x v="11"/>
    <x v="2"/>
    <x v="1"/>
    <x v="1"/>
    <x v="3"/>
    <x v="7"/>
  </r>
  <r>
    <n v="1"/>
    <n v="84"/>
    <n v="144"/>
    <n v="60"/>
    <n v="83"/>
    <x v="91"/>
    <x v="514"/>
    <n v="10"/>
    <n v="26"/>
    <n v="60"/>
    <n v="86"/>
    <n v="318"/>
    <n v="4"/>
    <x v="9"/>
    <x v="11"/>
    <x v="2"/>
    <x v="1"/>
    <x v="0"/>
    <x v="2"/>
    <x v="12"/>
  </r>
  <r>
    <n v="58"/>
    <n v="99"/>
    <n v="159"/>
    <n v="60"/>
    <n v="41"/>
    <x v="22"/>
    <x v="43"/>
    <n v="70"/>
    <n v="25"/>
    <n v="70"/>
    <n v="100"/>
    <n v="985"/>
    <n v="5"/>
    <x v="9"/>
    <x v="11"/>
    <x v="2"/>
    <x v="1"/>
    <x v="0"/>
    <x v="2"/>
    <x v="4"/>
  </r>
  <r>
    <n v="30"/>
    <n v="67"/>
    <n v="113"/>
    <n v="46"/>
    <n v="37"/>
    <x v="3"/>
    <x v="39"/>
    <n v="40"/>
    <n v="20"/>
    <n v="40"/>
    <n v="60"/>
    <n v="318"/>
    <n v="6"/>
    <x v="9"/>
    <x v="11"/>
    <x v="2"/>
    <x v="1"/>
    <x v="1"/>
    <x v="2"/>
    <x v="5"/>
  </r>
  <r>
    <n v="23"/>
    <n v="69"/>
    <n v="114"/>
    <n v="45"/>
    <n v="46"/>
    <x v="3"/>
    <x v="507"/>
    <n v="80"/>
    <n v="52"/>
    <n v="110"/>
    <n v="158"/>
    <n v="505"/>
    <n v="2"/>
    <x v="9"/>
    <x v="12"/>
    <x v="2"/>
    <x v="1"/>
    <x v="0"/>
    <x v="0"/>
    <x v="1"/>
  </r>
  <r>
    <n v="-26"/>
    <n v="23"/>
    <n v="109"/>
    <n v="86"/>
    <n v="49"/>
    <x v="2"/>
    <x v="493"/>
    <n v="10"/>
    <n v="137"/>
    <n v="40"/>
    <n v="153"/>
    <n v="505"/>
    <n v="3"/>
    <x v="9"/>
    <x v="12"/>
    <x v="2"/>
    <x v="1"/>
    <x v="1"/>
    <x v="0"/>
    <x v="2"/>
  </r>
  <r>
    <n v="14"/>
    <n v="31"/>
    <n v="52"/>
    <n v="21"/>
    <n v="17"/>
    <x v="13"/>
    <x v="489"/>
    <n v="30"/>
    <n v="10"/>
    <n v="30"/>
    <n v="40"/>
    <n v="505"/>
    <n v="8"/>
    <x v="9"/>
    <x v="12"/>
    <x v="2"/>
    <x v="1"/>
    <x v="1"/>
    <x v="3"/>
    <x v="6"/>
  </r>
  <r>
    <n v="6"/>
    <n v="37"/>
    <n v="68"/>
    <n v="31"/>
    <n v="31"/>
    <x v="28"/>
    <x v="490"/>
    <n v="30"/>
    <n v="10"/>
    <n v="40"/>
    <n v="50"/>
    <n v="505"/>
    <n v="9"/>
    <x v="9"/>
    <x v="12"/>
    <x v="2"/>
    <x v="1"/>
    <x v="1"/>
    <x v="3"/>
    <x v="7"/>
  </r>
  <r>
    <n v="-12"/>
    <n v="31"/>
    <n v="56"/>
    <n v="25"/>
    <n v="43"/>
    <x v="28"/>
    <x v="515"/>
    <n v="10"/>
    <n v="10"/>
    <n v="20"/>
    <n v="26"/>
    <n v="505"/>
    <n v="4"/>
    <x v="9"/>
    <x v="12"/>
    <x v="2"/>
    <x v="1"/>
    <x v="0"/>
    <x v="2"/>
    <x v="12"/>
  </r>
  <r>
    <n v="-6"/>
    <n v="64"/>
    <n v="109"/>
    <n v="45"/>
    <n v="70"/>
    <x v="60"/>
    <x v="492"/>
    <n v="10"/>
    <n v="20"/>
    <n v="40"/>
    <n v="65"/>
    <n v="505"/>
    <n v="5"/>
    <x v="9"/>
    <x v="12"/>
    <x v="2"/>
    <x v="1"/>
    <x v="0"/>
    <x v="2"/>
    <x v="4"/>
  </r>
  <r>
    <n v="14"/>
    <n v="53"/>
    <n v="92"/>
    <n v="39"/>
    <n v="39"/>
    <x v="19"/>
    <x v="437"/>
    <n v="20"/>
    <n v="20"/>
    <n v="30"/>
    <n v="56"/>
    <n v="505"/>
    <n v="6"/>
    <x v="9"/>
    <x v="12"/>
    <x v="2"/>
    <x v="1"/>
    <x v="1"/>
    <x v="2"/>
    <x v="5"/>
  </r>
  <r>
    <n v="74"/>
    <n v="115"/>
    <n v="205"/>
    <n v="90"/>
    <n v="41"/>
    <x v="57"/>
    <x v="461"/>
    <n v="140"/>
    <n v="201"/>
    <n v="160"/>
    <n v="288"/>
    <n v="918"/>
    <n v="2"/>
    <x v="9"/>
    <x v="13"/>
    <x v="2"/>
    <x v="1"/>
    <x v="0"/>
    <x v="0"/>
    <x v="1"/>
  </r>
  <r>
    <n v="21"/>
    <n v="39"/>
    <n v="66"/>
    <n v="27"/>
    <n v="18"/>
    <x v="15"/>
    <x v="498"/>
    <n v="60"/>
    <n v="30"/>
    <n v="60"/>
    <n v="93"/>
    <n v="918"/>
    <n v="3"/>
    <x v="9"/>
    <x v="13"/>
    <x v="2"/>
    <x v="1"/>
    <x v="1"/>
    <x v="0"/>
    <x v="2"/>
  </r>
  <r>
    <n v="16"/>
    <n v="70"/>
    <n v="126"/>
    <n v="56"/>
    <n v="54"/>
    <x v="27"/>
    <x v="153"/>
    <n v="50"/>
    <n v="48"/>
    <n v="70"/>
    <n v="110"/>
    <n v="405"/>
    <n v="8"/>
    <x v="9"/>
    <x v="13"/>
    <x v="2"/>
    <x v="1"/>
    <x v="1"/>
    <x v="3"/>
    <x v="6"/>
  </r>
  <r>
    <n v="17"/>
    <n v="134"/>
    <n v="230"/>
    <n v="96"/>
    <n v="117"/>
    <x v="92"/>
    <x v="501"/>
    <n v="40"/>
    <n v="80"/>
    <n v="120"/>
    <n v="209"/>
    <n v="405"/>
    <n v="9"/>
    <x v="9"/>
    <x v="13"/>
    <x v="2"/>
    <x v="1"/>
    <x v="1"/>
    <x v="3"/>
    <x v="7"/>
  </r>
  <r>
    <n v="76"/>
    <n v="127"/>
    <n v="218"/>
    <n v="91"/>
    <n v="51"/>
    <x v="55"/>
    <x v="516"/>
    <n v="70"/>
    <n v="46"/>
    <n v="80"/>
    <n v="134"/>
    <n v="405"/>
    <n v="4"/>
    <x v="9"/>
    <x v="13"/>
    <x v="2"/>
    <x v="1"/>
    <x v="0"/>
    <x v="2"/>
    <x v="12"/>
  </r>
  <r>
    <n v="15"/>
    <n v="32"/>
    <n v="53"/>
    <n v="21"/>
    <n v="17"/>
    <x v="13"/>
    <x v="497"/>
    <n v="30"/>
    <n v="0"/>
    <n v="30"/>
    <n v="25"/>
    <n v="405"/>
    <n v="5"/>
    <x v="9"/>
    <x v="13"/>
    <x v="2"/>
    <x v="1"/>
    <x v="0"/>
    <x v="2"/>
    <x v="4"/>
  </r>
  <r>
    <n v="65"/>
    <n v="123"/>
    <n v="205"/>
    <n v="82"/>
    <n v="58"/>
    <x v="1"/>
    <x v="249"/>
    <n v="60"/>
    <n v="56"/>
    <n v="80"/>
    <n v="124"/>
    <n v="405"/>
    <n v="6"/>
    <x v="9"/>
    <x v="13"/>
    <x v="2"/>
    <x v="1"/>
    <x v="1"/>
    <x v="2"/>
    <x v="5"/>
  </r>
  <r>
    <n v="185"/>
    <n v="281"/>
    <n v="520"/>
    <n v="268"/>
    <n v="96"/>
    <x v="73"/>
    <x v="517"/>
    <n v="340"/>
    <n v="294"/>
    <n v="420"/>
    <n v="768"/>
    <n v="936"/>
    <n v="2"/>
    <x v="9"/>
    <x v="14"/>
    <x v="2"/>
    <x v="0"/>
    <x v="0"/>
    <x v="0"/>
    <x v="1"/>
  </r>
  <r>
    <n v="26"/>
    <n v="51"/>
    <n v="90"/>
    <n v="39"/>
    <n v="25"/>
    <x v="19"/>
    <x v="69"/>
    <n v="80"/>
    <n v="37"/>
    <n v="90"/>
    <n v="130"/>
    <n v="214"/>
    <n v="3"/>
    <x v="9"/>
    <x v="14"/>
    <x v="2"/>
    <x v="0"/>
    <x v="1"/>
    <x v="0"/>
    <x v="2"/>
  </r>
  <r>
    <n v="26"/>
    <n v="71"/>
    <n v="123"/>
    <n v="52"/>
    <n v="45"/>
    <x v="43"/>
    <x v="476"/>
    <n v="70"/>
    <n v="30"/>
    <n v="80"/>
    <n v="102"/>
    <n v="713"/>
    <n v="8"/>
    <x v="9"/>
    <x v="14"/>
    <x v="2"/>
    <x v="0"/>
    <x v="1"/>
    <x v="3"/>
    <x v="6"/>
  </r>
  <r>
    <n v="28"/>
    <n v="64"/>
    <n v="107"/>
    <n v="43"/>
    <n v="36"/>
    <x v="45"/>
    <x v="318"/>
    <n v="50"/>
    <n v="21"/>
    <n v="60"/>
    <n v="90"/>
    <n v="409"/>
    <n v="9"/>
    <x v="9"/>
    <x v="14"/>
    <x v="2"/>
    <x v="0"/>
    <x v="1"/>
    <x v="3"/>
    <x v="7"/>
  </r>
  <r>
    <n v="55"/>
    <n v="110"/>
    <n v="182"/>
    <n v="72"/>
    <n v="55"/>
    <x v="5"/>
    <x v="518"/>
    <n v="50"/>
    <n v="40"/>
    <n v="70"/>
    <n v="114"/>
    <n v="832"/>
    <n v="4"/>
    <x v="9"/>
    <x v="14"/>
    <x v="2"/>
    <x v="0"/>
    <x v="0"/>
    <x v="2"/>
    <x v="12"/>
  </r>
  <r>
    <n v="133"/>
    <n v="179"/>
    <n v="302"/>
    <n v="149"/>
    <n v="46"/>
    <x v="20"/>
    <x v="481"/>
    <n v="100"/>
    <n v="75"/>
    <n v="120"/>
    <n v="185"/>
    <n v="210"/>
    <n v="5"/>
    <x v="9"/>
    <x v="14"/>
    <x v="2"/>
    <x v="0"/>
    <x v="0"/>
    <x v="2"/>
    <x v="4"/>
  </r>
  <r>
    <n v="78"/>
    <n v="111"/>
    <n v="187"/>
    <n v="76"/>
    <n v="33"/>
    <x v="27"/>
    <x v="278"/>
    <n v="80"/>
    <n v="34"/>
    <n v="80"/>
    <n v="114"/>
    <n v="915"/>
    <n v="6"/>
    <x v="9"/>
    <x v="14"/>
    <x v="2"/>
    <x v="0"/>
    <x v="1"/>
    <x v="2"/>
    <x v="5"/>
  </r>
  <r>
    <n v="33"/>
    <n v="71"/>
    <n v="120"/>
    <n v="49"/>
    <n v="38"/>
    <x v="4"/>
    <x v="508"/>
    <n v="60"/>
    <n v="22"/>
    <n v="60"/>
    <n v="98"/>
    <n v="801"/>
    <n v="8"/>
    <x v="9"/>
    <x v="15"/>
    <x v="3"/>
    <x v="1"/>
    <x v="1"/>
    <x v="3"/>
    <x v="6"/>
  </r>
  <r>
    <n v="23"/>
    <n v="69"/>
    <n v="114"/>
    <n v="45"/>
    <n v="46"/>
    <x v="3"/>
    <x v="507"/>
    <n v="60"/>
    <n v="20"/>
    <n v="70"/>
    <n v="90"/>
    <n v="435"/>
    <n v="9"/>
    <x v="9"/>
    <x v="15"/>
    <x v="3"/>
    <x v="1"/>
    <x v="1"/>
    <x v="3"/>
    <x v="7"/>
  </r>
  <r>
    <n v="-27"/>
    <n v="23"/>
    <n v="109"/>
    <n v="86"/>
    <n v="50"/>
    <x v="2"/>
    <x v="493"/>
    <n v="0"/>
    <n v="70"/>
    <n v="20"/>
    <n v="70"/>
    <n v="435"/>
    <n v="10"/>
    <x v="9"/>
    <x v="15"/>
    <x v="3"/>
    <x v="1"/>
    <x v="1"/>
    <x v="3"/>
    <x v="8"/>
  </r>
  <r>
    <n v="-6"/>
    <n v="64"/>
    <n v="109"/>
    <n v="45"/>
    <n v="70"/>
    <x v="60"/>
    <x v="492"/>
    <n v="20"/>
    <n v="10"/>
    <n v="40"/>
    <n v="39"/>
    <n v="801"/>
    <n v="11"/>
    <x v="9"/>
    <x v="15"/>
    <x v="3"/>
    <x v="1"/>
    <x v="0"/>
    <x v="1"/>
    <x v="9"/>
  </r>
  <r>
    <n v="14"/>
    <n v="53"/>
    <n v="92"/>
    <n v="39"/>
    <n v="39"/>
    <x v="19"/>
    <x v="437"/>
    <n v="20"/>
    <n v="10"/>
    <n v="30"/>
    <n v="52"/>
    <n v="435"/>
    <n v="12"/>
    <x v="9"/>
    <x v="15"/>
    <x v="3"/>
    <x v="1"/>
    <x v="0"/>
    <x v="1"/>
    <x v="10"/>
  </r>
  <r>
    <n v="-12"/>
    <n v="31"/>
    <n v="56"/>
    <n v="25"/>
    <n v="43"/>
    <x v="28"/>
    <x v="494"/>
    <n v="10"/>
    <n v="0"/>
    <n v="20"/>
    <n v="33"/>
    <n v="435"/>
    <n v="13"/>
    <x v="9"/>
    <x v="15"/>
    <x v="3"/>
    <x v="1"/>
    <x v="0"/>
    <x v="1"/>
    <x v="3"/>
  </r>
  <r>
    <n v="36"/>
    <n v="77"/>
    <n v="142"/>
    <n v="65"/>
    <n v="41"/>
    <x v="23"/>
    <x v="496"/>
    <n v="90"/>
    <n v="89"/>
    <n v="110"/>
    <n v="200"/>
    <n v="435"/>
    <n v="1"/>
    <x v="9"/>
    <x v="15"/>
    <x v="3"/>
    <x v="1"/>
    <x v="0"/>
    <x v="0"/>
    <x v="0"/>
  </r>
  <r>
    <n v="22"/>
    <n v="64"/>
    <n v="111"/>
    <n v="47"/>
    <n v="42"/>
    <x v="4"/>
    <x v="503"/>
    <n v="80"/>
    <n v="52"/>
    <n v="100"/>
    <n v="150"/>
    <n v="435"/>
    <n v="2"/>
    <x v="9"/>
    <x v="15"/>
    <x v="3"/>
    <x v="1"/>
    <x v="0"/>
    <x v="0"/>
    <x v="1"/>
  </r>
  <r>
    <n v="34"/>
    <n v="98"/>
    <n v="177"/>
    <n v="79"/>
    <n v="64"/>
    <x v="10"/>
    <x v="154"/>
    <n v="120"/>
    <n v="81"/>
    <n v="160"/>
    <n v="257"/>
    <n v="435"/>
    <n v="3"/>
    <x v="9"/>
    <x v="15"/>
    <x v="3"/>
    <x v="1"/>
    <x v="1"/>
    <x v="0"/>
    <x v="2"/>
  </r>
  <r>
    <n v="28"/>
    <n v="47"/>
    <n v="79"/>
    <n v="32"/>
    <n v="19"/>
    <x v="14"/>
    <x v="326"/>
    <n v="40"/>
    <n v="20"/>
    <n v="40"/>
    <n v="56"/>
    <n v="801"/>
    <n v="4"/>
    <x v="9"/>
    <x v="15"/>
    <x v="3"/>
    <x v="1"/>
    <x v="0"/>
    <x v="2"/>
    <x v="12"/>
  </r>
  <r>
    <n v="87"/>
    <n v="133"/>
    <n v="236"/>
    <n v="83"/>
    <n v="46"/>
    <x v="37"/>
    <x v="323"/>
    <n v="110"/>
    <n v="75"/>
    <n v="130"/>
    <n v="215"/>
    <n v="801"/>
    <n v="5"/>
    <x v="9"/>
    <x v="15"/>
    <x v="3"/>
    <x v="1"/>
    <x v="0"/>
    <x v="2"/>
    <x v="4"/>
  </r>
  <r>
    <n v="37"/>
    <n v="59"/>
    <n v="99"/>
    <n v="40"/>
    <n v="22"/>
    <x v="21"/>
    <x v="495"/>
    <n v="60"/>
    <n v="20"/>
    <n v="60"/>
    <n v="80"/>
    <n v="435"/>
    <n v="6"/>
    <x v="9"/>
    <x v="15"/>
    <x v="3"/>
    <x v="1"/>
    <x v="1"/>
    <x v="2"/>
    <x v="5"/>
  </r>
  <r>
    <n v="115"/>
    <n v="157"/>
    <n v="265"/>
    <n v="181"/>
    <n v="42"/>
    <x v="10"/>
    <x v="480"/>
    <n v="120"/>
    <n v="88"/>
    <n v="130"/>
    <n v="202"/>
    <n v="661"/>
    <n v="8"/>
    <x v="9"/>
    <x v="16"/>
    <x v="3"/>
    <x v="0"/>
    <x v="1"/>
    <x v="3"/>
    <x v="6"/>
  </r>
  <r>
    <n v="186"/>
    <n v="281"/>
    <n v="520"/>
    <n v="226"/>
    <n v="95"/>
    <x v="73"/>
    <x v="517"/>
    <n v="170"/>
    <n v="149"/>
    <n v="220"/>
    <n v="410"/>
    <n v="562"/>
    <n v="9"/>
    <x v="9"/>
    <x v="16"/>
    <x v="3"/>
    <x v="0"/>
    <x v="1"/>
    <x v="3"/>
    <x v="7"/>
  </r>
  <r>
    <n v="26"/>
    <n v="51"/>
    <n v="90"/>
    <n v="39"/>
    <n v="25"/>
    <x v="19"/>
    <x v="69"/>
    <n v="40"/>
    <n v="20"/>
    <n v="40"/>
    <n v="60"/>
    <n v="209"/>
    <n v="10"/>
    <x v="9"/>
    <x v="16"/>
    <x v="3"/>
    <x v="0"/>
    <x v="1"/>
    <x v="3"/>
    <x v="8"/>
  </r>
  <r>
    <n v="134"/>
    <n v="179"/>
    <n v="302"/>
    <n v="92"/>
    <n v="45"/>
    <x v="20"/>
    <x v="481"/>
    <n v="80"/>
    <n v="61"/>
    <n v="90"/>
    <n v="140"/>
    <n v="562"/>
    <n v="11"/>
    <x v="9"/>
    <x v="16"/>
    <x v="3"/>
    <x v="0"/>
    <x v="0"/>
    <x v="1"/>
    <x v="9"/>
  </r>
  <r>
    <n v="79"/>
    <n v="111"/>
    <n v="187"/>
    <n v="76"/>
    <n v="32"/>
    <x v="27"/>
    <x v="278"/>
    <n v="50"/>
    <n v="42"/>
    <n v="50"/>
    <n v="80"/>
    <n v="209"/>
    <n v="12"/>
    <x v="9"/>
    <x v="16"/>
    <x v="3"/>
    <x v="0"/>
    <x v="0"/>
    <x v="1"/>
    <x v="10"/>
  </r>
  <r>
    <n v="56"/>
    <n v="110"/>
    <n v="182"/>
    <n v="72"/>
    <n v="54"/>
    <x v="5"/>
    <x v="479"/>
    <n v="50"/>
    <n v="20"/>
    <n v="60"/>
    <n v="93"/>
    <n v="562"/>
    <n v="13"/>
    <x v="9"/>
    <x v="16"/>
    <x v="3"/>
    <x v="0"/>
    <x v="0"/>
    <x v="1"/>
    <x v="3"/>
  </r>
  <r>
    <n v="-74"/>
    <n v="-13"/>
    <n v="109"/>
    <n v="147"/>
    <n v="61"/>
    <x v="40"/>
    <x v="519"/>
    <n v="-60"/>
    <n v="211"/>
    <n v="-20"/>
    <n v="151"/>
    <n v="818"/>
    <n v="1"/>
    <x v="9"/>
    <x v="16"/>
    <x v="3"/>
    <x v="0"/>
    <x v="0"/>
    <x v="0"/>
    <x v="0"/>
  </r>
  <r>
    <n v="247"/>
    <n v="390"/>
    <n v="650"/>
    <n v="327"/>
    <n v="143"/>
    <x v="39"/>
    <x v="513"/>
    <n v="470"/>
    <n v="372"/>
    <n v="580"/>
    <n v="958"/>
    <n v="626"/>
    <n v="2"/>
    <x v="9"/>
    <x v="16"/>
    <x v="3"/>
    <x v="0"/>
    <x v="0"/>
    <x v="0"/>
    <x v="1"/>
  </r>
  <r>
    <n v="-117"/>
    <n v="-24"/>
    <n v="130"/>
    <n v="121"/>
    <n v="93"/>
    <x v="51"/>
    <x v="520"/>
    <n v="-100"/>
    <n v="300"/>
    <n v="-30"/>
    <n v="190"/>
    <n v="951"/>
    <n v="3"/>
    <x v="9"/>
    <x v="16"/>
    <x v="3"/>
    <x v="0"/>
    <x v="1"/>
    <x v="0"/>
    <x v="2"/>
  </r>
  <r>
    <n v="149"/>
    <n v="239"/>
    <n v="478"/>
    <n v="279"/>
    <n v="90"/>
    <x v="49"/>
    <x v="482"/>
    <n v="160"/>
    <n v="145"/>
    <n v="220"/>
    <n v="426"/>
    <n v="562"/>
    <n v="4"/>
    <x v="9"/>
    <x v="16"/>
    <x v="3"/>
    <x v="0"/>
    <x v="0"/>
    <x v="2"/>
    <x v="12"/>
  </r>
  <r>
    <n v="27"/>
    <n v="173"/>
    <n v="298"/>
    <n v="180"/>
    <n v="146"/>
    <x v="54"/>
    <x v="521"/>
    <n v="50"/>
    <n v="183"/>
    <n v="160"/>
    <n v="275"/>
    <n v="562"/>
    <n v="5"/>
    <x v="9"/>
    <x v="16"/>
    <x v="3"/>
    <x v="0"/>
    <x v="0"/>
    <x v="2"/>
    <x v="4"/>
  </r>
  <r>
    <n v="225"/>
    <n v="341"/>
    <n v="598"/>
    <n v="203"/>
    <n v="116"/>
    <x v="88"/>
    <x v="483"/>
    <n v="240"/>
    <n v="235"/>
    <n v="320"/>
    <n v="556"/>
    <n v="714"/>
    <n v="6"/>
    <x v="9"/>
    <x v="16"/>
    <x v="3"/>
    <x v="0"/>
    <x v="1"/>
    <x v="2"/>
    <x v="5"/>
  </r>
  <r>
    <n v="26"/>
    <n v="173"/>
    <n v="298"/>
    <n v="66"/>
    <n v="147"/>
    <x v="54"/>
    <x v="521"/>
    <n v="60"/>
    <n v="82"/>
    <n v="150"/>
    <n v="240"/>
    <n v="775"/>
    <n v="8"/>
    <x v="9"/>
    <x v="17"/>
    <x v="3"/>
    <x v="1"/>
    <x v="1"/>
    <x v="3"/>
    <x v="6"/>
  </r>
  <r>
    <n v="120"/>
    <n v="213"/>
    <n v="367"/>
    <n v="184"/>
    <n v="93"/>
    <x v="51"/>
    <x v="485"/>
    <n v="120"/>
    <n v="71"/>
    <n v="170"/>
    <n v="281"/>
    <n v="702"/>
    <n v="9"/>
    <x v="9"/>
    <x v="17"/>
    <x v="3"/>
    <x v="1"/>
    <x v="1"/>
    <x v="3"/>
    <x v="7"/>
  </r>
  <r>
    <n v="114"/>
    <n v="176"/>
    <n v="298"/>
    <n v="141"/>
    <n v="62"/>
    <x v="40"/>
    <x v="484"/>
    <n v="130"/>
    <n v="80"/>
    <n v="150"/>
    <n v="240"/>
    <n v="702"/>
    <n v="10"/>
    <x v="9"/>
    <x v="17"/>
    <x v="3"/>
    <x v="1"/>
    <x v="1"/>
    <x v="3"/>
    <x v="8"/>
  </r>
  <r>
    <n v="224"/>
    <n v="341"/>
    <n v="598"/>
    <n v="248"/>
    <n v="117"/>
    <x v="88"/>
    <x v="483"/>
    <n v="130"/>
    <n v="72"/>
    <n v="180"/>
    <n v="290"/>
    <n v="702"/>
    <n v="11"/>
    <x v="9"/>
    <x v="17"/>
    <x v="3"/>
    <x v="1"/>
    <x v="0"/>
    <x v="1"/>
    <x v="9"/>
  </r>
  <r>
    <n v="149"/>
    <n v="239"/>
    <n v="478"/>
    <n v="250"/>
    <n v="90"/>
    <x v="49"/>
    <x v="482"/>
    <n v="80"/>
    <n v="110"/>
    <n v="120"/>
    <n v="230"/>
    <n v="775"/>
    <n v="12"/>
    <x v="9"/>
    <x v="17"/>
    <x v="3"/>
    <x v="1"/>
    <x v="0"/>
    <x v="1"/>
    <x v="10"/>
  </r>
  <r>
    <n v="-363"/>
    <n v="-255"/>
    <n v="21"/>
    <n v="194"/>
    <n v="129"/>
    <x v="72"/>
    <x v="522"/>
    <n v="-170"/>
    <n v="55"/>
    <n v="-110"/>
    <n v="13"/>
    <n v="702"/>
    <n v="13"/>
    <x v="9"/>
    <x v="17"/>
    <x v="3"/>
    <x v="1"/>
    <x v="0"/>
    <x v="1"/>
    <x v="3"/>
  </r>
  <r>
    <n v="-2"/>
    <n v="43"/>
    <n v="77"/>
    <n v="34"/>
    <n v="45"/>
    <x v="19"/>
    <x v="491"/>
    <n v="30"/>
    <n v="40"/>
    <n v="60"/>
    <n v="98"/>
    <n v="775"/>
    <n v="2"/>
    <x v="9"/>
    <x v="17"/>
    <x v="3"/>
    <x v="1"/>
    <x v="0"/>
    <x v="0"/>
    <x v="1"/>
  </r>
  <r>
    <n v="7"/>
    <n v="37"/>
    <n v="68"/>
    <n v="31"/>
    <n v="30"/>
    <x v="28"/>
    <x v="490"/>
    <n v="50"/>
    <n v="27"/>
    <n v="60"/>
    <n v="90"/>
    <n v="775"/>
    <n v="3"/>
    <x v="9"/>
    <x v="17"/>
    <x v="3"/>
    <x v="1"/>
    <x v="1"/>
    <x v="0"/>
    <x v="2"/>
  </r>
  <r>
    <n v="32"/>
    <n v="43"/>
    <n v="43"/>
    <n v="0"/>
    <n v="11"/>
    <x v="38"/>
    <x v="488"/>
    <n v="30"/>
    <n v="0"/>
    <n v="30"/>
    <n v="26"/>
    <n v="702"/>
    <n v="4"/>
    <x v="9"/>
    <x v="17"/>
    <x v="3"/>
    <x v="1"/>
    <x v="0"/>
    <x v="2"/>
    <x v="12"/>
  </r>
  <r>
    <n v="14"/>
    <n v="31"/>
    <n v="52"/>
    <n v="21"/>
    <n v="17"/>
    <x v="13"/>
    <x v="489"/>
    <n v="20"/>
    <n v="10"/>
    <n v="20"/>
    <n v="30"/>
    <n v="702"/>
    <n v="5"/>
    <x v="9"/>
    <x v="17"/>
    <x v="3"/>
    <x v="1"/>
    <x v="0"/>
    <x v="2"/>
    <x v="4"/>
  </r>
  <r>
    <n v="17"/>
    <n v="35"/>
    <n v="58"/>
    <n v="23"/>
    <n v="18"/>
    <x v="41"/>
    <x v="487"/>
    <n v="30"/>
    <n v="10"/>
    <n v="30"/>
    <n v="40"/>
    <n v="702"/>
    <n v="6"/>
    <x v="9"/>
    <x v="17"/>
    <x v="3"/>
    <x v="1"/>
    <x v="1"/>
    <x v="2"/>
    <x v="5"/>
  </r>
  <r>
    <n v="17"/>
    <n v="36"/>
    <n v="61"/>
    <n v="25"/>
    <n v="19"/>
    <x v="15"/>
    <x v="163"/>
    <n v="30"/>
    <n v="10"/>
    <n v="30"/>
    <n v="40"/>
    <n v="971"/>
    <n v="8"/>
    <x v="9"/>
    <x v="18"/>
    <x v="3"/>
    <x v="1"/>
    <x v="1"/>
    <x v="3"/>
    <x v="6"/>
  </r>
  <r>
    <n v="73"/>
    <n v="115"/>
    <n v="205"/>
    <n v="90"/>
    <n v="42"/>
    <x v="57"/>
    <x v="461"/>
    <n v="90"/>
    <n v="69"/>
    <n v="100"/>
    <n v="151"/>
    <n v="971"/>
    <n v="9"/>
    <x v="9"/>
    <x v="18"/>
    <x v="3"/>
    <x v="1"/>
    <x v="1"/>
    <x v="3"/>
    <x v="7"/>
  </r>
  <r>
    <n v="16"/>
    <n v="32"/>
    <n v="53"/>
    <n v="21"/>
    <n v="16"/>
    <x v="13"/>
    <x v="497"/>
    <n v="20"/>
    <n v="0"/>
    <n v="20"/>
    <n v="31"/>
    <n v="541"/>
    <n v="11"/>
    <x v="9"/>
    <x v="18"/>
    <x v="3"/>
    <x v="1"/>
    <x v="0"/>
    <x v="1"/>
    <x v="9"/>
  </r>
  <r>
    <n v="64"/>
    <n v="123"/>
    <n v="205"/>
    <n v="82"/>
    <n v="59"/>
    <x v="1"/>
    <x v="249"/>
    <n v="50"/>
    <n v="30"/>
    <n v="60"/>
    <n v="102"/>
    <n v="971"/>
    <n v="12"/>
    <x v="9"/>
    <x v="18"/>
    <x v="3"/>
    <x v="1"/>
    <x v="0"/>
    <x v="1"/>
    <x v="10"/>
  </r>
  <r>
    <n v="76"/>
    <n v="127"/>
    <n v="218"/>
    <n v="91"/>
    <n v="51"/>
    <x v="55"/>
    <x v="424"/>
    <n v="50"/>
    <n v="53"/>
    <n v="60"/>
    <n v="100"/>
    <n v="971"/>
    <n v="13"/>
    <x v="9"/>
    <x v="18"/>
    <x v="3"/>
    <x v="1"/>
    <x v="0"/>
    <x v="1"/>
    <x v="3"/>
  </r>
  <r>
    <n v="-5"/>
    <n v="71"/>
    <n v="122"/>
    <n v="51"/>
    <n v="76"/>
    <x v="89"/>
    <x v="475"/>
    <n v="50"/>
    <n v="70"/>
    <n v="100"/>
    <n v="170"/>
    <n v="971"/>
    <n v="1"/>
    <x v="9"/>
    <x v="18"/>
    <x v="3"/>
    <x v="1"/>
    <x v="0"/>
    <x v="0"/>
    <x v="0"/>
  </r>
  <r>
    <n v="21"/>
    <n v="84"/>
    <n v="144"/>
    <n v="60"/>
    <n v="63"/>
    <x v="8"/>
    <x v="370"/>
    <n v="90"/>
    <n v="78"/>
    <n v="130"/>
    <n v="212"/>
    <n v="971"/>
    <n v="2"/>
    <x v="9"/>
    <x v="18"/>
    <x v="3"/>
    <x v="1"/>
    <x v="0"/>
    <x v="0"/>
    <x v="1"/>
  </r>
  <r>
    <n v="29"/>
    <n v="64"/>
    <n v="107"/>
    <n v="43"/>
    <n v="35"/>
    <x v="45"/>
    <x v="318"/>
    <n v="80"/>
    <n v="47"/>
    <n v="100"/>
    <n v="150"/>
    <n v="971"/>
    <n v="3"/>
    <x v="9"/>
    <x v="18"/>
    <x v="3"/>
    <x v="1"/>
    <x v="1"/>
    <x v="0"/>
    <x v="2"/>
  </r>
  <r>
    <n v="12"/>
    <n v="66"/>
    <n v="120"/>
    <n v="54"/>
    <n v="54"/>
    <x v="23"/>
    <x v="477"/>
    <n v="40"/>
    <n v="44"/>
    <n v="60"/>
    <n v="96"/>
    <n v="503"/>
    <n v="4"/>
    <x v="9"/>
    <x v="18"/>
    <x v="3"/>
    <x v="1"/>
    <x v="0"/>
    <x v="2"/>
    <x v="12"/>
  </r>
  <r>
    <n v="27"/>
    <n v="71"/>
    <n v="123"/>
    <n v="52"/>
    <n v="44"/>
    <x v="43"/>
    <x v="476"/>
    <n v="60"/>
    <n v="35"/>
    <n v="70"/>
    <n v="95"/>
    <n v="971"/>
    <n v="5"/>
    <x v="9"/>
    <x v="18"/>
    <x v="3"/>
    <x v="1"/>
    <x v="0"/>
    <x v="2"/>
    <x v="4"/>
  </r>
  <r>
    <n v="91"/>
    <n v="161"/>
    <n v="322"/>
    <n v="110"/>
    <n v="70"/>
    <x v="50"/>
    <x v="474"/>
    <n v="110"/>
    <n v="141"/>
    <n v="150"/>
    <n v="284"/>
    <n v="503"/>
    <n v="6"/>
    <x v="9"/>
    <x v="18"/>
    <x v="3"/>
    <x v="1"/>
    <x v="1"/>
    <x v="2"/>
    <x v="5"/>
  </r>
  <r>
    <n v="115"/>
    <n v="188"/>
    <n v="313"/>
    <n v="142"/>
    <n v="73"/>
    <x v="60"/>
    <x v="504"/>
    <n v="130"/>
    <n v="82"/>
    <n v="160"/>
    <n v="258"/>
    <n v="206"/>
    <n v="8"/>
    <x v="9"/>
    <x v="19"/>
    <x v="3"/>
    <x v="1"/>
    <x v="1"/>
    <x v="3"/>
    <x v="6"/>
  </r>
  <r>
    <n v="47"/>
    <n v="71"/>
    <n v="119"/>
    <n v="48"/>
    <n v="24"/>
    <x v="45"/>
    <x v="106"/>
    <n v="60"/>
    <n v="39"/>
    <n v="60"/>
    <n v="90"/>
    <n v="425"/>
    <n v="9"/>
    <x v="9"/>
    <x v="19"/>
    <x v="3"/>
    <x v="1"/>
    <x v="1"/>
    <x v="3"/>
    <x v="7"/>
  </r>
  <r>
    <n v="57"/>
    <n v="99"/>
    <n v="159"/>
    <n v="60"/>
    <n v="42"/>
    <x v="22"/>
    <x v="43"/>
    <n v="40"/>
    <n v="20"/>
    <n v="50"/>
    <n v="81"/>
    <n v="206"/>
    <n v="11"/>
    <x v="9"/>
    <x v="19"/>
    <x v="3"/>
    <x v="1"/>
    <x v="0"/>
    <x v="1"/>
    <x v="9"/>
  </r>
  <r>
    <n v="31"/>
    <n v="67"/>
    <n v="113"/>
    <n v="46"/>
    <n v="36"/>
    <x v="3"/>
    <x v="39"/>
    <n v="30"/>
    <n v="20"/>
    <n v="30"/>
    <n v="38"/>
    <n v="360"/>
    <n v="12"/>
    <x v="9"/>
    <x v="19"/>
    <x v="3"/>
    <x v="1"/>
    <x v="0"/>
    <x v="1"/>
    <x v="10"/>
  </r>
  <r>
    <n v="0"/>
    <n v="84"/>
    <n v="144"/>
    <n v="60"/>
    <n v="84"/>
    <x v="91"/>
    <x v="389"/>
    <n v="10"/>
    <n v="20"/>
    <n v="40"/>
    <n v="47"/>
    <n v="206"/>
    <n v="13"/>
    <x v="9"/>
    <x v="19"/>
    <x v="3"/>
    <x v="1"/>
    <x v="0"/>
    <x v="1"/>
    <x v="3"/>
  </r>
  <r>
    <n v="56"/>
    <n v="99"/>
    <n v="167"/>
    <n v="68"/>
    <n v="43"/>
    <x v="27"/>
    <x v="523"/>
    <n v="110"/>
    <n v="90"/>
    <n v="140"/>
    <n v="232"/>
    <n v="206"/>
    <n v="2"/>
    <x v="9"/>
    <x v="19"/>
    <x v="3"/>
    <x v="1"/>
    <x v="0"/>
    <x v="0"/>
    <x v="1"/>
  </r>
  <r>
    <n v="17"/>
    <n v="134"/>
    <n v="230"/>
    <n v="96"/>
    <n v="117"/>
    <x v="92"/>
    <x v="501"/>
    <n v="100"/>
    <n v="120"/>
    <n v="190"/>
    <n v="333"/>
    <n v="425"/>
    <n v="3"/>
    <x v="9"/>
    <x v="19"/>
    <x v="3"/>
    <x v="1"/>
    <x v="1"/>
    <x v="0"/>
    <x v="2"/>
  </r>
  <r>
    <n v="10"/>
    <n v="29"/>
    <n v="51"/>
    <n v="22"/>
    <n v="19"/>
    <x v="15"/>
    <x v="500"/>
    <n v="20"/>
    <n v="10"/>
    <n v="20"/>
    <n v="34"/>
    <n v="206"/>
    <n v="4"/>
    <x v="9"/>
    <x v="19"/>
    <x v="3"/>
    <x v="1"/>
    <x v="0"/>
    <x v="2"/>
    <x v="12"/>
  </r>
  <r>
    <n v="16"/>
    <n v="70"/>
    <n v="126"/>
    <n v="56"/>
    <n v="54"/>
    <x v="27"/>
    <x v="153"/>
    <n v="50"/>
    <n v="35"/>
    <n v="70"/>
    <n v="110"/>
    <n v="253"/>
    <n v="5"/>
    <x v="9"/>
    <x v="19"/>
    <x v="3"/>
    <x v="1"/>
    <x v="0"/>
    <x v="2"/>
    <x v="4"/>
  </r>
  <r>
    <n v="48"/>
    <n v="94"/>
    <n v="174"/>
    <n v="80"/>
    <n v="46"/>
    <x v="0"/>
    <x v="499"/>
    <n v="80"/>
    <n v="54"/>
    <n v="90"/>
    <n v="150"/>
    <n v="253"/>
    <n v="6"/>
    <x v="9"/>
    <x v="19"/>
    <x v="3"/>
    <x v="1"/>
    <x v="1"/>
    <x v="2"/>
    <x v="5"/>
  </r>
  <r>
    <n v="70"/>
    <n v="112"/>
    <n v="200"/>
    <n v="88"/>
    <n v="42"/>
    <x v="57"/>
    <x v="524"/>
    <n v="60"/>
    <n v="57"/>
    <n v="90"/>
    <n v="173"/>
    <n v="719"/>
    <n v="13"/>
    <x v="10"/>
    <x v="0"/>
    <x v="0"/>
    <x v="0"/>
    <x v="0"/>
    <x v="1"/>
    <x v="3"/>
  </r>
  <r>
    <n v="107"/>
    <n v="182"/>
    <n v="363"/>
    <n v="225"/>
    <n v="75"/>
    <x v="51"/>
    <x v="525"/>
    <n v="100"/>
    <n v="188"/>
    <n v="160"/>
    <n v="322"/>
    <n v="970"/>
    <n v="8"/>
    <x v="10"/>
    <x v="0"/>
    <x v="0"/>
    <x v="0"/>
    <x v="1"/>
    <x v="3"/>
    <x v="6"/>
  </r>
  <r>
    <n v="-4"/>
    <n v="73"/>
    <n v="125"/>
    <n v="52"/>
    <n v="77"/>
    <x v="6"/>
    <x v="420"/>
    <n v="10"/>
    <n v="31"/>
    <n v="70"/>
    <n v="119"/>
    <n v="303"/>
    <n v="9"/>
    <x v="10"/>
    <x v="0"/>
    <x v="0"/>
    <x v="0"/>
    <x v="1"/>
    <x v="3"/>
    <x v="7"/>
  </r>
  <r>
    <n v="32"/>
    <n v="79"/>
    <n v="138"/>
    <n v="59"/>
    <n v="47"/>
    <x v="8"/>
    <x v="526"/>
    <n v="40"/>
    <n v="50"/>
    <n v="70"/>
    <n v="120"/>
    <n v="720"/>
    <n v="10"/>
    <x v="10"/>
    <x v="0"/>
    <x v="0"/>
    <x v="0"/>
    <x v="1"/>
    <x v="3"/>
    <x v="8"/>
  </r>
  <r>
    <n v="15"/>
    <n v="69"/>
    <n v="124"/>
    <n v="55"/>
    <n v="54"/>
    <x v="23"/>
    <x v="225"/>
    <n v="20"/>
    <n v="40"/>
    <n v="60"/>
    <n v="100"/>
    <n v="719"/>
    <n v="11"/>
    <x v="10"/>
    <x v="0"/>
    <x v="0"/>
    <x v="0"/>
    <x v="0"/>
    <x v="1"/>
    <x v="9"/>
  </r>
  <r>
    <n v="29"/>
    <n v="68"/>
    <n v="125"/>
    <n v="57"/>
    <n v="39"/>
    <x v="43"/>
    <x v="279"/>
    <n v="30"/>
    <n v="28"/>
    <n v="60"/>
    <n v="112"/>
    <n v="719"/>
    <n v="12"/>
    <x v="10"/>
    <x v="0"/>
    <x v="0"/>
    <x v="0"/>
    <x v="0"/>
    <x v="1"/>
    <x v="10"/>
  </r>
  <r>
    <n v="58"/>
    <n v="114"/>
    <n v="189"/>
    <n v="75"/>
    <n v="56"/>
    <x v="0"/>
    <x v="527"/>
    <n v="100"/>
    <n v="96"/>
    <n v="150"/>
    <n v="240"/>
    <n v="303"/>
    <n v="6"/>
    <x v="10"/>
    <x v="0"/>
    <x v="0"/>
    <x v="0"/>
    <x v="1"/>
    <x v="2"/>
    <x v="5"/>
  </r>
  <r>
    <n v="48"/>
    <n v="73"/>
    <n v="123"/>
    <n v="50"/>
    <n v="25"/>
    <x v="3"/>
    <x v="528"/>
    <n v="70"/>
    <n v="60"/>
    <n v="90"/>
    <n v="155"/>
    <n v="303"/>
    <n v="5"/>
    <x v="10"/>
    <x v="0"/>
    <x v="0"/>
    <x v="0"/>
    <x v="0"/>
    <x v="2"/>
    <x v="4"/>
  </r>
  <r>
    <n v="84"/>
    <n v="117"/>
    <n v="198"/>
    <n v="81"/>
    <n v="33"/>
    <x v="9"/>
    <x v="529"/>
    <n v="80"/>
    <n v="77"/>
    <n v="110"/>
    <n v="190"/>
    <n v="970"/>
    <n v="3"/>
    <x v="10"/>
    <x v="0"/>
    <x v="0"/>
    <x v="0"/>
    <x v="1"/>
    <x v="0"/>
    <x v="2"/>
  </r>
  <r>
    <n v="128"/>
    <n v="172"/>
    <n v="290"/>
    <n v="62"/>
    <n v="44"/>
    <x v="37"/>
    <x v="530"/>
    <n v="130"/>
    <n v="164"/>
    <n v="170"/>
    <n v="280"/>
    <n v="970"/>
    <n v="1"/>
    <x v="10"/>
    <x v="0"/>
    <x v="0"/>
    <x v="0"/>
    <x v="0"/>
    <x v="0"/>
    <x v="0"/>
  </r>
  <r>
    <n v="27"/>
    <n v="52"/>
    <n v="92"/>
    <n v="40"/>
    <n v="25"/>
    <x v="45"/>
    <x v="531"/>
    <n v="40"/>
    <n v="30"/>
    <n v="60"/>
    <n v="90"/>
    <n v="970"/>
    <n v="2"/>
    <x v="10"/>
    <x v="0"/>
    <x v="0"/>
    <x v="0"/>
    <x v="0"/>
    <x v="0"/>
    <x v="1"/>
  </r>
  <r>
    <n v="127"/>
    <n v="172"/>
    <n v="290"/>
    <n v="103"/>
    <n v="45"/>
    <x v="37"/>
    <x v="530"/>
    <n v="110"/>
    <n v="104"/>
    <n v="150"/>
    <n v="252"/>
    <n v="312"/>
    <n v="8"/>
    <x v="10"/>
    <x v="1"/>
    <x v="0"/>
    <x v="0"/>
    <x v="1"/>
    <x v="3"/>
    <x v="6"/>
  </r>
  <r>
    <n v="27"/>
    <n v="52"/>
    <n v="92"/>
    <n v="40"/>
    <n v="25"/>
    <x v="45"/>
    <x v="531"/>
    <n v="30"/>
    <n v="30"/>
    <n v="50"/>
    <n v="80"/>
    <n v="773"/>
    <n v="9"/>
    <x v="10"/>
    <x v="1"/>
    <x v="0"/>
    <x v="0"/>
    <x v="1"/>
    <x v="3"/>
    <x v="7"/>
  </r>
  <r>
    <n v="84"/>
    <n v="117"/>
    <n v="198"/>
    <n v="81"/>
    <n v="33"/>
    <x v="9"/>
    <x v="529"/>
    <n v="80"/>
    <n v="60"/>
    <n v="110"/>
    <n v="190"/>
    <n v="630"/>
    <n v="10"/>
    <x v="10"/>
    <x v="1"/>
    <x v="0"/>
    <x v="0"/>
    <x v="1"/>
    <x v="3"/>
    <x v="8"/>
  </r>
  <r>
    <n v="48"/>
    <n v="73"/>
    <n v="123"/>
    <n v="50"/>
    <n v="25"/>
    <x v="3"/>
    <x v="528"/>
    <n v="40"/>
    <n v="29"/>
    <n v="60"/>
    <n v="100"/>
    <n v="847"/>
    <n v="11"/>
    <x v="10"/>
    <x v="1"/>
    <x v="0"/>
    <x v="0"/>
    <x v="0"/>
    <x v="1"/>
    <x v="9"/>
  </r>
  <r>
    <n v="59"/>
    <n v="114"/>
    <n v="189"/>
    <n v="75"/>
    <n v="55"/>
    <x v="0"/>
    <x v="527"/>
    <n v="50"/>
    <n v="60"/>
    <n v="90"/>
    <n v="138"/>
    <n v="630"/>
    <n v="12"/>
    <x v="10"/>
    <x v="1"/>
    <x v="0"/>
    <x v="0"/>
    <x v="0"/>
    <x v="1"/>
    <x v="10"/>
  </r>
  <r>
    <n v="129"/>
    <n v="212"/>
    <n v="423"/>
    <n v="221"/>
    <n v="83"/>
    <x v="93"/>
    <x v="532"/>
    <n v="200"/>
    <n v="285"/>
    <n v="270"/>
    <n v="534"/>
    <n v="847"/>
    <n v="6"/>
    <x v="10"/>
    <x v="1"/>
    <x v="0"/>
    <x v="0"/>
    <x v="1"/>
    <x v="2"/>
    <x v="5"/>
  </r>
  <r>
    <n v="196"/>
    <n v="304"/>
    <n v="532"/>
    <n v="237"/>
    <n v="108"/>
    <x v="71"/>
    <x v="533"/>
    <n v="290"/>
    <n v="292"/>
    <n v="390"/>
    <n v="680"/>
    <n v="224"/>
    <n v="5"/>
    <x v="10"/>
    <x v="1"/>
    <x v="0"/>
    <x v="0"/>
    <x v="0"/>
    <x v="2"/>
    <x v="4"/>
  </r>
  <r>
    <n v="106"/>
    <n v="165"/>
    <n v="278"/>
    <n v="64"/>
    <n v="59"/>
    <x v="64"/>
    <x v="229"/>
    <n v="110"/>
    <n v="136"/>
    <n v="160"/>
    <n v="267"/>
    <n v="815"/>
    <n v="3"/>
    <x v="10"/>
    <x v="1"/>
    <x v="0"/>
    <x v="0"/>
    <x v="1"/>
    <x v="0"/>
    <x v="2"/>
  </r>
  <r>
    <n v="139"/>
    <n v="239"/>
    <n v="412"/>
    <n v="205"/>
    <n v="100"/>
    <x v="7"/>
    <x v="534"/>
    <n v="140"/>
    <n v="133"/>
    <n v="230"/>
    <n v="398"/>
    <n v="815"/>
    <n v="2"/>
    <x v="10"/>
    <x v="1"/>
    <x v="0"/>
    <x v="0"/>
    <x v="0"/>
    <x v="0"/>
    <x v="1"/>
  </r>
  <r>
    <n v="196"/>
    <n v="304"/>
    <n v="532"/>
    <n v="162"/>
    <n v="108"/>
    <x v="71"/>
    <x v="533"/>
    <n v="180"/>
    <n v="204"/>
    <n v="280"/>
    <n v="490"/>
    <n v="712"/>
    <n v="8"/>
    <x v="10"/>
    <x v="2"/>
    <x v="0"/>
    <x v="1"/>
    <x v="1"/>
    <x v="3"/>
    <x v="6"/>
  </r>
  <r>
    <n v="107"/>
    <n v="165"/>
    <n v="278"/>
    <n v="95"/>
    <n v="58"/>
    <x v="64"/>
    <x v="229"/>
    <n v="100"/>
    <n v="44"/>
    <n v="150"/>
    <n v="259"/>
    <n v="712"/>
    <n v="9"/>
    <x v="10"/>
    <x v="2"/>
    <x v="0"/>
    <x v="1"/>
    <x v="1"/>
    <x v="3"/>
    <x v="7"/>
  </r>
  <r>
    <n v="129"/>
    <n v="212"/>
    <n v="423"/>
    <n v="183"/>
    <n v="83"/>
    <x v="93"/>
    <x v="532"/>
    <n v="110"/>
    <n v="177"/>
    <n v="180"/>
    <n v="339"/>
    <n v="712"/>
    <n v="11"/>
    <x v="10"/>
    <x v="2"/>
    <x v="0"/>
    <x v="1"/>
    <x v="0"/>
    <x v="1"/>
    <x v="9"/>
  </r>
  <r>
    <n v="173"/>
    <n v="300"/>
    <n v="545"/>
    <n v="252"/>
    <n v="127"/>
    <x v="17"/>
    <x v="535"/>
    <n v="130"/>
    <n v="162"/>
    <n v="250"/>
    <n v="462"/>
    <n v="319"/>
    <n v="12"/>
    <x v="10"/>
    <x v="2"/>
    <x v="0"/>
    <x v="1"/>
    <x v="0"/>
    <x v="1"/>
    <x v="10"/>
  </r>
  <r>
    <n v="16"/>
    <n v="34"/>
    <n v="56"/>
    <n v="22"/>
    <n v="18"/>
    <x v="41"/>
    <x v="536"/>
    <n v="40"/>
    <n v="20"/>
    <n v="50"/>
    <n v="75"/>
    <n v="515"/>
    <n v="5"/>
    <x v="10"/>
    <x v="2"/>
    <x v="0"/>
    <x v="1"/>
    <x v="0"/>
    <x v="2"/>
    <x v="4"/>
  </r>
  <r>
    <n v="31"/>
    <n v="43"/>
    <n v="43"/>
    <n v="0"/>
    <n v="12"/>
    <x v="38"/>
    <x v="537"/>
    <n v="40"/>
    <n v="0"/>
    <n v="50"/>
    <n v="50"/>
    <n v="712"/>
    <n v="6"/>
    <x v="10"/>
    <x v="2"/>
    <x v="0"/>
    <x v="1"/>
    <x v="1"/>
    <x v="2"/>
    <x v="5"/>
  </r>
  <r>
    <n v="-3"/>
    <n v="13"/>
    <n v="23"/>
    <n v="10"/>
    <n v="16"/>
    <x v="90"/>
    <x v="47"/>
    <n v="10"/>
    <n v="0"/>
    <n v="20"/>
    <n v="23"/>
    <n v="641"/>
    <n v="3"/>
    <x v="10"/>
    <x v="2"/>
    <x v="0"/>
    <x v="1"/>
    <x v="1"/>
    <x v="0"/>
    <x v="2"/>
  </r>
  <r>
    <n v="8"/>
    <n v="24"/>
    <n v="39"/>
    <n v="15"/>
    <n v="16"/>
    <x v="16"/>
    <x v="433"/>
    <n v="10"/>
    <n v="10"/>
    <n v="20"/>
    <n v="31"/>
    <n v="563"/>
    <n v="1"/>
    <x v="10"/>
    <x v="2"/>
    <x v="0"/>
    <x v="1"/>
    <x v="0"/>
    <x v="0"/>
    <x v="0"/>
  </r>
  <r>
    <n v="5"/>
    <n v="35"/>
    <n v="64"/>
    <n v="29"/>
    <n v="30"/>
    <x v="14"/>
    <x v="434"/>
    <n v="20"/>
    <n v="20"/>
    <n v="40"/>
    <n v="58"/>
    <n v="563"/>
    <n v="2"/>
    <x v="10"/>
    <x v="2"/>
    <x v="0"/>
    <x v="1"/>
    <x v="0"/>
    <x v="0"/>
    <x v="1"/>
  </r>
  <r>
    <n v="-4"/>
    <n v="41"/>
    <n v="74"/>
    <n v="33"/>
    <n v="45"/>
    <x v="19"/>
    <x v="538"/>
    <n v="0"/>
    <n v="20"/>
    <n v="40"/>
    <n v="73"/>
    <n v="314"/>
    <n v="13"/>
    <x v="10"/>
    <x v="3"/>
    <x v="0"/>
    <x v="1"/>
    <x v="0"/>
    <x v="1"/>
    <x v="3"/>
  </r>
  <r>
    <n v="-8"/>
    <n v="62"/>
    <n v="106"/>
    <n v="44"/>
    <n v="70"/>
    <x v="30"/>
    <x v="104"/>
    <n v="0"/>
    <n v="40"/>
    <n v="50"/>
    <n v="82"/>
    <n v="573"/>
    <n v="8"/>
    <x v="10"/>
    <x v="3"/>
    <x v="0"/>
    <x v="1"/>
    <x v="1"/>
    <x v="3"/>
    <x v="6"/>
  </r>
  <r>
    <n v="-9"/>
    <n v="40"/>
    <n v="122"/>
    <n v="82"/>
    <n v="49"/>
    <x v="25"/>
    <x v="539"/>
    <n v="0"/>
    <n v="61"/>
    <n v="40"/>
    <n v="110"/>
    <n v="573"/>
    <n v="9"/>
    <x v="10"/>
    <x v="3"/>
    <x v="0"/>
    <x v="1"/>
    <x v="1"/>
    <x v="3"/>
    <x v="7"/>
  </r>
  <r>
    <n v="9"/>
    <n v="47"/>
    <n v="82"/>
    <n v="35"/>
    <n v="38"/>
    <x v="21"/>
    <x v="386"/>
    <n v="10"/>
    <n v="20"/>
    <n v="40"/>
    <n v="60"/>
    <n v="417"/>
    <n v="11"/>
    <x v="10"/>
    <x v="3"/>
    <x v="0"/>
    <x v="1"/>
    <x v="0"/>
    <x v="1"/>
    <x v="9"/>
  </r>
  <r>
    <n v="-3"/>
    <n v="42"/>
    <n v="76"/>
    <n v="34"/>
    <n v="45"/>
    <x v="19"/>
    <x v="540"/>
    <n v="0"/>
    <n v="20"/>
    <n v="40"/>
    <n v="60"/>
    <n v="636"/>
    <n v="12"/>
    <x v="10"/>
    <x v="3"/>
    <x v="0"/>
    <x v="1"/>
    <x v="0"/>
    <x v="1"/>
    <x v="10"/>
  </r>
  <r>
    <n v="51"/>
    <n v="78"/>
    <n v="132"/>
    <n v="54"/>
    <n v="27"/>
    <x v="4"/>
    <x v="352"/>
    <n v="80"/>
    <n v="55"/>
    <n v="100"/>
    <n v="155"/>
    <n v="314"/>
    <n v="5"/>
    <x v="10"/>
    <x v="3"/>
    <x v="0"/>
    <x v="1"/>
    <x v="0"/>
    <x v="2"/>
    <x v="4"/>
  </r>
  <r>
    <n v="27"/>
    <n v="48"/>
    <n v="81"/>
    <n v="33"/>
    <n v="21"/>
    <x v="28"/>
    <x v="541"/>
    <n v="50"/>
    <n v="34"/>
    <n v="60"/>
    <n v="106"/>
    <n v="314"/>
    <n v="6"/>
    <x v="10"/>
    <x v="3"/>
    <x v="0"/>
    <x v="1"/>
    <x v="1"/>
    <x v="2"/>
    <x v="5"/>
  </r>
  <r>
    <n v="38"/>
    <n v="81"/>
    <n v="150"/>
    <n v="69"/>
    <n v="43"/>
    <x v="27"/>
    <x v="248"/>
    <n v="40"/>
    <n v="60"/>
    <n v="80"/>
    <n v="140"/>
    <n v="314"/>
    <n v="3"/>
    <x v="10"/>
    <x v="3"/>
    <x v="0"/>
    <x v="1"/>
    <x v="1"/>
    <x v="0"/>
    <x v="2"/>
  </r>
  <r>
    <n v="38"/>
    <n v="102"/>
    <n v="184"/>
    <n v="82"/>
    <n v="64"/>
    <x v="62"/>
    <x v="542"/>
    <n v="40"/>
    <n v="80"/>
    <n v="100"/>
    <n v="178"/>
    <n v="573"/>
    <n v="2"/>
    <x v="10"/>
    <x v="3"/>
    <x v="0"/>
    <x v="1"/>
    <x v="0"/>
    <x v="0"/>
    <x v="1"/>
  </r>
  <r>
    <n v="62"/>
    <n v="119"/>
    <n v="197"/>
    <n v="78"/>
    <n v="57"/>
    <x v="25"/>
    <x v="271"/>
    <n v="60"/>
    <n v="49"/>
    <n v="100"/>
    <n v="171"/>
    <n v="330"/>
    <n v="11"/>
    <x v="10"/>
    <x v="4"/>
    <x v="0"/>
    <x v="0"/>
    <x v="0"/>
    <x v="1"/>
    <x v="9"/>
  </r>
  <r>
    <n v="89"/>
    <n v="143"/>
    <n v="245"/>
    <n v="75"/>
    <n v="54"/>
    <x v="62"/>
    <x v="441"/>
    <n v="70"/>
    <n v="68"/>
    <n v="120"/>
    <n v="188"/>
    <n v="419"/>
    <n v="12"/>
    <x v="10"/>
    <x v="4"/>
    <x v="0"/>
    <x v="0"/>
    <x v="0"/>
    <x v="1"/>
    <x v="10"/>
  </r>
  <r>
    <n v="29"/>
    <n v="48"/>
    <n v="80"/>
    <n v="32"/>
    <n v="19"/>
    <x v="14"/>
    <x v="440"/>
    <n v="30"/>
    <n v="30"/>
    <n v="40"/>
    <n v="78"/>
    <n v="937"/>
    <n v="8"/>
    <x v="10"/>
    <x v="4"/>
    <x v="0"/>
    <x v="0"/>
    <x v="1"/>
    <x v="3"/>
    <x v="6"/>
  </r>
  <r>
    <n v="30"/>
    <n v="52"/>
    <n v="88"/>
    <n v="36"/>
    <n v="22"/>
    <x v="29"/>
    <x v="10"/>
    <n v="40"/>
    <n v="30"/>
    <n v="50"/>
    <n v="80"/>
    <n v="614"/>
    <n v="9"/>
    <x v="10"/>
    <x v="4"/>
    <x v="0"/>
    <x v="0"/>
    <x v="1"/>
    <x v="3"/>
    <x v="7"/>
  </r>
  <r>
    <n v="107"/>
    <n v="182"/>
    <n v="363"/>
    <n v="204"/>
    <n v="75"/>
    <x v="51"/>
    <x v="525"/>
    <n v="170"/>
    <n v="244"/>
    <n v="230"/>
    <n v="465"/>
    <n v="440"/>
    <n v="5"/>
    <x v="10"/>
    <x v="4"/>
    <x v="0"/>
    <x v="0"/>
    <x v="0"/>
    <x v="2"/>
    <x v="4"/>
  </r>
  <r>
    <n v="16"/>
    <n v="69"/>
    <n v="124"/>
    <n v="55"/>
    <n v="53"/>
    <x v="23"/>
    <x v="225"/>
    <n v="40"/>
    <n v="64"/>
    <n v="80"/>
    <n v="150"/>
    <n v="419"/>
    <n v="6"/>
    <x v="10"/>
    <x v="4"/>
    <x v="0"/>
    <x v="0"/>
    <x v="1"/>
    <x v="2"/>
    <x v="5"/>
  </r>
  <r>
    <n v="33"/>
    <n v="79"/>
    <n v="138"/>
    <n v="59"/>
    <n v="46"/>
    <x v="8"/>
    <x v="526"/>
    <n v="50"/>
    <n v="51"/>
    <n v="80"/>
    <n v="130"/>
    <n v="330"/>
    <n v="1"/>
    <x v="10"/>
    <x v="4"/>
    <x v="0"/>
    <x v="0"/>
    <x v="0"/>
    <x v="0"/>
    <x v="0"/>
  </r>
  <r>
    <n v="32"/>
    <n v="68"/>
    <n v="114"/>
    <n v="46"/>
    <n v="36"/>
    <x v="3"/>
    <x v="442"/>
    <n v="40"/>
    <n v="42"/>
    <n v="70"/>
    <n v="108"/>
    <n v="614"/>
    <n v="2"/>
    <x v="10"/>
    <x v="4"/>
    <x v="0"/>
    <x v="0"/>
    <x v="0"/>
    <x v="0"/>
    <x v="1"/>
  </r>
  <r>
    <n v="-3"/>
    <n v="73"/>
    <n v="125"/>
    <n v="52"/>
    <n v="76"/>
    <x v="6"/>
    <x v="420"/>
    <n v="10"/>
    <n v="53"/>
    <n v="70"/>
    <n v="120"/>
    <n v="567"/>
    <n v="3"/>
    <x v="10"/>
    <x v="4"/>
    <x v="0"/>
    <x v="0"/>
    <x v="1"/>
    <x v="0"/>
    <x v="2"/>
  </r>
  <r>
    <n v="33"/>
    <n v="71"/>
    <n v="120"/>
    <n v="49"/>
    <n v="38"/>
    <x v="4"/>
    <x v="174"/>
    <n v="20"/>
    <n v="40"/>
    <n v="50"/>
    <n v="79"/>
    <n v="262"/>
    <n v="11"/>
    <x v="10"/>
    <x v="5"/>
    <x v="0"/>
    <x v="1"/>
    <x v="0"/>
    <x v="1"/>
    <x v="9"/>
  </r>
  <r>
    <n v="2"/>
    <n v="86"/>
    <n v="147"/>
    <n v="61"/>
    <n v="84"/>
    <x v="94"/>
    <x v="36"/>
    <n v="0"/>
    <n v="38"/>
    <n v="70"/>
    <n v="108"/>
    <n v="715"/>
    <n v="12"/>
    <x v="10"/>
    <x v="5"/>
    <x v="0"/>
    <x v="1"/>
    <x v="0"/>
    <x v="1"/>
    <x v="10"/>
  </r>
  <r>
    <n v="48"/>
    <n v="88"/>
    <n v="141"/>
    <n v="53"/>
    <n v="40"/>
    <x v="34"/>
    <x v="543"/>
    <n v="50"/>
    <n v="58"/>
    <n v="80"/>
    <n v="130"/>
    <n v="920"/>
    <n v="8"/>
    <x v="10"/>
    <x v="5"/>
    <x v="0"/>
    <x v="1"/>
    <x v="1"/>
    <x v="3"/>
    <x v="6"/>
  </r>
  <r>
    <n v="27"/>
    <n v="47"/>
    <n v="78"/>
    <n v="31"/>
    <n v="20"/>
    <x v="14"/>
    <x v="284"/>
    <n v="40"/>
    <n v="20"/>
    <n v="50"/>
    <n v="70"/>
    <n v="262"/>
    <n v="9"/>
    <x v="10"/>
    <x v="5"/>
    <x v="0"/>
    <x v="1"/>
    <x v="1"/>
    <x v="3"/>
    <x v="7"/>
  </r>
  <r>
    <n v="45"/>
    <n v="89"/>
    <n v="164"/>
    <n v="75"/>
    <n v="44"/>
    <x v="5"/>
    <x v="446"/>
    <n v="70"/>
    <n v="85"/>
    <n v="110"/>
    <n v="195"/>
    <n v="920"/>
    <n v="5"/>
    <x v="10"/>
    <x v="5"/>
    <x v="0"/>
    <x v="1"/>
    <x v="0"/>
    <x v="2"/>
    <x v="4"/>
  </r>
  <r>
    <n v="11"/>
    <n v="30"/>
    <n v="52"/>
    <n v="22"/>
    <n v="19"/>
    <x v="15"/>
    <x v="544"/>
    <n v="30"/>
    <n v="20"/>
    <n v="40"/>
    <n v="60"/>
    <n v="715"/>
    <n v="6"/>
    <x v="10"/>
    <x v="5"/>
    <x v="0"/>
    <x v="1"/>
    <x v="1"/>
    <x v="2"/>
    <x v="5"/>
  </r>
  <r>
    <n v="14"/>
    <n v="67"/>
    <n v="121"/>
    <n v="54"/>
    <n v="53"/>
    <x v="23"/>
    <x v="448"/>
    <n v="20"/>
    <n v="50"/>
    <n v="60"/>
    <n v="111"/>
    <n v="262"/>
    <n v="1"/>
    <x v="10"/>
    <x v="5"/>
    <x v="0"/>
    <x v="1"/>
    <x v="0"/>
    <x v="0"/>
    <x v="0"/>
  </r>
  <r>
    <n v="16"/>
    <n v="130"/>
    <n v="224"/>
    <n v="94"/>
    <n v="114"/>
    <x v="95"/>
    <x v="545"/>
    <n v="30"/>
    <n v="88"/>
    <n v="130"/>
    <n v="222"/>
    <n v="262"/>
    <n v="2"/>
    <x v="10"/>
    <x v="5"/>
    <x v="0"/>
    <x v="1"/>
    <x v="0"/>
    <x v="0"/>
    <x v="1"/>
  </r>
  <r>
    <n v="51"/>
    <n v="103"/>
    <n v="180"/>
    <n v="77"/>
    <n v="52"/>
    <x v="25"/>
    <x v="546"/>
    <n v="60"/>
    <n v="67"/>
    <n v="100"/>
    <n v="170"/>
    <n v="262"/>
    <n v="3"/>
    <x v="10"/>
    <x v="5"/>
    <x v="0"/>
    <x v="1"/>
    <x v="1"/>
    <x v="0"/>
    <x v="2"/>
  </r>
  <r>
    <n v="51"/>
    <n v="78"/>
    <n v="132"/>
    <n v="54"/>
    <n v="27"/>
    <x v="4"/>
    <x v="352"/>
    <n v="60"/>
    <n v="61"/>
    <n v="80"/>
    <n v="130"/>
    <n v="959"/>
    <n v="11"/>
    <x v="10"/>
    <x v="6"/>
    <x v="1"/>
    <x v="1"/>
    <x v="0"/>
    <x v="1"/>
    <x v="9"/>
  </r>
  <r>
    <n v="33"/>
    <n v="54"/>
    <n v="90"/>
    <n v="36"/>
    <n v="21"/>
    <x v="29"/>
    <x v="37"/>
    <n v="40"/>
    <n v="30"/>
    <n v="60"/>
    <n v="90"/>
    <n v="203"/>
    <n v="13"/>
    <x v="10"/>
    <x v="6"/>
    <x v="1"/>
    <x v="1"/>
    <x v="0"/>
    <x v="1"/>
    <x v="3"/>
  </r>
  <r>
    <n v="38"/>
    <n v="102"/>
    <n v="184"/>
    <n v="82"/>
    <n v="64"/>
    <x v="62"/>
    <x v="542"/>
    <n v="30"/>
    <n v="51"/>
    <n v="70"/>
    <n v="121"/>
    <n v="860"/>
    <n v="9"/>
    <x v="10"/>
    <x v="6"/>
    <x v="1"/>
    <x v="1"/>
    <x v="1"/>
    <x v="3"/>
    <x v="7"/>
  </r>
  <r>
    <n v="38"/>
    <n v="81"/>
    <n v="150"/>
    <n v="69"/>
    <n v="43"/>
    <x v="27"/>
    <x v="248"/>
    <n v="30"/>
    <n v="40"/>
    <n v="50"/>
    <n v="90"/>
    <n v="475"/>
    <n v="10"/>
    <x v="10"/>
    <x v="6"/>
    <x v="1"/>
    <x v="1"/>
    <x v="1"/>
    <x v="3"/>
    <x v="8"/>
  </r>
  <r>
    <n v="2"/>
    <n v="86"/>
    <n v="147"/>
    <n v="61"/>
    <n v="84"/>
    <x v="94"/>
    <x v="36"/>
    <n v="10"/>
    <n v="60"/>
    <n v="80"/>
    <n v="145"/>
    <n v="203"/>
    <n v="5"/>
    <x v="10"/>
    <x v="6"/>
    <x v="1"/>
    <x v="1"/>
    <x v="0"/>
    <x v="2"/>
    <x v="4"/>
  </r>
  <r>
    <n v="26"/>
    <n v="71"/>
    <n v="124"/>
    <n v="53"/>
    <n v="45"/>
    <x v="43"/>
    <x v="342"/>
    <n v="40"/>
    <n v="44"/>
    <n v="70"/>
    <n v="126"/>
    <n v="860"/>
    <n v="6"/>
    <x v="10"/>
    <x v="6"/>
    <x v="1"/>
    <x v="1"/>
    <x v="1"/>
    <x v="2"/>
    <x v="5"/>
  </r>
  <r>
    <n v="122"/>
    <n v="195"/>
    <n v="325"/>
    <n v="148"/>
    <n v="73"/>
    <x v="46"/>
    <x v="547"/>
    <n v="130"/>
    <n v="95"/>
    <n v="180"/>
    <n v="288"/>
    <n v="203"/>
    <n v="2"/>
    <x v="10"/>
    <x v="6"/>
    <x v="1"/>
    <x v="1"/>
    <x v="0"/>
    <x v="0"/>
    <x v="1"/>
  </r>
  <r>
    <n v="23"/>
    <n v="42"/>
    <n v="70"/>
    <n v="28"/>
    <n v="19"/>
    <x v="15"/>
    <x v="450"/>
    <n v="40"/>
    <n v="20"/>
    <n v="50"/>
    <n v="59"/>
    <n v="352"/>
    <n v="11"/>
    <x v="10"/>
    <x v="7"/>
    <x v="1"/>
    <x v="0"/>
    <x v="0"/>
    <x v="1"/>
    <x v="9"/>
  </r>
  <r>
    <n v="28"/>
    <n v="47"/>
    <n v="78"/>
    <n v="31"/>
    <n v="19"/>
    <x v="14"/>
    <x v="284"/>
    <n v="40"/>
    <n v="17"/>
    <n v="50"/>
    <n v="93"/>
    <n v="561"/>
    <n v="13"/>
    <x v="10"/>
    <x v="7"/>
    <x v="1"/>
    <x v="0"/>
    <x v="0"/>
    <x v="1"/>
    <x v="3"/>
  </r>
  <r>
    <n v="11"/>
    <n v="30"/>
    <n v="52"/>
    <n v="22"/>
    <n v="19"/>
    <x v="15"/>
    <x v="544"/>
    <n v="10"/>
    <n v="10"/>
    <n v="20"/>
    <n v="30"/>
    <n v="561"/>
    <n v="8"/>
    <x v="10"/>
    <x v="7"/>
    <x v="1"/>
    <x v="0"/>
    <x v="1"/>
    <x v="3"/>
    <x v="6"/>
  </r>
  <r>
    <n v="13"/>
    <n v="67"/>
    <n v="121"/>
    <n v="54"/>
    <n v="54"/>
    <x v="23"/>
    <x v="448"/>
    <n v="10"/>
    <n v="31"/>
    <n v="40"/>
    <n v="89"/>
    <n v="407"/>
    <n v="9"/>
    <x v="10"/>
    <x v="7"/>
    <x v="1"/>
    <x v="0"/>
    <x v="1"/>
    <x v="3"/>
    <x v="7"/>
  </r>
  <r>
    <n v="44"/>
    <n v="89"/>
    <n v="164"/>
    <n v="75"/>
    <n v="45"/>
    <x v="5"/>
    <x v="446"/>
    <n v="30"/>
    <n v="60"/>
    <n v="60"/>
    <n v="100"/>
    <n v="954"/>
    <n v="10"/>
    <x v="10"/>
    <x v="7"/>
    <x v="1"/>
    <x v="0"/>
    <x v="1"/>
    <x v="3"/>
    <x v="8"/>
  </r>
  <r>
    <n v="15"/>
    <n v="130"/>
    <n v="224"/>
    <n v="94"/>
    <n v="115"/>
    <x v="95"/>
    <x v="545"/>
    <n v="20"/>
    <n v="85"/>
    <n v="120"/>
    <n v="210"/>
    <n v="754"/>
    <n v="5"/>
    <x v="10"/>
    <x v="7"/>
    <x v="1"/>
    <x v="0"/>
    <x v="0"/>
    <x v="2"/>
    <x v="4"/>
  </r>
  <r>
    <n v="51"/>
    <n v="103"/>
    <n v="180"/>
    <n v="77"/>
    <n v="52"/>
    <x v="25"/>
    <x v="546"/>
    <n v="60"/>
    <n v="70"/>
    <n v="100"/>
    <n v="170"/>
    <n v="561"/>
    <n v="6"/>
    <x v="10"/>
    <x v="7"/>
    <x v="1"/>
    <x v="0"/>
    <x v="1"/>
    <x v="2"/>
    <x v="5"/>
  </r>
  <r>
    <n v="63"/>
    <n v="119"/>
    <n v="197"/>
    <n v="78"/>
    <n v="56"/>
    <x v="25"/>
    <x v="271"/>
    <n v="60"/>
    <n v="68"/>
    <n v="100"/>
    <n v="168"/>
    <n v="754"/>
    <n v="2"/>
    <x v="10"/>
    <x v="7"/>
    <x v="1"/>
    <x v="0"/>
    <x v="0"/>
    <x v="0"/>
    <x v="1"/>
  </r>
  <r>
    <n v="89"/>
    <n v="143"/>
    <n v="245"/>
    <n v="98"/>
    <n v="54"/>
    <x v="62"/>
    <x v="441"/>
    <n v="90"/>
    <n v="93"/>
    <n v="130"/>
    <n v="220"/>
    <n v="772"/>
    <n v="3"/>
    <x v="10"/>
    <x v="7"/>
    <x v="1"/>
    <x v="0"/>
    <x v="1"/>
    <x v="0"/>
    <x v="2"/>
  </r>
  <r>
    <n v="31"/>
    <n v="52"/>
    <n v="88"/>
    <n v="36"/>
    <n v="21"/>
    <x v="29"/>
    <x v="10"/>
    <n v="40"/>
    <n v="41"/>
    <n v="60"/>
    <n v="79"/>
    <n v="339"/>
    <n v="11"/>
    <x v="10"/>
    <x v="8"/>
    <x v="1"/>
    <x v="0"/>
    <x v="0"/>
    <x v="1"/>
    <x v="9"/>
  </r>
  <r>
    <n v="29"/>
    <n v="48"/>
    <n v="80"/>
    <n v="32"/>
    <n v="19"/>
    <x v="14"/>
    <x v="440"/>
    <n v="40"/>
    <n v="30"/>
    <n v="50"/>
    <n v="93"/>
    <n v="351"/>
    <n v="13"/>
    <x v="10"/>
    <x v="8"/>
    <x v="1"/>
    <x v="0"/>
    <x v="0"/>
    <x v="1"/>
    <x v="3"/>
  </r>
  <r>
    <n v="15"/>
    <n v="69"/>
    <n v="124"/>
    <n v="55"/>
    <n v="54"/>
    <x v="23"/>
    <x v="225"/>
    <n v="20"/>
    <n v="49"/>
    <n v="50"/>
    <n v="99"/>
    <n v="617"/>
    <n v="9"/>
    <x v="10"/>
    <x v="8"/>
    <x v="1"/>
    <x v="0"/>
    <x v="1"/>
    <x v="3"/>
    <x v="7"/>
  </r>
  <r>
    <n v="-8"/>
    <n v="68"/>
    <n v="120"/>
    <n v="52"/>
    <n v="76"/>
    <x v="6"/>
    <x v="179"/>
    <n v="0"/>
    <n v="50"/>
    <n v="60"/>
    <n v="115"/>
    <n v="774"/>
    <n v="5"/>
    <x v="10"/>
    <x v="8"/>
    <x v="1"/>
    <x v="0"/>
    <x v="0"/>
    <x v="2"/>
    <x v="4"/>
  </r>
  <r>
    <n v="108"/>
    <n v="182"/>
    <n v="363"/>
    <n v="272"/>
    <n v="74"/>
    <x v="51"/>
    <x v="525"/>
    <n v="120"/>
    <n v="179"/>
    <n v="180"/>
    <n v="350"/>
    <n v="508"/>
    <n v="7"/>
    <x v="10"/>
    <x v="8"/>
    <x v="1"/>
    <x v="0"/>
    <x v="0"/>
    <x v="2"/>
    <x v="11"/>
  </r>
  <r>
    <n v="324"/>
    <n v="379"/>
    <n v="454"/>
    <n v="75"/>
    <n v="55"/>
    <x v="0"/>
    <x v="548"/>
    <n v="300"/>
    <n v="62"/>
    <n v="340"/>
    <n v="398"/>
    <n v="978"/>
    <n v="2"/>
    <x v="10"/>
    <x v="8"/>
    <x v="1"/>
    <x v="0"/>
    <x v="0"/>
    <x v="0"/>
    <x v="1"/>
  </r>
  <r>
    <n v="8"/>
    <n v="24"/>
    <n v="39"/>
    <n v="15"/>
    <n v="16"/>
    <x v="16"/>
    <x v="433"/>
    <n v="20"/>
    <n v="10"/>
    <n v="30"/>
    <n v="40"/>
    <n v="603"/>
    <n v="11"/>
    <x v="10"/>
    <x v="9"/>
    <x v="1"/>
    <x v="1"/>
    <x v="0"/>
    <x v="1"/>
    <x v="9"/>
  </r>
  <r>
    <n v="32"/>
    <n v="43"/>
    <n v="43"/>
    <n v="0"/>
    <n v="11"/>
    <x v="38"/>
    <x v="537"/>
    <n v="30"/>
    <n v="0"/>
    <n v="40"/>
    <n v="27"/>
    <n v="603"/>
    <n v="13"/>
    <x v="10"/>
    <x v="9"/>
    <x v="1"/>
    <x v="1"/>
    <x v="0"/>
    <x v="1"/>
    <x v="3"/>
  </r>
  <r>
    <n v="-4"/>
    <n v="41"/>
    <n v="74"/>
    <n v="33"/>
    <n v="45"/>
    <x v="19"/>
    <x v="538"/>
    <n v="0"/>
    <n v="20"/>
    <n v="30"/>
    <n v="50"/>
    <n v="603"/>
    <n v="9"/>
    <x v="10"/>
    <x v="9"/>
    <x v="1"/>
    <x v="1"/>
    <x v="1"/>
    <x v="3"/>
    <x v="7"/>
  </r>
  <r>
    <n v="-8"/>
    <n v="62"/>
    <n v="106"/>
    <n v="44"/>
    <n v="70"/>
    <x v="30"/>
    <x v="104"/>
    <n v="10"/>
    <n v="35"/>
    <n v="60"/>
    <n v="105"/>
    <n v="603"/>
    <n v="5"/>
    <x v="10"/>
    <x v="9"/>
    <x v="1"/>
    <x v="1"/>
    <x v="0"/>
    <x v="2"/>
    <x v="4"/>
  </r>
  <r>
    <n v="-3"/>
    <n v="42"/>
    <n v="76"/>
    <n v="34"/>
    <n v="45"/>
    <x v="19"/>
    <x v="540"/>
    <n v="0"/>
    <n v="23"/>
    <n v="40"/>
    <n v="63"/>
    <n v="603"/>
    <n v="7"/>
    <x v="10"/>
    <x v="9"/>
    <x v="1"/>
    <x v="1"/>
    <x v="0"/>
    <x v="2"/>
    <x v="11"/>
  </r>
  <r>
    <n v="20"/>
    <n v="66"/>
    <n v="109"/>
    <n v="43"/>
    <n v="46"/>
    <x v="3"/>
    <x v="66"/>
    <n v="30"/>
    <n v="28"/>
    <n v="60"/>
    <n v="88"/>
    <n v="603"/>
    <n v="2"/>
    <x v="10"/>
    <x v="9"/>
    <x v="1"/>
    <x v="1"/>
    <x v="0"/>
    <x v="0"/>
    <x v="1"/>
  </r>
  <r>
    <n v="30"/>
    <n v="67"/>
    <n v="113"/>
    <n v="46"/>
    <n v="37"/>
    <x v="3"/>
    <x v="549"/>
    <n v="40"/>
    <n v="39"/>
    <n v="60"/>
    <n v="101"/>
    <n v="603"/>
    <n v="1"/>
    <x v="10"/>
    <x v="9"/>
    <x v="1"/>
    <x v="1"/>
    <x v="0"/>
    <x v="0"/>
    <x v="0"/>
  </r>
  <r>
    <n v="84"/>
    <n v="117"/>
    <n v="198"/>
    <n v="81"/>
    <n v="33"/>
    <x v="9"/>
    <x v="529"/>
    <n v="90"/>
    <n v="69"/>
    <n v="120"/>
    <n v="189"/>
    <n v="518"/>
    <n v="11"/>
    <x v="10"/>
    <x v="10"/>
    <x v="1"/>
    <x v="0"/>
    <x v="0"/>
    <x v="1"/>
    <x v="9"/>
  </r>
  <r>
    <n v="127"/>
    <n v="172"/>
    <n v="290"/>
    <n v="90"/>
    <n v="45"/>
    <x v="37"/>
    <x v="530"/>
    <n v="130"/>
    <n v="86"/>
    <n v="170"/>
    <n v="278"/>
    <n v="315"/>
    <n v="12"/>
    <x v="10"/>
    <x v="10"/>
    <x v="1"/>
    <x v="0"/>
    <x v="0"/>
    <x v="1"/>
    <x v="10"/>
  </r>
  <r>
    <n v="47"/>
    <n v="73"/>
    <n v="123"/>
    <n v="50"/>
    <n v="26"/>
    <x v="3"/>
    <x v="528"/>
    <n v="50"/>
    <n v="37"/>
    <n v="70"/>
    <n v="133"/>
    <n v="718"/>
    <n v="13"/>
    <x v="10"/>
    <x v="10"/>
    <x v="1"/>
    <x v="0"/>
    <x v="0"/>
    <x v="1"/>
    <x v="3"/>
  </r>
  <r>
    <n v="204"/>
    <n v="331"/>
    <n v="576"/>
    <n v="275"/>
    <n v="127"/>
    <x v="17"/>
    <x v="550"/>
    <n v="140"/>
    <n v="161"/>
    <n v="240"/>
    <n v="420"/>
    <n v="631"/>
    <n v="9"/>
    <x v="10"/>
    <x v="10"/>
    <x v="1"/>
    <x v="0"/>
    <x v="1"/>
    <x v="3"/>
    <x v="7"/>
  </r>
  <r>
    <n v="-156"/>
    <n v="-65"/>
    <n v="160"/>
    <n v="264"/>
    <n v="91"/>
    <x v="85"/>
    <x v="551"/>
    <n v="-120"/>
    <n v="253"/>
    <n v="-50"/>
    <n v="110"/>
    <n v="914"/>
    <n v="10"/>
    <x v="10"/>
    <x v="10"/>
    <x v="1"/>
    <x v="0"/>
    <x v="1"/>
    <x v="3"/>
    <x v="8"/>
  </r>
  <r>
    <n v="-202"/>
    <n v="-60"/>
    <n v="61"/>
    <n v="83"/>
    <n v="142"/>
    <x v="65"/>
    <x v="552"/>
    <n v="-190"/>
    <n v="70"/>
    <n v="-60"/>
    <n v="55"/>
    <n v="347"/>
    <n v="5"/>
    <x v="10"/>
    <x v="10"/>
    <x v="1"/>
    <x v="0"/>
    <x v="0"/>
    <x v="2"/>
    <x v="4"/>
  </r>
  <r>
    <n v="381"/>
    <n v="464"/>
    <n v="675"/>
    <n v="121"/>
    <n v="83"/>
    <x v="93"/>
    <x v="553"/>
    <n v="390"/>
    <n v="224"/>
    <n v="460"/>
    <n v="653"/>
    <n v="646"/>
    <n v="7"/>
    <x v="10"/>
    <x v="10"/>
    <x v="1"/>
    <x v="0"/>
    <x v="0"/>
    <x v="2"/>
    <x v="11"/>
  </r>
  <r>
    <n v="236"/>
    <n v="374"/>
    <n v="623"/>
    <n v="284"/>
    <n v="138"/>
    <x v="92"/>
    <x v="459"/>
    <n v="230"/>
    <n v="167"/>
    <n v="340"/>
    <n v="560"/>
    <n v="347"/>
    <n v="2"/>
    <x v="10"/>
    <x v="10"/>
    <x v="1"/>
    <x v="0"/>
    <x v="0"/>
    <x v="0"/>
    <x v="1"/>
  </r>
  <r>
    <n v="44"/>
    <n v="68"/>
    <n v="115"/>
    <n v="47"/>
    <n v="24"/>
    <x v="45"/>
    <x v="460"/>
    <n v="60"/>
    <n v="50"/>
    <n v="80"/>
    <n v="128"/>
    <n v="225"/>
    <n v="2"/>
    <x v="10"/>
    <x v="11"/>
    <x v="2"/>
    <x v="1"/>
    <x v="0"/>
    <x v="0"/>
    <x v="1"/>
  </r>
  <r>
    <n v="28"/>
    <n v="47"/>
    <n v="78"/>
    <n v="31"/>
    <n v="19"/>
    <x v="14"/>
    <x v="284"/>
    <n v="50"/>
    <n v="27"/>
    <n v="60"/>
    <n v="87"/>
    <n v="504"/>
    <n v="3"/>
    <x v="10"/>
    <x v="11"/>
    <x v="2"/>
    <x v="1"/>
    <x v="1"/>
    <x v="0"/>
    <x v="2"/>
  </r>
  <r>
    <n v="85"/>
    <n v="130"/>
    <n v="231"/>
    <n v="99"/>
    <n v="45"/>
    <x v="37"/>
    <x v="554"/>
    <n v="80"/>
    <n v="90"/>
    <n v="120"/>
    <n v="218"/>
    <n v="337"/>
    <n v="8"/>
    <x v="10"/>
    <x v="11"/>
    <x v="2"/>
    <x v="1"/>
    <x v="1"/>
    <x v="3"/>
    <x v="6"/>
  </r>
  <r>
    <n v="38"/>
    <n v="102"/>
    <n v="184"/>
    <n v="82"/>
    <n v="64"/>
    <x v="62"/>
    <x v="542"/>
    <n v="40"/>
    <n v="79"/>
    <n v="100"/>
    <n v="179"/>
    <n v="337"/>
    <n v="9"/>
    <x v="10"/>
    <x v="11"/>
    <x v="2"/>
    <x v="1"/>
    <x v="1"/>
    <x v="3"/>
    <x v="7"/>
  </r>
  <r>
    <n v="1"/>
    <n v="86"/>
    <n v="147"/>
    <n v="61"/>
    <n v="85"/>
    <x v="94"/>
    <x v="555"/>
    <n v="10"/>
    <n v="36"/>
    <n v="70"/>
    <n v="110"/>
    <n v="504"/>
    <n v="4"/>
    <x v="10"/>
    <x v="11"/>
    <x v="2"/>
    <x v="1"/>
    <x v="0"/>
    <x v="2"/>
    <x v="12"/>
  </r>
  <r>
    <n v="49"/>
    <n v="88"/>
    <n v="141"/>
    <n v="53"/>
    <n v="39"/>
    <x v="34"/>
    <x v="543"/>
    <n v="30"/>
    <n v="45"/>
    <n v="60"/>
    <n v="95"/>
    <n v="225"/>
    <n v="5"/>
    <x v="10"/>
    <x v="11"/>
    <x v="2"/>
    <x v="1"/>
    <x v="0"/>
    <x v="2"/>
    <x v="4"/>
  </r>
  <r>
    <n v="34"/>
    <n v="71"/>
    <n v="120"/>
    <n v="49"/>
    <n v="37"/>
    <x v="4"/>
    <x v="174"/>
    <n v="30"/>
    <n v="24"/>
    <n v="60"/>
    <n v="90"/>
    <n v="225"/>
    <n v="6"/>
    <x v="10"/>
    <x v="11"/>
    <x v="2"/>
    <x v="1"/>
    <x v="1"/>
    <x v="2"/>
    <x v="5"/>
  </r>
  <r>
    <n v="20"/>
    <n v="66"/>
    <n v="109"/>
    <n v="43"/>
    <n v="46"/>
    <x v="3"/>
    <x v="66"/>
    <n v="30"/>
    <n v="48"/>
    <n v="70"/>
    <n v="120"/>
    <n v="505"/>
    <n v="2"/>
    <x v="10"/>
    <x v="12"/>
    <x v="2"/>
    <x v="1"/>
    <x v="0"/>
    <x v="0"/>
    <x v="1"/>
  </r>
  <r>
    <n v="-8"/>
    <n v="40"/>
    <n v="122"/>
    <n v="82"/>
    <n v="48"/>
    <x v="25"/>
    <x v="539"/>
    <n v="10"/>
    <n v="90"/>
    <n v="50"/>
    <n v="137"/>
    <n v="505"/>
    <n v="3"/>
    <x v="10"/>
    <x v="12"/>
    <x v="2"/>
    <x v="1"/>
    <x v="1"/>
    <x v="0"/>
    <x v="2"/>
  </r>
  <r>
    <n v="9"/>
    <n v="24"/>
    <n v="39"/>
    <n v="15"/>
    <n v="15"/>
    <x v="16"/>
    <x v="433"/>
    <n v="10"/>
    <n v="10"/>
    <n v="20"/>
    <n v="30"/>
    <n v="505"/>
    <n v="8"/>
    <x v="10"/>
    <x v="12"/>
    <x v="2"/>
    <x v="1"/>
    <x v="1"/>
    <x v="3"/>
    <x v="6"/>
  </r>
  <r>
    <n v="5"/>
    <n v="35"/>
    <n v="64"/>
    <n v="29"/>
    <n v="30"/>
    <x v="14"/>
    <x v="434"/>
    <n v="10"/>
    <n v="20"/>
    <n v="30"/>
    <n v="50"/>
    <n v="505"/>
    <n v="9"/>
    <x v="10"/>
    <x v="12"/>
    <x v="2"/>
    <x v="1"/>
    <x v="1"/>
    <x v="3"/>
    <x v="7"/>
  </r>
  <r>
    <n v="-4"/>
    <n v="42"/>
    <n v="76"/>
    <n v="34"/>
    <n v="46"/>
    <x v="19"/>
    <x v="556"/>
    <n v="-10"/>
    <n v="20"/>
    <n v="30"/>
    <n v="46"/>
    <n v="505"/>
    <n v="4"/>
    <x v="10"/>
    <x v="12"/>
    <x v="2"/>
    <x v="1"/>
    <x v="0"/>
    <x v="2"/>
    <x v="12"/>
  </r>
  <r>
    <n v="-7"/>
    <n v="62"/>
    <n v="106"/>
    <n v="44"/>
    <n v="69"/>
    <x v="30"/>
    <x v="104"/>
    <n v="0"/>
    <n v="35"/>
    <n v="50"/>
    <n v="85"/>
    <n v="505"/>
    <n v="5"/>
    <x v="10"/>
    <x v="12"/>
    <x v="2"/>
    <x v="1"/>
    <x v="0"/>
    <x v="2"/>
    <x v="4"/>
  </r>
  <r>
    <n v="8"/>
    <n v="47"/>
    <n v="82"/>
    <n v="35"/>
    <n v="39"/>
    <x v="21"/>
    <x v="386"/>
    <n v="20"/>
    <n v="20"/>
    <n v="40"/>
    <n v="54"/>
    <n v="505"/>
    <n v="6"/>
    <x v="10"/>
    <x v="12"/>
    <x v="2"/>
    <x v="1"/>
    <x v="1"/>
    <x v="2"/>
    <x v="5"/>
  </r>
  <r>
    <n v="71"/>
    <n v="112"/>
    <n v="200"/>
    <n v="88"/>
    <n v="41"/>
    <x v="57"/>
    <x v="524"/>
    <n v="90"/>
    <n v="88"/>
    <n v="130"/>
    <n v="232"/>
    <n v="918"/>
    <n v="2"/>
    <x v="10"/>
    <x v="13"/>
    <x v="2"/>
    <x v="1"/>
    <x v="0"/>
    <x v="0"/>
    <x v="1"/>
  </r>
  <r>
    <n v="30"/>
    <n v="52"/>
    <n v="88"/>
    <n v="36"/>
    <n v="22"/>
    <x v="29"/>
    <x v="10"/>
    <n v="40"/>
    <n v="40"/>
    <n v="60"/>
    <n v="103"/>
    <n v="580"/>
    <n v="3"/>
    <x v="10"/>
    <x v="13"/>
    <x v="2"/>
    <x v="1"/>
    <x v="1"/>
    <x v="0"/>
    <x v="2"/>
  </r>
  <r>
    <n v="13"/>
    <n v="67"/>
    <n v="121"/>
    <n v="54"/>
    <n v="54"/>
    <x v="23"/>
    <x v="448"/>
    <n v="20"/>
    <n v="50"/>
    <n v="60"/>
    <n v="110"/>
    <n v="918"/>
    <n v="8"/>
    <x v="10"/>
    <x v="13"/>
    <x v="2"/>
    <x v="1"/>
    <x v="1"/>
    <x v="3"/>
    <x v="6"/>
  </r>
  <r>
    <n v="15"/>
    <n v="130"/>
    <n v="224"/>
    <n v="94"/>
    <n v="115"/>
    <x v="95"/>
    <x v="545"/>
    <n v="20"/>
    <n v="71"/>
    <n v="120"/>
    <n v="191"/>
    <n v="580"/>
    <n v="9"/>
    <x v="10"/>
    <x v="13"/>
    <x v="2"/>
    <x v="1"/>
    <x v="1"/>
    <x v="3"/>
    <x v="7"/>
  </r>
  <r>
    <n v="89"/>
    <n v="143"/>
    <n v="245"/>
    <n v="142"/>
    <n v="54"/>
    <x v="62"/>
    <x v="557"/>
    <n v="60"/>
    <n v="80"/>
    <n v="100"/>
    <n v="176"/>
    <n v="918"/>
    <n v="4"/>
    <x v="10"/>
    <x v="13"/>
    <x v="2"/>
    <x v="1"/>
    <x v="0"/>
    <x v="2"/>
    <x v="12"/>
  </r>
  <r>
    <n v="29"/>
    <n v="48"/>
    <n v="80"/>
    <n v="32"/>
    <n v="19"/>
    <x v="14"/>
    <x v="440"/>
    <n v="30"/>
    <n v="20"/>
    <n v="40"/>
    <n v="60"/>
    <n v="918"/>
    <n v="5"/>
    <x v="10"/>
    <x v="13"/>
    <x v="2"/>
    <x v="1"/>
    <x v="0"/>
    <x v="2"/>
    <x v="4"/>
  </r>
  <r>
    <n v="62"/>
    <n v="119"/>
    <n v="197"/>
    <n v="78"/>
    <n v="57"/>
    <x v="25"/>
    <x v="271"/>
    <n v="40"/>
    <n v="60"/>
    <n v="90"/>
    <n v="150"/>
    <n v="918"/>
    <n v="6"/>
    <x v="10"/>
    <x v="13"/>
    <x v="2"/>
    <x v="1"/>
    <x v="1"/>
    <x v="2"/>
    <x v="5"/>
  </r>
  <r>
    <n v="174"/>
    <n v="265"/>
    <n v="490"/>
    <n v="179"/>
    <n v="91"/>
    <x v="85"/>
    <x v="558"/>
    <n v="230"/>
    <n v="257"/>
    <n v="320"/>
    <n v="580"/>
    <n v="956"/>
    <n v="2"/>
    <x v="10"/>
    <x v="14"/>
    <x v="2"/>
    <x v="0"/>
    <x v="0"/>
    <x v="0"/>
    <x v="1"/>
  </r>
  <r>
    <n v="26"/>
    <n v="52"/>
    <n v="92"/>
    <n v="40"/>
    <n v="26"/>
    <x v="45"/>
    <x v="531"/>
    <n v="40"/>
    <n v="40"/>
    <n v="60"/>
    <n v="97"/>
    <n v="915"/>
    <n v="3"/>
    <x v="10"/>
    <x v="14"/>
    <x v="2"/>
    <x v="0"/>
    <x v="1"/>
    <x v="0"/>
    <x v="2"/>
  </r>
  <r>
    <n v="32"/>
    <n v="79"/>
    <n v="138"/>
    <n v="59"/>
    <n v="47"/>
    <x v="8"/>
    <x v="526"/>
    <n v="40"/>
    <n v="58"/>
    <n v="70"/>
    <n v="120"/>
    <n v="713"/>
    <n v="8"/>
    <x v="10"/>
    <x v="14"/>
    <x v="2"/>
    <x v="0"/>
    <x v="1"/>
    <x v="3"/>
    <x v="6"/>
  </r>
  <r>
    <n v="31"/>
    <n v="68"/>
    <n v="114"/>
    <n v="46"/>
    <n v="37"/>
    <x v="3"/>
    <x v="442"/>
    <n v="30"/>
    <n v="49"/>
    <n v="60"/>
    <n v="109"/>
    <n v="936"/>
    <n v="9"/>
    <x v="10"/>
    <x v="14"/>
    <x v="2"/>
    <x v="0"/>
    <x v="1"/>
    <x v="3"/>
    <x v="7"/>
  </r>
  <r>
    <n v="59"/>
    <n v="114"/>
    <n v="189"/>
    <n v="75"/>
    <n v="55"/>
    <x v="0"/>
    <x v="559"/>
    <n v="40"/>
    <n v="54"/>
    <n v="90"/>
    <n v="144"/>
    <n v="817"/>
    <n v="4"/>
    <x v="10"/>
    <x v="14"/>
    <x v="2"/>
    <x v="0"/>
    <x v="0"/>
    <x v="2"/>
    <x v="12"/>
  </r>
  <r>
    <n v="127"/>
    <n v="172"/>
    <n v="290"/>
    <n v="99"/>
    <n v="45"/>
    <x v="37"/>
    <x v="530"/>
    <n v="100"/>
    <n v="85"/>
    <n v="130"/>
    <n v="215"/>
    <n v="409"/>
    <n v="5"/>
    <x v="10"/>
    <x v="14"/>
    <x v="2"/>
    <x v="0"/>
    <x v="0"/>
    <x v="2"/>
    <x v="4"/>
  </r>
  <r>
    <n v="48"/>
    <n v="73"/>
    <n v="123"/>
    <n v="50"/>
    <n v="25"/>
    <x v="3"/>
    <x v="528"/>
    <n v="40"/>
    <n v="24"/>
    <n v="60"/>
    <n v="90"/>
    <n v="210"/>
    <n v="6"/>
    <x v="10"/>
    <x v="14"/>
    <x v="2"/>
    <x v="0"/>
    <x v="1"/>
    <x v="2"/>
    <x v="5"/>
  </r>
  <r>
    <n v="30"/>
    <n v="67"/>
    <n v="113"/>
    <n v="46"/>
    <n v="37"/>
    <x v="3"/>
    <x v="549"/>
    <n v="30"/>
    <n v="32"/>
    <n v="60"/>
    <n v="92"/>
    <n v="801"/>
    <n v="8"/>
    <x v="10"/>
    <x v="15"/>
    <x v="3"/>
    <x v="1"/>
    <x v="1"/>
    <x v="3"/>
    <x v="6"/>
  </r>
  <r>
    <n v="20"/>
    <n v="66"/>
    <n v="109"/>
    <n v="43"/>
    <n v="46"/>
    <x v="3"/>
    <x v="66"/>
    <n v="30"/>
    <n v="31"/>
    <n v="60"/>
    <n v="100"/>
    <n v="435"/>
    <n v="9"/>
    <x v="10"/>
    <x v="15"/>
    <x v="3"/>
    <x v="1"/>
    <x v="1"/>
    <x v="3"/>
    <x v="7"/>
  </r>
  <r>
    <n v="-8"/>
    <n v="40"/>
    <n v="122"/>
    <n v="82"/>
    <n v="48"/>
    <x v="25"/>
    <x v="539"/>
    <n v="0"/>
    <n v="80"/>
    <n v="40"/>
    <n v="100"/>
    <n v="801"/>
    <n v="10"/>
    <x v="10"/>
    <x v="15"/>
    <x v="3"/>
    <x v="1"/>
    <x v="1"/>
    <x v="3"/>
    <x v="8"/>
  </r>
  <r>
    <n v="-7"/>
    <n v="62"/>
    <n v="106"/>
    <n v="44"/>
    <n v="69"/>
    <x v="30"/>
    <x v="104"/>
    <n v="-10"/>
    <n v="41"/>
    <n v="40"/>
    <n v="81"/>
    <n v="435"/>
    <n v="11"/>
    <x v="10"/>
    <x v="15"/>
    <x v="3"/>
    <x v="1"/>
    <x v="0"/>
    <x v="1"/>
    <x v="9"/>
  </r>
  <r>
    <n v="9"/>
    <n v="47"/>
    <n v="82"/>
    <n v="35"/>
    <n v="38"/>
    <x v="21"/>
    <x v="386"/>
    <n v="10"/>
    <n v="20"/>
    <n v="30"/>
    <n v="38"/>
    <n v="435"/>
    <n v="12"/>
    <x v="10"/>
    <x v="15"/>
    <x v="3"/>
    <x v="1"/>
    <x v="0"/>
    <x v="1"/>
    <x v="10"/>
  </r>
  <r>
    <n v="-3"/>
    <n v="42"/>
    <n v="76"/>
    <n v="34"/>
    <n v="45"/>
    <x v="19"/>
    <x v="540"/>
    <n v="0"/>
    <n v="20"/>
    <n v="30"/>
    <n v="37"/>
    <n v="801"/>
    <n v="13"/>
    <x v="10"/>
    <x v="15"/>
    <x v="3"/>
    <x v="1"/>
    <x v="0"/>
    <x v="1"/>
    <x v="3"/>
  </r>
  <r>
    <n v="39"/>
    <n v="81"/>
    <n v="150"/>
    <n v="69"/>
    <n v="42"/>
    <x v="27"/>
    <x v="248"/>
    <n v="50"/>
    <n v="80"/>
    <n v="90"/>
    <n v="170"/>
    <n v="801"/>
    <n v="1"/>
    <x v="10"/>
    <x v="15"/>
    <x v="3"/>
    <x v="1"/>
    <x v="0"/>
    <x v="0"/>
    <x v="0"/>
  </r>
  <r>
    <n v="27"/>
    <n v="71"/>
    <n v="124"/>
    <n v="53"/>
    <n v="44"/>
    <x v="43"/>
    <x v="342"/>
    <n v="50"/>
    <n v="58"/>
    <n v="80"/>
    <n v="138"/>
    <n v="435"/>
    <n v="2"/>
    <x v="10"/>
    <x v="15"/>
    <x v="3"/>
    <x v="1"/>
    <x v="0"/>
    <x v="0"/>
    <x v="1"/>
  </r>
  <r>
    <n v="38"/>
    <n v="102"/>
    <n v="184"/>
    <n v="82"/>
    <n v="64"/>
    <x v="62"/>
    <x v="542"/>
    <n v="60"/>
    <n v="93"/>
    <n v="120"/>
    <n v="207"/>
    <n v="801"/>
    <n v="3"/>
    <x v="10"/>
    <x v="15"/>
    <x v="3"/>
    <x v="1"/>
    <x v="1"/>
    <x v="0"/>
    <x v="2"/>
  </r>
  <r>
    <n v="27"/>
    <n v="48"/>
    <n v="81"/>
    <n v="33"/>
    <n v="21"/>
    <x v="28"/>
    <x v="541"/>
    <n v="30"/>
    <n v="30"/>
    <n v="40"/>
    <n v="74"/>
    <n v="435"/>
    <n v="4"/>
    <x v="10"/>
    <x v="15"/>
    <x v="3"/>
    <x v="1"/>
    <x v="0"/>
    <x v="2"/>
    <x v="12"/>
  </r>
  <r>
    <n v="85"/>
    <n v="130"/>
    <n v="231"/>
    <n v="96"/>
    <n v="45"/>
    <x v="37"/>
    <x v="554"/>
    <n v="90"/>
    <n v="85"/>
    <n v="130"/>
    <n v="220"/>
    <n v="435"/>
    <n v="5"/>
    <x v="10"/>
    <x v="15"/>
    <x v="3"/>
    <x v="1"/>
    <x v="0"/>
    <x v="2"/>
    <x v="4"/>
  </r>
  <r>
    <n v="52"/>
    <n v="78"/>
    <n v="132"/>
    <n v="54"/>
    <n v="26"/>
    <x v="4"/>
    <x v="352"/>
    <n v="50"/>
    <n v="50"/>
    <n v="70"/>
    <n v="114"/>
    <n v="435"/>
    <n v="6"/>
    <x v="10"/>
    <x v="15"/>
    <x v="3"/>
    <x v="1"/>
    <x v="1"/>
    <x v="2"/>
    <x v="5"/>
  </r>
  <r>
    <n v="84"/>
    <n v="117"/>
    <n v="198"/>
    <n v="81"/>
    <n v="33"/>
    <x v="9"/>
    <x v="529"/>
    <n v="80"/>
    <n v="62"/>
    <n v="110"/>
    <n v="180"/>
    <n v="213"/>
    <n v="8"/>
    <x v="10"/>
    <x v="16"/>
    <x v="3"/>
    <x v="0"/>
    <x v="1"/>
    <x v="3"/>
    <x v="6"/>
  </r>
  <r>
    <n v="174"/>
    <n v="265"/>
    <n v="490"/>
    <n v="192"/>
    <n v="91"/>
    <x v="85"/>
    <x v="558"/>
    <n v="160"/>
    <n v="217"/>
    <n v="240"/>
    <n v="459"/>
    <n v="213"/>
    <n v="9"/>
    <x v="10"/>
    <x v="16"/>
    <x v="3"/>
    <x v="0"/>
    <x v="1"/>
    <x v="3"/>
    <x v="7"/>
  </r>
  <r>
    <n v="27"/>
    <n v="52"/>
    <n v="92"/>
    <n v="40"/>
    <n v="25"/>
    <x v="45"/>
    <x v="531"/>
    <n v="30"/>
    <n v="40"/>
    <n v="50"/>
    <n v="80"/>
    <n v="707"/>
    <n v="10"/>
    <x v="10"/>
    <x v="16"/>
    <x v="3"/>
    <x v="0"/>
    <x v="1"/>
    <x v="3"/>
    <x v="8"/>
  </r>
  <r>
    <n v="128"/>
    <n v="172"/>
    <n v="290"/>
    <n v="200"/>
    <n v="44"/>
    <x v="37"/>
    <x v="530"/>
    <n v="110"/>
    <n v="69"/>
    <n v="130"/>
    <n v="221"/>
    <n v="213"/>
    <n v="11"/>
    <x v="10"/>
    <x v="16"/>
    <x v="3"/>
    <x v="0"/>
    <x v="0"/>
    <x v="1"/>
    <x v="9"/>
  </r>
  <r>
    <n v="47"/>
    <n v="73"/>
    <n v="123"/>
    <n v="50"/>
    <n v="26"/>
    <x v="3"/>
    <x v="528"/>
    <n v="40"/>
    <n v="42"/>
    <n v="50"/>
    <n v="68"/>
    <n v="650"/>
    <n v="12"/>
    <x v="10"/>
    <x v="16"/>
    <x v="3"/>
    <x v="0"/>
    <x v="0"/>
    <x v="1"/>
    <x v="10"/>
  </r>
  <r>
    <n v="59"/>
    <n v="114"/>
    <n v="189"/>
    <n v="75"/>
    <n v="55"/>
    <x v="0"/>
    <x v="527"/>
    <n v="40"/>
    <n v="63"/>
    <n v="80"/>
    <n v="130"/>
    <n v="650"/>
    <n v="13"/>
    <x v="10"/>
    <x v="16"/>
    <x v="3"/>
    <x v="0"/>
    <x v="0"/>
    <x v="1"/>
    <x v="3"/>
  </r>
  <r>
    <n v="-56"/>
    <n v="3"/>
    <n v="116"/>
    <n v="104"/>
    <n v="59"/>
    <x v="64"/>
    <x v="560"/>
    <n v="-50"/>
    <n v="153"/>
    <n v="0"/>
    <n v="129"/>
    <n v="619"/>
    <n v="1"/>
    <x v="10"/>
    <x v="16"/>
    <x v="3"/>
    <x v="0"/>
    <x v="0"/>
    <x v="0"/>
    <x v="0"/>
  </r>
  <r>
    <n v="235"/>
    <n v="374"/>
    <n v="623"/>
    <n v="247"/>
    <n v="139"/>
    <x v="92"/>
    <x v="459"/>
    <n v="310"/>
    <n v="351"/>
    <n v="450"/>
    <n v="742"/>
    <n v="951"/>
    <n v="2"/>
    <x v="10"/>
    <x v="16"/>
    <x v="3"/>
    <x v="0"/>
    <x v="0"/>
    <x v="0"/>
    <x v="1"/>
  </r>
  <r>
    <n v="-127"/>
    <n v="-27"/>
    <n v="146"/>
    <n v="168"/>
    <n v="100"/>
    <x v="7"/>
    <x v="561"/>
    <n v="-130"/>
    <n v="152"/>
    <n v="-30"/>
    <n v="167"/>
    <n v="909"/>
    <n v="3"/>
    <x v="10"/>
    <x v="16"/>
    <x v="3"/>
    <x v="0"/>
    <x v="1"/>
    <x v="0"/>
    <x v="2"/>
  </r>
  <r>
    <n v="129"/>
    <n v="212"/>
    <n v="423"/>
    <n v="259"/>
    <n v="83"/>
    <x v="93"/>
    <x v="532"/>
    <n v="140"/>
    <n v="248"/>
    <n v="210"/>
    <n v="406"/>
    <n v="559"/>
    <n v="4"/>
    <x v="10"/>
    <x v="16"/>
    <x v="3"/>
    <x v="0"/>
    <x v="0"/>
    <x v="2"/>
    <x v="12"/>
  </r>
  <r>
    <n v="26"/>
    <n v="168"/>
    <n v="289"/>
    <n v="112"/>
    <n v="142"/>
    <x v="65"/>
    <x v="562"/>
    <n v="40"/>
    <n v="166"/>
    <n v="170"/>
    <n v="285"/>
    <n v="818"/>
    <n v="5"/>
    <x v="10"/>
    <x v="16"/>
    <x v="3"/>
    <x v="0"/>
    <x v="0"/>
    <x v="2"/>
    <x v="4"/>
  </r>
  <r>
    <n v="197"/>
    <n v="304"/>
    <n v="532"/>
    <n v="190"/>
    <n v="107"/>
    <x v="71"/>
    <x v="533"/>
    <n v="190"/>
    <n v="164"/>
    <n v="290"/>
    <n v="510"/>
    <n v="707"/>
    <n v="6"/>
    <x v="10"/>
    <x v="16"/>
    <x v="3"/>
    <x v="0"/>
    <x v="1"/>
    <x v="2"/>
    <x v="5"/>
  </r>
  <r>
    <n v="26"/>
    <n v="168"/>
    <n v="289"/>
    <n v="85"/>
    <n v="142"/>
    <x v="65"/>
    <x v="562"/>
    <n v="20"/>
    <n v="99"/>
    <n v="150"/>
    <n v="252"/>
    <n v="775"/>
    <n v="8"/>
    <x v="10"/>
    <x v="17"/>
    <x v="3"/>
    <x v="1"/>
    <x v="1"/>
    <x v="3"/>
    <x v="6"/>
  </r>
  <r>
    <n v="138"/>
    <n v="239"/>
    <n v="412"/>
    <n v="235"/>
    <n v="101"/>
    <x v="7"/>
    <x v="534"/>
    <n v="130"/>
    <n v="134"/>
    <n v="220"/>
    <n v="371"/>
    <n v="702"/>
    <n v="9"/>
    <x v="10"/>
    <x v="17"/>
    <x v="3"/>
    <x v="1"/>
    <x v="1"/>
    <x v="3"/>
    <x v="7"/>
  </r>
  <r>
    <n v="107"/>
    <n v="165"/>
    <n v="278"/>
    <n v="98"/>
    <n v="58"/>
    <x v="64"/>
    <x v="229"/>
    <n v="100"/>
    <n v="133"/>
    <n v="150"/>
    <n v="240"/>
    <n v="702"/>
    <n v="10"/>
    <x v="10"/>
    <x v="17"/>
    <x v="3"/>
    <x v="1"/>
    <x v="1"/>
    <x v="3"/>
    <x v="8"/>
  </r>
  <r>
    <n v="196"/>
    <n v="304"/>
    <n v="532"/>
    <n v="206"/>
    <n v="108"/>
    <x v="71"/>
    <x v="533"/>
    <n v="140"/>
    <n v="125"/>
    <n v="220"/>
    <n v="369"/>
    <n v="702"/>
    <n v="11"/>
    <x v="10"/>
    <x v="17"/>
    <x v="3"/>
    <x v="1"/>
    <x v="0"/>
    <x v="1"/>
    <x v="9"/>
  </r>
  <r>
    <n v="128"/>
    <n v="212"/>
    <n v="423"/>
    <n v="203"/>
    <n v="84"/>
    <x v="93"/>
    <x v="532"/>
    <n v="80"/>
    <n v="172"/>
    <n v="150"/>
    <n v="300"/>
    <n v="702"/>
    <n v="12"/>
    <x v="10"/>
    <x v="17"/>
    <x v="3"/>
    <x v="1"/>
    <x v="0"/>
    <x v="1"/>
    <x v="10"/>
  </r>
  <r>
    <n v="-340"/>
    <n v="-245"/>
    <n v="32"/>
    <n v="249"/>
    <n v="127"/>
    <x v="17"/>
    <x v="563"/>
    <n v="-280"/>
    <n v="195"/>
    <n v="-180"/>
    <n v="-13"/>
    <n v="702"/>
    <n v="13"/>
    <x v="10"/>
    <x v="17"/>
    <x v="3"/>
    <x v="1"/>
    <x v="0"/>
    <x v="1"/>
    <x v="3"/>
  </r>
  <r>
    <n v="-4"/>
    <n v="41"/>
    <n v="74"/>
    <n v="33"/>
    <n v="45"/>
    <x v="19"/>
    <x v="538"/>
    <n v="10"/>
    <n v="30"/>
    <n v="50"/>
    <n v="80"/>
    <n v="775"/>
    <n v="2"/>
    <x v="10"/>
    <x v="17"/>
    <x v="3"/>
    <x v="1"/>
    <x v="0"/>
    <x v="0"/>
    <x v="1"/>
  </r>
  <r>
    <n v="5"/>
    <n v="35"/>
    <n v="64"/>
    <n v="29"/>
    <n v="30"/>
    <x v="14"/>
    <x v="434"/>
    <n v="20"/>
    <n v="33"/>
    <n v="40"/>
    <n v="73"/>
    <n v="775"/>
    <n v="3"/>
    <x v="10"/>
    <x v="17"/>
    <x v="3"/>
    <x v="1"/>
    <x v="1"/>
    <x v="0"/>
    <x v="2"/>
  </r>
  <r>
    <n v="31"/>
    <n v="43"/>
    <n v="43"/>
    <n v="0"/>
    <n v="12"/>
    <x v="38"/>
    <x v="537"/>
    <n v="30"/>
    <n v="0"/>
    <n v="40"/>
    <n v="40"/>
    <n v="775"/>
    <n v="4"/>
    <x v="10"/>
    <x v="17"/>
    <x v="3"/>
    <x v="1"/>
    <x v="0"/>
    <x v="2"/>
    <x v="12"/>
  </r>
  <r>
    <n v="9"/>
    <n v="24"/>
    <n v="39"/>
    <n v="15"/>
    <n v="15"/>
    <x v="16"/>
    <x v="433"/>
    <n v="10"/>
    <n v="10"/>
    <n v="20"/>
    <n v="35"/>
    <n v="775"/>
    <n v="5"/>
    <x v="10"/>
    <x v="17"/>
    <x v="3"/>
    <x v="1"/>
    <x v="0"/>
    <x v="2"/>
    <x v="4"/>
  </r>
  <r>
    <n v="17"/>
    <n v="34"/>
    <n v="56"/>
    <n v="22"/>
    <n v="17"/>
    <x v="41"/>
    <x v="536"/>
    <n v="20"/>
    <n v="20"/>
    <n v="30"/>
    <n v="56"/>
    <n v="775"/>
    <n v="6"/>
    <x v="10"/>
    <x v="17"/>
    <x v="3"/>
    <x v="1"/>
    <x v="1"/>
    <x v="2"/>
    <x v="5"/>
  </r>
  <r>
    <n v="19"/>
    <n v="38"/>
    <n v="63"/>
    <n v="25"/>
    <n v="19"/>
    <x v="15"/>
    <x v="471"/>
    <n v="20"/>
    <n v="20"/>
    <n v="30"/>
    <n v="50"/>
    <n v="503"/>
    <n v="8"/>
    <x v="10"/>
    <x v="18"/>
    <x v="3"/>
    <x v="1"/>
    <x v="1"/>
    <x v="3"/>
    <x v="6"/>
  </r>
  <r>
    <n v="70"/>
    <n v="112"/>
    <n v="200"/>
    <n v="88"/>
    <n v="42"/>
    <x v="57"/>
    <x v="524"/>
    <n v="70"/>
    <n v="71"/>
    <n v="100"/>
    <n v="171"/>
    <n v="971"/>
    <n v="9"/>
    <x v="10"/>
    <x v="18"/>
    <x v="3"/>
    <x v="1"/>
    <x v="1"/>
    <x v="3"/>
    <x v="7"/>
  </r>
  <r>
    <n v="28"/>
    <n v="48"/>
    <n v="80"/>
    <n v="32"/>
    <n v="20"/>
    <x v="14"/>
    <x v="440"/>
    <n v="30"/>
    <n v="20"/>
    <n v="30"/>
    <n v="50"/>
    <n v="541"/>
    <n v="11"/>
    <x v="10"/>
    <x v="18"/>
    <x v="3"/>
    <x v="1"/>
    <x v="0"/>
    <x v="1"/>
    <x v="9"/>
  </r>
  <r>
    <n v="62"/>
    <n v="119"/>
    <n v="197"/>
    <n v="78"/>
    <n v="57"/>
    <x v="25"/>
    <x v="271"/>
    <n v="50"/>
    <n v="50"/>
    <n v="90"/>
    <n v="152"/>
    <n v="971"/>
    <n v="12"/>
    <x v="10"/>
    <x v="18"/>
    <x v="3"/>
    <x v="1"/>
    <x v="0"/>
    <x v="1"/>
    <x v="10"/>
  </r>
  <r>
    <n v="89"/>
    <n v="143"/>
    <n v="245"/>
    <n v="87"/>
    <n v="54"/>
    <x v="62"/>
    <x v="441"/>
    <n v="70"/>
    <n v="57"/>
    <n v="100"/>
    <n v="183"/>
    <n v="971"/>
    <n v="13"/>
    <x v="10"/>
    <x v="18"/>
    <x v="3"/>
    <x v="1"/>
    <x v="0"/>
    <x v="1"/>
    <x v="3"/>
  </r>
  <r>
    <n v="-4"/>
    <n v="73"/>
    <n v="125"/>
    <n v="52"/>
    <n v="77"/>
    <x v="6"/>
    <x v="420"/>
    <n v="10"/>
    <n v="59"/>
    <n v="80"/>
    <n v="140"/>
    <n v="541"/>
    <n v="1"/>
    <x v="10"/>
    <x v="18"/>
    <x v="3"/>
    <x v="1"/>
    <x v="0"/>
    <x v="0"/>
    <x v="0"/>
  </r>
  <r>
    <n v="14"/>
    <n v="75"/>
    <n v="128"/>
    <n v="53"/>
    <n v="61"/>
    <x v="43"/>
    <x v="564"/>
    <n v="40"/>
    <n v="58"/>
    <n v="90"/>
    <n v="148"/>
    <n v="971"/>
    <n v="2"/>
    <x v="10"/>
    <x v="18"/>
    <x v="3"/>
    <x v="1"/>
    <x v="0"/>
    <x v="0"/>
    <x v="1"/>
  </r>
  <r>
    <n v="32"/>
    <n v="68"/>
    <n v="114"/>
    <n v="46"/>
    <n v="36"/>
    <x v="3"/>
    <x v="442"/>
    <n v="50"/>
    <n v="53"/>
    <n v="80"/>
    <n v="133"/>
    <n v="503"/>
    <n v="3"/>
    <x v="10"/>
    <x v="18"/>
    <x v="3"/>
    <x v="1"/>
    <x v="1"/>
    <x v="0"/>
    <x v="2"/>
  </r>
  <r>
    <n v="16"/>
    <n v="69"/>
    <n v="124"/>
    <n v="55"/>
    <n v="53"/>
    <x v="23"/>
    <x v="225"/>
    <n v="30"/>
    <n v="54"/>
    <n v="70"/>
    <n v="116"/>
    <n v="541"/>
    <n v="4"/>
    <x v="10"/>
    <x v="18"/>
    <x v="3"/>
    <x v="1"/>
    <x v="0"/>
    <x v="2"/>
    <x v="12"/>
  </r>
  <r>
    <n v="33"/>
    <n v="79"/>
    <n v="138"/>
    <n v="59"/>
    <n v="46"/>
    <x v="8"/>
    <x v="526"/>
    <n v="50"/>
    <n v="45"/>
    <n v="80"/>
    <n v="135"/>
    <n v="503"/>
    <n v="5"/>
    <x v="10"/>
    <x v="18"/>
    <x v="3"/>
    <x v="1"/>
    <x v="0"/>
    <x v="2"/>
    <x v="4"/>
  </r>
  <r>
    <n v="108"/>
    <n v="182"/>
    <n v="363"/>
    <n v="202"/>
    <n v="74"/>
    <x v="51"/>
    <x v="525"/>
    <n v="120"/>
    <n v="178"/>
    <n v="180"/>
    <n v="350"/>
    <n v="503"/>
    <n v="6"/>
    <x v="10"/>
    <x v="18"/>
    <x v="3"/>
    <x v="1"/>
    <x v="1"/>
    <x v="2"/>
    <x v="5"/>
  </r>
  <r>
    <n v="122"/>
    <n v="195"/>
    <n v="325"/>
    <n v="129"/>
    <n v="73"/>
    <x v="46"/>
    <x v="547"/>
    <n v="120"/>
    <n v="146"/>
    <n v="180"/>
    <n v="292"/>
    <n v="206"/>
    <n v="8"/>
    <x v="10"/>
    <x v="19"/>
    <x v="3"/>
    <x v="1"/>
    <x v="1"/>
    <x v="3"/>
    <x v="6"/>
  </r>
  <r>
    <n v="44"/>
    <n v="68"/>
    <n v="115"/>
    <n v="47"/>
    <n v="24"/>
    <x v="45"/>
    <x v="460"/>
    <n v="40"/>
    <n v="31"/>
    <n v="60"/>
    <n v="100"/>
    <n v="509"/>
    <n v="9"/>
    <x v="10"/>
    <x v="19"/>
    <x v="3"/>
    <x v="1"/>
    <x v="1"/>
    <x v="3"/>
    <x v="7"/>
  </r>
  <r>
    <n v="49"/>
    <n v="88"/>
    <n v="141"/>
    <n v="53"/>
    <n v="39"/>
    <x v="34"/>
    <x v="543"/>
    <n v="50"/>
    <n v="19"/>
    <n v="70"/>
    <n v="89"/>
    <n v="425"/>
    <n v="11"/>
    <x v="10"/>
    <x v="19"/>
    <x v="3"/>
    <x v="1"/>
    <x v="0"/>
    <x v="1"/>
    <x v="9"/>
  </r>
  <r>
    <n v="34"/>
    <n v="71"/>
    <n v="120"/>
    <n v="49"/>
    <n v="37"/>
    <x v="4"/>
    <x v="174"/>
    <n v="30"/>
    <n v="18"/>
    <n v="50"/>
    <n v="80"/>
    <n v="206"/>
    <n v="12"/>
    <x v="10"/>
    <x v="19"/>
    <x v="3"/>
    <x v="1"/>
    <x v="0"/>
    <x v="1"/>
    <x v="10"/>
  </r>
  <r>
    <n v="1"/>
    <n v="86"/>
    <n v="147"/>
    <n v="61"/>
    <n v="85"/>
    <x v="94"/>
    <x v="36"/>
    <n v="0"/>
    <n v="27"/>
    <n v="60"/>
    <n v="87"/>
    <n v="206"/>
    <n v="13"/>
    <x v="10"/>
    <x v="19"/>
    <x v="3"/>
    <x v="1"/>
    <x v="0"/>
    <x v="1"/>
    <x v="3"/>
  </r>
  <r>
    <n v="50"/>
    <n v="93"/>
    <n v="156"/>
    <n v="63"/>
    <n v="43"/>
    <x v="23"/>
    <x v="136"/>
    <n v="70"/>
    <n v="70"/>
    <n v="110"/>
    <n v="178"/>
    <n v="425"/>
    <n v="2"/>
    <x v="10"/>
    <x v="19"/>
    <x v="3"/>
    <x v="1"/>
    <x v="0"/>
    <x v="0"/>
    <x v="1"/>
  </r>
  <r>
    <n v="16"/>
    <n v="130"/>
    <n v="224"/>
    <n v="94"/>
    <n v="114"/>
    <x v="95"/>
    <x v="545"/>
    <n v="40"/>
    <n v="122"/>
    <n v="150"/>
    <n v="263"/>
    <n v="253"/>
    <n v="3"/>
    <x v="10"/>
    <x v="19"/>
    <x v="3"/>
    <x v="1"/>
    <x v="1"/>
    <x v="0"/>
    <x v="2"/>
  </r>
  <r>
    <n v="11"/>
    <n v="30"/>
    <n v="52"/>
    <n v="22"/>
    <n v="19"/>
    <x v="15"/>
    <x v="544"/>
    <n v="20"/>
    <n v="20"/>
    <n v="30"/>
    <n v="46"/>
    <n v="253"/>
    <n v="4"/>
    <x v="10"/>
    <x v="19"/>
    <x v="3"/>
    <x v="1"/>
    <x v="0"/>
    <x v="2"/>
    <x v="12"/>
  </r>
  <r>
    <n v="13"/>
    <n v="67"/>
    <n v="121"/>
    <n v="54"/>
    <n v="54"/>
    <x v="23"/>
    <x v="448"/>
    <n v="20"/>
    <n v="45"/>
    <n v="60"/>
    <n v="110"/>
    <n v="425"/>
    <n v="5"/>
    <x v="10"/>
    <x v="19"/>
    <x v="3"/>
    <x v="1"/>
    <x v="0"/>
    <x v="2"/>
    <x v="4"/>
  </r>
  <r>
    <n v="45"/>
    <n v="89"/>
    <n v="164"/>
    <n v="75"/>
    <n v="44"/>
    <x v="5"/>
    <x v="446"/>
    <n v="40"/>
    <n v="64"/>
    <n v="80"/>
    <n v="150"/>
    <n v="206"/>
    <n v="6"/>
    <x v="10"/>
    <x v="19"/>
    <x v="3"/>
    <x v="1"/>
    <x v="1"/>
    <x v="2"/>
    <x v="5"/>
  </r>
  <r>
    <n v="6"/>
    <n v="57"/>
    <n v="103"/>
    <n v="46"/>
    <n v="51"/>
    <x v="43"/>
    <x v="253"/>
    <n v="10"/>
    <n v="30"/>
    <n v="50"/>
    <n v="69"/>
    <n v="303"/>
    <n v="11"/>
    <x v="11"/>
    <x v="0"/>
    <x v="0"/>
    <x v="0"/>
    <x v="0"/>
    <x v="1"/>
    <x v="9"/>
  </r>
  <r>
    <n v="26"/>
    <n v="63"/>
    <n v="116"/>
    <n v="53"/>
    <n v="37"/>
    <x v="34"/>
    <x v="565"/>
    <n v="20"/>
    <n v="40"/>
    <n v="50"/>
    <n v="90"/>
    <n v="303"/>
    <n v="12"/>
    <x v="11"/>
    <x v="0"/>
    <x v="0"/>
    <x v="0"/>
    <x v="0"/>
    <x v="1"/>
    <x v="10"/>
  </r>
  <r>
    <n v="66"/>
    <n v="104"/>
    <n v="185"/>
    <n v="81"/>
    <n v="38"/>
    <x v="2"/>
    <x v="25"/>
    <n v="60"/>
    <n v="60"/>
    <n v="90"/>
    <n v="163"/>
    <n v="719"/>
    <n v="13"/>
    <x v="11"/>
    <x v="0"/>
    <x v="0"/>
    <x v="0"/>
    <x v="0"/>
    <x v="1"/>
    <x v="3"/>
  </r>
  <r>
    <n v="87"/>
    <n v="153"/>
    <n v="306"/>
    <n v="160"/>
    <n v="66"/>
    <x v="46"/>
    <x v="364"/>
    <n v="80"/>
    <n v="164"/>
    <n v="140"/>
    <n v="272"/>
    <n v="303"/>
    <n v="8"/>
    <x v="11"/>
    <x v="0"/>
    <x v="0"/>
    <x v="0"/>
    <x v="1"/>
    <x v="3"/>
    <x v="6"/>
  </r>
  <r>
    <n v="-6"/>
    <n v="65"/>
    <n v="112"/>
    <n v="47"/>
    <n v="71"/>
    <x v="46"/>
    <x v="176"/>
    <n v="0"/>
    <n v="49"/>
    <n v="60"/>
    <n v="100"/>
    <n v="970"/>
    <n v="9"/>
    <x v="11"/>
    <x v="0"/>
    <x v="0"/>
    <x v="0"/>
    <x v="1"/>
    <x v="3"/>
    <x v="7"/>
  </r>
  <r>
    <n v="29"/>
    <n v="73"/>
    <n v="127"/>
    <n v="54"/>
    <n v="44"/>
    <x v="43"/>
    <x v="442"/>
    <n v="30"/>
    <n v="60"/>
    <n v="60"/>
    <n v="100"/>
    <n v="303"/>
    <n v="10"/>
    <x v="11"/>
    <x v="0"/>
    <x v="0"/>
    <x v="0"/>
    <x v="1"/>
    <x v="3"/>
    <x v="8"/>
  </r>
  <r>
    <n v="53"/>
    <n v="79"/>
    <n v="133"/>
    <n v="54"/>
    <n v="26"/>
    <x v="4"/>
    <x v="542"/>
    <n v="90"/>
    <n v="55"/>
    <n v="110"/>
    <n v="175"/>
    <n v="970"/>
    <n v="5"/>
    <x v="11"/>
    <x v="0"/>
    <x v="0"/>
    <x v="0"/>
    <x v="0"/>
    <x v="2"/>
    <x v="4"/>
  </r>
  <r>
    <n v="47"/>
    <n v="101"/>
    <n v="168"/>
    <n v="67"/>
    <n v="54"/>
    <x v="9"/>
    <x v="566"/>
    <n v="80"/>
    <n v="80"/>
    <n v="130"/>
    <n v="216"/>
    <n v="970"/>
    <n v="6"/>
    <x v="11"/>
    <x v="0"/>
    <x v="0"/>
    <x v="0"/>
    <x v="1"/>
    <x v="2"/>
    <x v="5"/>
  </r>
  <r>
    <n v="88"/>
    <n v="124"/>
    <n v="210"/>
    <n v="86"/>
    <n v="36"/>
    <x v="0"/>
    <x v="434"/>
    <n v="90"/>
    <n v="77"/>
    <n v="120"/>
    <n v="197"/>
    <n v="720"/>
    <n v="3"/>
    <x v="11"/>
    <x v="0"/>
    <x v="0"/>
    <x v="0"/>
    <x v="1"/>
    <x v="0"/>
    <x v="2"/>
  </r>
  <r>
    <n v="134"/>
    <n v="179"/>
    <n v="302"/>
    <n v="90"/>
    <n v="45"/>
    <x v="20"/>
    <x v="567"/>
    <n v="130"/>
    <n v="168"/>
    <n v="170"/>
    <n v="290"/>
    <n v="719"/>
    <n v="1"/>
    <x v="11"/>
    <x v="0"/>
    <x v="0"/>
    <x v="0"/>
    <x v="0"/>
    <x v="0"/>
    <x v="0"/>
  </r>
  <r>
    <n v="29"/>
    <n v="56"/>
    <n v="99"/>
    <n v="43"/>
    <n v="27"/>
    <x v="3"/>
    <x v="568"/>
    <n v="30"/>
    <n v="38"/>
    <n v="50"/>
    <n v="92"/>
    <n v="970"/>
    <n v="2"/>
    <x v="11"/>
    <x v="0"/>
    <x v="0"/>
    <x v="0"/>
    <x v="0"/>
    <x v="0"/>
    <x v="1"/>
  </r>
  <r>
    <n v="53"/>
    <n v="79"/>
    <n v="133"/>
    <n v="54"/>
    <n v="26"/>
    <x v="4"/>
    <x v="542"/>
    <n v="50"/>
    <n v="51"/>
    <n v="70"/>
    <n v="121"/>
    <n v="309"/>
    <n v="11"/>
    <x v="11"/>
    <x v="1"/>
    <x v="0"/>
    <x v="0"/>
    <x v="0"/>
    <x v="1"/>
    <x v="9"/>
  </r>
  <r>
    <n v="47"/>
    <n v="101"/>
    <n v="168"/>
    <n v="67"/>
    <n v="54"/>
    <x v="9"/>
    <x v="566"/>
    <n v="40"/>
    <n v="62"/>
    <n v="80"/>
    <n v="142"/>
    <n v="630"/>
    <n v="12"/>
    <x v="11"/>
    <x v="1"/>
    <x v="0"/>
    <x v="0"/>
    <x v="0"/>
    <x v="1"/>
    <x v="10"/>
  </r>
  <r>
    <n v="133"/>
    <n v="179"/>
    <n v="302"/>
    <n v="107"/>
    <n v="46"/>
    <x v="20"/>
    <x v="567"/>
    <n v="130"/>
    <n v="151"/>
    <n v="170"/>
    <n v="288"/>
    <n v="309"/>
    <n v="8"/>
    <x v="11"/>
    <x v="1"/>
    <x v="0"/>
    <x v="0"/>
    <x v="1"/>
    <x v="3"/>
    <x v="6"/>
  </r>
  <r>
    <n v="29"/>
    <n v="56"/>
    <n v="99"/>
    <n v="43"/>
    <n v="27"/>
    <x v="3"/>
    <x v="568"/>
    <n v="30"/>
    <n v="40"/>
    <n v="50"/>
    <n v="81"/>
    <n v="773"/>
    <n v="9"/>
    <x v="11"/>
    <x v="1"/>
    <x v="0"/>
    <x v="0"/>
    <x v="1"/>
    <x v="3"/>
    <x v="7"/>
  </r>
  <r>
    <n v="88"/>
    <n v="124"/>
    <n v="210"/>
    <n v="86"/>
    <n v="36"/>
    <x v="0"/>
    <x v="434"/>
    <n v="80"/>
    <n v="70"/>
    <n v="110"/>
    <n v="200"/>
    <n v="630"/>
    <n v="10"/>
    <x v="11"/>
    <x v="1"/>
    <x v="0"/>
    <x v="0"/>
    <x v="1"/>
    <x v="3"/>
    <x v="8"/>
  </r>
  <r>
    <n v="216"/>
    <n v="329"/>
    <n v="576"/>
    <n v="212"/>
    <n v="113"/>
    <x v="96"/>
    <x v="569"/>
    <n v="320"/>
    <n v="320"/>
    <n v="420"/>
    <n v="735"/>
    <n v="815"/>
    <n v="5"/>
    <x v="11"/>
    <x v="1"/>
    <x v="0"/>
    <x v="0"/>
    <x v="0"/>
    <x v="2"/>
    <x v="4"/>
  </r>
  <r>
    <n v="157"/>
    <n v="251"/>
    <n v="501"/>
    <n v="153"/>
    <n v="94"/>
    <x v="97"/>
    <x v="570"/>
    <n v="240"/>
    <n v="364"/>
    <n v="320"/>
    <n v="634"/>
    <n v="630"/>
    <n v="6"/>
    <x v="11"/>
    <x v="1"/>
    <x v="0"/>
    <x v="0"/>
    <x v="1"/>
    <x v="2"/>
    <x v="5"/>
  </r>
  <r>
    <n v="122"/>
    <n v="185"/>
    <n v="312"/>
    <n v="129"/>
    <n v="63"/>
    <x v="30"/>
    <x v="571"/>
    <n v="130"/>
    <n v="155"/>
    <n v="180"/>
    <n v="303"/>
    <n v="630"/>
    <n v="3"/>
    <x v="11"/>
    <x v="1"/>
    <x v="0"/>
    <x v="0"/>
    <x v="1"/>
    <x v="0"/>
    <x v="2"/>
  </r>
  <r>
    <n v="194"/>
    <n v="310"/>
    <n v="534"/>
    <n v="202"/>
    <n v="116"/>
    <x v="98"/>
    <x v="572"/>
    <n v="190"/>
    <n v="163"/>
    <n v="300"/>
    <n v="520"/>
    <n v="847"/>
    <n v="2"/>
    <x v="11"/>
    <x v="1"/>
    <x v="0"/>
    <x v="0"/>
    <x v="0"/>
    <x v="0"/>
    <x v="1"/>
  </r>
  <r>
    <n v="156"/>
    <n v="251"/>
    <n v="501"/>
    <n v="274"/>
    <n v="95"/>
    <x v="97"/>
    <x v="570"/>
    <n v="120"/>
    <n v="207"/>
    <n v="200"/>
    <n v="399"/>
    <n v="641"/>
    <n v="11"/>
    <x v="11"/>
    <x v="2"/>
    <x v="0"/>
    <x v="1"/>
    <x v="0"/>
    <x v="1"/>
    <x v="9"/>
  </r>
  <r>
    <n v="216"/>
    <n v="360"/>
    <n v="654"/>
    <n v="268"/>
    <n v="144"/>
    <x v="99"/>
    <x v="573"/>
    <n v="170"/>
    <n v="331"/>
    <n v="300"/>
    <n v="552"/>
    <n v="641"/>
    <n v="12"/>
    <x v="11"/>
    <x v="2"/>
    <x v="0"/>
    <x v="1"/>
    <x v="0"/>
    <x v="1"/>
    <x v="10"/>
  </r>
  <r>
    <n v="216"/>
    <n v="329"/>
    <n v="576"/>
    <n v="167"/>
    <n v="113"/>
    <x v="96"/>
    <x v="569"/>
    <n v="200"/>
    <n v="275"/>
    <n v="300"/>
    <n v="538"/>
    <n v="641"/>
    <n v="8"/>
    <x v="11"/>
    <x v="2"/>
    <x v="0"/>
    <x v="1"/>
    <x v="1"/>
    <x v="3"/>
    <x v="6"/>
  </r>
  <r>
    <n v="123"/>
    <n v="185"/>
    <n v="312"/>
    <n v="79"/>
    <n v="62"/>
    <x v="30"/>
    <x v="571"/>
    <n v="120"/>
    <n v="82"/>
    <n v="170"/>
    <n v="281"/>
    <n v="319"/>
    <n v="9"/>
    <x v="11"/>
    <x v="2"/>
    <x v="0"/>
    <x v="1"/>
    <x v="1"/>
    <x v="3"/>
    <x v="7"/>
  </r>
  <r>
    <n v="17"/>
    <n v="35"/>
    <n v="58"/>
    <n v="23"/>
    <n v="18"/>
    <x v="41"/>
    <x v="574"/>
    <n v="40"/>
    <n v="20"/>
    <n v="50"/>
    <n v="70"/>
    <n v="515"/>
    <n v="5"/>
    <x v="11"/>
    <x v="2"/>
    <x v="0"/>
    <x v="1"/>
    <x v="0"/>
    <x v="2"/>
    <x v="4"/>
  </r>
  <r>
    <n v="32"/>
    <n v="43"/>
    <n v="43"/>
    <n v="0"/>
    <n v="11"/>
    <x v="38"/>
    <x v="575"/>
    <n v="40"/>
    <n v="0"/>
    <n v="50"/>
    <n v="44"/>
    <n v="641"/>
    <n v="6"/>
    <x v="11"/>
    <x v="2"/>
    <x v="0"/>
    <x v="1"/>
    <x v="1"/>
    <x v="2"/>
    <x v="5"/>
  </r>
  <r>
    <n v="-1"/>
    <n v="14"/>
    <n v="24"/>
    <n v="10"/>
    <n v="15"/>
    <x v="90"/>
    <x v="576"/>
    <n v="10"/>
    <n v="0"/>
    <n v="20"/>
    <n v="23"/>
    <n v="319"/>
    <n v="3"/>
    <x v="11"/>
    <x v="2"/>
    <x v="0"/>
    <x v="1"/>
    <x v="1"/>
    <x v="0"/>
    <x v="2"/>
  </r>
  <r>
    <n v="10"/>
    <n v="25"/>
    <n v="41"/>
    <n v="16"/>
    <n v="15"/>
    <x v="16"/>
    <x v="381"/>
    <n v="20"/>
    <n v="10"/>
    <n v="30"/>
    <n v="39"/>
    <n v="641"/>
    <n v="1"/>
    <x v="11"/>
    <x v="2"/>
    <x v="0"/>
    <x v="1"/>
    <x v="0"/>
    <x v="0"/>
    <x v="0"/>
  </r>
  <r>
    <n v="8"/>
    <n v="38"/>
    <n v="69"/>
    <n v="31"/>
    <n v="30"/>
    <x v="28"/>
    <x v="577"/>
    <n v="10"/>
    <n v="30"/>
    <n v="30"/>
    <n v="60"/>
    <n v="563"/>
    <n v="2"/>
    <x v="11"/>
    <x v="2"/>
    <x v="0"/>
    <x v="1"/>
    <x v="0"/>
    <x v="0"/>
    <x v="1"/>
  </r>
  <r>
    <n v="11"/>
    <n v="51"/>
    <n v="89"/>
    <n v="38"/>
    <n v="40"/>
    <x v="19"/>
    <x v="59"/>
    <n v="10"/>
    <n v="19"/>
    <n v="40"/>
    <n v="81"/>
    <n v="573"/>
    <n v="11"/>
    <x v="11"/>
    <x v="3"/>
    <x v="0"/>
    <x v="1"/>
    <x v="0"/>
    <x v="1"/>
    <x v="9"/>
  </r>
  <r>
    <n v="-16"/>
    <n v="25"/>
    <n v="45"/>
    <n v="20"/>
    <n v="41"/>
    <x v="15"/>
    <x v="578"/>
    <n v="-10"/>
    <n v="10"/>
    <n v="20"/>
    <n v="30"/>
    <n v="573"/>
    <n v="12"/>
    <x v="11"/>
    <x v="3"/>
    <x v="0"/>
    <x v="1"/>
    <x v="0"/>
    <x v="1"/>
    <x v="10"/>
  </r>
  <r>
    <n v="2"/>
    <n v="49"/>
    <n v="88"/>
    <n v="39"/>
    <n v="47"/>
    <x v="3"/>
    <x v="579"/>
    <n v="0"/>
    <n v="43"/>
    <n v="40"/>
    <n v="57"/>
    <n v="636"/>
    <n v="13"/>
    <x v="11"/>
    <x v="3"/>
    <x v="0"/>
    <x v="1"/>
    <x v="0"/>
    <x v="1"/>
    <x v="3"/>
  </r>
  <r>
    <n v="-5"/>
    <n v="69"/>
    <n v="118"/>
    <n v="49"/>
    <n v="74"/>
    <x v="100"/>
    <x v="580"/>
    <n v="0"/>
    <n v="32"/>
    <n v="60"/>
    <n v="92"/>
    <n v="417"/>
    <n v="8"/>
    <x v="11"/>
    <x v="3"/>
    <x v="0"/>
    <x v="1"/>
    <x v="1"/>
    <x v="3"/>
    <x v="6"/>
  </r>
  <r>
    <n v="16"/>
    <n v="68"/>
    <n v="160"/>
    <n v="92"/>
    <n v="52"/>
    <x v="55"/>
    <x v="581"/>
    <n v="20"/>
    <n v="80"/>
    <n v="60"/>
    <n v="131"/>
    <n v="573"/>
    <n v="9"/>
    <x v="11"/>
    <x v="3"/>
    <x v="0"/>
    <x v="1"/>
    <x v="1"/>
    <x v="3"/>
    <x v="7"/>
  </r>
  <r>
    <n v="48"/>
    <n v="73"/>
    <n v="123"/>
    <n v="50"/>
    <n v="25"/>
    <x v="3"/>
    <x v="521"/>
    <n v="70"/>
    <n v="60"/>
    <n v="90"/>
    <n v="155"/>
    <n v="314"/>
    <n v="5"/>
    <x v="11"/>
    <x v="3"/>
    <x v="0"/>
    <x v="1"/>
    <x v="0"/>
    <x v="2"/>
    <x v="4"/>
  </r>
  <r>
    <n v="27"/>
    <n v="46"/>
    <n v="77"/>
    <n v="31"/>
    <n v="19"/>
    <x v="14"/>
    <x v="46"/>
    <n v="50"/>
    <n v="24"/>
    <n v="60"/>
    <n v="90"/>
    <n v="314"/>
    <n v="6"/>
    <x v="11"/>
    <x v="3"/>
    <x v="0"/>
    <x v="1"/>
    <x v="1"/>
    <x v="2"/>
    <x v="5"/>
  </r>
  <r>
    <n v="36"/>
    <n v="76"/>
    <n v="139"/>
    <n v="63"/>
    <n v="40"/>
    <x v="8"/>
    <x v="582"/>
    <n v="40"/>
    <n v="60"/>
    <n v="70"/>
    <n v="133"/>
    <n v="816"/>
    <n v="3"/>
    <x v="11"/>
    <x v="3"/>
    <x v="0"/>
    <x v="1"/>
    <x v="1"/>
    <x v="0"/>
    <x v="2"/>
  </r>
  <r>
    <n v="26"/>
    <n v="85"/>
    <n v="153"/>
    <n v="68"/>
    <n v="59"/>
    <x v="25"/>
    <x v="583"/>
    <n v="40"/>
    <n v="62"/>
    <n v="90"/>
    <n v="150"/>
    <n v="573"/>
    <n v="2"/>
    <x v="11"/>
    <x v="3"/>
    <x v="0"/>
    <x v="1"/>
    <x v="0"/>
    <x v="0"/>
    <x v="1"/>
  </r>
  <r>
    <n v="72"/>
    <n v="133"/>
    <n v="221"/>
    <n v="88"/>
    <n v="61"/>
    <x v="57"/>
    <x v="67"/>
    <n v="70"/>
    <n v="59"/>
    <n v="110"/>
    <n v="180"/>
    <n v="513"/>
    <n v="11"/>
    <x v="11"/>
    <x v="4"/>
    <x v="0"/>
    <x v="0"/>
    <x v="0"/>
    <x v="1"/>
    <x v="9"/>
  </r>
  <r>
    <n v="121"/>
    <n v="186"/>
    <n v="320"/>
    <n v="136"/>
    <n v="65"/>
    <x v="60"/>
    <x v="584"/>
    <n v="90"/>
    <n v="149"/>
    <n v="150"/>
    <n v="260"/>
    <n v="740"/>
    <n v="12"/>
    <x v="11"/>
    <x v="4"/>
    <x v="0"/>
    <x v="0"/>
    <x v="0"/>
    <x v="1"/>
    <x v="10"/>
  </r>
  <r>
    <n v="25"/>
    <n v="44"/>
    <n v="73"/>
    <n v="29"/>
    <n v="19"/>
    <x v="14"/>
    <x v="65"/>
    <n v="30"/>
    <n v="20"/>
    <n v="40"/>
    <n v="52"/>
    <n v="937"/>
    <n v="8"/>
    <x v="11"/>
    <x v="4"/>
    <x v="0"/>
    <x v="0"/>
    <x v="1"/>
    <x v="3"/>
    <x v="6"/>
  </r>
  <r>
    <n v="29"/>
    <n v="49"/>
    <n v="82"/>
    <n v="33"/>
    <n v="20"/>
    <x v="28"/>
    <x v="343"/>
    <n v="30"/>
    <n v="39"/>
    <n v="40"/>
    <n v="70"/>
    <n v="330"/>
    <n v="9"/>
    <x v="11"/>
    <x v="4"/>
    <x v="0"/>
    <x v="0"/>
    <x v="1"/>
    <x v="3"/>
    <x v="7"/>
  </r>
  <r>
    <n v="87"/>
    <n v="153"/>
    <n v="306"/>
    <n v="103"/>
    <n v="66"/>
    <x v="46"/>
    <x v="364"/>
    <n v="140"/>
    <n v="203"/>
    <n v="200"/>
    <n v="390"/>
    <n v="740"/>
    <n v="5"/>
    <x v="11"/>
    <x v="4"/>
    <x v="0"/>
    <x v="0"/>
    <x v="0"/>
    <x v="2"/>
    <x v="4"/>
  </r>
  <r>
    <n v="6"/>
    <n v="57"/>
    <n v="103"/>
    <n v="46"/>
    <n v="51"/>
    <x v="43"/>
    <x v="253"/>
    <n v="40"/>
    <n v="50"/>
    <n v="80"/>
    <n v="124"/>
    <n v="740"/>
    <n v="6"/>
    <x v="11"/>
    <x v="4"/>
    <x v="0"/>
    <x v="0"/>
    <x v="1"/>
    <x v="2"/>
    <x v="5"/>
  </r>
  <r>
    <n v="29"/>
    <n v="73"/>
    <n v="127"/>
    <n v="54"/>
    <n v="44"/>
    <x v="43"/>
    <x v="442"/>
    <n v="40"/>
    <n v="50"/>
    <n v="70"/>
    <n v="121"/>
    <n v="513"/>
    <n v="1"/>
    <x v="11"/>
    <x v="4"/>
    <x v="0"/>
    <x v="0"/>
    <x v="0"/>
    <x v="0"/>
    <x v="0"/>
  </r>
  <r>
    <n v="24"/>
    <n v="60"/>
    <n v="101"/>
    <n v="41"/>
    <n v="36"/>
    <x v="45"/>
    <x v="6"/>
    <n v="20"/>
    <n v="38"/>
    <n v="50"/>
    <n v="92"/>
    <n v="614"/>
    <n v="2"/>
    <x v="11"/>
    <x v="4"/>
    <x v="0"/>
    <x v="0"/>
    <x v="0"/>
    <x v="0"/>
    <x v="1"/>
  </r>
  <r>
    <n v="-6"/>
    <n v="65"/>
    <n v="112"/>
    <n v="47"/>
    <n v="71"/>
    <x v="46"/>
    <x v="176"/>
    <n v="10"/>
    <n v="40"/>
    <n v="70"/>
    <n v="110"/>
    <n v="419"/>
    <n v="3"/>
    <x v="11"/>
    <x v="4"/>
    <x v="0"/>
    <x v="0"/>
    <x v="1"/>
    <x v="0"/>
    <x v="2"/>
  </r>
  <r>
    <n v="28"/>
    <n v="63"/>
    <n v="106"/>
    <n v="43"/>
    <n v="35"/>
    <x v="45"/>
    <x v="585"/>
    <n v="20"/>
    <n v="30"/>
    <n v="50"/>
    <n v="69"/>
    <n v="262"/>
    <n v="11"/>
    <x v="11"/>
    <x v="5"/>
    <x v="0"/>
    <x v="1"/>
    <x v="0"/>
    <x v="1"/>
    <x v="9"/>
  </r>
  <r>
    <n v="-3"/>
    <n v="76"/>
    <n v="131"/>
    <n v="55"/>
    <n v="79"/>
    <x v="35"/>
    <x v="586"/>
    <n v="0"/>
    <n v="52"/>
    <n v="60"/>
    <n v="88"/>
    <n v="920"/>
    <n v="12"/>
    <x v="11"/>
    <x v="5"/>
    <x v="0"/>
    <x v="1"/>
    <x v="0"/>
    <x v="1"/>
    <x v="10"/>
  </r>
  <r>
    <n v="30"/>
    <n v="66"/>
    <n v="107"/>
    <n v="41"/>
    <n v="36"/>
    <x v="19"/>
    <x v="492"/>
    <n v="30"/>
    <n v="30"/>
    <n v="60"/>
    <n v="90"/>
    <n v="920"/>
    <n v="8"/>
    <x v="11"/>
    <x v="5"/>
    <x v="0"/>
    <x v="1"/>
    <x v="1"/>
    <x v="3"/>
    <x v="6"/>
  </r>
  <r>
    <n v="30"/>
    <n v="51"/>
    <n v="85"/>
    <n v="34"/>
    <n v="21"/>
    <x v="28"/>
    <x v="587"/>
    <n v="30"/>
    <n v="39"/>
    <n v="40"/>
    <n v="70"/>
    <n v="715"/>
    <n v="9"/>
    <x v="11"/>
    <x v="5"/>
    <x v="0"/>
    <x v="1"/>
    <x v="1"/>
    <x v="3"/>
    <x v="7"/>
  </r>
  <r>
    <n v="50"/>
    <n v="96"/>
    <n v="176"/>
    <n v="80"/>
    <n v="46"/>
    <x v="0"/>
    <x v="588"/>
    <n v="80"/>
    <n v="79"/>
    <n v="120"/>
    <n v="220"/>
    <n v="715"/>
    <n v="5"/>
    <x v="11"/>
    <x v="5"/>
    <x v="0"/>
    <x v="1"/>
    <x v="0"/>
    <x v="2"/>
    <x v="4"/>
  </r>
  <r>
    <n v="13"/>
    <n v="32"/>
    <n v="56"/>
    <n v="24"/>
    <n v="19"/>
    <x v="15"/>
    <x v="589"/>
    <n v="30"/>
    <n v="30"/>
    <n v="40"/>
    <n v="76"/>
    <n v="262"/>
    <n v="6"/>
    <x v="11"/>
    <x v="5"/>
    <x v="0"/>
    <x v="1"/>
    <x v="1"/>
    <x v="2"/>
    <x v="5"/>
  </r>
  <r>
    <n v="22"/>
    <n v="80"/>
    <n v="145"/>
    <n v="65"/>
    <n v="58"/>
    <x v="0"/>
    <x v="348"/>
    <n v="30"/>
    <n v="60"/>
    <n v="80"/>
    <n v="140"/>
    <n v="715"/>
    <n v="1"/>
    <x v="11"/>
    <x v="5"/>
    <x v="0"/>
    <x v="1"/>
    <x v="0"/>
    <x v="0"/>
    <x v="0"/>
  </r>
  <r>
    <n v="20"/>
    <n v="145"/>
    <n v="250"/>
    <n v="88"/>
    <n v="125"/>
    <x v="31"/>
    <x v="590"/>
    <n v="30"/>
    <n v="99"/>
    <n v="140"/>
    <n v="238"/>
    <n v="715"/>
    <n v="2"/>
    <x v="11"/>
    <x v="5"/>
    <x v="0"/>
    <x v="1"/>
    <x v="0"/>
    <x v="0"/>
    <x v="1"/>
  </r>
  <r>
    <n v="57"/>
    <n v="112"/>
    <n v="195"/>
    <n v="83"/>
    <n v="55"/>
    <x v="1"/>
    <x v="350"/>
    <n v="70"/>
    <n v="80"/>
    <n v="110"/>
    <n v="187"/>
    <n v="715"/>
    <n v="3"/>
    <x v="11"/>
    <x v="5"/>
    <x v="0"/>
    <x v="1"/>
    <x v="1"/>
    <x v="0"/>
    <x v="2"/>
  </r>
  <r>
    <n v="47"/>
    <n v="73"/>
    <n v="123"/>
    <n v="50"/>
    <n v="26"/>
    <x v="3"/>
    <x v="521"/>
    <n v="50"/>
    <n v="39"/>
    <n v="70"/>
    <n v="120"/>
    <n v="860"/>
    <n v="11"/>
    <x v="11"/>
    <x v="6"/>
    <x v="1"/>
    <x v="1"/>
    <x v="0"/>
    <x v="1"/>
    <x v="9"/>
  </r>
  <r>
    <n v="28"/>
    <n v="49"/>
    <n v="82"/>
    <n v="33"/>
    <n v="21"/>
    <x v="28"/>
    <x v="50"/>
    <n v="40"/>
    <n v="30"/>
    <n v="50"/>
    <n v="80"/>
    <n v="959"/>
    <n v="13"/>
    <x v="11"/>
    <x v="6"/>
    <x v="1"/>
    <x v="1"/>
    <x v="0"/>
    <x v="1"/>
    <x v="3"/>
  </r>
  <r>
    <n v="27"/>
    <n v="85"/>
    <n v="153"/>
    <n v="68"/>
    <n v="58"/>
    <x v="25"/>
    <x v="583"/>
    <n v="20"/>
    <n v="59"/>
    <n v="60"/>
    <n v="110"/>
    <n v="475"/>
    <n v="9"/>
    <x v="11"/>
    <x v="6"/>
    <x v="1"/>
    <x v="1"/>
    <x v="1"/>
    <x v="3"/>
    <x v="7"/>
  </r>
  <r>
    <n v="36"/>
    <n v="76"/>
    <n v="139"/>
    <n v="63"/>
    <n v="40"/>
    <x v="8"/>
    <x v="582"/>
    <n v="40"/>
    <n v="50"/>
    <n v="60"/>
    <n v="110"/>
    <n v="475"/>
    <n v="10"/>
    <x v="11"/>
    <x v="6"/>
    <x v="1"/>
    <x v="1"/>
    <x v="1"/>
    <x v="3"/>
    <x v="8"/>
  </r>
  <r>
    <n v="-2"/>
    <n v="76"/>
    <n v="131"/>
    <n v="55"/>
    <n v="78"/>
    <x v="35"/>
    <x v="586"/>
    <n v="10"/>
    <n v="50"/>
    <n v="70"/>
    <n v="120"/>
    <n v="475"/>
    <n v="5"/>
    <x v="11"/>
    <x v="6"/>
    <x v="1"/>
    <x v="1"/>
    <x v="0"/>
    <x v="2"/>
    <x v="4"/>
  </r>
  <r>
    <n v="21"/>
    <n v="65"/>
    <n v="114"/>
    <n v="49"/>
    <n v="44"/>
    <x v="34"/>
    <x v="96"/>
    <n v="40"/>
    <n v="40"/>
    <n v="70"/>
    <n v="104"/>
    <n v="959"/>
    <n v="6"/>
    <x v="11"/>
    <x v="6"/>
    <x v="1"/>
    <x v="1"/>
    <x v="1"/>
    <x v="2"/>
    <x v="5"/>
  </r>
  <r>
    <n v="105"/>
    <n v="174"/>
    <n v="289"/>
    <n v="167"/>
    <n v="69"/>
    <x v="76"/>
    <x v="591"/>
    <n v="110"/>
    <n v="127"/>
    <n v="160"/>
    <n v="258"/>
    <n v="203"/>
    <n v="2"/>
    <x v="11"/>
    <x v="6"/>
    <x v="1"/>
    <x v="1"/>
    <x v="0"/>
    <x v="0"/>
    <x v="1"/>
  </r>
  <r>
    <n v="26"/>
    <n v="45"/>
    <n v="75"/>
    <n v="30"/>
    <n v="19"/>
    <x v="14"/>
    <x v="592"/>
    <n v="30"/>
    <n v="30"/>
    <n v="40"/>
    <n v="59"/>
    <n v="813"/>
    <n v="11"/>
    <x v="11"/>
    <x v="7"/>
    <x v="1"/>
    <x v="0"/>
    <x v="0"/>
    <x v="1"/>
    <x v="9"/>
  </r>
  <r>
    <n v="30"/>
    <n v="51"/>
    <n v="85"/>
    <n v="34"/>
    <n v="21"/>
    <x v="28"/>
    <x v="587"/>
    <n v="40"/>
    <n v="43"/>
    <n v="50"/>
    <n v="80"/>
    <n v="863"/>
    <n v="13"/>
    <x v="11"/>
    <x v="7"/>
    <x v="1"/>
    <x v="0"/>
    <x v="0"/>
    <x v="1"/>
    <x v="3"/>
  </r>
  <r>
    <n v="12"/>
    <n v="32"/>
    <n v="56"/>
    <n v="24"/>
    <n v="20"/>
    <x v="15"/>
    <x v="589"/>
    <n v="20"/>
    <n v="10"/>
    <n v="30"/>
    <n v="32"/>
    <n v="772"/>
    <n v="8"/>
    <x v="11"/>
    <x v="7"/>
    <x v="1"/>
    <x v="0"/>
    <x v="1"/>
    <x v="3"/>
    <x v="6"/>
  </r>
  <r>
    <n v="23"/>
    <n v="80"/>
    <n v="145"/>
    <n v="65"/>
    <n v="57"/>
    <x v="0"/>
    <x v="348"/>
    <n v="20"/>
    <n v="31"/>
    <n v="60"/>
    <n v="91"/>
    <n v="954"/>
    <n v="9"/>
    <x v="11"/>
    <x v="7"/>
    <x v="1"/>
    <x v="0"/>
    <x v="1"/>
    <x v="3"/>
    <x v="7"/>
  </r>
  <r>
    <n v="50"/>
    <n v="96"/>
    <n v="176"/>
    <n v="80"/>
    <n v="46"/>
    <x v="0"/>
    <x v="588"/>
    <n v="30"/>
    <n v="70"/>
    <n v="60"/>
    <n v="130"/>
    <n v="561"/>
    <n v="10"/>
    <x v="11"/>
    <x v="7"/>
    <x v="1"/>
    <x v="0"/>
    <x v="1"/>
    <x v="3"/>
    <x v="8"/>
  </r>
  <r>
    <n v="21"/>
    <n v="145"/>
    <n v="250"/>
    <n v="147"/>
    <n v="124"/>
    <x v="31"/>
    <x v="590"/>
    <n v="30"/>
    <n v="61"/>
    <n v="140"/>
    <n v="245"/>
    <n v="305"/>
    <n v="5"/>
    <x v="11"/>
    <x v="7"/>
    <x v="1"/>
    <x v="0"/>
    <x v="0"/>
    <x v="2"/>
    <x v="4"/>
  </r>
  <r>
    <n v="58"/>
    <n v="112"/>
    <n v="195"/>
    <n v="83"/>
    <n v="54"/>
    <x v="1"/>
    <x v="350"/>
    <n v="70"/>
    <n v="74"/>
    <n v="110"/>
    <n v="196"/>
    <n v="407"/>
    <n v="6"/>
    <x v="11"/>
    <x v="7"/>
    <x v="1"/>
    <x v="0"/>
    <x v="1"/>
    <x v="2"/>
    <x v="5"/>
  </r>
  <r>
    <n v="73"/>
    <n v="133"/>
    <n v="221"/>
    <n v="88"/>
    <n v="60"/>
    <x v="57"/>
    <x v="67"/>
    <n v="80"/>
    <n v="72"/>
    <n v="120"/>
    <n v="190"/>
    <n v="754"/>
    <n v="2"/>
    <x v="11"/>
    <x v="7"/>
    <x v="1"/>
    <x v="0"/>
    <x v="0"/>
    <x v="0"/>
    <x v="1"/>
  </r>
  <r>
    <n v="122"/>
    <n v="186"/>
    <n v="320"/>
    <n v="163"/>
    <n v="64"/>
    <x v="60"/>
    <x v="584"/>
    <n v="110"/>
    <n v="156"/>
    <n v="160"/>
    <n v="280"/>
    <n v="813"/>
    <n v="3"/>
    <x v="11"/>
    <x v="7"/>
    <x v="1"/>
    <x v="0"/>
    <x v="1"/>
    <x v="0"/>
    <x v="2"/>
  </r>
  <r>
    <n v="29"/>
    <n v="49"/>
    <n v="82"/>
    <n v="33"/>
    <n v="20"/>
    <x v="28"/>
    <x v="343"/>
    <n v="40"/>
    <n v="41"/>
    <n v="50"/>
    <n v="91"/>
    <n v="617"/>
    <n v="11"/>
    <x v="11"/>
    <x v="8"/>
    <x v="1"/>
    <x v="0"/>
    <x v="0"/>
    <x v="1"/>
    <x v="9"/>
  </r>
  <r>
    <n v="25"/>
    <n v="44"/>
    <n v="73"/>
    <n v="29"/>
    <n v="19"/>
    <x v="14"/>
    <x v="65"/>
    <n v="30"/>
    <n v="17"/>
    <n v="40"/>
    <n v="83"/>
    <n v="857"/>
    <n v="13"/>
    <x v="11"/>
    <x v="8"/>
    <x v="1"/>
    <x v="0"/>
    <x v="0"/>
    <x v="1"/>
    <x v="3"/>
  </r>
  <r>
    <n v="7"/>
    <n v="57"/>
    <n v="103"/>
    <n v="46"/>
    <n v="50"/>
    <x v="43"/>
    <x v="253"/>
    <n v="10"/>
    <n v="39"/>
    <n v="40"/>
    <n v="61"/>
    <n v="508"/>
    <n v="9"/>
    <x v="11"/>
    <x v="8"/>
    <x v="1"/>
    <x v="0"/>
    <x v="1"/>
    <x v="3"/>
    <x v="7"/>
  </r>
  <r>
    <n v="-20"/>
    <n v="52"/>
    <n v="99"/>
    <n v="47"/>
    <n v="72"/>
    <x v="46"/>
    <x v="593"/>
    <n v="-10"/>
    <n v="35"/>
    <n v="50"/>
    <n v="85"/>
    <n v="339"/>
    <n v="5"/>
    <x v="11"/>
    <x v="8"/>
    <x v="1"/>
    <x v="0"/>
    <x v="0"/>
    <x v="2"/>
    <x v="4"/>
  </r>
  <r>
    <n v="87"/>
    <n v="153"/>
    <n v="306"/>
    <n v="140"/>
    <n v="66"/>
    <x v="46"/>
    <x v="364"/>
    <n v="80"/>
    <n v="195"/>
    <n v="140"/>
    <n v="283"/>
    <n v="351"/>
    <n v="7"/>
    <x v="11"/>
    <x v="8"/>
    <x v="1"/>
    <x v="0"/>
    <x v="0"/>
    <x v="2"/>
    <x v="11"/>
  </r>
  <r>
    <n v="390"/>
    <n v="443"/>
    <n v="510"/>
    <n v="67"/>
    <n v="53"/>
    <x v="9"/>
    <x v="594"/>
    <n v="360"/>
    <n v="60"/>
    <n v="390"/>
    <n v="452"/>
    <n v="351"/>
    <n v="2"/>
    <x v="11"/>
    <x v="8"/>
    <x v="1"/>
    <x v="0"/>
    <x v="0"/>
    <x v="0"/>
    <x v="1"/>
  </r>
  <r>
    <n v="10"/>
    <n v="25"/>
    <n v="41"/>
    <n v="16"/>
    <n v="15"/>
    <x v="16"/>
    <x v="381"/>
    <n v="20"/>
    <n v="10"/>
    <n v="30"/>
    <n v="51"/>
    <n v="603"/>
    <n v="11"/>
    <x v="11"/>
    <x v="9"/>
    <x v="1"/>
    <x v="1"/>
    <x v="0"/>
    <x v="1"/>
    <x v="9"/>
  </r>
  <r>
    <n v="32"/>
    <n v="43"/>
    <n v="43"/>
    <n v="0"/>
    <n v="11"/>
    <x v="38"/>
    <x v="575"/>
    <n v="30"/>
    <n v="0"/>
    <n v="40"/>
    <n v="53"/>
    <n v="603"/>
    <n v="13"/>
    <x v="11"/>
    <x v="9"/>
    <x v="1"/>
    <x v="1"/>
    <x v="0"/>
    <x v="1"/>
    <x v="3"/>
  </r>
  <r>
    <n v="2"/>
    <n v="49"/>
    <n v="88"/>
    <n v="39"/>
    <n v="47"/>
    <x v="3"/>
    <x v="579"/>
    <n v="10"/>
    <n v="20"/>
    <n v="40"/>
    <n v="51"/>
    <n v="603"/>
    <n v="9"/>
    <x v="11"/>
    <x v="9"/>
    <x v="1"/>
    <x v="1"/>
    <x v="1"/>
    <x v="3"/>
    <x v="7"/>
  </r>
  <r>
    <n v="-4"/>
    <n v="69"/>
    <n v="118"/>
    <n v="49"/>
    <n v="73"/>
    <x v="100"/>
    <x v="580"/>
    <n v="10"/>
    <n v="35"/>
    <n v="70"/>
    <n v="105"/>
    <n v="603"/>
    <n v="5"/>
    <x v="11"/>
    <x v="9"/>
    <x v="1"/>
    <x v="1"/>
    <x v="0"/>
    <x v="2"/>
    <x v="4"/>
  </r>
  <r>
    <n v="-16"/>
    <n v="25"/>
    <n v="45"/>
    <n v="20"/>
    <n v="41"/>
    <x v="15"/>
    <x v="578"/>
    <n v="0"/>
    <n v="10"/>
    <n v="30"/>
    <n v="47"/>
    <n v="603"/>
    <n v="7"/>
    <x v="11"/>
    <x v="9"/>
    <x v="1"/>
    <x v="1"/>
    <x v="0"/>
    <x v="2"/>
    <x v="11"/>
  </r>
  <r>
    <n v="37"/>
    <n v="75"/>
    <n v="127"/>
    <n v="52"/>
    <n v="38"/>
    <x v="34"/>
    <x v="595"/>
    <n v="50"/>
    <n v="39"/>
    <n v="70"/>
    <n v="109"/>
    <n v="603"/>
    <n v="1"/>
    <x v="11"/>
    <x v="9"/>
    <x v="1"/>
    <x v="1"/>
    <x v="0"/>
    <x v="0"/>
    <x v="0"/>
  </r>
  <r>
    <n v="28"/>
    <n v="74"/>
    <n v="122"/>
    <n v="48"/>
    <n v="46"/>
    <x v="4"/>
    <x v="344"/>
    <n v="30"/>
    <n v="40"/>
    <n v="60"/>
    <n v="98"/>
    <n v="603"/>
    <n v="2"/>
    <x v="11"/>
    <x v="9"/>
    <x v="1"/>
    <x v="1"/>
    <x v="0"/>
    <x v="0"/>
    <x v="1"/>
  </r>
  <r>
    <n v="89"/>
    <n v="124"/>
    <n v="210"/>
    <n v="86"/>
    <n v="35"/>
    <x v="0"/>
    <x v="434"/>
    <n v="90"/>
    <n v="79"/>
    <n v="120"/>
    <n v="221"/>
    <n v="716"/>
    <n v="11"/>
    <x v="11"/>
    <x v="10"/>
    <x v="1"/>
    <x v="0"/>
    <x v="0"/>
    <x v="1"/>
    <x v="9"/>
  </r>
  <r>
    <n v="133"/>
    <n v="179"/>
    <n v="302"/>
    <n v="203"/>
    <n v="46"/>
    <x v="20"/>
    <x v="567"/>
    <n v="150"/>
    <n v="142"/>
    <n v="190"/>
    <n v="310"/>
    <n v="718"/>
    <n v="12"/>
    <x v="11"/>
    <x v="10"/>
    <x v="1"/>
    <x v="0"/>
    <x v="0"/>
    <x v="1"/>
    <x v="10"/>
  </r>
  <r>
    <n v="52"/>
    <n v="79"/>
    <n v="133"/>
    <n v="54"/>
    <n v="27"/>
    <x v="4"/>
    <x v="542"/>
    <n v="60"/>
    <n v="63"/>
    <n v="80"/>
    <n v="130"/>
    <n v="518"/>
    <n v="13"/>
    <x v="11"/>
    <x v="10"/>
    <x v="1"/>
    <x v="0"/>
    <x v="0"/>
    <x v="1"/>
    <x v="3"/>
  </r>
  <r>
    <n v="309"/>
    <n v="453"/>
    <n v="747"/>
    <n v="295"/>
    <n v="144"/>
    <x v="99"/>
    <x v="303"/>
    <n v="210"/>
    <n v="206"/>
    <n v="320"/>
    <n v="549"/>
    <n v="607"/>
    <n v="9"/>
    <x v="11"/>
    <x v="10"/>
    <x v="1"/>
    <x v="0"/>
    <x v="1"/>
    <x v="3"/>
    <x v="7"/>
  </r>
  <r>
    <n v="-189"/>
    <n v="-93"/>
    <n v="148"/>
    <n v="263"/>
    <n v="96"/>
    <x v="73"/>
    <x v="596"/>
    <n v="-150"/>
    <n v="172"/>
    <n v="-80"/>
    <n v="100"/>
    <n v="716"/>
    <n v="10"/>
    <x v="11"/>
    <x v="10"/>
    <x v="1"/>
    <x v="0"/>
    <x v="1"/>
    <x v="3"/>
    <x v="8"/>
  </r>
  <r>
    <n v="-224"/>
    <n v="-69"/>
    <n v="66"/>
    <n v="210"/>
    <n v="155"/>
    <x v="101"/>
    <x v="597"/>
    <n v="-210"/>
    <n v="88"/>
    <n v="-70"/>
    <n v="55"/>
    <n v="212"/>
    <n v="5"/>
    <x v="11"/>
    <x v="10"/>
    <x v="1"/>
    <x v="0"/>
    <x v="0"/>
    <x v="2"/>
    <x v="4"/>
  </r>
  <r>
    <n v="312"/>
    <n v="407"/>
    <n v="657"/>
    <n v="163"/>
    <n v="95"/>
    <x v="97"/>
    <x v="598"/>
    <n v="320"/>
    <n v="278"/>
    <n v="400"/>
    <n v="633"/>
    <n v="718"/>
    <n v="7"/>
    <x v="11"/>
    <x v="10"/>
    <x v="1"/>
    <x v="0"/>
    <x v="0"/>
    <x v="2"/>
    <x v="11"/>
  </r>
  <r>
    <n v="271"/>
    <n v="420"/>
    <n v="699"/>
    <n v="352"/>
    <n v="149"/>
    <x v="81"/>
    <x v="599"/>
    <n v="250"/>
    <n v="247"/>
    <n v="370"/>
    <n v="622"/>
    <n v="845"/>
    <n v="2"/>
    <x v="11"/>
    <x v="10"/>
    <x v="1"/>
    <x v="0"/>
    <x v="0"/>
    <x v="0"/>
    <x v="1"/>
  </r>
  <r>
    <n v="46"/>
    <n v="71"/>
    <n v="120"/>
    <n v="49"/>
    <n v="25"/>
    <x v="45"/>
    <x v="337"/>
    <n v="70"/>
    <n v="52"/>
    <n v="90"/>
    <n v="140"/>
    <n v="318"/>
    <n v="2"/>
    <x v="11"/>
    <x v="11"/>
    <x v="2"/>
    <x v="1"/>
    <x v="0"/>
    <x v="0"/>
    <x v="1"/>
  </r>
  <r>
    <n v="31"/>
    <n v="51"/>
    <n v="85"/>
    <n v="34"/>
    <n v="20"/>
    <x v="28"/>
    <x v="587"/>
    <n v="50"/>
    <n v="43"/>
    <n v="60"/>
    <n v="100"/>
    <n v="225"/>
    <n v="3"/>
    <x v="11"/>
    <x v="11"/>
    <x v="2"/>
    <x v="1"/>
    <x v="1"/>
    <x v="0"/>
    <x v="2"/>
  </r>
  <r>
    <n v="77"/>
    <n v="120"/>
    <n v="214"/>
    <n v="94"/>
    <n v="43"/>
    <x v="62"/>
    <x v="400"/>
    <n v="70"/>
    <n v="72"/>
    <n v="110"/>
    <n v="190"/>
    <n v="225"/>
    <n v="8"/>
    <x v="11"/>
    <x v="11"/>
    <x v="2"/>
    <x v="1"/>
    <x v="1"/>
    <x v="3"/>
    <x v="6"/>
  </r>
  <r>
    <n v="26"/>
    <n v="85"/>
    <n v="153"/>
    <n v="68"/>
    <n v="59"/>
    <x v="25"/>
    <x v="583"/>
    <n v="30"/>
    <n v="69"/>
    <n v="80"/>
    <n v="131"/>
    <n v="985"/>
    <n v="9"/>
    <x v="11"/>
    <x v="11"/>
    <x v="2"/>
    <x v="1"/>
    <x v="1"/>
    <x v="3"/>
    <x v="7"/>
  </r>
  <r>
    <n v="-3"/>
    <n v="76"/>
    <n v="131"/>
    <n v="55"/>
    <n v="79"/>
    <x v="35"/>
    <x v="600"/>
    <n v="0"/>
    <n v="36"/>
    <n v="60"/>
    <n v="104"/>
    <n v="985"/>
    <n v="4"/>
    <x v="11"/>
    <x v="11"/>
    <x v="2"/>
    <x v="1"/>
    <x v="0"/>
    <x v="2"/>
    <x v="12"/>
  </r>
  <r>
    <n v="31"/>
    <n v="66"/>
    <n v="107"/>
    <n v="41"/>
    <n v="35"/>
    <x v="19"/>
    <x v="492"/>
    <n v="20"/>
    <n v="35"/>
    <n v="50"/>
    <n v="75"/>
    <n v="985"/>
    <n v="5"/>
    <x v="11"/>
    <x v="11"/>
    <x v="2"/>
    <x v="1"/>
    <x v="0"/>
    <x v="2"/>
    <x v="4"/>
  </r>
  <r>
    <n v="27"/>
    <n v="63"/>
    <n v="106"/>
    <n v="43"/>
    <n v="36"/>
    <x v="45"/>
    <x v="585"/>
    <n v="20"/>
    <n v="30"/>
    <n v="50"/>
    <n v="74"/>
    <n v="225"/>
    <n v="6"/>
    <x v="11"/>
    <x v="11"/>
    <x v="2"/>
    <x v="1"/>
    <x v="1"/>
    <x v="2"/>
    <x v="5"/>
  </r>
  <r>
    <n v="27"/>
    <n v="74"/>
    <n v="122"/>
    <n v="48"/>
    <n v="47"/>
    <x v="4"/>
    <x v="344"/>
    <n v="50"/>
    <n v="50"/>
    <n v="90"/>
    <n v="138"/>
    <n v="505"/>
    <n v="2"/>
    <x v="11"/>
    <x v="12"/>
    <x v="2"/>
    <x v="1"/>
    <x v="0"/>
    <x v="0"/>
    <x v="1"/>
  </r>
  <r>
    <n v="16"/>
    <n v="68"/>
    <n v="160"/>
    <n v="92"/>
    <n v="52"/>
    <x v="55"/>
    <x v="581"/>
    <n v="40"/>
    <n v="182"/>
    <n v="90"/>
    <n v="193"/>
    <n v="505"/>
    <n v="3"/>
    <x v="11"/>
    <x v="12"/>
    <x v="2"/>
    <x v="1"/>
    <x v="1"/>
    <x v="0"/>
    <x v="2"/>
  </r>
  <r>
    <n v="9"/>
    <n v="25"/>
    <n v="41"/>
    <n v="16"/>
    <n v="16"/>
    <x v="16"/>
    <x v="381"/>
    <n v="10"/>
    <n v="10"/>
    <n v="20"/>
    <n v="30"/>
    <n v="505"/>
    <n v="8"/>
    <x v="11"/>
    <x v="12"/>
    <x v="2"/>
    <x v="1"/>
    <x v="1"/>
    <x v="3"/>
    <x v="6"/>
  </r>
  <r>
    <n v="7"/>
    <n v="38"/>
    <n v="69"/>
    <n v="31"/>
    <n v="31"/>
    <x v="28"/>
    <x v="577"/>
    <n v="20"/>
    <n v="20"/>
    <n v="40"/>
    <n v="69"/>
    <n v="505"/>
    <n v="9"/>
    <x v="11"/>
    <x v="12"/>
    <x v="2"/>
    <x v="1"/>
    <x v="1"/>
    <x v="3"/>
    <x v="7"/>
  </r>
  <r>
    <n v="-15"/>
    <n v="25"/>
    <n v="45"/>
    <n v="20"/>
    <n v="40"/>
    <x v="15"/>
    <x v="601"/>
    <n v="-10"/>
    <n v="10"/>
    <n v="20"/>
    <n v="26"/>
    <n v="505"/>
    <n v="4"/>
    <x v="11"/>
    <x v="12"/>
    <x v="2"/>
    <x v="1"/>
    <x v="0"/>
    <x v="2"/>
    <x v="12"/>
  </r>
  <r>
    <n v="-5"/>
    <n v="69"/>
    <n v="118"/>
    <n v="49"/>
    <n v="74"/>
    <x v="100"/>
    <x v="580"/>
    <n v="10"/>
    <n v="30"/>
    <n v="60"/>
    <n v="85"/>
    <n v="505"/>
    <n v="5"/>
    <x v="11"/>
    <x v="12"/>
    <x v="2"/>
    <x v="1"/>
    <x v="0"/>
    <x v="2"/>
    <x v="4"/>
  </r>
  <r>
    <n v="12"/>
    <n v="51"/>
    <n v="89"/>
    <n v="38"/>
    <n v="39"/>
    <x v="19"/>
    <x v="59"/>
    <n v="0"/>
    <n v="24"/>
    <n v="30"/>
    <n v="60"/>
    <n v="505"/>
    <n v="6"/>
    <x v="11"/>
    <x v="12"/>
    <x v="2"/>
    <x v="1"/>
    <x v="1"/>
    <x v="2"/>
    <x v="5"/>
  </r>
  <r>
    <n v="66"/>
    <n v="104"/>
    <n v="185"/>
    <n v="81"/>
    <n v="38"/>
    <x v="2"/>
    <x v="25"/>
    <n v="100"/>
    <n v="92"/>
    <n v="130"/>
    <n v="222"/>
    <n v="405"/>
    <n v="2"/>
    <x v="11"/>
    <x v="13"/>
    <x v="2"/>
    <x v="1"/>
    <x v="0"/>
    <x v="0"/>
    <x v="1"/>
  </r>
  <r>
    <n v="28"/>
    <n v="49"/>
    <n v="82"/>
    <n v="33"/>
    <n v="21"/>
    <x v="28"/>
    <x v="343"/>
    <n v="50"/>
    <n v="33"/>
    <n v="60"/>
    <n v="87"/>
    <n v="580"/>
    <n v="3"/>
    <x v="11"/>
    <x v="13"/>
    <x v="2"/>
    <x v="1"/>
    <x v="1"/>
    <x v="0"/>
    <x v="2"/>
  </r>
  <r>
    <n v="22"/>
    <n v="80"/>
    <n v="145"/>
    <n v="65"/>
    <n v="58"/>
    <x v="0"/>
    <x v="348"/>
    <n v="20"/>
    <n v="60"/>
    <n v="70"/>
    <n v="130"/>
    <n v="405"/>
    <n v="8"/>
    <x v="11"/>
    <x v="13"/>
    <x v="2"/>
    <x v="1"/>
    <x v="1"/>
    <x v="3"/>
    <x v="6"/>
  </r>
  <r>
    <n v="20"/>
    <n v="145"/>
    <n v="250"/>
    <n v="94"/>
    <n v="125"/>
    <x v="31"/>
    <x v="590"/>
    <n v="30"/>
    <n v="90"/>
    <n v="140"/>
    <n v="239"/>
    <n v="580"/>
    <n v="9"/>
    <x v="11"/>
    <x v="13"/>
    <x v="2"/>
    <x v="1"/>
    <x v="1"/>
    <x v="3"/>
    <x v="7"/>
  </r>
  <r>
    <n v="121"/>
    <n v="186"/>
    <n v="320"/>
    <n v="67"/>
    <n v="65"/>
    <x v="60"/>
    <x v="602"/>
    <n v="90"/>
    <n v="79"/>
    <n v="140"/>
    <n v="236"/>
    <n v="918"/>
    <n v="4"/>
    <x v="11"/>
    <x v="13"/>
    <x v="2"/>
    <x v="1"/>
    <x v="0"/>
    <x v="2"/>
    <x v="12"/>
  </r>
  <r>
    <n v="24"/>
    <n v="44"/>
    <n v="73"/>
    <n v="29"/>
    <n v="20"/>
    <x v="14"/>
    <x v="65"/>
    <n v="20"/>
    <n v="20"/>
    <n v="30"/>
    <n v="55"/>
    <n v="580"/>
    <n v="5"/>
    <x v="11"/>
    <x v="13"/>
    <x v="2"/>
    <x v="1"/>
    <x v="0"/>
    <x v="2"/>
    <x v="4"/>
  </r>
  <r>
    <n v="72"/>
    <n v="133"/>
    <n v="221"/>
    <n v="88"/>
    <n v="61"/>
    <x v="57"/>
    <x v="67"/>
    <n v="60"/>
    <n v="54"/>
    <n v="110"/>
    <n v="176"/>
    <n v="405"/>
    <n v="6"/>
    <x v="11"/>
    <x v="13"/>
    <x v="2"/>
    <x v="1"/>
    <x v="1"/>
    <x v="2"/>
    <x v="5"/>
  </r>
  <r>
    <n v="188"/>
    <n v="284"/>
    <n v="525"/>
    <n v="276"/>
    <n v="96"/>
    <x v="73"/>
    <x v="603"/>
    <n v="240"/>
    <n v="302"/>
    <n v="340"/>
    <n v="618"/>
    <n v="972"/>
    <n v="2"/>
    <x v="11"/>
    <x v="14"/>
    <x v="2"/>
    <x v="0"/>
    <x v="0"/>
    <x v="0"/>
    <x v="1"/>
  </r>
  <r>
    <n v="30"/>
    <n v="56"/>
    <n v="99"/>
    <n v="43"/>
    <n v="26"/>
    <x v="3"/>
    <x v="568"/>
    <n v="40"/>
    <n v="50"/>
    <n v="60"/>
    <n v="110"/>
    <n v="682"/>
    <n v="3"/>
    <x v="11"/>
    <x v="14"/>
    <x v="2"/>
    <x v="0"/>
    <x v="1"/>
    <x v="0"/>
    <x v="2"/>
  </r>
  <r>
    <n v="28"/>
    <n v="73"/>
    <n v="127"/>
    <n v="54"/>
    <n v="45"/>
    <x v="43"/>
    <x v="442"/>
    <n v="30"/>
    <n v="42"/>
    <n v="60"/>
    <n v="102"/>
    <n v="469"/>
    <n v="8"/>
    <x v="11"/>
    <x v="14"/>
    <x v="2"/>
    <x v="0"/>
    <x v="1"/>
    <x v="3"/>
    <x v="6"/>
  </r>
  <r>
    <n v="24"/>
    <n v="60"/>
    <n v="101"/>
    <n v="41"/>
    <n v="36"/>
    <x v="45"/>
    <x v="6"/>
    <n v="30"/>
    <n v="30"/>
    <n v="60"/>
    <n v="90"/>
    <n v="214"/>
    <n v="9"/>
    <x v="11"/>
    <x v="14"/>
    <x v="2"/>
    <x v="0"/>
    <x v="1"/>
    <x v="3"/>
    <x v="7"/>
  </r>
  <r>
    <n v="47"/>
    <n v="101"/>
    <n v="168"/>
    <n v="67"/>
    <n v="54"/>
    <x v="9"/>
    <x v="604"/>
    <n v="30"/>
    <n v="46"/>
    <n v="70"/>
    <n v="124"/>
    <n v="512"/>
    <n v="4"/>
    <x v="11"/>
    <x v="14"/>
    <x v="2"/>
    <x v="0"/>
    <x v="0"/>
    <x v="2"/>
    <x v="12"/>
  </r>
  <r>
    <n v="133"/>
    <n v="179"/>
    <n v="302"/>
    <n v="150"/>
    <n v="46"/>
    <x v="20"/>
    <x v="567"/>
    <n v="110"/>
    <n v="90"/>
    <n v="140"/>
    <n v="230"/>
    <n v="972"/>
    <n v="5"/>
    <x v="11"/>
    <x v="14"/>
    <x v="2"/>
    <x v="0"/>
    <x v="0"/>
    <x v="2"/>
    <x v="4"/>
  </r>
  <r>
    <n v="52"/>
    <n v="79"/>
    <n v="133"/>
    <n v="54"/>
    <n v="27"/>
    <x v="4"/>
    <x v="542"/>
    <n v="40"/>
    <n v="46"/>
    <n v="60"/>
    <n v="106"/>
    <n v="214"/>
    <n v="6"/>
    <x v="11"/>
    <x v="14"/>
    <x v="2"/>
    <x v="0"/>
    <x v="1"/>
    <x v="2"/>
    <x v="5"/>
  </r>
  <r>
    <n v="36"/>
    <n v="75"/>
    <n v="127"/>
    <n v="52"/>
    <n v="39"/>
    <x v="34"/>
    <x v="595"/>
    <n v="40"/>
    <n v="32"/>
    <n v="70"/>
    <n v="110"/>
    <n v="435"/>
    <n v="8"/>
    <x v="11"/>
    <x v="15"/>
    <x v="3"/>
    <x v="1"/>
    <x v="1"/>
    <x v="3"/>
    <x v="6"/>
  </r>
  <r>
    <n v="28"/>
    <n v="74"/>
    <n v="122"/>
    <n v="48"/>
    <n v="46"/>
    <x v="4"/>
    <x v="344"/>
    <n v="40"/>
    <n v="40"/>
    <n v="70"/>
    <n v="119"/>
    <n v="801"/>
    <n v="9"/>
    <x v="11"/>
    <x v="15"/>
    <x v="3"/>
    <x v="1"/>
    <x v="1"/>
    <x v="3"/>
    <x v="7"/>
  </r>
  <r>
    <n v="17"/>
    <n v="68"/>
    <n v="160"/>
    <n v="92"/>
    <n v="51"/>
    <x v="55"/>
    <x v="581"/>
    <n v="20"/>
    <n v="70"/>
    <n v="60"/>
    <n v="130"/>
    <n v="435"/>
    <n v="10"/>
    <x v="11"/>
    <x v="15"/>
    <x v="3"/>
    <x v="1"/>
    <x v="1"/>
    <x v="3"/>
    <x v="8"/>
  </r>
  <r>
    <n v="-4"/>
    <n v="69"/>
    <n v="118"/>
    <n v="49"/>
    <n v="73"/>
    <x v="100"/>
    <x v="580"/>
    <n v="0"/>
    <n v="19"/>
    <n v="50"/>
    <n v="69"/>
    <n v="435"/>
    <n v="11"/>
    <x v="11"/>
    <x v="15"/>
    <x v="3"/>
    <x v="1"/>
    <x v="0"/>
    <x v="1"/>
    <x v="9"/>
  </r>
  <r>
    <n v="12"/>
    <n v="51"/>
    <n v="89"/>
    <n v="38"/>
    <n v="39"/>
    <x v="19"/>
    <x v="59"/>
    <n v="10"/>
    <n v="20"/>
    <n v="40"/>
    <n v="72"/>
    <n v="801"/>
    <n v="12"/>
    <x v="11"/>
    <x v="15"/>
    <x v="3"/>
    <x v="1"/>
    <x v="0"/>
    <x v="1"/>
    <x v="10"/>
  </r>
  <r>
    <n v="-15"/>
    <n v="25"/>
    <n v="45"/>
    <n v="20"/>
    <n v="40"/>
    <x v="15"/>
    <x v="578"/>
    <n v="0"/>
    <n v="10"/>
    <n v="20"/>
    <n v="30"/>
    <n v="435"/>
    <n v="13"/>
    <x v="11"/>
    <x v="15"/>
    <x v="3"/>
    <x v="1"/>
    <x v="0"/>
    <x v="1"/>
    <x v="3"/>
  </r>
  <r>
    <n v="36"/>
    <n v="76"/>
    <n v="139"/>
    <n v="63"/>
    <n v="40"/>
    <x v="8"/>
    <x v="582"/>
    <n v="50"/>
    <n v="70"/>
    <n v="90"/>
    <n v="159"/>
    <n v="435"/>
    <n v="1"/>
    <x v="11"/>
    <x v="15"/>
    <x v="3"/>
    <x v="1"/>
    <x v="0"/>
    <x v="0"/>
    <x v="0"/>
  </r>
  <r>
    <n v="21"/>
    <n v="65"/>
    <n v="114"/>
    <n v="49"/>
    <n v="44"/>
    <x v="34"/>
    <x v="96"/>
    <n v="50"/>
    <n v="50"/>
    <n v="80"/>
    <n v="128"/>
    <n v="801"/>
    <n v="2"/>
    <x v="11"/>
    <x v="15"/>
    <x v="3"/>
    <x v="1"/>
    <x v="0"/>
    <x v="0"/>
    <x v="1"/>
  </r>
  <r>
    <n v="26"/>
    <n v="85"/>
    <n v="153"/>
    <n v="68"/>
    <n v="59"/>
    <x v="25"/>
    <x v="583"/>
    <n v="50"/>
    <n v="77"/>
    <n v="100"/>
    <n v="180"/>
    <n v="435"/>
    <n v="3"/>
    <x v="11"/>
    <x v="15"/>
    <x v="3"/>
    <x v="1"/>
    <x v="1"/>
    <x v="0"/>
    <x v="2"/>
  </r>
  <r>
    <n v="26"/>
    <n v="46"/>
    <n v="77"/>
    <n v="31"/>
    <n v="20"/>
    <x v="14"/>
    <x v="46"/>
    <n v="30"/>
    <n v="26"/>
    <n v="40"/>
    <n v="66"/>
    <n v="435"/>
    <n v="4"/>
    <x v="11"/>
    <x v="15"/>
    <x v="3"/>
    <x v="1"/>
    <x v="0"/>
    <x v="2"/>
    <x v="12"/>
  </r>
  <r>
    <n v="77"/>
    <n v="120"/>
    <n v="214"/>
    <n v="94"/>
    <n v="43"/>
    <x v="62"/>
    <x v="400"/>
    <n v="70"/>
    <n v="85"/>
    <n v="110"/>
    <n v="205"/>
    <n v="435"/>
    <n v="5"/>
    <x v="11"/>
    <x v="15"/>
    <x v="3"/>
    <x v="1"/>
    <x v="0"/>
    <x v="2"/>
    <x v="4"/>
  </r>
  <r>
    <n v="47"/>
    <n v="73"/>
    <n v="123"/>
    <n v="50"/>
    <n v="26"/>
    <x v="3"/>
    <x v="521"/>
    <n v="50"/>
    <n v="46"/>
    <n v="70"/>
    <n v="110"/>
    <n v="435"/>
    <n v="6"/>
    <x v="11"/>
    <x v="15"/>
    <x v="3"/>
    <x v="1"/>
    <x v="1"/>
    <x v="2"/>
    <x v="5"/>
  </r>
  <r>
    <n v="89"/>
    <n v="124"/>
    <n v="210"/>
    <n v="86"/>
    <n v="35"/>
    <x v="0"/>
    <x v="434"/>
    <n v="80"/>
    <n v="88"/>
    <n v="110"/>
    <n v="190"/>
    <n v="626"/>
    <n v="8"/>
    <x v="11"/>
    <x v="16"/>
    <x v="3"/>
    <x v="0"/>
    <x v="1"/>
    <x v="3"/>
    <x v="6"/>
  </r>
  <r>
    <n v="188"/>
    <n v="284"/>
    <n v="525"/>
    <n v="207"/>
    <n v="96"/>
    <x v="73"/>
    <x v="603"/>
    <n v="170"/>
    <n v="166"/>
    <n v="260"/>
    <n v="489"/>
    <n v="415"/>
    <n v="9"/>
    <x v="11"/>
    <x v="16"/>
    <x v="3"/>
    <x v="0"/>
    <x v="1"/>
    <x v="3"/>
    <x v="7"/>
  </r>
  <r>
    <n v="29"/>
    <n v="56"/>
    <n v="99"/>
    <n v="43"/>
    <n v="27"/>
    <x v="3"/>
    <x v="568"/>
    <n v="30"/>
    <n v="40"/>
    <n v="50"/>
    <n v="80"/>
    <n v="805"/>
    <n v="10"/>
    <x v="11"/>
    <x v="16"/>
    <x v="3"/>
    <x v="0"/>
    <x v="1"/>
    <x v="3"/>
    <x v="8"/>
  </r>
  <r>
    <n v="134"/>
    <n v="179"/>
    <n v="302"/>
    <n v="123"/>
    <n v="45"/>
    <x v="20"/>
    <x v="567"/>
    <n v="110"/>
    <n v="79"/>
    <n v="130"/>
    <n v="231"/>
    <n v="916"/>
    <n v="11"/>
    <x v="11"/>
    <x v="16"/>
    <x v="3"/>
    <x v="0"/>
    <x v="0"/>
    <x v="1"/>
    <x v="9"/>
  </r>
  <r>
    <n v="53"/>
    <n v="79"/>
    <n v="133"/>
    <n v="54"/>
    <n v="26"/>
    <x v="4"/>
    <x v="542"/>
    <n v="50"/>
    <n v="42"/>
    <n v="60"/>
    <n v="78"/>
    <n v="619"/>
    <n v="12"/>
    <x v="11"/>
    <x v="16"/>
    <x v="3"/>
    <x v="0"/>
    <x v="0"/>
    <x v="1"/>
    <x v="10"/>
  </r>
  <r>
    <n v="47"/>
    <n v="101"/>
    <n v="168"/>
    <n v="67"/>
    <n v="54"/>
    <x v="9"/>
    <x v="566"/>
    <n v="50"/>
    <n v="53"/>
    <n v="80"/>
    <n v="107"/>
    <n v="213"/>
    <n v="13"/>
    <x v="11"/>
    <x v="16"/>
    <x v="3"/>
    <x v="0"/>
    <x v="0"/>
    <x v="1"/>
    <x v="3"/>
  </r>
  <r>
    <n v="-88"/>
    <n v="-25"/>
    <n v="102"/>
    <n v="88"/>
    <n v="63"/>
    <x v="30"/>
    <x v="605"/>
    <n v="-90"/>
    <n v="163"/>
    <n v="-30"/>
    <n v="120"/>
    <n v="951"/>
    <n v="1"/>
    <x v="11"/>
    <x v="16"/>
    <x v="3"/>
    <x v="0"/>
    <x v="0"/>
    <x v="0"/>
    <x v="0"/>
  </r>
  <r>
    <n v="271"/>
    <n v="420"/>
    <n v="699"/>
    <n v="278"/>
    <n v="149"/>
    <x v="81"/>
    <x v="599"/>
    <n v="350"/>
    <n v="301"/>
    <n v="500"/>
    <n v="832"/>
    <n v="707"/>
    <n v="2"/>
    <x v="11"/>
    <x v="16"/>
    <x v="3"/>
    <x v="0"/>
    <x v="0"/>
    <x v="0"/>
    <x v="1"/>
  </r>
  <r>
    <n v="-149"/>
    <n v="-32"/>
    <n v="192"/>
    <n v="200"/>
    <n v="117"/>
    <x v="98"/>
    <x v="606"/>
    <n v="-150"/>
    <n v="299"/>
    <n v="-40"/>
    <n v="223"/>
    <n v="714"/>
    <n v="3"/>
    <x v="11"/>
    <x v="16"/>
    <x v="3"/>
    <x v="0"/>
    <x v="1"/>
    <x v="0"/>
    <x v="2"/>
  </r>
  <r>
    <n v="157"/>
    <n v="251"/>
    <n v="501"/>
    <n v="305"/>
    <n v="94"/>
    <x v="97"/>
    <x v="570"/>
    <n v="160"/>
    <n v="248"/>
    <n v="240"/>
    <n v="480"/>
    <n v="916"/>
    <n v="4"/>
    <x v="11"/>
    <x v="16"/>
    <x v="3"/>
    <x v="0"/>
    <x v="0"/>
    <x v="2"/>
    <x v="12"/>
  </r>
  <r>
    <n v="31"/>
    <n v="187"/>
    <n v="322"/>
    <n v="128"/>
    <n v="156"/>
    <x v="101"/>
    <x v="607"/>
    <n v="40"/>
    <n v="65"/>
    <n v="180"/>
    <n v="315"/>
    <n v="530"/>
    <n v="5"/>
    <x v="11"/>
    <x v="16"/>
    <x v="3"/>
    <x v="0"/>
    <x v="0"/>
    <x v="2"/>
    <x v="4"/>
  </r>
  <r>
    <n v="216"/>
    <n v="329"/>
    <n v="576"/>
    <n v="209"/>
    <n v="113"/>
    <x v="96"/>
    <x v="569"/>
    <n v="210"/>
    <n v="218"/>
    <n v="310"/>
    <n v="544"/>
    <n v="209"/>
    <n v="6"/>
    <x v="11"/>
    <x v="16"/>
    <x v="3"/>
    <x v="0"/>
    <x v="1"/>
    <x v="2"/>
    <x v="5"/>
  </r>
  <r>
    <n v="32"/>
    <n v="187"/>
    <n v="322"/>
    <n v="181"/>
    <n v="155"/>
    <x v="101"/>
    <x v="607"/>
    <n v="30"/>
    <n v="155"/>
    <n v="170"/>
    <n v="282"/>
    <n v="702"/>
    <n v="8"/>
    <x v="11"/>
    <x v="17"/>
    <x v="3"/>
    <x v="1"/>
    <x v="1"/>
    <x v="3"/>
    <x v="6"/>
  </r>
  <r>
    <n v="194"/>
    <n v="310"/>
    <n v="534"/>
    <n v="195"/>
    <n v="116"/>
    <x v="98"/>
    <x v="572"/>
    <n v="170"/>
    <n v="132"/>
    <n v="280"/>
    <n v="499"/>
    <n v="775"/>
    <n v="9"/>
    <x v="11"/>
    <x v="17"/>
    <x v="3"/>
    <x v="1"/>
    <x v="1"/>
    <x v="3"/>
    <x v="7"/>
  </r>
  <r>
    <n v="122"/>
    <n v="185"/>
    <n v="312"/>
    <n v="96"/>
    <n v="63"/>
    <x v="30"/>
    <x v="571"/>
    <n v="120"/>
    <n v="99"/>
    <n v="170"/>
    <n v="280"/>
    <n v="775"/>
    <n v="10"/>
    <x v="11"/>
    <x v="17"/>
    <x v="3"/>
    <x v="1"/>
    <x v="1"/>
    <x v="3"/>
    <x v="8"/>
  </r>
  <r>
    <n v="215"/>
    <n v="329"/>
    <n v="576"/>
    <n v="275"/>
    <n v="114"/>
    <x v="96"/>
    <x v="569"/>
    <n v="150"/>
    <n v="202"/>
    <n v="240"/>
    <n v="409"/>
    <n v="702"/>
    <n v="11"/>
    <x v="11"/>
    <x v="17"/>
    <x v="3"/>
    <x v="1"/>
    <x v="0"/>
    <x v="1"/>
    <x v="9"/>
  </r>
  <r>
    <n v="157"/>
    <n v="251"/>
    <n v="501"/>
    <n v="313"/>
    <n v="94"/>
    <x v="97"/>
    <x v="570"/>
    <n v="100"/>
    <n v="144"/>
    <n v="180"/>
    <n v="348"/>
    <n v="702"/>
    <n v="12"/>
    <x v="11"/>
    <x v="17"/>
    <x v="3"/>
    <x v="1"/>
    <x v="0"/>
    <x v="1"/>
    <x v="10"/>
  </r>
  <r>
    <n v="-408"/>
    <n v="-294"/>
    <n v="31"/>
    <n v="294"/>
    <n v="145"/>
    <x v="99"/>
    <x v="608"/>
    <n v="-320"/>
    <n v="101"/>
    <n v="-210"/>
    <n v="-13"/>
    <n v="775"/>
    <n v="13"/>
    <x v="11"/>
    <x v="17"/>
    <x v="3"/>
    <x v="1"/>
    <x v="0"/>
    <x v="1"/>
    <x v="3"/>
  </r>
  <r>
    <n v="1"/>
    <n v="49"/>
    <n v="88"/>
    <n v="39"/>
    <n v="48"/>
    <x v="3"/>
    <x v="579"/>
    <n v="20"/>
    <n v="38"/>
    <n v="60"/>
    <n v="98"/>
    <n v="775"/>
    <n v="2"/>
    <x v="11"/>
    <x v="17"/>
    <x v="3"/>
    <x v="1"/>
    <x v="0"/>
    <x v="0"/>
    <x v="1"/>
  </r>
  <r>
    <n v="8"/>
    <n v="38"/>
    <n v="69"/>
    <n v="31"/>
    <n v="30"/>
    <x v="28"/>
    <x v="577"/>
    <n v="30"/>
    <n v="27"/>
    <n v="50"/>
    <n v="80"/>
    <n v="702"/>
    <n v="3"/>
    <x v="11"/>
    <x v="17"/>
    <x v="3"/>
    <x v="1"/>
    <x v="1"/>
    <x v="0"/>
    <x v="2"/>
  </r>
  <r>
    <n v="31"/>
    <n v="43"/>
    <n v="43"/>
    <n v="0"/>
    <n v="12"/>
    <x v="38"/>
    <x v="575"/>
    <n v="30"/>
    <n v="0"/>
    <n v="40"/>
    <n v="44"/>
    <n v="702"/>
    <n v="4"/>
    <x v="11"/>
    <x v="17"/>
    <x v="3"/>
    <x v="1"/>
    <x v="0"/>
    <x v="2"/>
    <x v="12"/>
  </r>
  <r>
    <n v="10"/>
    <n v="25"/>
    <n v="41"/>
    <n v="16"/>
    <n v="15"/>
    <x v="16"/>
    <x v="381"/>
    <n v="10"/>
    <n v="10"/>
    <n v="20"/>
    <n v="30"/>
    <n v="775"/>
    <n v="5"/>
    <x v="11"/>
    <x v="17"/>
    <x v="3"/>
    <x v="1"/>
    <x v="0"/>
    <x v="2"/>
    <x v="4"/>
  </r>
  <r>
    <n v="17"/>
    <n v="35"/>
    <n v="58"/>
    <n v="23"/>
    <n v="18"/>
    <x v="41"/>
    <x v="574"/>
    <n v="20"/>
    <n v="20"/>
    <n v="30"/>
    <n v="56"/>
    <n v="702"/>
    <n v="6"/>
    <x v="11"/>
    <x v="17"/>
    <x v="3"/>
    <x v="1"/>
    <x v="1"/>
    <x v="2"/>
    <x v="5"/>
  </r>
  <r>
    <n v="19"/>
    <n v="36"/>
    <n v="60"/>
    <n v="24"/>
    <n v="17"/>
    <x v="41"/>
    <x v="106"/>
    <n v="20"/>
    <n v="20"/>
    <n v="30"/>
    <n v="42"/>
    <n v="541"/>
    <n v="8"/>
    <x v="11"/>
    <x v="18"/>
    <x v="3"/>
    <x v="1"/>
    <x v="1"/>
    <x v="3"/>
    <x v="6"/>
  </r>
  <r>
    <n v="66"/>
    <n v="104"/>
    <n v="185"/>
    <n v="81"/>
    <n v="38"/>
    <x v="2"/>
    <x v="25"/>
    <n v="70"/>
    <n v="70"/>
    <n v="100"/>
    <n v="161"/>
    <n v="541"/>
    <n v="9"/>
    <x v="11"/>
    <x v="18"/>
    <x v="3"/>
    <x v="1"/>
    <x v="1"/>
    <x v="3"/>
    <x v="7"/>
  </r>
  <r>
    <n v="25"/>
    <n v="44"/>
    <n v="73"/>
    <n v="29"/>
    <n v="19"/>
    <x v="14"/>
    <x v="65"/>
    <n v="30"/>
    <n v="20"/>
    <n v="30"/>
    <n v="61"/>
    <n v="971"/>
    <n v="11"/>
    <x v="11"/>
    <x v="18"/>
    <x v="3"/>
    <x v="1"/>
    <x v="0"/>
    <x v="1"/>
    <x v="9"/>
  </r>
  <r>
    <n v="73"/>
    <n v="133"/>
    <n v="221"/>
    <n v="88"/>
    <n v="60"/>
    <x v="57"/>
    <x v="67"/>
    <n v="60"/>
    <n v="72"/>
    <n v="100"/>
    <n v="148"/>
    <n v="971"/>
    <n v="12"/>
    <x v="11"/>
    <x v="18"/>
    <x v="3"/>
    <x v="1"/>
    <x v="0"/>
    <x v="1"/>
    <x v="10"/>
  </r>
  <r>
    <n v="121"/>
    <n v="186"/>
    <n v="320"/>
    <n v="119"/>
    <n v="65"/>
    <x v="60"/>
    <x v="584"/>
    <n v="100"/>
    <n v="77"/>
    <n v="140"/>
    <n v="230"/>
    <n v="503"/>
    <n v="13"/>
    <x v="11"/>
    <x v="18"/>
    <x v="3"/>
    <x v="1"/>
    <x v="0"/>
    <x v="1"/>
    <x v="3"/>
  </r>
  <r>
    <n v="-7"/>
    <n v="65"/>
    <n v="112"/>
    <n v="47"/>
    <n v="72"/>
    <x v="46"/>
    <x v="176"/>
    <n v="20"/>
    <n v="49"/>
    <n v="80"/>
    <n v="130"/>
    <n v="503"/>
    <n v="1"/>
    <x v="11"/>
    <x v="18"/>
    <x v="3"/>
    <x v="1"/>
    <x v="0"/>
    <x v="0"/>
    <x v="0"/>
  </r>
  <r>
    <n v="1"/>
    <n v="57"/>
    <n v="98"/>
    <n v="41"/>
    <n v="56"/>
    <x v="45"/>
    <x v="440"/>
    <n v="20"/>
    <n v="38"/>
    <n v="70"/>
    <n v="112"/>
    <n v="503"/>
    <n v="2"/>
    <x v="11"/>
    <x v="18"/>
    <x v="3"/>
    <x v="1"/>
    <x v="0"/>
    <x v="0"/>
    <x v="1"/>
  </r>
  <r>
    <n v="25"/>
    <n v="60"/>
    <n v="101"/>
    <n v="41"/>
    <n v="35"/>
    <x v="45"/>
    <x v="6"/>
    <n v="50"/>
    <n v="37"/>
    <n v="80"/>
    <n v="117"/>
    <n v="503"/>
    <n v="3"/>
    <x v="11"/>
    <x v="18"/>
    <x v="3"/>
    <x v="1"/>
    <x v="1"/>
    <x v="0"/>
    <x v="2"/>
  </r>
  <r>
    <n v="6"/>
    <n v="57"/>
    <n v="103"/>
    <n v="46"/>
    <n v="51"/>
    <x v="43"/>
    <x v="253"/>
    <n v="10"/>
    <n v="40"/>
    <n v="50"/>
    <n v="94"/>
    <n v="971"/>
    <n v="4"/>
    <x v="11"/>
    <x v="18"/>
    <x v="3"/>
    <x v="1"/>
    <x v="0"/>
    <x v="2"/>
    <x v="12"/>
  </r>
  <r>
    <n v="28"/>
    <n v="73"/>
    <n v="127"/>
    <n v="54"/>
    <n v="45"/>
    <x v="43"/>
    <x v="442"/>
    <n v="40"/>
    <n v="50"/>
    <n v="70"/>
    <n v="120"/>
    <n v="503"/>
    <n v="5"/>
    <x v="11"/>
    <x v="18"/>
    <x v="3"/>
    <x v="1"/>
    <x v="0"/>
    <x v="2"/>
    <x v="4"/>
  </r>
  <r>
    <n v="87"/>
    <n v="153"/>
    <n v="306"/>
    <n v="219"/>
    <n v="66"/>
    <x v="46"/>
    <x v="364"/>
    <n v="80"/>
    <n v="79"/>
    <n v="140"/>
    <n v="296"/>
    <n v="971"/>
    <n v="6"/>
    <x v="11"/>
    <x v="18"/>
    <x v="3"/>
    <x v="1"/>
    <x v="1"/>
    <x v="2"/>
    <x v="5"/>
  </r>
  <r>
    <n v="105"/>
    <n v="174"/>
    <n v="289"/>
    <n v="131"/>
    <n v="69"/>
    <x v="76"/>
    <x v="591"/>
    <n v="110"/>
    <n v="151"/>
    <n v="160"/>
    <n v="260"/>
    <n v="509"/>
    <n v="8"/>
    <x v="11"/>
    <x v="19"/>
    <x v="3"/>
    <x v="1"/>
    <x v="1"/>
    <x v="3"/>
    <x v="6"/>
  </r>
  <r>
    <n v="46"/>
    <n v="71"/>
    <n v="120"/>
    <n v="49"/>
    <n v="25"/>
    <x v="45"/>
    <x v="337"/>
    <n v="50"/>
    <n v="31"/>
    <n v="70"/>
    <n v="110"/>
    <n v="425"/>
    <n v="9"/>
    <x v="11"/>
    <x v="19"/>
    <x v="3"/>
    <x v="1"/>
    <x v="1"/>
    <x v="3"/>
    <x v="7"/>
  </r>
  <r>
    <n v="30"/>
    <n v="66"/>
    <n v="107"/>
    <n v="41"/>
    <n v="36"/>
    <x v="19"/>
    <x v="492"/>
    <n v="20"/>
    <n v="41"/>
    <n v="40"/>
    <n v="59"/>
    <n v="509"/>
    <n v="11"/>
    <x v="11"/>
    <x v="19"/>
    <x v="3"/>
    <x v="1"/>
    <x v="0"/>
    <x v="1"/>
    <x v="9"/>
  </r>
  <r>
    <n v="28"/>
    <n v="63"/>
    <n v="106"/>
    <n v="43"/>
    <n v="35"/>
    <x v="45"/>
    <x v="585"/>
    <n v="20"/>
    <n v="18"/>
    <n v="40"/>
    <n v="82"/>
    <n v="509"/>
    <n v="12"/>
    <x v="11"/>
    <x v="19"/>
    <x v="3"/>
    <x v="1"/>
    <x v="0"/>
    <x v="1"/>
    <x v="10"/>
  </r>
  <r>
    <n v="-3"/>
    <n v="76"/>
    <n v="131"/>
    <n v="55"/>
    <n v="79"/>
    <x v="35"/>
    <x v="586"/>
    <n v="-10"/>
    <n v="40"/>
    <n v="50"/>
    <n v="103"/>
    <n v="360"/>
    <n v="13"/>
    <x v="11"/>
    <x v="19"/>
    <x v="3"/>
    <x v="1"/>
    <x v="0"/>
    <x v="1"/>
    <x v="3"/>
  </r>
  <r>
    <n v="58"/>
    <n v="104"/>
    <n v="176"/>
    <n v="72"/>
    <n v="46"/>
    <x v="5"/>
    <x v="609"/>
    <n v="80"/>
    <n v="80"/>
    <n v="120"/>
    <n v="202"/>
    <n v="253"/>
    <n v="2"/>
    <x v="11"/>
    <x v="19"/>
    <x v="3"/>
    <x v="1"/>
    <x v="0"/>
    <x v="0"/>
    <x v="1"/>
  </r>
  <r>
    <n v="20"/>
    <n v="145"/>
    <n v="250"/>
    <n v="90"/>
    <n v="125"/>
    <x v="31"/>
    <x v="590"/>
    <n v="50"/>
    <n v="127"/>
    <n v="170"/>
    <n v="290"/>
    <n v="509"/>
    <n v="3"/>
    <x v="11"/>
    <x v="19"/>
    <x v="3"/>
    <x v="1"/>
    <x v="1"/>
    <x v="0"/>
    <x v="2"/>
  </r>
  <r>
    <n v="13"/>
    <n v="32"/>
    <n v="56"/>
    <n v="24"/>
    <n v="19"/>
    <x v="15"/>
    <x v="589"/>
    <n v="20"/>
    <n v="20"/>
    <n v="30"/>
    <n v="50"/>
    <n v="253"/>
    <n v="4"/>
    <x v="11"/>
    <x v="19"/>
    <x v="3"/>
    <x v="1"/>
    <x v="0"/>
    <x v="2"/>
    <x v="12"/>
  </r>
  <r>
    <n v="23"/>
    <n v="80"/>
    <n v="145"/>
    <n v="65"/>
    <n v="57"/>
    <x v="0"/>
    <x v="348"/>
    <n v="30"/>
    <n v="60"/>
    <n v="80"/>
    <n v="145"/>
    <n v="509"/>
    <n v="5"/>
    <x v="11"/>
    <x v="19"/>
    <x v="3"/>
    <x v="1"/>
    <x v="0"/>
    <x v="2"/>
    <x v="4"/>
  </r>
  <r>
    <n v="51"/>
    <n v="96"/>
    <n v="176"/>
    <n v="80"/>
    <n v="45"/>
    <x v="0"/>
    <x v="588"/>
    <n v="60"/>
    <n v="70"/>
    <n v="100"/>
    <n v="176"/>
    <n v="253"/>
    <n v="6"/>
    <x v="11"/>
    <x v="19"/>
    <x v="3"/>
    <x v="1"/>
    <x v="1"/>
    <x v="2"/>
    <x v="5"/>
  </r>
  <r>
    <n v="154"/>
    <n v="171"/>
    <n v="382"/>
    <n v="232"/>
    <n v="76"/>
    <x v="6"/>
    <x v="5"/>
    <n v="110"/>
    <n v="159"/>
    <n v="160"/>
    <n v="300"/>
    <n v="720"/>
    <n v="8"/>
    <x v="12"/>
    <x v="0"/>
    <x v="0"/>
    <x v="0"/>
    <x v="1"/>
    <x v="3"/>
    <x v="6"/>
  </r>
  <r>
    <n v="0"/>
    <n v="87"/>
    <n v="168"/>
    <n v="63"/>
    <n v="91"/>
    <x v="7"/>
    <x v="6"/>
    <n v="20"/>
    <n v="41"/>
    <n v="80"/>
    <n v="121"/>
    <n v="720"/>
    <n v="9"/>
    <x v="12"/>
    <x v="0"/>
    <x v="0"/>
    <x v="0"/>
    <x v="1"/>
    <x v="3"/>
    <x v="7"/>
  </r>
  <r>
    <n v="51"/>
    <n v="80"/>
    <n v="157"/>
    <n v="60"/>
    <n v="49"/>
    <x v="8"/>
    <x v="7"/>
    <n v="40"/>
    <n v="50"/>
    <n v="70"/>
    <n v="130"/>
    <n v="970"/>
    <n v="10"/>
    <x v="12"/>
    <x v="0"/>
    <x v="0"/>
    <x v="0"/>
    <x v="1"/>
    <x v="3"/>
    <x v="8"/>
  </r>
  <r>
    <n v="26"/>
    <n v="72"/>
    <n v="145"/>
    <n v="58"/>
    <n v="58"/>
    <x v="9"/>
    <x v="8"/>
    <n v="20"/>
    <n v="40"/>
    <n v="70"/>
    <n v="99"/>
    <n v="719"/>
    <n v="11"/>
    <x v="12"/>
    <x v="0"/>
    <x v="0"/>
    <x v="0"/>
    <x v="0"/>
    <x v="1"/>
    <x v="9"/>
  </r>
  <r>
    <n v="56"/>
    <n v="76"/>
    <n v="157"/>
    <n v="64"/>
    <n v="42"/>
    <x v="8"/>
    <x v="9"/>
    <n v="40"/>
    <n v="50"/>
    <n v="70"/>
    <n v="108"/>
    <n v="719"/>
    <n v="12"/>
    <x v="12"/>
    <x v="0"/>
    <x v="0"/>
    <x v="0"/>
    <x v="0"/>
    <x v="1"/>
    <x v="10"/>
  </r>
  <r>
    <n v="47"/>
    <n v="56"/>
    <n v="112"/>
    <n v="44"/>
    <n v="27"/>
    <x v="3"/>
    <x v="1"/>
    <n v="30"/>
    <n v="43"/>
    <n v="50"/>
    <n v="93"/>
    <n v="303"/>
    <n v="13"/>
    <x v="12"/>
    <x v="0"/>
    <x v="0"/>
    <x v="0"/>
    <x v="0"/>
    <x v="1"/>
    <x v="3"/>
  </r>
  <r>
    <n v="84"/>
    <n v="80"/>
    <n v="150"/>
    <n v="54"/>
    <n v="27"/>
    <x v="4"/>
    <x v="3"/>
    <n v="70"/>
    <n v="65"/>
    <n v="90"/>
    <n v="155"/>
    <n v="720"/>
    <n v="5"/>
    <x v="12"/>
    <x v="0"/>
    <x v="0"/>
    <x v="0"/>
    <x v="0"/>
    <x v="2"/>
    <x v="4"/>
  </r>
  <r>
    <n v="83"/>
    <n v="108"/>
    <n v="201"/>
    <n v="72"/>
    <n v="58"/>
    <x v="5"/>
    <x v="4"/>
    <n v="80"/>
    <n v="86"/>
    <n v="130"/>
    <n v="216"/>
    <n v="719"/>
    <n v="6"/>
    <x v="12"/>
    <x v="0"/>
    <x v="0"/>
    <x v="0"/>
    <x v="1"/>
    <x v="2"/>
    <x v="5"/>
  </r>
  <r>
    <n v="146"/>
    <n v="130"/>
    <n v="245"/>
    <n v="89"/>
    <n v="38"/>
    <x v="0"/>
    <x v="0"/>
    <n v="100"/>
    <n v="90"/>
    <n v="130"/>
    <n v="220"/>
    <n v="719"/>
    <n v="1"/>
    <x v="12"/>
    <x v="0"/>
    <x v="0"/>
    <x v="0"/>
    <x v="0"/>
    <x v="0"/>
    <x v="0"/>
  </r>
  <r>
    <n v="106"/>
    <n v="107"/>
    <n v="213"/>
    <n v="83"/>
    <n v="41"/>
    <x v="1"/>
    <x v="1"/>
    <n v="80"/>
    <n v="80"/>
    <n v="110"/>
    <n v="192"/>
    <n v="720"/>
    <n v="2"/>
    <x v="12"/>
    <x v="0"/>
    <x v="0"/>
    <x v="0"/>
    <x v="0"/>
    <x v="0"/>
    <x v="1"/>
  </r>
  <r>
    <n v="157"/>
    <n v="139"/>
    <n v="262"/>
    <n v="95"/>
    <n v="40"/>
    <x v="2"/>
    <x v="2"/>
    <n v="110"/>
    <n v="77"/>
    <n v="140"/>
    <n v="240"/>
    <n v="719"/>
    <n v="3"/>
    <x v="12"/>
    <x v="0"/>
    <x v="0"/>
    <x v="0"/>
    <x v="1"/>
    <x v="0"/>
    <x v="2"/>
  </r>
  <r>
    <n v="148"/>
    <n v="130"/>
    <n v="245"/>
    <n v="89"/>
    <n v="37"/>
    <x v="0"/>
    <x v="0"/>
    <n v="100"/>
    <n v="78"/>
    <n v="120"/>
    <n v="190"/>
    <n v="773"/>
    <n v="8"/>
    <x v="12"/>
    <x v="1"/>
    <x v="0"/>
    <x v="0"/>
    <x v="1"/>
    <x v="3"/>
    <x v="6"/>
  </r>
  <r>
    <n v="106"/>
    <n v="107"/>
    <n v="213"/>
    <n v="83"/>
    <n v="41"/>
    <x v="1"/>
    <x v="1"/>
    <n v="60"/>
    <n v="70"/>
    <n v="90"/>
    <n v="169"/>
    <n v="773"/>
    <n v="9"/>
    <x v="12"/>
    <x v="1"/>
    <x v="0"/>
    <x v="0"/>
    <x v="1"/>
    <x v="3"/>
    <x v="7"/>
  </r>
  <r>
    <n v="157"/>
    <n v="139"/>
    <n v="262"/>
    <n v="95"/>
    <n v="40"/>
    <x v="2"/>
    <x v="2"/>
    <n v="100"/>
    <n v="70"/>
    <n v="120"/>
    <n v="200"/>
    <n v="224"/>
    <n v="10"/>
    <x v="12"/>
    <x v="1"/>
    <x v="0"/>
    <x v="0"/>
    <x v="1"/>
    <x v="3"/>
    <x v="8"/>
  </r>
  <r>
    <n v="83"/>
    <n v="80"/>
    <n v="150"/>
    <n v="54"/>
    <n v="28"/>
    <x v="4"/>
    <x v="3"/>
    <n v="50"/>
    <n v="51"/>
    <n v="70"/>
    <n v="121"/>
    <n v="217"/>
    <n v="11"/>
    <x v="12"/>
    <x v="1"/>
    <x v="0"/>
    <x v="0"/>
    <x v="0"/>
    <x v="1"/>
    <x v="9"/>
  </r>
  <r>
    <n v="84"/>
    <n v="108"/>
    <n v="201"/>
    <n v="72"/>
    <n v="57"/>
    <x v="5"/>
    <x v="4"/>
    <n v="40"/>
    <n v="60"/>
    <n v="90"/>
    <n v="138"/>
    <n v="815"/>
    <n v="12"/>
    <x v="12"/>
    <x v="1"/>
    <x v="0"/>
    <x v="0"/>
    <x v="0"/>
    <x v="1"/>
    <x v="10"/>
  </r>
  <r>
    <n v="316"/>
    <n v="312"/>
    <n v="611"/>
    <n v="201"/>
    <n v="114"/>
    <x v="11"/>
    <x v="12"/>
    <n v="260"/>
    <n v="240"/>
    <n v="370"/>
    <n v="640"/>
    <n v="312"/>
    <n v="5"/>
    <x v="12"/>
    <x v="1"/>
    <x v="0"/>
    <x v="0"/>
    <x v="0"/>
    <x v="2"/>
    <x v="4"/>
  </r>
  <r>
    <n v="218"/>
    <n v="228"/>
    <n v="510"/>
    <n v="202"/>
    <n v="92"/>
    <x v="12"/>
    <x v="13"/>
    <n v="180"/>
    <n v="205"/>
    <n v="270"/>
    <n v="530"/>
    <n v="773"/>
    <n v="6"/>
    <x v="12"/>
    <x v="1"/>
    <x v="0"/>
    <x v="0"/>
    <x v="1"/>
    <x v="2"/>
    <x v="5"/>
  </r>
  <r>
    <n v="173"/>
    <n v="201"/>
    <n v="386"/>
    <n v="77"/>
    <n v="94"/>
    <x v="6"/>
    <x v="10"/>
    <n v="130"/>
    <n v="178"/>
    <n v="210"/>
    <n v="358"/>
    <n v="815"/>
    <n v="2"/>
    <x v="12"/>
    <x v="1"/>
    <x v="0"/>
    <x v="0"/>
    <x v="0"/>
    <x v="0"/>
    <x v="1"/>
  </r>
  <r>
    <n v="136"/>
    <n v="139"/>
    <n v="262"/>
    <n v="95"/>
    <n v="55"/>
    <x v="10"/>
    <x v="11"/>
    <n v="100"/>
    <n v="98"/>
    <n v="140"/>
    <n v="237"/>
    <n v="217"/>
    <n v="3"/>
    <x v="12"/>
    <x v="1"/>
    <x v="0"/>
    <x v="0"/>
    <x v="1"/>
    <x v="0"/>
    <x v="2"/>
  </r>
  <r>
    <n v="315"/>
    <n v="312"/>
    <n v="611"/>
    <n v="260"/>
    <n v="116"/>
    <x v="11"/>
    <x v="12"/>
    <n v="200"/>
    <n v="173"/>
    <n v="280"/>
    <n v="480"/>
    <n v="641"/>
    <n v="8"/>
    <x v="12"/>
    <x v="2"/>
    <x v="0"/>
    <x v="1"/>
    <x v="1"/>
    <x v="3"/>
    <x v="6"/>
  </r>
  <r>
    <n v="134"/>
    <n v="139"/>
    <n v="262"/>
    <n v="95"/>
    <n v="56"/>
    <x v="10"/>
    <x v="11"/>
    <n v="90"/>
    <n v="71"/>
    <n v="120"/>
    <n v="200"/>
    <n v="641"/>
    <n v="9"/>
    <x v="12"/>
    <x v="2"/>
    <x v="0"/>
    <x v="1"/>
    <x v="1"/>
    <x v="3"/>
    <x v="7"/>
  </r>
  <r>
    <n v="220"/>
    <n v="228"/>
    <n v="510"/>
    <n v="216"/>
    <n v="91"/>
    <x v="12"/>
    <x v="13"/>
    <n v="140"/>
    <n v="163"/>
    <n v="210"/>
    <n v="389"/>
    <n v="319"/>
    <n v="11"/>
    <x v="12"/>
    <x v="2"/>
    <x v="0"/>
    <x v="1"/>
    <x v="0"/>
    <x v="1"/>
    <x v="9"/>
  </r>
  <r>
    <n v="273"/>
    <n v="301"/>
    <n v="611"/>
    <n v="236"/>
    <n v="132"/>
    <x v="17"/>
    <x v="14"/>
    <n v="160"/>
    <n v="188"/>
    <n v="270"/>
    <n v="480"/>
    <n v="641"/>
    <n v="12"/>
    <x v="12"/>
    <x v="2"/>
    <x v="0"/>
    <x v="1"/>
    <x v="0"/>
    <x v="1"/>
    <x v="10"/>
  </r>
  <r>
    <n v="17"/>
    <n v="26"/>
    <n v="48"/>
    <n v="17"/>
    <n v="16"/>
    <x v="16"/>
    <x v="0"/>
    <n v="30"/>
    <n v="10"/>
    <n v="40"/>
    <n v="50"/>
    <n v="563"/>
    <n v="5"/>
    <x v="12"/>
    <x v="2"/>
    <x v="0"/>
    <x v="1"/>
    <x v="0"/>
    <x v="2"/>
    <x v="4"/>
  </r>
  <r>
    <n v="16"/>
    <n v="26"/>
    <n v="48"/>
    <n v="17"/>
    <n v="17"/>
    <x v="16"/>
    <x v="0"/>
    <n v="30"/>
    <n v="10"/>
    <n v="40"/>
    <n v="56"/>
    <n v="515"/>
    <n v="6"/>
    <x v="12"/>
    <x v="2"/>
    <x v="0"/>
    <x v="1"/>
    <x v="1"/>
    <x v="2"/>
    <x v="5"/>
  </r>
  <r>
    <n v="17"/>
    <n v="27"/>
    <n v="50"/>
    <n v="18"/>
    <n v="17"/>
    <x v="13"/>
    <x v="2"/>
    <n v="20"/>
    <n v="10"/>
    <n v="30"/>
    <n v="39"/>
    <n v="563"/>
    <n v="1"/>
    <x v="12"/>
    <x v="2"/>
    <x v="0"/>
    <x v="1"/>
    <x v="0"/>
    <x v="0"/>
    <x v="0"/>
  </r>
  <r>
    <n v="8"/>
    <n v="34"/>
    <n v="69"/>
    <n v="28"/>
    <n v="30"/>
    <x v="14"/>
    <x v="9"/>
    <n v="20"/>
    <n v="20"/>
    <n v="40"/>
    <n v="58"/>
    <n v="641"/>
    <n v="2"/>
    <x v="12"/>
    <x v="2"/>
    <x v="0"/>
    <x v="1"/>
    <x v="0"/>
    <x v="0"/>
    <x v="1"/>
  </r>
  <r>
    <n v="19"/>
    <n v="31"/>
    <n v="60"/>
    <n v="23"/>
    <n v="20"/>
    <x v="15"/>
    <x v="1"/>
    <n v="20"/>
    <n v="20"/>
    <n v="30"/>
    <n v="53"/>
    <n v="515"/>
    <n v="3"/>
    <x v="12"/>
    <x v="2"/>
    <x v="0"/>
    <x v="1"/>
    <x v="1"/>
    <x v="0"/>
    <x v="2"/>
  </r>
  <r>
    <n v="-17"/>
    <n v="53"/>
    <n v="101"/>
    <n v="37"/>
    <n v="67"/>
    <x v="20"/>
    <x v="17"/>
    <n v="0"/>
    <n v="38"/>
    <n v="40"/>
    <n v="62"/>
    <n v="573"/>
    <n v="8"/>
    <x v="12"/>
    <x v="3"/>
    <x v="0"/>
    <x v="1"/>
    <x v="1"/>
    <x v="3"/>
    <x v="6"/>
  </r>
  <r>
    <n v="-61"/>
    <n v="11"/>
    <n v="111"/>
    <n v="88"/>
    <n v="52"/>
    <x v="1"/>
    <x v="18"/>
    <n v="-20"/>
    <n v="70"/>
    <n v="10"/>
    <n v="71"/>
    <n v="314"/>
    <n v="9"/>
    <x v="12"/>
    <x v="3"/>
    <x v="0"/>
    <x v="1"/>
    <x v="1"/>
    <x v="3"/>
    <x v="7"/>
  </r>
  <r>
    <n v="14"/>
    <n v="47"/>
    <n v="92"/>
    <n v="35"/>
    <n v="40"/>
    <x v="21"/>
    <x v="19"/>
    <n v="10"/>
    <n v="41"/>
    <n v="40"/>
    <n v="70"/>
    <n v="573"/>
    <n v="11"/>
    <x v="12"/>
    <x v="3"/>
    <x v="0"/>
    <x v="1"/>
    <x v="0"/>
    <x v="1"/>
    <x v="9"/>
  </r>
  <r>
    <n v="-14"/>
    <n v="36"/>
    <n v="73"/>
    <n v="29"/>
    <n v="47"/>
    <x v="21"/>
    <x v="20"/>
    <n v="-10"/>
    <n v="20"/>
    <n v="30"/>
    <n v="50"/>
    <n v="660"/>
    <n v="12"/>
    <x v="12"/>
    <x v="3"/>
    <x v="0"/>
    <x v="1"/>
    <x v="0"/>
    <x v="1"/>
    <x v="10"/>
  </r>
  <r>
    <n v="-6"/>
    <n v="42"/>
    <n v="85"/>
    <n v="34"/>
    <n v="48"/>
    <x v="19"/>
    <x v="16"/>
    <n v="0"/>
    <n v="20"/>
    <n v="40"/>
    <n v="47"/>
    <n v="816"/>
    <n v="13"/>
    <x v="12"/>
    <x v="3"/>
    <x v="0"/>
    <x v="1"/>
    <x v="0"/>
    <x v="1"/>
    <x v="3"/>
  </r>
  <r>
    <n v="75"/>
    <n v="73"/>
    <n v="138"/>
    <n v="50"/>
    <n v="26"/>
    <x v="3"/>
    <x v="2"/>
    <n v="70"/>
    <n v="45"/>
    <n v="90"/>
    <n v="135"/>
    <n v="573"/>
    <n v="5"/>
    <x v="12"/>
    <x v="3"/>
    <x v="0"/>
    <x v="1"/>
    <x v="0"/>
    <x v="2"/>
    <x v="4"/>
  </r>
  <r>
    <n v="70"/>
    <n v="68"/>
    <n v="128"/>
    <n v="46"/>
    <n v="24"/>
    <x v="19"/>
    <x v="0"/>
    <n v="60"/>
    <n v="44"/>
    <n v="80"/>
    <n v="124"/>
    <n v="573"/>
    <n v="6"/>
    <x v="12"/>
    <x v="3"/>
    <x v="0"/>
    <x v="1"/>
    <x v="1"/>
    <x v="2"/>
    <x v="5"/>
  </r>
  <r>
    <n v="61"/>
    <n v="105"/>
    <n v="213"/>
    <n v="85"/>
    <n v="69"/>
    <x v="18"/>
    <x v="15"/>
    <n v="40"/>
    <n v="90"/>
    <n v="100"/>
    <n v="192"/>
    <n v="314"/>
    <n v="2"/>
    <x v="12"/>
    <x v="3"/>
    <x v="0"/>
    <x v="1"/>
    <x v="0"/>
    <x v="0"/>
    <x v="1"/>
  </r>
  <r>
    <n v="73"/>
    <n v="92"/>
    <n v="190"/>
    <n v="78"/>
    <n v="47"/>
    <x v="0"/>
    <x v="9"/>
    <n v="50"/>
    <n v="80"/>
    <n v="90"/>
    <n v="173"/>
    <n v="314"/>
    <n v="3"/>
    <x v="12"/>
    <x v="3"/>
    <x v="0"/>
    <x v="1"/>
    <x v="1"/>
    <x v="0"/>
    <x v="2"/>
  </r>
  <r>
    <n v="45"/>
    <n v="48"/>
    <n v="90"/>
    <n v="32"/>
    <n v="20"/>
    <x v="14"/>
    <x v="3"/>
    <n v="50"/>
    <n v="20"/>
    <n v="50"/>
    <n v="62"/>
    <n v="567"/>
    <n v="8"/>
    <x v="12"/>
    <x v="4"/>
    <x v="0"/>
    <x v="0"/>
    <x v="1"/>
    <x v="3"/>
    <x v="6"/>
  </r>
  <r>
    <n v="45"/>
    <n v="48"/>
    <n v="90"/>
    <n v="32"/>
    <n v="20"/>
    <x v="14"/>
    <x v="2"/>
    <n v="50"/>
    <n v="20"/>
    <n v="50"/>
    <n v="61"/>
    <n v="614"/>
    <n v="9"/>
    <x v="12"/>
    <x v="4"/>
    <x v="0"/>
    <x v="0"/>
    <x v="1"/>
    <x v="3"/>
    <x v="7"/>
  </r>
  <r>
    <n v="106"/>
    <n v="126"/>
    <n v="235"/>
    <n v="84"/>
    <n v="61"/>
    <x v="1"/>
    <x v="23"/>
    <n v="60"/>
    <n v="59"/>
    <n v="110"/>
    <n v="180"/>
    <n v="513"/>
    <n v="11"/>
    <x v="12"/>
    <x v="4"/>
    <x v="0"/>
    <x v="0"/>
    <x v="0"/>
    <x v="1"/>
    <x v="9"/>
  </r>
  <r>
    <n v="104"/>
    <n v="116"/>
    <n v="224"/>
    <n v="84"/>
    <n v="51"/>
    <x v="2"/>
    <x v="22"/>
    <n v="60"/>
    <n v="70"/>
    <n v="100"/>
    <n v="170"/>
    <n v="567"/>
    <n v="12"/>
    <x v="12"/>
    <x v="4"/>
    <x v="0"/>
    <x v="0"/>
    <x v="0"/>
    <x v="1"/>
    <x v="10"/>
  </r>
  <r>
    <n v="154"/>
    <n v="171"/>
    <n v="382"/>
    <n v="209"/>
    <n v="76"/>
    <x v="6"/>
    <x v="5"/>
    <n v="140"/>
    <n v="160"/>
    <n v="210"/>
    <n v="400"/>
    <n v="234"/>
    <n v="5"/>
    <x v="12"/>
    <x v="4"/>
    <x v="0"/>
    <x v="0"/>
    <x v="0"/>
    <x v="2"/>
    <x v="4"/>
  </r>
  <r>
    <n v="25"/>
    <n v="72"/>
    <n v="145"/>
    <n v="58"/>
    <n v="59"/>
    <x v="9"/>
    <x v="8"/>
    <n v="40"/>
    <n v="60"/>
    <n v="90"/>
    <n v="156"/>
    <n v="937"/>
    <n v="6"/>
    <x v="12"/>
    <x v="4"/>
    <x v="0"/>
    <x v="0"/>
    <x v="1"/>
    <x v="2"/>
    <x v="5"/>
  </r>
  <r>
    <n v="53"/>
    <n v="80"/>
    <n v="157"/>
    <n v="60"/>
    <n v="48"/>
    <x v="8"/>
    <x v="7"/>
    <n v="50"/>
    <n v="59"/>
    <n v="80"/>
    <n v="140"/>
    <n v="330"/>
    <n v="1"/>
    <x v="12"/>
    <x v="4"/>
    <x v="0"/>
    <x v="0"/>
    <x v="0"/>
    <x v="0"/>
    <x v="0"/>
  </r>
  <r>
    <n v="65"/>
    <n v="83"/>
    <n v="157"/>
    <n v="57"/>
    <n v="43"/>
    <x v="22"/>
    <x v="21"/>
    <n v="50"/>
    <n v="58"/>
    <n v="80"/>
    <n v="140"/>
    <n v="614"/>
    <n v="2"/>
    <x v="12"/>
    <x v="4"/>
    <x v="0"/>
    <x v="0"/>
    <x v="0"/>
    <x v="0"/>
    <x v="1"/>
  </r>
  <r>
    <n v="0"/>
    <n v="87"/>
    <n v="168"/>
    <n v="63"/>
    <n v="91"/>
    <x v="7"/>
    <x v="6"/>
    <n v="20"/>
    <n v="60"/>
    <n v="90"/>
    <n v="147"/>
    <n v="513"/>
    <n v="3"/>
    <x v="12"/>
    <x v="4"/>
    <x v="0"/>
    <x v="0"/>
    <x v="1"/>
    <x v="0"/>
    <x v="2"/>
  </r>
  <r>
    <n v="109"/>
    <n v="113"/>
    <n v="201"/>
    <n v="67"/>
    <n v="45"/>
    <x v="23"/>
    <x v="28"/>
    <n v="80"/>
    <n v="58"/>
    <n v="100"/>
    <n v="150"/>
    <n v="715"/>
    <n v="8"/>
    <x v="12"/>
    <x v="5"/>
    <x v="0"/>
    <x v="1"/>
    <x v="1"/>
    <x v="3"/>
    <x v="6"/>
  </r>
  <r>
    <n v="44"/>
    <n v="48"/>
    <n v="91"/>
    <n v="33"/>
    <n v="21"/>
    <x v="28"/>
    <x v="0"/>
    <n v="50"/>
    <n v="20"/>
    <n v="50"/>
    <n v="70"/>
    <n v="608"/>
    <n v="9"/>
    <x v="12"/>
    <x v="5"/>
    <x v="0"/>
    <x v="1"/>
    <x v="1"/>
    <x v="3"/>
    <x v="7"/>
  </r>
  <r>
    <n v="73"/>
    <n v="89"/>
    <n v="168"/>
    <n v="61"/>
    <n v="44"/>
    <x v="8"/>
    <x v="29"/>
    <n v="50"/>
    <n v="39"/>
    <n v="80"/>
    <n v="141"/>
    <n v="608"/>
    <n v="11"/>
    <x v="12"/>
    <x v="5"/>
    <x v="0"/>
    <x v="1"/>
    <x v="0"/>
    <x v="1"/>
    <x v="9"/>
  </r>
  <r>
    <n v="11"/>
    <n v="105"/>
    <n v="201"/>
    <n v="75"/>
    <n v="103"/>
    <x v="26"/>
    <x v="27"/>
    <n v="10"/>
    <n v="72"/>
    <n v="90"/>
    <n v="138"/>
    <n v="262"/>
    <n v="12"/>
    <x v="12"/>
    <x v="5"/>
    <x v="0"/>
    <x v="1"/>
    <x v="0"/>
    <x v="1"/>
    <x v="10"/>
  </r>
  <r>
    <n v="59"/>
    <n v="81"/>
    <n v="168"/>
    <n v="69"/>
    <n v="45"/>
    <x v="27"/>
    <x v="9"/>
    <n v="50"/>
    <n v="80"/>
    <n v="90"/>
    <n v="165"/>
    <n v="262"/>
    <n v="5"/>
    <x v="12"/>
    <x v="5"/>
    <x v="0"/>
    <x v="1"/>
    <x v="0"/>
    <x v="2"/>
    <x v="4"/>
  </r>
  <r>
    <n v="53"/>
    <n v="62"/>
    <n v="123"/>
    <n v="48"/>
    <n v="29"/>
    <x v="4"/>
    <x v="1"/>
    <n v="50"/>
    <n v="44"/>
    <n v="70"/>
    <n v="114"/>
    <n v="715"/>
    <n v="6"/>
    <x v="12"/>
    <x v="5"/>
    <x v="0"/>
    <x v="1"/>
    <x v="1"/>
    <x v="2"/>
    <x v="5"/>
  </r>
  <r>
    <n v="20"/>
    <n v="66"/>
    <n v="134"/>
    <n v="54"/>
    <n v="56"/>
    <x v="23"/>
    <x v="24"/>
    <n v="30"/>
    <n v="51"/>
    <n v="70"/>
    <n v="120"/>
    <n v="608"/>
    <n v="1"/>
    <x v="12"/>
    <x v="5"/>
    <x v="0"/>
    <x v="1"/>
    <x v="0"/>
    <x v="0"/>
    <x v="0"/>
  </r>
  <r>
    <n v="14"/>
    <n v="111"/>
    <n v="213"/>
    <n v="79"/>
    <n v="107"/>
    <x v="24"/>
    <x v="25"/>
    <n v="20"/>
    <n v="78"/>
    <n v="110"/>
    <n v="190"/>
    <n v="715"/>
    <n v="2"/>
    <x v="12"/>
    <x v="5"/>
    <x v="0"/>
    <x v="1"/>
    <x v="0"/>
    <x v="0"/>
    <x v="1"/>
  </r>
  <r>
    <n v="79"/>
    <n v="103"/>
    <n v="201"/>
    <n v="77"/>
    <n v="55"/>
    <x v="25"/>
    <x v="26"/>
    <n v="60"/>
    <n v="80"/>
    <n v="100"/>
    <n v="180"/>
    <n v="414"/>
    <n v="3"/>
    <x v="12"/>
    <x v="5"/>
    <x v="0"/>
    <x v="1"/>
    <x v="1"/>
    <x v="0"/>
    <x v="2"/>
  </r>
  <r>
    <n v="62"/>
    <n v="105"/>
    <n v="213"/>
    <n v="85"/>
    <n v="68"/>
    <x v="18"/>
    <x v="15"/>
    <n v="40"/>
    <n v="69"/>
    <n v="80"/>
    <n v="131"/>
    <n v="860"/>
    <n v="9"/>
    <x v="12"/>
    <x v="6"/>
    <x v="1"/>
    <x v="1"/>
    <x v="1"/>
    <x v="3"/>
    <x v="7"/>
  </r>
  <r>
    <n v="73"/>
    <n v="92"/>
    <n v="190"/>
    <n v="78"/>
    <n v="47"/>
    <x v="0"/>
    <x v="9"/>
    <n v="50"/>
    <n v="40"/>
    <n v="80"/>
    <n v="120"/>
    <n v="860"/>
    <n v="10"/>
    <x v="12"/>
    <x v="6"/>
    <x v="1"/>
    <x v="1"/>
    <x v="1"/>
    <x v="3"/>
    <x v="8"/>
  </r>
  <r>
    <n v="73"/>
    <n v="73"/>
    <n v="138"/>
    <n v="50"/>
    <n v="27"/>
    <x v="3"/>
    <x v="2"/>
    <n v="60"/>
    <n v="39"/>
    <n v="80"/>
    <n v="119"/>
    <n v="959"/>
    <n v="11"/>
    <x v="12"/>
    <x v="6"/>
    <x v="1"/>
    <x v="1"/>
    <x v="0"/>
    <x v="1"/>
    <x v="9"/>
  </r>
  <r>
    <n v="55"/>
    <n v="56"/>
    <n v="105"/>
    <n v="38"/>
    <n v="22"/>
    <x v="29"/>
    <x v="0"/>
    <n v="40"/>
    <n v="53"/>
    <n v="60"/>
    <n v="113"/>
    <n v="475"/>
    <n v="13"/>
    <x v="12"/>
    <x v="6"/>
    <x v="1"/>
    <x v="1"/>
    <x v="0"/>
    <x v="1"/>
    <x v="3"/>
  </r>
  <r>
    <n v="11"/>
    <n v="105"/>
    <n v="201"/>
    <n v="75"/>
    <n v="103"/>
    <x v="26"/>
    <x v="27"/>
    <n v="20"/>
    <n v="65"/>
    <n v="100"/>
    <n v="170"/>
    <n v="203"/>
    <n v="5"/>
    <x v="12"/>
    <x v="6"/>
    <x v="1"/>
    <x v="1"/>
    <x v="0"/>
    <x v="2"/>
    <x v="4"/>
  </r>
  <r>
    <n v="47"/>
    <n v="75"/>
    <n v="145"/>
    <n v="55"/>
    <n v="47"/>
    <x v="22"/>
    <x v="24"/>
    <n v="40"/>
    <n v="44"/>
    <n v="70"/>
    <n v="126"/>
    <n v="203"/>
    <n v="6"/>
    <x v="12"/>
    <x v="6"/>
    <x v="1"/>
    <x v="1"/>
    <x v="1"/>
    <x v="2"/>
    <x v="5"/>
  </r>
  <r>
    <n v="179"/>
    <n v="186"/>
    <n v="347"/>
    <n v="150"/>
    <n v="75"/>
    <x v="30"/>
    <x v="30"/>
    <n v="130"/>
    <n v="120"/>
    <n v="180"/>
    <n v="290"/>
    <n v="959"/>
    <n v="2"/>
    <x v="12"/>
    <x v="6"/>
    <x v="1"/>
    <x v="1"/>
    <x v="0"/>
    <x v="0"/>
    <x v="1"/>
  </r>
  <r>
    <n v="53"/>
    <n v="62"/>
    <n v="123"/>
    <n v="48"/>
    <n v="29"/>
    <x v="4"/>
    <x v="1"/>
    <n v="30"/>
    <n v="22"/>
    <n v="50"/>
    <n v="88"/>
    <n v="850"/>
    <n v="8"/>
    <x v="12"/>
    <x v="7"/>
    <x v="1"/>
    <x v="0"/>
    <x v="1"/>
    <x v="3"/>
    <x v="6"/>
  </r>
  <r>
    <n v="20"/>
    <n v="66"/>
    <n v="134"/>
    <n v="54"/>
    <n v="56"/>
    <x v="23"/>
    <x v="24"/>
    <n v="20"/>
    <n v="31"/>
    <n v="50"/>
    <n v="90"/>
    <n v="904"/>
    <n v="9"/>
    <x v="12"/>
    <x v="7"/>
    <x v="1"/>
    <x v="0"/>
    <x v="1"/>
    <x v="3"/>
    <x v="7"/>
  </r>
  <r>
    <n v="61"/>
    <n v="81"/>
    <n v="168"/>
    <n v="69"/>
    <n v="44"/>
    <x v="27"/>
    <x v="9"/>
    <n v="40"/>
    <n v="50"/>
    <n v="60"/>
    <n v="100"/>
    <n v="321"/>
    <n v="10"/>
    <x v="12"/>
    <x v="7"/>
    <x v="1"/>
    <x v="0"/>
    <x v="1"/>
    <x v="3"/>
    <x v="8"/>
  </r>
  <r>
    <n v="44"/>
    <n v="48"/>
    <n v="90"/>
    <n v="32"/>
    <n v="21"/>
    <x v="14"/>
    <x v="2"/>
    <n v="40"/>
    <n v="41"/>
    <n v="50"/>
    <n v="69"/>
    <n v="239"/>
    <n v="11"/>
    <x v="12"/>
    <x v="7"/>
    <x v="1"/>
    <x v="0"/>
    <x v="0"/>
    <x v="1"/>
    <x v="9"/>
  </r>
  <r>
    <n v="44"/>
    <n v="48"/>
    <n v="91"/>
    <n v="33"/>
    <n v="21"/>
    <x v="28"/>
    <x v="0"/>
    <n v="40"/>
    <n v="17"/>
    <n v="50"/>
    <n v="67"/>
    <n v="239"/>
    <n v="13"/>
    <x v="12"/>
    <x v="7"/>
    <x v="1"/>
    <x v="0"/>
    <x v="0"/>
    <x v="1"/>
    <x v="3"/>
  </r>
  <r>
    <n v="14"/>
    <n v="111"/>
    <n v="213"/>
    <n v="79"/>
    <n v="107"/>
    <x v="24"/>
    <x v="25"/>
    <n v="30"/>
    <n v="75"/>
    <n v="110"/>
    <n v="175"/>
    <n v="239"/>
    <n v="5"/>
    <x v="12"/>
    <x v="7"/>
    <x v="1"/>
    <x v="0"/>
    <x v="0"/>
    <x v="2"/>
    <x v="4"/>
  </r>
  <r>
    <n v="78"/>
    <n v="103"/>
    <n v="201"/>
    <n v="77"/>
    <n v="56"/>
    <x v="25"/>
    <x v="26"/>
    <n v="60"/>
    <n v="64"/>
    <n v="100"/>
    <n v="176"/>
    <n v="305"/>
    <n v="6"/>
    <x v="12"/>
    <x v="7"/>
    <x v="1"/>
    <x v="0"/>
    <x v="1"/>
    <x v="2"/>
    <x v="5"/>
  </r>
  <r>
    <n v="106"/>
    <n v="126"/>
    <n v="235"/>
    <n v="84"/>
    <n v="61"/>
    <x v="1"/>
    <x v="23"/>
    <n v="70"/>
    <n v="78"/>
    <n v="110"/>
    <n v="190"/>
    <n v="813"/>
    <n v="2"/>
    <x v="12"/>
    <x v="7"/>
    <x v="1"/>
    <x v="0"/>
    <x v="0"/>
    <x v="0"/>
    <x v="1"/>
  </r>
  <r>
    <n v="104"/>
    <n v="116"/>
    <n v="224"/>
    <n v="84"/>
    <n v="51"/>
    <x v="2"/>
    <x v="22"/>
    <n v="70"/>
    <n v="83"/>
    <n v="110"/>
    <n v="193"/>
    <n v="386"/>
    <n v="3"/>
    <x v="12"/>
    <x v="7"/>
    <x v="1"/>
    <x v="0"/>
    <x v="1"/>
    <x v="0"/>
    <x v="2"/>
  </r>
  <r>
    <n v="26"/>
    <n v="72"/>
    <n v="145"/>
    <n v="58"/>
    <n v="58"/>
    <x v="9"/>
    <x v="8"/>
    <n v="30"/>
    <n v="40"/>
    <n v="60"/>
    <n v="91"/>
    <n v="781"/>
    <n v="9"/>
    <x v="12"/>
    <x v="8"/>
    <x v="1"/>
    <x v="0"/>
    <x v="1"/>
    <x v="3"/>
    <x v="7"/>
  </r>
  <r>
    <n v="45"/>
    <n v="48"/>
    <n v="90"/>
    <n v="32"/>
    <n v="20"/>
    <x v="14"/>
    <x v="2"/>
    <n v="40"/>
    <n v="41"/>
    <n v="50"/>
    <n v="69"/>
    <n v="781"/>
    <n v="11"/>
    <x v="12"/>
    <x v="8"/>
    <x v="1"/>
    <x v="0"/>
    <x v="0"/>
    <x v="1"/>
    <x v="9"/>
  </r>
  <r>
    <n v="45"/>
    <n v="48"/>
    <n v="90"/>
    <n v="32"/>
    <n v="20"/>
    <x v="14"/>
    <x v="3"/>
    <n v="40"/>
    <n v="30"/>
    <n v="50"/>
    <n v="80"/>
    <n v="978"/>
    <n v="13"/>
    <x v="12"/>
    <x v="8"/>
    <x v="1"/>
    <x v="0"/>
    <x v="0"/>
    <x v="1"/>
    <x v="3"/>
  </r>
  <r>
    <n v="-36"/>
    <n v="63"/>
    <n v="141"/>
    <n v="63"/>
    <n v="90"/>
    <x v="7"/>
    <x v="6"/>
    <n v="-10"/>
    <n v="60"/>
    <n v="60"/>
    <n v="120"/>
    <n v="617"/>
    <n v="5"/>
    <x v="12"/>
    <x v="8"/>
    <x v="1"/>
    <x v="0"/>
    <x v="0"/>
    <x v="2"/>
    <x v="4"/>
  </r>
  <r>
    <n v="156"/>
    <n v="171"/>
    <n v="382"/>
    <n v="151"/>
    <n v="75"/>
    <x v="6"/>
    <x v="5"/>
    <n v="110"/>
    <n v="156"/>
    <n v="170"/>
    <n v="330"/>
    <n v="617"/>
    <n v="7"/>
    <x v="12"/>
    <x v="8"/>
    <x v="1"/>
    <x v="0"/>
    <x v="0"/>
    <x v="2"/>
    <x v="11"/>
  </r>
  <r>
    <n v="572"/>
    <n v="422"/>
    <n v="553"/>
    <n v="72"/>
    <n v="58"/>
    <x v="5"/>
    <x v="4"/>
    <n v="360"/>
    <n v="62"/>
    <n v="400"/>
    <n v="460"/>
    <n v="413"/>
    <n v="2"/>
    <x v="12"/>
    <x v="8"/>
    <x v="1"/>
    <x v="0"/>
    <x v="0"/>
    <x v="0"/>
    <x v="1"/>
  </r>
  <r>
    <n v="-6"/>
    <n v="42"/>
    <n v="85"/>
    <n v="34"/>
    <n v="48"/>
    <x v="19"/>
    <x v="16"/>
    <n v="0"/>
    <n v="20"/>
    <n v="30"/>
    <n v="50"/>
    <n v="603"/>
    <n v="9"/>
    <x v="12"/>
    <x v="9"/>
    <x v="1"/>
    <x v="1"/>
    <x v="1"/>
    <x v="3"/>
    <x v="7"/>
  </r>
  <r>
    <n v="16"/>
    <n v="27"/>
    <n v="50"/>
    <n v="18"/>
    <n v="18"/>
    <x v="13"/>
    <x v="2"/>
    <n v="20"/>
    <n v="10"/>
    <n v="30"/>
    <n v="51"/>
    <n v="603"/>
    <n v="11"/>
    <x v="12"/>
    <x v="9"/>
    <x v="1"/>
    <x v="1"/>
    <x v="0"/>
    <x v="1"/>
    <x v="9"/>
  </r>
  <r>
    <n v="17"/>
    <n v="26"/>
    <n v="48"/>
    <n v="17"/>
    <n v="16"/>
    <x v="16"/>
    <x v="0"/>
    <n v="20"/>
    <n v="10"/>
    <n v="30"/>
    <n v="53"/>
    <n v="603"/>
    <n v="13"/>
    <x v="12"/>
    <x v="9"/>
    <x v="1"/>
    <x v="1"/>
    <x v="0"/>
    <x v="1"/>
    <x v="3"/>
  </r>
  <r>
    <n v="-16"/>
    <n v="53"/>
    <n v="101"/>
    <n v="37"/>
    <n v="66"/>
    <x v="20"/>
    <x v="17"/>
    <n v="0"/>
    <n v="30"/>
    <n v="50"/>
    <n v="75"/>
    <n v="603"/>
    <n v="5"/>
    <x v="12"/>
    <x v="9"/>
    <x v="1"/>
    <x v="1"/>
    <x v="0"/>
    <x v="2"/>
    <x v="4"/>
  </r>
  <r>
    <n v="-12"/>
    <n v="36"/>
    <n v="73"/>
    <n v="29"/>
    <n v="46"/>
    <x v="21"/>
    <x v="20"/>
    <n v="0"/>
    <n v="20"/>
    <n v="40"/>
    <n v="53"/>
    <n v="603"/>
    <n v="7"/>
    <x v="12"/>
    <x v="9"/>
    <x v="1"/>
    <x v="1"/>
    <x v="0"/>
    <x v="2"/>
    <x v="11"/>
  </r>
  <r>
    <n v="31"/>
    <n v="55"/>
    <n v="104"/>
    <n v="38"/>
    <n v="37"/>
    <x v="19"/>
    <x v="31"/>
    <n v="30"/>
    <n v="31"/>
    <n v="50"/>
    <n v="81"/>
    <n v="603"/>
    <n v="1"/>
    <x v="12"/>
    <x v="9"/>
    <x v="1"/>
    <x v="1"/>
    <x v="0"/>
    <x v="0"/>
    <x v="0"/>
  </r>
  <r>
    <n v="39"/>
    <n v="72"/>
    <n v="134"/>
    <n v="48"/>
    <n v="49"/>
    <x v="4"/>
    <x v="32"/>
    <n v="40"/>
    <n v="40"/>
    <n v="70"/>
    <n v="112"/>
    <n v="603"/>
    <n v="2"/>
    <x v="12"/>
    <x v="9"/>
    <x v="1"/>
    <x v="1"/>
    <x v="0"/>
    <x v="0"/>
    <x v="1"/>
  </r>
  <r>
    <n v="173"/>
    <n v="238"/>
    <n v="540"/>
    <n v="231"/>
    <n v="133"/>
    <x v="17"/>
    <x v="14"/>
    <n v="100"/>
    <n v="166"/>
    <n v="190"/>
    <n v="379"/>
    <n v="516"/>
    <n v="9"/>
    <x v="12"/>
    <x v="10"/>
    <x v="1"/>
    <x v="0"/>
    <x v="1"/>
    <x v="3"/>
    <x v="7"/>
  </r>
  <r>
    <n v="-176"/>
    <n v="-27"/>
    <n v="201"/>
    <n v="235"/>
    <n v="90"/>
    <x v="33"/>
    <x v="9"/>
    <n v="-70"/>
    <n v="83"/>
    <n v="-10"/>
    <n v="130"/>
    <n v="516"/>
    <n v="10"/>
    <x v="12"/>
    <x v="10"/>
    <x v="1"/>
    <x v="0"/>
    <x v="1"/>
    <x v="3"/>
    <x v="8"/>
  </r>
  <r>
    <n v="157"/>
    <n v="139"/>
    <n v="262"/>
    <n v="95"/>
    <n v="40"/>
    <x v="2"/>
    <x v="2"/>
    <n v="120"/>
    <n v="132"/>
    <n v="150"/>
    <n v="250"/>
    <n v="607"/>
    <n v="11"/>
    <x v="12"/>
    <x v="10"/>
    <x v="1"/>
    <x v="0"/>
    <x v="0"/>
    <x v="1"/>
    <x v="9"/>
  </r>
  <r>
    <n v="146"/>
    <n v="130"/>
    <n v="245"/>
    <n v="89"/>
    <n v="38"/>
    <x v="0"/>
    <x v="0"/>
    <n v="110"/>
    <n v="90"/>
    <n v="140"/>
    <n v="230"/>
    <n v="716"/>
    <n v="12"/>
    <x v="12"/>
    <x v="10"/>
    <x v="1"/>
    <x v="0"/>
    <x v="0"/>
    <x v="1"/>
    <x v="10"/>
  </r>
  <r>
    <n v="84"/>
    <n v="80"/>
    <n v="150"/>
    <n v="54"/>
    <n v="27"/>
    <x v="4"/>
    <x v="3"/>
    <n v="70"/>
    <n v="50"/>
    <n v="90"/>
    <n v="127"/>
    <n v="212"/>
    <n v="13"/>
    <x v="12"/>
    <x v="10"/>
    <x v="1"/>
    <x v="0"/>
    <x v="0"/>
    <x v="1"/>
    <x v="3"/>
  </r>
  <r>
    <n v="-268"/>
    <n v="-44"/>
    <n v="68"/>
    <n v="138"/>
    <n v="134"/>
    <x v="31"/>
    <x v="33"/>
    <n v="-170"/>
    <n v="98"/>
    <n v="-50"/>
    <n v="50"/>
    <n v="516"/>
    <n v="5"/>
    <x v="12"/>
    <x v="10"/>
    <x v="1"/>
    <x v="0"/>
    <x v="0"/>
    <x v="2"/>
    <x v="4"/>
  </r>
  <r>
    <n v="273"/>
    <n v="262"/>
    <n v="548"/>
    <n v="245"/>
    <n v="91"/>
    <x v="12"/>
    <x v="13"/>
    <n v="200"/>
    <n v="200"/>
    <n v="270"/>
    <n v="487"/>
    <n v="516"/>
    <n v="7"/>
    <x v="12"/>
    <x v="10"/>
    <x v="1"/>
    <x v="0"/>
    <x v="0"/>
    <x v="2"/>
    <x v="11"/>
  </r>
  <r>
    <n v="408"/>
    <n v="407"/>
    <n v="759"/>
    <n v="265"/>
    <n v="152"/>
    <x v="32"/>
    <x v="34"/>
    <n v="260"/>
    <n v="213"/>
    <n v="380"/>
    <n v="640"/>
    <n v="518"/>
    <n v="2"/>
    <x v="12"/>
    <x v="10"/>
    <x v="1"/>
    <x v="0"/>
    <x v="0"/>
    <x v="0"/>
    <x v="1"/>
  </r>
  <r>
    <n v="55"/>
    <n v="63"/>
    <n v="125"/>
    <n v="49"/>
    <n v="29"/>
    <x v="34"/>
    <x v="1"/>
    <n v="40"/>
    <n v="48"/>
    <n v="60"/>
    <n v="92"/>
    <n v="318"/>
    <n v="8"/>
    <x v="12"/>
    <x v="11"/>
    <x v="2"/>
    <x v="1"/>
    <x v="1"/>
    <x v="3"/>
    <x v="6"/>
  </r>
  <r>
    <n v="62"/>
    <n v="105"/>
    <n v="213"/>
    <n v="85"/>
    <n v="68"/>
    <x v="18"/>
    <x v="15"/>
    <n v="40"/>
    <n v="80"/>
    <n v="100"/>
    <n v="180"/>
    <n v="318"/>
    <n v="9"/>
    <x v="12"/>
    <x v="11"/>
    <x v="2"/>
    <x v="1"/>
    <x v="1"/>
    <x v="3"/>
    <x v="7"/>
  </r>
  <r>
    <n v="47"/>
    <n v="51"/>
    <n v="95"/>
    <n v="34"/>
    <n v="22"/>
    <x v="28"/>
    <x v="0"/>
    <n v="50"/>
    <n v="42"/>
    <n v="60"/>
    <n v="102"/>
    <n v="337"/>
    <n v="2"/>
    <x v="12"/>
    <x v="11"/>
    <x v="2"/>
    <x v="1"/>
    <x v="0"/>
    <x v="0"/>
    <x v="1"/>
  </r>
  <r>
    <n v="44"/>
    <n v="48"/>
    <n v="91"/>
    <n v="33"/>
    <n v="21"/>
    <x v="28"/>
    <x v="0"/>
    <n v="50"/>
    <n v="43"/>
    <n v="60"/>
    <n v="103"/>
    <n v="318"/>
    <n v="3"/>
    <x v="12"/>
    <x v="11"/>
    <x v="2"/>
    <x v="1"/>
    <x v="1"/>
    <x v="0"/>
    <x v="2"/>
  </r>
  <r>
    <n v="12"/>
    <n v="105"/>
    <n v="201"/>
    <n v="75"/>
    <n v="102"/>
    <x v="26"/>
    <x v="27"/>
    <n v="10"/>
    <n v="56"/>
    <n v="90"/>
    <n v="154"/>
    <n v="504"/>
    <n v="4"/>
    <x v="12"/>
    <x v="11"/>
    <x v="2"/>
    <x v="1"/>
    <x v="0"/>
    <x v="2"/>
    <x v="12"/>
  </r>
  <r>
    <n v="109"/>
    <n v="113"/>
    <n v="201"/>
    <n v="67"/>
    <n v="45"/>
    <x v="23"/>
    <x v="28"/>
    <n v="80"/>
    <n v="45"/>
    <n v="100"/>
    <n v="155"/>
    <n v="225"/>
    <n v="5"/>
    <x v="12"/>
    <x v="11"/>
    <x v="2"/>
    <x v="1"/>
    <x v="0"/>
    <x v="2"/>
    <x v="4"/>
  </r>
  <r>
    <n v="75"/>
    <n v="89"/>
    <n v="168"/>
    <n v="61"/>
    <n v="43"/>
    <x v="8"/>
    <x v="29"/>
    <n v="50"/>
    <n v="44"/>
    <n v="70"/>
    <n v="120"/>
    <n v="337"/>
    <n v="6"/>
    <x v="12"/>
    <x v="11"/>
    <x v="2"/>
    <x v="1"/>
    <x v="1"/>
    <x v="2"/>
    <x v="5"/>
  </r>
  <r>
    <n v="17"/>
    <n v="27"/>
    <n v="50"/>
    <n v="18"/>
    <n v="17"/>
    <x v="13"/>
    <x v="2"/>
    <n v="20"/>
    <n v="10"/>
    <n v="30"/>
    <n v="40"/>
    <n v="505"/>
    <n v="8"/>
    <x v="12"/>
    <x v="12"/>
    <x v="2"/>
    <x v="1"/>
    <x v="1"/>
    <x v="3"/>
    <x v="6"/>
  </r>
  <r>
    <n v="6"/>
    <n v="34"/>
    <n v="69"/>
    <n v="28"/>
    <n v="32"/>
    <x v="14"/>
    <x v="9"/>
    <n v="20"/>
    <n v="20"/>
    <n v="40"/>
    <n v="69"/>
    <n v="505"/>
    <n v="9"/>
    <x v="12"/>
    <x v="12"/>
    <x v="2"/>
    <x v="1"/>
    <x v="1"/>
    <x v="3"/>
    <x v="7"/>
  </r>
  <r>
    <n v="41"/>
    <n v="72"/>
    <n v="134"/>
    <n v="48"/>
    <n v="48"/>
    <x v="4"/>
    <x v="32"/>
    <n v="50"/>
    <n v="58"/>
    <n v="90"/>
    <n v="152"/>
    <n v="505"/>
    <n v="2"/>
    <x v="12"/>
    <x v="12"/>
    <x v="2"/>
    <x v="1"/>
    <x v="0"/>
    <x v="0"/>
    <x v="1"/>
  </r>
  <r>
    <n v="-61"/>
    <n v="11"/>
    <n v="111"/>
    <n v="88"/>
    <n v="52"/>
    <x v="1"/>
    <x v="18"/>
    <n v="-30"/>
    <n v="141"/>
    <n v="10"/>
    <n v="117"/>
    <n v="505"/>
    <n v="3"/>
    <x v="12"/>
    <x v="12"/>
    <x v="2"/>
    <x v="1"/>
    <x v="1"/>
    <x v="0"/>
    <x v="2"/>
  </r>
  <r>
    <n v="-12"/>
    <n v="36"/>
    <n v="73"/>
    <n v="29"/>
    <n v="46"/>
    <x v="21"/>
    <x v="20"/>
    <n v="0"/>
    <n v="20"/>
    <n v="30"/>
    <n v="50"/>
    <n v="505"/>
    <n v="4"/>
    <x v="12"/>
    <x v="12"/>
    <x v="2"/>
    <x v="1"/>
    <x v="0"/>
    <x v="2"/>
    <x v="12"/>
  </r>
  <r>
    <n v="-16"/>
    <n v="53"/>
    <n v="101"/>
    <n v="37"/>
    <n v="66"/>
    <x v="20"/>
    <x v="17"/>
    <n v="-10"/>
    <n v="25"/>
    <n v="40"/>
    <n v="75"/>
    <n v="505"/>
    <n v="5"/>
    <x v="12"/>
    <x v="12"/>
    <x v="2"/>
    <x v="1"/>
    <x v="0"/>
    <x v="2"/>
    <x v="4"/>
  </r>
  <r>
    <n v="14"/>
    <n v="47"/>
    <n v="92"/>
    <n v="35"/>
    <n v="40"/>
    <x v="21"/>
    <x v="19"/>
    <n v="10"/>
    <n v="36"/>
    <n v="40"/>
    <n v="70"/>
    <n v="505"/>
    <n v="6"/>
    <x v="12"/>
    <x v="12"/>
    <x v="2"/>
    <x v="1"/>
    <x v="1"/>
    <x v="2"/>
    <x v="5"/>
  </r>
  <r>
    <n v="20"/>
    <n v="66"/>
    <n v="134"/>
    <n v="54"/>
    <n v="56"/>
    <x v="23"/>
    <x v="24"/>
    <n v="20"/>
    <n v="50"/>
    <n v="60"/>
    <n v="110"/>
    <n v="918"/>
    <n v="8"/>
    <x v="12"/>
    <x v="13"/>
    <x v="2"/>
    <x v="1"/>
    <x v="1"/>
    <x v="3"/>
    <x v="6"/>
  </r>
  <r>
    <n v="16"/>
    <n v="111"/>
    <n v="213"/>
    <n v="79"/>
    <n v="106"/>
    <x v="24"/>
    <x v="25"/>
    <n v="30"/>
    <n v="79"/>
    <n v="110"/>
    <n v="180"/>
    <n v="405"/>
    <n v="9"/>
    <x v="12"/>
    <x v="13"/>
    <x v="2"/>
    <x v="1"/>
    <x v="1"/>
    <x v="3"/>
    <x v="7"/>
  </r>
  <r>
    <n v="45"/>
    <n v="56"/>
    <n v="112"/>
    <n v="44"/>
    <n v="28"/>
    <x v="3"/>
    <x v="1"/>
    <n v="50"/>
    <n v="52"/>
    <n v="70"/>
    <n v="120"/>
    <n v="580"/>
    <n v="2"/>
    <x v="12"/>
    <x v="13"/>
    <x v="2"/>
    <x v="1"/>
    <x v="0"/>
    <x v="0"/>
    <x v="1"/>
  </r>
  <r>
    <n v="44"/>
    <n v="48"/>
    <n v="90"/>
    <n v="32"/>
    <n v="21"/>
    <x v="14"/>
    <x v="2"/>
    <n v="50"/>
    <n v="37"/>
    <n v="60"/>
    <n v="103"/>
    <n v="918"/>
    <n v="3"/>
    <x v="12"/>
    <x v="13"/>
    <x v="2"/>
    <x v="1"/>
    <x v="1"/>
    <x v="0"/>
    <x v="2"/>
  </r>
  <r>
    <n v="103"/>
    <n v="116"/>
    <n v="224"/>
    <n v="84"/>
    <n v="52"/>
    <x v="2"/>
    <x v="22"/>
    <n v="70"/>
    <n v="70"/>
    <n v="100"/>
    <n v="174"/>
    <n v="405"/>
    <n v="4"/>
    <x v="12"/>
    <x v="13"/>
    <x v="2"/>
    <x v="1"/>
    <x v="0"/>
    <x v="2"/>
    <x v="12"/>
  </r>
  <r>
    <n v="44"/>
    <n v="48"/>
    <n v="90"/>
    <n v="32"/>
    <n v="21"/>
    <x v="14"/>
    <x v="3"/>
    <n v="40"/>
    <n v="20"/>
    <n v="40"/>
    <n v="60"/>
    <n v="580"/>
    <n v="5"/>
    <x v="12"/>
    <x v="13"/>
    <x v="2"/>
    <x v="1"/>
    <x v="0"/>
    <x v="2"/>
    <x v="4"/>
  </r>
  <r>
    <n v="104"/>
    <n v="126"/>
    <n v="235"/>
    <n v="84"/>
    <n v="62"/>
    <x v="1"/>
    <x v="23"/>
    <n v="70"/>
    <n v="76"/>
    <n v="110"/>
    <n v="174"/>
    <n v="405"/>
    <n v="6"/>
    <x v="12"/>
    <x v="13"/>
    <x v="2"/>
    <x v="1"/>
    <x v="1"/>
    <x v="2"/>
    <x v="5"/>
  </r>
  <r>
    <n v="51"/>
    <n v="80"/>
    <n v="157"/>
    <n v="60"/>
    <n v="49"/>
    <x v="8"/>
    <x v="7"/>
    <n v="50"/>
    <n v="50"/>
    <n v="80"/>
    <n v="138"/>
    <n v="281"/>
    <n v="8"/>
    <x v="12"/>
    <x v="14"/>
    <x v="2"/>
    <x v="0"/>
    <x v="1"/>
    <x v="3"/>
    <x v="6"/>
  </r>
  <r>
    <n v="65"/>
    <n v="83"/>
    <n v="157"/>
    <n v="57"/>
    <n v="43"/>
    <x v="22"/>
    <x v="21"/>
    <n v="50"/>
    <n v="50"/>
    <n v="80"/>
    <n v="130"/>
    <n v="254"/>
    <n v="9"/>
    <x v="12"/>
    <x v="14"/>
    <x v="2"/>
    <x v="0"/>
    <x v="1"/>
    <x v="3"/>
    <x v="7"/>
  </r>
  <r>
    <n v="248"/>
    <n v="245"/>
    <n v="506"/>
    <n v="243"/>
    <n v="90"/>
    <x v="33"/>
    <x v="9"/>
    <n v="220"/>
    <n v="204"/>
    <n v="300"/>
    <n v="560"/>
    <n v="682"/>
    <n v="2"/>
    <x v="12"/>
    <x v="14"/>
    <x v="2"/>
    <x v="0"/>
    <x v="0"/>
    <x v="0"/>
    <x v="1"/>
  </r>
  <r>
    <n v="106"/>
    <n v="107"/>
    <n v="213"/>
    <n v="83"/>
    <n v="41"/>
    <x v="1"/>
    <x v="1"/>
    <n v="100"/>
    <n v="94"/>
    <n v="130"/>
    <n v="227"/>
    <n v="361"/>
    <n v="3"/>
    <x v="12"/>
    <x v="14"/>
    <x v="2"/>
    <x v="0"/>
    <x v="1"/>
    <x v="0"/>
    <x v="2"/>
  </r>
  <r>
    <n v="83"/>
    <n v="108"/>
    <n v="201"/>
    <n v="72"/>
    <n v="58"/>
    <x v="5"/>
    <x v="4"/>
    <n v="50"/>
    <n v="56"/>
    <n v="90"/>
    <n v="146"/>
    <n v="806"/>
    <n v="4"/>
    <x v="12"/>
    <x v="14"/>
    <x v="2"/>
    <x v="0"/>
    <x v="0"/>
    <x v="2"/>
    <x v="12"/>
  </r>
  <r>
    <n v="148"/>
    <n v="130"/>
    <n v="245"/>
    <n v="89"/>
    <n v="37"/>
    <x v="0"/>
    <x v="0"/>
    <n v="90"/>
    <n v="75"/>
    <n v="110"/>
    <n v="180"/>
    <n v="512"/>
    <n v="5"/>
    <x v="12"/>
    <x v="14"/>
    <x v="2"/>
    <x v="0"/>
    <x v="0"/>
    <x v="2"/>
    <x v="4"/>
  </r>
  <r>
    <n v="84"/>
    <n v="80"/>
    <n v="150"/>
    <n v="54"/>
    <n v="27"/>
    <x v="4"/>
    <x v="3"/>
    <n v="60"/>
    <n v="46"/>
    <n v="70"/>
    <n v="116"/>
    <n v="409"/>
    <n v="6"/>
    <x v="12"/>
    <x v="14"/>
    <x v="2"/>
    <x v="0"/>
    <x v="1"/>
    <x v="2"/>
    <x v="5"/>
  </r>
  <r>
    <n v="33"/>
    <n v="55"/>
    <n v="104"/>
    <n v="38"/>
    <n v="36"/>
    <x v="19"/>
    <x v="31"/>
    <n v="30"/>
    <n v="22"/>
    <n v="50"/>
    <n v="88"/>
    <n v="435"/>
    <n v="8"/>
    <x v="12"/>
    <x v="15"/>
    <x v="3"/>
    <x v="1"/>
    <x v="1"/>
    <x v="3"/>
    <x v="6"/>
  </r>
  <r>
    <n v="39"/>
    <n v="72"/>
    <n v="134"/>
    <n v="48"/>
    <n v="49"/>
    <x v="4"/>
    <x v="32"/>
    <n v="30"/>
    <n v="31"/>
    <n v="60"/>
    <n v="91"/>
    <n v="435"/>
    <n v="9"/>
    <x v="12"/>
    <x v="15"/>
    <x v="3"/>
    <x v="1"/>
    <x v="1"/>
    <x v="3"/>
    <x v="7"/>
  </r>
  <r>
    <n v="-62"/>
    <n v="11"/>
    <n v="111"/>
    <n v="88"/>
    <n v="54"/>
    <x v="1"/>
    <x v="18"/>
    <n v="-30"/>
    <n v="70"/>
    <n v="10"/>
    <n v="90"/>
    <n v="435"/>
    <n v="10"/>
    <x v="12"/>
    <x v="15"/>
    <x v="3"/>
    <x v="1"/>
    <x v="1"/>
    <x v="3"/>
    <x v="8"/>
  </r>
  <r>
    <n v="-16"/>
    <n v="53"/>
    <n v="101"/>
    <n v="37"/>
    <n v="66"/>
    <x v="20"/>
    <x v="17"/>
    <n v="0"/>
    <n v="20"/>
    <n v="40"/>
    <n v="71"/>
    <n v="435"/>
    <n v="11"/>
    <x v="12"/>
    <x v="15"/>
    <x v="3"/>
    <x v="1"/>
    <x v="0"/>
    <x v="1"/>
    <x v="9"/>
  </r>
  <r>
    <n v="14"/>
    <n v="47"/>
    <n v="92"/>
    <n v="35"/>
    <n v="40"/>
    <x v="21"/>
    <x v="19"/>
    <n v="10"/>
    <n v="20"/>
    <n v="30"/>
    <n v="38"/>
    <n v="801"/>
    <n v="12"/>
    <x v="12"/>
    <x v="15"/>
    <x v="3"/>
    <x v="1"/>
    <x v="0"/>
    <x v="1"/>
    <x v="10"/>
  </r>
  <r>
    <n v="-14"/>
    <n v="36"/>
    <n v="73"/>
    <n v="29"/>
    <n v="47"/>
    <x v="21"/>
    <x v="20"/>
    <n v="10"/>
    <n v="10"/>
    <n v="30"/>
    <n v="53"/>
    <n v="435"/>
    <n v="13"/>
    <x v="12"/>
    <x v="15"/>
    <x v="3"/>
    <x v="1"/>
    <x v="0"/>
    <x v="1"/>
    <x v="3"/>
  </r>
  <r>
    <n v="73"/>
    <n v="73"/>
    <n v="138"/>
    <n v="50"/>
    <n v="27"/>
    <x v="3"/>
    <x v="2"/>
    <n v="50"/>
    <n v="46"/>
    <n v="70"/>
    <n v="110"/>
    <n v="435"/>
    <n v="6"/>
    <x v="12"/>
    <x v="15"/>
    <x v="3"/>
    <x v="1"/>
    <x v="1"/>
    <x v="2"/>
    <x v="5"/>
  </r>
  <r>
    <n v="73"/>
    <n v="92"/>
    <n v="190"/>
    <n v="78"/>
    <n v="47"/>
    <x v="0"/>
    <x v="9"/>
    <n v="80"/>
    <n v="90"/>
    <n v="120"/>
    <n v="211"/>
    <n v="801"/>
    <n v="1"/>
    <x v="12"/>
    <x v="15"/>
    <x v="3"/>
    <x v="1"/>
    <x v="0"/>
    <x v="0"/>
    <x v="0"/>
  </r>
  <r>
    <n v="47"/>
    <n v="75"/>
    <n v="145"/>
    <n v="55"/>
    <n v="47"/>
    <x v="22"/>
    <x v="24"/>
    <n v="70"/>
    <n v="58"/>
    <n v="100"/>
    <n v="158"/>
    <n v="435"/>
    <n v="2"/>
    <x v="12"/>
    <x v="15"/>
    <x v="3"/>
    <x v="1"/>
    <x v="0"/>
    <x v="0"/>
    <x v="1"/>
  </r>
  <r>
    <n v="61"/>
    <n v="105"/>
    <n v="213"/>
    <n v="85"/>
    <n v="69"/>
    <x v="18"/>
    <x v="15"/>
    <n v="70"/>
    <n v="119"/>
    <n v="130"/>
    <n v="227"/>
    <n v="801"/>
    <n v="3"/>
    <x v="12"/>
    <x v="15"/>
    <x v="3"/>
    <x v="1"/>
    <x v="1"/>
    <x v="0"/>
    <x v="2"/>
  </r>
  <r>
    <n v="69"/>
    <n v="68"/>
    <n v="128"/>
    <n v="46"/>
    <n v="25"/>
    <x v="19"/>
    <x v="0"/>
    <n v="40"/>
    <n v="44"/>
    <n v="60"/>
    <n v="104"/>
    <n v="435"/>
    <n v="4"/>
    <x v="12"/>
    <x v="15"/>
    <x v="3"/>
    <x v="1"/>
    <x v="0"/>
    <x v="2"/>
    <x v="12"/>
  </r>
  <r>
    <n v="53"/>
    <n v="63"/>
    <n v="125"/>
    <n v="49"/>
    <n v="30"/>
    <x v="34"/>
    <x v="1"/>
    <n v="40"/>
    <n v="35"/>
    <n v="60"/>
    <n v="95"/>
    <n v="435"/>
    <n v="5"/>
    <x v="12"/>
    <x v="15"/>
    <x v="3"/>
    <x v="1"/>
    <x v="0"/>
    <x v="2"/>
    <x v="4"/>
  </r>
  <r>
    <n v="159"/>
    <n v="139"/>
    <n v="262"/>
    <n v="95"/>
    <n v="39"/>
    <x v="2"/>
    <x v="2"/>
    <n v="100"/>
    <n v="88"/>
    <n v="120"/>
    <n v="200"/>
    <n v="650"/>
    <n v="8"/>
    <x v="12"/>
    <x v="16"/>
    <x v="3"/>
    <x v="0"/>
    <x v="1"/>
    <x v="3"/>
    <x v="6"/>
  </r>
  <r>
    <n v="249"/>
    <n v="245"/>
    <n v="506"/>
    <n v="194"/>
    <n v="89"/>
    <x v="33"/>
    <x v="9"/>
    <n v="160"/>
    <n v="149"/>
    <n v="220"/>
    <n v="399"/>
    <n v="530"/>
    <n v="9"/>
    <x v="12"/>
    <x v="16"/>
    <x v="3"/>
    <x v="0"/>
    <x v="1"/>
    <x v="3"/>
    <x v="7"/>
  </r>
  <r>
    <n v="104"/>
    <n v="107"/>
    <n v="213"/>
    <n v="83"/>
    <n v="42"/>
    <x v="1"/>
    <x v="1"/>
    <n v="60"/>
    <n v="70"/>
    <n v="90"/>
    <n v="160"/>
    <n v="650"/>
    <n v="10"/>
    <x v="12"/>
    <x v="16"/>
    <x v="3"/>
    <x v="0"/>
    <x v="1"/>
    <x v="3"/>
    <x v="8"/>
  </r>
  <r>
    <n v="146"/>
    <n v="130"/>
    <n v="245"/>
    <n v="89"/>
    <n v="38"/>
    <x v="0"/>
    <x v="0"/>
    <n v="80"/>
    <n v="61"/>
    <n v="90"/>
    <n v="140"/>
    <n v="562"/>
    <n v="11"/>
    <x v="12"/>
    <x v="16"/>
    <x v="3"/>
    <x v="0"/>
    <x v="0"/>
    <x v="1"/>
    <x v="9"/>
  </r>
  <r>
    <n v="84"/>
    <n v="80"/>
    <n v="150"/>
    <n v="54"/>
    <n v="27"/>
    <x v="4"/>
    <x v="3"/>
    <n v="60"/>
    <n v="42"/>
    <n v="60"/>
    <n v="90"/>
    <n v="707"/>
    <n v="12"/>
    <x v="12"/>
    <x v="16"/>
    <x v="3"/>
    <x v="0"/>
    <x v="0"/>
    <x v="1"/>
    <x v="10"/>
  </r>
  <r>
    <n v="84"/>
    <n v="108"/>
    <n v="201"/>
    <n v="72"/>
    <n v="57"/>
    <x v="5"/>
    <x v="4"/>
    <n v="50"/>
    <n v="53"/>
    <n v="80"/>
    <n v="133"/>
    <n v="650"/>
    <n v="13"/>
    <x v="12"/>
    <x v="16"/>
    <x v="3"/>
    <x v="0"/>
    <x v="0"/>
    <x v="1"/>
    <x v="3"/>
  </r>
  <r>
    <n v="316"/>
    <n v="312"/>
    <n v="611"/>
    <n v="202"/>
    <n v="114"/>
    <x v="11"/>
    <x v="12"/>
    <n v="200"/>
    <n v="188"/>
    <n v="300"/>
    <n v="514"/>
    <n v="951"/>
    <n v="6"/>
    <x v="12"/>
    <x v="16"/>
    <x v="3"/>
    <x v="0"/>
    <x v="1"/>
    <x v="2"/>
    <x v="5"/>
  </r>
  <r>
    <n v="-3"/>
    <n v="50"/>
    <n v="162"/>
    <n v="95"/>
    <n v="55"/>
    <x v="10"/>
    <x v="11"/>
    <n v="30"/>
    <n v="103"/>
    <n v="70"/>
    <n v="181"/>
    <n v="209"/>
    <n v="1"/>
    <x v="12"/>
    <x v="16"/>
    <x v="3"/>
    <x v="0"/>
    <x v="0"/>
    <x v="0"/>
    <x v="0"/>
  </r>
  <r>
    <n v="408"/>
    <n v="407"/>
    <n v="759"/>
    <n v="262"/>
    <n v="152"/>
    <x v="32"/>
    <x v="34"/>
    <n v="370"/>
    <n v="310"/>
    <n v="500"/>
    <n v="838"/>
    <n v="949"/>
    <n v="2"/>
    <x v="12"/>
    <x v="16"/>
    <x v="3"/>
    <x v="0"/>
    <x v="0"/>
    <x v="0"/>
    <x v="1"/>
  </r>
  <r>
    <n v="-182"/>
    <n v="-26"/>
    <n v="132"/>
    <n v="172"/>
    <n v="96"/>
    <x v="6"/>
    <x v="10"/>
    <n v="-120"/>
    <n v="161"/>
    <n v="-40"/>
    <n v="143"/>
    <n v="310"/>
    <n v="3"/>
    <x v="12"/>
    <x v="16"/>
    <x v="3"/>
    <x v="0"/>
    <x v="1"/>
    <x v="0"/>
    <x v="2"/>
  </r>
  <r>
    <n v="218"/>
    <n v="228"/>
    <n v="510"/>
    <n v="272"/>
    <n v="92"/>
    <x v="12"/>
    <x v="13"/>
    <n v="150"/>
    <n v="191"/>
    <n v="220"/>
    <n v="426"/>
    <n v="323"/>
    <n v="4"/>
    <x v="12"/>
    <x v="16"/>
    <x v="3"/>
    <x v="0"/>
    <x v="0"/>
    <x v="2"/>
    <x v="12"/>
  </r>
  <r>
    <n v="26"/>
    <n v="145"/>
    <n v="280"/>
    <n v="94"/>
    <n v="134"/>
    <x v="31"/>
    <x v="33"/>
    <n v="20"/>
    <n v="93"/>
    <n v="140"/>
    <n v="240"/>
    <n v="530"/>
    <n v="5"/>
    <x v="12"/>
    <x v="16"/>
    <x v="3"/>
    <x v="0"/>
    <x v="0"/>
    <x v="2"/>
    <x v="4"/>
  </r>
  <r>
    <n v="25"/>
    <n v="145"/>
    <n v="280"/>
    <n v="104"/>
    <n v="135"/>
    <x v="31"/>
    <x v="33"/>
    <n v="30"/>
    <n v="90"/>
    <n v="130"/>
    <n v="220"/>
    <n v="775"/>
    <n v="8"/>
    <x v="12"/>
    <x v="17"/>
    <x v="3"/>
    <x v="1"/>
    <x v="1"/>
    <x v="3"/>
    <x v="6"/>
  </r>
  <r>
    <n v="173"/>
    <n v="201"/>
    <n v="386"/>
    <n v="143"/>
    <n v="94"/>
    <x v="6"/>
    <x v="10"/>
    <n v="120"/>
    <n v="148"/>
    <n v="180"/>
    <n v="300"/>
    <n v="775"/>
    <n v="9"/>
    <x v="12"/>
    <x v="17"/>
    <x v="3"/>
    <x v="1"/>
    <x v="1"/>
    <x v="3"/>
    <x v="7"/>
  </r>
  <r>
    <n v="134"/>
    <n v="139"/>
    <n v="262"/>
    <n v="95"/>
    <n v="56"/>
    <x v="10"/>
    <x v="11"/>
    <n v="90"/>
    <n v="80"/>
    <n v="120"/>
    <n v="210"/>
    <n v="775"/>
    <n v="10"/>
    <x v="12"/>
    <x v="17"/>
    <x v="3"/>
    <x v="1"/>
    <x v="1"/>
    <x v="3"/>
    <x v="8"/>
  </r>
  <r>
    <n v="316"/>
    <n v="312"/>
    <n v="611"/>
    <n v="270"/>
    <n v="114"/>
    <x v="11"/>
    <x v="12"/>
    <n v="150"/>
    <n v="115"/>
    <n v="220"/>
    <n v="359"/>
    <n v="702"/>
    <n v="11"/>
    <x v="12"/>
    <x v="17"/>
    <x v="3"/>
    <x v="1"/>
    <x v="0"/>
    <x v="1"/>
    <x v="9"/>
  </r>
  <r>
    <n v="220"/>
    <n v="228"/>
    <n v="510"/>
    <n v="218"/>
    <n v="91"/>
    <x v="12"/>
    <x v="13"/>
    <n v="100"/>
    <n v="134"/>
    <n v="160"/>
    <n v="322"/>
    <n v="775"/>
    <n v="12"/>
    <x v="12"/>
    <x v="17"/>
    <x v="3"/>
    <x v="1"/>
    <x v="0"/>
    <x v="1"/>
    <x v="10"/>
  </r>
  <r>
    <n v="-552"/>
    <n v="-245"/>
    <n v="19"/>
    <n v="248"/>
    <n v="132"/>
    <x v="17"/>
    <x v="14"/>
    <n v="-240"/>
    <n v="158"/>
    <n v="-160"/>
    <n v="0"/>
    <n v="775"/>
    <n v="13"/>
    <x v="12"/>
    <x v="17"/>
    <x v="3"/>
    <x v="1"/>
    <x v="0"/>
    <x v="1"/>
    <x v="3"/>
  </r>
  <r>
    <n v="17"/>
    <n v="26"/>
    <n v="48"/>
    <n v="17"/>
    <n v="16"/>
    <x v="16"/>
    <x v="0"/>
    <n v="20"/>
    <n v="10"/>
    <n v="30"/>
    <n v="46"/>
    <n v="702"/>
    <n v="6"/>
    <x v="12"/>
    <x v="17"/>
    <x v="3"/>
    <x v="1"/>
    <x v="1"/>
    <x v="2"/>
    <x v="5"/>
  </r>
  <r>
    <n v="-5"/>
    <n v="42"/>
    <n v="85"/>
    <n v="34"/>
    <n v="47"/>
    <x v="19"/>
    <x v="16"/>
    <n v="10"/>
    <n v="42"/>
    <n v="50"/>
    <n v="92"/>
    <n v="775"/>
    <n v="2"/>
    <x v="12"/>
    <x v="17"/>
    <x v="3"/>
    <x v="1"/>
    <x v="0"/>
    <x v="0"/>
    <x v="1"/>
  </r>
  <r>
    <n v="6"/>
    <n v="34"/>
    <n v="69"/>
    <n v="28"/>
    <n v="32"/>
    <x v="14"/>
    <x v="9"/>
    <n v="20"/>
    <n v="30"/>
    <n v="40"/>
    <n v="67"/>
    <n v="702"/>
    <n v="3"/>
    <x v="12"/>
    <x v="17"/>
    <x v="3"/>
    <x v="1"/>
    <x v="1"/>
    <x v="0"/>
    <x v="2"/>
  </r>
  <r>
    <n v="17"/>
    <n v="26"/>
    <n v="48"/>
    <n v="17"/>
    <n v="16"/>
    <x v="16"/>
    <x v="0"/>
    <n v="20"/>
    <n v="10"/>
    <n v="30"/>
    <n v="40"/>
    <n v="702"/>
    <n v="4"/>
    <x v="12"/>
    <x v="17"/>
    <x v="3"/>
    <x v="1"/>
    <x v="0"/>
    <x v="2"/>
    <x v="12"/>
  </r>
  <r>
    <n v="16"/>
    <n v="27"/>
    <n v="50"/>
    <n v="18"/>
    <n v="18"/>
    <x v="13"/>
    <x v="2"/>
    <n v="20"/>
    <n v="10"/>
    <n v="30"/>
    <n v="35"/>
    <n v="775"/>
    <n v="5"/>
    <x v="12"/>
    <x v="17"/>
    <x v="3"/>
    <x v="1"/>
    <x v="0"/>
    <x v="2"/>
    <x v="4"/>
  </r>
  <r>
    <n v="51"/>
    <n v="54"/>
    <n v="101"/>
    <n v="36"/>
    <n v="22"/>
    <x v="29"/>
    <x v="0"/>
    <n v="40"/>
    <n v="30"/>
    <n v="40"/>
    <n v="62"/>
    <n v="503"/>
    <n v="8"/>
    <x v="12"/>
    <x v="18"/>
    <x v="3"/>
    <x v="1"/>
    <x v="1"/>
    <x v="3"/>
    <x v="6"/>
  </r>
  <r>
    <n v="45"/>
    <n v="56"/>
    <n v="112"/>
    <n v="44"/>
    <n v="28"/>
    <x v="3"/>
    <x v="1"/>
    <n v="30"/>
    <n v="30"/>
    <n v="50"/>
    <n v="71"/>
    <n v="503"/>
    <n v="9"/>
    <x v="12"/>
    <x v="18"/>
    <x v="3"/>
    <x v="1"/>
    <x v="1"/>
    <x v="3"/>
    <x v="7"/>
  </r>
  <r>
    <n v="44"/>
    <n v="48"/>
    <n v="90"/>
    <n v="32"/>
    <n v="21"/>
    <x v="14"/>
    <x v="3"/>
    <n v="30"/>
    <n v="20"/>
    <n v="30"/>
    <n v="39"/>
    <n v="541"/>
    <n v="11"/>
    <x v="12"/>
    <x v="18"/>
    <x v="3"/>
    <x v="1"/>
    <x v="0"/>
    <x v="1"/>
    <x v="9"/>
  </r>
  <r>
    <n v="106"/>
    <n v="126"/>
    <n v="235"/>
    <n v="84"/>
    <n v="61"/>
    <x v="1"/>
    <x v="23"/>
    <n v="60"/>
    <n v="62"/>
    <n v="90"/>
    <n v="152"/>
    <n v="503"/>
    <n v="12"/>
    <x v="12"/>
    <x v="18"/>
    <x v="3"/>
    <x v="1"/>
    <x v="0"/>
    <x v="1"/>
    <x v="10"/>
  </r>
  <r>
    <n v="104"/>
    <n v="116"/>
    <n v="224"/>
    <n v="84"/>
    <n v="51"/>
    <x v="2"/>
    <x v="22"/>
    <n v="50"/>
    <n v="37"/>
    <n v="80"/>
    <n v="143"/>
    <n v="541"/>
    <n v="13"/>
    <x v="12"/>
    <x v="18"/>
    <x v="3"/>
    <x v="1"/>
    <x v="0"/>
    <x v="1"/>
    <x v="3"/>
  </r>
  <r>
    <n v="154"/>
    <n v="171"/>
    <n v="382"/>
    <n v="183"/>
    <n v="76"/>
    <x v="6"/>
    <x v="5"/>
    <n v="100"/>
    <n v="177"/>
    <n v="160"/>
    <n v="314"/>
    <n v="971"/>
    <n v="6"/>
    <x v="12"/>
    <x v="18"/>
    <x v="3"/>
    <x v="1"/>
    <x v="1"/>
    <x v="2"/>
    <x v="5"/>
  </r>
  <r>
    <n v="2"/>
    <n v="87"/>
    <n v="168"/>
    <n v="63"/>
    <n v="90"/>
    <x v="7"/>
    <x v="6"/>
    <n v="40"/>
    <n v="69"/>
    <n v="110"/>
    <n v="179"/>
    <n v="503"/>
    <n v="1"/>
    <x v="12"/>
    <x v="18"/>
    <x v="3"/>
    <x v="1"/>
    <x v="0"/>
    <x v="0"/>
    <x v="0"/>
  </r>
  <r>
    <n v="44"/>
    <n v="93"/>
    <n v="179"/>
    <n v="67"/>
    <n v="68"/>
    <x v="9"/>
    <x v="28"/>
    <n v="60"/>
    <n v="82"/>
    <n v="120"/>
    <n v="202"/>
    <n v="503"/>
    <n v="2"/>
    <x v="12"/>
    <x v="18"/>
    <x v="3"/>
    <x v="1"/>
    <x v="0"/>
    <x v="0"/>
    <x v="1"/>
  </r>
  <r>
    <n v="65"/>
    <n v="83"/>
    <n v="157"/>
    <n v="57"/>
    <n v="43"/>
    <x v="22"/>
    <x v="21"/>
    <n v="70"/>
    <n v="67"/>
    <n v="100"/>
    <n v="167"/>
    <n v="971"/>
    <n v="3"/>
    <x v="12"/>
    <x v="18"/>
    <x v="3"/>
    <x v="1"/>
    <x v="1"/>
    <x v="0"/>
    <x v="2"/>
  </r>
  <r>
    <n v="25"/>
    <n v="72"/>
    <n v="145"/>
    <n v="58"/>
    <n v="59"/>
    <x v="9"/>
    <x v="8"/>
    <n v="20"/>
    <n v="50"/>
    <n v="70"/>
    <n v="116"/>
    <n v="503"/>
    <n v="4"/>
    <x v="12"/>
    <x v="18"/>
    <x v="3"/>
    <x v="1"/>
    <x v="0"/>
    <x v="2"/>
    <x v="12"/>
  </r>
  <r>
    <n v="51"/>
    <n v="80"/>
    <n v="157"/>
    <n v="60"/>
    <n v="49"/>
    <x v="8"/>
    <x v="7"/>
    <n v="50"/>
    <n v="55"/>
    <n v="80"/>
    <n v="135"/>
    <n v="503"/>
    <n v="5"/>
    <x v="12"/>
    <x v="18"/>
    <x v="3"/>
    <x v="1"/>
    <x v="0"/>
    <x v="2"/>
    <x v="4"/>
  </r>
  <r>
    <n v="179"/>
    <n v="186"/>
    <n v="347"/>
    <n v="135"/>
    <n v="75"/>
    <x v="30"/>
    <x v="30"/>
    <n v="120"/>
    <n v="73"/>
    <n v="170"/>
    <n v="262"/>
    <n v="509"/>
    <n v="8"/>
    <x v="12"/>
    <x v="19"/>
    <x v="3"/>
    <x v="1"/>
    <x v="1"/>
    <x v="3"/>
    <x v="6"/>
  </r>
  <r>
    <n v="47"/>
    <n v="51"/>
    <n v="95"/>
    <n v="34"/>
    <n v="22"/>
    <x v="28"/>
    <x v="0"/>
    <n v="50"/>
    <n v="20"/>
    <n v="50"/>
    <n v="79"/>
    <n v="360"/>
    <n v="9"/>
    <x v="12"/>
    <x v="19"/>
    <x v="3"/>
    <x v="1"/>
    <x v="1"/>
    <x v="3"/>
    <x v="7"/>
  </r>
  <r>
    <n v="109"/>
    <n v="113"/>
    <n v="201"/>
    <n v="67"/>
    <n v="45"/>
    <x v="23"/>
    <x v="28"/>
    <n v="50"/>
    <n v="51"/>
    <n v="80"/>
    <n v="131"/>
    <n v="253"/>
    <n v="11"/>
    <x v="12"/>
    <x v="19"/>
    <x v="3"/>
    <x v="1"/>
    <x v="0"/>
    <x v="1"/>
    <x v="9"/>
  </r>
  <r>
    <n v="75"/>
    <n v="89"/>
    <n v="168"/>
    <n v="61"/>
    <n v="43"/>
    <x v="8"/>
    <x v="29"/>
    <n v="40"/>
    <n v="52"/>
    <n v="60"/>
    <n v="100"/>
    <n v="206"/>
    <n v="12"/>
    <x v="12"/>
    <x v="19"/>
    <x v="3"/>
    <x v="1"/>
    <x v="0"/>
    <x v="1"/>
    <x v="10"/>
  </r>
  <r>
    <n v="12"/>
    <n v="105"/>
    <n v="201"/>
    <n v="75"/>
    <n v="102"/>
    <x v="26"/>
    <x v="27"/>
    <n v="20"/>
    <n v="53"/>
    <n v="80"/>
    <n v="133"/>
    <n v="425"/>
    <n v="13"/>
    <x v="12"/>
    <x v="19"/>
    <x v="3"/>
    <x v="1"/>
    <x v="0"/>
    <x v="1"/>
    <x v="3"/>
  </r>
  <r>
    <n v="55"/>
    <n v="62"/>
    <n v="123"/>
    <n v="48"/>
    <n v="28"/>
    <x v="4"/>
    <x v="1"/>
    <n v="40"/>
    <n v="40"/>
    <n v="60"/>
    <n v="96"/>
    <n v="206"/>
    <n v="4"/>
    <x v="12"/>
    <x v="19"/>
    <x v="3"/>
    <x v="1"/>
    <x v="0"/>
    <x v="2"/>
    <x v="12"/>
  </r>
  <r>
    <n v="20"/>
    <n v="66"/>
    <n v="134"/>
    <n v="54"/>
    <n v="56"/>
    <x v="23"/>
    <x v="24"/>
    <n v="20"/>
    <n v="45"/>
    <n v="60"/>
    <n v="105"/>
    <n v="206"/>
    <n v="5"/>
    <x v="12"/>
    <x v="19"/>
    <x v="3"/>
    <x v="1"/>
    <x v="0"/>
    <x v="2"/>
    <x v="4"/>
  </r>
  <r>
    <n v="61"/>
    <n v="81"/>
    <n v="168"/>
    <n v="69"/>
    <n v="44"/>
    <x v="27"/>
    <x v="9"/>
    <n v="60"/>
    <n v="54"/>
    <n v="80"/>
    <n v="134"/>
    <n v="425"/>
    <n v="6"/>
    <x v="12"/>
    <x v="19"/>
    <x v="3"/>
    <x v="1"/>
    <x v="1"/>
    <x v="2"/>
    <x v="5"/>
  </r>
  <r>
    <n v="59"/>
    <n v="77"/>
    <n v="145"/>
    <n v="53"/>
    <n v="41"/>
    <x v="34"/>
    <x v="8"/>
    <n v="70"/>
    <n v="58"/>
    <n v="100"/>
    <n v="162"/>
    <n v="206"/>
    <n v="2"/>
    <x v="12"/>
    <x v="19"/>
    <x v="3"/>
    <x v="1"/>
    <x v="0"/>
    <x v="0"/>
    <x v="1"/>
  </r>
  <r>
    <n v="14"/>
    <n v="111"/>
    <n v="213"/>
    <n v="79"/>
    <n v="107"/>
    <x v="24"/>
    <x v="25"/>
    <n v="60"/>
    <n v="90"/>
    <n v="140"/>
    <n v="227"/>
    <n v="509"/>
    <n v="3"/>
    <x v="12"/>
    <x v="19"/>
    <x v="3"/>
    <x v="1"/>
    <x v="1"/>
    <x v="0"/>
    <x v="2"/>
  </r>
  <r>
    <n v="147"/>
    <n v="170"/>
    <n v="362"/>
    <n v="168"/>
    <n v="71"/>
    <x v="6"/>
    <x v="41"/>
    <n v="100"/>
    <n v="129"/>
    <n v="150"/>
    <n v="290"/>
    <n v="970"/>
    <n v="8"/>
    <x v="13"/>
    <x v="0"/>
    <x v="0"/>
    <x v="0"/>
    <x v="1"/>
    <x v="3"/>
    <x v="6"/>
  </r>
  <r>
    <n v="-4"/>
    <n v="75"/>
    <n v="137"/>
    <n v="54"/>
    <n v="78"/>
    <x v="35"/>
    <x v="42"/>
    <n v="10"/>
    <n v="49"/>
    <n v="70"/>
    <n v="110"/>
    <n v="970"/>
    <n v="9"/>
    <x v="13"/>
    <x v="0"/>
    <x v="0"/>
    <x v="0"/>
    <x v="1"/>
    <x v="3"/>
    <x v="7"/>
  </r>
  <r>
    <n v="49"/>
    <n v="80"/>
    <n v="149"/>
    <n v="60"/>
    <n v="47"/>
    <x v="8"/>
    <x v="43"/>
    <n v="40"/>
    <n v="60"/>
    <n v="70"/>
    <n v="130"/>
    <n v="719"/>
    <n v="10"/>
    <x v="13"/>
    <x v="0"/>
    <x v="0"/>
    <x v="0"/>
    <x v="1"/>
    <x v="3"/>
    <x v="8"/>
  </r>
  <r>
    <n v="27"/>
    <n v="73"/>
    <n v="141"/>
    <n v="59"/>
    <n v="55"/>
    <x v="9"/>
    <x v="44"/>
    <n v="10"/>
    <n v="39"/>
    <n v="60"/>
    <n v="110"/>
    <n v="970"/>
    <n v="11"/>
    <x v="13"/>
    <x v="0"/>
    <x v="0"/>
    <x v="0"/>
    <x v="0"/>
    <x v="1"/>
    <x v="9"/>
  </r>
  <r>
    <n v="50"/>
    <n v="74"/>
    <n v="145"/>
    <n v="62"/>
    <n v="40"/>
    <x v="8"/>
    <x v="45"/>
    <n v="30"/>
    <n v="62"/>
    <n v="60"/>
    <n v="98"/>
    <n v="970"/>
    <n v="12"/>
    <x v="13"/>
    <x v="0"/>
    <x v="0"/>
    <x v="0"/>
    <x v="0"/>
    <x v="1"/>
    <x v="10"/>
  </r>
  <r>
    <n v="45"/>
    <n v="56"/>
    <n v="107"/>
    <n v="44"/>
    <n v="26"/>
    <x v="3"/>
    <x v="38"/>
    <n v="30"/>
    <n v="17"/>
    <n v="50"/>
    <n v="67"/>
    <n v="970"/>
    <n v="13"/>
    <x v="13"/>
    <x v="0"/>
    <x v="0"/>
    <x v="0"/>
    <x v="0"/>
    <x v="1"/>
    <x v="3"/>
  </r>
  <r>
    <n v="119"/>
    <n v="112"/>
    <n v="201"/>
    <n v="77"/>
    <n v="32"/>
    <x v="27"/>
    <x v="39"/>
    <n v="110"/>
    <n v="75"/>
    <n v="140"/>
    <n v="225"/>
    <n v="303"/>
    <n v="5"/>
    <x v="13"/>
    <x v="0"/>
    <x v="0"/>
    <x v="0"/>
    <x v="0"/>
    <x v="2"/>
    <x v="4"/>
  </r>
  <r>
    <n v="88"/>
    <n v="114"/>
    <n v="201"/>
    <n v="75"/>
    <n v="55"/>
    <x v="0"/>
    <x v="40"/>
    <n v="90"/>
    <n v="74"/>
    <n v="140"/>
    <n v="214"/>
    <n v="970"/>
    <n v="6"/>
    <x v="13"/>
    <x v="0"/>
    <x v="0"/>
    <x v="0"/>
    <x v="1"/>
    <x v="2"/>
    <x v="5"/>
  </r>
  <r>
    <n v="156"/>
    <n v="144"/>
    <n v="259"/>
    <n v="99"/>
    <n v="39"/>
    <x v="1"/>
    <x v="35"/>
    <n v="120"/>
    <n v="151"/>
    <n v="150"/>
    <n v="250"/>
    <n v="720"/>
    <n v="1"/>
    <x v="13"/>
    <x v="0"/>
    <x v="0"/>
    <x v="0"/>
    <x v="0"/>
    <x v="0"/>
    <x v="0"/>
  </r>
  <r>
    <n v="101"/>
    <n v="107"/>
    <n v="202"/>
    <n v="83"/>
    <n v="39"/>
    <x v="1"/>
    <x v="36"/>
    <n v="80"/>
    <n v="78"/>
    <n v="110"/>
    <n v="190"/>
    <n v="303"/>
    <n v="2"/>
    <x v="13"/>
    <x v="0"/>
    <x v="0"/>
    <x v="0"/>
    <x v="0"/>
    <x v="0"/>
    <x v="1"/>
  </r>
  <r>
    <n v="147"/>
    <n v="137"/>
    <n v="247"/>
    <n v="95"/>
    <n v="38"/>
    <x v="2"/>
    <x v="37"/>
    <n v="110"/>
    <n v="92"/>
    <n v="140"/>
    <n v="243"/>
    <n v="303"/>
    <n v="3"/>
    <x v="13"/>
    <x v="0"/>
    <x v="0"/>
    <x v="0"/>
    <x v="1"/>
    <x v="0"/>
    <x v="2"/>
  </r>
  <r>
    <n v="156"/>
    <n v="144"/>
    <n v="259"/>
    <n v="99"/>
    <n v="39"/>
    <x v="1"/>
    <x v="35"/>
    <n v="110"/>
    <n v="72"/>
    <n v="130"/>
    <n v="218"/>
    <n v="630"/>
    <n v="8"/>
    <x v="13"/>
    <x v="1"/>
    <x v="0"/>
    <x v="0"/>
    <x v="1"/>
    <x v="3"/>
    <x v="6"/>
  </r>
  <r>
    <n v="101"/>
    <n v="107"/>
    <n v="202"/>
    <n v="83"/>
    <n v="39"/>
    <x v="1"/>
    <x v="36"/>
    <n v="60"/>
    <n v="79"/>
    <n v="90"/>
    <n v="160"/>
    <n v="773"/>
    <n v="9"/>
    <x v="13"/>
    <x v="1"/>
    <x v="0"/>
    <x v="0"/>
    <x v="1"/>
    <x v="3"/>
    <x v="7"/>
  </r>
  <r>
    <n v="147"/>
    <n v="137"/>
    <n v="247"/>
    <n v="95"/>
    <n v="38"/>
    <x v="2"/>
    <x v="37"/>
    <n v="100"/>
    <n v="70"/>
    <n v="120"/>
    <n v="210"/>
    <n v="815"/>
    <n v="10"/>
    <x v="13"/>
    <x v="1"/>
    <x v="0"/>
    <x v="0"/>
    <x v="1"/>
    <x v="3"/>
    <x v="8"/>
  </r>
  <r>
    <n v="117"/>
    <n v="112"/>
    <n v="201"/>
    <n v="77"/>
    <n v="33"/>
    <x v="27"/>
    <x v="39"/>
    <n v="80"/>
    <n v="71"/>
    <n v="100"/>
    <n v="171"/>
    <n v="708"/>
    <n v="11"/>
    <x v="13"/>
    <x v="1"/>
    <x v="0"/>
    <x v="0"/>
    <x v="0"/>
    <x v="1"/>
    <x v="9"/>
  </r>
  <r>
    <n v="88"/>
    <n v="114"/>
    <n v="201"/>
    <n v="75"/>
    <n v="55"/>
    <x v="0"/>
    <x v="40"/>
    <n v="50"/>
    <n v="72"/>
    <n v="100"/>
    <n v="172"/>
    <n v="708"/>
    <n v="12"/>
    <x v="13"/>
    <x v="1"/>
    <x v="0"/>
    <x v="0"/>
    <x v="0"/>
    <x v="1"/>
    <x v="10"/>
  </r>
  <r>
    <n v="298"/>
    <n v="311"/>
    <n v="581"/>
    <n v="263"/>
    <n v="110"/>
    <x v="11"/>
    <x v="48"/>
    <n v="260"/>
    <n v="239"/>
    <n v="370"/>
    <n v="635"/>
    <n v="815"/>
    <n v="5"/>
    <x v="13"/>
    <x v="1"/>
    <x v="0"/>
    <x v="0"/>
    <x v="0"/>
    <x v="2"/>
    <x v="4"/>
  </r>
  <r>
    <n v="211"/>
    <n v="229"/>
    <n v="487"/>
    <n v="200"/>
    <n v="87"/>
    <x v="12"/>
    <x v="49"/>
    <n v="180"/>
    <n v="193"/>
    <n v="270"/>
    <n v="536"/>
    <n v="630"/>
    <n v="6"/>
    <x v="13"/>
    <x v="1"/>
    <x v="0"/>
    <x v="0"/>
    <x v="1"/>
    <x v="2"/>
    <x v="5"/>
  </r>
  <r>
    <n v="171"/>
    <n v="206"/>
    <n v="377"/>
    <n v="159"/>
    <n v="91"/>
    <x v="36"/>
    <x v="46"/>
    <n v="140"/>
    <n v="188"/>
    <n v="220"/>
    <n v="370"/>
    <n v="312"/>
    <n v="2"/>
    <x v="13"/>
    <x v="1"/>
    <x v="0"/>
    <x v="0"/>
    <x v="0"/>
    <x v="0"/>
    <x v="1"/>
  </r>
  <r>
    <n v="141"/>
    <n v="150"/>
    <n v="271"/>
    <n v="87"/>
    <n v="55"/>
    <x v="37"/>
    <x v="47"/>
    <n v="100"/>
    <n v="105"/>
    <n v="150"/>
    <n v="263"/>
    <n v="773"/>
    <n v="3"/>
    <x v="13"/>
    <x v="1"/>
    <x v="0"/>
    <x v="0"/>
    <x v="1"/>
    <x v="0"/>
    <x v="2"/>
  </r>
  <r>
    <n v="298"/>
    <n v="311"/>
    <n v="581"/>
    <n v="294"/>
    <n v="110"/>
    <x v="11"/>
    <x v="48"/>
    <n v="190"/>
    <n v="170"/>
    <n v="270"/>
    <n v="470"/>
    <n v="563"/>
    <n v="8"/>
    <x v="13"/>
    <x v="2"/>
    <x v="0"/>
    <x v="1"/>
    <x v="1"/>
    <x v="3"/>
    <x v="6"/>
  </r>
  <r>
    <n v="141"/>
    <n v="150"/>
    <n v="271"/>
    <n v="95"/>
    <n v="55"/>
    <x v="37"/>
    <x v="47"/>
    <n v="110"/>
    <n v="71"/>
    <n v="140"/>
    <n v="220"/>
    <n v="712"/>
    <n v="9"/>
    <x v="13"/>
    <x v="2"/>
    <x v="0"/>
    <x v="1"/>
    <x v="1"/>
    <x v="3"/>
    <x v="7"/>
  </r>
  <r>
    <n v="209"/>
    <n v="229"/>
    <n v="487"/>
    <n v="224"/>
    <n v="88"/>
    <x v="12"/>
    <x v="49"/>
    <n v="140"/>
    <n v="162"/>
    <n v="210"/>
    <n v="411"/>
    <n v="641"/>
    <n v="11"/>
    <x v="13"/>
    <x v="2"/>
    <x v="0"/>
    <x v="1"/>
    <x v="0"/>
    <x v="1"/>
    <x v="9"/>
  </r>
  <r>
    <n v="251"/>
    <n v="294"/>
    <n v="569"/>
    <n v="268"/>
    <n v="125"/>
    <x v="39"/>
    <x v="53"/>
    <n v="150"/>
    <n v="210"/>
    <n v="260"/>
    <n v="460"/>
    <n v="641"/>
    <n v="12"/>
    <x v="13"/>
    <x v="2"/>
    <x v="0"/>
    <x v="1"/>
    <x v="0"/>
    <x v="1"/>
    <x v="10"/>
  </r>
  <r>
    <n v="16"/>
    <n v="28"/>
    <n v="50"/>
    <n v="19"/>
    <n v="17"/>
    <x v="13"/>
    <x v="52"/>
    <n v="20"/>
    <n v="20"/>
    <n v="30"/>
    <n v="50"/>
    <n v="712"/>
    <n v="5"/>
    <x v="13"/>
    <x v="2"/>
    <x v="0"/>
    <x v="1"/>
    <x v="0"/>
    <x v="2"/>
    <x v="4"/>
  </r>
  <r>
    <n v="47"/>
    <n v="43"/>
    <n v="46"/>
    <n v="0"/>
    <n v="11"/>
    <x v="38"/>
    <x v="52"/>
    <n v="40"/>
    <n v="0"/>
    <n v="50"/>
    <n v="56"/>
    <n v="319"/>
    <n v="6"/>
    <x v="13"/>
    <x v="2"/>
    <x v="0"/>
    <x v="1"/>
    <x v="1"/>
    <x v="2"/>
    <x v="5"/>
  </r>
  <r>
    <n v="15"/>
    <n v="27"/>
    <n v="48"/>
    <n v="18"/>
    <n v="17"/>
    <x v="13"/>
    <x v="50"/>
    <n v="20"/>
    <n v="10"/>
    <n v="30"/>
    <n v="39"/>
    <n v="319"/>
    <n v="1"/>
    <x v="13"/>
    <x v="2"/>
    <x v="0"/>
    <x v="1"/>
    <x v="0"/>
    <x v="0"/>
    <x v="0"/>
  </r>
  <r>
    <n v="9"/>
    <n v="35"/>
    <n v="67"/>
    <n v="28"/>
    <n v="29"/>
    <x v="14"/>
    <x v="30"/>
    <n v="20"/>
    <n v="20"/>
    <n v="40"/>
    <n v="62"/>
    <n v="641"/>
    <n v="2"/>
    <x v="13"/>
    <x v="2"/>
    <x v="0"/>
    <x v="1"/>
    <x v="0"/>
    <x v="0"/>
    <x v="1"/>
  </r>
  <r>
    <n v="18"/>
    <n v="31"/>
    <n v="58"/>
    <n v="23"/>
    <n v="19"/>
    <x v="15"/>
    <x v="51"/>
    <n v="20"/>
    <n v="20"/>
    <n v="30"/>
    <n v="53"/>
    <n v="641"/>
    <n v="3"/>
    <x v="13"/>
    <x v="2"/>
    <x v="0"/>
    <x v="1"/>
    <x v="1"/>
    <x v="0"/>
    <x v="2"/>
  </r>
  <r>
    <n v="-12"/>
    <n v="61"/>
    <n v="111"/>
    <n v="43"/>
    <n v="69"/>
    <x v="40"/>
    <x v="59"/>
    <n v="10"/>
    <n v="38"/>
    <n v="60"/>
    <n v="98"/>
    <n v="573"/>
    <n v="8"/>
    <x v="13"/>
    <x v="3"/>
    <x v="0"/>
    <x v="1"/>
    <x v="1"/>
    <x v="3"/>
    <x v="6"/>
  </r>
  <r>
    <n v="-47"/>
    <n v="18"/>
    <n v="109"/>
    <n v="84"/>
    <n v="50"/>
    <x v="2"/>
    <x v="60"/>
    <n v="-20"/>
    <n v="61"/>
    <n v="10"/>
    <n v="71"/>
    <n v="573"/>
    <n v="9"/>
    <x v="13"/>
    <x v="3"/>
    <x v="0"/>
    <x v="1"/>
    <x v="1"/>
    <x v="3"/>
    <x v="7"/>
  </r>
  <r>
    <n v="13"/>
    <n v="47"/>
    <n v="87"/>
    <n v="35"/>
    <n v="38"/>
    <x v="21"/>
    <x v="61"/>
    <n v="10"/>
    <n v="41"/>
    <n v="40"/>
    <n v="59"/>
    <n v="417"/>
    <n v="11"/>
    <x v="13"/>
    <x v="3"/>
    <x v="0"/>
    <x v="1"/>
    <x v="0"/>
    <x v="1"/>
    <x v="9"/>
  </r>
  <r>
    <n v="-10"/>
    <n v="38"/>
    <n v="72"/>
    <n v="30"/>
    <n v="45"/>
    <x v="21"/>
    <x v="62"/>
    <n v="-10"/>
    <n v="20"/>
    <n v="30"/>
    <n v="50"/>
    <n v="573"/>
    <n v="12"/>
    <x v="13"/>
    <x v="3"/>
    <x v="0"/>
    <x v="1"/>
    <x v="0"/>
    <x v="1"/>
    <x v="10"/>
  </r>
  <r>
    <n v="-6"/>
    <n v="41"/>
    <n v="79"/>
    <n v="33"/>
    <n v="45"/>
    <x v="19"/>
    <x v="56"/>
    <n v="0"/>
    <n v="20"/>
    <n v="40"/>
    <n v="47"/>
    <n v="573"/>
    <n v="13"/>
    <x v="13"/>
    <x v="3"/>
    <x v="0"/>
    <x v="1"/>
    <x v="0"/>
    <x v="1"/>
    <x v="3"/>
  </r>
  <r>
    <n v="71"/>
    <n v="73"/>
    <n v="131"/>
    <n v="50"/>
    <n v="25"/>
    <x v="3"/>
    <x v="57"/>
    <n v="70"/>
    <n v="55"/>
    <n v="90"/>
    <n v="135"/>
    <n v="314"/>
    <n v="5"/>
    <x v="13"/>
    <x v="3"/>
    <x v="0"/>
    <x v="1"/>
    <x v="0"/>
    <x v="2"/>
    <x v="4"/>
  </r>
  <r>
    <n v="56"/>
    <n v="61"/>
    <n v="110"/>
    <n v="42"/>
    <n v="23"/>
    <x v="21"/>
    <x v="58"/>
    <n v="60"/>
    <n v="34"/>
    <n v="80"/>
    <n v="126"/>
    <n v="636"/>
    <n v="6"/>
    <x v="13"/>
    <x v="3"/>
    <x v="0"/>
    <x v="1"/>
    <x v="1"/>
    <x v="2"/>
    <x v="5"/>
  </r>
  <r>
    <n v="62"/>
    <n v="107"/>
    <n v="206"/>
    <n v="86"/>
    <n v="65"/>
    <x v="18"/>
    <x v="54"/>
    <n v="50"/>
    <n v="92"/>
    <n v="110"/>
    <n v="198"/>
    <n v="573"/>
    <n v="2"/>
    <x v="13"/>
    <x v="3"/>
    <x v="0"/>
    <x v="1"/>
    <x v="0"/>
    <x v="0"/>
    <x v="1"/>
  </r>
  <r>
    <n v="68"/>
    <n v="90"/>
    <n v="176"/>
    <n v="75"/>
    <n v="44"/>
    <x v="5"/>
    <x v="55"/>
    <n v="60"/>
    <n v="67"/>
    <n v="100"/>
    <n v="170"/>
    <n v="636"/>
    <n v="3"/>
    <x v="13"/>
    <x v="3"/>
    <x v="0"/>
    <x v="1"/>
    <x v="1"/>
    <x v="0"/>
    <x v="2"/>
  </r>
  <r>
    <n v="25"/>
    <n v="34"/>
    <n v="60"/>
    <n v="22"/>
    <n v="17"/>
    <x v="41"/>
    <x v="66"/>
    <n v="30"/>
    <n v="10"/>
    <n v="30"/>
    <n v="32"/>
    <n v="419"/>
    <n v="8"/>
    <x v="13"/>
    <x v="4"/>
    <x v="0"/>
    <x v="0"/>
    <x v="1"/>
    <x v="3"/>
    <x v="6"/>
  </r>
  <r>
    <n v="42"/>
    <n v="48"/>
    <n v="85"/>
    <n v="32"/>
    <n v="20"/>
    <x v="14"/>
    <x v="67"/>
    <n v="50"/>
    <n v="20"/>
    <n v="50"/>
    <n v="79"/>
    <n v="513"/>
    <n v="9"/>
    <x v="13"/>
    <x v="4"/>
    <x v="0"/>
    <x v="0"/>
    <x v="1"/>
    <x v="3"/>
    <x v="7"/>
  </r>
  <r>
    <n v="92"/>
    <n v="120"/>
    <n v="213"/>
    <n v="80"/>
    <n v="58"/>
    <x v="2"/>
    <x v="64"/>
    <n v="60"/>
    <n v="71"/>
    <n v="110"/>
    <n v="159"/>
    <n v="614"/>
    <n v="11"/>
    <x v="13"/>
    <x v="4"/>
    <x v="0"/>
    <x v="0"/>
    <x v="0"/>
    <x v="1"/>
    <x v="9"/>
  </r>
  <r>
    <n v="105"/>
    <n v="120"/>
    <n v="220"/>
    <n v="86"/>
    <n v="49"/>
    <x v="2"/>
    <x v="65"/>
    <n v="70"/>
    <n v="58"/>
    <n v="110"/>
    <n v="180"/>
    <n v="740"/>
    <n v="12"/>
    <x v="13"/>
    <x v="4"/>
    <x v="0"/>
    <x v="0"/>
    <x v="0"/>
    <x v="1"/>
    <x v="10"/>
  </r>
  <r>
    <n v="145"/>
    <n v="170"/>
    <n v="362"/>
    <n v="142"/>
    <n v="72"/>
    <x v="6"/>
    <x v="41"/>
    <n v="140"/>
    <n v="202"/>
    <n v="210"/>
    <n v="400"/>
    <n v="513"/>
    <n v="5"/>
    <x v="13"/>
    <x v="4"/>
    <x v="0"/>
    <x v="0"/>
    <x v="0"/>
    <x v="2"/>
    <x v="4"/>
  </r>
  <r>
    <n v="27"/>
    <n v="73"/>
    <n v="141"/>
    <n v="59"/>
    <n v="55"/>
    <x v="9"/>
    <x v="44"/>
    <n v="40"/>
    <n v="66"/>
    <n v="90"/>
    <n v="156"/>
    <n v="513"/>
    <n v="6"/>
    <x v="13"/>
    <x v="4"/>
    <x v="0"/>
    <x v="0"/>
    <x v="1"/>
    <x v="2"/>
    <x v="5"/>
  </r>
  <r>
    <n v="49"/>
    <n v="80"/>
    <n v="149"/>
    <n v="60"/>
    <n v="47"/>
    <x v="8"/>
    <x v="43"/>
    <n v="50"/>
    <n v="59"/>
    <n v="80"/>
    <n v="140"/>
    <n v="330"/>
    <n v="1"/>
    <x v="13"/>
    <x v="4"/>
    <x v="0"/>
    <x v="0"/>
    <x v="0"/>
    <x v="0"/>
    <x v="0"/>
  </r>
  <r>
    <n v="56"/>
    <n v="76"/>
    <n v="136"/>
    <n v="52"/>
    <n v="38"/>
    <x v="34"/>
    <x v="63"/>
    <n v="50"/>
    <n v="50"/>
    <n v="80"/>
    <n v="132"/>
    <n v="330"/>
    <n v="2"/>
    <x v="13"/>
    <x v="4"/>
    <x v="0"/>
    <x v="0"/>
    <x v="0"/>
    <x v="0"/>
    <x v="1"/>
  </r>
  <r>
    <n v="-4"/>
    <n v="75"/>
    <n v="137"/>
    <n v="54"/>
    <n v="78"/>
    <x v="35"/>
    <x v="42"/>
    <n v="20"/>
    <n v="50"/>
    <n v="80"/>
    <n v="133"/>
    <n v="513"/>
    <n v="3"/>
    <x v="13"/>
    <x v="4"/>
    <x v="0"/>
    <x v="0"/>
    <x v="1"/>
    <x v="0"/>
    <x v="2"/>
  </r>
  <r>
    <n v="98"/>
    <n v="109"/>
    <n v="185"/>
    <n v="65"/>
    <n v="43"/>
    <x v="23"/>
    <x v="32"/>
    <n v="80"/>
    <n v="42"/>
    <n v="100"/>
    <n v="158"/>
    <n v="715"/>
    <n v="8"/>
    <x v="13"/>
    <x v="5"/>
    <x v="0"/>
    <x v="1"/>
    <x v="1"/>
    <x v="3"/>
    <x v="6"/>
  </r>
  <r>
    <n v="64"/>
    <n v="68"/>
    <n v="123"/>
    <n v="47"/>
    <n v="25"/>
    <x v="45"/>
    <x v="75"/>
    <n v="50"/>
    <n v="40"/>
    <n v="60"/>
    <n v="100"/>
    <n v="920"/>
    <n v="9"/>
    <x v="13"/>
    <x v="5"/>
    <x v="0"/>
    <x v="1"/>
    <x v="1"/>
    <x v="3"/>
    <x v="7"/>
  </r>
  <r>
    <n v="61"/>
    <n v="81"/>
    <n v="146"/>
    <n v="56"/>
    <n v="40"/>
    <x v="43"/>
    <x v="71"/>
    <n v="50"/>
    <n v="29"/>
    <n v="80"/>
    <n v="109"/>
    <n v="715"/>
    <n v="11"/>
    <x v="13"/>
    <x v="5"/>
    <x v="0"/>
    <x v="1"/>
    <x v="0"/>
    <x v="1"/>
    <x v="9"/>
  </r>
  <r>
    <n v="4"/>
    <n v="90"/>
    <n v="165"/>
    <n v="65"/>
    <n v="87"/>
    <x v="44"/>
    <x v="72"/>
    <n v="10"/>
    <n v="38"/>
    <n v="80"/>
    <n v="118"/>
    <n v="920"/>
    <n v="12"/>
    <x v="13"/>
    <x v="5"/>
    <x v="0"/>
    <x v="1"/>
    <x v="0"/>
    <x v="1"/>
    <x v="10"/>
  </r>
  <r>
    <n v="62"/>
    <n v="84"/>
    <n v="164"/>
    <n v="70"/>
    <n v="42"/>
    <x v="27"/>
    <x v="74"/>
    <n v="60"/>
    <n v="85"/>
    <n v="100"/>
    <n v="175"/>
    <n v="262"/>
    <n v="5"/>
    <x v="13"/>
    <x v="5"/>
    <x v="0"/>
    <x v="1"/>
    <x v="0"/>
    <x v="2"/>
    <x v="4"/>
  </r>
  <r>
    <n v="52"/>
    <n v="62"/>
    <n v="117"/>
    <n v="48"/>
    <n v="27"/>
    <x v="4"/>
    <x v="73"/>
    <n v="50"/>
    <n v="56"/>
    <n v="70"/>
    <n v="126"/>
    <n v="715"/>
    <n v="6"/>
    <x v="13"/>
    <x v="5"/>
    <x v="0"/>
    <x v="1"/>
    <x v="1"/>
    <x v="2"/>
    <x v="5"/>
  </r>
  <r>
    <n v="18"/>
    <n v="65"/>
    <n v="126"/>
    <n v="53"/>
    <n v="53"/>
    <x v="23"/>
    <x v="68"/>
    <n v="30"/>
    <n v="50"/>
    <n v="70"/>
    <n v="119"/>
    <n v="715"/>
    <n v="1"/>
    <x v="13"/>
    <x v="5"/>
    <x v="0"/>
    <x v="1"/>
    <x v="0"/>
    <x v="0"/>
    <x v="0"/>
  </r>
  <r>
    <n v="22"/>
    <n v="128"/>
    <n v="234"/>
    <n v="92"/>
    <n v="113"/>
    <x v="42"/>
    <x v="69"/>
    <n v="40"/>
    <n v="92"/>
    <n v="140"/>
    <n v="230"/>
    <n v="715"/>
    <n v="2"/>
    <x v="13"/>
    <x v="5"/>
    <x v="0"/>
    <x v="1"/>
    <x v="0"/>
    <x v="0"/>
    <x v="1"/>
  </r>
  <r>
    <n v="74"/>
    <n v="103"/>
    <n v="192"/>
    <n v="77"/>
    <n v="53"/>
    <x v="25"/>
    <x v="70"/>
    <n v="60"/>
    <n v="83"/>
    <n v="100"/>
    <n v="177"/>
    <n v="262"/>
    <n v="3"/>
    <x v="13"/>
    <x v="5"/>
    <x v="0"/>
    <x v="1"/>
    <x v="1"/>
    <x v="0"/>
    <x v="2"/>
  </r>
  <r>
    <n v="61"/>
    <n v="107"/>
    <n v="206"/>
    <n v="86"/>
    <n v="66"/>
    <x v="18"/>
    <x v="54"/>
    <n v="50"/>
    <n v="60"/>
    <n v="90"/>
    <n v="150"/>
    <n v="475"/>
    <n v="9"/>
    <x v="13"/>
    <x v="6"/>
    <x v="1"/>
    <x v="1"/>
    <x v="1"/>
    <x v="3"/>
    <x v="7"/>
  </r>
  <r>
    <n v="68"/>
    <n v="90"/>
    <n v="176"/>
    <n v="75"/>
    <n v="44"/>
    <x v="5"/>
    <x v="55"/>
    <n v="50"/>
    <n v="50"/>
    <n v="70"/>
    <n v="130"/>
    <n v="203"/>
    <n v="10"/>
    <x v="13"/>
    <x v="6"/>
    <x v="1"/>
    <x v="1"/>
    <x v="1"/>
    <x v="3"/>
    <x v="8"/>
  </r>
  <r>
    <n v="71"/>
    <n v="73"/>
    <n v="131"/>
    <n v="50"/>
    <n v="25"/>
    <x v="3"/>
    <x v="57"/>
    <n v="60"/>
    <n v="50"/>
    <n v="80"/>
    <n v="119"/>
    <n v="475"/>
    <n v="11"/>
    <x v="13"/>
    <x v="6"/>
    <x v="1"/>
    <x v="1"/>
    <x v="0"/>
    <x v="1"/>
    <x v="9"/>
  </r>
  <r>
    <n v="31"/>
    <n v="39"/>
    <n v="70"/>
    <n v="27"/>
    <n v="18"/>
    <x v="15"/>
    <x v="75"/>
    <n v="40"/>
    <n v="20"/>
    <n v="50"/>
    <n v="57"/>
    <n v="959"/>
    <n v="13"/>
    <x v="13"/>
    <x v="6"/>
    <x v="1"/>
    <x v="1"/>
    <x v="0"/>
    <x v="1"/>
    <x v="3"/>
  </r>
  <r>
    <n v="4"/>
    <n v="90"/>
    <n v="165"/>
    <n v="65"/>
    <n v="87"/>
    <x v="44"/>
    <x v="72"/>
    <n v="20"/>
    <n v="65"/>
    <n v="90"/>
    <n v="155"/>
    <n v="203"/>
    <n v="5"/>
    <x v="13"/>
    <x v="6"/>
    <x v="1"/>
    <x v="1"/>
    <x v="0"/>
    <x v="2"/>
    <x v="4"/>
  </r>
  <r>
    <n v="43"/>
    <n v="75"/>
    <n v="139"/>
    <n v="55"/>
    <n v="46"/>
    <x v="22"/>
    <x v="76"/>
    <n v="40"/>
    <n v="56"/>
    <n v="70"/>
    <n v="126"/>
    <n v="959"/>
    <n v="6"/>
    <x v="13"/>
    <x v="6"/>
    <x v="1"/>
    <x v="1"/>
    <x v="1"/>
    <x v="2"/>
    <x v="5"/>
  </r>
  <r>
    <n v="180"/>
    <n v="195"/>
    <n v="346"/>
    <n v="149"/>
    <n v="74"/>
    <x v="46"/>
    <x v="77"/>
    <n v="130"/>
    <n v="77"/>
    <n v="180"/>
    <n v="300"/>
    <n v="860"/>
    <n v="2"/>
    <x v="13"/>
    <x v="6"/>
    <x v="1"/>
    <x v="1"/>
    <x v="0"/>
    <x v="0"/>
    <x v="1"/>
  </r>
  <r>
    <n v="50"/>
    <n v="62"/>
    <n v="117"/>
    <n v="48"/>
    <n v="28"/>
    <x v="4"/>
    <x v="73"/>
    <n v="30"/>
    <n v="22"/>
    <n v="50"/>
    <n v="88"/>
    <n v="754"/>
    <n v="8"/>
    <x v="13"/>
    <x v="7"/>
    <x v="1"/>
    <x v="0"/>
    <x v="1"/>
    <x v="3"/>
    <x v="6"/>
  </r>
  <r>
    <n v="18"/>
    <n v="65"/>
    <n v="126"/>
    <n v="53"/>
    <n v="53"/>
    <x v="23"/>
    <x v="68"/>
    <n v="20"/>
    <n v="40"/>
    <n v="50"/>
    <n v="99"/>
    <n v="904"/>
    <n v="9"/>
    <x v="13"/>
    <x v="7"/>
    <x v="1"/>
    <x v="0"/>
    <x v="1"/>
    <x v="3"/>
    <x v="7"/>
  </r>
  <r>
    <n v="62"/>
    <n v="84"/>
    <n v="164"/>
    <n v="70"/>
    <n v="42"/>
    <x v="27"/>
    <x v="74"/>
    <n v="50"/>
    <n v="60"/>
    <n v="70"/>
    <n v="120"/>
    <n v="352"/>
    <n v="10"/>
    <x v="13"/>
    <x v="7"/>
    <x v="1"/>
    <x v="0"/>
    <x v="1"/>
    <x v="3"/>
    <x v="8"/>
  </r>
  <r>
    <n v="42"/>
    <n v="48"/>
    <n v="85"/>
    <n v="32"/>
    <n v="20"/>
    <x v="14"/>
    <x v="67"/>
    <n v="40"/>
    <n v="30"/>
    <n v="50"/>
    <n v="80"/>
    <n v="850"/>
    <n v="11"/>
    <x v="13"/>
    <x v="7"/>
    <x v="1"/>
    <x v="0"/>
    <x v="0"/>
    <x v="1"/>
    <x v="9"/>
  </r>
  <r>
    <n v="65"/>
    <n v="68"/>
    <n v="123"/>
    <n v="47"/>
    <n v="24"/>
    <x v="45"/>
    <x v="75"/>
    <n v="60"/>
    <n v="53"/>
    <n v="80"/>
    <n v="107"/>
    <n v="850"/>
    <n v="13"/>
    <x v="13"/>
    <x v="7"/>
    <x v="1"/>
    <x v="0"/>
    <x v="0"/>
    <x v="1"/>
    <x v="3"/>
  </r>
  <r>
    <n v="24"/>
    <n v="128"/>
    <n v="234"/>
    <n v="92"/>
    <n v="112"/>
    <x v="42"/>
    <x v="69"/>
    <n v="40"/>
    <n v="75"/>
    <n v="130"/>
    <n v="205"/>
    <n v="850"/>
    <n v="5"/>
    <x v="13"/>
    <x v="7"/>
    <x v="1"/>
    <x v="0"/>
    <x v="0"/>
    <x v="2"/>
    <x v="4"/>
  </r>
  <r>
    <n v="76"/>
    <n v="103"/>
    <n v="192"/>
    <n v="77"/>
    <n v="52"/>
    <x v="25"/>
    <x v="70"/>
    <n v="60"/>
    <n v="64"/>
    <n v="100"/>
    <n v="170"/>
    <n v="352"/>
    <n v="6"/>
    <x v="13"/>
    <x v="7"/>
    <x v="1"/>
    <x v="0"/>
    <x v="1"/>
    <x v="2"/>
    <x v="5"/>
  </r>
  <r>
    <n v="93"/>
    <n v="120"/>
    <n v="213"/>
    <n v="80"/>
    <n v="57"/>
    <x v="2"/>
    <x v="64"/>
    <n v="80"/>
    <n v="72"/>
    <n v="120"/>
    <n v="190"/>
    <n v="561"/>
    <n v="2"/>
    <x v="13"/>
    <x v="7"/>
    <x v="1"/>
    <x v="0"/>
    <x v="0"/>
    <x v="0"/>
    <x v="1"/>
  </r>
  <r>
    <n v="105"/>
    <n v="120"/>
    <n v="220"/>
    <n v="86"/>
    <n v="49"/>
    <x v="2"/>
    <x v="65"/>
    <n v="70"/>
    <n v="80"/>
    <n v="110"/>
    <n v="187"/>
    <n v="352"/>
    <n v="3"/>
    <x v="13"/>
    <x v="7"/>
    <x v="1"/>
    <x v="0"/>
    <x v="1"/>
    <x v="0"/>
    <x v="2"/>
  </r>
  <r>
    <n v="27"/>
    <n v="73"/>
    <n v="141"/>
    <n v="59"/>
    <n v="55"/>
    <x v="9"/>
    <x v="44"/>
    <n v="30"/>
    <n v="31"/>
    <n v="60"/>
    <n v="91"/>
    <n v="508"/>
    <n v="9"/>
    <x v="13"/>
    <x v="8"/>
    <x v="1"/>
    <x v="0"/>
    <x v="1"/>
    <x v="3"/>
    <x v="7"/>
  </r>
  <r>
    <n v="42"/>
    <n v="48"/>
    <n v="85"/>
    <n v="32"/>
    <n v="20"/>
    <x v="14"/>
    <x v="67"/>
    <n v="40"/>
    <n v="41"/>
    <n v="50"/>
    <n v="80"/>
    <n v="508"/>
    <n v="11"/>
    <x v="13"/>
    <x v="8"/>
    <x v="1"/>
    <x v="0"/>
    <x v="0"/>
    <x v="1"/>
    <x v="9"/>
  </r>
  <r>
    <n v="25"/>
    <n v="34"/>
    <n v="60"/>
    <n v="22"/>
    <n v="17"/>
    <x v="41"/>
    <x v="66"/>
    <n v="30"/>
    <n v="20"/>
    <n v="40"/>
    <n v="60"/>
    <n v="978"/>
    <n v="13"/>
    <x v="13"/>
    <x v="8"/>
    <x v="1"/>
    <x v="0"/>
    <x v="0"/>
    <x v="1"/>
    <x v="3"/>
  </r>
  <r>
    <n v="-6"/>
    <n v="74"/>
    <n v="136"/>
    <n v="54"/>
    <n v="78"/>
    <x v="35"/>
    <x v="78"/>
    <n v="10"/>
    <n v="50"/>
    <n v="70"/>
    <n v="115"/>
    <n v="774"/>
    <n v="5"/>
    <x v="13"/>
    <x v="8"/>
    <x v="1"/>
    <x v="0"/>
    <x v="0"/>
    <x v="2"/>
    <x v="4"/>
  </r>
  <r>
    <n v="147"/>
    <n v="170"/>
    <n v="362"/>
    <n v="136"/>
    <n v="71"/>
    <x v="6"/>
    <x v="41"/>
    <n v="110"/>
    <n v="142"/>
    <n v="170"/>
    <n v="337"/>
    <n v="774"/>
    <n v="7"/>
    <x v="13"/>
    <x v="8"/>
    <x v="1"/>
    <x v="0"/>
    <x v="0"/>
    <x v="2"/>
    <x v="11"/>
  </r>
  <r>
    <n v="505"/>
    <n v="395"/>
    <n v="501"/>
    <n v="75"/>
    <n v="55"/>
    <x v="0"/>
    <x v="79"/>
    <n v="330"/>
    <n v="72"/>
    <n v="370"/>
    <n v="442"/>
    <n v="857"/>
    <n v="2"/>
    <x v="13"/>
    <x v="8"/>
    <x v="1"/>
    <x v="0"/>
    <x v="0"/>
    <x v="0"/>
    <x v="1"/>
  </r>
  <r>
    <n v="-6"/>
    <n v="41"/>
    <n v="79"/>
    <n v="33"/>
    <n v="45"/>
    <x v="19"/>
    <x v="56"/>
    <n v="0"/>
    <n v="20"/>
    <n v="30"/>
    <n v="50"/>
    <n v="603"/>
    <n v="9"/>
    <x v="13"/>
    <x v="9"/>
    <x v="1"/>
    <x v="1"/>
    <x v="1"/>
    <x v="3"/>
    <x v="7"/>
  </r>
  <r>
    <n v="16"/>
    <n v="27"/>
    <n v="48"/>
    <n v="18"/>
    <n v="16"/>
    <x v="13"/>
    <x v="50"/>
    <n v="20"/>
    <n v="10"/>
    <n v="30"/>
    <n v="51"/>
    <n v="603"/>
    <n v="11"/>
    <x v="13"/>
    <x v="9"/>
    <x v="1"/>
    <x v="1"/>
    <x v="0"/>
    <x v="1"/>
    <x v="9"/>
  </r>
  <r>
    <n v="47"/>
    <n v="43"/>
    <n v="46"/>
    <n v="0"/>
    <n v="11"/>
    <x v="38"/>
    <x v="52"/>
    <n v="30"/>
    <n v="0"/>
    <n v="40"/>
    <n v="27"/>
    <n v="603"/>
    <n v="13"/>
    <x v="13"/>
    <x v="9"/>
    <x v="1"/>
    <x v="1"/>
    <x v="0"/>
    <x v="1"/>
    <x v="3"/>
  </r>
  <r>
    <n v="-10"/>
    <n v="61"/>
    <n v="111"/>
    <n v="43"/>
    <n v="68"/>
    <x v="40"/>
    <x v="59"/>
    <n v="10"/>
    <n v="35"/>
    <n v="60"/>
    <n v="95"/>
    <n v="603"/>
    <n v="5"/>
    <x v="13"/>
    <x v="9"/>
    <x v="1"/>
    <x v="1"/>
    <x v="0"/>
    <x v="2"/>
    <x v="4"/>
  </r>
  <r>
    <n v="-9"/>
    <n v="38"/>
    <n v="72"/>
    <n v="30"/>
    <n v="44"/>
    <x v="21"/>
    <x v="62"/>
    <n v="0"/>
    <n v="20"/>
    <n v="40"/>
    <n v="53"/>
    <n v="603"/>
    <n v="7"/>
    <x v="13"/>
    <x v="9"/>
    <x v="1"/>
    <x v="1"/>
    <x v="0"/>
    <x v="2"/>
    <x v="11"/>
  </r>
  <r>
    <n v="37"/>
    <n v="60"/>
    <n v="108"/>
    <n v="41"/>
    <n v="35"/>
    <x v="45"/>
    <x v="80"/>
    <n v="40"/>
    <n v="30"/>
    <n v="60"/>
    <n v="89"/>
    <n v="603"/>
    <n v="1"/>
    <x v="13"/>
    <x v="9"/>
    <x v="1"/>
    <x v="1"/>
    <x v="0"/>
    <x v="0"/>
    <x v="0"/>
  </r>
  <r>
    <n v="34"/>
    <n v="69"/>
    <n v="121"/>
    <n v="45"/>
    <n v="46"/>
    <x v="3"/>
    <x v="81"/>
    <n v="30"/>
    <n v="42"/>
    <n v="60"/>
    <n v="98"/>
    <n v="603"/>
    <n v="2"/>
    <x v="13"/>
    <x v="9"/>
    <x v="1"/>
    <x v="1"/>
    <x v="0"/>
    <x v="0"/>
    <x v="1"/>
  </r>
  <r>
    <n v="194"/>
    <n v="255"/>
    <n v="528"/>
    <n v="266"/>
    <n v="124"/>
    <x v="39"/>
    <x v="85"/>
    <n v="110"/>
    <n v="162"/>
    <n v="200"/>
    <n v="380"/>
    <n v="518"/>
    <n v="9"/>
    <x v="13"/>
    <x v="10"/>
    <x v="1"/>
    <x v="0"/>
    <x v="1"/>
    <x v="3"/>
    <x v="7"/>
  </r>
  <r>
    <n v="-178"/>
    <n v="-33"/>
    <n v="192"/>
    <n v="258"/>
    <n v="87"/>
    <x v="49"/>
    <x v="86"/>
    <n v="-80"/>
    <n v="120"/>
    <n v="-20"/>
    <n v="150"/>
    <n v="845"/>
    <n v="10"/>
    <x v="13"/>
    <x v="10"/>
    <x v="1"/>
    <x v="0"/>
    <x v="1"/>
    <x v="3"/>
    <x v="8"/>
  </r>
  <r>
    <n v="148"/>
    <n v="137"/>
    <n v="247"/>
    <n v="95"/>
    <n v="37"/>
    <x v="2"/>
    <x v="37"/>
    <n v="120"/>
    <n v="90"/>
    <n v="150"/>
    <n v="250"/>
    <n v="347"/>
    <n v="11"/>
    <x v="13"/>
    <x v="10"/>
    <x v="1"/>
    <x v="0"/>
    <x v="0"/>
    <x v="1"/>
    <x v="9"/>
  </r>
  <r>
    <n v="156"/>
    <n v="144"/>
    <n v="259"/>
    <n v="99"/>
    <n v="39"/>
    <x v="1"/>
    <x v="35"/>
    <n v="130"/>
    <n v="127"/>
    <n v="160"/>
    <n v="260"/>
    <n v="631"/>
    <n v="12"/>
    <x v="13"/>
    <x v="10"/>
    <x v="1"/>
    <x v="0"/>
    <x v="0"/>
    <x v="1"/>
    <x v="10"/>
  </r>
  <r>
    <n v="117"/>
    <n v="112"/>
    <n v="201"/>
    <n v="77"/>
    <n v="33"/>
    <x v="27"/>
    <x v="39"/>
    <n v="90"/>
    <n v="67"/>
    <n v="120"/>
    <n v="187"/>
    <n v="347"/>
    <n v="13"/>
    <x v="13"/>
    <x v="10"/>
    <x v="1"/>
    <x v="0"/>
    <x v="0"/>
    <x v="1"/>
    <x v="3"/>
  </r>
  <r>
    <n v="-301"/>
    <n v="-60"/>
    <n v="65"/>
    <n v="146"/>
    <n v="143"/>
    <x v="47"/>
    <x v="83"/>
    <n v="-190"/>
    <n v="146"/>
    <n v="-60"/>
    <n v="55"/>
    <n v="585"/>
    <n v="5"/>
    <x v="13"/>
    <x v="10"/>
    <x v="1"/>
    <x v="0"/>
    <x v="0"/>
    <x v="2"/>
    <x v="4"/>
  </r>
  <r>
    <n v="392"/>
    <n v="352"/>
    <n v="618"/>
    <n v="236"/>
    <n v="88"/>
    <x v="12"/>
    <x v="82"/>
    <n v="280"/>
    <n v="200"/>
    <n v="350"/>
    <n v="567"/>
    <n v="917"/>
    <n v="7"/>
    <x v="13"/>
    <x v="10"/>
    <x v="1"/>
    <x v="0"/>
    <x v="0"/>
    <x v="2"/>
    <x v="11"/>
  </r>
  <r>
    <n v="364"/>
    <n v="387"/>
    <n v="687"/>
    <n v="306"/>
    <n v="142"/>
    <x v="48"/>
    <x v="84"/>
    <n v="250"/>
    <n v="163"/>
    <n v="370"/>
    <n v="612"/>
    <n v="718"/>
    <n v="2"/>
    <x v="13"/>
    <x v="10"/>
    <x v="1"/>
    <x v="0"/>
    <x v="0"/>
    <x v="0"/>
    <x v="1"/>
  </r>
  <r>
    <n v="52"/>
    <n v="63"/>
    <n v="119"/>
    <n v="49"/>
    <n v="28"/>
    <x v="34"/>
    <x v="73"/>
    <n v="40"/>
    <n v="32"/>
    <n v="60"/>
    <n v="108"/>
    <n v="318"/>
    <n v="8"/>
    <x v="13"/>
    <x v="11"/>
    <x v="2"/>
    <x v="1"/>
    <x v="1"/>
    <x v="3"/>
    <x v="6"/>
  </r>
  <r>
    <n v="62"/>
    <n v="107"/>
    <n v="206"/>
    <n v="86"/>
    <n v="65"/>
    <x v="18"/>
    <x v="54"/>
    <n v="40"/>
    <n v="80"/>
    <n v="100"/>
    <n v="180"/>
    <n v="985"/>
    <n v="9"/>
    <x v="13"/>
    <x v="11"/>
    <x v="2"/>
    <x v="1"/>
    <x v="1"/>
    <x v="3"/>
    <x v="7"/>
  </r>
  <r>
    <n v="50"/>
    <n v="56"/>
    <n v="100"/>
    <n v="38"/>
    <n v="22"/>
    <x v="29"/>
    <x v="75"/>
    <n v="60"/>
    <n v="42"/>
    <n v="70"/>
    <n v="108"/>
    <n v="504"/>
    <n v="2"/>
    <x v="13"/>
    <x v="11"/>
    <x v="2"/>
    <x v="1"/>
    <x v="0"/>
    <x v="0"/>
    <x v="1"/>
  </r>
  <r>
    <n v="65"/>
    <n v="68"/>
    <n v="123"/>
    <n v="47"/>
    <n v="24"/>
    <x v="45"/>
    <x v="75"/>
    <n v="70"/>
    <n v="50"/>
    <n v="90"/>
    <n v="143"/>
    <n v="504"/>
    <n v="3"/>
    <x v="13"/>
    <x v="11"/>
    <x v="2"/>
    <x v="1"/>
    <x v="1"/>
    <x v="0"/>
    <x v="2"/>
  </r>
  <r>
    <n v="3"/>
    <n v="90"/>
    <n v="165"/>
    <n v="65"/>
    <n v="88"/>
    <x v="44"/>
    <x v="87"/>
    <n v="10"/>
    <n v="54"/>
    <n v="80"/>
    <n v="130"/>
    <n v="318"/>
    <n v="4"/>
    <x v="13"/>
    <x v="11"/>
    <x v="2"/>
    <x v="1"/>
    <x v="0"/>
    <x v="2"/>
    <x v="12"/>
  </r>
  <r>
    <n v="96"/>
    <n v="109"/>
    <n v="185"/>
    <n v="65"/>
    <n v="44"/>
    <x v="23"/>
    <x v="32"/>
    <n v="70"/>
    <n v="45"/>
    <n v="90"/>
    <n v="145"/>
    <n v="225"/>
    <n v="5"/>
    <x v="13"/>
    <x v="11"/>
    <x v="2"/>
    <x v="1"/>
    <x v="0"/>
    <x v="2"/>
    <x v="4"/>
  </r>
  <r>
    <n v="61"/>
    <n v="81"/>
    <n v="146"/>
    <n v="56"/>
    <n v="40"/>
    <x v="43"/>
    <x v="71"/>
    <n v="50"/>
    <n v="46"/>
    <n v="70"/>
    <n v="110"/>
    <n v="985"/>
    <n v="6"/>
    <x v="13"/>
    <x v="11"/>
    <x v="2"/>
    <x v="1"/>
    <x v="1"/>
    <x v="2"/>
    <x v="5"/>
  </r>
  <r>
    <n v="15"/>
    <n v="27"/>
    <n v="48"/>
    <n v="18"/>
    <n v="17"/>
    <x v="13"/>
    <x v="50"/>
    <n v="20"/>
    <n v="10"/>
    <n v="30"/>
    <n v="32"/>
    <n v="505"/>
    <n v="8"/>
    <x v="13"/>
    <x v="12"/>
    <x v="2"/>
    <x v="1"/>
    <x v="1"/>
    <x v="3"/>
    <x v="6"/>
  </r>
  <r>
    <n v="7"/>
    <n v="35"/>
    <n v="67"/>
    <n v="28"/>
    <n v="30"/>
    <x v="14"/>
    <x v="30"/>
    <n v="20"/>
    <n v="20"/>
    <n v="40"/>
    <n v="51"/>
    <n v="505"/>
    <n v="9"/>
    <x v="13"/>
    <x v="12"/>
    <x v="2"/>
    <x v="1"/>
    <x v="1"/>
    <x v="3"/>
    <x v="7"/>
  </r>
  <r>
    <n v="36"/>
    <n v="69"/>
    <n v="121"/>
    <n v="45"/>
    <n v="45"/>
    <x v="3"/>
    <x v="81"/>
    <n v="50"/>
    <n v="52"/>
    <n v="90"/>
    <n v="140"/>
    <n v="505"/>
    <n v="2"/>
    <x v="13"/>
    <x v="12"/>
    <x v="2"/>
    <x v="1"/>
    <x v="0"/>
    <x v="0"/>
    <x v="1"/>
  </r>
  <r>
    <n v="-46"/>
    <n v="18"/>
    <n v="109"/>
    <n v="84"/>
    <n v="49"/>
    <x v="2"/>
    <x v="60"/>
    <n v="-20"/>
    <n v="95"/>
    <n v="20"/>
    <n v="120"/>
    <n v="505"/>
    <n v="3"/>
    <x v="13"/>
    <x v="12"/>
    <x v="2"/>
    <x v="1"/>
    <x v="1"/>
    <x v="0"/>
    <x v="2"/>
  </r>
  <r>
    <n v="-10"/>
    <n v="38"/>
    <n v="72"/>
    <n v="30"/>
    <n v="45"/>
    <x v="21"/>
    <x v="88"/>
    <n v="0"/>
    <n v="20"/>
    <n v="30"/>
    <n v="46"/>
    <n v="505"/>
    <n v="4"/>
    <x v="13"/>
    <x v="12"/>
    <x v="2"/>
    <x v="1"/>
    <x v="0"/>
    <x v="2"/>
    <x v="12"/>
  </r>
  <r>
    <n v="-10"/>
    <n v="61"/>
    <n v="111"/>
    <n v="43"/>
    <n v="68"/>
    <x v="40"/>
    <x v="59"/>
    <n v="0"/>
    <n v="25"/>
    <n v="50"/>
    <n v="80"/>
    <n v="505"/>
    <n v="5"/>
    <x v="13"/>
    <x v="12"/>
    <x v="2"/>
    <x v="1"/>
    <x v="0"/>
    <x v="2"/>
    <x v="4"/>
  </r>
  <r>
    <n v="12"/>
    <n v="47"/>
    <n v="87"/>
    <n v="35"/>
    <n v="39"/>
    <x v="21"/>
    <x v="61"/>
    <n v="10"/>
    <n v="24"/>
    <n v="40"/>
    <n v="76"/>
    <n v="505"/>
    <n v="6"/>
    <x v="13"/>
    <x v="12"/>
    <x v="2"/>
    <x v="1"/>
    <x v="1"/>
    <x v="2"/>
    <x v="5"/>
  </r>
  <r>
    <n v="16"/>
    <n v="65"/>
    <n v="126"/>
    <n v="53"/>
    <n v="54"/>
    <x v="23"/>
    <x v="68"/>
    <n v="20"/>
    <n v="42"/>
    <n v="60"/>
    <n v="118"/>
    <n v="580"/>
    <n v="8"/>
    <x v="13"/>
    <x v="13"/>
    <x v="2"/>
    <x v="1"/>
    <x v="1"/>
    <x v="3"/>
    <x v="6"/>
  </r>
  <r>
    <n v="22"/>
    <n v="128"/>
    <n v="234"/>
    <n v="92"/>
    <n v="113"/>
    <x v="42"/>
    <x v="69"/>
    <n v="40"/>
    <n v="71"/>
    <n v="130"/>
    <n v="210"/>
    <n v="405"/>
    <n v="9"/>
    <x v="13"/>
    <x v="13"/>
    <x v="2"/>
    <x v="1"/>
    <x v="1"/>
    <x v="3"/>
    <x v="7"/>
  </r>
  <r>
    <n v="43"/>
    <n v="56"/>
    <n v="107"/>
    <n v="44"/>
    <n v="27"/>
    <x v="3"/>
    <x v="38"/>
    <n v="50"/>
    <n v="48"/>
    <n v="70"/>
    <n v="122"/>
    <n v="405"/>
    <n v="2"/>
    <x v="13"/>
    <x v="13"/>
    <x v="2"/>
    <x v="1"/>
    <x v="0"/>
    <x v="0"/>
    <x v="1"/>
  </r>
  <r>
    <n v="43"/>
    <n v="48"/>
    <n v="85"/>
    <n v="32"/>
    <n v="19"/>
    <x v="14"/>
    <x v="67"/>
    <n v="50"/>
    <n v="43"/>
    <n v="60"/>
    <n v="100"/>
    <n v="580"/>
    <n v="3"/>
    <x v="13"/>
    <x v="13"/>
    <x v="2"/>
    <x v="1"/>
    <x v="1"/>
    <x v="0"/>
    <x v="2"/>
  </r>
  <r>
    <n v="104"/>
    <n v="120"/>
    <n v="220"/>
    <n v="86"/>
    <n v="50"/>
    <x v="2"/>
    <x v="89"/>
    <n v="70"/>
    <n v="66"/>
    <n v="100"/>
    <n v="166"/>
    <n v="580"/>
    <n v="4"/>
    <x v="13"/>
    <x v="13"/>
    <x v="2"/>
    <x v="1"/>
    <x v="0"/>
    <x v="2"/>
    <x v="12"/>
  </r>
  <r>
    <n v="25"/>
    <n v="34"/>
    <n v="60"/>
    <n v="22"/>
    <n v="17"/>
    <x v="41"/>
    <x v="66"/>
    <n v="30"/>
    <n v="10"/>
    <n v="30"/>
    <n v="40"/>
    <n v="580"/>
    <n v="5"/>
    <x v="13"/>
    <x v="13"/>
    <x v="2"/>
    <x v="1"/>
    <x v="0"/>
    <x v="2"/>
    <x v="4"/>
  </r>
  <r>
    <n v="93"/>
    <n v="120"/>
    <n v="213"/>
    <n v="80"/>
    <n v="57"/>
    <x v="2"/>
    <x v="64"/>
    <n v="70"/>
    <n v="54"/>
    <n v="110"/>
    <n v="170"/>
    <n v="405"/>
    <n v="6"/>
    <x v="13"/>
    <x v="13"/>
    <x v="2"/>
    <x v="1"/>
    <x v="1"/>
    <x v="2"/>
    <x v="5"/>
  </r>
  <r>
    <n v="49"/>
    <n v="80"/>
    <n v="149"/>
    <n v="60"/>
    <n v="47"/>
    <x v="8"/>
    <x v="43"/>
    <n v="50"/>
    <n v="42"/>
    <n v="80"/>
    <n v="122"/>
    <n v="915"/>
    <n v="8"/>
    <x v="13"/>
    <x v="14"/>
    <x v="2"/>
    <x v="0"/>
    <x v="1"/>
    <x v="3"/>
    <x v="6"/>
  </r>
  <r>
    <n v="56"/>
    <n v="76"/>
    <n v="136"/>
    <n v="52"/>
    <n v="38"/>
    <x v="34"/>
    <x v="63"/>
    <n v="50"/>
    <n v="49"/>
    <n v="80"/>
    <n v="129"/>
    <n v="325"/>
    <n v="9"/>
    <x v="13"/>
    <x v="14"/>
    <x v="2"/>
    <x v="0"/>
    <x v="1"/>
    <x v="3"/>
    <x v="7"/>
  </r>
  <r>
    <n v="243"/>
    <n v="252"/>
    <n v="496"/>
    <n v="180"/>
    <n v="88"/>
    <x v="49"/>
    <x v="91"/>
    <n v="240"/>
    <n v="257"/>
    <n v="320"/>
    <n v="582"/>
    <n v="430"/>
    <n v="2"/>
    <x v="13"/>
    <x v="14"/>
    <x v="2"/>
    <x v="0"/>
    <x v="0"/>
    <x v="0"/>
    <x v="1"/>
  </r>
  <r>
    <n v="101"/>
    <n v="107"/>
    <n v="202"/>
    <n v="83"/>
    <n v="39"/>
    <x v="1"/>
    <x v="36"/>
    <n v="100"/>
    <n v="89"/>
    <n v="130"/>
    <n v="230"/>
    <n v="430"/>
    <n v="3"/>
    <x v="13"/>
    <x v="14"/>
    <x v="2"/>
    <x v="0"/>
    <x v="1"/>
    <x v="0"/>
    <x v="2"/>
  </r>
  <r>
    <n v="86"/>
    <n v="114"/>
    <n v="201"/>
    <n v="75"/>
    <n v="56"/>
    <x v="0"/>
    <x v="90"/>
    <n v="60"/>
    <n v="56"/>
    <n v="100"/>
    <n v="164"/>
    <n v="956"/>
    <n v="4"/>
    <x v="13"/>
    <x v="14"/>
    <x v="2"/>
    <x v="0"/>
    <x v="0"/>
    <x v="2"/>
    <x v="12"/>
  </r>
  <r>
    <n v="157"/>
    <n v="144"/>
    <n v="259"/>
    <n v="99"/>
    <n v="38"/>
    <x v="1"/>
    <x v="35"/>
    <n v="100"/>
    <n v="80"/>
    <n v="120"/>
    <n v="200"/>
    <n v="409"/>
    <n v="5"/>
    <x v="13"/>
    <x v="14"/>
    <x v="2"/>
    <x v="0"/>
    <x v="0"/>
    <x v="2"/>
    <x v="4"/>
  </r>
  <r>
    <n v="119"/>
    <n v="112"/>
    <n v="201"/>
    <n v="77"/>
    <n v="32"/>
    <x v="27"/>
    <x v="39"/>
    <n v="90"/>
    <n v="60"/>
    <n v="100"/>
    <n v="160"/>
    <n v="214"/>
    <n v="6"/>
    <x v="13"/>
    <x v="14"/>
    <x v="2"/>
    <x v="0"/>
    <x v="1"/>
    <x v="2"/>
    <x v="5"/>
  </r>
  <r>
    <n v="36"/>
    <n v="60"/>
    <n v="108"/>
    <n v="41"/>
    <n v="36"/>
    <x v="45"/>
    <x v="80"/>
    <n v="30"/>
    <n v="30"/>
    <n v="50"/>
    <n v="72"/>
    <n v="435"/>
    <n v="8"/>
    <x v="13"/>
    <x v="15"/>
    <x v="3"/>
    <x v="1"/>
    <x v="1"/>
    <x v="3"/>
    <x v="6"/>
  </r>
  <r>
    <n v="36"/>
    <n v="69"/>
    <n v="121"/>
    <n v="45"/>
    <n v="45"/>
    <x v="3"/>
    <x v="81"/>
    <n v="40"/>
    <n v="30"/>
    <n v="70"/>
    <n v="109"/>
    <n v="435"/>
    <n v="9"/>
    <x v="13"/>
    <x v="15"/>
    <x v="3"/>
    <x v="1"/>
    <x v="1"/>
    <x v="3"/>
    <x v="7"/>
  </r>
  <r>
    <n v="-46"/>
    <n v="18"/>
    <n v="109"/>
    <n v="84"/>
    <n v="49"/>
    <x v="2"/>
    <x v="60"/>
    <n v="-30"/>
    <n v="80"/>
    <n v="10"/>
    <n v="70"/>
    <n v="435"/>
    <n v="10"/>
    <x v="13"/>
    <x v="15"/>
    <x v="3"/>
    <x v="1"/>
    <x v="1"/>
    <x v="3"/>
    <x v="8"/>
  </r>
  <r>
    <n v="-10"/>
    <n v="61"/>
    <n v="111"/>
    <n v="43"/>
    <n v="68"/>
    <x v="40"/>
    <x v="59"/>
    <n v="10"/>
    <n v="20"/>
    <n v="50"/>
    <n v="70"/>
    <n v="801"/>
    <n v="11"/>
    <x v="13"/>
    <x v="15"/>
    <x v="3"/>
    <x v="1"/>
    <x v="0"/>
    <x v="1"/>
    <x v="9"/>
  </r>
  <r>
    <n v="13"/>
    <n v="47"/>
    <n v="87"/>
    <n v="35"/>
    <n v="38"/>
    <x v="21"/>
    <x v="61"/>
    <n v="10"/>
    <n v="20"/>
    <n v="30"/>
    <n v="62"/>
    <n v="801"/>
    <n v="12"/>
    <x v="13"/>
    <x v="15"/>
    <x v="3"/>
    <x v="1"/>
    <x v="0"/>
    <x v="1"/>
    <x v="10"/>
  </r>
  <r>
    <n v="-9"/>
    <n v="38"/>
    <n v="72"/>
    <n v="30"/>
    <n v="44"/>
    <x v="21"/>
    <x v="62"/>
    <n v="10"/>
    <n v="10"/>
    <n v="30"/>
    <n v="40"/>
    <n v="435"/>
    <n v="13"/>
    <x v="13"/>
    <x v="15"/>
    <x v="3"/>
    <x v="1"/>
    <x v="0"/>
    <x v="1"/>
    <x v="3"/>
  </r>
  <r>
    <n v="71"/>
    <n v="73"/>
    <n v="131"/>
    <n v="50"/>
    <n v="25"/>
    <x v="3"/>
    <x v="57"/>
    <n v="50"/>
    <n v="46"/>
    <n v="70"/>
    <n v="104"/>
    <n v="435"/>
    <n v="6"/>
    <x v="13"/>
    <x v="15"/>
    <x v="3"/>
    <x v="1"/>
    <x v="1"/>
    <x v="2"/>
    <x v="5"/>
  </r>
  <r>
    <n v="68"/>
    <n v="90"/>
    <n v="176"/>
    <n v="75"/>
    <n v="44"/>
    <x v="5"/>
    <x v="55"/>
    <n v="70"/>
    <n v="90"/>
    <n v="110"/>
    <n v="199"/>
    <n v="801"/>
    <n v="1"/>
    <x v="13"/>
    <x v="15"/>
    <x v="3"/>
    <x v="1"/>
    <x v="0"/>
    <x v="0"/>
    <x v="0"/>
  </r>
  <r>
    <n v="45"/>
    <n v="75"/>
    <n v="139"/>
    <n v="55"/>
    <n v="45"/>
    <x v="22"/>
    <x v="76"/>
    <n v="70"/>
    <n v="62"/>
    <n v="100"/>
    <n v="160"/>
    <n v="435"/>
    <n v="2"/>
    <x v="13"/>
    <x v="15"/>
    <x v="3"/>
    <x v="1"/>
    <x v="0"/>
    <x v="0"/>
    <x v="1"/>
  </r>
  <r>
    <n v="61"/>
    <n v="107"/>
    <n v="206"/>
    <n v="86"/>
    <n v="66"/>
    <x v="18"/>
    <x v="54"/>
    <n v="80"/>
    <n v="99"/>
    <n v="140"/>
    <n v="237"/>
    <n v="435"/>
    <n v="3"/>
    <x v="13"/>
    <x v="15"/>
    <x v="3"/>
    <x v="1"/>
    <x v="1"/>
    <x v="0"/>
    <x v="2"/>
  </r>
  <r>
    <n v="56"/>
    <n v="61"/>
    <n v="110"/>
    <n v="42"/>
    <n v="23"/>
    <x v="21"/>
    <x v="58"/>
    <n v="30"/>
    <n v="40"/>
    <n v="50"/>
    <n v="86"/>
    <n v="435"/>
    <n v="4"/>
    <x v="13"/>
    <x v="15"/>
    <x v="3"/>
    <x v="1"/>
    <x v="0"/>
    <x v="2"/>
    <x v="12"/>
  </r>
  <r>
    <n v="52"/>
    <n v="63"/>
    <n v="119"/>
    <n v="49"/>
    <n v="28"/>
    <x v="34"/>
    <x v="73"/>
    <n v="40"/>
    <n v="40"/>
    <n v="60"/>
    <n v="105"/>
    <n v="435"/>
    <n v="5"/>
    <x v="13"/>
    <x v="15"/>
    <x v="3"/>
    <x v="1"/>
    <x v="0"/>
    <x v="2"/>
    <x v="4"/>
  </r>
  <r>
    <n v="148"/>
    <n v="137"/>
    <n v="247"/>
    <n v="95"/>
    <n v="37"/>
    <x v="2"/>
    <x v="37"/>
    <n v="100"/>
    <n v="80"/>
    <n v="120"/>
    <n v="192"/>
    <n v="209"/>
    <n v="8"/>
    <x v="13"/>
    <x v="16"/>
    <x v="3"/>
    <x v="0"/>
    <x v="1"/>
    <x v="3"/>
    <x v="6"/>
  </r>
  <r>
    <n v="243"/>
    <n v="252"/>
    <n v="496"/>
    <n v="257"/>
    <n v="88"/>
    <x v="49"/>
    <x v="91"/>
    <n v="160"/>
    <n v="178"/>
    <n v="220"/>
    <n v="409"/>
    <n v="559"/>
    <n v="9"/>
    <x v="13"/>
    <x v="16"/>
    <x v="3"/>
    <x v="0"/>
    <x v="1"/>
    <x v="3"/>
    <x v="7"/>
  </r>
  <r>
    <n v="101"/>
    <n v="107"/>
    <n v="202"/>
    <n v="83"/>
    <n v="39"/>
    <x v="1"/>
    <x v="36"/>
    <n v="60"/>
    <n v="60"/>
    <n v="90"/>
    <n v="160"/>
    <n v="408"/>
    <n v="10"/>
    <x v="13"/>
    <x v="16"/>
    <x v="3"/>
    <x v="0"/>
    <x v="1"/>
    <x v="3"/>
    <x v="8"/>
  </r>
  <r>
    <n v="157"/>
    <n v="144"/>
    <n v="259"/>
    <n v="99"/>
    <n v="38"/>
    <x v="1"/>
    <x v="35"/>
    <n v="90"/>
    <n v="71"/>
    <n v="100"/>
    <n v="160"/>
    <n v="805"/>
    <n v="11"/>
    <x v="13"/>
    <x v="16"/>
    <x v="3"/>
    <x v="0"/>
    <x v="0"/>
    <x v="1"/>
    <x v="9"/>
  </r>
  <r>
    <n v="119"/>
    <n v="112"/>
    <n v="201"/>
    <n v="77"/>
    <n v="32"/>
    <x v="27"/>
    <x v="39"/>
    <n v="60"/>
    <n v="38"/>
    <n v="70"/>
    <n v="120"/>
    <n v="707"/>
    <n v="12"/>
    <x v="13"/>
    <x v="16"/>
    <x v="3"/>
    <x v="0"/>
    <x v="0"/>
    <x v="1"/>
    <x v="10"/>
  </r>
  <r>
    <n v="86"/>
    <n v="114"/>
    <n v="201"/>
    <n v="75"/>
    <n v="56"/>
    <x v="0"/>
    <x v="40"/>
    <n v="50"/>
    <n v="53"/>
    <n v="80"/>
    <n v="107"/>
    <n v="530"/>
    <n v="13"/>
    <x v="13"/>
    <x v="16"/>
    <x v="3"/>
    <x v="0"/>
    <x v="0"/>
    <x v="1"/>
    <x v="3"/>
  </r>
  <r>
    <n v="300"/>
    <n v="311"/>
    <n v="581"/>
    <n v="203"/>
    <n v="109"/>
    <x v="11"/>
    <x v="48"/>
    <n v="200"/>
    <n v="196"/>
    <n v="300"/>
    <n v="514"/>
    <n v="707"/>
    <n v="6"/>
    <x v="13"/>
    <x v="16"/>
    <x v="3"/>
    <x v="0"/>
    <x v="1"/>
    <x v="2"/>
    <x v="5"/>
  </r>
  <r>
    <n v="-40"/>
    <n v="28"/>
    <n v="141"/>
    <n v="150"/>
    <n v="55"/>
    <x v="37"/>
    <x v="93"/>
    <n v="-20"/>
    <n v="129"/>
    <n v="30"/>
    <n v="161"/>
    <n v="626"/>
    <n v="1"/>
    <x v="13"/>
    <x v="16"/>
    <x v="3"/>
    <x v="0"/>
    <x v="0"/>
    <x v="0"/>
    <x v="0"/>
  </r>
  <r>
    <n v="364"/>
    <n v="387"/>
    <n v="687"/>
    <n v="274"/>
    <n v="142"/>
    <x v="48"/>
    <x v="84"/>
    <n v="360"/>
    <n v="254"/>
    <n v="480"/>
    <n v="798"/>
    <n v="213"/>
    <n v="2"/>
    <x v="13"/>
    <x v="16"/>
    <x v="3"/>
    <x v="0"/>
    <x v="0"/>
    <x v="0"/>
    <x v="1"/>
  </r>
  <r>
    <n v="-174"/>
    <n v="-26"/>
    <n v="130"/>
    <n v="109"/>
    <n v="91"/>
    <x v="36"/>
    <x v="94"/>
    <n v="-110"/>
    <n v="165"/>
    <n v="-30"/>
    <n v="147"/>
    <n v="925"/>
    <n v="3"/>
    <x v="13"/>
    <x v="16"/>
    <x v="3"/>
    <x v="0"/>
    <x v="1"/>
    <x v="0"/>
    <x v="2"/>
  </r>
  <r>
    <n v="211"/>
    <n v="229"/>
    <n v="487"/>
    <n v="214"/>
    <n v="87"/>
    <x v="12"/>
    <x v="49"/>
    <n v="150"/>
    <n v="162"/>
    <n v="220"/>
    <n v="434"/>
    <n v="619"/>
    <n v="4"/>
    <x v="13"/>
    <x v="16"/>
    <x v="3"/>
    <x v="0"/>
    <x v="0"/>
    <x v="2"/>
    <x v="12"/>
  </r>
  <r>
    <n v="39"/>
    <n v="169"/>
    <n v="309"/>
    <n v="155"/>
    <n v="143"/>
    <x v="47"/>
    <x v="92"/>
    <n v="30"/>
    <n v="91"/>
    <n v="160"/>
    <n v="270"/>
    <n v="916"/>
    <n v="5"/>
    <x v="13"/>
    <x v="16"/>
    <x v="3"/>
    <x v="0"/>
    <x v="0"/>
    <x v="2"/>
    <x v="4"/>
  </r>
  <r>
    <n v="39"/>
    <n v="169"/>
    <n v="309"/>
    <n v="99"/>
    <n v="143"/>
    <x v="47"/>
    <x v="92"/>
    <n v="40"/>
    <n v="139"/>
    <n v="150"/>
    <n v="258"/>
    <n v="702"/>
    <n v="8"/>
    <x v="13"/>
    <x v="17"/>
    <x v="3"/>
    <x v="1"/>
    <x v="1"/>
    <x v="3"/>
    <x v="6"/>
  </r>
  <r>
    <n v="171"/>
    <n v="206"/>
    <n v="377"/>
    <n v="119"/>
    <n v="91"/>
    <x v="36"/>
    <x v="46"/>
    <n v="120"/>
    <n v="103"/>
    <n v="190"/>
    <n v="319"/>
    <n v="775"/>
    <n v="9"/>
    <x v="13"/>
    <x v="17"/>
    <x v="3"/>
    <x v="1"/>
    <x v="1"/>
    <x v="3"/>
    <x v="7"/>
  </r>
  <r>
    <n v="140"/>
    <n v="150"/>
    <n v="271"/>
    <n v="95"/>
    <n v="56"/>
    <x v="37"/>
    <x v="47"/>
    <n v="110"/>
    <n v="70"/>
    <n v="140"/>
    <n v="220"/>
    <n v="775"/>
    <n v="10"/>
    <x v="13"/>
    <x v="17"/>
    <x v="3"/>
    <x v="1"/>
    <x v="1"/>
    <x v="3"/>
    <x v="8"/>
  </r>
  <r>
    <n v="300"/>
    <n v="311"/>
    <n v="581"/>
    <n v="247"/>
    <n v="109"/>
    <x v="11"/>
    <x v="48"/>
    <n v="150"/>
    <n v="160"/>
    <n v="220"/>
    <n v="359"/>
    <n v="702"/>
    <n v="11"/>
    <x v="13"/>
    <x v="17"/>
    <x v="3"/>
    <x v="1"/>
    <x v="0"/>
    <x v="1"/>
    <x v="9"/>
  </r>
  <r>
    <n v="211"/>
    <n v="229"/>
    <n v="487"/>
    <n v="235"/>
    <n v="87"/>
    <x v="12"/>
    <x v="49"/>
    <n v="100"/>
    <n v="126"/>
    <n v="160"/>
    <n v="298"/>
    <n v="775"/>
    <n v="12"/>
    <x v="13"/>
    <x v="17"/>
    <x v="3"/>
    <x v="1"/>
    <x v="0"/>
    <x v="1"/>
    <x v="10"/>
  </r>
  <r>
    <n v="-508"/>
    <n v="-240"/>
    <n v="25"/>
    <n v="208"/>
    <n v="125"/>
    <x v="39"/>
    <x v="95"/>
    <n v="-220"/>
    <n v="100"/>
    <n v="-150"/>
    <n v="13"/>
    <n v="775"/>
    <n v="13"/>
    <x v="13"/>
    <x v="17"/>
    <x v="3"/>
    <x v="1"/>
    <x v="0"/>
    <x v="1"/>
    <x v="3"/>
  </r>
  <r>
    <n v="16"/>
    <n v="28"/>
    <n v="50"/>
    <n v="19"/>
    <n v="17"/>
    <x v="13"/>
    <x v="52"/>
    <n v="20"/>
    <n v="10"/>
    <n v="30"/>
    <n v="46"/>
    <n v="702"/>
    <n v="6"/>
    <x v="13"/>
    <x v="17"/>
    <x v="3"/>
    <x v="1"/>
    <x v="1"/>
    <x v="2"/>
    <x v="5"/>
  </r>
  <r>
    <n v="-7"/>
    <n v="41"/>
    <n v="79"/>
    <n v="33"/>
    <n v="46"/>
    <x v="19"/>
    <x v="56"/>
    <n v="10"/>
    <n v="38"/>
    <n v="50"/>
    <n v="88"/>
    <n v="702"/>
    <n v="2"/>
    <x v="13"/>
    <x v="17"/>
    <x v="3"/>
    <x v="1"/>
    <x v="0"/>
    <x v="0"/>
    <x v="1"/>
  </r>
  <r>
    <n v="9"/>
    <n v="35"/>
    <n v="67"/>
    <n v="28"/>
    <n v="29"/>
    <x v="14"/>
    <x v="30"/>
    <n v="20"/>
    <n v="33"/>
    <n v="40"/>
    <n v="67"/>
    <n v="775"/>
    <n v="3"/>
    <x v="13"/>
    <x v="17"/>
    <x v="3"/>
    <x v="1"/>
    <x v="1"/>
    <x v="0"/>
    <x v="2"/>
  </r>
  <r>
    <n v="46"/>
    <n v="43"/>
    <n v="46"/>
    <n v="0"/>
    <n v="12"/>
    <x v="38"/>
    <x v="52"/>
    <n v="30"/>
    <n v="0"/>
    <n v="40"/>
    <n v="36"/>
    <n v="775"/>
    <n v="4"/>
    <x v="13"/>
    <x v="17"/>
    <x v="3"/>
    <x v="1"/>
    <x v="0"/>
    <x v="2"/>
    <x v="12"/>
  </r>
  <r>
    <n v="15"/>
    <n v="27"/>
    <n v="48"/>
    <n v="18"/>
    <n v="17"/>
    <x v="13"/>
    <x v="50"/>
    <n v="20"/>
    <n v="10"/>
    <n v="30"/>
    <n v="35"/>
    <n v="775"/>
    <n v="5"/>
    <x v="13"/>
    <x v="17"/>
    <x v="3"/>
    <x v="1"/>
    <x v="0"/>
    <x v="2"/>
    <x v="4"/>
  </r>
  <r>
    <n v="42"/>
    <n v="48"/>
    <n v="86"/>
    <n v="33"/>
    <n v="20"/>
    <x v="28"/>
    <x v="75"/>
    <n v="50"/>
    <n v="20"/>
    <n v="50"/>
    <n v="62"/>
    <n v="503"/>
    <n v="8"/>
    <x v="13"/>
    <x v="18"/>
    <x v="3"/>
    <x v="1"/>
    <x v="1"/>
    <x v="3"/>
    <x v="6"/>
  </r>
  <r>
    <n v="45"/>
    <n v="56"/>
    <n v="107"/>
    <n v="44"/>
    <n v="26"/>
    <x v="3"/>
    <x v="38"/>
    <n v="30"/>
    <n v="39"/>
    <n v="50"/>
    <n v="89"/>
    <n v="503"/>
    <n v="9"/>
    <x v="13"/>
    <x v="18"/>
    <x v="3"/>
    <x v="1"/>
    <x v="1"/>
    <x v="3"/>
    <x v="7"/>
  </r>
  <r>
    <n v="25"/>
    <n v="34"/>
    <n v="60"/>
    <n v="22"/>
    <n v="17"/>
    <x v="41"/>
    <x v="66"/>
    <n v="20"/>
    <n v="10"/>
    <n v="20"/>
    <n v="41"/>
    <n v="503"/>
    <n v="11"/>
    <x v="13"/>
    <x v="18"/>
    <x v="3"/>
    <x v="1"/>
    <x v="0"/>
    <x v="1"/>
    <x v="9"/>
  </r>
  <r>
    <n v="92"/>
    <n v="120"/>
    <n v="213"/>
    <n v="80"/>
    <n v="58"/>
    <x v="2"/>
    <x v="64"/>
    <n v="50"/>
    <n v="50"/>
    <n v="80"/>
    <n v="130"/>
    <n v="503"/>
    <n v="12"/>
    <x v="13"/>
    <x v="18"/>
    <x v="3"/>
    <x v="1"/>
    <x v="0"/>
    <x v="1"/>
    <x v="10"/>
  </r>
  <r>
    <n v="105"/>
    <n v="120"/>
    <n v="220"/>
    <n v="86"/>
    <n v="49"/>
    <x v="2"/>
    <x v="65"/>
    <n v="60"/>
    <n v="63"/>
    <n v="90"/>
    <n v="140"/>
    <n v="971"/>
    <n v="13"/>
    <x v="13"/>
    <x v="18"/>
    <x v="3"/>
    <x v="1"/>
    <x v="0"/>
    <x v="1"/>
    <x v="3"/>
  </r>
  <r>
    <n v="147"/>
    <n v="170"/>
    <n v="362"/>
    <n v="148"/>
    <n v="71"/>
    <x v="6"/>
    <x v="41"/>
    <n v="100"/>
    <n v="121"/>
    <n v="160"/>
    <n v="320"/>
    <n v="503"/>
    <n v="6"/>
    <x v="13"/>
    <x v="18"/>
    <x v="3"/>
    <x v="1"/>
    <x v="1"/>
    <x v="2"/>
    <x v="5"/>
  </r>
  <r>
    <n v="-6"/>
    <n v="75"/>
    <n v="137"/>
    <n v="54"/>
    <n v="79"/>
    <x v="35"/>
    <x v="42"/>
    <n v="40"/>
    <n v="59"/>
    <n v="100"/>
    <n v="159"/>
    <n v="541"/>
    <n v="1"/>
    <x v="13"/>
    <x v="18"/>
    <x v="3"/>
    <x v="1"/>
    <x v="0"/>
    <x v="0"/>
    <x v="0"/>
  </r>
  <r>
    <n v="37"/>
    <n v="90"/>
    <n v="165"/>
    <n v="65"/>
    <n v="65"/>
    <x v="27"/>
    <x v="96"/>
    <n v="50"/>
    <n v="80"/>
    <n v="110"/>
    <n v="192"/>
    <n v="503"/>
    <n v="2"/>
    <x v="13"/>
    <x v="18"/>
    <x v="3"/>
    <x v="1"/>
    <x v="0"/>
    <x v="0"/>
    <x v="1"/>
  </r>
  <r>
    <n v="56"/>
    <n v="76"/>
    <n v="136"/>
    <n v="52"/>
    <n v="38"/>
    <x v="34"/>
    <x v="63"/>
    <n v="70"/>
    <n v="57"/>
    <n v="100"/>
    <n v="160"/>
    <n v="971"/>
    <n v="3"/>
    <x v="13"/>
    <x v="18"/>
    <x v="3"/>
    <x v="1"/>
    <x v="1"/>
    <x v="0"/>
    <x v="2"/>
  </r>
  <r>
    <n v="27"/>
    <n v="73"/>
    <n v="141"/>
    <n v="59"/>
    <n v="55"/>
    <x v="9"/>
    <x v="44"/>
    <n v="20"/>
    <n v="54"/>
    <n v="70"/>
    <n v="116"/>
    <n v="541"/>
    <n v="4"/>
    <x v="13"/>
    <x v="18"/>
    <x v="3"/>
    <x v="1"/>
    <x v="0"/>
    <x v="2"/>
    <x v="12"/>
  </r>
  <r>
    <n v="49"/>
    <n v="80"/>
    <n v="149"/>
    <n v="60"/>
    <n v="47"/>
    <x v="8"/>
    <x v="43"/>
    <n v="50"/>
    <n v="55"/>
    <n v="80"/>
    <n v="130"/>
    <n v="541"/>
    <n v="5"/>
    <x v="13"/>
    <x v="18"/>
    <x v="3"/>
    <x v="1"/>
    <x v="0"/>
    <x v="2"/>
    <x v="4"/>
  </r>
  <r>
    <n v="180"/>
    <n v="195"/>
    <n v="346"/>
    <n v="82"/>
    <n v="74"/>
    <x v="46"/>
    <x v="77"/>
    <n v="120"/>
    <n v="134"/>
    <n v="170"/>
    <n v="288"/>
    <n v="206"/>
    <n v="8"/>
    <x v="13"/>
    <x v="19"/>
    <x v="3"/>
    <x v="1"/>
    <x v="1"/>
    <x v="3"/>
    <x v="6"/>
  </r>
  <r>
    <n v="50"/>
    <n v="56"/>
    <n v="100"/>
    <n v="38"/>
    <n v="22"/>
    <x v="29"/>
    <x v="75"/>
    <n v="50"/>
    <n v="39"/>
    <n v="50"/>
    <n v="89"/>
    <n v="509"/>
    <n v="9"/>
    <x v="13"/>
    <x v="19"/>
    <x v="3"/>
    <x v="1"/>
    <x v="1"/>
    <x v="3"/>
    <x v="7"/>
  </r>
  <r>
    <n v="98"/>
    <n v="109"/>
    <n v="185"/>
    <n v="65"/>
    <n v="43"/>
    <x v="23"/>
    <x v="32"/>
    <n v="40"/>
    <n v="40"/>
    <n v="70"/>
    <n v="99"/>
    <n v="206"/>
    <n v="11"/>
    <x v="13"/>
    <x v="19"/>
    <x v="3"/>
    <x v="1"/>
    <x v="0"/>
    <x v="1"/>
    <x v="9"/>
  </r>
  <r>
    <n v="61"/>
    <n v="81"/>
    <n v="146"/>
    <n v="56"/>
    <n v="40"/>
    <x v="43"/>
    <x v="71"/>
    <n v="40"/>
    <n v="42"/>
    <n v="60"/>
    <n v="90"/>
    <n v="425"/>
    <n v="12"/>
    <x v="13"/>
    <x v="19"/>
    <x v="3"/>
    <x v="1"/>
    <x v="0"/>
    <x v="1"/>
    <x v="10"/>
  </r>
  <r>
    <n v="4"/>
    <n v="90"/>
    <n v="165"/>
    <n v="65"/>
    <n v="87"/>
    <x v="44"/>
    <x v="72"/>
    <n v="10"/>
    <n v="53"/>
    <n v="60"/>
    <n v="113"/>
    <n v="425"/>
    <n v="13"/>
    <x v="13"/>
    <x v="19"/>
    <x v="3"/>
    <x v="1"/>
    <x v="0"/>
    <x v="1"/>
    <x v="3"/>
  </r>
  <r>
    <n v="52"/>
    <n v="62"/>
    <n v="117"/>
    <n v="48"/>
    <n v="27"/>
    <x v="4"/>
    <x v="73"/>
    <n v="40"/>
    <n v="40"/>
    <n v="60"/>
    <n v="100"/>
    <n v="253"/>
    <n v="4"/>
    <x v="13"/>
    <x v="19"/>
    <x v="3"/>
    <x v="1"/>
    <x v="0"/>
    <x v="2"/>
    <x v="12"/>
  </r>
  <r>
    <n v="18"/>
    <n v="65"/>
    <n v="126"/>
    <n v="53"/>
    <n v="53"/>
    <x v="23"/>
    <x v="68"/>
    <n v="20"/>
    <n v="55"/>
    <n v="60"/>
    <n v="110"/>
    <n v="206"/>
    <n v="5"/>
    <x v="13"/>
    <x v="19"/>
    <x v="3"/>
    <x v="1"/>
    <x v="0"/>
    <x v="2"/>
    <x v="4"/>
  </r>
  <r>
    <n v="61"/>
    <n v="84"/>
    <n v="164"/>
    <n v="70"/>
    <n v="43"/>
    <x v="27"/>
    <x v="74"/>
    <n v="60"/>
    <n v="60"/>
    <n v="80"/>
    <n v="146"/>
    <n v="425"/>
    <n v="6"/>
    <x v="13"/>
    <x v="19"/>
    <x v="3"/>
    <x v="1"/>
    <x v="1"/>
    <x v="2"/>
    <x v="5"/>
  </r>
  <r>
    <n v="65"/>
    <n v="84"/>
    <n v="151"/>
    <n v="58"/>
    <n v="40"/>
    <x v="22"/>
    <x v="44"/>
    <n v="70"/>
    <n v="70"/>
    <n v="100"/>
    <n v="168"/>
    <n v="360"/>
    <n v="2"/>
    <x v="13"/>
    <x v="19"/>
    <x v="3"/>
    <x v="1"/>
    <x v="0"/>
    <x v="0"/>
    <x v="1"/>
  </r>
  <r>
    <n v="22"/>
    <n v="128"/>
    <n v="234"/>
    <n v="92"/>
    <n v="113"/>
    <x v="42"/>
    <x v="69"/>
    <n v="60"/>
    <n v="100"/>
    <n v="160"/>
    <n v="273"/>
    <n v="253"/>
    <n v="3"/>
    <x v="13"/>
    <x v="19"/>
    <x v="3"/>
    <x v="1"/>
    <x v="1"/>
    <x v="0"/>
    <x v="2"/>
  </r>
  <r>
    <n v="140"/>
    <n v="163"/>
    <n v="346"/>
    <n v="191"/>
    <n v="69"/>
    <x v="50"/>
    <x v="101"/>
    <n v="100"/>
    <n v="135"/>
    <n v="150"/>
    <n v="280"/>
    <n v="970"/>
    <n v="8"/>
    <x v="14"/>
    <x v="0"/>
    <x v="0"/>
    <x v="0"/>
    <x v="1"/>
    <x v="3"/>
    <x v="6"/>
  </r>
  <r>
    <n v="-6"/>
    <n v="73"/>
    <n v="133"/>
    <n v="52"/>
    <n v="77"/>
    <x v="6"/>
    <x v="102"/>
    <n v="20"/>
    <n v="40"/>
    <n v="70"/>
    <n v="110"/>
    <n v="303"/>
    <n v="9"/>
    <x v="14"/>
    <x v="0"/>
    <x v="0"/>
    <x v="0"/>
    <x v="1"/>
    <x v="3"/>
    <x v="7"/>
  </r>
  <r>
    <n v="46"/>
    <n v="77"/>
    <n v="143"/>
    <n v="57"/>
    <n v="46"/>
    <x v="22"/>
    <x v="103"/>
    <n v="40"/>
    <n v="40"/>
    <n v="70"/>
    <n v="120"/>
    <n v="970"/>
    <n v="10"/>
    <x v="14"/>
    <x v="0"/>
    <x v="0"/>
    <x v="0"/>
    <x v="1"/>
    <x v="3"/>
    <x v="8"/>
  </r>
  <r>
    <n v="24"/>
    <n v="71"/>
    <n v="137"/>
    <n v="58"/>
    <n v="55"/>
    <x v="9"/>
    <x v="104"/>
    <n v="20"/>
    <n v="51"/>
    <n v="70"/>
    <n v="99"/>
    <n v="970"/>
    <n v="11"/>
    <x v="14"/>
    <x v="0"/>
    <x v="0"/>
    <x v="0"/>
    <x v="0"/>
    <x v="1"/>
    <x v="9"/>
  </r>
  <r>
    <n v="47"/>
    <n v="73"/>
    <n v="144"/>
    <n v="62"/>
    <n v="41"/>
    <x v="8"/>
    <x v="105"/>
    <n v="30"/>
    <n v="38"/>
    <n v="60"/>
    <n v="110"/>
    <n v="970"/>
    <n v="12"/>
    <x v="14"/>
    <x v="0"/>
    <x v="0"/>
    <x v="0"/>
    <x v="0"/>
    <x v="1"/>
    <x v="10"/>
  </r>
  <r>
    <n v="43"/>
    <n v="55"/>
    <n v="104"/>
    <n v="43"/>
    <n v="26"/>
    <x v="3"/>
    <x v="36"/>
    <n v="30"/>
    <n v="30"/>
    <n v="50"/>
    <n v="80"/>
    <n v="719"/>
    <n v="13"/>
    <x v="14"/>
    <x v="0"/>
    <x v="0"/>
    <x v="0"/>
    <x v="0"/>
    <x v="1"/>
    <x v="3"/>
  </r>
  <r>
    <n v="125"/>
    <n v="117"/>
    <n v="211"/>
    <n v="81"/>
    <n v="33"/>
    <x v="9"/>
    <x v="100"/>
    <n v="110"/>
    <n v="95"/>
    <n v="140"/>
    <n v="225"/>
    <n v="720"/>
    <n v="5"/>
    <x v="14"/>
    <x v="0"/>
    <x v="0"/>
    <x v="0"/>
    <x v="0"/>
    <x v="2"/>
    <x v="4"/>
  </r>
  <r>
    <n v="80"/>
    <n v="108"/>
    <n v="192"/>
    <n v="72"/>
    <n v="54"/>
    <x v="5"/>
    <x v="69"/>
    <n v="80"/>
    <n v="74"/>
    <n v="130"/>
    <n v="216"/>
    <n v="970"/>
    <n v="6"/>
    <x v="14"/>
    <x v="0"/>
    <x v="0"/>
    <x v="0"/>
    <x v="1"/>
    <x v="2"/>
    <x v="5"/>
  </r>
  <r>
    <n v="134"/>
    <n v="126"/>
    <n v="227"/>
    <n v="87"/>
    <n v="36"/>
    <x v="0"/>
    <x v="97"/>
    <n v="100"/>
    <n v="89"/>
    <n v="130"/>
    <n v="221"/>
    <n v="303"/>
    <n v="1"/>
    <x v="14"/>
    <x v="0"/>
    <x v="0"/>
    <x v="0"/>
    <x v="0"/>
    <x v="0"/>
    <x v="0"/>
  </r>
  <r>
    <n v="102"/>
    <n v="109"/>
    <n v="206"/>
    <n v="84"/>
    <n v="40"/>
    <x v="1"/>
    <x v="98"/>
    <n v="90"/>
    <n v="78"/>
    <n v="120"/>
    <n v="202"/>
    <n v="970"/>
    <n v="2"/>
    <x v="14"/>
    <x v="0"/>
    <x v="0"/>
    <x v="0"/>
    <x v="0"/>
    <x v="0"/>
    <x v="1"/>
  </r>
  <r>
    <n v="150"/>
    <n v="139"/>
    <n v="249"/>
    <n v="95"/>
    <n v="38"/>
    <x v="2"/>
    <x v="99"/>
    <n v="110"/>
    <n v="96"/>
    <n v="140"/>
    <n v="240"/>
    <n v="303"/>
    <n v="3"/>
    <x v="14"/>
    <x v="0"/>
    <x v="0"/>
    <x v="0"/>
    <x v="1"/>
    <x v="0"/>
    <x v="2"/>
  </r>
  <r>
    <n v="135"/>
    <n v="126"/>
    <n v="227"/>
    <n v="87"/>
    <n v="35"/>
    <x v="0"/>
    <x v="97"/>
    <n v="90"/>
    <n v="62"/>
    <n v="110"/>
    <n v="180"/>
    <n v="312"/>
    <n v="8"/>
    <x v="14"/>
    <x v="1"/>
    <x v="0"/>
    <x v="0"/>
    <x v="1"/>
    <x v="3"/>
    <x v="6"/>
  </r>
  <r>
    <n v="104"/>
    <n v="109"/>
    <n v="206"/>
    <n v="84"/>
    <n v="39"/>
    <x v="1"/>
    <x v="98"/>
    <n v="60"/>
    <n v="79"/>
    <n v="90"/>
    <n v="151"/>
    <n v="630"/>
    <n v="9"/>
    <x v="14"/>
    <x v="1"/>
    <x v="0"/>
    <x v="0"/>
    <x v="1"/>
    <x v="3"/>
    <x v="7"/>
  </r>
  <r>
    <n v="151"/>
    <n v="139"/>
    <n v="249"/>
    <n v="95"/>
    <n v="37"/>
    <x v="2"/>
    <x v="99"/>
    <n v="100"/>
    <n v="70"/>
    <n v="120"/>
    <n v="200"/>
    <n v="309"/>
    <n v="10"/>
    <x v="14"/>
    <x v="1"/>
    <x v="0"/>
    <x v="0"/>
    <x v="1"/>
    <x v="3"/>
    <x v="8"/>
  </r>
  <r>
    <n v="125"/>
    <n v="117"/>
    <n v="211"/>
    <n v="81"/>
    <n v="33"/>
    <x v="9"/>
    <x v="100"/>
    <n v="80"/>
    <n v="49"/>
    <n v="110"/>
    <n v="159"/>
    <n v="708"/>
    <n v="11"/>
    <x v="14"/>
    <x v="1"/>
    <x v="0"/>
    <x v="0"/>
    <x v="0"/>
    <x v="1"/>
    <x v="9"/>
  </r>
  <r>
    <n v="79"/>
    <n v="108"/>
    <n v="192"/>
    <n v="72"/>
    <n v="55"/>
    <x v="5"/>
    <x v="69"/>
    <n v="40"/>
    <n v="48"/>
    <n v="90"/>
    <n v="162"/>
    <n v="815"/>
    <n v="12"/>
    <x v="14"/>
    <x v="1"/>
    <x v="0"/>
    <x v="0"/>
    <x v="0"/>
    <x v="1"/>
    <x v="10"/>
  </r>
  <r>
    <n v="313"/>
    <n v="324"/>
    <n v="604"/>
    <n v="214"/>
    <n v="113"/>
    <x v="52"/>
    <x v="108"/>
    <n v="260"/>
    <n v="288"/>
    <n v="380"/>
    <n v="660"/>
    <n v="217"/>
    <n v="5"/>
    <x v="14"/>
    <x v="1"/>
    <x v="0"/>
    <x v="0"/>
    <x v="0"/>
    <x v="2"/>
    <x v="4"/>
  </r>
  <r>
    <n v="220"/>
    <n v="239"/>
    <n v="509"/>
    <n v="177"/>
    <n v="91"/>
    <x v="49"/>
    <x v="109"/>
    <n v="200"/>
    <n v="185"/>
    <n v="290"/>
    <n v="554"/>
    <n v="630"/>
    <n v="6"/>
    <x v="14"/>
    <x v="1"/>
    <x v="0"/>
    <x v="0"/>
    <x v="1"/>
    <x v="2"/>
    <x v="5"/>
  </r>
  <r>
    <n v="177"/>
    <n v="213"/>
    <n v="391"/>
    <n v="154"/>
    <n v="94"/>
    <x v="51"/>
    <x v="106"/>
    <n v="140"/>
    <n v="155"/>
    <n v="220"/>
    <n v="378"/>
    <n v="773"/>
    <n v="2"/>
    <x v="14"/>
    <x v="1"/>
    <x v="0"/>
    <x v="0"/>
    <x v="0"/>
    <x v="0"/>
    <x v="1"/>
  </r>
  <r>
    <n v="151"/>
    <n v="158"/>
    <n v="285"/>
    <n v="119"/>
    <n v="56"/>
    <x v="20"/>
    <x v="107"/>
    <n v="120"/>
    <n v="92"/>
    <n v="170"/>
    <n v="280"/>
    <n v="815"/>
    <n v="3"/>
    <x v="14"/>
    <x v="1"/>
    <x v="0"/>
    <x v="0"/>
    <x v="1"/>
    <x v="0"/>
    <x v="2"/>
  </r>
  <r>
    <n v="315"/>
    <n v="324"/>
    <n v="604"/>
    <n v="249"/>
    <n v="112"/>
    <x v="52"/>
    <x v="108"/>
    <n v="210"/>
    <n v="195"/>
    <n v="290"/>
    <n v="490"/>
    <n v="563"/>
    <n v="8"/>
    <x v="14"/>
    <x v="2"/>
    <x v="0"/>
    <x v="1"/>
    <x v="1"/>
    <x v="3"/>
    <x v="6"/>
  </r>
  <r>
    <n v="151"/>
    <n v="158"/>
    <n v="285"/>
    <n v="121"/>
    <n v="56"/>
    <x v="20"/>
    <x v="107"/>
    <n v="110"/>
    <n v="99"/>
    <n v="140"/>
    <n v="230"/>
    <n v="641"/>
    <n v="9"/>
    <x v="14"/>
    <x v="2"/>
    <x v="0"/>
    <x v="1"/>
    <x v="1"/>
    <x v="3"/>
    <x v="7"/>
  </r>
  <r>
    <n v="220"/>
    <n v="239"/>
    <n v="509"/>
    <n v="189"/>
    <n v="91"/>
    <x v="49"/>
    <x v="109"/>
    <n v="140"/>
    <n v="206"/>
    <n v="220"/>
    <n v="409"/>
    <n v="712"/>
    <n v="11"/>
    <x v="14"/>
    <x v="2"/>
    <x v="0"/>
    <x v="1"/>
    <x v="0"/>
    <x v="1"/>
    <x v="9"/>
  </r>
  <r>
    <n v="260"/>
    <n v="301"/>
    <n v="582"/>
    <n v="307"/>
    <n v="126"/>
    <x v="17"/>
    <x v="112"/>
    <n v="160"/>
    <n v="144"/>
    <n v="270"/>
    <n v="492"/>
    <n v="563"/>
    <n v="12"/>
    <x v="14"/>
    <x v="2"/>
    <x v="0"/>
    <x v="1"/>
    <x v="0"/>
    <x v="1"/>
    <x v="10"/>
  </r>
  <r>
    <n v="13"/>
    <n v="25"/>
    <n v="44"/>
    <n v="16"/>
    <n v="16"/>
    <x v="16"/>
    <x v="75"/>
    <n v="20"/>
    <n v="10"/>
    <n v="30"/>
    <n v="40"/>
    <n v="515"/>
    <n v="5"/>
    <x v="14"/>
    <x v="2"/>
    <x v="0"/>
    <x v="1"/>
    <x v="0"/>
    <x v="2"/>
    <x v="4"/>
  </r>
  <r>
    <n v="47"/>
    <n v="43"/>
    <n v="46"/>
    <n v="0"/>
    <n v="11"/>
    <x v="38"/>
    <x v="111"/>
    <n v="40"/>
    <n v="0"/>
    <n v="50"/>
    <n v="50"/>
    <n v="712"/>
    <n v="6"/>
    <x v="14"/>
    <x v="2"/>
    <x v="0"/>
    <x v="1"/>
    <x v="1"/>
    <x v="2"/>
    <x v="5"/>
  </r>
  <r>
    <n v="15"/>
    <n v="27"/>
    <n v="48"/>
    <n v="18"/>
    <n v="17"/>
    <x v="13"/>
    <x v="110"/>
    <n v="20"/>
    <n v="10"/>
    <n v="30"/>
    <n v="39"/>
    <n v="712"/>
    <n v="1"/>
    <x v="14"/>
    <x v="2"/>
    <x v="0"/>
    <x v="1"/>
    <x v="0"/>
    <x v="0"/>
    <x v="0"/>
  </r>
  <r>
    <n v="9"/>
    <n v="35"/>
    <n v="67"/>
    <n v="28"/>
    <n v="29"/>
    <x v="14"/>
    <x v="45"/>
    <n v="20"/>
    <n v="20"/>
    <n v="40"/>
    <n v="58"/>
    <n v="515"/>
    <n v="2"/>
    <x v="14"/>
    <x v="2"/>
    <x v="0"/>
    <x v="1"/>
    <x v="0"/>
    <x v="0"/>
    <x v="1"/>
  </r>
  <r>
    <n v="18"/>
    <n v="31"/>
    <n v="58"/>
    <n v="23"/>
    <n v="19"/>
    <x v="15"/>
    <x v="73"/>
    <n v="20"/>
    <n v="20"/>
    <n v="30"/>
    <n v="50"/>
    <n v="319"/>
    <n v="3"/>
    <x v="14"/>
    <x v="2"/>
    <x v="0"/>
    <x v="1"/>
    <x v="1"/>
    <x v="0"/>
    <x v="2"/>
  </r>
  <r>
    <n v="-9"/>
    <n v="63"/>
    <n v="114"/>
    <n v="44"/>
    <n v="69"/>
    <x v="30"/>
    <x v="116"/>
    <n v="10"/>
    <n v="30"/>
    <n v="60"/>
    <n v="98"/>
    <n v="417"/>
    <n v="8"/>
    <x v="14"/>
    <x v="3"/>
    <x v="0"/>
    <x v="1"/>
    <x v="1"/>
    <x v="3"/>
    <x v="6"/>
  </r>
  <r>
    <n v="-47"/>
    <n v="18"/>
    <n v="113"/>
    <n v="88"/>
    <n v="50"/>
    <x v="1"/>
    <x v="117"/>
    <n v="-10"/>
    <n v="79"/>
    <n v="20"/>
    <n v="90"/>
    <n v="816"/>
    <n v="9"/>
    <x v="14"/>
    <x v="3"/>
    <x v="0"/>
    <x v="1"/>
    <x v="1"/>
    <x v="3"/>
    <x v="7"/>
  </r>
  <r>
    <n v="16"/>
    <n v="49"/>
    <n v="91"/>
    <n v="36"/>
    <n v="38"/>
    <x v="21"/>
    <x v="118"/>
    <n v="10"/>
    <n v="19"/>
    <n v="40"/>
    <n v="59"/>
    <n v="314"/>
    <n v="11"/>
    <x v="14"/>
    <x v="3"/>
    <x v="0"/>
    <x v="1"/>
    <x v="0"/>
    <x v="1"/>
    <x v="9"/>
  </r>
  <r>
    <n v="-4"/>
    <n v="42"/>
    <n v="80"/>
    <n v="33"/>
    <n v="45"/>
    <x v="19"/>
    <x v="119"/>
    <n v="0"/>
    <n v="20"/>
    <n v="40"/>
    <n v="60"/>
    <n v="660"/>
    <n v="12"/>
    <x v="14"/>
    <x v="3"/>
    <x v="0"/>
    <x v="1"/>
    <x v="0"/>
    <x v="1"/>
    <x v="10"/>
  </r>
  <r>
    <n v="-6"/>
    <n v="42"/>
    <n v="80"/>
    <n v="33"/>
    <n v="46"/>
    <x v="19"/>
    <x v="115"/>
    <n v="0"/>
    <n v="20"/>
    <n v="40"/>
    <n v="60"/>
    <n v="636"/>
    <n v="13"/>
    <x v="14"/>
    <x v="3"/>
    <x v="0"/>
    <x v="1"/>
    <x v="0"/>
    <x v="1"/>
    <x v="3"/>
  </r>
  <r>
    <n v="70"/>
    <n v="72"/>
    <n v="129"/>
    <n v="49"/>
    <n v="25"/>
    <x v="45"/>
    <x v="37"/>
    <n v="70"/>
    <n v="50"/>
    <n v="90"/>
    <n v="140"/>
    <n v="573"/>
    <n v="5"/>
    <x v="14"/>
    <x v="3"/>
    <x v="0"/>
    <x v="1"/>
    <x v="0"/>
    <x v="2"/>
    <x v="4"/>
  </r>
  <r>
    <n v="67"/>
    <n v="70"/>
    <n v="126"/>
    <n v="48"/>
    <n v="25"/>
    <x v="45"/>
    <x v="35"/>
    <n v="60"/>
    <n v="56"/>
    <n v="80"/>
    <n v="136"/>
    <n v="573"/>
    <n v="6"/>
    <x v="14"/>
    <x v="3"/>
    <x v="0"/>
    <x v="1"/>
    <x v="1"/>
    <x v="2"/>
    <x v="5"/>
  </r>
  <r>
    <n v="58"/>
    <n v="104"/>
    <n v="201"/>
    <n v="85"/>
    <n v="65"/>
    <x v="18"/>
    <x v="113"/>
    <n v="40"/>
    <n v="92"/>
    <n v="100"/>
    <n v="192"/>
    <n v="314"/>
    <n v="2"/>
    <x v="14"/>
    <x v="3"/>
    <x v="0"/>
    <x v="1"/>
    <x v="0"/>
    <x v="0"/>
    <x v="1"/>
  </r>
  <r>
    <n v="67"/>
    <n v="89"/>
    <n v="174"/>
    <n v="74"/>
    <n v="44"/>
    <x v="9"/>
    <x v="114"/>
    <n v="60"/>
    <n v="67"/>
    <n v="100"/>
    <n v="173"/>
    <n v="314"/>
    <n v="3"/>
    <x v="14"/>
    <x v="3"/>
    <x v="0"/>
    <x v="1"/>
    <x v="1"/>
    <x v="0"/>
    <x v="2"/>
  </r>
  <r>
    <n v="22"/>
    <n v="32"/>
    <n v="56"/>
    <n v="21"/>
    <n v="17"/>
    <x v="13"/>
    <x v="39"/>
    <n v="30"/>
    <n v="10"/>
    <n v="30"/>
    <n v="40"/>
    <n v="234"/>
    <n v="8"/>
    <x v="14"/>
    <x v="4"/>
    <x v="0"/>
    <x v="0"/>
    <x v="1"/>
    <x v="3"/>
    <x v="6"/>
  </r>
  <r>
    <n v="42"/>
    <n v="47"/>
    <n v="84"/>
    <n v="32"/>
    <n v="19"/>
    <x v="14"/>
    <x v="123"/>
    <n v="40"/>
    <n v="20"/>
    <n v="40"/>
    <n v="60"/>
    <n v="513"/>
    <n v="9"/>
    <x v="14"/>
    <x v="4"/>
    <x v="0"/>
    <x v="0"/>
    <x v="1"/>
    <x v="3"/>
    <x v="7"/>
  </r>
  <r>
    <n v="101"/>
    <n v="126"/>
    <n v="224"/>
    <n v="84"/>
    <n v="58"/>
    <x v="1"/>
    <x v="121"/>
    <n v="60"/>
    <n v="59"/>
    <n v="110"/>
    <n v="191"/>
    <n v="513"/>
    <n v="11"/>
    <x v="14"/>
    <x v="4"/>
    <x v="0"/>
    <x v="0"/>
    <x v="0"/>
    <x v="1"/>
    <x v="9"/>
  </r>
  <r>
    <n v="110"/>
    <n v="125"/>
    <n v="228"/>
    <n v="89"/>
    <n v="51"/>
    <x v="1"/>
    <x v="122"/>
    <n v="70"/>
    <n v="82"/>
    <n v="110"/>
    <n v="192"/>
    <n v="419"/>
    <n v="12"/>
    <x v="14"/>
    <x v="4"/>
    <x v="0"/>
    <x v="0"/>
    <x v="0"/>
    <x v="1"/>
    <x v="10"/>
  </r>
  <r>
    <n v="140"/>
    <n v="163"/>
    <n v="346"/>
    <n v="193"/>
    <n v="69"/>
    <x v="50"/>
    <x v="101"/>
    <n v="130"/>
    <n v="186"/>
    <n v="200"/>
    <n v="380"/>
    <n v="614"/>
    <n v="5"/>
    <x v="14"/>
    <x v="4"/>
    <x v="0"/>
    <x v="0"/>
    <x v="0"/>
    <x v="2"/>
    <x v="4"/>
  </r>
  <r>
    <n v="22"/>
    <n v="71"/>
    <n v="137"/>
    <n v="58"/>
    <n v="56"/>
    <x v="9"/>
    <x v="104"/>
    <n v="40"/>
    <n v="54"/>
    <n v="90"/>
    <n v="156"/>
    <n v="330"/>
    <n v="6"/>
    <x v="14"/>
    <x v="4"/>
    <x v="0"/>
    <x v="0"/>
    <x v="1"/>
    <x v="2"/>
    <x v="5"/>
  </r>
  <r>
    <n v="47"/>
    <n v="77"/>
    <n v="143"/>
    <n v="57"/>
    <n v="45"/>
    <x v="22"/>
    <x v="103"/>
    <n v="50"/>
    <n v="61"/>
    <n v="80"/>
    <n v="140"/>
    <n v="614"/>
    <n v="1"/>
    <x v="14"/>
    <x v="4"/>
    <x v="0"/>
    <x v="0"/>
    <x v="0"/>
    <x v="0"/>
    <x v="0"/>
  </r>
  <r>
    <n v="52"/>
    <n v="72"/>
    <n v="129"/>
    <n v="49"/>
    <n v="37"/>
    <x v="4"/>
    <x v="120"/>
    <n v="40"/>
    <n v="48"/>
    <n v="70"/>
    <n v="120"/>
    <n v="330"/>
    <n v="2"/>
    <x v="14"/>
    <x v="4"/>
    <x v="0"/>
    <x v="0"/>
    <x v="0"/>
    <x v="0"/>
    <x v="1"/>
  </r>
  <r>
    <n v="-6"/>
    <n v="73"/>
    <n v="133"/>
    <n v="52"/>
    <n v="77"/>
    <x v="6"/>
    <x v="102"/>
    <n v="20"/>
    <n v="47"/>
    <n v="80"/>
    <n v="133"/>
    <n v="440"/>
    <n v="3"/>
    <x v="14"/>
    <x v="4"/>
    <x v="0"/>
    <x v="0"/>
    <x v="1"/>
    <x v="0"/>
    <x v="2"/>
  </r>
  <r>
    <n v="93"/>
    <n v="105"/>
    <n v="178"/>
    <n v="62"/>
    <n v="42"/>
    <x v="8"/>
    <x v="131"/>
    <n v="70"/>
    <n v="58"/>
    <n v="90"/>
    <n v="140"/>
    <n v="920"/>
    <n v="8"/>
    <x v="14"/>
    <x v="5"/>
    <x v="0"/>
    <x v="1"/>
    <x v="1"/>
    <x v="3"/>
    <x v="6"/>
  </r>
  <r>
    <n v="70"/>
    <n v="72"/>
    <n v="129"/>
    <n v="49"/>
    <n v="25"/>
    <x v="45"/>
    <x v="132"/>
    <n v="50"/>
    <n v="31"/>
    <n v="60"/>
    <n v="91"/>
    <n v="715"/>
    <n v="9"/>
    <x v="14"/>
    <x v="5"/>
    <x v="0"/>
    <x v="1"/>
    <x v="1"/>
    <x v="3"/>
    <x v="7"/>
  </r>
  <r>
    <n v="56"/>
    <n v="77"/>
    <n v="137"/>
    <n v="52"/>
    <n v="39"/>
    <x v="34"/>
    <x v="127"/>
    <n v="40"/>
    <n v="40"/>
    <n v="70"/>
    <n v="99"/>
    <n v="608"/>
    <n v="11"/>
    <x v="14"/>
    <x v="5"/>
    <x v="0"/>
    <x v="1"/>
    <x v="0"/>
    <x v="1"/>
    <x v="9"/>
  </r>
  <r>
    <n v="1"/>
    <n v="87"/>
    <n v="160"/>
    <n v="63"/>
    <n v="86"/>
    <x v="7"/>
    <x v="128"/>
    <n v="10"/>
    <n v="62"/>
    <n v="80"/>
    <n v="130"/>
    <n v="262"/>
    <n v="12"/>
    <x v="14"/>
    <x v="5"/>
    <x v="0"/>
    <x v="1"/>
    <x v="0"/>
    <x v="1"/>
    <x v="10"/>
  </r>
  <r>
    <n v="61"/>
    <n v="84"/>
    <n v="165"/>
    <n v="71"/>
    <n v="43"/>
    <x v="9"/>
    <x v="130"/>
    <n v="60"/>
    <n v="85"/>
    <n v="100"/>
    <n v="185"/>
    <n v="414"/>
    <n v="5"/>
    <x v="14"/>
    <x v="5"/>
    <x v="0"/>
    <x v="1"/>
    <x v="0"/>
    <x v="2"/>
    <x v="4"/>
  </r>
  <r>
    <n v="50"/>
    <n v="63"/>
    <n v="119"/>
    <n v="49"/>
    <n v="29"/>
    <x v="34"/>
    <x v="129"/>
    <n v="60"/>
    <n v="56"/>
    <n v="80"/>
    <n v="136"/>
    <n v="262"/>
    <n v="6"/>
    <x v="14"/>
    <x v="5"/>
    <x v="0"/>
    <x v="1"/>
    <x v="1"/>
    <x v="2"/>
    <x v="5"/>
  </r>
  <r>
    <n v="19"/>
    <n v="66"/>
    <n v="128"/>
    <n v="54"/>
    <n v="53"/>
    <x v="23"/>
    <x v="124"/>
    <n v="30"/>
    <n v="51"/>
    <n v="70"/>
    <n v="121"/>
    <n v="262"/>
    <n v="1"/>
    <x v="14"/>
    <x v="5"/>
    <x v="0"/>
    <x v="1"/>
    <x v="0"/>
    <x v="0"/>
    <x v="0"/>
  </r>
  <r>
    <n v="25"/>
    <n v="132"/>
    <n v="242"/>
    <n v="95"/>
    <n v="115"/>
    <x v="53"/>
    <x v="125"/>
    <n v="30"/>
    <n v="96"/>
    <n v="130"/>
    <n v="232"/>
    <n v="715"/>
    <n v="2"/>
    <x v="14"/>
    <x v="5"/>
    <x v="0"/>
    <x v="1"/>
    <x v="0"/>
    <x v="0"/>
    <x v="1"/>
  </r>
  <r>
    <n v="82"/>
    <n v="108"/>
    <n v="200"/>
    <n v="80"/>
    <n v="53"/>
    <x v="2"/>
    <x v="126"/>
    <n v="70"/>
    <n v="83"/>
    <n v="110"/>
    <n v="187"/>
    <n v="715"/>
    <n v="3"/>
    <x v="14"/>
    <x v="5"/>
    <x v="0"/>
    <x v="1"/>
    <x v="1"/>
    <x v="0"/>
    <x v="2"/>
  </r>
  <r>
    <n v="58"/>
    <n v="104"/>
    <n v="201"/>
    <n v="85"/>
    <n v="65"/>
    <x v="18"/>
    <x v="113"/>
    <n v="40"/>
    <n v="69"/>
    <n v="80"/>
    <n v="140"/>
    <n v="959"/>
    <n v="9"/>
    <x v="14"/>
    <x v="6"/>
    <x v="1"/>
    <x v="1"/>
    <x v="1"/>
    <x v="3"/>
    <x v="7"/>
  </r>
  <r>
    <n v="68"/>
    <n v="89"/>
    <n v="174"/>
    <n v="74"/>
    <n v="43"/>
    <x v="9"/>
    <x v="114"/>
    <n v="50"/>
    <n v="40"/>
    <n v="70"/>
    <n v="120"/>
    <n v="475"/>
    <n v="10"/>
    <x v="14"/>
    <x v="6"/>
    <x v="1"/>
    <x v="1"/>
    <x v="1"/>
    <x v="3"/>
    <x v="8"/>
  </r>
  <r>
    <n v="70"/>
    <n v="72"/>
    <n v="129"/>
    <n v="49"/>
    <n v="25"/>
    <x v="45"/>
    <x v="37"/>
    <n v="60"/>
    <n v="39"/>
    <n v="80"/>
    <n v="119"/>
    <n v="860"/>
    <n v="11"/>
    <x v="14"/>
    <x v="6"/>
    <x v="1"/>
    <x v="1"/>
    <x v="0"/>
    <x v="1"/>
    <x v="9"/>
  </r>
  <r>
    <n v="27"/>
    <n v="37"/>
    <n v="66"/>
    <n v="25"/>
    <n v="19"/>
    <x v="15"/>
    <x v="133"/>
    <n v="30"/>
    <n v="20"/>
    <n v="40"/>
    <n v="73"/>
    <n v="475"/>
    <n v="13"/>
    <x v="14"/>
    <x v="6"/>
    <x v="1"/>
    <x v="1"/>
    <x v="0"/>
    <x v="1"/>
    <x v="3"/>
  </r>
  <r>
    <n v="0"/>
    <n v="87"/>
    <n v="160"/>
    <n v="63"/>
    <n v="87"/>
    <x v="7"/>
    <x v="128"/>
    <n v="10"/>
    <n v="65"/>
    <n v="80"/>
    <n v="140"/>
    <n v="203"/>
    <n v="5"/>
    <x v="14"/>
    <x v="6"/>
    <x v="1"/>
    <x v="1"/>
    <x v="0"/>
    <x v="2"/>
    <x v="4"/>
  </r>
  <r>
    <n v="39"/>
    <n v="71"/>
    <n v="132"/>
    <n v="53"/>
    <n v="45"/>
    <x v="43"/>
    <x v="134"/>
    <n v="40"/>
    <n v="44"/>
    <n v="70"/>
    <n v="120"/>
    <n v="203"/>
    <n v="6"/>
    <x v="14"/>
    <x v="6"/>
    <x v="1"/>
    <x v="1"/>
    <x v="1"/>
    <x v="2"/>
    <x v="5"/>
  </r>
  <r>
    <n v="169"/>
    <n v="186"/>
    <n v="329"/>
    <n v="150"/>
    <n v="72"/>
    <x v="30"/>
    <x v="135"/>
    <n v="130"/>
    <n v="110"/>
    <n v="180"/>
    <n v="292"/>
    <n v="860"/>
    <n v="2"/>
    <x v="14"/>
    <x v="6"/>
    <x v="1"/>
    <x v="1"/>
    <x v="0"/>
    <x v="0"/>
    <x v="1"/>
  </r>
  <r>
    <n v="52"/>
    <n v="63"/>
    <n v="119"/>
    <n v="49"/>
    <n v="28"/>
    <x v="34"/>
    <x v="129"/>
    <n v="30"/>
    <n v="30"/>
    <n v="50"/>
    <n v="88"/>
    <n v="352"/>
    <n v="8"/>
    <x v="14"/>
    <x v="7"/>
    <x v="1"/>
    <x v="0"/>
    <x v="1"/>
    <x v="3"/>
    <x v="6"/>
  </r>
  <r>
    <n v="18"/>
    <n v="66"/>
    <n v="128"/>
    <n v="54"/>
    <n v="54"/>
    <x v="23"/>
    <x v="124"/>
    <n v="20"/>
    <n v="49"/>
    <n v="50"/>
    <n v="99"/>
    <n v="727"/>
    <n v="9"/>
    <x v="14"/>
    <x v="7"/>
    <x v="1"/>
    <x v="0"/>
    <x v="1"/>
    <x v="3"/>
    <x v="7"/>
  </r>
  <r>
    <n v="59"/>
    <n v="84"/>
    <n v="165"/>
    <n v="71"/>
    <n v="44"/>
    <x v="9"/>
    <x v="130"/>
    <n v="50"/>
    <n v="40"/>
    <n v="70"/>
    <n v="120"/>
    <n v="813"/>
    <n v="10"/>
    <x v="14"/>
    <x v="7"/>
    <x v="1"/>
    <x v="0"/>
    <x v="1"/>
    <x v="3"/>
    <x v="8"/>
  </r>
  <r>
    <n v="40"/>
    <n v="48"/>
    <n v="86"/>
    <n v="33"/>
    <n v="21"/>
    <x v="28"/>
    <x v="123"/>
    <n v="40"/>
    <n v="41"/>
    <n v="50"/>
    <n v="80"/>
    <n v="863"/>
    <n v="11"/>
    <x v="14"/>
    <x v="7"/>
    <x v="1"/>
    <x v="0"/>
    <x v="0"/>
    <x v="1"/>
    <x v="9"/>
  </r>
  <r>
    <n v="70"/>
    <n v="72"/>
    <n v="129"/>
    <n v="49"/>
    <n v="25"/>
    <x v="45"/>
    <x v="132"/>
    <n v="60"/>
    <n v="37"/>
    <n v="80"/>
    <n v="130"/>
    <n v="904"/>
    <n v="13"/>
    <x v="14"/>
    <x v="7"/>
    <x v="1"/>
    <x v="0"/>
    <x v="0"/>
    <x v="1"/>
    <x v="3"/>
  </r>
  <r>
    <n v="110"/>
    <n v="125"/>
    <n v="228"/>
    <n v="89"/>
    <n v="51"/>
    <x v="1"/>
    <x v="122"/>
    <n v="80"/>
    <n v="80"/>
    <n v="120"/>
    <n v="200"/>
    <n v="863"/>
    <n v="3"/>
    <x v="14"/>
    <x v="7"/>
    <x v="1"/>
    <x v="0"/>
    <x v="1"/>
    <x v="0"/>
    <x v="2"/>
  </r>
  <r>
    <n v="25"/>
    <n v="132"/>
    <n v="242"/>
    <n v="95"/>
    <n v="115"/>
    <x v="53"/>
    <x v="125"/>
    <n v="30"/>
    <n v="85"/>
    <n v="130"/>
    <n v="220"/>
    <n v="321"/>
    <n v="5"/>
    <x v="14"/>
    <x v="7"/>
    <x v="1"/>
    <x v="0"/>
    <x v="0"/>
    <x v="2"/>
    <x v="4"/>
  </r>
  <r>
    <n v="80"/>
    <n v="108"/>
    <n v="200"/>
    <n v="80"/>
    <n v="54"/>
    <x v="2"/>
    <x v="126"/>
    <n v="70"/>
    <n v="70"/>
    <n v="110"/>
    <n v="186"/>
    <n v="813"/>
    <n v="6"/>
    <x v="14"/>
    <x v="7"/>
    <x v="1"/>
    <x v="0"/>
    <x v="1"/>
    <x v="2"/>
    <x v="5"/>
  </r>
  <r>
    <n v="99"/>
    <n v="126"/>
    <n v="224"/>
    <n v="84"/>
    <n v="59"/>
    <x v="1"/>
    <x v="121"/>
    <n v="70"/>
    <n v="78"/>
    <n v="110"/>
    <n v="190"/>
    <n v="904"/>
    <n v="2"/>
    <x v="14"/>
    <x v="7"/>
    <x v="1"/>
    <x v="0"/>
    <x v="0"/>
    <x v="0"/>
    <x v="1"/>
  </r>
  <r>
    <n v="24"/>
    <n v="71"/>
    <n v="137"/>
    <n v="58"/>
    <n v="55"/>
    <x v="9"/>
    <x v="104"/>
    <n v="30"/>
    <n v="31"/>
    <n v="60"/>
    <n v="109"/>
    <n v="781"/>
    <n v="9"/>
    <x v="14"/>
    <x v="8"/>
    <x v="1"/>
    <x v="0"/>
    <x v="1"/>
    <x v="3"/>
    <x v="7"/>
  </r>
  <r>
    <n v="42"/>
    <n v="47"/>
    <n v="84"/>
    <n v="32"/>
    <n v="19"/>
    <x v="14"/>
    <x v="123"/>
    <n v="40"/>
    <n v="41"/>
    <n v="50"/>
    <n v="91"/>
    <n v="413"/>
    <n v="11"/>
    <x v="14"/>
    <x v="8"/>
    <x v="1"/>
    <x v="0"/>
    <x v="0"/>
    <x v="1"/>
    <x v="9"/>
  </r>
  <r>
    <n v="22"/>
    <n v="32"/>
    <n v="56"/>
    <n v="21"/>
    <n v="17"/>
    <x v="13"/>
    <x v="39"/>
    <n v="20"/>
    <n v="20"/>
    <n v="30"/>
    <n v="63"/>
    <n v="781"/>
    <n v="13"/>
    <x v="14"/>
    <x v="8"/>
    <x v="1"/>
    <x v="0"/>
    <x v="0"/>
    <x v="1"/>
    <x v="3"/>
  </r>
  <r>
    <n v="-6"/>
    <n v="73"/>
    <n v="133"/>
    <n v="52"/>
    <n v="77"/>
    <x v="6"/>
    <x v="136"/>
    <n v="20"/>
    <n v="40"/>
    <n v="80"/>
    <n v="115"/>
    <n v="774"/>
    <n v="5"/>
    <x v="14"/>
    <x v="8"/>
    <x v="1"/>
    <x v="0"/>
    <x v="0"/>
    <x v="2"/>
    <x v="4"/>
  </r>
  <r>
    <n v="140"/>
    <n v="163"/>
    <n v="346"/>
    <n v="194"/>
    <n v="69"/>
    <x v="50"/>
    <x v="101"/>
    <n v="100"/>
    <n v="107"/>
    <n v="160"/>
    <n v="303"/>
    <n v="774"/>
    <n v="7"/>
    <x v="14"/>
    <x v="8"/>
    <x v="1"/>
    <x v="0"/>
    <x v="0"/>
    <x v="2"/>
    <x v="11"/>
  </r>
  <r>
    <n v="543"/>
    <n v="420"/>
    <n v="524"/>
    <n v="72"/>
    <n v="54"/>
    <x v="5"/>
    <x v="137"/>
    <n v="360"/>
    <n v="62"/>
    <n v="400"/>
    <n v="460"/>
    <n v="774"/>
    <n v="2"/>
    <x v="14"/>
    <x v="8"/>
    <x v="1"/>
    <x v="0"/>
    <x v="0"/>
    <x v="0"/>
    <x v="1"/>
  </r>
  <r>
    <n v="-4"/>
    <n v="42"/>
    <n v="80"/>
    <n v="33"/>
    <n v="45"/>
    <x v="19"/>
    <x v="115"/>
    <n v="0"/>
    <n v="20"/>
    <n v="30"/>
    <n v="50"/>
    <n v="603"/>
    <n v="9"/>
    <x v="14"/>
    <x v="9"/>
    <x v="1"/>
    <x v="1"/>
    <x v="1"/>
    <x v="3"/>
    <x v="7"/>
  </r>
  <r>
    <n v="16"/>
    <n v="27"/>
    <n v="48"/>
    <n v="18"/>
    <n v="16"/>
    <x v="13"/>
    <x v="110"/>
    <n v="20"/>
    <n v="10"/>
    <n v="30"/>
    <n v="51"/>
    <n v="603"/>
    <n v="11"/>
    <x v="14"/>
    <x v="9"/>
    <x v="1"/>
    <x v="1"/>
    <x v="0"/>
    <x v="1"/>
    <x v="9"/>
  </r>
  <r>
    <n v="47"/>
    <n v="43"/>
    <n v="46"/>
    <n v="0"/>
    <n v="11"/>
    <x v="38"/>
    <x v="111"/>
    <n v="30"/>
    <n v="0"/>
    <n v="40"/>
    <n v="53"/>
    <n v="603"/>
    <n v="13"/>
    <x v="14"/>
    <x v="9"/>
    <x v="1"/>
    <x v="1"/>
    <x v="0"/>
    <x v="1"/>
    <x v="3"/>
  </r>
  <r>
    <n v="-10"/>
    <n v="63"/>
    <n v="114"/>
    <n v="44"/>
    <n v="70"/>
    <x v="30"/>
    <x v="116"/>
    <n v="10"/>
    <n v="45"/>
    <n v="60"/>
    <n v="100"/>
    <n v="603"/>
    <n v="5"/>
    <x v="14"/>
    <x v="9"/>
    <x v="1"/>
    <x v="1"/>
    <x v="0"/>
    <x v="2"/>
    <x v="4"/>
  </r>
  <r>
    <n v="-6"/>
    <n v="42"/>
    <n v="80"/>
    <n v="33"/>
    <n v="46"/>
    <x v="19"/>
    <x v="119"/>
    <n v="0"/>
    <n v="37"/>
    <n v="40"/>
    <n v="63"/>
    <n v="603"/>
    <n v="7"/>
    <x v="14"/>
    <x v="9"/>
    <x v="1"/>
    <x v="1"/>
    <x v="0"/>
    <x v="2"/>
    <x v="11"/>
  </r>
  <r>
    <n v="43"/>
    <n v="64"/>
    <n v="114"/>
    <n v="43"/>
    <n v="35"/>
    <x v="45"/>
    <x v="138"/>
    <n v="40"/>
    <n v="40"/>
    <n v="60"/>
    <n v="99"/>
    <n v="603"/>
    <n v="1"/>
    <x v="14"/>
    <x v="9"/>
    <x v="1"/>
    <x v="1"/>
    <x v="0"/>
    <x v="0"/>
    <x v="0"/>
  </r>
  <r>
    <n v="39"/>
    <n v="72"/>
    <n v="127"/>
    <n v="47"/>
    <n v="46"/>
    <x v="4"/>
    <x v="139"/>
    <n v="40"/>
    <n v="40"/>
    <n v="70"/>
    <n v="110"/>
    <n v="603"/>
    <n v="2"/>
    <x v="14"/>
    <x v="9"/>
    <x v="1"/>
    <x v="1"/>
    <x v="0"/>
    <x v="0"/>
    <x v="1"/>
  </r>
  <r>
    <n v="209"/>
    <n v="268"/>
    <n v="547"/>
    <n v="231"/>
    <n v="127"/>
    <x v="17"/>
    <x v="142"/>
    <n v="130"/>
    <n v="173"/>
    <n v="220"/>
    <n v="400"/>
    <n v="718"/>
    <n v="9"/>
    <x v="14"/>
    <x v="10"/>
    <x v="1"/>
    <x v="0"/>
    <x v="1"/>
    <x v="3"/>
    <x v="7"/>
  </r>
  <r>
    <n v="-177"/>
    <n v="-32"/>
    <n v="194"/>
    <n v="185"/>
    <n v="87"/>
    <x v="49"/>
    <x v="143"/>
    <n v="-80"/>
    <n v="145"/>
    <n v="-20"/>
    <n v="140"/>
    <n v="347"/>
    <n v="10"/>
    <x v="14"/>
    <x v="10"/>
    <x v="1"/>
    <x v="0"/>
    <x v="1"/>
    <x v="3"/>
    <x v="8"/>
  </r>
  <r>
    <n v="151"/>
    <n v="139"/>
    <n v="249"/>
    <n v="95"/>
    <n v="37"/>
    <x v="2"/>
    <x v="99"/>
    <n v="120"/>
    <n v="71"/>
    <n v="150"/>
    <n v="239"/>
    <n v="347"/>
    <n v="11"/>
    <x v="14"/>
    <x v="10"/>
    <x v="1"/>
    <x v="0"/>
    <x v="0"/>
    <x v="1"/>
    <x v="9"/>
  </r>
  <r>
    <n v="135"/>
    <n v="126"/>
    <n v="227"/>
    <n v="87"/>
    <n v="35"/>
    <x v="0"/>
    <x v="97"/>
    <n v="110"/>
    <n v="78"/>
    <n v="140"/>
    <n v="218"/>
    <n v="585"/>
    <n v="12"/>
    <x v="14"/>
    <x v="10"/>
    <x v="1"/>
    <x v="0"/>
    <x v="0"/>
    <x v="1"/>
    <x v="10"/>
  </r>
  <r>
    <n v="123"/>
    <n v="117"/>
    <n v="211"/>
    <n v="81"/>
    <n v="34"/>
    <x v="9"/>
    <x v="100"/>
    <n v="100"/>
    <n v="67"/>
    <n v="130"/>
    <n v="197"/>
    <n v="646"/>
    <n v="13"/>
    <x v="14"/>
    <x v="10"/>
    <x v="1"/>
    <x v="0"/>
    <x v="0"/>
    <x v="1"/>
    <x v="3"/>
  </r>
  <r>
    <n v="-309"/>
    <n v="-62"/>
    <n v="67"/>
    <n v="112"/>
    <n v="146"/>
    <x v="54"/>
    <x v="140"/>
    <n v="-190"/>
    <n v="166"/>
    <n v="-60"/>
    <n v="55"/>
    <n v="845"/>
    <n v="5"/>
    <x v="14"/>
    <x v="10"/>
    <x v="1"/>
    <x v="0"/>
    <x v="0"/>
    <x v="2"/>
    <x v="4"/>
  </r>
  <r>
    <n v="288"/>
    <n v="284"/>
    <n v="557"/>
    <n v="274"/>
    <n v="90"/>
    <x v="49"/>
    <x v="108"/>
    <n v="210"/>
    <n v="191"/>
    <n v="290"/>
    <n v="517"/>
    <n v="347"/>
    <n v="7"/>
    <x v="14"/>
    <x v="10"/>
    <x v="1"/>
    <x v="0"/>
    <x v="0"/>
    <x v="2"/>
    <x v="11"/>
  </r>
  <r>
    <n v="384"/>
    <n v="405"/>
    <n v="719"/>
    <n v="231"/>
    <n v="146"/>
    <x v="32"/>
    <x v="141"/>
    <n v="270"/>
    <n v="181"/>
    <n v="390"/>
    <n v="638"/>
    <n v="718"/>
    <n v="2"/>
    <x v="14"/>
    <x v="10"/>
    <x v="1"/>
    <x v="0"/>
    <x v="0"/>
    <x v="0"/>
    <x v="1"/>
  </r>
  <r>
    <n v="50"/>
    <n v="62"/>
    <n v="117"/>
    <n v="48"/>
    <n v="28"/>
    <x v="4"/>
    <x v="129"/>
    <n v="40"/>
    <n v="32"/>
    <n v="60"/>
    <n v="108"/>
    <n v="318"/>
    <n v="8"/>
    <x v="14"/>
    <x v="11"/>
    <x v="2"/>
    <x v="1"/>
    <x v="1"/>
    <x v="3"/>
    <x v="6"/>
  </r>
  <r>
    <n v="58"/>
    <n v="104"/>
    <n v="201"/>
    <n v="85"/>
    <n v="65"/>
    <x v="18"/>
    <x v="113"/>
    <n v="40"/>
    <n v="80"/>
    <n v="100"/>
    <n v="189"/>
    <n v="504"/>
    <n v="9"/>
    <x v="14"/>
    <x v="11"/>
    <x v="2"/>
    <x v="1"/>
    <x v="1"/>
    <x v="3"/>
    <x v="7"/>
  </r>
  <r>
    <n v="43"/>
    <n v="49"/>
    <n v="87"/>
    <n v="33"/>
    <n v="20"/>
    <x v="28"/>
    <x v="144"/>
    <n v="50"/>
    <n v="38"/>
    <n v="60"/>
    <n v="98"/>
    <n v="337"/>
    <n v="2"/>
    <x v="14"/>
    <x v="11"/>
    <x v="2"/>
    <x v="1"/>
    <x v="0"/>
    <x v="0"/>
    <x v="1"/>
  </r>
  <r>
    <n v="70"/>
    <n v="72"/>
    <n v="129"/>
    <n v="49"/>
    <n v="25"/>
    <x v="45"/>
    <x v="132"/>
    <n v="70"/>
    <n v="63"/>
    <n v="90"/>
    <n v="147"/>
    <n v="985"/>
    <n v="3"/>
    <x v="14"/>
    <x v="11"/>
    <x v="2"/>
    <x v="1"/>
    <x v="1"/>
    <x v="0"/>
    <x v="2"/>
  </r>
  <r>
    <n v="1"/>
    <n v="87"/>
    <n v="160"/>
    <n v="63"/>
    <n v="86"/>
    <x v="7"/>
    <x v="118"/>
    <n v="0"/>
    <n v="46"/>
    <n v="70"/>
    <n v="124"/>
    <n v="225"/>
    <n v="4"/>
    <x v="14"/>
    <x v="11"/>
    <x v="2"/>
    <x v="1"/>
    <x v="0"/>
    <x v="2"/>
    <x v="12"/>
  </r>
  <r>
    <n v="93"/>
    <n v="105"/>
    <n v="178"/>
    <n v="62"/>
    <n v="42"/>
    <x v="8"/>
    <x v="131"/>
    <n v="70"/>
    <n v="50"/>
    <n v="90"/>
    <n v="145"/>
    <n v="504"/>
    <n v="5"/>
    <x v="14"/>
    <x v="11"/>
    <x v="2"/>
    <x v="1"/>
    <x v="0"/>
    <x v="2"/>
    <x v="4"/>
  </r>
  <r>
    <n v="56"/>
    <n v="77"/>
    <n v="137"/>
    <n v="52"/>
    <n v="39"/>
    <x v="34"/>
    <x v="127"/>
    <n v="50"/>
    <n v="34"/>
    <n v="70"/>
    <n v="110"/>
    <n v="985"/>
    <n v="6"/>
    <x v="14"/>
    <x v="11"/>
    <x v="2"/>
    <x v="1"/>
    <x v="1"/>
    <x v="2"/>
    <x v="5"/>
  </r>
  <r>
    <n v="15"/>
    <n v="27"/>
    <n v="48"/>
    <n v="18"/>
    <n v="17"/>
    <x v="13"/>
    <x v="110"/>
    <n v="20"/>
    <n v="10"/>
    <n v="30"/>
    <n v="48"/>
    <n v="505"/>
    <n v="8"/>
    <x v="14"/>
    <x v="12"/>
    <x v="2"/>
    <x v="1"/>
    <x v="1"/>
    <x v="3"/>
    <x v="6"/>
  </r>
  <r>
    <n v="7"/>
    <n v="35"/>
    <n v="67"/>
    <n v="28"/>
    <n v="30"/>
    <x v="14"/>
    <x v="45"/>
    <n v="20"/>
    <n v="20"/>
    <n v="40"/>
    <n v="69"/>
    <n v="505"/>
    <n v="9"/>
    <x v="14"/>
    <x v="12"/>
    <x v="2"/>
    <x v="1"/>
    <x v="1"/>
    <x v="3"/>
    <x v="7"/>
  </r>
  <r>
    <n v="39"/>
    <n v="72"/>
    <n v="127"/>
    <n v="47"/>
    <n v="46"/>
    <x v="4"/>
    <x v="139"/>
    <n v="50"/>
    <n v="50"/>
    <n v="90"/>
    <n v="138"/>
    <n v="505"/>
    <n v="2"/>
    <x v="14"/>
    <x v="12"/>
    <x v="2"/>
    <x v="1"/>
    <x v="0"/>
    <x v="0"/>
    <x v="1"/>
  </r>
  <r>
    <n v="-49"/>
    <n v="18"/>
    <n v="113"/>
    <n v="88"/>
    <n v="51"/>
    <x v="1"/>
    <x v="117"/>
    <n v="-20"/>
    <n v="115"/>
    <n v="20"/>
    <n v="130"/>
    <n v="505"/>
    <n v="3"/>
    <x v="14"/>
    <x v="12"/>
    <x v="2"/>
    <x v="1"/>
    <x v="1"/>
    <x v="0"/>
    <x v="2"/>
  </r>
  <r>
    <n v="-4"/>
    <n v="42"/>
    <n v="80"/>
    <n v="33"/>
    <n v="45"/>
    <x v="19"/>
    <x v="145"/>
    <n v="10"/>
    <n v="20"/>
    <n v="40"/>
    <n v="56"/>
    <n v="505"/>
    <n v="4"/>
    <x v="14"/>
    <x v="12"/>
    <x v="2"/>
    <x v="1"/>
    <x v="0"/>
    <x v="2"/>
    <x v="12"/>
  </r>
  <r>
    <n v="-10"/>
    <n v="63"/>
    <n v="114"/>
    <n v="44"/>
    <n v="70"/>
    <x v="30"/>
    <x v="116"/>
    <n v="10"/>
    <n v="30"/>
    <n v="60"/>
    <n v="90"/>
    <n v="505"/>
    <n v="5"/>
    <x v="14"/>
    <x v="12"/>
    <x v="2"/>
    <x v="1"/>
    <x v="0"/>
    <x v="2"/>
    <x v="4"/>
  </r>
  <r>
    <n v="16"/>
    <n v="49"/>
    <n v="91"/>
    <n v="36"/>
    <n v="38"/>
    <x v="21"/>
    <x v="118"/>
    <n v="10"/>
    <n v="36"/>
    <n v="40"/>
    <n v="70"/>
    <n v="505"/>
    <n v="6"/>
    <x v="14"/>
    <x v="12"/>
    <x v="2"/>
    <x v="1"/>
    <x v="1"/>
    <x v="2"/>
    <x v="5"/>
  </r>
  <r>
    <n v="19"/>
    <n v="66"/>
    <n v="128"/>
    <n v="54"/>
    <n v="53"/>
    <x v="23"/>
    <x v="124"/>
    <n v="20"/>
    <n v="50"/>
    <n v="60"/>
    <n v="118"/>
    <n v="918"/>
    <n v="8"/>
    <x v="14"/>
    <x v="13"/>
    <x v="2"/>
    <x v="1"/>
    <x v="1"/>
    <x v="3"/>
    <x v="6"/>
  </r>
  <r>
    <n v="25"/>
    <n v="132"/>
    <n v="242"/>
    <n v="95"/>
    <n v="115"/>
    <x v="53"/>
    <x v="125"/>
    <n v="30"/>
    <n v="81"/>
    <n v="130"/>
    <n v="229"/>
    <n v="918"/>
    <n v="9"/>
    <x v="14"/>
    <x v="13"/>
    <x v="2"/>
    <x v="1"/>
    <x v="1"/>
    <x v="3"/>
    <x v="7"/>
  </r>
  <r>
    <n v="43"/>
    <n v="55"/>
    <n v="104"/>
    <n v="43"/>
    <n v="26"/>
    <x v="3"/>
    <x v="36"/>
    <n v="50"/>
    <n v="48"/>
    <n v="70"/>
    <n v="118"/>
    <n v="405"/>
    <n v="2"/>
    <x v="14"/>
    <x v="13"/>
    <x v="2"/>
    <x v="1"/>
    <x v="0"/>
    <x v="0"/>
    <x v="1"/>
  </r>
  <r>
    <n v="40"/>
    <n v="47"/>
    <n v="84"/>
    <n v="32"/>
    <n v="20"/>
    <x v="14"/>
    <x v="123"/>
    <n v="40"/>
    <n v="43"/>
    <n v="50"/>
    <n v="93"/>
    <n v="405"/>
    <n v="3"/>
    <x v="14"/>
    <x v="13"/>
    <x v="2"/>
    <x v="1"/>
    <x v="1"/>
    <x v="0"/>
    <x v="2"/>
  </r>
  <r>
    <n v="110"/>
    <n v="125"/>
    <n v="228"/>
    <n v="89"/>
    <n v="51"/>
    <x v="1"/>
    <x v="146"/>
    <n v="80"/>
    <n v="66"/>
    <n v="110"/>
    <n v="184"/>
    <n v="405"/>
    <n v="4"/>
    <x v="14"/>
    <x v="13"/>
    <x v="2"/>
    <x v="1"/>
    <x v="0"/>
    <x v="2"/>
    <x v="12"/>
  </r>
  <r>
    <n v="22"/>
    <n v="32"/>
    <n v="56"/>
    <n v="21"/>
    <n v="17"/>
    <x v="13"/>
    <x v="39"/>
    <n v="30"/>
    <n v="10"/>
    <n v="30"/>
    <n v="40"/>
    <n v="580"/>
    <n v="5"/>
    <x v="14"/>
    <x v="13"/>
    <x v="2"/>
    <x v="1"/>
    <x v="0"/>
    <x v="2"/>
    <x v="4"/>
  </r>
  <r>
    <n v="101"/>
    <n v="126"/>
    <n v="224"/>
    <n v="84"/>
    <n v="58"/>
    <x v="1"/>
    <x v="121"/>
    <n v="70"/>
    <n v="70"/>
    <n v="110"/>
    <n v="180"/>
    <n v="580"/>
    <n v="6"/>
    <x v="14"/>
    <x v="13"/>
    <x v="2"/>
    <x v="1"/>
    <x v="1"/>
    <x v="2"/>
    <x v="5"/>
  </r>
  <r>
    <n v="46"/>
    <n v="77"/>
    <n v="143"/>
    <n v="57"/>
    <n v="46"/>
    <x v="22"/>
    <x v="103"/>
    <n v="50"/>
    <n v="58"/>
    <n v="80"/>
    <n v="130"/>
    <n v="940"/>
    <n v="8"/>
    <x v="14"/>
    <x v="14"/>
    <x v="2"/>
    <x v="0"/>
    <x v="1"/>
    <x v="3"/>
    <x v="6"/>
  </r>
  <r>
    <n v="52"/>
    <n v="72"/>
    <n v="129"/>
    <n v="49"/>
    <n v="37"/>
    <x v="4"/>
    <x v="120"/>
    <n v="40"/>
    <n v="40"/>
    <n v="70"/>
    <n v="101"/>
    <n v="915"/>
    <n v="9"/>
    <x v="14"/>
    <x v="14"/>
    <x v="2"/>
    <x v="0"/>
    <x v="1"/>
    <x v="3"/>
    <x v="7"/>
  </r>
  <r>
    <n v="246"/>
    <n v="253"/>
    <n v="498"/>
    <n v="255"/>
    <n v="87"/>
    <x v="49"/>
    <x v="148"/>
    <n v="240"/>
    <n v="182"/>
    <n v="320"/>
    <n v="580"/>
    <n v="830"/>
    <n v="2"/>
    <x v="14"/>
    <x v="14"/>
    <x v="2"/>
    <x v="0"/>
    <x v="0"/>
    <x v="0"/>
    <x v="1"/>
  </r>
  <r>
    <n v="104"/>
    <n v="109"/>
    <n v="206"/>
    <n v="84"/>
    <n v="39"/>
    <x v="1"/>
    <x v="98"/>
    <n v="110"/>
    <n v="114"/>
    <n v="140"/>
    <n v="237"/>
    <n v="915"/>
    <n v="3"/>
    <x v="14"/>
    <x v="14"/>
    <x v="2"/>
    <x v="0"/>
    <x v="1"/>
    <x v="0"/>
    <x v="2"/>
  </r>
  <r>
    <n v="80"/>
    <n v="108"/>
    <n v="192"/>
    <n v="72"/>
    <n v="54"/>
    <x v="5"/>
    <x v="147"/>
    <n v="50"/>
    <n v="60"/>
    <n v="90"/>
    <n v="146"/>
    <n v="979"/>
    <n v="4"/>
    <x v="14"/>
    <x v="14"/>
    <x v="2"/>
    <x v="0"/>
    <x v="0"/>
    <x v="2"/>
    <x v="12"/>
  </r>
  <r>
    <n v="135"/>
    <n v="126"/>
    <n v="227"/>
    <n v="87"/>
    <n v="35"/>
    <x v="0"/>
    <x v="97"/>
    <n v="90"/>
    <n v="65"/>
    <n v="110"/>
    <n v="185"/>
    <n v="409"/>
    <n v="5"/>
    <x v="14"/>
    <x v="14"/>
    <x v="2"/>
    <x v="0"/>
    <x v="0"/>
    <x v="2"/>
    <x v="4"/>
  </r>
  <r>
    <n v="125"/>
    <n v="117"/>
    <n v="211"/>
    <n v="81"/>
    <n v="33"/>
    <x v="9"/>
    <x v="100"/>
    <n v="90"/>
    <n v="54"/>
    <n v="110"/>
    <n v="164"/>
    <n v="361"/>
    <n v="6"/>
    <x v="14"/>
    <x v="14"/>
    <x v="2"/>
    <x v="0"/>
    <x v="1"/>
    <x v="2"/>
    <x v="5"/>
  </r>
  <r>
    <n v="42"/>
    <n v="64"/>
    <n v="114"/>
    <n v="43"/>
    <n v="36"/>
    <x v="45"/>
    <x v="138"/>
    <n v="40"/>
    <n v="22"/>
    <n v="60"/>
    <n v="90"/>
    <n v="435"/>
    <n v="8"/>
    <x v="14"/>
    <x v="15"/>
    <x v="3"/>
    <x v="1"/>
    <x v="1"/>
    <x v="3"/>
    <x v="6"/>
  </r>
  <r>
    <n v="39"/>
    <n v="72"/>
    <n v="127"/>
    <n v="47"/>
    <n v="46"/>
    <x v="4"/>
    <x v="139"/>
    <n v="30"/>
    <n v="40"/>
    <n v="60"/>
    <n v="91"/>
    <n v="435"/>
    <n v="9"/>
    <x v="14"/>
    <x v="15"/>
    <x v="3"/>
    <x v="1"/>
    <x v="1"/>
    <x v="3"/>
    <x v="7"/>
  </r>
  <r>
    <n v="-47"/>
    <n v="18"/>
    <n v="113"/>
    <n v="88"/>
    <n v="50"/>
    <x v="1"/>
    <x v="117"/>
    <n v="-20"/>
    <n v="60"/>
    <n v="20"/>
    <n v="100"/>
    <n v="801"/>
    <n v="10"/>
    <x v="14"/>
    <x v="15"/>
    <x v="3"/>
    <x v="1"/>
    <x v="1"/>
    <x v="3"/>
    <x v="8"/>
  </r>
  <r>
    <n v="-10"/>
    <n v="63"/>
    <n v="114"/>
    <n v="44"/>
    <n v="70"/>
    <x v="30"/>
    <x v="116"/>
    <n v="10"/>
    <n v="20"/>
    <n v="50"/>
    <n v="70"/>
    <n v="435"/>
    <n v="11"/>
    <x v="14"/>
    <x v="15"/>
    <x v="3"/>
    <x v="1"/>
    <x v="0"/>
    <x v="1"/>
    <x v="9"/>
  </r>
  <r>
    <n v="15"/>
    <n v="49"/>
    <n v="91"/>
    <n v="36"/>
    <n v="39"/>
    <x v="21"/>
    <x v="118"/>
    <n v="10"/>
    <n v="20"/>
    <n v="30"/>
    <n v="50"/>
    <n v="801"/>
    <n v="12"/>
    <x v="14"/>
    <x v="15"/>
    <x v="3"/>
    <x v="1"/>
    <x v="0"/>
    <x v="1"/>
    <x v="10"/>
  </r>
  <r>
    <n v="-6"/>
    <n v="42"/>
    <n v="80"/>
    <n v="33"/>
    <n v="46"/>
    <x v="19"/>
    <x v="119"/>
    <n v="10"/>
    <n v="20"/>
    <n v="30"/>
    <n v="37"/>
    <n v="435"/>
    <n v="13"/>
    <x v="14"/>
    <x v="15"/>
    <x v="3"/>
    <x v="1"/>
    <x v="0"/>
    <x v="1"/>
    <x v="3"/>
  </r>
  <r>
    <n v="50"/>
    <n v="62"/>
    <n v="117"/>
    <n v="48"/>
    <n v="28"/>
    <x v="4"/>
    <x v="129"/>
    <n v="40"/>
    <n v="35"/>
    <n v="60"/>
    <n v="95"/>
    <n v="801"/>
    <n v="5"/>
    <x v="14"/>
    <x v="15"/>
    <x v="3"/>
    <x v="1"/>
    <x v="0"/>
    <x v="2"/>
    <x v="4"/>
  </r>
  <r>
    <n v="70"/>
    <n v="72"/>
    <n v="129"/>
    <n v="49"/>
    <n v="25"/>
    <x v="45"/>
    <x v="37"/>
    <n v="50"/>
    <n v="40"/>
    <n v="70"/>
    <n v="116"/>
    <n v="435"/>
    <n v="6"/>
    <x v="14"/>
    <x v="15"/>
    <x v="3"/>
    <x v="1"/>
    <x v="1"/>
    <x v="2"/>
    <x v="5"/>
  </r>
  <r>
    <n v="67"/>
    <n v="89"/>
    <n v="174"/>
    <n v="74"/>
    <n v="44"/>
    <x v="9"/>
    <x v="114"/>
    <n v="70"/>
    <n v="90"/>
    <n v="110"/>
    <n v="200"/>
    <n v="435"/>
    <n v="1"/>
    <x v="14"/>
    <x v="15"/>
    <x v="3"/>
    <x v="1"/>
    <x v="0"/>
    <x v="0"/>
    <x v="0"/>
  </r>
  <r>
    <n v="39"/>
    <n v="71"/>
    <n v="132"/>
    <n v="53"/>
    <n v="45"/>
    <x v="43"/>
    <x v="134"/>
    <n v="60"/>
    <n v="60"/>
    <n v="90"/>
    <n v="150"/>
    <n v="801"/>
    <n v="2"/>
    <x v="14"/>
    <x v="15"/>
    <x v="3"/>
    <x v="1"/>
    <x v="0"/>
    <x v="0"/>
    <x v="1"/>
  </r>
  <r>
    <n v="56"/>
    <n v="104"/>
    <n v="201"/>
    <n v="85"/>
    <n v="66"/>
    <x v="18"/>
    <x v="113"/>
    <n v="70"/>
    <n v="92"/>
    <n v="130"/>
    <n v="227"/>
    <n v="435"/>
    <n v="3"/>
    <x v="14"/>
    <x v="15"/>
    <x v="3"/>
    <x v="1"/>
    <x v="1"/>
    <x v="0"/>
    <x v="2"/>
  </r>
  <r>
    <n v="67"/>
    <n v="70"/>
    <n v="126"/>
    <n v="48"/>
    <n v="25"/>
    <x v="45"/>
    <x v="35"/>
    <n v="50"/>
    <n v="36"/>
    <n v="70"/>
    <n v="110"/>
    <n v="801"/>
    <n v="4"/>
    <x v="14"/>
    <x v="15"/>
    <x v="3"/>
    <x v="1"/>
    <x v="0"/>
    <x v="2"/>
    <x v="12"/>
  </r>
  <r>
    <n v="150"/>
    <n v="139"/>
    <n v="249"/>
    <n v="95"/>
    <n v="38"/>
    <x v="2"/>
    <x v="99"/>
    <n v="100"/>
    <n v="72"/>
    <n v="120"/>
    <n v="208"/>
    <n v="408"/>
    <n v="8"/>
    <x v="14"/>
    <x v="16"/>
    <x v="3"/>
    <x v="0"/>
    <x v="1"/>
    <x v="3"/>
    <x v="6"/>
  </r>
  <r>
    <n v="245"/>
    <n v="253"/>
    <n v="498"/>
    <n v="202"/>
    <n v="88"/>
    <x v="49"/>
    <x v="148"/>
    <n v="170"/>
    <n v="191"/>
    <n v="230"/>
    <n v="410"/>
    <n v="323"/>
    <n v="9"/>
    <x v="14"/>
    <x v="16"/>
    <x v="3"/>
    <x v="0"/>
    <x v="1"/>
    <x v="3"/>
    <x v="7"/>
  </r>
  <r>
    <n v="102"/>
    <n v="109"/>
    <n v="206"/>
    <n v="84"/>
    <n v="40"/>
    <x v="1"/>
    <x v="98"/>
    <n v="60"/>
    <n v="60"/>
    <n v="90"/>
    <n v="150"/>
    <n v="760"/>
    <n v="10"/>
    <x v="14"/>
    <x v="16"/>
    <x v="3"/>
    <x v="0"/>
    <x v="1"/>
    <x v="3"/>
    <x v="8"/>
  </r>
  <r>
    <n v="135"/>
    <n v="126"/>
    <n v="227"/>
    <n v="87"/>
    <n v="35"/>
    <x v="0"/>
    <x v="97"/>
    <n v="80"/>
    <n v="39"/>
    <n v="90"/>
    <n v="129"/>
    <n v="510"/>
    <n v="11"/>
    <x v="14"/>
    <x v="16"/>
    <x v="3"/>
    <x v="0"/>
    <x v="0"/>
    <x v="1"/>
    <x v="9"/>
  </r>
  <r>
    <n v="125"/>
    <n v="117"/>
    <n v="211"/>
    <n v="81"/>
    <n v="33"/>
    <x v="9"/>
    <x v="100"/>
    <n v="70"/>
    <n v="38"/>
    <n v="80"/>
    <n v="118"/>
    <n v="916"/>
    <n v="12"/>
    <x v="14"/>
    <x v="16"/>
    <x v="3"/>
    <x v="0"/>
    <x v="0"/>
    <x v="1"/>
    <x v="10"/>
  </r>
  <r>
    <n v="80"/>
    <n v="108"/>
    <n v="192"/>
    <n v="72"/>
    <n v="54"/>
    <x v="5"/>
    <x v="69"/>
    <n v="50"/>
    <n v="27"/>
    <n v="80"/>
    <n v="133"/>
    <n v="818"/>
    <n v="13"/>
    <x v="14"/>
    <x v="16"/>
    <x v="3"/>
    <x v="0"/>
    <x v="0"/>
    <x v="1"/>
    <x v="3"/>
  </r>
  <r>
    <n v="40"/>
    <n v="173"/>
    <n v="318"/>
    <n v="120"/>
    <n v="146"/>
    <x v="54"/>
    <x v="149"/>
    <n v="30"/>
    <n v="152"/>
    <n v="160"/>
    <n v="285"/>
    <n v="323"/>
    <n v="5"/>
    <x v="14"/>
    <x v="16"/>
    <x v="3"/>
    <x v="0"/>
    <x v="0"/>
    <x v="2"/>
    <x v="4"/>
  </r>
  <r>
    <n v="313"/>
    <n v="324"/>
    <n v="604"/>
    <n v="273"/>
    <n v="113"/>
    <x v="52"/>
    <x v="108"/>
    <n v="210"/>
    <n v="197"/>
    <n v="310"/>
    <n v="540"/>
    <n v="323"/>
    <n v="6"/>
    <x v="14"/>
    <x v="16"/>
    <x v="3"/>
    <x v="0"/>
    <x v="1"/>
    <x v="2"/>
    <x v="5"/>
  </r>
  <r>
    <n v="-61"/>
    <n v="16"/>
    <n v="133"/>
    <n v="150"/>
    <n v="57"/>
    <x v="20"/>
    <x v="151"/>
    <n v="-30"/>
    <n v="106"/>
    <n v="20"/>
    <n v="149"/>
    <n v="916"/>
    <n v="1"/>
    <x v="14"/>
    <x v="16"/>
    <x v="3"/>
    <x v="0"/>
    <x v="0"/>
    <x v="0"/>
    <x v="0"/>
  </r>
  <r>
    <n v="384"/>
    <n v="405"/>
    <n v="719"/>
    <n v="259"/>
    <n v="146"/>
    <x v="32"/>
    <x v="141"/>
    <n v="370"/>
    <n v="295"/>
    <n v="500"/>
    <n v="840"/>
    <n v="858"/>
    <n v="2"/>
    <x v="14"/>
    <x v="16"/>
    <x v="3"/>
    <x v="0"/>
    <x v="0"/>
    <x v="0"/>
    <x v="1"/>
  </r>
  <r>
    <n v="-180"/>
    <n v="-27"/>
    <n v="135"/>
    <n v="95"/>
    <n v="94"/>
    <x v="51"/>
    <x v="150"/>
    <n v="-120"/>
    <n v="171"/>
    <n v="-40"/>
    <n v="147"/>
    <n v="408"/>
    <n v="3"/>
    <x v="14"/>
    <x v="16"/>
    <x v="3"/>
    <x v="0"/>
    <x v="1"/>
    <x v="0"/>
    <x v="2"/>
  </r>
  <r>
    <n v="221"/>
    <n v="239"/>
    <n v="509"/>
    <n v="227"/>
    <n v="90"/>
    <x v="49"/>
    <x v="109"/>
    <n v="150"/>
    <n v="191"/>
    <n v="230"/>
    <n v="446"/>
    <n v="310"/>
    <n v="4"/>
    <x v="14"/>
    <x v="16"/>
    <x v="3"/>
    <x v="0"/>
    <x v="0"/>
    <x v="2"/>
    <x v="12"/>
  </r>
  <r>
    <n v="40"/>
    <n v="173"/>
    <n v="318"/>
    <n v="181"/>
    <n v="146"/>
    <x v="54"/>
    <x v="149"/>
    <n v="50"/>
    <n v="152"/>
    <n v="160"/>
    <n v="260"/>
    <n v="775"/>
    <n v="8"/>
    <x v="14"/>
    <x v="17"/>
    <x v="3"/>
    <x v="1"/>
    <x v="1"/>
    <x v="3"/>
    <x v="6"/>
  </r>
  <r>
    <n v="177"/>
    <n v="213"/>
    <n v="391"/>
    <n v="207"/>
    <n v="94"/>
    <x v="51"/>
    <x v="106"/>
    <n v="120"/>
    <n v="68"/>
    <n v="190"/>
    <n v="311"/>
    <n v="702"/>
    <n v="9"/>
    <x v="14"/>
    <x v="17"/>
    <x v="3"/>
    <x v="1"/>
    <x v="1"/>
    <x v="3"/>
    <x v="7"/>
  </r>
  <r>
    <n v="151"/>
    <n v="158"/>
    <n v="285"/>
    <n v="91"/>
    <n v="56"/>
    <x v="20"/>
    <x v="107"/>
    <n v="110"/>
    <n v="100"/>
    <n v="140"/>
    <n v="220"/>
    <n v="775"/>
    <n v="10"/>
    <x v="14"/>
    <x v="17"/>
    <x v="3"/>
    <x v="1"/>
    <x v="1"/>
    <x v="3"/>
    <x v="8"/>
  </r>
  <r>
    <n v="315"/>
    <n v="324"/>
    <n v="604"/>
    <n v="234"/>
    <n v="112"/>
    <x v="52"/>
    <x v="108"/>
    <n v="150"/>
    <n v="103"/>
    <n v="220"/>
    <n v="391"/>
    <n v="702"/>
    <n v="11"/>
    <x v="14"/>
    <x v="17"/>
    <x v="3"/>
    <x v="1"/>
    <x v="0"/>
    <x v="1"/>
    <x v="9"/>
  </r>
  <r>
    <n v="220"/>
    <n v="239"/>
    <n v="509"/>
    <n v="178"/>
    <n v="91"/>
    <x v="49"/>
    <x v="109"/>
    <n v="110"/>
    <n v="171"/>
    <n v="170"/>
    <n v="308"/>
    <n v="775"/>
    <n v="12"/>
    <x v="14"/>
    <x v="17"/>
    <x v="3"/>
    <x v="1"/>
    <x v="0"/>
    <x v="1"/>
    <x v="10"/>
  </r>
  <r>
    <n v="-505"/>
    <n v="-245"/>
    <n v="34"/>
    <n v="298"/>
    <n v="127"/>
    <x v="17"/>
    <x v="152"/>
    <n v="-240"/>
    <n v="99"/>
    <n v="-160"/>
    <n v="0"/>
    <n v="775"/>
    <n v="13"/>
    <x v="14"/>
    <x v="17"/>
    <x v="3"/>
    <x v="1"/>
    <x v="0"/>
    <x v="1"/>
    <x v="3"/>
  </r>
  <r>
    <n v="46"/>
    <n v="43"/>
    <n v="46"/>
    <n v="0"/>
    <n v="12"/>
    <x v="38"/>
    <x v="111"/>
    <n v="30"/>
    <n v="0"/>
    <n v="40"/>
    <n v="40"/>
    <n v="775"/>
    <n v="4"/>
    <x v="14"/>
    <x v="17"/>
    <x v="3"/>
    <x v="1"/>
    <x v="0"/>
    <x v="2"/>
    <x v="12"/>
  </r>
  <r>
    <n v="15"/>
    <n v="27"/>
    <n v="48"/>
    <n v="18"/>
    <n v="17"/>
    <x v="13"/>
    <x v="110"/>
    <n v="20"/>
    <n v="10"/>
    <n v="30"/>
    <n v="45"/>
    <n v="702"/>
    <n v="5"/>
    <x v="14"/>
    <x v="17"/>
    <x v="3"/>
    <x v="1"/>
    <x v="0"/>
    <x v="2"/>
    <x v="4"/>
  </r>
  <r>
    <n v="15"/>
    <n v="25"/>
    <n v="44"/>
    <n v="16"/>
    <n v="15"/>
    <x v="16"/>
    <x v="75"/>
    <n v="10"/>
    <n v="10"/>
    <n v="20"/>
    <n v="30"/>
    <n v="775"/>
    <n v="6"/>
    <x v="14"/>
    <x v="17"/>
    <x v="3"/>
    <x v="1"/>
    <x v="1"/>
    <x v="2"/>
    <x v="5"/>
  </r>
  <r>
    <n v="-6"/>
    <n v="42"/>
    <n v="80"/>
    <n v="33"/>
    <n v="46"/>
    <x v="19"/>
    <x v="115"/>
    <n v="10"/>
    <n v="42"/>
    <n v="50"/>
    <n v="92"/>
    <n v="702"/>
    <n v="2"/>
    <x v="14"/>
    <x v="17"/>
    <x v="3"/>
    <x v="1"/>
    <x v="0"/>
    <x v="0"/>
    <x v="1"/>
  </r>
  <r>
    <n v="9"/>
    <n v="35"/>
    <n v="67"/>
    <n v="28"/>
    <n v="29"/>
    <x v="14"/>
    <x v="45"/>
    <n v="20"/>
    <n v="27"/>
    <n v="40"/>
    <n v="70"/>
    <n v="775"/>
    <n v="3"/>
    <x v="14"/>
    <x v="17"/>
    <x v="3"/>
    <x v="1"/>
    <x v="1"/>
    <x v="0"/>
    <x v="2"/>
  </r>
  <r>
    <n v="49"/>
    <n v="55"/>
    <n v="98"/>
    <n v="37"/>
    <n v="22"/>
    <x v="29"/>
    <x v="144"/>
    <n v="50"/>
    <n v="22"/>
    <n v="50"/>
    <n v="88"/>
    <n v="503"/>
    <n v="8"/>
    <x v="14"/>
    <x v="18"/>
    <x v="3"/>
    <x v="1"/>
    <x v="1"/>
    <x v="3"/>
    <x v="6"/>
  </r>
  <r>
    <n v="43"/>
    <n v="55"/>
    <n v="104"/>
    <n v="43"/>
    <n v="26"/>
    <x v="3"/>
    <x v="36"/>
    <n v="30"/>
    <n v="30"/>
    <n v="50"/>
    <n v="89"/>
    <n v="503"/>
    <n v="9"/>
    <x v="14"/>
    <x v="18"/>
    <x v="3"/>
    <x v="1"/>
    <x v="1"/>
    <x v="3"/>
    <x v="7"/>
  </r>
  <r>
    <n v="24"/>
    <n v="32"/>
    <n v="56"/>
    <n v="21"/>
    <n v="16"/>
    <x v="13"/>
    <x v="39"/>
    <n v="20"/>
    <n v="10"/>
    <n v="20"/>
    <n v="30"/>
    <n v="541"/>
    <n v="11"/>
    <x v="14"/>
    <x v="18"/>
    <x v="3"/>
    <x v="1"/>
    <x v="0"/>
    <x v="1"/>
    <x v="9"/>
  </r>
  <r>
    <n v="101"/>
    <n v="126"/>
    <n v="224"/>
    <n v="84"/>
    <n v="58"/>
    <x v="1"/>
    <x v="121"/>
    <n v="60"/>
    <n v="62"/>
    <n v="90"/>
    <n v="140"/>
    <n v="971"/>
    <n v="12"/>
    <x v="14"/>
    <x v="18"/>
    <x v="3"/>
    <x v="1"/>
    <x v="0"/>
    <x v="1"/>
    <x v="10"/>
  </r>
  <r>
    <n v="110"/>
    <n v="125"/>
    <n v="228"/>
    <n v="89"/>
    <n v="51"/>
    <x v="1"/>
    <x v="122"/>
    <n v="60"/>
    <n v="50"/>
    <n v="90"/>
    <n v="153"/>
    <n v="971"/>
    <n v="13"/>
    <x v="14"/>
    <x v="18"/>
    <x v="3"/>
    <x v="1"/>
    <x v="0"/>
    <x v="1"/>
    <x v="3"/>
  </r>
  <r>
    <n v="22"/>
    <n v="71"/>
    <n v="137"/>
    <n v="58"/>
    <n v="56"/>
    <x v="9"/>
    <x v="104"/>
    <n v="20"/>
    <n v="50"/>
    <n v="70"/>
    <n v="124"/>
    <n v="503"/>
    <n v="4"/>
    <x v="14"/>
    <x v="18"/>
    <x v="3"/>
    <x v="1"/>
    <x v="0"/>
    <x v="2"/>
    <x v="12"/>
  </r>
  <r>
    <n v="47"/>
    <n v="77"/>
    <n v="143"/>
    <n v="57"/>
    <n v="45"/>
    <x v="22"/>
    <x v="103"/>
    <n v="40"/>
    <n v="45"/>
    <n v="70"/>
    <n v="125"/>
    <n v="503"/>
    <n v="5"/>
    <x v="14"/>
    <x v="18"/>
    <x v="3"/>
    <x v="1"/>
    <x v="0"/>
    <x v="2"/>
    <x v="4"/>
  </r>
  <r>
    <n v="140"/>
    <n v="163"/>
    <n v="346"/>
    <n v="216"/>
    <n v="69"/>
    <x v="50"/>
    <x v="101"/>
    <n v="100"/>
    <n v="194"/>
    <n v="160"/>
    <n v="316"/>
    <n v="503"/>
    <n v="6"/>
    <x v="14"/>
    <x v="18"/>
    <x v="3"/>
    <x v="1"/>
    <x v="1"/>
    <x v="2"/>
    <x v="5"/>
  </r>
  <r>
    <n v="-4"/>
    <n v="73"/>
    <n v="133"/>
    <n v="52"/>
    <n v="76"/>
    <x v="6"/>
    <x v="102"/>
    <n v="30"/>
    <n v="60"/>
    <n v="90"/>
    <n v="150"/>
    <n v="971"/>
    <n v="1"/>
    <x v="14"/>
    <x v="18"/>
    <x v="3"/>
    <x v="1"/>
    <x v="0"/>
    <x v="0"/>
    <x v="0"/>
  </r>
  <r>
    <n v="36"/>
    <n v="87"/>
    <n v="159"/>
    <n v="62"/>
    <n v="63"/>
    <x v="23"/>
    <x v="153"/>
    <n v="60"/>
    <n v="70"/>
    <n v="110"/>
    <n v="178"/>
    <n v="971"/>
    <n v="2"/>
    <x v="14"/>
    <x v="18"/>
    <x v="3"/>
    <x v="1"/>
    <x v="0"/>
    <x v="0"/>
    <x v="1"/>
  </r>
  <r>
    <n v="50"/>
    <n v="72"/>
    <n v="129"/>
    <n v="49"/>
    <n v="38"/>
    <x v="4"/>
    <x v="120"/>
    <n v="60"/>
    <n v="63"/>
    <n v="90"/>
    <n v="147"/>
    <n v="971"/>
    <n v="3"/>
    <x v="14"/>
    <x v="18"/>
    <x v="3"/>
    <x v="1"/>
    <x v="1"/>
    <x v="0"/>
    <x v="2"/>
  </r>
  <r>
    <n v="171"/>
    <n v="186"/>
    <n v="329"/>
    <n v="113"/>
    <n v="71"/>
    <x v="30"/>
    <x v="135"/>
    <n v="120"/>
    <n v="107"/>
    <n v="170"/>
    <n v="262"/>
    <n v="360"/>
    <n v="8"/>
    <x v="14"/>
    <x v="19"/>
    <x v="3"/>
    <x v="1"/>
    <x v="1"/>
    <x v="3"/>
    <x v="6"/>
  </r>
  <r>
    <n v="43"/>
    <n v="49"/>
    <n v="87"/>
    <n v="33"/>
    <n v="20"/>
    <x v="28"/>
    <x v="144"/>
    <n v="50"/>
    <n v="20"/>
    <n v="50"/>
    <n v="61"/>
    <n v="509"/>
    <n v="9"/>
    <x v="14"/>
    <x v="19"/>
    <x v="3"/>
    <x v="1"/>
    <x v="1"/>
    <x v="3"/>
    <x v="7"/>
  </r>
  <r>
    <n v="92"/>
    <n v="105"/>
    <n v="178"/>
    <n v="62"/>
    <n v="43"/>
    <x v="8"/>
    <x v="131"/>
    <n v="40"/>
    <n v="40"/>
    <n v="70"/>
    <n v="99"/>
    <n v="425"/>
    <n v="11"/>
    <x v="14"/>
    <x v="19"/>
    <x v="3"/>
    <x v="1"/>
    <x v="0"/>
    <x v="1"/>
    <x v="9"/>
  </r>
  <r>
    <n v="56"/>
    <n v="77"/>
    <n v="137"/>
    <n v="52"/>
    <n v="39"/>
    <x v="34"/>
    <x v="127"/>
    <n v="30"/>
    <n v="42"/>
    <n v="50"/>
    <n v="92"/>
    <n v="206"/>
    <n v="12"/>
    <x v="14"/>
    <x v="19"/>
    <x v="3"/>
    <x v="1"/>
    <x v="0"/>
    <x v="1"/>
    <x v="10"/>
  </r>
  <r>
    <n v="0"/>
    <n v="87"/>
    <n v="160"/>
    <n v="63"/>
    <n v="87"/>
    <x v="7"/>
    <x v="128"/>
    <n v="10"/>
    <n v="40"/>
    <n v="60"/>
    <n v="100"/>
    <n v="360"/>
    <n v="13"/>
    <x v="14"/>
    <x v="19"/>
    <x v="3"/>
    <x v="1"/>
    <x v="0"/>
    <x v="1"/>
    <x v="3"/>
  </r>
  <r>
    <n v="52"/>
    <n v="63"/>
    <n v="119"/>
    <n v="49"/>
    <n v="28"/>
    <x v="34"/>
    <x v="129"/>
    <n v="40"/>
    <n v="40"/>
    <n v="60"/>
    <n v="104"/>
    <n v="425"/>
    <n v="4"/>
    <x v="14"/>
    <x v="19"/>
    <x v="3"/>
    <x v="1"/>
    <x v="0"/>
    <x v="2"/>
    <x v="12"/>
  </r>
  <r>
    <n v="18"/>
    <n v="66"/>
    <n v="128"/>
    <n v="54"/>
    <n v="54"/>
    <x v="23"/>
    <x v="124"/>
    <n v="20"/>
    <n v="45"/>
    <n v="60"/>
    <n v="115"/>
    <n v="360"/>
    <n v="5"/>
    <x v="14"/>
    <x v="19"/>
    <x v="3"/>
    <x v="1"/>
    <x v="0"/>
    <x v="2"/>
    <x v="4"/>
  </r>
  <r>
    <n v="59"/>
    <n v="84"/>
    <n v="165"/>
    <n v="71"/>
    <n v="44"/>
    <x v="9"/>
    <x v="130"/>
    <n v="50"/>
    <n v="66"/>
    <n v="80"/>
    <n v="146"/>
    <n v="206"/>
    <n v="6"/>
    <x v="14"/>
    <x v="19"/>
    <x v="3"/>
    <x v="1"/>
    <x v="1"/>
    <x v="2"/>
    <x v="5"/>
  </r>
  <r>
    <n v="71"/>
    <n v="89"/>
    <n v="160"/>
    <n v="61"/>
    <n v="41"/>
    <x v="8"/>
    <x v="104"/>
    <n v="80"/>
    <n v="68"/>
    <n v="110"/>
    <n v="182"/>
    <n v="509"/>
    <n v="2"/>
    <x v="14"/>
    <x v="19"/>
    <x v="3"/>
    <x v="1"/>
    <x v="0"/>
    <x v="0"/>
    <x v="1"/>
  </r>
  <r>
    <n v="24"/>
    <n v="132"/>
    <n v="242"/>
    <n v="95"/>
    <n v="116"/>
    <x v="53"/>
    <x v="125"/>
    <n v="70"/>
    <n v="158"/>
    <n v="170"/>
    <n v="283"/>
    <n v="206"/>
    <n v="3"/>
    <x v="14"/>
    <x v="19"/>
    <x v="3"/>
    <x v="1"/>
    <x v="1"/>
    <x v="0"/>
    <x v="2"/>
  </r>
  <r>
    <n v="140"/>
    <n v="163"/>
    <n v="346"/>
    <n v="116"/>
    <n v="69"/>
    <x v="50"/>
    <x v="5"/>
    <n v="100"/>
    <n v="153"/>
    <n v="150"/>
    <n v="272"/>
    <n v="720"/>
    <n v="8"/>
    <x v="15"/>
    <x v="0"/>
    <x v="0"/>
    <x v="0"/>
    <x v="1"/>
    <x v="3"/>
    <x v="6"/>
  </r>
  <r>
    <n v="-6"/>
    <n v="73"/>
    <n v="133"/>
    <n v="52"/>
    <n v="77"/>
    <x v="6"/>
    <x v="159"/>
    <n v="20"/>
    <n v="49"/>
    <n v="70"/>
    <n v="101"/>
    <n v="720"/>
    <n v="9"/>
    <x v="15"/>
    <x v="0"/>
    <x v="0"/>
    <x v="0"/>
    <x v="1"/>
    <x v="3"/>
    <x v="7"/>
  </r>
  <r>
    <n v="43"/>
    <n v="74"/>
    <n v="137"/>
    <n v="55"/>
    <n v="45"/>
    <x v="22"/>
    <x v="7"/>
    <n v="40"/>
    <n v="40"/>
    <n v="70"/>
    <n v="110"/>
    <n v="720"/>
    <n v="10"/>
    <x v="15"/>
    <x v="0"/>
    <x v="0"/>
    <x v="0"/>
    <x v="1"/>
    <x v="3"/>
    <x v="8"/>
  </r>
  <r>
    <n v="19"/>
    <n v="67"/>
    <n v="129"/>
    <n v="54"/>
    <n v="54"/>
    <x v="23"/>
    <x v="155"/>
    <n v="20"/>
    <n v="40"/>
    <n v="60"/>
    <n v="89"/>
    <n v="720"/>
    <n v="11"/>
    <x v="15"/>
    <x v="0"/>
    <x v="0"/>
    <x v="0"/>
    <x v="0"/>
    <x v="1"/>
    <x v="9"/>
  </r>
  <r>
    <n v="50"/>
    <n v="75"/>
    <n v="147"/>
    <n v="63"/>
    <n v="41"/>
    <x v="8"/>
    <x v="9"/>
    <n v="40"/>
    <n v="38"/>
    <n v="70"/>
    <n v="132"/>
    <n v="303"/>
    <n v="12"/>
    <x v="15"/>
    <x v="0"/>
    <x v="0"/>
    <x v="0"/>
    <x v="0"/>
    <x v="1"/>
    <x v="10"/>
  </r>
  <r>
    <n v="47"/>
    <n v="60"/>
    <n v="113"/>
    <n v="46"/>
    <n v="28"/>
    <x v="4"/>
    <x v="11"/>
    <n v="40"/>
    <n v="43"/>
    <n v="60"/>
    <n v="103"/>
    <n v="303"/>
    <n v="13"/>
    <x v="15"/>
    <x v="0"/>
    <x v="0"/>
    <x v="0"/>
    <x v="0"/>
    <x v="1"/>
    <x v="3"/>
  </r>
  <r>
    <n v="125"/>
    <n v="117"/>
    <n v="211"/>
    <n v="81"/>
    <n v="33"/>
    <x v="9"/>
    <x v="156"/>
    <n v="110"/>
    <n v="95"/>
    <n v="140"/>
    <n v="235"/>
    <n v="719"/>
    <n v="5"/>
    <x v="15"/>
    <x v="0"/>
    <x v="0"/>
    <x v="0"/>
    <x v="0"/>
    <x v="2"/>
    <x v="4"/>
  </r>
  <r>
    <n v="71"/>
    <n v="102"/>
    <n v="181"/>
    <n v="68"/>
    <n v="54"/>
    <x v="9"/>
    <x v="157"/>
    <n v="80"/>
    <n v="64"/>
    <n v="130"/>
    <n v="200"/>
    <n v="303"/>
    <n v="6"/>
    <x v="15"/>
    <x v="0"/>
    <x v="0"/>
    <x v="0"/>
    <x v="1"/>
    <x v="2"/>
    <x v="5"/>
  </r>
  <r>
    <n v="142"/>
    <n v="132"/>
    <n v="238"/>
    <n v="91"/>
    <n v="36"/>
    <x v="25"/>
    <x v="0"/>
    <n v="110"/>
    <n v="90"/>
    <n v="140"/>
    <n v="231"/>
    <n v="970"/>
    <n v="1"/>
    <x v="15"/>
    <x v="0"/>
    <x v="0"/>
    <x v="0"/>
    <x v="0"/>
    <x v="0"/>
    <x v="0"/>
  </r>
  <r>
    <n v="93"/>
    <n v="100"/>
    <n v="190"/>
    <n v="78"/>
    <n v="37"/>
    <x v="25"/>
    <x v="154"/>
    <n v="70"/>
    <n v="78"/>
    <n v="100"/>
    <n v="178"/>
    <n v="970"/>
    <n v="2"/>
    <x v="15"/>
    <x v="0"/>
    <x v="0"/>
    <x v="0"/>
    <x v="0"/>
    <x v="0"/>
    <x v="1"/>
  </r>
  <r>
    <n v="156"/>
    <n v="145"/>
    <n v="261"/>
    <n v="112"/>
    <n v="40"/>
    <x v="55"/>
    <x v="158"/>
    <n v="120"/>
    <n v="91"/>
    <n v="150"/>
    <n v="247"/>
    <n v="303"/>
    <n v="3"/>
    <x v="15"/>
    <x v="0"/>
    <x v="0"/>
    <x v="0"/>
    <x v="1"/>
    <x v="0"/>
    <x v="2"/>
  </r>
  <r>
    <n v="141"/>
    <n v="132"/>
    <n v="238"/>
    <n v="91"/>
    <n v="37"/>
    <x v="25"/>
    <x v="0"/>
    <n v="100"/>
    <n v="78"/>
    <n v="120"/>
    <n v="182"/>
    <n v="847"/>
    <n v="8"/>
    <x v="15"/>
    <x v="1"/>
    <x v="0"/>
    <x v="0"/>
    <x v="1"/>
    <x v="3"/>
    <x v="6"/>
  </r>
  <r>
    <n v="92"/>
    <n v="100"/>
    <n v="190"/>
    <n v="78"/>
    <n v="38"/>
    <x v="25"/>
    <x v="154"/>
    <n v="60"/>
    <n v="60"/>
    <n v="90"/>
    <n v="159"/>
    <n v="708"/>
    <n v="9"/>
    <x v="15"/>
    <x v="1"/>
    <x v="0"/>
    <x v="0"/>
    <x v="1"/>
    <x v="3"/>
    <x v="7"/>
  </r>
  <r>
    <n v="157"/>
    <n v="145"/>
    <n v="261"/>
    <n v="99"/>
    <n v="39"/>
    <x v="55"/>
    <x v="158"/>
    <n v="110"/>
    <n v="80"/>
    <n v="130"/>
    <n v="200"/>
    <n v="815"/>
    <n v="10"/>
    <x v="15"/>
    <x v="1"/>
    <x v="0"/>
    <x v="0"/>
    <x v="1"/>
    <x v="3"/>
    <x v="8"/>
  </r>
  <r>
    <n v="123"/>
    <n v="117"/>
    <n v="211"/>
    <n v="81"/>
    <n v="34"/>
    <x v="9"/>
    <x v="156"/>
    <n v="80"/>
    <n v="60"/>
    <n v="110"/>
    <n v="170"/>
    <n v="309"/>
    <n v="11"/>
    <x v="15"/>
    <x v="1"/>
    <x v="0"/>
    <x v="0"/>
    <x v="0"/>
    <x v="1"/>
    <x v="9"/>
  </r>
  <r>
    <n v="73"/>
    <n v="102"/>
    <n v="181"/>
    <n v="68"/>
    <n v="53"/>
    <x v="9"/>
    <x v="157"/>
    <n v="40"/>
    <n v="38"/>
    <n v="90"/>
    <n v="140"/>
    <n v="773"/>
    <n v="12"/>
    <x v="15"/>
    <x v="1"/>
    <x v="0"/>
    <x v="0"/>
    <x v="0"/>
    <x v="1"/>
    <x v="10"/>
  </r>
  <r>
    <n v="326"/>
    <n v="335"/>
    <n v="626"/>
    <n v="252"/>
    <n v="115"/>
    <x v="42"/>
    <x v="161"/>
    <n v="280"/>
    <n v="223"/>
    <n v="400"/>
    <n v="685"/>
    <n v="309"/>
    <n v="5"/>
    <x v="15"/>
    <x v="1"/>
    <x v="0"/>
    <x v="0"/>
    <x v="0"/>
    <x v="2"/>
    <x v="4"/>
  </r>
  <r>
    <n v="221"/>
    <n v="239"/>
    <n v="509"/>
    <n v="230"/>
    <n v="90"/>
    <x v="49"/>
    <x v="162"/>
    <n v="200"/>
    <n v="188"/>
    <n v="290"/>
    <n v="554"/>
    <n v="815"/>
    <n v="6"/>
    <x v="15"/>
    <x v="1"/>
    <x v="0"/>
    <x v="0"/>
    <x v="1"/>
    <x v="2"/>
    <x v="5"/>
  </r>
  <r>
    <n v="232"/>
    <n v="265"/>
    <n v="486"/>
    <n v="167"/>
    <n v="109"/>
    <x v="12"/>
    <x v="160"/>
    <n v="170"/>
    <n v="149"/>
    <n v="270"/>
    <n v="470"/>
    <n v="630"/>
    <n v="2"/>
    <x v="15"/>
    <x v="1"/>
    <x v="0"/>
    <x v="0"/>
    <x v="0"/>
    <x v="0"/>
    <x v="1"/>
  </r>
  <r>
    <n v="172"/>
    <n v="178"/>
    <n v="321"/>
    <n v="113"/>
    <n v="62"/>
    <x v="40"/>
    <x v="129"/>
    <n v="130"/>
    <n v="92"/>
    <n v="180"/>
    <n v="313"/>
    <n v="312"/>
    <n v="3"/>
    <x v="15"/>
    <x v="1"/>
    <x v="0"/>
    <x v="0"/>
    <x v="1"/>
    <x v="0"/>
    <x v="2"/>
  </r>
  <r>
    <n v="326"/>
    <n v="335"/>
    <n v="626"/>
    <n v="268"/>
    <n v="115"/>
    <x v="42"/>
    <x v="161"/>
    <n v="210"/>
    <n v="193"/>
    <n v="300"/>
    <n v="510"/>
    <n v="563"/>
    <n v="8"/>
    <x v="15"/>
    <x v="2"/>
    <x v="0"/>
    <x v="1"/>
    <x v="1"/>
    <x v="3"/>
    <x v="6"/>
  </r>
  <r>
    <n v="171"/>
    <n v="178"/>
    <n v="321"/>
    <n v="95"/>
    <n v="63"/>
    <x v="40"/>
    <x v="129"/>
    <n v="120"/>
    <n v="83"/>
    <n v="160"/>
    <n v="260"/>
    <n v="319"/>
    <n v="9"/>
    <x v="15"/>
    <x v="2"/>
    <x v="0"/>
    <x v="1"/>
    <x v="1"/>
    <x v="3"/>
    <x v="7"/>
  </r>
  <r>
    <n v="220"/>
    <n v="239"/>
    <n v="509"/>
    <n v="282"/>
    <n v="91"/>
    <x v="49"/>
    <x v="162"/>
    <n v="140"/>
    <n v="216"/>
    <n v="220"/>
    <n v="431"/>
    <n v="712"/>
    <n v="11"/>
    <x v="15"/>
    <x v="2"/>
    <x v="0"/>
    <x v="1"/>
    <x v="0"/>
    <x v="1"/>
    <x v="9"/>
  </r>
  <r>
    <n v="276"/>
    <n v="318"/>
    <n v="616"/>
    <n v="265"/>
    <n v="132"/>
    <x v="56"/>
    <x v="164"/>
    <n v="160"/>
    <n v="172"/>
    <n v="280"/>
    <n v="512"/>
    <n v="563"/>
    <n v="12"/>
    <x v="15"/>
    <x v="2"/>
    <x v="0"/>
    <x v="1"/>
    <x v="0"/>
    <x v="1"/>
    <x v="10"/>
  </r>
  <r>
    <n v="15"/>
    <n v="26"/>
    <n v="46"/>
    <n v="17"/>
    <n v="16"/>
    <x v="16"/>
    <x v="165"/>
    <n v="30"/>
    <n v="10"/>
    <n v="40"/>
    <n v="50"/>
    <n v="515"/>
    <n v="5"/>
    <x v="15"/>
    <x v="2"/>
    <x v="0"/>
    <x v="1"/>
    <x v="0"/>
    <x v="2"/>
    <x v="4"/>
  </r>
  <r>
    <n v="47"/>
    <n v="43"/>
    <n v="46"/>
    <n v="0"/>
    <n v="11"/>
    <x v="38"/>
    <x v="166"/>
    <n v="40"/>
    <n v="0"/>
    <n v="50"/>
    <n v="56"/>
    <n v="712"/>
    <n v="6"/>
    <x v="15"/>
    <x v="2"/>
    <x v="0"/>
    <x v="1"/>
    <x v="1"/>
    <x v="2"/>
    <x v="5"/>
  </r>
  <r>
    <n v="16"/>
    <n v="28"/>
    <n v="50"/>
    <n v="19"/>
    <n v="17"/>
    <x v="13"/>
    <x v="163"/>
    <n v="10"/>
    <n v="20"/>
    <n v="20"/>
    <n v="41"/>
    <n v="515"/>
    <n v="1"/>
    <x v="15"/>
    <x v="2"/>
    <x v="0"/>
    <x v="1"/>
    <x v="0"/>
    <x v="0"/>
    <x v="0"/>
  </r>
  <r>
    <n v="4"/>
    <n v="33"/>
    <n v="65"/>
    <n v="28"/>
    <n v="30"/>
    <x v="14"/>
    <x v="167"/>
    <n v="20"/>
    <n v="20"/>
    <n v="40"/>
    <n v="58"/>
    <n v="319"/>
    <n v="2"/>
    <x v="15"/>
    <x v="2"/>
    <x v="0"/>
    <x v="1"/>
    <x v="0"/>
    <x v="0"/>
    <x v="1"/>
  </r>
  <r>
    <n v="13"/>
    <n v="28"/>
    <n v="52"/>
    <n v="21"/>
    <n v="19"/>
    <x v="41"/>
    <x v="168"/>
    <n v="20"/>
    <n v="20"/>
    <n v="30"/>
    <n v="47"/>
    <n v="641"/>
    <n v="3"/>
    <x v="15"/>
    <x v="2"/>
    <x v="0"/>
    <x v="1"/>
    <x v="1"/>
    <x v="0"/>
    <x v="2"/>
  </r>
  <r>
    <n v="-9"/>
    <n v="63"/>
    <n v="114"/>
    <n v="44"/>
    <n v="69"/>
    <x v="30"/>
    <x v="17"/>
    <n v="10"/>
    <n v="38"/>
    <n v="60"/>
    <n v="82"/>
    <n v="417"/>
    <n v="8"/>
    <x v="15"/>
    <x v="3"/>
    <x v="0"/>
    <x v="1"/>
    <x v="1"/>
    <x v="3"/>
    <x v="6"/>
  </r>
  <r>
    <n v="-18"/>
    <n v="40"/>
    <n v="142"/>
    <n v="93"/>
    <n v="52"/>
    <x v="55"/>
    <x v="170"/>
    <n v="10"/>
    <n v="70"/>
    <n v="40"/>
    <n v="101"/>
    <n v="636"/>
    <n v="9"/>
    <x v="15"/>
    <x v="3"/>
    <x v="0"/>
    <x v="1"/>
    <x v="1"/>
    <x v="3"/>
    <x v="7"/>
  </r>
  <r>
    <n v="16"/>
    <n v="51"/>
    <n v="94"/>
    <n v="37"/>
    <n v="40"/>
    <x v="19"/>
    <x v="169"/>
    <n v="10"/>
    <n v="30"/>
    <n v="40"/>
    <n v="70"/>
    <n v="417"/>
    <n v="11"/>
    <x v="15"/>
    <x v="3"/>
    <x v="0"/>
    <x v="1"/>
    <x v="0"/>
    <x v="1"/>
    <x v="9"/>
  </r>
  <r>
    <n v="-13"/>
    <n v="36"/>
    <n v="69"/>
    <n v="29"/>
    <n v="45"/>
    <x v="21"/>
    <x v="20"/>
    <n v="-10"/>
    <n v="20"/>
    <n v="30"/>
    <n v="62"/>
    <n v="417"/>
    <n v="12"/>
    <x v="15"/>
    <x v="3"/>
    <x v="0"/>
    <x v="1"/>
    <x v="0"/>
    <x v="1"/>
    <x v="10"/>
  </r>
  <r>
    <n v="-3"/>
    <n v="44"/>
    <n v="84"/>
    <n v="35"/>
    <n v="46"/>
    <x v="45"/>
    <x v="16"/>
    <n v="-10"/>
    <n v="17"/>
    <n v="30"/>
    <n v="47"/>
    <n v="314"/>
    <n v="13"/>
    <x v="15"/>
    <x v="3"/>
    <x v="0"/>
    <x v="1"/>
    <x v="0"/>
    <x v="1"/>
    <x v="3"/>
  </r>
  <r>
    <n v="64"/>
    <n v="68"/>
    <n v="123"/>
    <n v="47"/>
    <n v="25"/>
    <x v="45"/>
    <x v="2"/>
    <n v="60"/>
    <n v="55"/>
    <n v="80"/>
    <n v="130"/>
    <n v="314"/>
    <n v="5"/>
    <x v="15"/>
    <x v="3"/>
    <x v="0"/>
    <x v="1"/>
    <x v="0"/>
    <x v="2"/>
    <x v="4"/>
  </r>
  <r>
    <n v="65"/>
    <n v="67"/>
    <n v="119"/>
    <n v="45"/>
    <n v="23"/>
    <x v="19"/>
    <x v="0"/>
    <n v="60"/>
    <n v="56"/>
    <n v="80"/>
    <n v="130"/>
    <n v="573"/>
    <n v="6"/>
    <x v="15"/>
    <x v="3"/>
    <x v="0"/>
    <x v="1"/>
    <x v="1"/>
    <x v="2"/>
    <x v="5"/>
  </r>
  <r>
    <n v="52"/>
    <n v="98"/>
    <n v="190"/>
    <n v="80"/>
    <n v="63"/>
    <x v="10"/>
    <x v="15"/>
    <n v="50"/>
    <n v="82"/>
    <n v="100"/>
    <n v="178"/>
    <n v="573"/>
    <n v="2"/>
    <x v="15"/>
    <x v="3"/>
    <x v="0"/>
    <x v="1"/>
    <x v="0"/>
    <x v="0"/>
    <x v="1"/>
  </r>
  <r>
    <n v="70"/>
    <n v="91"/>
    <n v="178"/>
    <n v="76"/>
    <n v="44"/>
    <x v="5"/>
    <x v="9"/>
    <n v="50"/>
    <n v="77"/>
    <n v="90"/>
    <n v="173"/>
    <n v="573"/>
    <n v="3"/>
    <x v="15"/>
    <x v="3"/>
    <x v="0"/>
    <x v="1"/>
    <x v="1"/>
    <x v="0"/>
    <x v="2"/>
  </r>
  <r>
    <n v="24"/>
    <n v="32"/>
    <n v="56"/>
    <n v="21"/>
    <n v="16"/>
    <x v="13"/>
    <x v="174"/>
    <n v="30"/>
    <n v="10"/>
    <n v="30"/>
    <n v="40"/>
    <n v="234"/>
    <n v="8"/>
    <x v="15"/>
    <x v="4"/>
    <x v="0"/>
    <x v="0"/>
    <x v="1"/>
    <x v="3"/>
    <x v="6"/>
  </r>
  <r>
    <n v="39"/>
    <n v="45"/>
    <n v="80"/>
    <n v="30"/>
    <n v="19"/>
    <x v="14"/>
    <x v="163"/>
    <n v="40"/>
    <n v="20"/>
    <n v="40"/>
    <n v="51"/>
    <n v="330"/>
    <n v="9"/>
    <x v="15"/>
    <x v="4"/>
    <x v="0"/>
    <x v="0"/>
    <x v="1"/>
    <x v="3"/>
    <x v="7"/>
  </r>
  <r>
    <n v="108"/>
    <n v="134"/>
    <n v="237"/>
    <n v="88"/>
    <n v="61"/>
    <x v="57"/>
    <x v="171"/>
    <n v="70"/>
    <n v="59"/>
    <n v="120"/>
    <n v="201"/>
    <n v="937"/>
    <n v="11"/>
    <x v="15"/>
    <x v="4"/>
    <x v="0"/>
    <x v="0"/>
    <x v="0"/>
    <x v="1"/>
    <x v="9"/>
  </r>
  <r>
    <n v="144"/>
    <n v="155"/>
    <n v="285"/>
    <n v="140"/>
    <n v="58"/>
    <x v="20"/>
    <x v="172"/>
    <n v="90"/>
    <n v="90"/>
    <n v="140"/>
    <n v="230"/>
    <n v="234"/>
    <n v="12"/>
    <x v="15"/>
    <x v="4"/>
    <x v="0"/>
    <x v="0"/>
    <x v="0"/>
    <x v="1"/>
    <x v="10"/>
  </r>
  <r>
    <n v="138"/>
    <n v="163"/>
    <n v="346"/>
    <n v="160"/>
    <n v="70"/>
    <x v="50"/>
    <x v="5"/>
    <n v="130"/>
    <n v="146"/>
    <n v="200"/>
    <n v="380"/>
    <n v="216"/>
    <n v="5"/>
    <x v="15"/>
    <x v="4"/>
    <x v="0"/>
    <x v="0"/>
    <x v="0"/>
    <x v="2"/>
    <x v="4"/>
  </r>
  <r>
    <n v="19"/>
    <n v="67"/>
    <n v="129"/>
    <n v="54"/>
    <n v="54"/>
    <x v="23"/>
    <x v="155"/>
    <n v="30"/>
    <n v="66"/>
    <n v="80"/>
    <n v="146"/>
    <n v="419"/>
    <n v="6"/>
    <x v="15"/>
    <x v="4"/>
    <x v="0"/>
    <x v="0"/>
    <x v="1"/>
    <x v="2"/>
    <x v="5"/>
  </r>
  <r>
    <n v="42"/>
    <n v="74"/>
    <n v="137"/>
    <n v="55"/>
    <n v="46"/>
    <x v="22"/>
    <x v="7"/>
    <n v="50"/>
    <n v="51"/>
    <n v="80"/>
    <n v="131"/>
    <n v="567"/>
    <n v="1"/>
    <x v="15"/>
    <x v="4"/>
    <x v="0"/>
    <x v="0"/>
    <x v="0"/>
    <x v="0"/>
    <x v="0"/>
  </r>
  <r>
    <n v="40"/>
    <n v="64"/>
    <n v="114"/>
    <n v="43"/>
    <n v="37"/>
    <x v="45"/>
    <x v="173"/>
    <n v="40"/>
    <n v="40"/>
    <n v="70"/>
    <n v="112"/>
    <n v="330"/>
    <n v="2"/>
    <x v="15"/>
    <x v="4"/>
    <x v="0"/>
    <x v="0"/>
    <x v="0"/>
    <x v="0"/>
    <x v="1"/>
  </r>
  <r>
    <n v="-4"/>
    <n v="73"/>
    <n v="133"/>
    <n v="52"/>
    <n v="76"/>
    <x v="6"/>
    <x v="159"/>
    <n v="20"/>
    <n v="50"/>
    <n v="80"/>
    <n v="133"/>
    <n v="513"/>
    <n v="3"/>
    <x v="15"/>
    <x v="4"/>
    <x v="0"/>
    <x v="0"/>
    <x v="1"/>
    <x v="0"/>
    <x v="2"/>
  </r>
  <r>
    <n v="68"/>
    <n v="84"/>
    <n v="142"/>
    <n v="49"/>
    <n v="38"/>
    <x v="4"/>
    <x v="87"/>
    <n v="50"/>
    <n v="48"/>
    <n v="70"/>
    <n v="118"/>
    <n v="414"/>
    <n v="8"/>
    <x v="15"/>
    <x v="5"/>
    <x v="0"/>
    <x v="1"/>
    <x v="1"/>
    <x v="3"/>
    <x v="6"/>
  </r>
  <r>
    <n v="70"/>
    <n v="72"/>
    <n v="129"/>
    <n v="49"/>
    <n v="25"/>
    <x v="45"/>
    <x v="180"/>
    <n v="50"/>
    <n v="40"/>
    <n v="60"/>
    <n v="109"/>
    <n v="262"/>
    <n v="9"/>
    <x v="15"/>
    <x v="5"/>
    <x v="0"/>
    <x v="1"/>
    <x v="1"/>
    <x v="3"/>
    <x v="7"/>
  </r>
  <r>
    <n v="46"/>
    <n v="68"/>
    <n v="121"/>
    <n v="46"/>
    <n v="37"/>
    <x v="3"/>
    <x v="175"/>
    <n v="40"/>
    <n v="30"/>
    <n v="70"/>
    <n v="111"/>
    <n v="262"/>
    <n v="11"/>
    <x v="15"/>
    <x v="5"/>
    <x v="0"/>
    <x v="1"/>
    <x v="0"/>
    <x v="1"/>
    <x v="9"/>
  </r>
  <r>
    <n v="1"/>
    <n v="87"/>
    <n v="160"/>
    <n v="63"/>
    <n v="86"/>
    <x v="7"/>
    <x v="176"/>
    <n v="10"/>
    <n v="62"/>
    <n v="80"/>
    <n v="142"/>
    <n v="608"/>
    <n v="12"/>
    <x v="15"/>
    <x v="5"/>
    <x v="0"/>
    <x v="1"/>
    <x v="0"/>
    <x v="1"/>
    <x v="10"/>
  </r>
  <r>
    <n v="58"/>
    <n v="82"/>
    <n v="161"/>
    <n v="69"/>
    <n v="43"/>
    <x v="27"/>
    <x v="9"/>
    <n v="50"/>
    <n v="85"/>
    <n v="90"/>
    <n v="165"/>
    <n v="608"/>
    <n v="5"/>
    <x v="15"/>
    <x v="5"/>
    <x v="0"/>
    <x v="1"/>
    <x v="0"/>
    <x v="2"/>
    <x v="4"/>
  </r>
  <r>
    <n v="47"/>
    <n v="58"/>
    <n v="110"/>
    <n v="45"/>
    <n v="26"/>
    <x v="3"/>
    <x v="177"/>
    <n v="50"/>
    <n v="50"/>
    <n v="70"/>
    <n v="126"/>
    <n v="920"/>
    <n v="6"/>
    <x v="15"/>
    <x v="5"/>
    <x v="0"/>
    <x v="1"/>
    <x v="1"/>
    <x v="2"/>
    <x v="5"/>
  </r>
  <r>
    <n v="24"/>
    <n v="70"/>
    <n v="135"/>
    <n v="57"/>
    <n v="54"/>
    <x v="27"/>
    <x v="178"/>
    <n v="20"/>
    <n v="60"/>
    <n v="70"/>
    <n v="129"/>
    <n v="715"/>
    <n v="1"/>
    <x v="15"/>
    <x v="5"/>
    <x v="0"/>
    <x v="1"/>
    <x v="0"/>
    <x v="0"/>
    <x v="0"/>
  </r>
  <r>
    <n v="25"/>
    <n v="132"/>
    <n v="242"/>
    <n v="95"/>
    <n v="115"/>
    <x v="53"/>
    <x v="179"/>
    <n v="30"/>
    <n v="80"/>
    <n v="130"/>
    <n v="228"/>
    <n v="608"/>
    <n v="2"/>
    <x v="15"/>
    <x v="5"/>
    <x v="0"/>
    <x v="1"/>
    <x v="0"/>
    <x v="0"/>
    <x v="1"/>
  </r>
  <r>
    <n v="86"/>
    <n v="112"/>
    <n v="208"/>
    <n v="83"/>
    <n v="54"/>
    <x v="1"/>
    <x v="159"/>
    <n v="80"/>
    <n v="83"/>
    <n v="120"/>
    <n v="197"/>
    <n v="262"/>
    <n v="3"/>
    <x v="15"/>
    <x v="5"/>
    <x v="0"/>
    <x v="1"/>
    <x v="1"/>
    <x v="0"/>
    <x v="2"/>
  </r>
  <r>
    <n v="50"/>
    <n v="98"/>
    <n v="190"/>
    <n v="80"/>
    <n v="64"/>
    <x v="10"/>
    <x v="15"/>
    <n v="30"/>
    <n v="51"/>
    <n v="70"/>
    <n v="139"/>
    <n v="203"/>
    <n v="9"/>
    <x v="15"/>
    <x v="6"/>
    <x v="1"/>
    <x v="1"/>
    <x v="1"/>
    <x v="3"/>
    <x v="7"/>
  </r>
  <r>
    <n v="68"/>
    <n v="91"/>
    <n v="178"/>
    <n v="76"/>
    <n v="45"/>
    <x v="5"/>
    <x v="9"/>
    <n v="60"/>
    <n v="40"/>
    <n v="80"/>
    <n v="140"/>
    <n v="475"/>
    <n v="10"/>
    <x v="15"/>
    <x v="6"/>
    <x v="1"/>
    <x v="1"/>
    <x v="1"/>
    <x v="3"/>
    <x v="8"/>
  </r>
  <r>
    <n v="64"/>
    <n v="68"/>
    <n v="123"/>
    <n v="47"/>
    <n v="25"/>
    <x v="45"/>
    <x v="2"/>
    <n v="60"/>
    <n v="40"/>
    <n v="80"/>
    <n v="109"/>
    <n v="959"/>
    <n v="11"/>
    <x v="15"/>
    <x v="6"/>
    <x v="1"/>
    <x v="1"/>
    <x v="0"/>
    <x v="1"/>
    <x v="9"/>
  </r>
  <r>
    <n v="27"/>
    <n v="37"/>
    <n v="66"/>
    <n v="25"/>
    <n v="19"/>
    <x v="15"/>
    <x v="181"/>
    <n v="30"/>
    <n v="20"/>
    <n v="40"/>
    <n v="60"/>
    <n v="959"/>
    <n v="13"/>
    <x v="15"/>
    <x v="6"/>
    <x v="1"/>
    <x v="1"/>
    <x v="0"/>
    <x v="1"/>
    <x v="3"/>
  </r>
  <r>
    <n v="159"/>
    <n v="176"/>
    <n v="311"/>
    <n v="69"/>
    <n v="69"/>
    <x v="58"/>
    <x v="183"/>
    <n v="110"/>
    <n v="92"/>
    <n v="160"/>
    <n v="270"/>
    <n v="959"/>
    <n v="2"/>
    <x v="15"/>
    <x v="6"/>
    <x v="1"/>
    <x v="1"/>
    <x v="0"/>
    <x v="0"/>
    <x v="1"/>
  </r>
  <r>
    <n v="0"/>
    <n v="87"/>
    <n v="160"/>
    <n v="63"/>
    <n v="87"/>
    <x v="7"/>
    <x v="176"/>
    <n v="10"/>
    <n v="60"/>
    <n v="80"/>
    <n v="140"/>
    <n v="203"/>
    <n v="5"/>
    <x v="15"/>
    <x v="6"/>
    <x v="1"/>
    <x v="1"/>
    <x v="0"/>
    <x v="2"/>
    <x v="4"/>
  </r>
  <r>
    <n v="36"/>
    <n v="68"/>
    <n v="127"/>
    <n v="51"/>
    <n v="44"/>
    <x v="34"/>
    <x v="182"/>
    <n v="40"/>
    <n v="34"/>
    <n v="70"/>
    <n v="110"/>
    <n v="860"/>
    <n v="6"/>
    <x v="15"/>
    <x v="6"/>
    <x v="1"/>
    <x v="1"/>
    <x v="1"/>
    <x v="2"/>
    <x v="5"/>
  </r>
  <r>
    <n v="46"/>
    <n v="58"/>
    <n v="110"/>
    <n v="45"/>
    <n v="27"/>
    <x v="3"/>
    <x v="177"/>
    <n v="30"/>
    <n v="38"/>
    <n v="50"/>
    <n v="72"/>
    <n v="321"/>
    <n v="8"/>
    <x v="15"/>
    <x v="7"/>
    <x v="1"/>
    <x v="0"/>
    <x v="1"/>
    <x v="3"/>
    <x v="6"/>
  </r>
  <r>
    <n v="22"/>
    <n v="70"/>
    <n v="135"/>
    <n v="57"/>
    <n v="55"/>
    <x v="27"/>
    <x v="178"/>
    <n v="20"/>
    <n v="31"/>
    <n v="50"/>
    <n v="81"/>
    <n v="772"/>
    <n v="9"/>
    <x v="15"/>
    <x v="7"/>
    <x v="1"/>
    <x v="0"/>
    <x v="1"/>
    <x v="3"/>
    <x v="7"/>
  </r>
  <r>
    <n v="58"/>
    <n v="82"/>
    <n v="161"/>
    <n v="69"/>
    <n v="43"/>
    <x v="27"/>
    <x v="9"/>
    <n v="40"/>
    <n v="50"/>
    <n v="60"/>
    <n v="100"/>
    <n v="850"/>
    <n v="10"/>
    <x v="15"/>
    <x v="7"/>
    <x v="1"/>
    <x v="0"/>
    <x v="1"/>
    <x v="3"/>
    <x v="8"/>
  </r>
  <r>
    <n v="45"/>
    <n v="51"/>
    <n v="91"/>
    <n v="34"/>
    <n v="21"/>
    <x v="28"/>
    <x v="2"/>
    <n v="50"/>
    <n v="41"/>
    <n v="60"/>
    <n v="90"/>
    <n v="904"/>
    <n v="11"/>
    <x v="15"/>
    <x v="7"/>
    <x v="1"/>
    <x v="0"/>
    <x v="0"/>
    <x v="1"/>
    <x v="9"/>
  </r>
  <r>
    <n v="70"/>
    <n v="72"/>
    <n v="129"/>
    <n v="49"/>
    <n v="25"/>
    <x v="45"/>
    <x v="180"/>
    <n v="60"/>
    <n v="50"/>
    <n v="80"/>
    <n v="143"/>
    <n v="904"/>
    <n v="13"/>
    <x v="15"/>
    <x v="7"/>
    <x v="1"/>
    <x v="0"/>
    <x v="0"/>
    <x v="1"/>
    <x v="3"/>
  </r>
  <r>
    <n v="108"/>
    <n v="134"/>
    <n v="237"/>
    <n v="88"/>
    <n v="61"/>
    <x v="57"/>
    <x v="171"/>
    <n v="90"/>
    <n v="78"/>
    <n v="130"/>
    <n v="208"/>
    <n v="850"/>
    <n v="2"/>
    <x v="15"/>
    <x v="7"/>
    <x v="1"/>
    <x v="0"/>
    <x v="0"/>
    <x v="0"/>
    <x v="1"/>
  </r>
  <r>
    <n v="145"/>
    <n v="155"/>
    <n v="285"/>
    <n v="90"/>
    <n v="57"/>
    <x v="20"/>
    <x v="172"/>
    <n v="100"/>
    <n v="70"/>
    <n v="150"/>
    <n v="250"/>
    <n v="754"/>
    <n v="3"/>
    <x v="15"/>
    <x v="7"/>
    <x v="1"/>
    <x v="0"/>
    <x v="1"/>
    <x v="0"/>
    <x v="2"/>
  </r>
  <r>
    <n v="25"/>
    <n v="132"/>
    <n v="242"/>
    <n v="95"/>
    <n v="115"/>
    <x v="53"/>
    <x v="179"/>
    <n v="30"/>
    <n v="90"/>
    <n v="130"/>
    <n v="225"/>
    <n v="850"/>
    <n v="5"/>
    <x v="15"/>
    <x v="7"/>
    <x v="1"/>
    <x v="0"/>
    <x v="0"/>
    <x v="2"/>
    <x v="4"/>
  </r>
  <r>
    <n v="86"/>
    <n v="112"/>
    <n v="208"/>
    <n v="83"/>
    <n v="54"/>
    <x v="1"/>
    <x v="159"/>
    <n v="80"/>
    <n v="76"/>
    <n v="120"/>
    <n v="184"/>
    <n v="754"/>
    <n v="6"/>
    <x v="15"/>
    <x v="7"/>
    <x v="1"/>
    <x v="0"/>
    <x v="1"/>
    <x v="2"/>
    <x v="5"/>
  </r>
  <r>
    <n v="19"/>
    <n v="67"/>
    <n v="129"/>
    <n v="54"/>
    <n v="54"/>
    <x v="23"/>
    <x v="155"/>
    <n v="20"/>
    <n v="31"/>
    <n v="50"/>
    <n v="99"/>
    <n v="774"/>
    <n v="9"/>
    <x v="15"/>
    <x v="8"/>
    <x v="1"/>
    <x v="0"/>
    <x v="1"/>
    <x v="3"/>
    <x v="7"/>
  </r>
  <r>
    <n v="39"/>
    <n v="45"/>
    <n v="80"/>
    <n v="30"/>
    <n v="19"/>
    <x v="14"/>
    <x v="163"/>
    <n v="40"/>
    <n v="30"/>
    <n v="50"/>
    <n v="80"/>
    <n v="351"/>
    <n v="11"/>
    <x v="15"/>
    <x v="8"/>
    <x v="1"/>
    <x v="0"/>
    <x v="0"/>
    <x v="1"/>
    <x v="9"/>
  </r>
  <r>
    <n v="24"/>
    <n v="32"/>
    <n v="56"/>
    <n v="21"/>
    <n v="16"/>
    <x v="13"/>
    <x v="174"/>
    <n v="20"/>
    <n v="20"/>
    <n v="30"/>
    <n v="37"/>
    <n v="774"/>
    <n v="13"/>
    <x v="15"/>
    <x v="8"/>
    <x v="1"/>
    <x v="0"/>
    <x v="0"/>
    <x v="1"/>
    <x v="3"/>
  </r>
  <r>
    <n v="589"/>
    <n v="451"/>
    <n v="553"/>
    <n v="68"/>
    <n v="54"/>
    <x v="9"/>
    <x v="185"/>
    <n v="400"/>
    <n v="60"/>
    <n v="430"/>
    <n v="490"/>
    <n v="339"/>
    <n v="2"/>
    <x v="15"/>
    <x v="8"/>
    <x v="1"/>
    <x v="0"/>
    <x v="0"/>
    <x v="0"/>
    <x v="1"/>
  </r>
  <r>
    <n v="-18"/>
    <n v="65"/>
    <n v="125"/>
    <n v="52"/>
    <n v="77"/>
    <x v="6"/>
    <x v="184"/>
    <n v="10"/>
    <n v="40"/>
    <n v="70"/>
    <n v="115"/>
    <n v="339"/>
    <n v="5"/>
    <x v="15"/>
    <x v="8"/>
    <x v="1"/>
    <x v="0"/>
    <x v="0"/>
    <x v="2"/>
    <x v="4"/>
  </r>
  <r>
    <n v="140"/>
    <n v="163"/>
    <n v="346"/>
    <n v="164"/>
    <n v="69"/>
    <x v="50"/>
    <x v="5"/>
    <n v="100"/>
    <n v="156"/>
    <n v="160"/>
    <n v="317"/>
    <n v="508"/>
    <n v="7"/>
    <x v="15"/>
    <x v="8"/>
    <x v="1"/>
    <x v="0"/>
    <x v="0"/>
    <x v="2"/>
    <x v="11"/>
  </r>
  <r>
    <n v="-4"/>
    <n v="44"/>
    <n v="84"/>
    <n v="35"/>
    <n v="47"/>
    <x v="45"/>
    <x v="16"/>
    <n v="10"/>
    <n v="20"/>
    <n v="40"/>
    <n v="51"/>
    <n v="603"/>
    <n v="9"/>
    <x v="15"/>
    <x v="9"/>
    <x v="1"/>
    <x v="1"/>
    <x v="1"/>
    <x v="3"/>
    <x v="7"/>
  </r>
  <r>
    <n v="18"/>
    <n v="28"/>
    <n v="50"/>
    <n v="19"/>
    <n v="16"/>
    <x v="13"/>
    <x v="163"/>
    <n v="20"/>
    <n v="20"/>
    <n v="30"/>
    <n v="61"/>
    <n v="603"/>
    <n v="11"/>
    <x v="15"/>
    <x v="9"/>
    <x v="1"/>
    <x v="1"/>
    <x v="0"/>
    <x v="1"/>
    <x v="9"/>
  </r>
  <r>
    <n v="47"/>
    <n v="43"/>
    <n v="46"/>
    <n v="0"/>
    <n v="11"/>
    <x v="38"/>
    <x v="166"/>
    <n v="30"/>
    <n v="0"/>
    <n v="40"/>
    <n v="53"/>
    <n v="603"/>
    <n v="13"/>
    <x v="15"/>
    <x v="9"/>
    <x v="1"/>
    <x v="1"/>
    <x v="0"/>
    <x v="1"/>
    <x v="3"/>
  </r>
  <r>
    <n v="49"/>
    <n v="72"/>
    <n v="129"/>
    <n v="49"/>
    <n v="39"/>
    <x v="4"/>
    <x v="31"/>
    <n v="40"/>
    <n v="39"/>
    <n v="70"/>
    <n v="111"/>
    <n v="603"/>
    <n v="1"/>
    <x v="15"/>
    <x v="9"/>
    <x v="1"/>
    <x v="1"/>
    <x v="0"/>
    <x v="0"/>
    <x v="0"/>
  </r>
  <r>
    <n v="40"/>
    <n v="75"/>
    <n v="133"/>
    <n v="50"/>
    <n v="48"/>
    <x v="34"/>
    <x v="32"/>
    <n v="40"/>
    <n v="40"/>
    <n v="70"/>
    <n v="108"/>
    <n v="603"/>
    <n v="2"/>
    <x v="15"/>
    <x v="9"/>
    <x v="1"/>
    <x v="1"/>
    <x v="0"/>
    <x v="0"/>
    <x v="1"/>
  </r>
  <r>
    <n v="-9"/>
    <n v="63"/>
    <n v="114"/>
    <n v="44"/>
    <n v="69"/>
    <x v="30"/>
    <x v="17"/>
    <n v="10"/>
    <n v="45"/>
    <n v="60"/>
    <n v="95"/>
    <n v="603"/>
    <n v="5"/>
    <x v="15"/>
    <x v="9"/>
    <x v="1"/>
    <x v="1"/>
    <x v="0"/>
    <x v="2"/>
    <x v="4"/>
  </r>
  <r>
    <n v="-13"/>
    <n v="36"/>
    <n v="69"/>
    <n v="29"/>
    <n v="45"/>
    <x v="21"/>
    <x v="20"/>
    <n v="0"/>
    <n v="20"/>
    <n v="40"/>
    <n v="53"/>
    <n v="603"/>
    <n v="7"/>
    <x v="15"/>
    <x v="9"/>
    <x v="1"/>
    <x v="1"/>
    <x v="0"/>
    <x v="2"/>
    <x v="11"/>
  </r>
  <r>
    <n v="123"/>
    <n v="117"/>
    <n v="211"/>
    <n v="81"/>
    <n v="34"/>
    <x v="9"/>
    <x v="156"/>
    <n v="100"/>
    <n v="67"/>
    <n v="130"/>
    <n v="210"/>
    <n v="518"/>
    <n v="13"/>
    <x v="15"/>
    <x v="10"/>
    <x v="1"/>
    <x v="0"/>
    <x v="0"/>
    <x v="1"/>
    <x v="3"/>
  </r>
  <r>
    <n v="367"/>
    <n v="378"/>
    <n v="680"/>
    <n v="252"/>
    <n v="131"/>
    <x v="56"/>
    <x v="189"/>
    <n v="200"/>
    <n v="177"/>
    <n v="300"/>
    <n v="499"/>
    <n v="716"/>
    <n v="9"/>
    <x v="15"/>
    <x v="10"/>
    <x v="1"/>
    <x v="0"/>
    <x v="1"/>
    <x v="3"/>
    <x v="7"/>
  </r>
  <r>
    <n v="-156"/>
    <n v="-20"/>
    <n v="201"/>
    <n v="179"/>
    <n v="85"/>
    <x v="33"/>
    <x v="190"/>
    <n v="-70"/>
    <n v="183"/>
    <n v="-10"/>
    <n v="130"/>
    <n v="718"/>
    <n v="10"/>
    <x v="15"/>
    <x v="10"/>
    <x v="1"/>
    <x v="0"/>
    <x v="1"/>
    <x v="3"/>
    <x v="8"/>
  </r>
  <r>
    <n v="156"/>
    <n v="145"/>
    <n v="261"/>
    <n v="84"/>
    <n v="40"/>
    <x v="55"/>
    <x v="158"/>
    <n v="130"/>
    <n v="83"/>
    <n v="160"/>
    <n v="271"/>
    <n v="315"/>
    <n v="11"/>
    <x v="15"/>
    <x v="10"/>
    <x v="1"/>
    <x v="0"/>
    <x v="0"/>
    <x v="1"/>
    <x v="9"/>
  </r>
  <r>
    <n v="141"/>
    <n v="132"/>
    <n v="238"/>
    <n v="91"/>
    <n v="37"/>
    <x v="25"/>
    <x v="0"/>
    <n v="120"/>
    <n v="90"/>
    <n v="150"/>
    <n v="228"/>
    <n v="347"/>
    <n v="12"/>
    <x v="15"/>
    <x v="10"/>
    <x v="1"/>
    <x v="0"/>
    <x v="0"/>
    <x v="1"/>
    <x v="10"/>
  </r>
  <r>
    <n v="410"/>
    <n v="428"/>
    <n v="759"/>
    <n v="289"/>
    <n v="152"/>
    <x v="59"/>
    <x v="188"/>
    <n v="280"/>
    <n v="180"/>
    <n v="400"/>
    <n v="672"/>
    <n v="518"/>
    <n v="2"/>
    <x v="15"/>
    <x v="10"/>
    <x v="1"/>
    <x v="0"/>
    <x v="0"/>
    <x v="0"/>
    <x v="1"/>
  </r>
  <r>
    <n v="-304"/>
    <n v="-59"/>
    <n v="70"/>
    <n v="88"/>
    <n v="146"/>
    <x v="54"/>
    <x v="186"/>
    <n v="-190"/>
    <n v="121"/>
    <n v="-60"/>
    <n v="55"/>
    <n v="212"/>
    <n v="5"/>
    <x v="15"/>
    <x v="10"/>
    <x v="1"/>
    <x v="0"/>
    <x v="0"/>
    <x v="2"/>
    <x v="4"/>
  </r>
  <r>
    <n v="349"/>
    <n v="325"/>
    <n v="601"/>
    <n v="190"/>
    <n v="90"/>
    <x v="49"/>
    <x v="187"/>
    <n v="250"/>
    <n v="197"/>
    <n v="330"/>
    <n v="550"/>
    <n v="914"/>
    <n v="7"/>
    <x v="15"/>
    <x v="10"/>
    <x v="1"/>
    <x v="0"/>
    <x v="0"/>
    <x v="2"/>
    <x v="11"/>
  </r>
  <r>
    <n v="56"/>
    <n v="67"/>
    <n v="127"/>
    <n v="52"/>
    <n v="29"/>
    <x v="43"/>
    <x v="177"/>
    <n v="50"/>
    <n v="48"/>
    <n v="70"/>
    <n v="110"/>
    <n v="504"/>
    <n v="8"/>
    <x v="15"/>
    <x v="11"/>
    <x v="2"/>
    <x v="1"/>
    <x v="1"/>
    <x v="3"/>
    <x v="6"/>
  </r>
  <r>
    <n v="52"/>
    <n v="98"/>
    <n v="190"/>
    <n v="80"/>
    <n v="63"/>
    <x v="10"/>
    <x v="15"/>
    <n v="50"/>
    <n v="70"/>
    <n v="100"/>
    <n v="170"/>
    <n v="337"/>
    <n v="9"/>
    <x v="15"/>
    <x v="11"/>
    <x v="2"/>
    <x v="1"/>
    <x v="1"/>
    <x v="3"/>
    <x v="7"/>
  </r>
  <r>
    <n v="45"/>
    <n v="51"/>
    <n v="92"/>
    <n v="35"/>
    <n v="21"/>
    <x v="28"/>
    <x v="165"/>
    <n v="50"/>
    <n v="40"/>
    <n v="60"/>
    <n v="102"/>
    <n v="225"/>
    <n v="2"/>
    <x v="15"/>
    <x v="11"/>
    <x v="2"/>
    <x v="1"/>
    <x v="0"/>
    <x v="0"/>
    <x v="1"/>
  </r>
  <r>
    <n v="71"/>
    <n v="72"/>
    <n v="129"/>
    <n v="49"/>
    <n v="24"/>
    <x v="45"/>
    <x v="180"/>
    <n v="70"/>
    <n v="60"/>
    <n v="90"/>
    <n v="147"/>
    <n v="504"/>
    <n v="3"/>
    <x v="15"/>
    <x v="11"/>
    <x v="2"/>
    <x v="1"/>
    <x v="1"/>
    <x v="0"/>
    <x v="2"/>
  </r>
  <r>
    <n v="1"/>
    <n v="87"/>
    <n v="160"/>
    <n v="63"/>
    <n v="86"/>
    <x v="7"/>
    <x v="191"/>
    <n v="0"/>
    <n v="50"/>
    <n v="70"/>
    <n v="116"/>
    <n v="985"/>
    <n v="4"/>
    <x v="15"/>
    <x v="11"/>
    <x v="2"/>
    <x v="1"/>
    <x v="0"/>
    <x v="2"/>
    <x v="12"/>
  </r>
  <r>
    <n v="67"/>
    <n v="84"/>
    <n v="142"/>
    <n v="49"/>
    <n v="39"/>
    <x v="4"/>
    <x v="87"/>
    <n v="50"/>
    <n v="35"/>
    <n v="70"/>
    <n v="105"/>
    <n v="318"/>
    <n v="5"/>
    <x v="15"/>
    <x v="11"/>
    <x v="2"/>
    <x v="1"/>
    <x v="0"/>
    <x v="2"/>
    <x v="4"/>
  </r>
  <r>
    <n v="46"/>
    <n v="68"/>
    <n v="121"/>
    <n v="46"/>
    <n v="37"/>
    <x v="3"/>
    <x v="175"/>
    <n v="40"/>
    <n v="36"/>
    <n v="60"/>
    <n v="90"/>
    <n v="504"/>
    <n v="6"/>
    <x v="15"/>
    <x v="11"/>
    <x v="2"/>
    <x v="1"/>
    <x v="1"/>
    <x v="2"/>
    <x v="5"/>
  </r>
  <r>
    <n v="18"/>
    <n v="28"/>
    <n v="50"/>
    <n v="19"/>
    <n v="16"/>
    <x v="13"/>
    <x v="163"/>
    <n v="20"/>
    <n v="10"/>
    <n v="30"/>
    <n v="48"/>
    <n v="505"/>
    <n v="8"/>
    <x v="15"/>
    <x v="12"/>
    <x v="2"/>
    <x v="1"/>
    <x v="1"/>
    <x v="3"/>
    <x v="6"/>
  </r>
  <r>
    <n v="4"/>
    <n v="33"/>
    <n v="65"/>
    <n v="28"/>
    <n v="30"/>
    <x v="14"/>
    <x v="167"/>
    <n v="10"/>
    <n v="20"/>
    <n v="30"/>
    <n v="50"/>
    <n v="505"/>
    <n v="9"/>
    <x v="15"/>
    <x v="12"/>
    <x v="2"/>
    <x v="1"/>
    <x v="1"/>
    <x v="3"/>
    <x v="7"/>
  </r>
  <r>
    <n v="40"/>
    <n v="75"/>
    <n v="133"/>
    <n v="50"/>
    <n v="48"/>
    <x v="34"/>
    <x v="32"/>
    <n v="50"/>
    <n v="58"/>
    <n v="90"/>
    <n v="150"/>
    <n v="505"/>
    <n v="2"/>
    <x v="15"/>
    <x v="12"/>
    <x v="2"/>
    <x v="1"/>
    <x v="0"/>
    <x v="0"/>
    <x v="1"/>
  </r>
  <r>
    <n v="-16"/>
    <n v="40"/>
    <n v="142"/>
    <n v="93"/>
    <n v="51"/>
    <x v="55"/>
    <x v="170"/>
    <n v="10"/>
    <n v="121"/>
    <n v="50"/>
    <n v="163"/>
    <n v="505"/>
    <n v="3"/>
    <x v="15"/>
    <x v="12"/>
    <x v="2"/>
    <x v="1"/>
    <x v="1"/>
    <x v="0"/>
    <x v="2"/>
  </r>
  <r>
    <n v="-13"/>
    <n v="36"/>
    <n v="69"/>
    <n v="29"/>
    <n v="45"/>
    <x v="21"/>
    <x v="192"/>
    <n v="0"/>
    <n v="20"/>
    <n v="30"/>
    <n v="46"/>
    <n v="505"/>
    <n v="4"/>
    <x v="15"/>
    <x v="12"/>
    <x v="2"/>
    <x v="1"/>
    <x v="0"/>
    <x v="2"/>
    <x v="12"/>
  </r>
  <r>
    <n v="-9"/>
    <n v="63"/>
    <n v="114"/>
    <n v="44"/>
    <n v="69"/>
    <x v="30"/>
    <x v="17"/>
    <n v="10"/>
    <n v="35"/>
    <n v="60"/>
    <n v="95"/>
    <n v="505"/>
    <n v="5"/>
    <x v="15"/>
    <x v="12"/>
    <x v="2"/>
    <x v="1"/>
    <x v="0"/>
    <x v="2"/>
    <x v="4"/>
  </r>
  <r>
    <n v="18"/>
    <n v="51"/>
    <n v="94"/>
    <n v="37"/>
    <n v="39"/>
    <x v="19"/>
    <x v="169"/>
    <n v="10"/>
    <n v="24"/>
    <n v="40"/>
    <n v="76"/>
    <n v="505"/>
    <n v="6"/>
    <x v="15"/>
    <x v="12"/>
    <x v="2"/>
    <x v="1"/>
    <x v="1"/>
    <x v="2"/>
    <x v="5"/>
  </r>
  <r>
    <n v="22"/>
    <n v="70"/>
    <n v="135"/>
    <n v="57"/>
    <n v="55"/>
    <x v="27"/>
    <x v="178"/>
    <n v="30"/>
    <n v="58"/>
    <n v="70"/>
    <n v="112"/>
    <n v="918"/>
    <n v="8"/>
    <x v="15"/>
    <x v="13"/>
    <x v="2"/>
    <x v="1"/>
    <x v="1"/>
    <x v="3"/>
    <x v="6"/>
  </r>
  <r>
    <n v="24"/>
    <n v="132"/>
    <n v="242"/>
    <n v="95"/>
    <n v="116"/>
    <x v="53"/>
    <x v="179"/>
    <n v="30"/>
    <n v="99"/>
    <n v="130"/>
    <n v="220"/>
    <n v="918"/>
    <n v="9"/>
    <x v="15"/>
    <x v="13"/>
    <x v="2"/>
    <x v="1"/>
    <x v="1"/>
    <x v="3"/>
    <x v="7"/>
  </r>
  <r>
    <n v="49"/>
    <n v="60"/>
    <n v="113"/>
    <n v="46"/>
    <n v="27"/>
    <x v="4"/>
    <x v="11"/>
    <n v="60"/>
    <n v="50"/>
    <n v="80"/>
    <n v="132"/>
    <n v="918"/>
    <n v="2"/>
    <x v="15"/>
    <x v="13"/>
    <x v="2"/>
    <x v="1"/>
    <x v="0"/>
    <x v="0"/>
    <x v="1"/>
  </r>
  <r>
    <n v="37"/>
    <n v="45"/>
    <n v="80"/>
    <n v="30"/>
    <n v="20"/>
    <x v="14"/>
    <x v="163"/>
    <n v="50"/>
    <n v="33"/>
    <n v="60"/>
    <n v="90"/>
    <n v="580"/>
    <n v="3"/>
    <x v="15"/>
    <x v="13"/>
    <x v="2"/>
    <x v="1"/>
    <x v="1"/>
    <x v="0"/>
    <x v="2"/>
  </r>
  <r>
    <n v="145"/>
    <n v="155"/>
    <n v="285"/>
    <n v="132"/>
    <n v="57"/>
    <x v="20"/>
    <x v="193"/>
    <n v="90"/>
    <n v="90"/>
    <n v="130"/>
    <n v="220"/>
    <n v="580"/>
    <n v="4"/>
    <x v="15"/>
    <x v="13"/>
    <x v="2"/>
    <x v="1"/>
    <x v="0"/>
    <x v="2"/>
    <x v="12"/>
  </r>
  <r>
    <n v="24"/>
    <n v="32"/>
    <n v="56"/>
    <n v="21"/>
    <n v="16"/>
    <x v="13"/>
    <x v="174"/>
    <n v="30"/>
    <n v="10"/>
    <n v="30"/>
    <n v="35"/>
    <n v="405"/>
    <n v="5"/>
    <x v="15"/>
    <x v="13"/>
    <x v="2"/>
    <x v="1"/>
    <x v="0"/>
    <x v="2"/>
    <x v="4"/>
  </r>
  <r>
    <n v="110"/>
    <n v="134"/>
    <n v="237"/>
    <n v="88"/>
    <n v="60"/>
    <x v="57"/>
    <x v="171"/>
    <n v="80"/>
    <n v="76"/>
    <n v="120"/>
    <n v="190"/>
    <n v="405"/>
    <n v="6"/>
    <x v="15"/>
    <x v="13"/>
    <x v="2"/>
    <x v="1"/>
    <x v="1"/>
    <x v="2"/>
    <x v="5"/>
  </r>
  <r>
    <n v="42"/>
    <n v="74"/>
    <n v="137"/>
    <n v="55"/>
    <n v="46"/>
    <x v="22"/>
    <x v="7"/>
    <n v="40"/>
    <n v="58"/>
    <n v="70"/>
    <n v="128"/>
    <n v="512"/>
    <n v="8"/>
    <x v="15"/>
    <x v="14"/>
    <x v="2"/>
    <x v="0"/>
    <x v="1"/>
    <x v="3"/>
    <x v="6"/>
  </r>
  <r>
    <n v="40"/>
    <n v="64"/>
    <n v="114"/>
    <n v="43"/>
    <n v="37"/>
    <x v="45"/>
    <x v="173"/>
    <n v="30"/>
    <n v="31"/>
    <n v="60"/>
    <n v="91"/>
    <n v="281"/>
    <n v="9"/>
    <x v="15"/>
    <x v="14"/>
    <x v="2"/>
    <x v="0"/>
    <x v="1"/>
    <x v="3"/>
    <x v="7"/>
  </r>
  <r>
    <n v="239"/>
    <n v="247"/>
    <n v="486"/>
    <n v="233"/>
    <n v="86"/>
    <x v="33"/>
    <x v="195"/>
    <n v="230"/>
    <n v="188"/>
    <n v="310"/>
    <n v="568"/>
    <n v="361"/>
    <n v="2"/>
    <x v="15"/>
    <x v="14"/>
    <x v="2"/>
    <x v="0"/>
    <x v="0"/>
    <x v="0"/>
    <x v="1"/>
  </r>
  <r>
    <n v="93"/>
    <n v="100"/>
    <n v="190"/>
    <n v="78"/>
    <n v="37"/>
    <x v="25"/>
    <x v="154"/>
    <n v="100"/>
    <n v="90"/>
    <n v="130"/>
    <n v="217"/>
    <n v="940"/>
    <n v="3"/>
    <x v="15"/>
    <x v="14"/>
    <x v="2"/>
    <x v="0"/>
    <x v="1"/>
    <x v="0"/>
    <x v="2"/>
  </r>
  <r>
    <n v="71"/>
    <n v="102"/>
    <n v="181"/>
    <n v="68"/>
    <n v="54"/>
    <x v="9"/>
    <x v="194"/>
    <n v="50"/>
    <n v="46"/>
    <n v="90"/>
    <n v="144"/>
    <n v="956"/>
    <n v="4"/>
    <x v="15"/>
    <x v="14"/>
    <x v="2"/>
    <x v="0"/>
    <x v="0"/>
    <x v="2"/>
    <x v="12"/>
  </r>
  <r>
    <n v="142"/>
    <n v="132"/>
    <n v="238"/>
    <n v="91"/>
    <n v="36"/>
    <x v="25"/>
    <x v="0"/>
    <n v="100"/>
    <n v="65"/>
    <n v="120"/>
    <n v="185"/>
    <n v="832"/>
    <n v="5"/>
    <x v="15"/>
    <x v="14"/>
    <x v="2"/>
    <x v="0"/>
    <x v="0"/>
    <x v="2"/>
    <x v="4"/>
  </r>
  <r>
    <n v="125"/>
    <n v="117"/>
    <n v="211"/>
    <n v="81"/>
    <n v="33"/>
    <x v="9"/>
    <x v="156"/>
    <n v="90"/>
    <n v="60"/>
    <n v="110"/>
    <n v="170"/>
    <n v="832"/>
    <n v="6"/>
    <x v="15"/>
    <x v="14"/>
    <x v="2"/>
    <x v="0"/>
    <x v="1"/>
    <x v="2"/>
    <x v="5"/>
  </r>
  <r>
    <n v="50"/>
    <n v="72"/>
    <n v="129"/>
    <n v="49"/>
    <n v="38"/>
    <x v="4"/>
    <x v="31"/>
    <n v="30"/>
    <n v="48"/>
    <n v="60"/>
    <n v="108"/>
    <n v="801"/>
    <n v="8"/>
    <x v="15"/>
    <x v="15"/>
    <x v="3"/>
    <x v="1"/>
    <x v="1"/>
    <x v="3"/>
    <x v="6"/>
  </r>
  <r>
    <n v="42"/>
    <n v="75"/>
    <n v="133"/>
    <n v="50"/>
    <n v="47"/>
    <x v="34"/>
    <x v="32"/>
    <n v="40"/>
    <n v="40"/>
    <n v="70"/>
    <n v="101"/>
    <n v="435"/>
    <n v="9"/>
    <x v="15"/>
    <x v="15"/>
    <x v="3"/>
    <x v="1"/>
    <x v="1"/>
    <x v="3"/>
    <x v="7"/>
  </r>
  <r>
    <n v="-16"/>
    <n v="40"/>
    <n v="142"/>
    <n v="93"/>
    <n v="51"/>
    <x v="55"/>
    <x v="170"/>
    <n v="0"/>
    <n v="60"/>
    <n v="40"/>
    <n v="100"/>
    <n v="435"/>
    <n v="10"/>
    <x v="15"/>
    <x v="15"/>
    <x v="3"/>
    <x v="1"/>
    <x v="1"/>
    <x v="3"/>
    <x v="8"/>
  </r>
  <r>
    <n v="-9"/>
    <n v="63"/>
    <n v="114"/>
    <n v="44"/>
    <n v="69"/>
    <x v="30"/>
    <x v="17"/>
    <n v="10"/>
    <n v="20"/>
    <n v="50"/>
    <n v="81"/>
    <n v="435"/>
    <n v="11"/>
    <x v="15"/>
    <x v="15"/>
    <x v="3"/>
    <x v="1"/>
    <x v="0"/>
    <x v="1"/>
    <x v="9"/>
  </r>
  <r>
    <n v="16"/>
    <n v="51"/>
    <n v="94"/>
    <n v="37"/>
    <n v="40"/>
    <x v="19"/>
    <x v="169"/>
    <n v="10"/>
    <n v="20"/>
    <n v="30"/>
    <n v="62"/>
    <n v="801"/>
    <n v="12"/>
    <x v="15"/>
    <x v="15"/>
    <x v="3"/>
    <x v="1"/>
    <x v="0"/>
    <x v="1"/>
    <x v="10"/>
  </r>
  <r>
    <n v="-12"/>
    <n v="36"/>
    <n v="69"/>
    <n v="29"/>
    <n v="44"/>
    <x v="21"/>
    <x v="20"/>
    <n v="10"/>
    <n v="10"/>
    <n v="30"/>
    <n v="40"/>
    <n v="801"/>
    <n v="13"/>
    <x v="15"/>
    <x v="15"/>
    <x v="3"/>
    <x v="1"/>
    <x v="0"/>
    <x v="1"/>
    <x v="3"/>
  </r>
  <r>
    <n v="64"/>
    <n v="67"/>
    <n v="119"/>
    <n v="45"/>
    <n v="24"/>
    <x v="19"/>
    <x v="0"/>
    <n v="40"/>
    <n v="40"/>
    <n v="60"/>
    <n v="100"/>
    <n v="435"/>
    <n v="4"/>
    <x v="15"/>
    <x v="15"/>
    <x v="3"/>
    <x v="1"/>
    <x v="0"/>
    <x v="2"/>
    <x v="12"/>
  </r>
  <r>
    <n v="55"/>
    <n v="67"/>
    <n v="127"/>
    <n v="52"/>
    <n v="30"/>
    <x v="43"/>
    <x v="177"/>
    <n v="50"/>
    <n v="35"/>
    <n v="70"/>
    <n v="105"/>
    <n v="435"/>
    <n v="5"/>
    <x v="15"/>
    <x v="15"/>
    <x v="3"/>
    <x v="1"/>
    <x v="0"/>
    <x v="2"/>
    <x v="4"/>
  </r>
  <r>
    <n v="64"/>
    <n v="68"/>
    <n v="123"/>
    <n v="47"/>
    <n v="25"/>
    <x v="45"/>
    <x v="2"/>
    <n v="50"/>
    <n v="40"/>
    <n v="70"/>
    <n v="104"/>
    <n v="435"/>
    <n v="6"/>
    <x v="15"/>
    <x v="15"/>
    <x v="3"/>
    <x v="1"/>
    <x v="1"/>
    <x v="2"/>
    <x v="5"/>
  </r>
  <r>
    <n v="70"/>
    <n v="91"/>
    <n v="178"/>
    <n v="76"/>
    <n v="44"/>
    <x v="5"/>
    <x v="9"/>
    <n v="70"/>
    <n v="90"/>
    <n v="110"/>
    <n v="201"/>
    <n v="801"/>
    <n v="1"/>
    <x v="15"/>
    <x v="15"/>
    <x v="3"/>
    <x v="1"/>
    <x v="0"/>
    <x v="0"/>
    <x v="0"/>
  </r>
  <r>
    <n v="37"/>
    <n v="68"/>
    <n v="127"/>
    <n v="51"/>
    <n v="43"/>
    <x v="34"/>
    <x v="182"/>
    <n v="50"/>
    <n v="58"/>
    <n v="80"/>
    <n v="140"/>
    <n v="435"/>
    <n v="2"/>
    <x v="15"/>
    <x v="15"/>
    <x v="3"/>
    <x v="1"/>
    <x v="0"/>
    <x v="0"/>
    <x v="1"/>
  </r>
  <r>
    <n v="50"/>
    <n v="98"/>
    <n v="190"/>
    <n v="80"/>
    <n v="64"/>
    <x v="10"/>
    <x v="15"/>
    <n v="70"/>
    <n v="61"/>
    <n v="120"/>
    <n v="223"/>
    <n v="801"/>
    <n v="3"/>
    <x v="15"/>
    <x v="15"/>
    <x v="3"/>
    <x v="1"/>
    <x v="1"/>
    <x v="0"/>
    <x v="2"/>
  </r>
  <r>
    <n v="157"/>
    <n v="145"/>
    <n v="261"/>
    <n v="99"/>
    <n v="39"/>
    <x v="55"/>
    <x v="158"/>
    <n v="110"/>
    <n v="88"/>
    <n v="130"/>
    <n v="202"/>
    <n v="415"/>
    <n v="8"/>
    <x v="15"/>
    <x v="16"/>
    <x v="3"/>
    <x v="0"/>
    <x v="1"/>
    <x v="3"/>
    <x v="6"/>
  </r>
  <r>
    <n v="240"/>
    <n v="247"/>
    <n v="486"/>
    <n v="149"/>
    <n v="85"/>
    <x v="33"/>
    <x v="195"/>
    <n v="170"/>
    <n v="123"/>
    <n v="230"/>
    <n v="409"/>
    <n v="415"/>
    <n v="9"/>
    <x v="15"/>
    <x v="16"/>
    <x v="3"/>
    <x v="0"/>
    <x v="1"/>
    <x v="3"/>
    <x v="7"/>
  </r>
  <r>
    <n v="92"/>
    <n v="100"/>
    <n v="190"/>
    <n v="78"/>
    <n v="38"/>
    <x v="25"/>
    <x v="154"/>
    <n v="60"/>
    <n v="70"/>
    <n v="90"/>
    <n v="150"/>
    <n v="562"/>
    <n v="10"/>
    <x v="15"/>
    <x v="16"/>
    <x v="3"/>
    <x v="0"/>
    <x v="1"/>
    <x v="3"/>
    <x v="8"/>
  </r>
  <r>
    <n v="142"/>
    <n v="132"/>
    <n v="238"/>
    <n v="91"/>
    <n v="36"/>
    <x v="25"/>
    <x v="0"/>
    <n v="80"/>
    <n v="49"/>
    <n v="90"/>
    <n v="161"/>
    <n v="951"/>
    <n v="11"/>
    <x v="15"/>
    <x v="16"/>
    <x v="3"/>
    <x v="0"/>
    <x v="0"/>
    <x v="1"/>
    <x v="9"/>
  </r>
  <r>
    <n v="123"/>
    <n v="117"/>
    <n v="211"/>
    <n v="81"/>
    <n v="34"/>
    <x v="9"/>
    <x v="156"/>
    <n v="70"/>
    <n v="50"/>
    <n v="80"/>
    <n v="130"/>
    <n v="707"/>
    <n v="12"/>
    <x v="15"/>
    <x v="16"/>
    <x v="3"/>
    <x v="0"/>
    <x v="0"/>
    <x v="1"/>
    <x v="10"/>
  </r>
  <r>
    <n v="71"/>
    <n v="102"/>
    <n v="181"/>
    <n v="68"/>
    <n v="54"/>
    <x v="9"/>
    <x v="157"/>
    <n v="40"/>
    <n v="40"/>
    <n v="70"/>
    <n v="123"/>
    <n v="619"/>
    <n v="13"/>
    <x v="15"/>
    <x v="16"/>
    <x v="3"/>
    <x v="0"/>
    <x v="0"/>
    <x v="1"/>
    <x v="3"/>
  </r>
  <r>
    <n v="220"/>
    <n v="239"/>
    <n v="509"/>
    <n v="230"/>
    <n v="91"/>
    <x v="49"/>
    <x v="162"/>
    <n v="150"/>
    <n v="167"/>
    <n v="230"/>
    <n v="450"/>
    <n v="415"/>
    <n v="4"/>
    <x v="15"/>
    <x v="16"/>
    <x v="3"/>
    <x v="0"/>
    <x v="0"/>
    <x v="2"/>
    <x v="12"/>
  </r>
  <r>
    <n v="39"/>
    <n v="173"/>
    <n v="318"/>
    <n v="118"/>
    <n v="147"/>
    <x v="54"/>
    <x v="196"/>
    <n v="30"/>
    <n v="162"/>
    <n v="160"/>
    <n v="285"/>
    <n v="415"/>
    <n v="5"/>
    <x v="15"/>
    <x v="16"/>
    <x v="3"/>
    <x v="0"/>
    <x v="0"/>
    <x v="2"/>
    <x v="4"/>
  </r>
  <r>
    <n v="326"/>
    <n v="335"/>
    <n v="626"/>
    <n v="304"/>
    <n v="115"/>
    <x v="42"/>
    <x v="161"/>
    <n v="220"/>
    <n v="179"/>
    <n v="320"/>
    <n v="566"/>
    <n v="415"/>
    <n v="6"/>
    <x v="15"/>
    <x v="16"/>
    <x v="3"/>
    <x v="0"/>
    <x v="1"/>
    <x v="2"/>
    <x v="5"/>
  </r>
  <r>
    <n v="-113"/>
    <n v="-13"/>
    <n v="117"/>
    <n v="117"/>
    <n v="63"/>
    <x v="40"/>
    <x v="167"/>
    <n v="-70"/>
    <n v="189"/>
    <n v="-20"/>
    <n v="129"/>
    <n v="562"/>
    <n v="1"/>
    <x v="15"/>
    <x v="16"/>
    <x v="3"/>
    <x v="0"/>
    <x v="0"/>
    <x v="0"/>
    <x v="0"/>
  </r>
  <r>
    <n v="410"/>
    <n v="428"/>
    <n v="759"/>
    <n v="280"/>
    <n v="152"/>
    <x v="59"/>
    <x v="188"/>
    <n v="400"/>
    <n v="242"/>
    <n v="540"/>
    <n v="890"/>
    <n v="209"/>
    <n v="2"/>
    <x v="15"/>
    <x v="16"/>
    <x v="3"/>
    <x v="0"/>
    <x v="0"/>
    <x v="0"/>
    <x v="1"/>
  </r>
  <r>
    <n v="-209"/>
    <n v="-32"/>
    <n v="169"/>
    <n v="164"/>
    <n v="109"/>
    <x v="12"/>
    <x v="197"/>
    <n v="-150"/>
    <n v="173"/>
    <n v="-50"/>
    <n v="187"/>
    <n v="818"/>
    <n v="3"/>
    <x v="15"/>
    <x v="16"/>
    <x v="3"/>
    <x v="0"/>
    <x v="1"/>
    <x v="0"/>
    <x v="2"/>
  </r>
  <r>
    <n v="40"/>
    <n v="173"/>
    <n v="318"/>
    <n v="131"/>
    <n v="146"/>
    <x v="54"/>
    <x v="196"/>
    <n v="50"/>
    <n v="89"/>
    <n v="160"/>
    <n v="260"/>
    <n v="775"/>
    <n v="8"/>
    <x v="15"/>
    <x v="17"/>
    <x v="3"/>
    <x v="1"/>
    <x v="1"/>
    <x v="3"/>
    <x v="6"/>
  </r>
  <r>
    <n v="232"/>
    <n v="265"/>
    <n v="486"/>
    <n v="162"/>
    <n v="109"/>
    <x v="12"/>
    <x v="160"/>
    <n v="160"/>
    <n v="196"/>
    <n v="240"/>
    <n v="400"/>
    <n v="702"/>
    <n v="9"/>
    <x v="15"/>
    <x v="17"/>
    <x v="3"/>
    <x v="1"/>
    <x v="1"/>
    <x v="3"/>
    <x v="7"/>
  </r>
  <r>
    <n v="171"/>
    <n v="178"/>
    <n v="321"/>
    <n v="120"/>
    <n v="63"/>
    <x v="40"/>
    <x v="129"/>
    <n v="110"/>
    <n v="174"/>
    <n v="160"/>
    <n v="250"/>
    <n v="775"/>
    <n v="10"/>
    <x v="15"/>
    <x v="17"/>
    <x v="3"/>
    <x v="1"/>
    <x v="1"/>
    <x v="3"/>
    <x v="8"/>
  </r>
  <r>
    <n v="325"/>
    <n v="335"/>
    <n v="626"/>
    <n v="214"/>
    <n v="116"/>
    <x v="42"/>
    <x v="161"/>
    <n v="160"/>
    <n v="138"/>
    <n v="230"/>
    <n v="379"/>
    <n v="702"/>
    <n v="11"/>
    <x v="15"/>
    <x v="17"/>
    <x v="3"/>
    <x v="1"/>
    <x v="0"/>
    <x v="1"/>
    <x v="9"/>
  </r>
  <r>
    <n v="221"/>
    <n v="239"/>
    <n v="509"/>
    <n v="194"/>
    <n v="90"/>
    <x v="49"/>
    <x v="162"/>
    <n v="110"/>
    <n v="135"/>
    <n v="170"/>
    <n v="332"/>
    <n v="775"/>
    <n v="12"/>
    <x v="15"/>
    <x v="17"/>
    <x v="3"/>
    <x v="1"/>
    <x v="0"/>
    <x v="1"/>
    <x v="10"/>
  </r>
  <r>
    <n v="-542"/>
    <n v="-260"/>
    <n v="28"/>
    <n v="266"/>
    <n v="131"/>
    <x v="56"/>
    <x v="198"/>
    <n v="-250"/>
    <n v="191"/>
    <n v="-170"/>
    <n v="-13"/>
    <n v="702"/>
    <n v="13"/>
    <x v="15"/>
    <x v="17"/>
    <x v="3"/>
    <x v="1"/>
    <x v="0"/>
    <x v="1"/>
    <x v="3"/>
  </r>
  <r>
    <n v="47"/>
    <n v="43"/>
    <n v="46"/>
    <n v="0"/>
    <n v="11"/>
    <x v="38"/>
    <x v="166"/>
    <n v="30"/>
    <n v="0"/>
    <n v="40"/>
    <n v="44"/>
    <n v="775"/>
    <n v="4"/>
    <x v="15"/>
    <x v="17"/>
    <x v="3"/>
    <x v="1"/>
    <x v="0"/>
    <x v="2"/>
    <x v="12"/>
  </r>
  <r>
    <n v="16"/>
    <n v="28"/>
    <n v="50"/>
    <n v="19"/>
    <n v="17"/>
    <x v="13"/>
    <x v="163"/>
    <n v="20"/>
    <n v="10"/>
    <n v="30"/>
    <n v="45"/>
    <n v="702"/>
    <n v="5"/>
    <x v="15"/>
    <x v="17"/>
    <x v="3"/>
    <x v="1"/>
    <x v="0"/>
    <x v="2"/>
    <x v="4"/>
  </r>
  <r>
    <n v="15"/>
    <n v="26"/>
    <n v="46"/>
    <n v="17"/>
    <n v="16"/>
    <x v="16"/>
    <x v="165"/>
    <n v="20"/>
    <n v="10"/>
    <n v="30"/>
    <n v="40"/>
    <n v="775"/>
    <n v="6"/>
    <x v="15"/>
    <x v="17"/>
    <x v="3"/>
    <x v="1"/>
    <x v="1"/>
    <x v="2"/>
    <x v="5"/>
  </r>
  <r>
    <n v="-3"/>
    <n v="44"/>
    <n v="84"/>
    <n v="35"/>
    <n v="46"/>
    <x v="45"/>
    <x v="16"/>
    <n v="10"/>
    <n v="42"/>
    <n v="50"/>
    <n v="88"/>
    <n v="702"/>
    <n v="2"/>
    <x v="15"/>
    <x v="17"/>
    <x v="3"/>
    <x v="1"/>
    <x v="0"/>
    <x v="0"/>
    <x v="1"/>
  </r>
  <r>
    <n v="6"/>
    <n v="33"/>
    <n v="65"/>
    <n v="28"/>
    <n v="29"/>
    <x v="14"/>
    <x v="167"/>
    <n v="20"/>
    <n v="33"/>
    <n v="40"/>
    <n v="67"/>
    <n v="702"/>
    <n v="3"/>
    <x v="15"/>
    <x v="17"/>
    <x v="3"/>
    <x v="1"/>
    <x v="1"/>
    <x v="0"/>
    <x v="2"/>
  </r>
  <r>
    <n v="46"/>
    <n v="52"/>
    <n v="93"/>
    <n v="35"/>
    <n v="21"/>
    <x v="28"/>
    <x v="0"/>
    <n v="40"/>
    <n v="30"/>
    <n v="40"/>
    <n v="62"/>
    <n v="971"/>
    <n v="8"/>
    <x v="15"/>
    <x v="18"/>
    <x v="3"/>
    <x v="1"/>
    <x v="1"/>
    <x v="3"/>
    <x v="6"/>
  </r>
  <r>
    <n v="47"/>
    <n v="60"/>
    <n v="113"/>
    <n v="46"/>
    <n v="28"/>
    <x v="4"/>
    <x v="11"/>
    <n v="40"/>
    <n v="21"/>
    <n v="60"/>
    <n v="99"/>
    <n v="541"/>
    <n v="9"/>
    <x v="15"/>
    <x v="18"/>
    <x v="3"/>
    <x v="1"/>
    <x v="1"/>
    <x v="3"/>
    <x v="7"/>
  </r>
  <r>
    <n v="22"/>
    <n v="32"/>
    <n v="56"/>
    <n v="21"/>
    <n v="17"/>
    <x v="13"/>
    <x v="174"/>
    <n v="20"/>
    <n v="10"/>
    <n v="20"/>
    <n v="41"/>
    <n v="541"/>
    <n v="11"/>
    <x v="15"/>
    <x v="18"/>
    <x v="3"/>
    <x v="1"/>
    <x v="0"/>
    <x v="1"/>
    <x v="9"/>
  </r>
  <r>
    <n v="108"/>
    <n v="134"/>
    <n v="237"/>
    <n v="88"/>
    <n v="61"/>
    <x v="57"/>
    <x v="171"/>
    <n v="70"/>
    <n v="50"/>
    <n v="100"/>
    <n v="138"/>
    <n v="503"/>
    <n v="12"/>
    <x v="15"/>
    <x v="18"/>
    <x v="3"/>
    <x v="1"/>
    <x v="0"/>
    <x v="1"/>
    <x v="10"/>
  </r>
  <r>
    <n v="145"/>
    <n v="155"/>
    <n v="285"/>
    <n v="80"/>
    <n v="57"/>
    <x v="20"/>
    <x v="172"/>
    <n v="70"/>
    <n v="70"/>
    <n v="110"/>
    <n v="180"/>
    <n v="971"/>
    <n v="13"/>
    <x v="15"/>
    <x v="18"/>
    <x v="3"/>
    <x v="1"/>
    <x v="0"/>
    <x v="1"/>
    <x v="3"/>
  </r>
  <r>
    <n v="19"/>
    <n v="67"/>
    <n v="129"/>
    <n v="54"/>
    <n v="54"/>
    <x v="23"/>
    <x v="155"/>
    <n v="20"/>
    <n v="54"/>
    <n v="60"/>
    <n v="114"/>
    <n v="971"/>
    <n v="4"/>
    <x v="15"/>
    <x v="18"/>
    <x v="3"/>
    <x v="1"/>
    <x v="0"/>
    <x v="2"/>
    <x v="12"/>
  </r>
  <r>
    <n v="42"/>
    <n v="74"/>
    <n v="137"/>
    <n v="55"/>
    <n v="46"/>
    <x v="22"/>
    <x v="7"/>
    <n v="40"/>
    <n v="55"/>
    <n v="70"/>
    <n v="115"/>
    <n v="971"/>
    <n v="5"/>
    <x v="15"/>
    <x v="18"/>
    <x v="3"/>
    <x v="1"/>
    <x v="0"/>
    <x v="2"/>
    <x v="4"/>
  </r>
  <r>
    <n v="138"/>
    <n v="163"/>
    <n v="346"/>
    <n v="157"/>
    <n v="70"/>
    <x v="50"/>
    <x v="5"/>
    <n v="100"/>
    <n v="146"/>
    <n v="160"/>
    <n v="304"/>
    <n v="971"/>
    <n v="6"/>
    <x v="15"/>
    <x v="18"/>
    <x v="3"/>
    <x v="1"/>
    <x v="1"/>
    <x v="2"/>
    <x v="5"/>
  </r>
  <r>
    <n v="-4"/>
    <n v="73"/>
    <n v="133"/>
    <n v="52"/>
    <n v="76"/>
    <x v="6"/>
    <x v="159"/>
    <n v="30"/>
    <n v="59"/>
    <n v="90"/>
    <n v="149"/>
    <n v="503"/>
    <n v="1"/>
    <x v="15"/>
    <x v="18"/>
    <x v="3"/>
    <x v="1"/>
    <x v="0"/>
    <x v="0"/>
    <x v="0"/>
  </r>
  <r>
    <n v="12"/>
    <n v="70"/>
    <n v="127"/>
    <n v="49"/>
    <n v="62"/>
    <x v="34"/>
    <x v="199"/>
    <n v="30"/>
    <n v="60"/>
    <n v="80"/>
    <n v="138"/>
    <n v="541"/>
    <n v="2"/>
    <x v="15"/>
    <x v="18"/>
    <x v="3"/>
    <x v="1"/>
    <x v="0"/>
    <x v="0"/>
    <x v="1"/>
  </r>
  <r>
    <n v="42"/>
    <n v="64"/>
    <n v="114"/>
    <n v="43"/>
    <n v="36"/>
    <x v="45"/>
    <x v="173"/>
    <n v="50"/>
    <n v="53"/>
    <n v="80"/>
    <n v="133"/>
    <n v="541"/>
    <n v="3"/>
    <x v="15"/>
    <x v="18"/>
    <x v="3"/>
    <x v="1"/>
    <x v="1"/>
    <x v="0"/>
    <x v="2"/>
  </r>
  <r>
    <n v="157"/>
    <n v="176"/>
    <n v="311"/>
    <n v="170"/>
    <n v="70"/>
    <x v="58"/>
    <x v="183"/>
    <n v="110"/>
    <n v="98"/>
    <n v="160"/>
    <n v="250"/>
    <n v="206"/>
    <n v="8"/>
    <x v="15"/>
    <x v="19"/>
    <x v="3"/>
    <x v="1"/>
    <x v="1"/>
    <x v="3"/>
    <x v="6"/>
  </r>
  <r>
    <n v="45"/>
    <n v="51"/>
    <n v="92"/>
    <n v="35"/>
    <n v="21"/>
    <x v="28"/>
    <x v="165"/>
    <n v="40"/>
    <n v="39"/>
    <n v="40"/>
    <n v="70"/>
    <n v="360"/>
    <n v="9"/>
    <x v="15"/>
    <x v="19"/>
    <x v="3"/>
    <x v="1"/>
    <x v="1"/>
    <x v="3"/>
    <x v="7"/>
  </r>
  <r>
    <n v="67"/>
    <n v="84"/>
    <n v="142"/>
    <n v="49"/>
    <n v="39"/>
    <x v="4"/>
    <x v="87"/>
    <n v="40"/>
    <n v="41"/>
    <n v="60"/>
    <n v="90"/>
    <n v="253"/>
    <n v="11"/>
    <x v="15"/>
    <x v="19"/>
    <x v="3"/>
    <x v="1"/>
    <x v="0"/>
    <x v="1"/>
    <x v="9"/>
  </r>
  <r>
    <n v="45"/>
    <n v="68"/>
    <n v="121"/>
    <n v="46"/>
    <n v="38"/>
    <x v="3"/>
    <x v="175"/>
    <n v="20"/>
    <n v="42"/>
    <n v="40"/>
    <n v="82"/>
    <n v="206"/>
    <n v="12"/>
    <x v="15"/>
    <x v="19"/>
    <x v="3"/>
    <x v="1"/>
    <x v="0"/>
    <x v="1"/>
    <x v="10"/>
  </r>
  <r>
    <n v="0"/>
    <n v="87"/>
    <n v="160"/>
    <n v="63"/>
    <n v="87"/>
    <x v="7"/>
    <x v="176"/>
    <n v="10"/>
    <n v="27"/>
    <n v="60"/>
    <n v="113"/>
    <n v="206"/>
    <n v="13"/>
    <x v="15"/>
    <x v="19"/>
    <x v="3"/>
    <x v="1"/>
    <x v="0"/>
    <x v="1"/>
    <x v="3"/>
  </r>
  <r>
    <n v="47"/>
    <n v="58"/>
    <n v="110"/>
    <n v="45"/>
    <n v="26"/>
    <x v="3"/>
    <x v="177"/>
    <n v="30"/>
    <n v="40"/>
    <n v="50"/>
    <n v="94"/>
    <n v="425"/>
    <n v="4"/>
    <x v="15"/>
    <x v="19"/>
    <x v="3"/>
    <x v="1"/>
    <x v="0"/>
    <x v="2"/>
    <x v="12"/>
  </r>
  <r>
    <n v="22"/>
    <n v="70"/>
    <n v="135"/>
    <n v="57"/>
    <n v="55"/>
    <x v="27"/>
    <x v="178"/>
    <n v="30"/>
    <n v="45"/>
    <n v="70"/>
    <n v="120"/>
    <n v="206"/>
    <n v="5"/>
    <x v="15"/>
    <x v="19"/>
    <x v="3"/>
    <x v="1"/>
    <x v="0"/>
    <x v="2"/>
    <x v="4"/>
  </r>
  <r>
    <n v="58"/>
    <n v="82"/>
    <n v="161"/>
    <n v="69"/>
    <n v="43"/>
    <x v="27"/>
    <x v="9"/>
    <n v="60"/>
    <n v="60"/>
    <n v="80"/>
    <n v="140"/>
    <n v="206"/>
    <n v="6"/>
    <x v="15"/>
    <x v="19"/>
    <x v="3"/>
    <x v="1"/>
    <x v="1"/>
    <x v="2"/>
    <x v="5"/>
  </r>
  <r>
    <n v="80"/>
    <n v="100"/>
    <n v="180"/>
    <n v="69"/>
    <n v="46"/>
    <x v="9"/>
    <x v="200"/>
    <n v="90"/>
    <n v="82"/>
    <n v="130"/>
    <n v="208"/>
    <n v="206"/>
    <n v="2"/>
    <x v="15"/>
    <x v="19"/>
    <x v="3"/>
    <x v="1"/>
    <x v="0"/>
    <x v="0"/>
    <x v="1"/>
  </r>
  <r>
    <n v="25"/>
    <n v="132"/>
    <n v="242"/>
    <n v="95"/>
    <n v="115"/>
    <x v="53"/>
    <x v="179"/>
    <n v="70"/>
    <n v="91"/>
    <n v="170"/>
    <n v="277"/>
    <n v="360"/>
    <n v="3"/>
    <x v="15"/>
    <x v="19"/>
    <x v="3"/>
    <x v="1"/>
    <x v="1"/>
    <x v="0"/>
    <x v="2"/>
  </r>
  <r>
    <n v="115"/>
    <n v="149"/>
    <n v="295"/>
    <n v="106"/>
    <n v="61"/>
    <x v="60"/>
    <x v="206"/>
    <n v="90"/>
    <n v="100"/>
    <n v="140"/>
    <n v="260"/>
    <n v="719"/>
    <n v="8"/>
    <x v="16"/>
    <x v="0"/>
    <x v="0"/>
    <x v="0"/>
    <x v="1"/>
    <x v="3"/>
    <x v="6"/>
  </r>
  <r>
    <n v="-4"/>
    <n v="75"/>
    <n v="127"/>
    <n v="53"/>
    <n v="73"/>
    <x v="36"/>
    <x v="184"/>
    <n v="10"/>
    <n v="31"/>
    <n v="70"/>
    <n v="110"/>
    <n v="970"/>
    <n v="9"/>
    <x v="16"/>
    <x v="0"/>
    <x v="0"/>
    <x v="0"/>
    <x v="1"/>
    <x v="3"/>
    <x v="7"/>
  </r>
  <r>
    <n v="36"/>
    <n v="71"/>
    <n v="122"/>
    <n v="52"/>
    <n v="42"/>
    <x v="43"/>
    <x v="139"/>
    <n v="30"/>
    <n v="40"/>
    <n v="60"/>
    <n v="110"/>
    <n v="719"/>
    <n v="10"/>
    <x v="16"/>
    <x v="0"/>
    <x v="0"/>
    <x v="0"/>
    <x v="1"/>
    <x v="3"/>
    <x v="8"/>
  </r>
  <r>
    <n v="17"/>
    <n v="65"/>
    <n v="117"/>
    <n v="53"/>
    <n v="49"/>
    <x v="23"/>
    <x v="139"/>
    <n v="20"/>
    <n v="40"/>
    <n v="60"/>
    <n v="89"/>
    <n v="720"/>
    <n v="11"/>
    <x v="16"/>
    <x v="0"/>
    <x v="0"/>
    <x v="0"/>
    <x v="0"/>
    <x v="1"/>
    <x v="9"/>
  </r>
  <r>
    <n v="37"/>
    <n v="66"/>
    <n v="121"/>
    <n v="56"/>
    <n v="36"/>
    <x v="43"/>
    <x v="202"/>
    <n v="30"/>
    <n v="28"/>
    <n v="60"/>
    <n v="88"/>
    <n v="303"/>
    <n v="12"/>
    <x v="16"/>
    <x v="0"/>
    <x v="0"/>
    <x v="0"/>
    <x v="0"/>
    <x v="1"/>
    <x v="10"/>
  </r>
  <r>
    <n v="41"/>
    <n v="56"/>
    <n v="98"/>
    <n v="43"/>
    <n v="24"/>
    <x v="3"/>
    <x v="203"/>
    <n v="30"/>
    <n v="43"/>
    <n v="50"/>
    <n v="67"/>
    <n v="970"/>
    <n v="13"/>
    <x v="16"/>
    <x v="0"/>
    <x v="0"/>
    <x v="0"/>
    <x v="0"/>
    <x v="1"/>
    <x v="3"/>
  </r>
  <r>
    <n v="121"/>
    <n v="124"/>
    <n v="208"/>
    <n v="86"/>
    <n v="33"/>
    <x v="0"/>
    <x v="204"/>
    <n v="120"/>
    <n v="90"/>
    <n v="150"/>
    <n v="245"/>
    <n v="970"/>
    <n v="5"/>
    <x v="16"/>
    <x v="0"/>
    <x v="0"/>
    <x v="0"/>
    <x v="0"/>
    <x v="2"/>
    <x v="4"/>
  </r>
  <r>
    <n v="61"/>
    <n v="96"/>
    <n v="159"/>
    <n v="64"/>
    <n v="48"/>
    <x v="27"/>
    <x v="154"/>
    <n v="60"/>
    <n v="64"/>
    <n v="110"/>
    <n v="180"/>
    <n v="719"/>
    <n v="6"/>
    <x v="16"/>
    <x v="0"/>
    <x v="0"/>
    <x v="0"/>
    <x v="1"/>
    <x v="2"/>
    <x v="5"/>
  </r>
  <r>
    <n v="153"/>
    <n v="152"/>
    <n v="254"/>
    <n v="88"/>
    <n v="38"/>
    <x v="57"/>
    <x v="2"/>
    <n v="120"/>
    <n v="124"/>
    <n v="150"/>
    <n v="261"/>
    <n v="720"/>
    <n v="1"/>
    <x v="16"/>
    <x v="0"/>
    <x v="0"/>
    <x v="0"/>
    <x v="0"/>
    <x v="0"/>
    <x v="0"/>
  </r>
  <r>
    <n v="94"/>
    <n v="107"/>
    <n v="188"/>
    <n v="83"/>
    <n v="36"/>
    <x v="1"/>
    <x v="201"/>
    <n v="80"/>
    <n v="78"/>
    <n v="110"/>
    <n v="188"/>
    <n v="720"/>
    <n v="2"/>
    <x v="16"/>
    <x v="0"/>
    <x v="0"/>
    <x v="0"/>
    <x v="0"/>
    <x v="0"/>
    <x v="1"/>
  </r>
  <r>
    <n v="155"/>
    <n v="152"/>
    <n v="254"/>
    <n v="85"/>
    <n v="37"/>
    <x v="57"/>
    <x v="205"/>
    <n v="120"/>
    <n v="55"/>
    <n v="150"/>
    <n v="263"/>
    <n v="303"/>
    <n v="3"/>
    <x v="16"/>
    <x v="0"/>
    <x v="0"/>
    <x v="0"/>
    <x v="1"/>
    <x v="0"/>
    <x v="2"/>
  </r>
  <r>
    <n v="155"/>
    <n v="152"/>
    <n v="254"/>
    <n v="133"/>
    <n v="37"/>
    <x v="57"/>
    <x v="2"/>
    <n v="120"/>
    <n v="72"/>
    <n v="140"/>
    <n v="228"/>
    <n v="773"/>
    <n v="8"/>
    <x v="16"/>
    <x v="1"/>
    <x v="0"/>
    <x v="0"/>
    <x v="1"/>
    <x v="3"/>
    <x v="6"/>
  </r>
  <r>
    <n v="94"/>
    <n v="107"/>
    <n v="188"/>
    <n v="83"/>
    <n v="36"/>
    <x v="1"/>
    <x v="201"/>
    <n v="60"/>
    <n v="70"/>
    <n v="90"/>
    <n v="160"/>
    <n v="773"/>
    <n v="9"/>
    <x v="16"/>
    <x v="1"/>
    <x v="0"/>
    <x v="0"/>
    <x v="1"/>
    <x v="3"/>
    <x v="7"/>
  </r>
  <r>
    <n v="155"/>
    <n v="152"/>
    <n v="254"/>
    <n v="86"/>
    <n v="37"/>
    <x v="57"/>
    <x v="205"/>
    <n v="120"/>
    <n v="90"/>
    <n v="140"/>
    <n v="220"/>
    <n v="312"/>
    <n v="10"/>
    <x v="16"/>
    <x v="1"/>
    <x v="0"/>
    <x v="0"/>
    <x v="1"/>
    <x v="3"/>
    <x v="8"/>
  </r>
  <r>
    <n v="121"/>
    <n v="124"/>
    <n v="208"/>
    <n v="86"/>
    <n v="33"/>
    <x v="0"/>
    <x v="204"/>
    <n v="80"/>
    <n v="70"/>
    <n v="110"/>
    <n v="180"/>
    <n v="847"/>
    <n v="11"/>
    <x v="16"/>
    <x v="1"/>
    <x v="0"/>
    <x v="0"/>
    <x v="0"/>
    <x v="1"/>
    <x v="9"/>
  </r>
  <r>
    <n v="61"/>
    <n v="96"/>
    <n v="159"/>
    <n v="64"/>
    <n v="48"/>
    <x v="27"/>
    <x v="154"/>
    <n v="50"/>
    <n v="62"/>
    <n v="90"/>
    <n v="128"/>
    <n v="630"/>
    <n v="12"/>
    <x v="16"/>
    <x v="1"/>
    <x v="0"/>
    <x v="0"/>
    <x v="0"/>
    <x v="1"/>
    <x v="10"/>
  </r>
  <r>
    <n v="317"/>
    <n v="349"/>
    <n v="607"/>
    <n v="214"/>
    <n v="111"/>
    <x v="53"/>
    <x v="207"/>
    <n v="300"/>
    <n v="294"/>
    <n v="420"/>
    <n v="725"/>
    <n v="773"/>
    <n v="5"/>
    <x v="16"/>
    <x v="1"/>
    <x v="0"/>
    <x v="0"/>
    <x v="0"/>
    <x v="2"/>
    <x v="4"/>
  </r>
  <r>
    <n v="228"/>
    <n v="261"/>
    <n v="516"/>
    <n v="221"/>
    <n v="89"/>
    <x v="24"/>
    <x v="208"/>
    <n v="210"/>
    <n v="273"/>
    <n v="310"/>
    <n v="604"/>
    <n v="773"/>
    <n v="6"/>
    <x v="16"/>
    <x v="1"/>
    <x v="0"/>
    <x v="0"/>
    <x v="1"/>
    <x v="2"/>
    <x v="5"/>
  </r>
  <r>
    <n v="222"/>
    <n v="270"/>
    <n v="461"/>
    <n v="193"/>
    <n v="101"/>
    <x v="33"/>
    <x v="55"/>
    <n v="180"/>
    <n v="161"/>
    <n v="280"/>
    <n v="480"/>
    <n v="618"/>
    <n v="2"/>
    <x v="16"/>
    <x v="1"/>
    <x v="0"/>
    <x v="0"/>
    <x v="0"/>
    <x v="0"/>
    <x v="1"/>
  </r>
  <r>
    <n v="168"/>
    <n v="185"/>
    <n v="309"/>
    <n v="190"/>
    <n v="59"/>
    <x v="30"/>
    <x v="209"/>
    <n v="140"/>
    <n v="99"/>
    <n v="190"/>
    <n v="317"/>
    <n v="847"/>
    <n v="3"/>
    <x v="16"/>
    <x v="1"/>
    <x v="0"/>
    <x v="0"/>
    <x v="1"/>
    <x v="0"/>
    <x v="2"/>
  </r>
  <r>
    <n v="319"/>
    <n v="349"/>
    <n v="607"/>
    <n v="209"/>
    <n v="110"/>
    <x v="53"/>
    <x v="207"/>
    <n v="220"/>
    <n v="172"/>
    <n v="310"/>
    <n v="538"/>
    <n v="319"/>
    <n v="8"/>
    <x v="16"/>
    <x v="2"/>
    <x v="0"/>
    <x v="1"/>
    <x v="1"/>
    <x v="3"/>
    <x v="6"/>
  </r>
  <r>
    <n v="168"/>
    <n v="185"/>
    <n v="309"/>
    <n v="133"/>
    <n v="59"/>
    <x v="30"/>
    <x v="209"/>
    <n v="130"/>
    <n v="142"/>
    <n v="170"/>
    <n v="279"/>
    <n v="563"/>
    <n v="9"/>
    <x v="16"/>
    <x v="2"/>
    <x v="0"/>
    <x v="1"/>
    <x v="1"/>
    <x v="3"/>
    <x v="7"/>
  </r>
  <r>
    <n v="228"/>
    <n v="261"/>
    <n v="516"/>
    <n v="246"/>
    <n v="89"/>
    <x v="24"/>
    <x v="208"/>
    <n v="150"/>
    <n v="195"/>
    <n v="230"/>
    <n v="450"/>
    <n v="319"/>
    <n v="11"/>
    <x v="16"/>
    <x v="2"/>
    <x v="0"/>
    <x v="1"/>
    <x v="0"/>
    <x v="1"/>
    <x v="9"/>
  </r>
  <r>
    <n v="262"/>
    <n v="324"/>
    <n v="584"/>
    <n v="230"/>
    <n v="125"/>
    <x v="61"/>
    <x v="210"/>
    <n v="170"/>
    <n v="150"/>
    <n v="290"/>
    <n v="510"/>
    <n v="515"/>
    <n v="12"/>
    <x v="16"/>
    <x v="2"/>
    <x v="0"/>
    <x v="1"/>
    <x v="0"/>
    <x v="1"/>
    <x v="10"/>
  </r>
  <r>
    <n v="17"/>
    <n v="29"/>
    <n v="49"/>
    <n v="20"/>
    <n v="16"/>
    <x v="13"/>
    <x v="211"/>
    <n v="20"/>
    <n v="20"/>
    <n v="30"/>
    <n v="45"/>
    <n v="515"/>
    <n v="5"/>
    <x v="16"/>
    <x v="2"/>
    <x v="0"/>
    <x v="1"/>
    <x v="0"/>
    <x v="2"/>
    <x v="4"/>
  </r>
  <r>
    <n v="43"/>
    <n v="43"/>
    <n v="43"/>
    <n v="0"/>
    <n v="11"/>
    <x v="38"/>
    <x v="212"/>
    <n v="40"/>
    <n v="0"/>
    <n v="50"/>
    <n v="50"/>
    <n v="563"/>
    <n v="6"/>
    <x v="16"/>
    <x v="2"/>
    <x v="0"/>
    <x v="1"/>
    <x v="1"/>
    <x v="2"/>
    <x v="5"/>
  </r>
  <r>
    <n v="17"/>
    <n v="29"/>
    <n v="49"/>
    <n v="20"/>
    <n v="16"/>
    <x v="13"/>
    <x v="106"/>
    <n v="20"/>
    <n v="20"/>
    <n v="30"/>
    <n v="51"/>
    <n v="319"/>
    <n v="1"/>
    <x v="16"/>
    <x v="2"/>
    <x v="0"/>
    <x v="1"/>
    <x v="0"/>
    <x v="0"/>
    <x v="0"/>
  </r>
  <r>
    <n v="10"/>
    <n v="37"/>
    <n v="67"/>
    <n v="31"/>
    <n v="28"/>
    <x v="28"/>
    <x v="213"/>
    <n v="20"/>
    <n v="32"/>
    <n v="40"/>
    <n v="72"/>
    <n v="712"/>
    <n v="2"/>
    <x v="16"/>
    <x v="2"/>
    <x v="0"/>
    <x v="1"/>
    <x v="0"/>
    <x v="0"/>
    <x v="1"/>
  </r>
  <r>
    <n v="15"/>
    <n v="30"/>
    <n v="52"/>
    <n v="22"/>
    <n v="18"/>
    <x v="15"/>
    <x v="129"/>
    <n v="20"/>
    <n v="20"/>
    <n v="30"/>
    <n v="53"/>
    <n v="515"/>
    <n v="3"/>
    <x v="16"/>
    <x v="2"/>
    <x v="0"/>
    <x v="1"/>
    <x v="1"/>
    <x v="0"/>
    <x v="2"/>
  </r>
  <r>
    <n v="-11"/>
    <n v="61"/>
    <n v="103"/>
    <n v="43"/>
    <n v="64"/>
    <x v="40"/>
    <x v="218"/>
    <n v="10"/>
    <n v="38"/>
    <n v="60"/>
    <n v="98"/>
    <n v="314"/>
    <n v="8"/>
    <x v="16"/>
    <x v="3"/>
    <x v="0"/>
    <x v="1"/>
    <x v="1"/>
    <x v="3"/>
    <x v="6"/>
  </r>
  <r>
    <n v="-21"/>
    <n v="38"/>
    <n v="135"/>
    <n v="98"/>
    <n v="49"/>
    <x v="10"/>
    <x v="219"/>
    <n v="0"/>
    <n v="89"/>
    <n v="30"/>
    <n v="101"/>
    <n v="636"/>
    <n v="9"/>
    <x v="16"/>
    <x v="3"/>
    <x v="0"/>
    <x v="1"/>
    <x v="1"/>
    <x v="3"/>
    <x v="7"/>
  </r>
  <r>
    <n v="19"/>
    <n v="53"/>
    <n v="91"/>
    <n v="39"/>
    <n v="36"/>
    <x v="19"/>
    <x v="214"/>
    <n v="20"/>
    <n v="41"/>
    <n v="50"/>
    <n v="80"/>
    <n v="417"/>
    <n v="11"/>
    <x v="16"/>
    <x v="3"/>
    <x v="0"/>
    <x v="1"/>
    <x v="0"/>
    <x v="1"/>
    <x v="9"/>
  </r>
  <r>
    <n v="-6"/>
    <n v="42"/>
    <n v="75"/>
    <n v="34"/>
    <n v="43"/>
    <x v="19"/>
    <x v="215"/>
    <n v="0"/>
    <n v="20"/>
    <n v="40"/>
    <n v="60"/>
    <n v="417"/>
    <n v="12"/>
    <x v="16"/>
    <x v="3"/>
    <x v="0"/>
    <x v="1"/>
    <x v="0"/>
    <x v="1"/>
    <x v="10"/>
  </r>
  <r>
    <n v="-3"/>
    <n v="45"/>
    <n v="80"/>
    <n v="36"/>
    <n v="44"/>
    <x v="45"/>
    <x v="214"/>
    <n v="0"/>
    <n v="43"/>
    <n v="40"/>
    <n v="57"/>
    <n v="314"/>
    <n v="13"/>
    <x v="16"/>
    <x v="3"/>
    <x v="0"/>
    <x v="1"/>
    <x v="0"/>
    <x v="1"/>
    <x v="3"/>
  </r>
  <r>
    <n v="57"/>
    <n v="65"/>
    <n v="108"/>
    <n v="44"/>
    <n v="22"/>
    <x v="19"/>
    <x v="46"/>
    <n v="50"/>
    <n v="50"/>
    <n v="70"/>
    <n v="125"/>
    <n v="636"/>
    <n v="5"/>
    <x v="16"/>
    <x v="3"/>
    <x v="0"/>
    <x v="1"/>
    <x v="0"/>
    <x v="2"/>
    <x v="4"/>
  </r>
  <r>
    <n v="50"/>
    <n v="58"/>
    <n v="96"/>
    <n v="39"/>
    <n v="20"/>
    <x v="29"/>
    <x v="99"/>
    <n v="50"/>
    <n v="40"/>
    <n v="70"/>
    <n v="116"/>
    <n v="660"/>
    <n v="6"/>
    <x v="16"/>
    <x v="3"/>
    <x v="0"/>
    <x v="1"/>
    <x v="1"/>
    <x v="2"/>
    <x v="5"/>
  </r>
  <r>
    <n v="46"/>
    <n v="96"/>
    <n v="171"/>
    <n v="77"/>
    <n v="59"/>
    <x v="57"/>
    <x v="216"/>
    <n v="50"/>
    <n v="82"/>
    <n v="100"/>
    <n v="182"/>
    <n v="573"/>
    <n v="2"/>
    <x v="16"/>
    <x v="3"/>
    <x v="0"/>
    <x v="1"/>
    <x v="0"/>
    <x v="0"/>
    <x v="1"/>
  </r>
  <r>
    <n v="52"/>
    <n v="80"/>
    <n v="147"/>
    <n v="68"/>
    <n v="39"/>
    <x v="27"/>
    <x v="217"/>
    <n v="40"/>
    <n v="73"/>
    <n v="80"/>
    <n v="153"/>
    <n v="660"/>
    <n v="3"/>
    <x v="16"/>
    <x v="3"/>
    <x v="0"/>
    <x v="1"/>
    <x v="1"/>
    <x v="0"/>
    <x v="2"/>
  </r>
  <r>
    <n v="17"/>
    <n v="29"/>
    <n v="49"/>
    <n v="20"/>
    <n v="16"/>
    <x v="13"/>
    <x v="223"/>
    <n v="30"/>
    <n v="10"/>
    <n v="30"/>
    <n v="40"/>
    <n v="614"/>
    <n v="8"/>
    <x v="16"/>
    <x v="4"/>
    <x v="0"/>
    <x v="0"/>
    <x v="1"/>
    <x v="3"/>
    <x v="6"/>
  </r>
  <r>
    <n v="32"/>
    <n v="42"/>
    <n v="70"/>
    <n v="29"/>
    <n v="18"/>
    <x v="14"/>
    <x v="224"/>
    <n v="40"/>
    <n v="20"/>
    <n v="40"/>
    <n v="69"/>
    <n v="440"/>
    <n v="9"/>
    <x v="16"/>
    <x v="4"/>
    <x v="0"/>
    <x v="0"/>
    <x v="1"/>
    <x v="3"/>
    <x v="7"/>
  </r>
  <r>
    <n v="109"/>
    <n v="141"/>
    <n v="233"/>
    <n v="94"/>
    <n v="58"/>
    <x v="62"/>
    <x v="220"/>
    <n v="70"/>
    <n v="80"/>
    <n v="120"/>
    <n v="189"/>
    <n v="513"/>
    <n v="11"/>
    <x v="16"/>
    <x v="4"/>
    <x v="0"/>
    <x v="0"/>
    <x v="0"/>
    <x v="1"/>
    <x v="9"/>
  </r>
  <r>
    <n v="139"/>
    <n v="159"/>
    <n v="271"/>
    <n v="154"/>
    <n v="54"/>
    <x v="63"/>
    <x v="221"/>
    <n v="100"/>
    <n v="78"/>
    <n v="150"/>
    <n v="228"/>
    <n v="513"/>
    <n v="12"/>
    <x v="16"/>
    <x v="4"/>
    <x v="0"/>
    <x v="0"/>
    <x v="0"/>
    <x v="1"/>
    <x v="10"/>
  </r>
  <r>
    <n v="116"/>
    <n v="149"/>
    <n v="295"/>
    <n v="139"/>
    <n v="60"/>
    <x v="60"/>
    <x v="206"/>
    <n v="120"/>
    <n v="149"/>
    <n v="180"/>
    <n v="345"/>
    <n v="216"/>
    <n v="5"/>
    <x v="16"/>
    <x v="4"/>
    <x v="0"/>
    <x v="0"/>
    <x v="0"/>
    <x v="2"/>
    <x v="4"/>
  </r>
  <r>
    <n v="15"/>
    <n v="65"/>
    <n v="117"/>
    <n v="53"/>
    <n v="50"/>
    <x v="23"/>
    <x v="139"/>
    <n v="20"/>
    <n v="60"/>
    <n v="70"/>
    <n v="124"/>
    <n v="216"/>
    <n v="6"/>
    <x v="16"/>
    <x v="4"/>
    <x v="0"/>
    <x v="0"/>
    <x v="1"/>
    <x v="2"/>
    <x v="5"/>
  </r>
  <r>
    <n v="37"/>
    <n v="71"/>
    <n v="122"/>
    <n v="52"/>
    <n v="41"/>
    <x v="43"/>
    <x v="139"/>
    <n v="40"/>
    <n v="50"/>
    <n v="70"/>
    <n v="121"/>
    <n v="216"/>
    <n v="1"/>
    <x v="16"/>
    <x v="4"/>
    <x v="0"/>
    <x v="0"/>
    <x v="0"/>
    <x v="0"/>
    <x v="0"/>
  </r>
  <r>
    <n v="33"/>
    <n v="61"/>
    <n v="102"/>
    <n v="42"/>
    <n v="34"/>
    <x v="45"/>
    <x v="222"/>
    <n v="30"/>
    <n v="38"/>
    <n v="60"/>
    <n v="102"/>
    <n v="234"/>
    <n v="2"/>
    <x v="16"/>
    <x v="4"/>
    <x v="0"/>
    <x v="0"/>
    <x v="0"/>
    <x v="0"/>
    <x v="1"/>
  </r>
  <r>
    <n v="-3"/>
    <n v="75"/>
    <n v="127"/>
    <n v="53"/>
    <n v="72"/>
    <x v="36"/>
    <x v="184"/>
    <n v="20"/>
    <n v="53"/>
    <n v="80"/>
    <n v="133"/>
    <n v="234"/>
    <n v="3"/>
    <x v="16"/>
    <x v="4"/>
    <x v="0"/>
    <x v="0"/>
    <x v="1"/>
    <x v="0"/>
    <x v="2"/>
  </r>
  <r>
    <n v="62"/>
    <n v="82"/>
    <n v="129"/>
    <n v="48"/>
    <n v="34"/>
    <x v="3"/>
    <x v="120"/>
    <n v="50"/>
    <n v="32"/>
    <n v="70"/>
    <n v="102"/>
    <n v="608"/>
    <n v="8"/>
    <x v="16"/>
    <x v="5"/>
    <x v="0"/>
    <x v="1"/>
    <x v="1"/>
    <x v="3"/>
    <x v="6"/>
  </r>
  <r>
    <n v="70"/>
    <n v="77"/>
    <n v="129"/>
    <n v="53"/>
    <n v="24"/>
    <x v="3"/>
    <x v="229"/>
    <n v="60"/>
    <n v="31"/>
    <n v="70"/>
    <n v="101"/>
    <n v="262"/>
    <n v="9"/>
    <x v="16"/>
    <x v="5"/>
    <x v="0"/>
    <x v="1"/>
    <x v="1"/>
    <x v="3"/>
    <x v="7"/>
  </r>
  <r>
    <n v="37"/>
    <n v="65"/>
    <n v="109"/>
    <n v="45"/>
    <n v="35"/>
    <x v="3"/>
    <x v="225"/>
    <n v="30"/>
    <n v="41"/>
    <n v="60"/>
    <n v="90"/>
    <n v="715"/>
    <n v="11"/>
    <x v="16"/>
    <x v="5"/>
    <x v="0"/>
    <x v="1"/>
    <x v="0"/>
    <x v="1"/>
    <x v="9"/>
  </r>
  <r>
    <n v="3"/>
    <n v="90"/>
    <n v="153"/>
    <n v="64"/>
    <n v="82"/>
    <x v="44"/>
    <x v="25"/>
    <n v="10"/>
    <n v="38"/>
    <n v="80"/>
    <n v="118"/>
    <n v="608"/>
    <n v="12"/>
    <x v="16"/>
    <x v="5"/>
    <x v="0"/>
    <x v="1"/>
    <x v="0"/>
    <x v="1"/>
    <x v="10"/>
  </r>
  <r>
    <n v="65"/>
    <n v="92"/>
    <n v="168"/>
    <n v="78"/>
    <n v="42"/>
    <x v="0"/>
    <x v="226"/>
    <n v="70"/>
    <n v="95"/>
    <n v="110"/>
    <n v="205"/>
    <n v="608"/>
    <n v="5"/>
    <x v="16"/>
    <x v="5"/>
    <x v="0"/>
    <x v="1"/>
    <x v="0"/>
    <x v="2"/>
    <x v="4"/>
  </r>
  <r>
    <n v="48"/>
    <n v="62"/>
    <n v="109"/>
    <n v="48"/>
    <n v="25"/>
    <x v="4"/>
    <x v="227"/>
    <n v="50"/>
    <n v="50"/>
    <n v="70"/>
    <n v="126"/>
    <n v="715"/>
    <n v="6"/>
    <x v="16"/>
    <x v="5"/>
    <x v="0"/>
    <x v="1"/>
    <x v="1"/>
    <x v="2"/>
    <x v="5"/>
  </r>
  <r>
    <n v="23"/>
    <n v="72"/>
    <n v="129"/>
    <n v="58"/>
    <n v="51"/>
    <x v="9"/>
    <x v="8"/>
    <n v="20"/>
    <n v="61"/>
    <n v="70"/>
    <n v="131"/>
    <n v="414"/>
    <n v="1"/>
    <x v="16"/>
    <x v="5"/>
    <x v="0"/>
    <x v="1"/>
    <x v="0"/>
    <x v="0"/>
    <x v="0"/>
  </r>
  <r>
    <n v="23"/>
    <n v="129"/>
    <n v="219"/>
    <n v="92"/>
    <n v="104"/>
    <x v="42"/>
    <x v="227"/>
    <n v="40"/>
    <n v="90"/>
    <n v="140"/>
    <n v="230"/>
    <n v="262"/>
    <n v="2"/>
    <x v="16"/>
    <x v="5"/>
    <x v="0"/>
    <x v="1"/>
    <x v="0"/>
    <x v="0"/>
    <x v="1"/>
  </r>
  <r>
    <n v="86"/>
    <n v="117"/>
    <n v="202"/>
    <n v="87"/>
    <n v="51"/>
    <x v="55"/>
    <x v="228"/>
    <n v="80"/>
    <n v="90"/>
    <n v="120"/>
    <n v="210"/>
    <n v="715"/>
    <n v="3"/>
    <x v="16"/>
    <x v="5"/>
    <x v="0"/>
    <x v="1"/>
    <x v="1"/>
    <x v="0"/>
    <x v="2"/>
  </r>
  <r>
    <n v="46"/>
    <n v="96"/>
    <n v="171"/>
    <n v="77"/>
    <n v="59"/>
    <x v="57"/>
    <x v="216"/>
    <n v="40"/>
    <n v="41"/>
    <n v="80"/>
    <n v="130"/>
    <n v="475"/>
    <n v="9"/>
    <x v="16"/>
    <x v="6"/>
    <x v="1"/>
    <x v="1"/>
    <x v="1"/>
    <x v="3"/>
    <x v="7"/>
  </r>
  <r>
    <n v="52"/>
    <n v="80"/>
    <n v="147"/>
    <n v="68"/>
    <n v="39"/>
    <x v="27"/>
    <x v="217"/>
    <n v="40"/>
    <n v="40"/>
    <n v="60"/>
    <n v="120"/>
    <n v="203"/>
    <n v="10"/>
    <x v="16"/>
    <x v="6"/>
    <x v="1"/>
    <x v="1"/>
    <x v="1"/>
    <x v="3"/>
    <x v="8"/>
  </r>
  <r>
    <n v="58"/>
    <n v="65"/>
    <n v="108"/>
    <n v="44"/>
    <n v="21"/>
    <x v="19"/>
    <x v="46"/>
    <n v="50"/>
    <n v="40"/>
    <n v="70"/>
    <n v="99"/>
    <n v="475"/>
    <n v="11"/>
    <x v="16"/>
    <x v="6"/>
    <x v="1"/>
    <x v="1"/>
    <x v="0"/>
    <x v="1"/>
    <x v="9"/>
  </r>
  <r>
    <n v="23"/>
    <n v="34"/>
    <n v="56"/>
    <n v="23"/>
    <n v="16"/>
    <x v="41"/>
    <x v="230"/>
    <n v="30"/>
    <n v="20"/>
    <n v="40"/>
    <n v="47"/>
    <n v="860"/>
    <n v="13"/>
    <x v="16"/>
    <x v="6"/>
    <x v="1"/>
    <x v="1"/>
    <x v="0"/>
    <x v="1"/>
    <x v="3"/>
  </r>
  <r>
    <n v="135"/>
    <n v="165"/>
    <n v="273"/>
    <n v="173"/>
    <n v="62"/>
    <x v="64"/>
    <x v="232"/>
    <n v="110"/>
    <n v="95"/>
    <n v="160"/>
    <n v="258"/>
    <n v="475"/>
    <n v="2"/>
    <x v="16"/>
    <x v="6"/>
    <x v="1"/>
    <x v="1"/>
    <x v="0"/>
    <x v="0"/>
    <x v="1"/>
  </r>
  <r>
    <n v="4"/>
    <n v="90"/>
    <n v="153"/>
    <n v="64"/>
    <n v="81"/>
    <x v="44"/>
    <x v="25"/>
    <n v="20"/>
    <n v="65"/>
    <n v="90"/>
    <n v="150"/>
    <n v="203"/>
    <n v="5"/>
    <x v="16"/>
    <x v="6"/>
    <x v="1"/>
    <x v="1"/>
    <x v="0"/>
    <x v="2"/>
    <x v="4"/>
  </r>
  <r>
    <n v="30"/>
    <n v="65"/>
    <n v="112"/>
    <n v="48"/>
    <n v="40"/>
    <x v="4"/>
    <x v="231"/>
    <n v="40"/>
    <n v="34"/>
    <n v="70"/>
    <n v="110"/>
    <n v="860"/>
    <n v="6"/>
    <x v="16"/>
    <x v="6"/>
    <x v="1"/>
    <x v="1"/>
    <x v="1"/>
    <x v="2"/>
    <x v="5"/>
  </r>
  <r>
    <n v="48"/>
    <n v="62"/>
    <n v="109"/>
    <n v="48"/>
    <n v="25"/>
    <x v="4"/>
    <x v="227"/>
    <n v="30"/>
    <n v="38"/>
    <n v="50"/>
    <n v="80"/>
    <n v="786"/>
    <n v="8"/>
    <x v="16"/>
    <x v="7"/>
    <x v="1"/>
    <x v="0"/>
    <x v="1"/>
    <x v="3"/>
    <x v="6"/>
  </r>
  <r>
    <n v="23"/>
    <n v="72"/>
    <n v="129"/>
    <n v="58"/>
    <n v="51"/>
    <x v="9"/>
    <x v="8"/>
    <n v="30"/>
    <n v="49"/>
    <n v="60"/>
    <n v="109"/>
    <n v="904"/>
    <n v="9"/>
    <x v="16"/>
    <x v="7"/>
    <x v="1"/>
    <x v="0"/>
    <x v="1"/>
    <x v="3"/>
    <x v="7"/>
  </r>
  <r>
    <n v="65"/>
    <n v="92"/>
    <n v="168"/>
    <n v="78"/>
    <n v="42"/>
    <x v="0"/>
    <x v="226"/>
    <n v="50"/>
    <n v="50"/>
    <n v="80"/>
    <n v="120"/>
    <n v="941"/>
    <n v="10"/>
    <x v="16"/>
    <x v="7"/>
    <x v="1"/>
    <x v="0"/>
    <x v="1"/>
    <x v="3"/>
    <x v="8"/>
  </r>
  <r>
    <n v="44"/>
    <n v="53"/>
    <n v="88"/>
    <n v="36"/>
    <n v="20"/>
    <x v="29"/>
    <x v="233"/>
    <n v="40"/>
    <n v="41"/>
    <n v="60"/>
    <n v="79"/>
    <n v="863"/>
    <n v="11"/>
    <x v="16"/>
    <x v="7"/>
    <x v="1"/>
    <x v="0"/>
    <x v="0"/>
    <x v="1"/>
    <x v="9"/>
  </r>
  <r>
    <n v="72"/>
    <n v="77"/>
    <n v="129"/>
    <n v="53"/>
    <n v="23"/>
    <x v="3"/>
    <x v="229"/>
    <n v="70"/>
    <n v="50"/>
    <n v="90"/>
    <n v="153"/>
    <n v="321"/>
    <n v="13"/>
    <x v="16"/>
    <x v="7"/>
    <x v="1"/>
    <x v="0"/>
    <x v="0"/>
    <x v="1"/>
    <x v="3"/>
  </r>
  <r>
    <n v="108"/>
    <n v="141"/>
    <n v="233"/>
    <n v="94"/>
    <n v="59"/>
    <x v="62"/>
    <x v="220"/>
    <n v="90"/>
    <n v="92"/>
    <n v="130"/>
    <n v="222"/>
    <n v="754"/>
    <n v="2"/>
    <x v="16"/>
    <x v="7"/>
    <x v="1"/>
    <x v="0"/>
    <x v="0"/>
    <x v="0"/>
    <x v="1"/>
  </r>
  <r>
    <n v="138"/>
    <n v="159"/>
    <n v="271"/>
    <n v="60"/>
    <n v="55"/>
    <x v="63"/>
    <x v="221"/>
    <n v="100"/>
    <n v="84"/>
    <n v="150"/>
    <n v="253"/>
    <n v="863"/>
    <n v="3"/>
    <x v="16"/>
    <x v="7"/>
    <x v="1"/>
    <x v="0"/>
    <x v="1"/>
    <x v="0"/>
    <x v="2"/>
  </r>
  <r>
    <n v="23"/>
    <n v="129"/>
    <n v="219"/>
    <n v="92"/>
    <n v="104"/>
    <x v="42"/>
    <x v="227"/>
    <n v="40"/>
    <n v="85"/>
    <n v="130"/>
    <n v="205"/>
    <n v="850"/>
    <n v="5"/>
    <x v="16"/>
    <x v="7"/>
    <x v="1"/>
    <x v="0"/>
    <x v="0"/>
    <x v="2"/>
    <x v="4"/>
  </r>
  <r>
    <n v="86"/>
    <n v="117"/>
    <n v="202"/>
    <n v="87"/>
    <n v="51"/>
    <x v="55"/>
    <x v="228"/>
    <n v="70"/>
    <n v="74"/>
    <n v="110"/>
    <n v="190"/>
    <n v="786"/>
    <n v="6"/>
    <x v="16"/>
    <x v="7"/>
    <x v="1"/>
    <x v="0"/>
    <x v="1"/>
    <x v="2"/>
    <x v="5"/>
  </r>
  <r>
    <n v="17"/>
    <n v="65"/>
    <n v="117"/>
    <n v="53"/>
    <n v="49"/>
    <x v="23"/>
    <x v="139"/>
    <n v="20"/>
    <n v="49"/>
    <n v="50"/>
    <n v="99"/>
    <n v="413"/>
    <n v="9"/>
    <x v="16"/>
    <x v="8"/>
    <x v="1"/>
    <x v="0"/>
    <x v="1"/>
    <x v="3"/>
    <x v="7"/>
  </r>
  <r>
    <n v="30"/>
    <n v="42"/>
    <n v="70"/>
    <n v="29"/>
    <n v="19"/>
    <x v="14"/>
    <x v="224"/>
    <n v="30"/>
    <n v="41"/>
    <n v="40"/>
    <n v="59"/>
    <n v="774"/>
    <n v="11"/>
    <x v="16"/>
    <x v="8"/>
    <x v="1"/>
    <x v="0"/>
    <x v="0"/>
    <x v="1"/>
    <x v="9"/>
  </r>
  <r>
    <n v="17"/>
    <n v="29"/>
    <n v="49"/>
    <n v="20"/>
    <n v="16"/>
    <x v="13"/>
    <x v="223"/>
    <n v="20"/>
    <n v="20"/>
    <n v="30"/>
    <n v="37"/>
    <n v="781"/>
    <n v="13"/>
    <x v="16"/>
    <x v="8"/>
    <x v="1"/>
    <x v="0"/>
    <x v="0"/>
    <x v="1"/>
    <x v="3"/>
  </r>
  <r>
    <n v="599"/>
    <n v="487"/>
    <n v="546"/>
    <n v="64"/>
    <n v="49"/>
    <x v="27"/>
    <x v="235"/>
    <n v="430"/>
    <n v="58"/>
    <n v="460"/>
    <n v="522"/>
    <n v="351"/>
    <n v="2"/>
    <x v="16"/>
    <x v="8"/>
    <x v="1"/>
    <x v="0"/>
    <x v="0"/>
    <x v="0"/>
    <x v="1"/>
  </r>
  <r>
    <n v="-22"/>
    <n v="61"/>
    <n v="113"/>
    <n v="53"/>
    <n v="72"/>
    <x v="36"/>
    <x v="234"/>
    <n v="0"/>
    <n v="50"/>
    <n v="60"/>
    <n v="110"/>
    <n v="413"/>
    <n v="5"/>
    <x v="16"/>
    <x v="8"/>
    <x v="1"/>
    <x v="0"/>
    <x v="0"/>
    <x v="2"/>
    <x v="4"/>
  </r>
  <r>
    <n v="116"/>
    <n v="149"/>
    <n v="295"/>
    <n v="140"/>
    <n v="60"/>
    <x v="60"/>
    <x v="206"/>
    <n v="100"/>
    <n v="146"/>
    <n v="150"/>
    <n v="297"/>
    <n v="781"/>
    <n v="7"/>
    <x v="16"/>
    <x v="8"/>
    <x v="1"/>
    <x v="0"/>
    <x v="0"/>
    <x v="2"/>
    <x v="11"/>
  </r>
  <r>
    <n v="44"/>
    <n v="43"/>
    <n v="43"/>
    <n v="0"/>
    <n v="10"/>
    <x v="38"/>
    <x v="212"/>
    <n v="30"/>
    <n v="0"/>
    <n v="40"/>
    <n v="27"/>
    <n v="603"/>
    <n v="13"/>
    <x v="16"/>
    <x v="9"/>
    <x v="1"/>
    <x v="1"/>
    <x v="0"/>
    <x v="1"/>
    <x v="3"/>
  </r>
  <r>
    <n v="-1"/>
    <n v="45"/>
    <n v="80"/>
    <n v="36"/>
    <n v="43"/>
    <x v="45"/>
    <x v="214"/>
    <n v="10"/>
    <n v="20"/>
    <n v="40"/>
    <n v="51"/>
    <n v="603"/>
    <n v="9"/>
    <x v="16"/>
    <x v="9"/>
    <x v="1"/>
    <x v="1"/>
    <x v="1"/>
    <x v="3"/>
    <x v="7"/>
  </r>
  <r>
    <n v="17"/>
    <n v="29"/>
    <n v="49"/>
    <n v="20"/>
    <n v="16"/>
    <x v="13"/>
    <x v="106"/>
    <n v="20"/>
    <n v="20"/>
    <n v="30"/>
    <n v="50"/>
    <n v="603"/>
    <n v="11"/>
    <x v="16"/>
    <x v="9"/>
    <x v="1"/>
    <x v="1"/>
    <x v="0"/>
    <x v="1"/>
    <x v="9"/>
  </r>
  <r>
    <n v="48"/>
    <n v="74"/>
    <n v="124"/>
    <n v="51"/>
    <n v="36"/>
    <x v="34"/>
    <x v="236"/>
    <n v="40"/>
    <n v="39"/>
    <n v="70"/>
    <n v="109"/>
    <n v="603"/>
    <n v="1"/>
    <x v="16"/>
    <x v="9"/>
    <x v="1"/>
    <x v="1"/>
    <x v="0"/>
    <x v="0"/>
    <x v="0"/>
  </r>
  <r>
    <n v="43"/>
    <n v="80"/>
    <n v="131"/>
    <n v="52"/>
    <n v="46"/>
    <x v="43"/>
    <x v="237"/>
    <n v="50"/>
    <n v="38"/>
    <n v="80"/>
    <n v="120"/>
    <n v="603"/>
    <n v="2"/>
    <x v="16"/>
    <x v="9"/>
    <x v="1"/>
    <x v="1"/>
    <x v="0"/>
    <x v="0"/>
    <x v="1"/>
  </r>
  <r>
    <n v="-10"/>
    <n v="61"/>
    <n v="103"/>
    <n v="43"/>
    <n v="63"/>
    <x v="40"/>
    <x v="218"/>
    <n v="10"/>
    <n v="40"/>
    <n v="60"/>
    <n v="105"/>
    <n v="603"/>
    <n v="5"/>
    <x v="16"/>
    <x v="9"/>
    <x v="1"/>
    <x v="1"/>
    <x v="0"/>
    <x v="2"/>
    <x v="4"/>
  </r>
  <r>
    <n v="-4"/>
    <n v="42"/>
    <n v="75"/>
    <n v="34"/>
    <n v="42"/>
    <x v="19"/>
    <x v="215"/>
    <n v="0"/>
    <n v="37"/>
    <n v="40"/>
    <n v="77"/>
    <n v="603"/>
    <n v="7"/>
    <x v="16"/>
    <x v="9"/>
    <x v="1"/>
    <x v="1"/>
    <x v="0"/>
    <x v="2"/>
    <x v="11"/>
  </r>
  <r>
    <n v="123"/>
    <n v="124"/>
    <n v="208"/>
    <n v="86"/>
    <n v="33"/>
    <x v="0"/>
    <x v="204"/>
    <n v="100"/>
    <n v="103"/>
    <n v="130"/>
    <n v="233"/>
    <n v="212"/>
    <n v="13"/>
    <x v="16"/>
    <x v="10"/>
    <x v="1"/>
    <x v="0"/>
    <x v="0"/>
    <x v="1"/>
    <x v="3"/>
  </r>
  <r>
    <n v="348"/>
    <n v="386"/>
    <n v="645"/>
    <n v="255"/>
    <n v="125"/>
    <x v="61"/>
    <x v="241"/>
    <n v="200"/>
    <n v="160"/>
    <n v="300"/>
    <n v="509"/>
    <n v="518"/>
    <n v="9"/>
    <x v="16"/>
    <x v="10"/>
    <x v="1"/>
    <x v="0"/>
    <x v="1"/>
    <x v="3"/>
    <x v="7"/>
  </r>
  <r>
    <n v="-181"/>
    <n v="-37"/>
    <n v="196"/>
    <n v="218"/>
    <n v="87"/>
    <x v="24"/>
    <x v="242"/>
    <n v="-90"/>
    <n v="181"/>
    <n v="-20"/>
    <n v="140"/>
    <n v="607"/>
    <n v="10"/>
    <x v="16"/>
    <x v="10"/>
    <x v="1"/>
    <x v="0"/>
    <x v="1"/>
    <x v="3"/>
    <x v="8"/>
  </r>
  <r>
    <n v="155"/>
    <n v="152"/>
    <n v="254"/>
    <n v="101"/>
    <n v="37"/>
    <x v="57"/>
    <x v="205"/>
    <n v="120"/>
    <n v="104"/>
    <n v="160"/>
    <n v="281"/>
    <n v="516"/>
    <n v="11"/>
    <x v="16"/>
    <x v="10"/>
    <x v="1"/>
    <x v="0"/>
    <x v="0"/>
    <x v="1"/>
    <x v="9"/>
  </r>
  <r>
    <n v="153"/>
    <n v="152"/>
    <n v="254"/>
    <n v="97"/>
    <n v="38"/>
    <x v="57"/>
    <x v="2"/>
    <n v="120"/>
    <n v="84"/>
    <n v="160"/>
    <n v="282"/>
    <n v="646"/>
    <n v="12"/>
    <x v="16"/>
    <x v="10"/>
    <x v="1"/>
    <x v="0"/>
    <x v="0"/>
    <x v="1"/>
    <x v="10"/>
  </r>
  <r>
    <n v="407"/>
    <n v="454"/>
    <n v="749"/>
    <n v="296"/>
    <n v="148"/>
    <x v="66"/>
    <x v="240"/>
    <n v="300"/>
    <n v="202"/>
    <n v="430"/>
    <n v="708"/>
    <n v="646"/>
    <n v="2"/>
    <x v="16"/>
    <x v="10"/>
    <x v="1"/>
    <x v="0"/>
    <x v="0"/>
    <x v="0"/>
    <x v="1"/>
  </r>
  <r>
    <n v="-269"/>
    <n v="-52"/>
    <n v="68"/>
    <n v="100"/>
    <n v="133"/>
    <x v="65"/>
    <x v="238"/>
    <n v="-180"/>
    <n v="119"/>
    <n v="-50"/>
    <n v="65"/>
    <n v="646"/>
    <n v="5"/>
    <x v="16"/>
    <x v="10"/>
    <x v="1"/>
    <x v="0"/>
    <x v="0"/>
    <x v="2"/>
    <x v="4"/>
  </r>
  <r>
    <n v="258"/>
    <n v="283"/>
    <n v="538"/>
    <n v="229"/>
    <n v="89"/>
    <x v="24"/>
    <x v="239"/>
    <n v="210"/>
    <n v="207"/>
    <n v="290"/>
    <n v="537"/>
    <n v="516"/>
    <n v="7"/>
    <x v="16"/>
    <x v="10"/>
    <x v="1"/>
    <x v="0"/>
    <x v="0"/>
    <x v="2"/>
    <x v="11"/>
  </r>
  <r>
    <n v="48"/>
    <n v="63"/>
    <n v="110"/>
    <n v="48"/>
    <n v="26"/>
    <x v="4"/>
    <x v="227"/>
    <n v="40"/>
    <n v="48"/>
    <n v="60"/>
    <n v="92"/>
    <n v="985"/>
    <n v="8"/>
    <x v="16"/>
    <x v="11"/>
    <x v="2"/>
    <x v="1"/>
    <x v="1"/>
    <x v="3"/>
    <x v="6"/>
  </r>
  <r>
    <n v="46"/>
    <n v="96"/>
    <n v="171"/>
    <n v="77"/>
    <n v="59"/>
    <x v="57"/>
    <x v="216"/>
    <n v="40"/>
    <n v="70"/>
    <n v="90"/>
    <n v="169"/>
    <n v="337"/>
    <n v="9"/>
    <x v="16"/>
    <x v="11"/>
    <x v="2"/>
    <x v="1"/>
    <x v="1"/>
    <x v="3"/>
    <x v="7"/>
  </r>
  <r>
    <n v="50"/>
    <n v="59"/>
    <n v="98"/>
    <n v="40"/>
    <n v="21"/>
    <x v="21"/>
    <x v="244"/>
    <n v="50"/>
    <n v="52"/>
    <n v="70"/>
    <n v="118"/>
    <n v="318"/>
    <n v="2"/>
    <x v="16"/>
    <x v="11"/>
    <x v="2"/>
    <x v="1"/>
    <x v="0"/>
    <x v="0"/>
    <x v="1"/>
  </r>
  <r>
    <n v="72"/>
    <n v="77"/>
    <n v="129"/>
    <n v="53"/>
    <n v="23"/>
    <x v="3"/>
    <x v="229"/>
    <n v="80"/>
    <n v="63"/>
    <n v="100"/>
    <n v="163"/>
    <n v="337"/>
    <n v="3"/>
    <x v="16"/>
    <x v="11"/>
    <x v="2"/>
    <x v="1"/>
    <x v="1"/>
    <x v="0"/>
    <x v="2"/>
  </r>
  <r>
    <n v="4"/>
    <n v="90"/>
    <n v="153"/>
    <n v="64"/>
    <n v="81"/>
    <x v="44"/>
    <x v="243"/>
    <n v="10"/>
    <n v="50"/>
    <n v="80"/>
    <n v="134"/>
    <n v="985"/>
    <n v="4"/>
    <x v="16"/>
    <x v="11"/>
    <x v="2"/>
    <x v="1"/>
    <x v="0"/>
    <x v="2"/>
    <x v="12"/>
  </r>
  <r>
    <n v="61"/>
    <n v="82"/>
    <n v="129"/>
    <n v="48"/>
    <n v="35"/>
    <x v="3"/>
    <x v="120"/>
    <n v="50"/>
    <n v="45"/>
    <n v="70"/>
    <n v="115"/>
    <n v="985"/>
    <n v="5"/>
    <x v="16"/>
    <x v="11"/>
    <x v="2"/>
    <x v="1"/>
    <x v="0"/>
    <x v="2"/>
    <x v="4"/>
  </r>
  <r>
    <n v="39"/>
    <n v="65"/>
    <n v="109"/>
    <n v="45"/>
    <n v="34"/>
    <x v="3"/>
    <x v="225"/>
    <n v="40"/>
    <n v="24"/>
    <n v="60"/>
    <n v="96"/>
    <n v="225"/>
    <n v="6"/>
    <x v="16"/>
    <x v="11"/>
    <x v="2"/>
    <x v="1"/>
    <x v="1"/>
    <x v="2"/>
    <x v="5"/>
  </r>
  <r>
    <n v="17"/>
    <n v="29"/>
    <n v="49"/>
    <n v="20"/>
    <n v="16"/>
    <x v="13"/>
    <x v="106"/>
    <n v="20"/>
    <n v="10"/>
    <n v="30"/>
    <n v="40"/>
    <n v="505"/>
    <n v="8"/>
    <x v="16"/>
    <x v="12"/>
    <x v="2"/>
    <x v="1"/>
    <x v="1"/>
    <x v="3"/>
    <x v="6"/>
  </r>
  <r>
    <n v="10"/>
    <n v="37"/>
    <n v="67"/>
    <n v="31"/>
    <n v="28"/>
    <x v="28"/>
    <x v="213"/>
    <n v="20"/>
    <n v="20"/>
    <n v="40"/>
    <n v="60"/>
    <n v="505"/>
    <n v="9"/>
    <x v="16"/>
    <x v="12"/>
    <x v="2"/>
    <x v="1"/>
    <x v="1"/>
    <x v="3"/>
    <x v="7"/>
  </r>
  <r>
    <n v="43"/>
    <n v="80"/>
    <n v="131"/>
    <n v="52"/>
    <n v="46"/>
    <x v="43"/>
    <x v="237"/>
    <n v="60"/>
    <n v="58"/>
    <n v="100"/>
    <n v="158"/>
    <n v="505"/>
    <n v="2"/>
    <x v="16"/>
    <x v="12"/>
    <x v="2"/>
    <x v="1"/>
    <x v="0"/>
    <x v="0"/>
    <x v="1"/>
  </r>
  <r>
    <n v="-21"/>
    <n v="38"/>
    <n v="135"/>
    <n v="98"/>
    <n v="49"/>
    <x v="10"/>
    <x v="219"/>
    <n v="10"/>
    <n v="150"/>
    <n v="50"/>
    <n v="167"/>
    <n v="505"/>
    <n v="3"/>
    <x v="16"/>
    <x v="12"/>
    <x v="2"/>
    <x v="1"/>
    <x v="1"/>
    <x v="0"/>
    <x v="2"/>
  </r>
  <r>
    <n v="-6"/>
    <n v="42"/>
    <n v="75"/>
    <n v="34"/>
    <n v="43"/>
    <x v="19"/>
    <x v="245"/>
    <n v="10"/>
    <n v="20"/>
    <n v="40"/>
    <n v="60"/>
    <n v="505"/>
    <n v="4"/>
    <x v="16"/>
    <x v="12"/>
    <x v="2"/>
    <x v="1"/>
    <x v="0"/>
    <x v="2"/>
    <x v="12"/>
  </r>
  <r>
    <n v="-10"/>
    <n v="61"/>
    <n v="103"/>
    <n v="43"/>
    <n v="63"/>
    <x v="40"/>
    <x v="218"/>
    <n v="0"/>
    <n v="30"/>
    <n v="50"/>
    <n v="80"/>
    <n v="505"/>
    <n v="5"/>
    <x v="16"/>
    <x v="12"/>
    <x v="2"/>
    <x v="1"/>
    <x v="0"/>
    <x v="2"/>
    <x v="4"/>
  </r>
  <r>
    <n v="19"/>
    <n v="53"/>
    <n v="91"/>
    <n v="39"/>
    <n v="36"/>
    <x v="19"/>
    <x v="214"/>
    <n v="10"/>
    <n v="30"/>
    <n v="40"/>
    <n v="70"/>
    <n v="505"/>
    <n v="6"/>
    <x v="16"/>
    <x v="12"/>
    <x v="2"/>
    <x v="1"/>
    <x v="1"/>
    <x v="2"/>
    <x v="5"/>
  </r>
  <r>
    <n v="23"/>
    <n v="72"/>
    <n v="129"/>
    <n v="58"/>
    <n v="51"/>
    <x v="9"/>
    <x v="8"/>
    <n v="20"/>
    <n v="58"/>
    <n v="70"/>
    <n v="128"/>
    <n v="405"/>
    <n v="8"/>
    <x v="16"/>
    <x v="13"/>
    <x v="2"/>
    <x v="1"/>
    <x v="1"/>
    <x v="3"/>
    <x v="6"/>
  </r>
  <r>
    <n v="23"/>
    <n v="129"/>
    <n v="219"/>
    <n v="92"/>
    <n v="104"/>
    <x v="42"/>
    <x v="227"/>
    <n v="40"/>
    <n v="80"/>
    <n v="130"/>
    <n v="210"/>
    <n v="580"/>
    <n v="9"/>
    <x v="16"/>
    <x v="13"/>
    <x v="2"/>
    <x v="1"/>
    <x v="1"/>
    <x v="3"/>
    <x v="7"/>
  </r>
  <r>
    <n v="41"/>
    <n v="56"/>
    <n v="98"/>
    <n v="43"/>
    <n v="24"/>
    <x v="3"/>
    <x v="203"/>
    <n v="50"/>
    <n v="48"/>
    <n v="70"/>
    <n v="122"/>
    <n v="918"/>
    <n v="2"/>
    <x v="16"/>
    <x v="13"/>
    <x v="2"/>
    <x v="1"/>
    <x v="0"/>
    <x v="0"/>
    <x v="1"/>
  </r>
  <r>
    <n v="30"/>
    <n v="42"/>
    <n v="70"/>
    <n v="29"/>
    <n v="19"/>
    <x v="14"/>
    <x v="224"/>
    <n v="40"/>
    <n v="30"/>
    <n v="50"/>
    <n v="83"/>
    <n v="918"/>
    <n v="3"/>
    <x v="16"/>
    <x v="13"/>
    <x v="2"/>
    <x v="1"/>
    <x v="1"/>
    <x v="0"/>
    <x v="2"/>
  </r>
  <r>
    <n v="139"/>
    <n v="159"/>
    <n v="271"/>
    <n v="129"/>
    <n v="54"/>
    <x v="63"/>
    <x v="246"/>
    <n v="100"/>
    <n v="94"/>
    <n v="140"/>
    <n v="230"/>
    <n v="918"/>
    <n v="4"/>
    <x v="16"/>
    <x v="13"/>
    <x v="2"/>
    <x v="1"/>
    <x v="0"/>
    <x v="2"/>
    <x v="12"/>
  </r>
  <r>
    <n v="18"/>
    <n v="29"/>
    <n v="49"/>
    <n v="20"/>
    <n v="15"/>
    <x v="13"/>
    <x v="223"/>
    <n v="30"/>
    <n v="10"/>
    <n v="30"/>
    <n v="40"/>
    <n v="918"/>
    <n v="5"/>
    <x v="16"/>
    <x v="13"/>
    <x v="2"/>
    <x v="1"/>
    <x v="0"/>
    <x v="2"/>
    <x v="4"/>
  </r>
  <r>
    <n v="109"/>
    <n v="141"/>
    <n v="233"/>
    <n v="94"/>
    <n v="58"/>
    <x v="62"/>
    <x v="220"/>
    <n v="80"/>
    <n v="80"/>
    <n v="120"/>
    <n v="200"/>
    <n v="580"/>
    <n v="6"/>
    <x v="16"/>
    <x v="13"/>
    <x v="2"/>
    <x v="1"/>
    <x v="1"/>
    <x v="2"/>
    <x v="5"/>
  </r>
  <r>
    <n v="37"/>
    <n v="71"/>
    <n v="122"/>
    <n v="52"/>
    <n v="41"/>
    <x v="43"/>
    <x v="139"/>
    <n v="50"/>
    <n v="48"/>
    <n v="80"/>
    <n v="120"/>
    <n v="915"/>
    <n v="8"/>
    <x v="16"/>
    <x v="14"/>
    <x v="2"/>
    <x v="0"/>
    <x v="1"/>
    <x v="3"/>
    <x v="6"/>
  </r>
  <r>
    <n v="35"/>
    <n v="61"/>
    <n v="102"/>
    <n v="42"/>
    <n v="33"/>
    <x v="45"/>
    <x v="222"/>
    <n v="30"/>
    <n v="49"/>
    <n v="60"/>
    <n v="109"/>
    <n v="254"/>
    <n v="9"/>
    <x v="16"/>
    <x v="14"/>
    <x v="2"/>
    <x v="0"/>
    <x v="1"/>
    <x v="3"/>
    <x v="7"/>
  </r>
  <r>
    <n v="253"/>
    <n v="277"/>
    <n v="507"/>
    <n v="254"/>
    <n v="87"/>
    <x v="24"/>
    <x v="248"/>
    <n v="270"/>
    <n v="228"/>
    <n v="350"/>
    <n v="640"/>
    <n v="817"/>
    <n v="2"/>
    <x v="16"/>
    <x v="14"/>
    <x v="2"/>
    <x v="0"/>
    <x v="0"/>
    <x v="0"/>
    <x v="1"/>
  </r>
  <r>
    <n v="94"/>
    <n v="107"/>
    <n v="188"/>
    <n v="83"/>
    <n v="36"/>
    <x v="1"/>
    <x v="201"/>
    <n v="100"/>
    <n v="84"/>
    <n v="130"/>
    <n v="233"/>
    <n v="281"/>
    <n v="3"/>
    <x v="16"/>
    <x v="14"/>
    <x v="2"/>
    <x v="0"/>
    <x v="1"/>
    <x v="0"/>
    <x v="2"/>
  </r>
  <r>
    <n v="61"/>
    <n v="96"/>
    <n v="159"/>
    <n v="64"/>
    <n v="48"/>
    <x v="27"/>
    <x v="247"/>
    <n v="50"/>
    <n v="46"/>
    <n v="80"/>
    <n v="130"/>
    <n v="409"/>
    <n v="4"/>
    <x v="16"/>
    <x v="14"/>
    <x v="2"/>
    <x v="0"/>
    <x v="0"/>
    <x v="2"/>
    <x v="12"/>
  </r>
  <r>
    <n v="155"/>
    <n v="152"/>
    <n v="254"/>
    <n v="91"/>
    <n v="37"/>
    <x v="57"/>
    <x v="2"/>
    <n v="120"/>
    <n v="80"/>
    <n v="140"/>
    <n v="225"/>
    <n v="830"/>
    <n v="5"/>
    <x v="16"/>
    <x v="14"/>
    <x v="2"/>
    <x v="0"/>
    <x v="0"/>
    <x v="2"/>
    <x v="4"/>
  </r>
  <r>
    <n v="121"/>
    <n v="124"/>
    <n v="208"/>
    <n v="86"/>
    <n v="33"/>
    <x v="0"/>
    <x v="204"/>
    <n v="90"/>
    <n v="76"/>
    <n v="110"/>
    <n v="180"/>
    <n v="254"/>
    <n v="6"/>
    <x v="16"/>
    <x v="14"/>
    <x v="2"/>
    <x v="0"/>
    <x v="1"/>
    <x v="2"/>
    <x v="5"/>
  </r>
  <r>
    <n v="47"/>
    <n v="74"/>
    <n v="124"/>
    <n v="51"/>
    <n v="37"/>
    <x v="34"/>
    <x v="236"/>
    <n v="40"/>
    <n v="48"/>
    <n v="70"/>
    <n v="118"/>
    <n v="435"/>
    <n v="8"/>
    <x v="16"/>
    <x v="15"/>
    <x v="3"/>
    <x v="1"/>
    <x v="1"/>
    <x v="3"/>
    <x v="6"/>
  </r>
  <r>
    <n v="44"/>
    <n v="80"/>
    <n v="131"/>
    <n v="52"/>
    <n v="45"/>
    <x v="43"/>
    <x v="237"/>
    <n v="40"/>
    <n v="49"/>
    <n v="70"/>
    <n v="101"/>
    <n v="435"/>
    <n v="9"/>
    <x v="16"/>
    <x v="15"/>
    <x v="3"/>
    <x v="1"/>
    <x v="1"/>
    <x v="3"/>
    <x v="7"/>
  </r>
  <r>
    <n v="-21"/>
    <n v="38"/>
    <n v="135"/>
    <n v="98"/>
    <n v="49"/>
    <x v="10"/>
    <x v="219"/>
    <n v="-10"/>
    <n v="90"/>
    <n v="30"/>
    <n v="120"/>
    <n v="801"/>
    <n v="10"/>
    <x v="16"/>
    <x v="15"/>
    <x v="3"/>
    <x v="1"/>
    <x v="1"/>
    <x v="3"/>
    <x v="8"/>
  </r>
  <r>
    <n v="-11"/>
    <n v="61"/>
    <n v="103"/>
    <n v="43"/>
    <n v="64"/>
    <x v="40"/>
    <x v="218"/>
    <n v="10"/>
    <n v="20"/>
    <n v="50"/>
    <n v="81"/>
    <n v="435"/>
    <n v="11"/>
    <x v="16"/>
    <x v="15"/>
    <x v="3"/>
    <x v="1"/>
    <x v="0"/>
    <x v="1"/>
    <x v="9"/>
  </r>
  <r>
    <n v="19"/>
    <n v="53"/>
    <n v="91"/>
    <n v="39"/>
    <n v="36"/>
    <x v="19"/>
    <x v="214"/>
    <n v="20"/>
    <n v="20"/>
    <n v="40"/>
    <n v="48"/>
    <n v="435"/>
    <n v="12"/>
    <x v="16"/>
    <x v="15"/>
    <x v="3"/>
    <x v="1"/>
    <x v="0"/>
    <x v="1"/>
    <x v="10"/>
  </r>
  <r>
    <n v="-4"/>
    <n v="42"/>
    <n v="75"/>
    <n v="34"/>
    <n v="42"/>
    <x v="19"/>
    <x v="215"/>
    <n v="10"/>
    <n v="20"/>
    <n v="30"/>
    <n v="50"/>
    <n v="801"/>
    <n v="13"/>
    <x v="16"/>
    <x v="15"/>
    <x v="3"/>
    <x v="1"/>
    <x v="0"/>
    <x v="1"/>
    <x v="3"/>
  </r>
  <r>
    <n v="50"/>
    <n v="58"/>
    <n v="96"/>
    <n v="39"/>
    <n v="20"/>
    <x v="29"/>
    <x v="99"/>
    <n v="50"/>
    <n v="34"/>
    <n v="60"/>
    <n v="90"/>
    <n v="435"/>
    <n v="4"/>
    <x v="16"/>
    <x v="15"/>
    <x v="3"/>
    <x v="1"/>
    <x v="0"/>
    <x v="2"/>
    <x v="12"/>
  </r>
  <r>
    <n v="50"/>
    <n v="63"/>
    <n v="110"/>
    <n v="48"/>
    <n v="25"/>
    <x v="4"/>
    <x v="227"/>
    <n v="40"/>
    <n v="45"/>
    <n v="60"/>
    <n v="105"/>
    <n v="435"/>
    <n v="5"/>
    <x v="16"/>
    <x v="15"/>
    <x v="3"/>
    <x v="1"/>
    <x v="0"/>
    <x v="2"/>
    <x v="4"/>
  </r>
  <r>
    <n v="58"/>
    <n v="65"/>
    <n v="108"/>
    <n v="44"/>
    <n v="21"/>
    <x v="19"/>
    <x v="46"/>
    <n v="40"/>
    <n v="46"/>
    <n v="60"/>
    <n v="106"/>
    <n v="435"/>
    <n v="6"/>
    <x v="16"/>
    <x v="15"/>
    <x v="3"/>
    <x v="1"/>
    <x v="1"/>
    <x v="2"/>
    <x v="5"/>
  </r>
  <r>
    <n v="52"/>
    <n v="80"/>
    <n v="147"/>
    <n v="68"/>
    <n v="39"/>
    <x v="27"/>
    <x v="217"/>
    <n v="60"/>
    <n v="80"/>
    <n v="100"/>
    <n v="180"/>
    <n v="435"/>
    <n v="1"/>
    <x v="16"/>
    <x v="15"/>
    <x v="3"/>
    <x v="1"/>
    <x v="0"/>
    <x v="0"/>
    <x v="0"/>
  </r>
  <r>
    <n v="30"/>
    <n v="65"/>
    <n v="112"/>
    <n v="48"/>
    <n v="40"/>
    <x v="4"/>
    <x v="231"/>
    <n v="50"/>
    <n v="58"/>
    <n v="80"/>
    <n v="138"/>
    <n v="435"/>
    <n v="2"/>
    <x v="16"/>
    <x v="15"/>
    <x v="3"/>
    <x v="1"/>
    <x v="0"/>
    <x v="0"/>
    <x v="1"/>
  </r>
  <r>
    <n v="47"/>
    <n v="96"/>
    <n v="171"/>
    <n v="77"/>
    <n v="58"/>
    <x v="57"/>
    <x v="216"/>
    <n v="70"/>
    <n v="87"/>
    <n v="120"/>
    <n v="210"/>
    <n v="435"/>
    <n v="3"/>
    <x v="16"/>
    <x v="15"/>
    <x v="3"/>
    <x v="1"/>
    <x v="1"/>
    <x v="0"/>
    <x v="2"/>
  </r>
  <r>
    <n v="153"/>
    <n v="152"/>
    <n v="254"/>
    <n v="120"/>
    <n v="38"/>
    <x v="57"/>
    <x v="205"/>
    <n v="120"/>
    <n v="80"/>
    <n v="140"/>
    <n v="220"/>
    <n v="619"/>
    <n v="8"/>
    <x v="16"/>
    <x v="16"/>
    <x v="3"/>
    <x v="0"/>
    <x v="1"/>
    <x v="3"/>
    <x v="6"/>
  </r>
  <r>
    <n v="253"/>
    <n v="277"/>
    <n v="507"/>
    <n v="272"/>
    <n v="87"/>
    <x v="24"/>
    <x v="248"/>
    <n v="180"/>
    <n v="149"/>
    <n v="250"/>
    <n v="441"/>
    <n v="559"/>
    <n v="9"/>
    <x v="16"/>
    <x v="16"/>
    <x v="3"/>
    <x v="0"/>
    <x v="1"/>
    <x v="3"/>
    <x v="7"/>
  </r>
  <r>
    <n v="92"/>
    <n v="107"/>
    <n v="188"/>
    <n v="83"/>
    <n v="37"/>
    <x v="1"/>
    <x v="201"/>
    <n v="60"/>
    <n v="60"/>
    <n v="90"/>
    <n v="170"/>
    <n v="530"/>
    <n v="10"/>
    <x v="16"/>
    <x v="16"/>
    <x v="3"/>
    <x v="0"/>
    <x v="1"/>
    <x v="3"/>
    <x v="8"/>
  </r>
  <r>
    <n v="153"/>
    <n v="152"/>
    <n v="254"/>
    <n v="110"/>
    <n v="38"/>
    <x v="57"/>
    <x v="2"/>
    <n v="100"/>
    <n v="60"/>
    <n v="110"/>
    <n v="181"/>
    <n v="530"/>
    <n v="11"/>
    <x v="16"/>
    <x v="16"/>
    <x v="3"/>
    <x v="0"/>
    <x v="0"/>
    <x v="1"/>
    <x v="9"/>
  </r>
  <r>
    <n v="123"/>
    <n v="124"/>
    <n v="208"/>
    <n v="86"/>
    <n v="33"/>
    <x v="0"/>
    <x v="204"/>
    <n v="80"/>
    <n v="50"/>
    <n v="90"/>
    <n v="128"/>
    <n v="562"/>
    <n v="12"/>
    <x v="16"/>
    <x v="16"/>
    <x v="3"/>
    <x v="0"/>
    <x v="0"/>
    <x v="1"/>
    <x v="10"/>
  </r>
  <r>
    <n v="59"/>
    <n v="96"/>
    <n v="159"/>
    <n v="64"/>
    <n v="49"/>
    <x v="27"/>
    <x v="154"/>
    <n v="30"/>
    <n v="53"/>
    <n v="60"/>
    <n v="113"/>
    <n v="310"/>
    <n v="13"/>
    <x v="16"/>
    <x v="16"/>
    <x v="3"/>
    <x v="0"/>
    <x v="0"/>
    <x v="1"/>
    <x v="3"/>
  </r>
  <r>
    <n v="228"/>
    <n v="261"/>
    <n v="516"/>
    <n v="234"/>
    <n v="89"/>
    <x v="24"/>
    <x v="208"/>
    <n v="180"/>
    <n v="157"/>
    <n v="260"/>
    <n v="504"/>
    <n v="650"/>
    <n v="4"/>
    <x v="16"/>
    <x v="16"/>
    <x v="3"/>
    <x v="0"/>
    <x v="0"/>
    <x v="2"/>
    <x v="12"/>
  </r>
  <r>
    <n v="35"/>
    <n v="168"/>
    <n v="286"/>
    <n v="83"/>
    <n v="133"/>
    <x v="65"/>
    <x v="249"/>
    <n v="30"/>
    <n v="143"/>
    <n v="160"/>
    <n v="270"/>
    <n v="707"/>
    <n v="5"/>
    <x v="16"/>
    <x v="16"/>
    <x v="3"/>
    <x v="0"/>
    <x v="0"/>
    <x v="2"/>
    <x v="4"/>
  </r>
  <r>
    <n v="317"/>
    <n v="349"/>
    <n v="607"/>
    <n v="209"/>
    <n v="111"/>
    <x v="53"/>
    <x v="207"/>
    <n v="220"/>
    <n v="177"/>
    <n v="330"/>
    <n v="580"/>
    <n v="310"/>
    <n v="6"/>
    <x v="16"/>
    <x v="16"/>
    <x v="3"/>
    <x v="0"/>
    <x v="1"/>
    <x v="2"/>
    <x v="5"/>
  </r>
  <r>
    <n v="-116"/>
    <n v="-21"/>
    <n v="105"/>
    <n v="94"/>
    <n v="59"/>
    <x v="30"/>
    <x v="250"/>
    <n v="-80"/>
    <n v="191"/>
    <n v="-30"/>
    <n v="130"/>
    <n v="805"/>
    <n v="1"/>
    <x v="16"/>
    <x v="16"/>
    <x v="3"/>
    <x v="0"/>
    <x v="0"/>
    <x v="0"/>
    <x v="0"/>
  </r>
  <r>
    <n v="407"/>
    <n v="454"/>
    <n v="749"/>
    <n v="259"/>
    <n v="148"/>
    <x v="66"/>
    <x v="240"/>
    <n v="410"/>
    <n v="355"/>
    <n v="560"/>
    <n v="942"/>
    <n v="707"/>
    <n v="2"/>
    <x v="16"/>
    <x v="16"/>
    <x v="3"/>
    <x v="0"/>
    <x v="0"/>
    <x v="0"/>
    <x v="1"/>
  </r>
  <r>
    <n v="-196"/>
    <n v="-32"/>
    <n v="162"/>
    <n v="174"/>
    <n v="102"/>
    <x v="33"/>
    <x v="251"/>
    <n v="-140"/>
    <n v="168"/>
    <n v="-40"/>
    <n v="203"/>
    <n v="925"/>
    <n v="3"/>
    <x v="16"/>
    <x v="16"/>
    <x v="3"/>
    <x v="0"/>
    <x v="1"/>
    <x v="0"/>
    <x v="2"/>
  </r>
  <r>
    <n v="35"/>
    <n v="168"/>
    <n v="286"/>
    <n v="131"/>
    <n v="133"/>
    <x v="65"/>
    <x v="249"/>
    <n v="40"/>
    <n v="103"/>
    <n v="150"/>
    <n v="250"/>
    <n v="775"/>
    <n v="8"/>
    <x v="16"/>
    <x v="17"/>
    <x v="3"/>
    <x v="1"/>
    <x v="1"/>
    <x v="3"/>
    <x v="6"/>
  </r>
  <r>
    <n v="221"/>
    <n v="270"/>
    <n v="461"/>
    <n v="152"/>
    <n v="102"/>
    <x v="33"/>
    <x v="55"/>
    <n v="160"/>
    <n v="188"/>
    <n v="240"/>
    <n v="409"/>
    <n v="702"/>
    <n v="9"/>
    <x v="16"/>
    <x v="17"/>
    <x v="3"/>
    <x v="1"/>
    <x v="1"/>
    <x v="3"/>
    <x v="7"/>
  </r>
  <r>
    <n v="167"/>
    <n v="185"/>
    <n v="309"/>
    <n v="135"/>
    <n v="60"/>
    <x v="30"/>
    <x v="209"/>
    <n v="120"/>
    <n v="60"/>
    <n v="170"/>
    <n v="280"/>
    <n v="702"/>
    <n v="10"/>
    <x v="16"/>
    <x v="17"/>
    <x v="3"/>
    <x v="1"/>
    <x v="1"/>
    <x v="3"/>
    <x v="8"/>
  </r>
  <r>
    <n v="319"/>
    <n v="349"/>
    <n v="607"/>
    <n v="275"/>
    <n v="110"/>
    <x v="53"/>
    <x v="207"/>
    <n v="170"/>
    <n v="210"/>
    <n v="240"/>
    <n v="410"/>
    <n v="775"/>
    <n v="11"/>
    <x v="16"/>
    <x v="17"/>
    <x v="3"/>
    <x v="1"/>
    <x v="0"/>
    <x v="1"/>
    <x v="9"/>
  </r>
  <r>
    <n v="226"/>
    <n v="261"/>
    <n v="516"/>
    <n v="324"/>
    <n v="90"/>
    <x v="24"/>
    <x v="208"/>
    <n v="120"/>
    <n v="151"/>
    <n v="180"/>
    <n v="338"/>
    <n v="775"/>
    <n v="12"/>
    <x v="16"/>
    <x v="17"/>
    <x v="3"/>
    <x v="1"/>
    <x v="0"/>
    <x v="1"/>
    <x v="10"/>
  </r>
  <r>
    <n v="-524"/>
    <n v="-265"/>
    <n v="18"/>
    <n v="291"/>
    <n v="124"/>
    <x v="61"/>
    <x v="252"/>
    <n v="-250"/>
    <n v="205"/>
    <n v="-170"/>
    <n v="13"/>
    <n v="702"/>
    <n v="13"/>
    <x v="16"/>
    <x v="17"/>
    <x v="3"/>
    <x v="1"/>
    <x v="0"/>
    <x v="1"/>
    <x v="3"/>
  </r>
  <r>
    <n v="43"/>
    <n v="43"/>
    <n v="43"/>
    <n v="0"/>
    <n v="11"/>
    <x v="38"/>
    <x v="212"/>
    <n v="30"/>
    <n v="0"/>
    <n v="40"/>
    <n v="44"/>
    <n v="775"/>
    <n v="4"/>
    <x v="16"/>
    <x v="17"/>
    <x v="3"/>
    <x v="1"/>
    <x v="0"/>
    <x v="2"/>
    <x v="12"/>
  </r>
  <r>
    <n v="18"/>
    <n v="29"/>
    <n v="49"/>
    <n v="20"/>
    <n v="15"/>
    <x v="13"/>
    <x v="106"/>
    <n v="20"/>
    <n v="10"/>
    <n v="30"/>
    <n v="40"/>
    <n v="775"/>
    <n v="5"/>
    <x v="16"/>
    <x v="17"/>
    <x v="3"/>
    <x v="1"/>
    <x v="0"/>
    <x v="2"/>
    <x v="4"/>
  </r>
  <r>
    <n v="18"/>
    <n v="29"/>
    <n v="49"/>
    <n v="20"/>
    <n v="15"/>
    <x v="13"/>
    <x v="211"/>
    <n v="20"/>
    <n v="10"/>
    <n v="30"/>
    <n v="34"/>
    <n v="702"/>
    <n v="6"/>
    <x v="16"/>
    <x v="17"/>
    <x v="3"/>
    <x v="1"/>
    <x v="1"/>
    <x v="2"/>
    <x v="5"/>
  </r>
  <r>
    <n v="-1"/>
    <n v="45"/>
    <n v="80"/>
    <n v="36"/>
    <n v="43"/>
    <x v="45"/>
    <x v="214"/>
    <n v="20"/>
    <n v="38"/>
    <n v="60"/>
    <n v="102"/>
    <n v="702"/>
    <n v="2"/>
    <x v="16"/>
    <x v="17"/>
    <x v="3"/>
    <x v="1"/>
    <x v="0"/>
    <x v="0"/>
    <x v="1"/>
  </r>
  <r>
    <n v="8"/>
    <n v="37"/>
    <n v="67"/>
    <n v="31"/>
    <n v="29"/>
    <x v="28"/>
    <x v="213"/>
    <n v="30"/>
    <n v="30"/>
    <n v="50"/>
    <n v="77"/>
    <n v="775"/>
    <n v="3"/>
    <x v="16"/>
    <x v="17"/>
    <x v="3"/>
    <x v="1"/>
    <x v="1"/>
    <x v="0"/>
    <x v="2"/>
  </r>
  <r>
    <n v="36"/>
    <n v="45"/>
    <n v="74"/>
    <n v="30"/>
    <n v="18"/>
    <x v="14"/>
    <x v="254"/>
    <n v="40"/>
    <n v="20"/>
    <n v="40"/>
    <n v="52"/>
    <n v="503"/>
    <n v="8"/>
    <x v="16"/>
    <x v="18"/>
    <x v="3"/>
    <x v="1"/>
    <x v="1"/>
    <x v="3"/>
    <x v="6"/>
  </r>
  <r>
    <n v="41"/>
    <n v="56"/>
    <n v="98"/>
    <n v="43"/>
    <n v="24"/>
    <x v="3"/>
    <x v="203"/>
    <n v="30"/>
    <n v="21"/>
    <n v="50"/>
    <n v="71"/>
    <n v="541"/>
    <n v="9"/>
    <x v="16"/>
    <x v="18"/>
    <x v="3"/>
    <x v="1"/>
    <x v="1"/>
    <x v="3"/>
    <x v="7"/>
  </r>
  <r>
    <n v="17"/>
    <n v="29"/>
    <n v="49"/>
    <n v="20"/>
    <n v="16"/>
    <x v="13"/>
    <x v="223"/>
    <n v="20"/>
    <n v="10"/>
    <n v="20"/>
    <n v="41"/>
    <n v="503"/>
    <n v="11"/>
    <x v="16"/>
    <x v="18"/>
    <x v="3"/>
    <x v="1"/>
    <x v="0"/>
    <x v="1"/>
    <x v="9"/>
  </r>
  <r>
    <n v="109"/>
    <n v="141"/>
    <n v="233"/>
    <n v="94"/>
    <n v="58"/>
    <x v="62"/>
    <x v="220"/>
    <n v="50"/>
    <n v="72"/>
    <n v="90"/>
    <n v="150"/>
    <n v="503"/>
    <n v="12"/>
    <x v="16"/>
    <x v="18"/>
    <x v="3"/>
    <x v="1"/>
    <x v="0"/>
    <x v="1"/>
    <x v="10"/>
  </r>
  <r>
    <n v="139"/>
    <n v="159"/>
    <n v="271"/>
    <n v="106"/>
    <n v="54"/>
    <x v="63"/>
    <x v="221"/>
    <n v="70"/>
    <n v="83"/>
    <n v="110"/>
    <n v="167"/>
    <n v="541"/>
    <n v="13"/>
    <x v="16"/>
    <x v="18"/>
    <x v="3"/>
    <x v="1"/>
    <x v="0"/>
    <x v="1"/>
    <x v="3"/>
  </r>
  <r>
    <n v="15"/>
    <n v="65"/>
    <n v="117"/>
    <n v="53"/>
    <n v="50"/>
    <x v="23"/>
    <x v="139"/>
    <n v="20"/>
    <n v="46"/>
    <n v="60"/>
    <n v="114"/>
    <n v="541"/>
    <n v="4"/>
    <x v="16"/>
    <x v="18"/>
    <x v="3"/>
    <x v="1"/>
    <x v="0"/>
    <x v="2"/>
    <x v="12"/>
  </r>
  <r>
    <n v="37"/>
    <n v="71"/>
    <n v="122"/>
    <n v="52"/>
    <n v="41"/>
    <x v="43"/>
    <x v="139"/>
    <n v="40"/>
    <n v="40"/>
    <n v="70"/>
    <n v="110"/>
    <n v="971"/>
    <n v="5"/>
    <x v="16"/>
    <x v="18"/>
    <x v="3"/>
    <x v="1"/>
    <x v="0"/>
    <x v="2"/>
    <x v="4"/>
  </r>
  <r>
    <n v="115"/>
    <n v="149"/>
    <n v="295"/>
    <n v="165"/>
    <n v="61"/>
    <x v="60"/>
    <x v="206"/>
    <n v="90"/>
    <n v="149"/>
    <n v="140"/>
    <n v="286"/>
    <n v="541"/>
    <n v="6"/>
    <x v="16"/>
    <x v="18"/>
    <x v="3"/>
    <x v="1"/>
    <x v="1"/>
    <x v="2"/>
    <x v="5"/>
  </r>
  <r>
    <n v="-3"/>
    <n v="75"/>
    <n v="127"/>
    <n v="53"/>
    <n v="72"/>
    <x v="36"/>
    <x v="184"/>
    <n v="40"/>
    <n v="61"/>
    <n v="100"/>
    <n v="160"/>
    <n v="971"/>
    <n v="1"/>
    <x v="16"/>
    <x v="18"/>
    <x v="3"/>
    <x v="1"/>
    <x v="0"/>
    <x v="0"/>
    <x v="0"/>
  </r>
  <r>
    <n v="11"/>
    <n v="68"/>
    <n v="115"/>
    <n v="48"/>
    <n v="56"/>
    <x v="4"/>
    <x v="253"/>
    <n v="30"/>
    <n v="62"/>
    <n v="80"/>
    <n v="138"/>
    <n v="971"/>
    <n v="2"/>
    <x v="16"/>
    <x v="18"/>
    <x v="3"/>
    <x v="1"/>
    <x v="0"/>
    <x v="0"/>
    <x v="1"/>
  </r>
  <r>
    <n v="35"/>
    <n v="61"/>
    <n v="102"/>
    <n v="42"/>
    <n v="33"/>
    <x v="45"/>
    <x v="222"/>
    <n v="40"/>
    <n v="50"/>
    <n v="70"/>
    <n v="123"/>
    <n v="971"/>
    <n v="3"/>
    <x v="16"/>
    <x v="18"/>
    <x v="3"/>
    <x v="1"/>
    <x v="1"/>
    <x v="0"/>
    <x v="2"/>
  </r>
  <r>
    <n v="135"/>
    <n v="165"/>
    <n v="273"/>
    <n v="128"/>
    <n v="62"/>
    <x v="64"/>
    <x v="232"/>
    <n v="100"/>
    <n v="82"/>
    <n v="150"/>
    <n v="240"/>
    <n v="509"/>
    <n v="8"/>
    <x v="16"/>
    <x v="19"/>
    <x v="3"/>
    <x v="1"/>
    <x v="1"/>
    <x v="3"/>
    <x v="6"/>
  </r>
  <r>
    <n v="50"/>
    <n v="59"/>
    <n v="98"/>
    <n v="40"/>
    <n v="21"/>
    <x v="21"/>
    <x v="244"/>
    <n v="50"/>
    <n v="39"/>
    <n v="50"/>
    <n v="80"/>
    <n v="206"/>
    <n v="9"/>
    <x v="16"/>
    <x v="19"/>
    <x v="3"/>
    <x v="1"/>
    <x v="1"/>
    <x v="3"/>
    <x v="7"/>
  </r>
  <r>
    <n v="61"/>
    <n v="82"/>
    <n v="129"/>
    <n v="48"/>
    <n v="35"/>
    <x v="3"/>
    <x v="120"/>
    <n v="30"/>
    <n v="41"/>
    <n v="50"/>
    <n v="80"/>
    <n v="425"/>
    <n v="11"/>
    <x v="16"/>
    <x v="19"/>
    <x v="3"/>
    <x v="1"/>
    <x v="0"/>
    <x v="1"/>
    <x v="9"/>
  </r>
  <r>
    <n v="37"/>
    <n v="65"/>
    <n v="109"/>
    <n v="45"/>
    <n v="35"/>
    <x v="3"/>
    <x v="225"/>
    <n v="30"/>
    <n v="20"/>
    <n v="50"/>
    <n v="82"/>
    <n v="425"/>
    <n v="12"/>
    <x v="16"/>
    <x v="19"/>
    <x v="3"/>
    <x v="1"/>
    <x v="0"/>
    <x v="1"/>
    <x v="10"/>
  </r>
  <r>
    <n v="3"/>
    <n v="90"/>
    <n v="153"/>
    <n v="64"/>
    <n v="82"/>
    <x v="44"/>
    <x v="25"/>
    <n v="10"/>
    <n v="27"/>
    <n v="60"/>
    <n v="87"/>
    <n v="206"/>
    <n v="13"/>
    <x v="16"/>
    <x v="19"/>
    <x v="3"/>
    <x v="1"/>
    <x v="0"/>
    <x v="1"/>
    <x v="3"/>
  </r>
  <r>
    <n v="47"/>
    <n v="62"/>
    <n v="109"/>
    <n v="48"/>
    <n v="26"/>
    <x v="4"/>
    <x v="227"/>
    <n v="40"/>
    <n v="40"/>
    <n v="60"/>
    <n v="104"/>
    <n v="206"/>
    <n v="4"/>
    <x v="16"/>
    <x v="19"/>
    <x v="3"/>
    <x v="1"/>
    <x v="0"/>
    <x v="2"/>
    <x v="12"/>
  </r>
  <r>
    <n v="22"/>
    <n v="72"/>
    <n v="129"/>
    <n v="58"/>
    <n v="52"/>
    <x v="9"/>
    <x v="8"/>
    <n v="20"/>
    <n v="50"/>
    <n v="70"/>
    <n v="115"/>
    <n v="360"/>
    <n v="5"/>
    <x v="16"/>
    <x v="19"/>
    <x v="3"/>
    <x v="1"/>
    <x v="0"/>
    <x v="2"/>
    <x v="4"/>
  </r>
  <r>
    <n v="65"/>
    <n v="92"/>
    <n v="168"/>
    <n v="78"/>
    <n v="42"/>
    <x v="0"/>
    <x v="226"/>
    <n v="60"/>
    <n v="70"/>
    <n v="90"/>
    <n v="160"/>
    <n v="206"/>
    <n v="6"/>
    <x v="16"/>
    <x v="19"/>
    <x v="3"/>
    <x v="1"/>
    <x v="1"/>
    <x v="2"/>
    <x v="5"/>
  </r>
  <r>
    <n v="80"/>
    <n v="104"/>
    <n v="173"/>
    <n v="71"/>
    <n v="43"/>
    <x v="9"/>
    <x v="255"/>
    <n v="90"/>
    <n v="78"/>
    <n v="130"/>
    <n v="212"/>
    <n v="253"/>
    <n v="2"/>
    <x v="16"/>
    <x v="19"/>
    <x v="3"/>
    <x v="1"/>
    <x v="0"/>
    <x v="0"/>
    <x v="1"/>
  </r>
  <r>
    <n v="22"/>
    <n v="129"/>
    <n v="219"/>
    <n v="92"/>
    <n v="105"/>
    <x v="42"/>
    <x v="227"/>
    <n v="60"/>
    <n v="136"/>
    <n v="160"/>
    <n v="273"/>
    <n v="253"/>
    <n v="3"/>
    <x v="16"/>
    <x v="19"/>
    <x v="3"/>
    <x v="1"/>
    <x v="1"/>
    <x v="0"/>
    <x v="2"/>
  </r>
  <r>
    <n v="115"/>
    <n v="149"/>
    <n v="295"/>
    <n v="116"/>
    <n v="61"/>
    <x v="60"/>
    <x v="264"/>
    <n v="90"/>
    <n v="106"/>
    <n v="140"/>
    <n v="260"/>
    <n v="720"/>
    <n v="8"/>
    <x v="17"/>
    <x v="0"/>
    <x v="0"/>
    <x v="0"/>
    <x v="1"/>
    <x v="3"/>
    <x v="6"/>
  </r>
  <r>
    <n v="-10"/>
    <n v="63"/>
    <n v="106"/>
    <n v="44"/>
    <n v="65"/>
    <x v="30"/>
    <x v="265"/>
    <n v="10"/>
    <n v="30"/>
    <n v="60"/>
    <n v="81"/>
    <n v="303"/>
    <n v="9"/>
    <x v="17"/>
    <x v="0"/>
    <x v="0"/>
    <x v="0"/>
    <x v="1"/>
    <x v="3"/>
    <x v="7"/>
  </r>
  <r>
    <n v="33"/>
    <n v="68"/>
    <n v="117"/>
    <n v="50"/>
    <n v="41"/>
    <x v="34"/>
    <x v="237"/>
    <n v="30"/>
    <n v="40"/>
    <n v="60"/>
    <n v="100"/>
    <n v="720"/>
    <n v="10"/>
    <x v="17"/>
    <x v="0"/>
    <x v="0"/>
    <x v="0"/>
    <x v="1"/>
    <x v="3"/>
    <x v="8"/>
  </r>
  <r>
    <n v="15"/>
    <n v="64"/>
    <n v="114"/>
    <n v="51"/>
    <n v="49"/>
    <x v="8"/>
    <x v="256"/>
    <n v="20"/>
    <n v="51"/>
    <n v="60"/>
    <n v="89"/>
    <n v="970"/>
    <n v="11"/>
    <x v="17"/>
    <x v="0"/>
    <x v="0"/>
    <x v="0"/>
    <x v="0"/>
    <x v="1"/>
    <x v="9"/>
  </r>
  <r>
    <n v="37"/>
    <n v="64"/>
    <n v="116"/>
    <n v="53"/>
    <n v="34"/>
    <x v="34"/>
    <x v="257"/>
    <n v="30"/>
    <n v="28"/>
    <n v="60"/>
    <n v="100"/>
    <n v="719"/>
    <n v="12"/>
    <x v="17"/>
    <x v="0"/>
    <x v="0"/>
    <x v="0"/>
    <x v="0"/>
    <x v="1"/>
    <x v="10"/>
  </r>
  <r>
    <n v="40"/>
    <n v="56"/>
    <n v="98"/>
    <n v="43"/>
    <n v="25"/>
    <x v="3"/>
    <x v="258"/>
    <n v="30"/>
    <n v="17"/>
    <n v="50"/>
    <n v="80"/>
    <n v="970"/>
    <n v="13"/>
    <x v="17"/>
    <x v="0"/>
    <x v="0"/>
    <x v="0"/>
    <x v="0"/>
    <x v="1"/>
    <x v="3"/>
  </r>
  <r>
    <n v="137"/>
    <n v="136"/>
    <n v="228"/>
    <n v="94"/>
    <n v="34"/>
    <x v="2"/>
    <x v="259"/>
    <n v="140"/>
    <n v="97"/>
    <n v="170"/>
    <n v="265"/>
    <n v="303"/>
    <n v="5"/>
    <x v="17"/>
    <x v="0"/>
    <x v="0"/>
    <x v="0"/>
    <x v="0"/>
    <x v="2"/>
    <x v="4"/>
  </r>
  <r>
    <n v="46"/>
    <n v="81"/>
    <n v="134"/>
    <n v="54"/>
    <n v="45"/>
    <x v="43"/>
    <x v="260"/>
    <n v="50"/>
    <n v="54"/>
    <n v="90"/>
    <n v="144"/>
    <n v="970"/>
    <n v="6"/>
    <x v="17"/>
    <x v="0"/>
    <x v="0"/>
    <x v="0"/>
    <x v="1"/>
    <x v="2"/>
    <x v="5"/>
  </r>
  <r>
    <n v="167"/>
    <n v="163"/>
    <n v="274"/>
    <n v="143"/>
    <n v="39"/>
    <x v="62"/>
    <x v="261"/>
    <n v="130"/>
    <n v="102"/>
    <n v="170"/>
    <n v="281"/>
    <n v="719"/>
    <n v="1"/>
    <x v="17"/>
    <x v="0"/>
    <x v="0"/>
    <x v="0"/>
    <x v="0"/>
    <x v="0"/>
    <x v="0"/>
  </r>
  <r>
    <n v="94"/>
    <n v="107"/>
    <n v="188"/>
    <n v="83"/>
    <n v="36"/>
    <x v="1"/>
    <x v="262"/>
    <n v="80"/>
    <n v="82"/>
    <n v="110"/>
    <n v="192"/>
    <n v="970"/>
    <n v="2"/>
    <x v="17"/>
    <x v="0"/>
    <x v="0"/>
    <x v="0"/>
    <x v="0"/>
    <x v="0"/>
    <x v="1"/>
  </r>
  <r>
    <n v="182"/>
    <n v="178"/>
    <n v="298"/>
    <n v="180"/>
    <n v="43"/>
    <x v="20"/>
    <x v="263"/>
    <n v="140"/>
    <n v="156"/>
    <n v="180"/>
    <n v="310"/>
    <n v="720"/>
    <n v="3"/>
    <x v="17"/>
    <x v="0"/>
    <x v="0"/>
    <x v="0"/>
    <x v="1"/>
    <x v="0"/>
    <x v="2"/>
  </r>
  <r>
    <n v="167"/>
    <n v="163"/>
    <n v="274"/>
    <n v="89"/>
    <n v="39"/>
    <x v="62"/>
    <x v="261"/>
    <n v="130"/>
    <n v="82"/>
    <n v="150"/>
    <n v="248"/>
    <n v="630"/>
    <n v="8"/>
    <x v="17"/>
    <x v="1"/>
    <x v="0"/>
    <x v="0"/>
    <x v="1"/>
    <x v="3"/>
    <x v="6"/>
  </r>
  <r>
    <n v="92"/>
    <n v="107"/>
    <n v="188"/>
    <n v="83"/>
    <n v="37"/>
    <x v="1"/>
    <x v="262"/>
    <n v="60"/>
    <n v="79"/>
    <n v="90"/>
    <n v="151"/>
    <n v="773"/>
    <n v="9"/>
    <x v="17"/>
    <x v="1"/>
    <x v="0"/>
    <x v="0"/>
    <x v="1"/>
    <x v="3"/>
    <x v="7"/>
  </r>
  <r>
    <n v="184"/>
    <n v="178"/>
    <n v="298"/>
    <n v="81"/>
    <n v="42"/>
    <x v="20"/>
    <x v="263"/>
    <n v="140"/>
    <n v="83"/>
    <n v="160"/>
    <n v="270"/>
    <n v="630"/>
    <n v="10"/>
    <x v="17"/>
    <x v="1"/>
    <x v="0"/>
    <x v="0"/>
    <x v="1"/>
    <x v="3"/>
    <x v="8"/>
  </r>
  <r>
    <n v="137"/>
    <n v="136"/>
    <n v="228"/>
    <n v="94"/>
    <n v="34"/>
    <x v="2"/>
    <x v="259"/>
    <n v="90"/>
    <n v="69"/>
    <n v="120"/>
    <n v="200"/>
    <n v="618"/>
    <n v="11"/>
    <x v="17"/>
    <x v="1"/>
    <x v="0"/>
    <x v="0"/>
    <x v="0"/>
    <x v="1"/>
    <x v="9"/>
  </r>
  <r>
    <n v="46"/>
    <n v="81"/>
    <n v="134"/>
    <n v="54"/>
    <n v="45"/>
    <x v="43"/>
    <x v="260"/>
    <n v="30"/>
    <n v="28"/>
    <n v="70"/>
    <n v="110"/>
    <n v="309"/>
    <n v="12"/>
    <x v="17"/>
    <x v="1"/>
    <x v="0"/>
    <x v="0"/>
    <x v="0"/>
    <x v="1"/>
    <x v="10"/>
  </r>
  <r>
    <n v="333"/>
    <n v="362"/>
    <n v="628"/>
    <n v="291"/>
    <n v="113"/>
    <x v="67"/>
    <x v="266"/>
    <n v="300"/>
    <n v="259"/>
    <n v="430"/>
    <n v="735"/>
    <n v="773"/>
    <n v="5"/>
    <x v="17"/>
    <x v="1"/>
    <x v="0"/>
    <x v="0"/>
    <x v="0"/>
    <x v="2"/>
    <x v="4"/>
  </r>
  <r>
    <n v="226"/>
    <n v="261"/>
    <n v="516"/>
    <n v="260"/>
    <n v="90"/>
    <x v="24"/>
    <x v="267"/>
    <n v="210"/>
    <n v="282"/>
    <n v="310"/>
    <n v="610"/>
    <n v="309"/>
    <n v="6"/>
    <x v="17"/>
    <x v="1"/>
    <x v="0"/>
    <x v="0"/>
    <x v="1"/>
    <x v="2"/>
    <x v="5"/>
  </r>
  <r>
    <n v="230"/>
    <n v="278"/>
    <n v="474"/>
    <n v="229"/>
    <n v="103"/>
    <x v="49"/>
    <x v="268"/>
    <n v="190"/>
    <n v="183"/>
    <n v="290"/>
    <n v="500"/>
    <n v="312"/>
    <n v="2"/>
    <x v="17"/>
    <x v="1"/>
    <x v="0"/>
    <x v="0"/>
    <x v="0"/>
    <x v="0"/>
    <x v="1"/>
  </r>
  <r>
    <n v="186"/>
    <n v="204"/>
    <n v="342"/>
    <n v="154"/>
    <n v="64"/>
    <x v="50"/>
    <x v="269"/>
    <n v="160"/>
    <n v="123"/>
    <n v="220"/>
    <n v="363"/>
    <n v="815"/>
    <n v="3"/>
    <x v="17"/>
    <x v="1"/>
    <x v="0"/>
    <x v="0"/>
    <x v="1"/>
    <x v="0"/>
    <x v="2"/>
  </r>
  <r>
    <n v="333"/>
    <n v="362"/>
    <n v="628"/>
    <n v="218"/>
    <n v="113"/>
    <x v="67"/>
    <x v="266"/>
    <n v="230"/>
    <n v="215"/>
    <n v="320"/>
    <n v="550"/>
    <n v="563"/>
    <n v="8"/>
    <x v="17"/>
    <x v="2"/>
    <x v="0"/>
    <x v="1"/>
    <x v="1"/>
    <x v="3"/>
    <x v="6"/>
  </r>
  <r>
    <n v="188"/>
    <n v="204"/>
    <n v="342"/>
    <n v="140"/>
    <n v="63"/>
    <x v="50"/>
    <x v="269"/>
    <n v="140"/>
    <n v="136"/>
    <n v="180"/>
    <n v="300"/>
    <n v="712"/>
    <n v="9"/>
    <x v="17"/>
    <x v="2"/>
    <x v="0"/>
    <x v="1"/>
    <x v="1"/>
    <x v="3"/>
    <x v="7"/>
  </r>
  <r>
    <n v="226"/>
    <n v="261"/>
    <n v="516"/>
    <n v="238"/>
    <n v="90"/>
    <x v="24"/>
    <x v="267"/>
    <n v="150"/>
    <n v="194"/>
    <n v="230"/>
    <n v="461"/>
    <n v="563"/>
    <n v="11"/>
    <x v="17"/>
    <x v="2"/>
    <x v="0"/>
    <x v="1"/>
    <x v="0"/>
    <x v="1"/>
    <x v="9"/>
  </r>
  <r>
    <n v="272"/>
    <n v="332"/>
    <n v="598"/>
    <n v="221"/>
    <n v="126"/>
    <x v="68"/>
    <x v="270"/>
    <n v="180"/>
    <n v="234"/>
    <n v="300"/>
    <n v="518"/>
    <n v="515"/>
    <n v="12"/>
    <x v="17"/>
    <x v="2"/>
    <x v="0"/>
    <x v="1"/>
    <x v="0"/>
    <x v="1"/>
    <x v="10"/>
  </r>
  <r>
    <n v="21"/>
    <n v="32"/>
    <n v="53"/>
    <n v="21"/>
    <n v="16"/>
    <x v="13"/>
    <x v="271"/>
    <n v="30"/>
    <n v="20"/>
    <n v="40"/>
    <n v="65"/>
    <n v="563"/>
    <n v="5"/>
    <x v="17"/>
    <x v="2"/>
    <x v="0"/>
    <x v="1"/>
    <x v="0"/>
    <x v="2"/>
    <x v="4"/>
  </r>
  <r>
    <n v="43"/>
    <n v="43"/>
    <n v="43"/>
    <n v="0"/>
    <n v="11"/>
    <x v="38"/>
    <x v="203"/>
    <n v="40"/>
    <n v="0"/>
    <n v="50"/>
    <n v="56"/>
    <n v="563"/>
    <n v="6"/>
    <x v="17"/>
    <x v="2"/>
    <x v="0"/>
    <x v="1"/>
    <x v="1"/>
    <x v="2"/>
    <x v="5"/>
  </r>
  <r>
    <n v="25"/>
    <n v="35"/>
    <n v="57"/>
    <n v="23"/>
    <n v="16"/>
    <x v="41"/>
    <x v="272"/>
    <n v="30"/>
    <n v="20"/>
    <n v="40"/>
    <n v="61"/>
    <n v="319"/>
    <n v="1"/>
    <x v="17"/>
    <x v="2"/>
    <x v="0"/>
    <x v="1"/>
    <x v="0"/>
    <x v="0"/>
    <x v="0"/>
  </r>
  <r>
    <n v="11"/>
    <n v="38"/>
    <n v="69"/>
    <n v="32"/>
    <n v="28"/>
    <x v="28"/>
    <x v="273"/>
    <n v="20"/>
    <n v="30"/>
    <n v="40"/>
    <n v="72"/>
    <n v="641"/>
    <n v="2"/>
    <x v="17"/>
    <x v="2"/>
    <x v="0"/>
    <x v="1"/>
    <x v="0"/>
    <x v="0"/>
    <x v="1"/>
  </r>
  <r>
    <n v="15"/>
    <n v="30"/>
    <n v="52"/>
    <n v="22"/>
    <n v="18"/>
    <x v="15"/>
    <x v="11"/>
    <n v="20"/>
    <n v="20"/>
    <n v="30"/>
    <n v="47"/>
    <n v="515"/>
    <n v="3"/>
    <x v="17"/>
    <x v="2"/>
    <x v="0"/>
    <x v="1"/>
    <x v="1"/>
    <x v="0"/>
    <x v="2"/>
  </r>
  <r>
    <n v="-6"/>
    <n v="73"/>
    <n v="124"/>
    <n v="52"/>
    <n v="72"/>
    <x v="6"/>
    <x v="178"/>
    <n v="20"/>
    <n v="32"/>
    <n v="70"/>
    <n v="102"/>
    <n v="816"/>
    <n v="8"/>
    <x v="17"/>
    <x v="3"/>
    <x v="0"/>
    <x v="1"/>
    <x v="1"/>
    <x v="3"/>
    <x v="6"/>
  </r>
  <r>
    <n v="-46"/>
    <n v="25"/>
    <n v="140"/>
    <n v="56"/>
    <n v="54"/>
    <x v="63"/>
    <x v="280"/>
    <n v="0"/>
    <n v="90"/>
    <n v="30"/>
    <n v="129"/>
    <n v="314"/>
    <n v="9"/>
    <x v="17"/>
    <x v="3"/>
    <x v="0"/>
    <x v="1"/>
    <x v="1"/>
    <x v="3"/>
    <x v="7"/>
  </r>
  <r>
    <n v="19"/>
    <n v="55"/>
    <n v="95"/>
    <n v="41"/>
    <n v="38"/>
    <x v="45"/>
    <x v="274"/>
    <n v="20"/>
    <n v="30"/>
    <n v="50"/>
    <n v="69"/>
    <n v="816"/>
    <n v="11"/>
    <x v="17"/>
    <x v="3"/>
    <x v="0"/>
    <x v="1"/>
    <x v="0"/>
    <x v="1"/>
    <x v="9"/>
  </r>
  <r>
    <n v="-4"/>
    <n v="43"/>
    <n v="77"/>
    <n v="35"/>
    <n v="43"/>
    <x v="45"/>
    <x v="275"/>
    <n v="-10"/>
    <n v="30"/>
    <n v="30"/>
    <n v="60"/>
    <n v="660"/>
    <n v="12"/>
    <x v="17"/>
    <x v="3"/>
    <x v="0"/>
    <x v="1"/>
    <x v="0"/>
    <x v="1"/>
    <x v="10"/>
  </r>
  <r>
    <n v="0"/>
    <n v="46"/>
    <n v="81"/>
    <n v="36"/>
    <n v="43"/>
    <x v="45"/>
    <x v="80"/>
    <n v="0"/>
    <n v="43"/>
    <n v="40"/>
    <n v="83"/>
    <n v="816"/>
    <n v="13"/>
    <x v="17"/>
    <x v="3"/>
    <x v="0"/>
    <x v="1"/>
    <x v="0"/>
    <x v="1"/>
    <x v="3"/>
  </r>
  <r>
    <n v="46"/>
    <n v="55"/>
    <n v="91"/>
    <n v="37"/>
    <n v="20"/>
    <x v="29"/>
    <x v="276"/>
    <n v="40"/>
    <n v="40"/>
    <n v="60"/>
    <n v="105"/>
    <n v="314"/>
    <n v="5"/>
    <x v="17"/>
    <x v="3"/>
    <x v="0"/>
    <x v="1"/>
    <x v="0"/>
    <x v="2"/>
    <x v="4"/>
  </r>
  <r>
    <n v="43"/>
    <n v="53"/>
    <n v="88"/>
    <n v="36"/>
    <n v="20"/>
    <x v="29"/>
    <x v="277"/>
    <n v="40"/>
    <n v="34"/>
    <n v="60"/>
    <n v="100"/>
    <n v="636"/>
    <n v="6"/>
    <x v="17"/>
    <x v="3"/>
    <x v="0"/>
    <x v="1"/>
    <x v="1"/>
    <x v="2"/>
    <x v="5"/>
  </r>
  <r>
    <n v="43"/>
    <n v="93"/>
    <n v="167"/>
    <n v="76"/>
    <n v="58"/>
    <x v="55"/>
    <x v="278"/>
    <n v="40"/>
    <n v="80"/>
    <n v="90"/>
    <n v="170"/>
    <n v="573"/>
    <n v="2"/>
    <x v="17"/>
    <x v="3"/>
    <x v="0"/>
    <x v="1"/>
    <x v="0"/>
    <x v="0"/>
    <x v="1"/>
  </r>
  <r>
    <n v="48"/>
    <n v="77"/>
    <n v="141"/>
    <n v="65"/>
    <n v="39"/>
    <x v="23"/>
    <x v="279"/>
    <n v="50"/>
    <n v="63"/>
    <n v="80"/>
    <n v="143"/>
    <n v="660"/>
    <n v="3"/>
    <x v="17"/>
    <x v="3"/>
    <x v="0"/>
    <x v="1"/>
    <x v="1"/>
    <x v="0"/>
    <x v="2"/>
  </r>
  <r>
    <n v="12"/>
    <n v="26"/>
    <n v="44"/>
    <n v="18"/>
    <n v="16"/>
    <x v="13"/>
    <x v="283"/>
    <n v="20"/>
    <n v="10"/>
    <n v="20"/>
    <n v="22"/>
    <n v="216"/>
    <n v="8"/>
    <x v="17"/>
    <x v="4"/>
    <x v="0"/>
    <x v="0"/>
    <x v="1"/>
    <x v="3"/>
    <x v="6"/>
  </r>
  <r>
    <n v="25"/>
    <n v="36"/>
    <n v="59"/>
    <n v="24"/>
    <n v="17"/>
    <x v="41"/>
    <x v="284"/>
    <n v="30"/>
    <n v="20"/>
    <n v="30"/>
    <n v="41"/>
    <n v="513"/>
    <n v="9"/>
    <x v="17"/>
    <x v="4"/>
    <x v="0"/>
    <x v="0"/>
    <x v="1"/>
    <x v="3"/>
    <x v="7"/>
  </r>
  <r>
    <n v="137"/>
    <n v="167"/>
    <n v="276"/>
    <n v="92"/>
    <n v="63"/>
    <x v="64"/>
    <x v="132"/>
    <n v="90"/>
    <n v="90"/>
    <n v="150"/>
    <n v="240"/>
    <n v="330"/>
    <n v="11"/>
    <x v="17"/>
    <x v="4"/>
    <x v="0"/>
    <x v="0"/>
    <x v="0"/>
    <x v="1"/>
    <x v="9"/>
  </r>
  <r>
    <n v="145"/>
    <n v="164"/>
    <n v="279"/>
    <n v="124"/>
    <n v="55"/>
    <x v="64"/>
    <x v="281"/>
    <n v="90"/>
    <n v="99"/>
    <n v="140"/>
    <n v="228"/>
    <n v="567"/>
    <n v="12"/>
    <x v="17"/>
    <x v="4"/>
    <x v="0"/>
    <x v="0"/>
    <x v="0"/>
    <x v="1"/>
    <x v="10"/>
  </r>
  <r>
    <n v="115"/>
    <n v="149"/>
    <n v="295"/>
    <n v="130"/>
    <n v="61"/>
    <x v="60"/>
    <x v="264"/>
    <n v="120"/>
    <n v="167"/>
    <n v="180"/>
    <n v="345"/>
    <n v="440"/>
    <n v="5"/>
    <x v="17"/>
    <x v="4"/>
    <x v="0"/>
    <x v="0"/>
    <x v="0"/>
    <x v="2"/>
    <x v="4"/>
  </r>
  <r>
    <n v="17"/>
    <n v="64"/>
    <n v="114"/>
    <n v="51"/>
    <n v="48"/>
    <x v="8"/>
    <x v="256"/>
    <n v="30"/>
    <n v="50"/>
    <n v="80"/>
    <n v="130"/>
    <n v="740"/>
    <n v="6"/>
    <x v="17"/>
    <x v="4"/>
    <x v="0"/>
    <x v="0"/>
    <x v="1"/>
    <x v="2"/>
    <x v="5"/>
  </r>
  <r>
    <n v="33"/>
    <n v="68"/>
    <n v="117"/>
    <n v="50"/>
    <n v="41"/>
    <x v="34"/>
    <x v="237"/>
    <n v="40"/>
    <n v="50"/>
    <n v="70"/>
    <n v="120"/>
    <n v="513"/>
    <n v="1"/>
    <x v="17"/>
    <x v="4"/>
    <x v="0"/>
    <x v="0"/>
    <x v="0"/>
    <x v="0"/>
    <x v="0"/>
  </r>
  <r>
    <n v="26"/>
    <n v="55"/>
    <n v="92"/>
    <n v="38"/>
    <n v="33"/>
    <x v="19"/>
    <x v="282"/>
    <n v="20"/>
    <n v="40"/>
    <n v="50"/>
    <n v="92"/>
    <n v="234"/>
    <n v="2"/>
    <x v="17"/>
    <x v="4"/>
    <x v="0"/>
    <x v="0"/>
    <x v="0"/>
    <x v="0"/>
    <x v="1"/>
  </r>
  <r>
    <n v="-8"/>
    <n v="63"/>
    <n v="106"/>
    <n v="44"/>
    <n v="64"/>
    <x v="30"/>
    <x v="265"/>
    <n v="20"/>
    <n v="40"/>
    <n v="70"/>
    <n v="110"/>
    <n v="234"/>
    <n v="3"/>
    <x v="17"/>
    <x v="4"/>
    <x v="0"/>
    <x v="0"/>
    <x v="1"/>
    <x v="0"/>
    <x v="2"/>
  </r>
  <r>
    <n v="55"/>
    <n v="78"/>
    <n v="124"/>
    <n v="47"/>
    <n v="35"/>
    <x v="3"/>
    <x v="290"/>
    <n v="50"/>
    <n v="32"/>
    <n v="70"/>
    <n v="118"/>
    <n v="414"/>
    <n v="8"/>
    <x v="17"/>
    <x v="5"/>
    <x v="0"/>
    <x v="1"/>
    <x v="1"/>
    <x v="3"/>
    <x v="6"/>
  </r>
  <r>
    <n v="80"/>
    <n v="85"/>
    <n v="143"/>
    <n v="59"/>
    <n v="25"/>
    <x v="34"/>
    <x v="291"/>
    <n v="60"/>
    <n v="41"/>
    <n v="70"/>
    <n v="129"/>
    <n v="715"/>
    <n v="9"/>
    <x v="17"/>
    <x v="5"/>
    <x v="0"/>
    <x v="1"/>
    <x v="1"/>
    <x v="3"/>
    <x v="7"/>
  </r>
  <r>
    <n v="33"/>
    <n v="59"/>
    <n v="98"/>
    <n v="40"/>
    <n v="33"/>
    <x v="19"/>
    <x v="285"/>
    <n v="20"/>
    <n v="41"/>
    <n v="50"/>
    <n v="91"/>
    <n v="262"/>
    <n v="11"/>
    <x v="17"/>
    <x v="5"/>
    <x v="0"/>
    <x v="1"/>
    <x v="0"/>
    <x v="1"/>
    <x v="9"/>
  </r>
  <r>
    <n v="-3"/>
    <n v="75"/>
    <n v="127"/>
    <n v="53"/>
    <n v="72"/>
    <x v="36"/>
    <x v="258"/>
    <n v="10"/>
    <n v="40"/>
    <n v="70"/>
    <n v="110"/>
    <n v="414"/>
    <n v="12"/>
    <x v="17"/>
    <x v="5"/>
    <x v="0"/>
    <x v="1"/>
    <x v="0"/>
    <x v="1"/>
    <x v="10"/>
  </r>
  <r>
    <n v="69"/>
    <n v="96"/>
    <n v="175"/>
    <n v="81"/>
    <n v="43"/>
    <x v="25"/>
    <x v="286"/>
    <n v="70"/>
    <n v="85"/>
    <n v="110"/>
    <n v="200"/>
    <n v="715"/>
    <n v="5"/>
    <x v="17"/>
    <x v="5"/>
    <x v="0"/>
    <x v="1"/>
    <x v="0"/>
    <x v="2"/>
    <x v="4"/>
  </r>
  <r>
    <n v="47"/>
    <n v="62"/>
    <n v="109"/>
    <n v="48"/>
    <n v="26"/>
    <x v="4"/>
    <x v="154"/>
    <n v="50"/>
    <n v="56"/>
    <n v="70"/>
    <n v="126"/>
    <n v="414"/>
    <n v="6"/>
    <x v="17"/>
    <x v="5"/>
    <x v="0"/>
    <x v="1"/>
    <x v="1"/>
    <x v="2"/>
    <x v="5"/>
  </r>
  <r>
    <n v="26"/>
    <n v="74"/>
    <n v="132"/>
    <n v="59"/>
    <n v="51"/>
    <x v="9"/>
    <x v="287"/>
    <n v="20"/>
    <n v="60"/>
    <n v="70"/>
    <n v="130"/>
    <n v="715"/>
    <n v="1"/>
    <x v="17"/>
    <x v="5"/>
    <x v="0"/>
    <x v="1"/>
    <x v="0"/>
    <x v="0"/>
    <x v="0"/>
  </r>
  <r>
    <n v="33"/>
    <n v="154"/>
    <n v="262"/>
    <n v="92"/>
    <n v="121"/>
    <x v="61"/>
    <x v="288"/>
    <n v="50"/>
    <n v="154"/>
    <n v="160"/>
    <n v="268"/>
    <n v="262"/>
    <n v="2"/>
    <x v="17"/>
    <x v="5"/>
    <x v="0"/>
    <x v="1"/>
    <x v="0"/>
    <x v="0"/>
    <x v="1"/>
  </r>
  <r>
    <n v="87"/>
    <n v="121"/>
    <n v="210"/>
    <n v="91"/>
    <n v="54"/>
    <x v="10"/>
    <x v="289"/>
    <n v="90"/>
    <n v="87"/>
    <n v="130"/>
    <n v="217"/>
    <n v="262"/>
    <n v="3"/>
    <x v="17"/>
    <x v="5"/>
    <x v="0"/>
    <x v="1"/>
    <x v="1"/>
    <x v="0"/>
    <x v="2"/>
  </r>
  <r>
    <n v="21"/>
    <n v="31"/>
    <n v="51"/>
    <n v="20"/>
    <n v="15"/>
    <x v="13"/>
    <x v="292"/>
    <n v="20"/>
    <n v="20"/>
    <n v="30"/>
    <n v="37"/>
    <n v="475"/>
    <n v="13"/>
    <x v="17"/>
    <x v="6"/>
    <x v="1"/>
    <x v="1"/>
    <x v="0"/>
    <x v="1"/>
    <x v="3"/>
  </r>
  <r>
    <n v="44"/>
    <n v="93"/>
    <n v="167"/>
    <n v="76"/>
    <n v="57"/>
    <x v="55"/>
    <x v="278"/>
    <n v="40"/>
    <n v="41"/>
    <n v="80"/>
    <n v="121"/>
    <n v="860"/>
    <n v="9"/>
    <x v="17"/>
    <x v="6"/>
    <x v="1"/>
    <x v="1"/>
    <x v="1"/>
    <x v="3"/>
    <x v="7"/>
  </r>
  <r>
    <n v="50"/>
    <n v="77"/>
    <n v="141"/>
    <n v="65"/>
    <n v="38"/>
    <x v="23"/>
    <x v="279"/>
    <n v="50"/>
    <n v="50"/>
    <n v="70"/>
    <n v="120"/>
    <n v="959"/>
    <n v="10"/>
    <x v="17"/>
    <x v="6"/>
    <x v="1"/>
    <x v="1"/>
    <x v="1"/>
    <x v="3"/>
    <x v="8"/>
  </r>
  <r>
    <n v="46"/>
    <n v="55"/>
    <n v="91"/>
    <n v="37"/>
    <n v="20"/>
    <x v="29"/>
    <x v="276"/>
    <n v="40"/>
    <n v="41"/>
    <n v="60"/>
    <n v="90"/>
    <n v="203"/>
    <n v="11"/>
    <x v="17"/>
    <x v="6"/>
    <x v="1"/>
    <x v="1"/>
    <x v="0"/>
    <x v="1"/>
    <x v="9"/>
  </r>
  <r>
    <n v="109"/>
    <n v="140"/>
    <n v="230"/>
    <n v="92"/>
    <n v="57"/>
    <x v="10"/>
    <x v="294"/>
    <n v="100"/>
    <n v="80"/>
    <n v="140"/>
    <n v="222"/>
    <n v="959"/>
    <n v="2"/>
    <x v="17"/>
    <x v="6"/>
    <x v="1"/>
    <x v="1"/>
    <x v="0"/>
    <x v="0"/>
    <x v="1"/>
  </r>
  <r>
    <n v="-3"/>
    <n v="75"/>
    <n v="127"/>
    <n v="53"/>
    <n v="72"/>
    <x v="36"/>
    <x v="258"/>
    <n v="10"/>
    <n v="50"/>
    <n v="70"/>
    <n v="125"/>
    <n v="860"/>
    <n v="5"/>
    <x v="17"/>
    <x v="6"/>
    <x v="1"/>
    <x v="1"/>
    <x v="0"/>
    <x v="2"/>
    <x v="4"/>
  </r>
  <r>
    <n v="26"/>
    <n v="62"/>
    <n v="107"/>
    <n v="46"/>
    <n v="40"/>
    <x v="4"/>
    <x v="293"/>
    <n v="30"/>
    <n v="40"/>
    <n v="60"/>
    <n v="100"/>
    <n v="959"/>
    <n v="6"/>
    <x v="17"/>
    <x v="6"/>
    <x v="1"/>
    <x v="1"/>
    <x v="1"/>
    <x v="2"/>
    <x v="5"/>
  </r>
  <r>
    <n v="80"/>
    <n v="85"/>
    <n v="143"/>
    <n v="59"/>
    <n v="25"/>
    <x v="34"/>
    <x v="291"/>
    <n v="70"/>
    <n v="47"/>
    <n v="90"/>
    <n v="150"/>
    <n v="239"/>
    <n v="13"/>
    <x v="17"/>
    <x v="7"/>
    <x v="1"/>
    <x v="0"/>
    <x v="0"/>
    <x v="1"/>
    <x v="3"/>
  </r>
  <r>
    <n v="48"/>
    <n v="62"/>
    <n v="109"/>
    <n v="48"/>
    <n v="25"/>
    <x v="4"/>
    <x v="154"/>
    <n v="30"/>
    <n v="22"/>
    <n v="50"/>
    <n v="88"/>
    <n v="239"/>
    <n v="8"/>
    <x v="17"/>
    <x v="7"/>
    <x v="1"/>
    <x v="0"/>
    <x v="1"/>
    <x v="3"/>
    <x v="6"/>
  </r>
  <r>
    <n v="26"/>
    <n v="74"/>
    <n v="132"/>
    <n v="59"/>
    <n v="51"/>
    <x v="9"/>
    <x v="287"/>
    <n v="30"/>
    <n v="31"/>
    <n v="60"/>
    <n v="91"/>
    <n v="754"/>
    <n v="9"/>
    <x v="17"/>
    <x v="7"/>
    <x v="1"/>
    <x v="0"/>
    <x v="1"/>
    <x v="3"/>
    <x v="7"/>
  </r>
  <r>
    <n v="68"/>
    <n v="96"/>
    <n v="175"/>
    <n v="81"/>
    <n v="44"/>
    <x v="25"/>
    <x v="286"/>
    <n v="40"/>
    <n v="70"/>
    <n v="70"/>
    <n v="120"/>
    <n v="786"/>
    <n v="10"/>
    <x v="17"/>
    <x v="7"/>
    <x v="1"/>
    <x v="0"/>
    <x v="1"/>
    <x v="3"/>
    <x v="8"/>
  </r>
  <r>
    <n v="52"/>
    <n v="62"/>
    <n v="104"/>
    <n v="43"/>
    <n v="22"/>
    <x v="19"/>
    <x v="295"/>
    <n v="50"/>
    <n v="51"/>
    <n v="70"/>
    <n v="121"/>
    <n v="239"/>
    <n v="11"/>
    <x v="17"/>
    <x v="7"/>
    <x v="1"/>
    <x v="0"/>
    <x v="0"/>
    <x v="1"/>
    <x v="9"/>
  </r>
  <r>
    <n v="137"/>
    <n v="167"/>
    <n v="276"/>
    <n v="153"/>
    <n v="63"/>
    <x v="64"/>
    <x v="132"/>
    <n v="110"/>
    <n v="84"/>
    <n v="160"/>
    <n v="262"/>
    <n v="941"/>
    <n v="2"/>
    <x v="17"/>
    <x v="7"/>
    <x v="1"/>
    <x v="0"/>
    <x v="0"/>
    <x v="0"/>
    <x v="1"/>
  </r>
  <r>
    <n v="145"/>
    <n v="164"/>
    <n v="279"/>
    <n v="143"/>
    <n v="55"/>
    <x v="64"/>
    <x v="281"/>
    <n v="100"/>
    <n v="82"/>
    <n v="150"/>
    <n v="257"/>
    <n v="954"/>
    <n v="3"/>
    <x v="17"/>
    <x v="7"/>
    <x v="1"/>
    <x v="0"/>
    <x v="1"/>
    <x v="0"/>
    <x v="2"/>
  </r>
  <r>
    <n v="35"/>
    <n v="154"/>
    <n v="262"/>
    <n v="130"/>
    <n v="120"/>
    <x v="61"/>
    <x v="288"/>
    <n v="40"/>
    <n v="99"/>
    <n v="150"/>
    <n v="245"/>
    <n v="772"/>
    <n v="5"/>
    <x v="17"/>
    <x v="7"/>
    <x v="1"/>
    <x v="0"/>
    <x v="0"/>
    <x v="2"/>
    <x v="4"/>
  </r>
  <r>
    <n v="87"/>
    <n v="121"/>
    <n v="210"/>
    <n v="91"/>
    <n v="54"/>
    <x v="10"/>
    <x v="289"/>
    <n v="80"/>
    <n v="80"/>
    <n v="120"/>
    <n v="200"/>
    <n v="772"/>
    <n v="6"/>
    <x v="17"/>
    <x v="7"/>
    <x v="1"/>
    <x v="0"/>
    <x v="1"/>
    <x v="2"/>
    <x v="5"/>
  </r>
  <r>
    <n v="14"/>
    <n v="26"/>
    <n v="44"/>
    <n v="18"/>
    <n v="15"/>
    <x v="13"/>
    <x v="283"/>
    <n v="20"/>
    <n v="10"/>
    <n v="30"/>
    <n v="40"/>
    <n v="351"/>
    <n v="13"/>
    <x v="17"/>
    <x v="8"/>
    <x v="1"/>
    <x v="0"/>
    <x v="0"/>
    <x v="1"/>
    <x v="3"/>
  </r>
  <r>
    <n v="17"/>
    <n v="64"/>
    <n v="114"/>
    <n v="51"/>
    <n v="48"/>
    <x v="8"/>
    <x v="256"/>
    <n v="20"/>
    <n v="39"/>
    <n v="50"/>
    <n v="80"/>
    <n v="781"/>
    <n v="9"/>
    <x v="17"/>
    <x v="8"/>
    <x v="1"/>
    <x v="0"/>
    <x v="1"/>
    <x v="3"/>
    <x v="7"/>
  </r>
  <r>
    <n v="26"/>
    <n v="36"/>
    <n v="59"/>
    <n v="24"/>
    <n v="16"/>
    <x v="41"/>
    <x v="284"/>
    <n v="30"/>
    <n v="20"/>
    <n v="40"/>
    <n v="49"/>
    <n v="857"/>
    <n v="11"/>
    <x v="17"/>
    <x v="8"/>
    <x v="1"/>
    <x v="0"/>
    <x v="0"/>
    <x v="1"/>
    <x v="9"/>
  </r>
  <r>
    <n v="755"/>
    <n v="595"/>
    <n v="643"/>
    <n v="54"/>
    <n v="45"/>
    <x v="43"/>
    <x v="297"/>
    <n v="530"/>
    <n v="50"/>
    <n v="560"/>
    <n v="610"/>
    <n v="774"/>
    <n v="2"/>
    <x v="17"/>
    <x v="8"/>
    <x v="1"/>
    <x v="0"/>
    <x v="0"/>
    <x v="0"/>
    <x v="1"/>
  </r>
  <r>
    <n v="-4"/>
    <n v="67"/>
    <n v="110"/>
    <n v="44"/>
    <n v="65"/>
    <x v="30"/>
    <x v="296"/>
    <n v="10"/>
    <n v="35"/>
    <n v="60"/>
    <n v="105"/>
    <n v="781"/>
    <n v="5"/>
    <x v="17"/>
    <x v="8"/>
    <x v="1"/>
    <x v="0"/>
    <x v="0"/>
    <x v="2"/>
    <x v="4"/>
  </r>
  <r>
    <n v="115"/>
    <n v="149"/>
    <n v="295"/>
    <n v="146"/>
    <n v="61"/>
    <x v="60"/>
    <x v="264"/>
    <n v="100"/>
    <n v="112"/>
    <n v="150"/>
    <n v="290"/>
    <n v="413"/>
    <n v="7"/>
    <x v="17"/>
    <x v="8"/>
    <x v="1"/>
    <x v="0"/>
    <x v="0"/>
    <x v="2"/>
    <x v="11"/>
  </r>
  <r>
    <n v="44"/>
    <n v="43"/>
    <n v="43"/>
    <n v="0"/>
    <n v="10"/>
    <x v="38"/>
    <x v="203"/>
    <n v="30"/>
    <n v="0"/>
    <n v="40"/>
    <n v="40"/>
    <n v="603"/>
    <n v="13"/>
    <x v="17"/>
    <x v="9"/>
    <x v="1"/>
    <x v="1"/>
    <x v="0"/>
    <x v="1"/>
    <x v="3"/>
  </r>
  <r>
    <n v="0"/>
    <n v="46"/>
    <n v="81"/>
    <n v="36"/>
    <n v="43"/>
    <x v="45"/>
    <x v="80"/>
    <n v="10"/>
    <n v="20"/>
    <n v="40"/>
    <n v="60"/>
    <n v="603"/>
    <n v="9"/>
    <x v="17"/>
    <x v="9"/>
    <x v="1"/>
    <x v="1"/>
    <x v="1"/>
    <x v="3"/>
    <x v="7"/>
  </r>
  <r>
    <n v="23"/>
    <n v="35"/>
    <n v="57"/>
    <n v="23"/>
    <n v="17"/>
    <x v="41"/>
    <x v="272"/>
    <n v="30"/>
    <n v="20"/>
    <n v="40"/>
    <n v="49"/>
    <n v="603"/>
    <n v="11"/>
    <x v="17"/>
    <x v="9"/>
    <x v="1"/>
    <x v="1"/>
    <x v="0"/>
    <x v="1"/>
    <x v="9"/>
  </r>
  <r>
    <n v="57"/>
    <n v="82"/>
    <n v="137"/>
    <n v="56"/>
    <n v="38"/>
    <x v="43"/>
    <x v="298"/>
    <n v="50"/>
    <n v="49"/>
    <n v="80"/>
    <n v="130"/>
    <n v="603"/>
    <n v="1"/>
    <x v="17"/>
    <x v="9"/>
    <x v="1"/>
    <x v="1"/>
    <x v="0"/>
    <x v="0"/>
    <x v="0"/>
  </r>
  <r>
    <n v="58"/>
    <n v="94"/>
    <n v="155"/>
    <n v="62"/>
    <n v="48"/>
    <x v="23"/>
    <x v="299"/>
    <n v="60"/>
    <n v="52"/>
    <n v="90"/>
    <n v="138"/>
    <n v="603"/>
    <n v="2"/>
    <x v="17"/>
    <x v="9"/>
    <x v="1"/>
    <x v="1"/>
    <x v="0"/>
    <x v="0"/>
    <x v="1"/>
  </r>
  <r>
    <n v="-6"/>
    <n v="73"/>
    <n v="124"/>
    <n v="52"/>
    <n v="72"/>
    <x v="6"/>
    <x v="178"/>
    <n v="20"/>
    <n v="35"/>
    <n v="80"/>
    <n v="115"/>
    <n v="603"/>
    <n v="5"/>
    <x v="17"/>
    <x v="9"/>
    <x v="1"/>
    <x v="1"/>
    <x v="0"/>
    <x v="2"/>
    <x v="4"/>
  </r>
  <r>
    <n v="-4"/>
    <n v="43"/>
    <n v="77"/>
    <n v="35"/>
    <n v="43"/>
    <x v="45"/>
    <x v="275"/>
    <n v="0"/>
    <n v="23"/>
    <n v="40"/>
    <n v="70"/>
    <n v="603"/>
    <n v="7"/>
    <x v="17"/>
    <x v="9"/>
    <x v="1"/>
    <x v="1"/>
    <x v="0"/>
    <x v="2"/>
    <x v="11"/>
  </r>
  <r>
    <n v="137"/>
    <n v="136"/>
    <n v="228"/>
    <n v="94"/>
    <n v="34"/>
    <x v="2"/>
    <x v="259"/>
    <n v="120"/>
    <n v="90"/>
    <n v="150"/>
    <n v="227"/>
    <n v="347"/>
    <n v="13"/>
    <x v="17"/>
    <x v="10"/>
    <x v="1"/>
    <x v="0"/>
    <x v="0"/>
    <x v="1"/>
    <x v="3"/>
  </r>
  <r>
    <n v="363"/>
    <n v="398"/>
    <n v="663"/>
    <n v="237"/>
    <n v="126"/>
    <x v="68"/>
    <x v="303"/>
    <n v="220"/>
    <n v="201"/>
    <n v="320"/>
    <n v="520"/>
    <n v="315"/>
    <n v="9"/>
    <x v="17"/>
    <x v="10"/>
    <x v="1"/>
    <x v="0"/>
    <x v="1"/>
    <x v="3"/>
    <x v="7"/>
  </r>
  <r>
    <n v="-197"/>
    <n v="-46"/>
    <n v="196"/>
    <n v="247"/>
    <n v="90"/>
    <x v="71"/>
    <x v="304"/>
    <n v="-100"/>
    <n v="180"/>
    <n v="-30"/>
    <n v="150"/>
    <n v="914"/>
    <n v="10"/>
    <x v="17"/>
    <x v="10"/>
    <x v="1"/>
    <x v="0"/>
    <x v="1"/>
    <x v="3"/>
    <x v="8"/>
  </r>
  <r>
    <n v="184"/>
    <n v="178"/>
    <n v="298"/>
    <n v="99"/>
    <n v="42"/>
    <x v="20"/>
    <x v="263"/>
    <n v="150"/>
    <n v="110"/>
    <n v="190"/>
    <n v="309"/>
    <n v="914"/>
    <n v="11"/>
    <x v="17"/>
    <x v="10"/>
    <x v="1"/>
    <x v="0"/>
    <x v="0"/>
    <x v="1"/>
    <x v="9"/>
  </r>
  <r>
    <n v="167"/>
    <n v="163"/>
    <n v="274"/>
    <n v="101"/>
    <n v="39"/>
    <x v="62"/>
    <x v="261"/>
    <n v="140"/>
    <n v="85"/>
    <n v="180"/>
    <n v="278"/>
    <n v="347"/>
    <n v="12"/>
    <x v="17"/>
    <x v="10"/>
    <x v="1"/>
    <x v="0"/>
    <x v="0"/>
    <x v="1"/>
    <x v="10"/>
  </r>
  <r>
    <n v="493"/>
    <n v="534"/>
    <n v="882"/>
    <n v="307"/>
    <n v="165"/>
    <x v="70"/>
    <x v="302"/>
    <n v="350"/>
    <n v="263"/>
    <n v="500"/>
    <n v="838"/>
    <n v="917"/>
    <n v="2"/>
    <x v="17"/>
    <x v="10"/>
    <x v="1"/>
    <x v="0"/>
    <x v="0"/>
    <x v="0"/>
    <x v="1"/>
  </r>
  <r>
    <n v="-326"/>
    <n v="-72"/>
    <n v="71"/>
    <n v="119"/>
    <n v="153"/>
    <x v="69"/>
    <x v="300"/>
    <n v="-210"/>
    <n v="98"/>
    <n v="-60"/>
    <n v="75"/>
    <n v="845"/>
    <n v="5"/>
    <x v="17"/>
    <x v="10"/>
    <x v="1"/>
    <x v="0"/>
    <x v="0"/>
    <x v="2"/>
    <x v="4"/>
  </r>
  <r>
    <n v="439"/>
    <n v="415"/>
    <n v="669"/>
    <n v="250"/>
    <n v="90"/>
    <x v="24"/>
    <x v="301"/>
    <n v="340"/>
    <n v="172"/>
    <n v="420"/>
    <n v="660"/>
    <n v="718"/>
    <n v="7"/>
    <x v="17"/>
    <x v="10"/>
    <x v="1"/>
    <x v="0"/>
    <x v="0"/>
    <x v="2"/>
    <x v="11"/>
  </r>
  <r>
    <n v="50"/>
    <n v="63"/>
    <n v="110"/>
    <n v="48"/>
    <n v="25"/>
    <x v="4"/>
    <x v="154"/>
    <n v="40"/>
    <n v="40"/>
    <n v="60"/>
    <n v="92"/>
    <n v="337"/>
    <n v="8"/>
    <x v="17"/>
    <x v="11"/>
    <x v="2"/>
    <x v="1"/>
    <x v="1"/>
    <x v="3"/>
    <x v="6"/>
  </r>
  <r>
    <n v="44"/>
    <n v="93"/>
    <n v="167"/>
    <n v="76"/>
    <n v="57"/>
    <x v="55"/>
    <x v="278"/>
    <n v="40"/>
    <n v="61"/>
    <n v="90"/>
    <n v="151"/>
    <n v="318"/>
    <n v="9"/>
    <x v="17"/>
    <x v="11"/>
    <x v="2"/>
    <x v="1"/>
    <x v="1"/>
    <x v="3"/>
    <x v="7"/>
  </r>
  <r>
    <n v="55"/>
    <n v="64"/>
    <n v="106"/>
    <n v="43"/>
    <n v="22"/>
    <x v="19"/>
    <x v="158"/>
    <n v="60"/>
    <n v="52"/>
    <n v="80"/>
    <n v="128"/>
    <n v="225"/>
    <n v="2"/>
    <x v="17"/>
    <x v="11"/>
    <x v="2"/>
    <x v="1"/>
    <x v="0"/>
    <x v="0"/>
    <x v="1"/>
  </r>
  <r>
    <n v="80"/>
    <n v="85"/>
    <n v="143"/>
    <n v="59"/>
    <n v="25"/>
    <x v="34"/>
    <x v="291"/>
    <n v="90"/>
    <n v="70"/>
    <n v="110"/>
    <n v="180"/>
    <n v="225"/>
    <n v="3"/>
    <x v="17"/>
    <x v="11"/>
    <x v="2"/>
    <x v="1"/>
    <x v="1"/>
    <x v="0"/>
    <x v="2"/>
  </r>
  <r>
    <n v="-4"/>
    <n v="75"/>
    <n v="127"/>
    <n v="53"/>
    <n v="73"/>
    <x v="36"/>
    <x v="305"/>
    <n v="10"/>
    <n v="36"/>
    <n v="70"/>
    <n v="114"/>
    <n v="225"/>
    <n v="4"/>
    <x v="17"/>
    <x v="11"/>
    <x v="2"/>
    <x v="1"/>
    <x v="0"/>
    <x v="2"/>
    <x v="12"/>
  </r>
  <r>
    <n v="57"/>
    <n v="78"/>
    <n v="124"/>
    <n v="47"/>
    <n v="34"/>
    <x v="3"/>
    <x v="290"/>
    <n v="40"/>
    <n v="35"/>
    <n v="60"/>
    <n v="100"/>
    <n v="337"/>
    <n v="5"/>
    <x v="17"/>
    <x v="11"/>
    <x v="2"/>
    <x v="1"/>
    <x v="0"/>
    <x v="2"/>
    <x v="4"/>
  </r>
  <r>
    <n v="32"/>
    <n v="59"/>
    <n v="98"/>
    <n v="40"/>
    <n v="33"/>
    <x v="19"/>
    <x v="285"/>
    <n v="30"/>
    <n v="36"/>
    <n v="50"/>
    <n v="86"/>
    <n v="225"/>
    <n v="6"/>
    <x v="17"/>
    <x v="11"/>
    <x v="2"/>
    <x v="1"/>
    <x v="1"/>
    <x v="2"/>
    <x v="5"/>
  </r>
  <r>
    <n v="25"/>
    <n v="35"/>
    <n v="57"/>
    <n v="23"/>
    <n v="16"/>
    <x v="41"/>
    <x v="272"/>
    <n v="20"/>
    <n v="20"/>
    <n v="30"/>
    <n v="58"/>
    <n v="505"/>
    <n v="8"/>
    <x v="17"/>
    <x v="12"/>
    <x v="2"/>
    <x v="1"/>
    <x v="1"/>
    <x v="3"/>
    <x v="6"/>
  </r>
  <r>
    <n v="11"/>
    <n v="38"/>
    <n v="69"/>
    <n v="32"/>
    <n v="28"/>
    <x v="28"/>
    <x v="273"/>
    <n v="10"/>
    <n v="39"/>
    <n v="30"/>
    <n v="69"/>
    <n v="505"/>
    <n v="9"/>
    <x v="17"/>
    <x v="12"/>
    <x v="2"/>
    <x v="1"/>
    <x v="1"/>
    <x v="3"/>
    <x v="7"/>
  </r>
  <r>
    <n v="59"/>
    <n v="94"/>
    <n v="155"/>
    <n v="62"/>
    <n v="47"/>
    <x v="23"/>
    <x v="299"/>
    <n v="80"/>
    <n v="68"/>
    <n v="120"/>
    <n v="192"/>
    <n v="505"/>
    <n v="2"/>
    <x v="17"/>
    <x v="12"/>
    <x v="2"/>
    <x v="1"/>
    <x v="0"/>
    <x v="0"/>
    <x v="1"/>
  </r>
  <r>
    <n v="-47"/>
    <n v="25"/>
    <n v="140"/>
    <n v="114"/>
    <n v="55"/>
    <x v="63"/>
    <x v="280"/>
    <n v="-20"/>
    <n v="109"/>
    <n v="30"/>
    <n v="167"/>
    <n v="505"/>
    <n v="3"/>
    <x v="17"/>
    <x v="12"/>
    <x v="2"/>
    <x v="1"/>
    <x v="1"/>
    <x v="0"/>
    <x v="2"/>
  </r>
  <r>
    <n v="-4"/>
    <n v="43"/>
    <n v="77"/>
    <n v="35"/>
    <n v="43"/>
    <x v="45"/>
    <x v="306"/>
    <n v="0"/>
    <n v="30"/>
    <n v="30"/>
    <n v="56"/>
    <n v="505"/>
    <n v="4"/>
    <x v="17"/>
    <x v="12"/>
    <x v="2"/>
    <x v="1"/>
    <x v="0"/>
    <x v="2"/>
    <x v="12"/>
  </r>
  <r>
    <n v="-4"/>
    <n v="73"/>
    <n v="124"/>
    <n v="52"/>
    <n v="71"/>
    <x v="6"/>
    <x v="178"/>
    <n v="0"/>
    <n v="35"/>
    <n v="60"/>
    <n v="105"/>
    <n v="505"/>
    <n v="5"/>
    <x v="17"/>
    <x v="12"/>
    <x v="2"/>
    <x v="1"/>
    <x v="0"/>
    <x v="2"/>
    <x v="4"/>
  </r>
  <r>
    <n v="19"/>
    <n v="55"/>
    <n v="95"/>
    <n v="41"/>
    <n v="38"/>
    <x v="45"/>
    <x v="274"/>
    <n v="20"/>
    <n v="24"/>
    <n v="50"/>
    <n v="86"/>
    <n v="505"/>
    <n v="6"/>
    <x v="17"/>
    <x v="12"/>
    <x v="2"/>
    <x v="1"/>
    <x v="1"/>
    <x v="2"/>
    <x v="5"/>
  </r>
  <r>
    <n v="26"/>
    <n v="74"/>
    <n v="132"/>
    <n v="59"/>
    <n v="51"/>
    <x v="9"/>
    <x v="287"/>
    <n v="30"/>
    <n v="42"/>
    <n v="80"/>
    <n v="130"/>
    <n v="580"/>
    <n v="8"/>
    <x v="17"/>
    <x v="13"/>
    <x v="2"/>
    <x v="1"/>
    <x v="1"/>
    <x v="3"/>
    <x v="6"/>
  </r>
  <r>
    <n v="35"/>
    <n v="154"/>
    <n v="262"/>
    <n v="95"/>
    <n v="120"/>
    <x v="61"/>
    <x v="288"/>
    <n v="40"/>
    <n v="105"/>
    <n v="150"/>
    <n v="250"/>
    <n v="918"/>
    <n v="9"/>
    <x v="17"/>
    <x v="13"/>
    <x v="2"/>
    <x v="1"/>
    <x v="1"/>
    <x v="3"/>
    <x v="7"/>
  </r>
  <r>
    <n v="40"/>
    <n v="56"/>
    <n v="98"/>
    <n v="43"/>
    <n v="25"/>
    <x v="3"/>
    <x v="258"/>
    <n v="50"/>
    <n v="52"/>
    <n v="70"/>
    <n v="118"/>
    <n v="405"/>
    <n v="2"/>
    <x v="17"/>
    <x v="13"/>
    <x v="2"/>
    <x v="1"/>
    <x v="0"/>
    <x v="0"/>
    <x v="1"/>
  </r>
  <r>
    <n v="26"/>
    <n v="36"/>
    <n v="59"/>
    <n v="24"/>
    <n v="16"/>
    <x v="41"/>
    <x v="284"/>
    <n v="30"/>
    <n v="27"/>
    <n v="40"/>
    <n v="70"/>
    <n v="918"/>
    <n v="3"/>
    <x v="17"/>
    <x v="13"/>
    <x v="2"/>
    <x v="1"/>
    <x v="1"/>
    <x v="0"/>
    <x v="2"/>
  </r>
  <r>
    <n v="145"/>
    <n v="164"/>
    <n v="279"/>
    <n v="93"/>
    <n v="55"/>
    <x v="64"/>
    <x v="307"/>
    <n v="100"/>
    <n v="74"/>
    <n v="140"/>
    <n v="244"/>
    <n v="405"/>
    <n v="4"/>
    <x v="17"/>
    <x v="13"/>
    <x v="2"/>
    <x v="1"/>
    <x v="0"/>
    <x v="2"/>
    <x v="12"/>
  </r>
  <r>
    <n v="14"/>
    <n v="26"/>
    <n v="44"/>
    <n v="18"/>
    <n v="15"/>
    <x v="13"/>
    <x v="283"/>
    <n v="20"/>
    <n v="10"/>
    <n v="20"/>
    <n v="35"/>
    <n v="918"/>
    <n v="5"/>
    <x v="17"/>
    <x v="13"/>
    <x v="2"/>
    <x v="1"/>
    <x v="0"/>
    <x v="2"/>
    <x v="4"/>
  </r>
  <r>
    <n v="137"/>
    <n v="167"/>
    <n v="276"/>
    <n v="68"/>
    <n v="63"/>
    <x v="64"/>
    <x v="132"/>
    <n v="90"/>
    <n v="96"/>
    <n v="140"/>
    <n v="236"/>
    <n v="918"/>
    <n v="6"/>
    <x v="17"/>
    <x v="13"/>
    <x v="2"/>
    <x v="1"/>
    <x v="1"/>
    <x v="2"/>
    <x v="5"/>
  </r>
  <r>
    <n v="33"/>
    <n v="68"/>
    <n v="117"/>
    <n v="50"/>
    <n v="41"/>
    <x v="34"/>
    <x v="237"/>
    <n v="40"/>
    <n v="40"/>
    <n v="70"/>
    <n v="110"/>
    <n v="903"/>
    <n v="8"/>
    <x v="17"/>
    <x v="14"/>
    <x v="2"/>
    <x v="0"/>
    <x v="1"/>
    <x v="3"/>
    <x v="6"/>
  </r>
  <r>
    <n v="28"/>
    <n v="55"/>
    <n v="92"/>
    <n v="38"/>
    <n v="33"/>
    <x v="19"/>
    <x v="282"/>
    <n v="30"/>
    <n v="30"/>
    <n v="60"/>
    <n v="99"/>
    <n v="979"/>
    <n v="9"/>
    <x v="17"/>
    <x v="14"/>
    <x v="2"/>
    <x v="0"/>
    <x v="1"/>
    <x v="3"/>
    <x v="7"/>
  </r>
  <r>
    <n v="265"/>
    <n v="288"/>
    <n v="527"/>
    <n v="241"/>
    <n v="89"/>
    <x v="71"/>
    <x v="309"/>
    <n v="270"/>
    <n v="306"/>
    <n v="360"/>
    <n v="662"/>
    <n v="469"/>
    <n v="2"/>
    <x v="17"/>
    <x v="14"/>
    <x v="2"/>
    <x v="0"/>
    <x v="0"/>
    <x v="0"/>
    <x v="1"/>
  </r>
  <r>
    <n v="94"/>
    <n v="107"/>
    <n v="188"/>
    <n v="83"/>
    <n v="36"/>
    <x v="1"/>
    <x v="262"/>
    <n v="100"/>
    <n v="94"/>
    <n v="130"/>
    <n v="233"/>
    <n v="430"/>
    <n v="3"/>
    <x v="17"/>
    <x v="14"/>
    <x v="2"/>
    <x v="0"/>
    <x v="1"/>
    <x v="0"/>
    <x v="2"/>
  </r>
  <r>
    <n v="46"/>
    <n v="81"/>
    <n v="134"/>
    <n v="54"/>
    <n v="45"/>
    <x v="43"/>
    <x v="308"/>
    <n v="40"/>
    <n v="36"/>
    <n v="70"/>
    <n v="110"/>
    <n v="281"/>
    <n v="4"/>
    <x v="17"/>
    <x v="14"/>
    <x v="2"/>
    <x v="0"/>
    <x v="0"/>
    <x v="2"/>
    <x v="12"/>
  </r>
  <r>
    <n v="166"/>
    <n v="163"/>
    <n v="274"/>
    <n v="170"/>
    <n v="40"/>
    <x v="62"/>
    <x v="261"/>
    <n v="120"/>
    <n v="95"/>
    <n v="140"/>
    <n v="235"/>
    <n v="432"/>
    <n v="5"/>
    <x v="17"/>
    <x v="14"/>
    <x v="2"/>
    <x v="0"/>
    <x v="0"/>
    <x v="2"/>
    <x v="4"/>
  </r>
  <r>
    <n v="137"/>
    <n v="136"/>
    <n v="228"/>
    <n v="94"/>
    <n v="34"/>
    <x v="2"/>
    <x v="259"/>
    <n v="90"/>
    <n v="86"/>
    <n v="110"/>
    <n v="190"/>
    <n v="409"/>
    <n v="6"/>
    <x v="17"/>
    <x v="14"/>
    <x v="2"/>
    <x v="0"/>
    <x v="1"/>
    <x v="2"/>
    <x v="5"/>
  </r>
  <r>
    <n v="58"/>
    <n v="82"/>
    <n v="137"/>
    <n v="56"/>
    <n v="37"/>
    <x v="43"/>
    <x v="298"/>
    <n v="50"/>
    <n v="40"/>
    <n v="80"/>
    <n v="120"/>
    <n v="435"/>
    <n v="8"/>
    <x v="17"/>
    <x v="15"/>
    <x v="3"/>
    <x v="1"/>
    <x v="1"/>
    <x v="3"/>
    <x v="6"/>
  </r>
  <r>
    <n v="58"/>
    <n v="94"/>
    <n v="155"/>
    <n v="62"/>
    <n v="48"/>
    <x v="23"/>
    <x v="299"/>
    <n v="50"/>
    <n v="50"/>
    <n v="80"/>
    <n v="139"/>
    <n v="801"/>
    <n v="9"/>
    <x v="17"/>
    <x v="15"/>
    <x v="3"/>
    <x v="1"/>
    <x v="1"/>
    <x v="3"/>
    <x v="7"/>
  </r>
  <r>
    <n v="-46"/>
    <n v="25"/>
    <n v="140"/>
    <n v="137"/>
    <n v="54"/>
    <x v="63"/>
    <x v="280"/>
    <n v="-10"/>
    <n v="100"/>
    <n v="30"/>
    <n v="130"/>
    <n v="435"/>
    <n v="10"/>
    <x v="17"/>
    <x v="15"/>
    <x v="3"/>
    <x v="1"/>
    <x v="1"/>
    <x v="3"/>
    <x v="8"/>
  </r>
  <r>
    <n v="-4"/>
    <n v="73"/>
    <n v="124"/>
    <n v="52"/>
    <n v="71"/>
    <x v="6"/>
    <x v="178"/>
    <n v="0"/>
    <n v="19"/>
    <n v="50"/>
    <n v="69"/>
    <n v="435"/>
    <n v="11"/>
    <x v="17"/>
    <x v="15"/>
    <x v="3"/>
    <x v="1"/>
    <x v="0"/>
    <x v="1"/>
    <x v="9"/>
  </r>
  <r>
    <n v="19"/>
    <n v="55"/>
    <n v="95"/>
    <n v="41"/>
    <n v="38"/>
    <x v="45"/>
    <x v="274"/>
    <n v="20"/>
    <n v="20"/>
    <n v="40"/>
    <n v="72"/>
    <n v="435"/>
    <n v="12"/>
    <x v="17"/>
    <x v="15"/>
    <x v="3"/>
    <x v="1"/>
    <x v="0"/>
    <x v="1"/>
    <x v="10"/>
  </r>
  <r>
    <n v="-4"/>
    <n v="43"/>
    <n v="77"/>
    <n v="35"/>
    <n v="43"/>
    <x v="45"/>
    <x v="275"/>
    <n v="10"/>
    <n v="20"/>
    <n v="30"/>
    <n v="37"/>
    <n v="435"/>
    <n v="13"/>
    <x v="17"/>
    <x v="15"/>
    <x v="3"/>
    <x v="1"/>
    <x v="0"/>
    <x v="1"/>
    <x v="3"/>
  </r>
  <r>
    <n v="43"/>
    <n v="53"/>
    <n v="88"/>
    <n v="36"/>
    <n v="20"/>
    <x v="29"/>
    <x v="277"/>
    <n v="40"/>
    <n v="34"/>
    <n v="50"/>
    <n v="80"/>
    <n v="435"/>
    <n v="4"/>
    <x v="17"/>
    <x v="15"/>
    <x v="3"/>
    <x v="1"/>
    <x v="0"/>
    <x v="2"/>
    <x v="12"/>
  </r>
  <r>
    <n v="48"/>
    <n v="63"/>
    <n v="110"/>
    <n v="48"/>
    <n v="26"/>
    <x v="4"/>
    <x v="154"/>
    <n v="40"/>
    <n v="35"/>
    <n v="60"/>
    <n v="95"/>
    <n v="801"/>
    <n v="5"/>
    <x v="17"/>
    <x v="15"/>
    <x v="3"/>
    <x v="1"/>
    <x v="0"/>
    <x v="2"/>
    <x v="4"/>
  </r>
  <r>
    <n v="47"/>
    <n v="55"/>
    <n v="91"/>
    <n v="37"/>
    <n v="20"/>
    <x v="29"/>
    <x v="276"/>
    <n v="40"/>
    <n v="36"/>
    <n v="50"/>
    <n v="86"/>
    <n v="435"/>
    <n v="6"/>
    <x v="17"/>
    <x v="15"/>
    <x v="3"/>
    <x v="1"/>
    <x v="1"/>
    <x v="2"/>
    <x v="5"/>
  </r>
  <r>
    <n v="50"/>
    <n v="77"/>
    <n v="141"/>
    <n v="65"/>
    <n v="38"/>
    <x v="23"/>
    <x v="279"/>
    <n v="60"/>
    <n v="81"/>
    <n v="90"/>
    <n v="169"/>
    <n v="435"/>
    <n v="1"/>
    <x v="17"/>
    <x v="15"/>
    <x v="3"/>
    <x v="1"/>
    <x v="0"/>
    <x v="0"/>
    <x v="0"/>
  </r>
  <r>
    <n v="26"/>
    <n v="62"/>
    <n v="107"/>
    <n v="46"/>
    <n v="40"/>
    <x v="4"/>
    <x v="293"/>
    <n v="50"/>
    <n v="50"/>
    <n v="80"/>
    <n v="132"/>
    <n v="435"/>
    <n v="2"/>
    <x v="17"/>
    <x v="15"/>
    <x v="3"/>
    <x v="1"/>
    <x v="0"/>
    <x v="0"/>
    <x v="1"/>
  </r>
  <r>
    <n v="44"/>
    <n v="93"/>
    <n v="167"/>
    <n v="76"/>
    <n v="57"/>
    <x v="55"/>
    <x v="278"/>
    <n v="70"/>
    <n v="87"/>
    <n v="120"/>
    <n v="213"/>
    <n v="435"/>
    <n v="3"/>
    <x v="17"/>
    <x v="15"/>
    <x v="3"/>
    <x v="1"/>
    <x v="1"/>
    <x v="0"/>
    <x v="2"/>
  </r>
  <r>
    <n v="184"/>
    <n v="178"/>
    <n v="298"/>
    <n v="115"/>
    <n v="42"/>
    <x v="20"/>
    <x v="263"/>
    <n v="140"/>
    <n v="81"/>
    <n v="160"/>
    <n v="252"/>
    <n v="949"/>
    <n v="8"/>
    <x v="17"/>
    <x v="16"/>
    <x v="3"/>
    <x v="0"/>
    <x v="1"/>
    <x v="3"/>
    <x v="6"/>
  </r>
  <r>
    <n v="265"/>
    <n v="288"/>
    <n v="527"/>
    <n v="294"/>
    <n v="89"/>
    <x v="71"/>
    <x v="309"/>
    <n v="190"/>
    <n v="171"/>
    <n v="260"/>
    <n v="460"/>
    <n v="415"/>
    <n v="9"/>
    <x v="17"/>
    <x v="16"/>
    <x v="3"/>
    <x v="0"/>
    <x v="1"/>
    <x v="3"/>
    <x v="7"/>
  </r>
  <r>
    <n v="92"/>
    <n v="107"/>
    <n v="188"/>
    <n v="83"/>
    <n v="37"/>
    <x v="1"/>
    <x v="262"/>
    <n v="60"/>
    <n v="80"/>
    <n v="90"/>
    <n v="150"/>
    <n v="310"/>
    <n v="10"/>
    <x v="17"/>
    <x v="16"/>
    <x v="3"/>
    <x v="0"/>
    <x v="1"/>
    <x v="3"/>
    <x v="8"/>
  </r>
  <r>
    <n v="166"/>
    <n v="163"/>
    <n v="274"/>
    <n v="126"/>
    <n v="40"/>
    <x v="62"/>
    <x v="261"/>
    <n v="90"/>
    <n v="81"/>
    <n v="110"/>
    <n v="169"/>
    <n v="951"/>
    <n v="11"/>
    <x v="17"/>
    <x v="16"/>
    <x v="3"/>
    <x v="0"/>
    <x v="0"/>
    <x v="1"/>
    <x v="9"/>
  </r>
  <r>
    <n v="135"/>
    <n v="136"/>
    <n v="228"/>
    <n v="94"/>
    <n v="35"/>
    <x v="2"/>
    <x v="259"/>
    <n v="80"/>
    <n v="72"/>
    <n v="90"/>
    <n v="138"/>
    <n v="925"/>
    <n v="12"/>
    <x v="17"/>
    <x v="16"/>
    <x v="3"/>
    <x v="0"/>
    <x v="0"/>
    <x v="1"/>
    <x v="10"/>
  </r>
  <r>
    <n v="44"/>
    <n v="81"/>
    <n v="134"/>
    <n v="54"/>
    <n v="46"/>
    <x v="43"/>
    <x v="260"/>
    <n v="30"/>
    <n v="17"/>
    <n v="60"/>
    <n v="90"/>
    <n v="949"/>
    <n v="13"/>
    <x v="17"/>
    <x v="16"/>
    <x v="3"/>
    <x v="0"/>
    <x v="0"/>
    <x v="1"/>
    <x v="3"/>
  </r>
  <r>
    <n v="228"/>
    <n v="261"/>
    <n v="516"/>
    <n v="260"/>
    <n v="89"/>
    <x v="24"/>
    <x v="267"/>
    <n v="180"/>
    <n v="191"/>
    <n v="260"/>
    <n v="500"/>
    <n v="510"/>
    <n v="4"/>
    <x v="17"/>
    <x v="16"/>
    <x v="3"/>
    <x v="0"/>
    <x v="0"/>
    <x v="2"/>
    <x v="12"/>
  </r>
  <r>
    <n v="50"/>
    <n v="201"/>
    <n v="342"/>
    <n v="163"/>
    <n v="153"/>
    <x v="69"/>
    <x v="310"/>
    <n v="50"/>
    <n v="121"/>
    <n v="200"/>
    <n v="330"/>
    <n v="650"/>
    <n v="5"/>
    <x v="17"/>
    <x v="16"/>
    <x v="3"/>
    <x v="0"/>
    <x v="0"/>
    <x v="2"/>
    <x v="4"/>
  </r>
  <r>
    <n v="331"/>
    <n v="362"/>
    <n v="628"/>
    <n v="312"/>
    <n v="113"/>
    <x v="67"/>
    <x v="266"/>
    <n v="230"/>
    <n v="239"/>
    <n v="340"/>
    <n v="600"/>
    <n v="661"/>
    <n v="6"/>
    <x v="17"/>
    <x v="16"/>
    <x v="3"/>
    <x v="0"/>
    <x v="1"/>
    <x v="2"/>
    <x v="5"/>
  </r>
  <r>
    <n v="-156"/>
    <n v="-45"/>
    <n v="95"/>
    <n v="74"/>
    <n v="63"/>
    <x v="50"/>
    <x v="311"/>
    <n v="-110"/>
    <n v="153"/>
    <n v="-50"/>
    <n v="119"/>
    <n v="650"/>
    <n v="1"/>
    <x v="17"/>
    <x v="16"/>
    <x v="3"/>
    <x v="0"/>
    <x v="0"/>
    <x v="0"/>
    <x v="0"/>
  </r>
  <r>
    <n v="493"/>
    <n v="534"/>
    <n v="882"/>
    <n v="352"/>
    <n v="165"/>
    <x v="70"/>
    <x v="302"/>
    <n v="500"/>
    <n v="402"/>
    <n v="670"/>
    <n v="1108"/>
    <n v="530"/>
    <n v="2"/>
    <x v="17"/>
    <x v="16"/>
    <x v="3"/>
    <x v="0"/>
    <x v="0"/>
    <x v="0"/>
    <x v="1"/>
  </r>
  <r>
    <n v="-196"/>
    <n v="-31"/>
    <n v="167"/>
    <n v="208"/>
    <n v="103"/>
    <x v="49"/>
    <x v="312"/>
    <n v="-140"/>
    <n v="202"/>
    <n v="-40"/>
    <n v="207"/>
    <n v="925"/>
    <n v="3"/>
    <x v="17"/>
    <x v="16"/>
    <x v="3"/>
    <x v="0"/>
    <x v="1"/>
    <x v="0"/>
    <x v="2"/>
  </r>
  <r>
    <n v="51"/>
    <n v="201"/>
    <n v="342"/>
    <n v="112"/>
    <n v="153"/>
    <x v="69"/>
    <x v="310"/>
    <n v="50"/>
    <n v="166"/>
    <n v="180"/>
    <n v="300"/>
    <n v="775"/>
    <n v="8"/>
    <x v="17"/>
    <x v="17"/>
    <x v="3"/>
    <x v="1"/>
    <x v="1"/>
    <x v="3"/>
    <x v="6"/>
  </r>
  <r>
    <n v="229"/>
    <n v="278"/>
    <n v="474"/>
    <n v="236"/>
    <n v="104"/>
    <x v="49"/>
    <x v="268"/>
    <n v="170"/>
    <n v="100"/>
    <n v="250"/>
    <n v="411"/>
    <n v="702"/>
    <n v="9"/>
    <x v="17"/>
    <x v="17"/>
    <x v="3"/>
    <x v="1"/>
    <x v="1"/>
    <x v="3"/>
    <x v="7"/>
  </r>
  <r>
    <n v="188"/>
    <n v="204"/>
    <n v="342"/>
    <n v="163"/>
    <n v="63"/>
    <x v="50"/>
    <x v="269"/>
    <n v="130"/>
    <n v="163"/>
    <n v="180"/>
    <n v="310"/>
    <n v="775"/>
    <n v="10"/>
    <x v="17"/>
    <x v="17"/>
    <x v="3"/>
    <x v="1"/>
    <x v="1"/>
    <x v="3"/>
    <x v="8"/>
  </r>
  <r>
    <n v="333"/>
    <n v="362"/>
    <n v="628"/>
    <n v="235"/>
    <n v="113"/>
    <x v="67"/>
    <x v="266"/>
    <n v="190"/>
    <n v="155"/>
    <n v="260"/>
    <n v="419"/>
    <n v="702"/>
    <n v="11"/>
    <x v="17"/>
    <x v="17"/>
    <x v="3"/>
    <x v="1"/>
    <x v="0"/>
    <x v="1"/>
    <x v="9"/>
  </r>
  <r>
    <n v="228"/>
    <n v="261"/>
    <n v="516"/>
    <n v="258"/>
    <n v="89"/>
    <x v="24"/>
    <x v="267"/>
    <n v="120"/>
    <n v="153"/>
    <n v="180"/>
    <n v="350"/>
    <n v="775"/>
    <n v="12"/>
    <x v="17"/>
    <x v="17"/>
    <x v="3"/>
    <x v="1"/>
    <x v="0"/>
    <x v="1"/>
    <x v="10"/>
  </r>
  <r>
    <n v="-509"/>
    <n v="-271"/>
    <n v="37"/>
    <n v="216"/>
    <n v="126"/>
    <x v="68"/>
    <x v="313"/>
    <n v="-250"/>
    <n v="139"/>
    <n v="-170"/>
    <n v="13"/>
    <n v="775"/>
    <n v="13"/>
    <x v="17"/>
    <x v="17"/>
    <x v="3"/>
    <x v="1"/>
    <x v="0"/>
    <x v="1"/>
    <x v="3"/>
  </r>
  <r>
    <n v="43"/>
    <n v="43"/>
    <n v="43"/>
    <n v="0"/>
    <n v="11"/>
    <x v="38"/>
    <x v="203"/>
    <n v="30"/>
    <n v="0"/>
    <n v="40"/>
    <n v="44"/>
    <n v="775"/>
    <n v="4"/>
    <x v="17"/>
    <x v="17"/>
    <x v="3"/>
    <x v="1"/>
    <x v="0"/>
    <x v="2"/>
    <x v="12"/>
  </r>
  <r>
    <n v="25"/>
    <n v="35"/>
    <n v="57"/>
    <n v="23"/>
    <n v="16"/>
    <x v="41"/>
    <x v="272"/>
    <n v="20"/>
    <n v="20"/>
    <n v="30"/>
    <n v="45"/>
    <n v="702"/>
    <n v="5"/>
    <x v="17"/>
    <x v="17"/>
    <x v="3"/>
    <x v="1"/>
    <x v="0"/>
    <x v="2"/>
    <x v="4"/>
  </r>
  <r>
    <n v="21"/>
    <n v="32"/>
    <n v="53"/>
    <n v="21"/>
    <n v="16"/>
    <x v="13"/>
    <x v="271"/>
    <n v="20"/>
    <n v="20"/>
    <n v="30"/>
    <n v="50"/>
    <n v="775"/>
    <n v="6"/>
    <x v="17"/>
    <x v="17"/>
    <x v="3"/>
    <x v="1"/>
    <x v="1"/>
    <x v="2"/>
    <x v="5"/>
  </r>
  <r>
    <n v="0"/>
    <n v="46"/>
    <n v="81"/>
    <n v="36"/>
    <n v="43"/>
    <x v="45"/>
    <x v="80"/>
    <n v="20"/>
    <n v="40"/>
    <n v="60"/>
    <n v="100"/>
    <n v="702"/>
    <n v="2"/>
    <x v="17"/>
    <x v="17"/>
    <x v="3"/>
    <x v="1"/>
    <x v="0"/>
    <x v="0"/>
    <x v="1"/>
  </r>
  <r>
    <n v="11"/>
    <n v="38"/>
    <n v="69"/>
    <n v="32"/>
    <n v="28"/>
    <x v="28"/>
    <x v="273"/>
    <n v="20"/>
    <n v="40"/>
    <n v="40"/>
    <n v="80"/>
    <n v="702"/>
    <n v="3"/>
    <x v="17"/>
    <x v="17"/>
    <x v="3"/>
    <x v="1"/>
    <x v="1"/>
    <x v="0"/>
    <x v="2"/>
  </r>
  <r>
    <n v="30"/>
    <n v="41"/>
    <n v="68"/>
    <n v="28"/>
    <n v="18"/>
    <x v="15"/>
    <x v="110"/>
    <n v="40"/>
    <n v="20"/>
    <n v="40"/>
    <n v="68"/>
    <n v="541"/>
    <n v="8"/>
    <x v="17"/>
    <x v="18"/>
    <x v="3"/>
    <x v="1"/>
    <x v="1"/>
    <x v="3"/>
    <x v="6"/>
  </r>
  <r>
    <n v="41"/>
    <n v="56"/>
    <n v="98"/>
    <n v="43"/>
    <n v="24"/>
    <x v="3"/>
    <x v="258"/>
    <n v="30"/>
    <n v="21"/>
    <n v="50"/>
    <n v="89"/>
    <n v="503"/>
    <n v="9"/>
    <x v="17"/>
    <x v="18"/>
    <x v="3"/>
    <x v="1"/>
    <x v="1"/>
    <x v="3"/>
    <x v="7"/>
  </r>
  <r>
    <n v="12"/>
    <n v="26"/>
    <n v="44"/>
    <n v="18"/>
    <n v="16"/>
    <x v="13"/>
    <x v="283"/>
    <n v="10"/>
    <n v="10"/>
    <n v="10"/>
    <n v="20"/>
    <n v="971"/>
    <n v="11"/>
    <x v="17"/>
    <x v="18"/>
    <x v="3"/>
    <x v="1"/>
    <x v="0"/>
    <x v="1"/>
    <x v="9"/>
  </r>
  <r>
    <n v="138"/>
    <n v="167"/>
    <n v="276"/>
    <n v="162"/>
    <n v="62"/>
    <x v="64"/>
    <x v="132"/>
    <n v="70"/>
    <n v="70"/>
    <n v="110"/>
    <n v="192"/>
    <n v="503"/>
    <n v="12"/>
    <x v="17"/>
    <x v="18"/>
    <x v="3"/>
    <x v="1"/>
    <x v="0"/>
    <x v="1"/>
    <x v="10"/>
  </r>
  <r>
    <n v="145"/>
    <n v="164"/>
    <n v="279"/>
    <n v="110"/>
    <n v="55"/>
    <x v="64"/>
    <x v="281"/>
    <n v="80"/>
    <n v="83"/>
    <n v="120"/>
    <n v="190"/>
    <n v="503"/>
    <n v="13"/>
    <x v="17"/>
    <x v="18"/>
    <x v="3"/>
    <x v="1"/>
    <x v="0"/>
    <x v="1"/>
    <x v="3"/>
  </r>
  <r>
    <n v="15"/>
    <n v="64"/>
    <n v="114"/>
    <n v="51"/>
    <n v="49"/>
    <x v="8"/>
    <x v="256"/>
    <n v="30"/>
    <n v="40"/>
    <n v="70"/>
    <n v="106"/>
    <n v="971"/>
    <n v="4"/>
    <x v="17"/>
    <x v="18"/>
    <x v="3"/>
    <x v="1"/>
    <x v="0"/>
    <x v="2"/>
    <x v="12"/>
  </r>
  <r>
    <n v="33"/>
    <n v="68"/>
    <n v="117"/>
    <n v="50"/>
    <n v="41"/>
    <x v="34"/>
    <x v="237"/>
    <n v="40"/>
    <n v="40"/>
    <n v="70"/>
    <n v="105"/>
    <n v="541"/>
    <n v="5"/>
    <x v="17"/>
    <x v="18"/>
    <x v="3"/>
    <x v="1"/>
    <x v="0"/>
    <x v="2"/>
    <x v="4"/>
  </r>
  <r>
    <n v="115"/>
    <n v="149"/>
    <n v="295"/>
    <n v="195"/>
    <n v="61"/>
    <x v="60"/>
    <x v="264"/>
    <n v="90"/>
    <n v="116"/>
    <n v="140"/>
    <n v="280"/>
    <n v="503"/>
    <n v="6"/>
    <x v="17"/>
    <x v="18"/>
    <x v="3"/>
    <x v="1"/>
    <x v="1"/>
    <x v="2"/>
    <x v="5"/>
  </r>
  <r>
    <n v="-8"/>
    <n v="63"/>
    <n v="106"/>
    <n v="44"/>
    <n v="64"/>
    <x v="30"/>
    <x v="265"/>
    <n v="30"/>
    <n v="49"/>
    <n v="80"/>
    <n v="131"/>
    <n v="503"/>
    <n v="1"/>
    <x v="17"/>
    <x v="18"/>
    <x v="3"/>
    <x v="1"/>
    <x v="0"/>
    <x v="0"/>
    <x v="0"/>
  </r>
  <r>
    <n v="6"/>
    <n v="65"/>
    <n v="111"/>
    <n v="47"/>
    <n v="57"/>
    <x v="4"/>
    <x v="3"/>
    <n v="40"/>
    <n v="50"/>
    <n v="90"/>
    <n v="140"/>
    <n v="503"/>
    <n v="2"/>
    <x v="17"/>
    <x v="18"/>
    <x v="3"/>
    <x v="1"/>
    <x v="0"/>
    <x v="0"/>
    <x v="1"/>
  </r>
  <r>
    <n v="28"/>
    <n v="55"/>
    <n v="92"/>
    <n v="38"/>
    <n v="33"/>
    <x v="19"/>
    <x v="282"/>
    <n v="40"/>
    <n v="37"/>
    <n v="70"/>
    <n v="113"/>
    <n v="503"/>
    <n v="3"/>
    <x v="17"/>
    <x v="18"/>
    <x v="3"/>
    <x v="1"/>
    <x v="1"/>
    <x v="0"/>
    <x v="2"/>
  </r>
  <r>
    <n v="109"/>
    <n v="140"/>
    <n v="230"/>
    <n v="92"/>
    <n v="57"/>
    <x v="10"/>
    <x v="294"/>
    <n v="90"/>
    <n v="78"/>
    <n v="130"/>
    <n v="208"/>
    <n v="253"/>
    <n v="8"/>
    <x v="17"/>
    <x v="19"/>
    <x v="3"/>
    <x v="1"/>
    <x v="1"/>
    <x v="3"/>
    <x v="6"/>
  </r>
  <r>
    <n v="55"/>
    <n v="64"/>
    <n v="106"/>
    <n v="43"/>
    <n v="22"/>
    <x v="19"/>
    <x v="158"/>
    <n v="50"/>
    <n v="39"/>
    <n v="60"/>
    <n v="90"/>
    <n v="253"/>
    <n v="9"/>
    <x v="17"/>
    <x v="19"/>
    <x v="3"/>
    <x v="1"/>
    <x v="1"/>
    <x v="3"/>
    <x v="7"/>
  </r>
  <r>
    <n v="57"/>
    <n v="78"/>
    <n v="124"/>
    <n v="47"/>
    <n v="34"/>
    <x v="3"/>
    <x v="290"/>
    <n v="30"/>
    <n v="41"/>
    <n v="50"/>
    <n v="69"/>
    <n v="206"/>
    <n v="11"/>
    <x v="17"/>
    <x v="19"/>
    <x v="3"/>
    <x v="1"/>
    <x v="0"/>
    <x v="1"/>
    <x v="9"/>
  </r>
  <r>
    <n v="33"/>
    <n v="59"/>
    <n v="98"/>
    <n v="40"/>
    <n v="33"/>
    <x v="19"/>
    <x v="285"/>
    <n v="20"/>
    <n v="20"/>
    <n v="40"/>
    <n v="60"/>
    <n v="206"/>
    <n v="12"/>
    <x v="17"/>
    <x v="19"/>
    <x v="3"/>
    <x v="1"/>
    <x v="0"/>
    <x v="1"/>
    <x v="10"/>
  </r>
  <r>
    <n v="-4"/>
    <n v="75"/>
    <n v="127"/>
    <n v="53"/>
    <n v="73"/>
    <x v="36"/>
    <x v="258"/>
    <n v="0"/>
    <n v="30"/>
    <n v="50"/>
    <n v="80"/>
    <n v="509"/>
    <n v="13"/>
    <x v="17"/>
    <x v="19"/>
    <x v="3"/>
    <x v="1"/>
    <x v="0"/>
    <x v="1"/>
    <x v="3"/>
  </r>
  <r>
    <n v="47"/>
    <n v="62"/>
    <n v="109"/>
    <n v="48"/>
    <n v="26"/>
    <x v="4"/>
    <x v="154"/>
    <n v="40"/>
    <n v="44"/>
    <n v="60"/>
    <n v="104"/>
    <n v="509"/>
    <n v="4"/>
    <x v="17"/>
    <x v="19"/>
    <x v="3"/>
    <x v="1"/>
    <x v="0"/>
    <x v="2"/>
    <x v="12"/>
  </r>
  <r>
    <n v="25"/>
    <n v="74"/>
    <n v="132"/>
    <n v="59"/>
    <n v="52"/>
    <x v="9"/>
    <x v="287"/>
    <n v="20"/>
    <n v="55"/>
    <n v="70"/>
    <n v="115"/>
    <n v="360"/>
    <n v="5"/>
    <x v="17"/>
    <x v="19"/>
    <x v="3"/>
    <x v="1"/>
    <x v="0"/>
    <x v="2"/>
    <x v="4"/>
  </r>
  <r>
    <n v="68"/>
    <n v="96"/>
    <n v="175"/>
    <n v="81"/>
    <n v="44"/>
    <x v="25"/>
    <x v="286"/>
    <n v="60"/>
    <n v="64"/>
    <n v="90"/>
    <n v="160"/>
    <n v="425"/>
    <n v="6"/>
    <x v="17"/>
    <x v="19"/>
    <x v="3"/>
    <x v="1"/>
    <x v="1"/>
    <x v="2"/>
    <x v="5"/>
  </r>
  <r>
    <n v="91"/>
    <n v="114"/>
    <n v="191"/>
    <n v="79"/>
    <n v="45"/>
    <x v="25"/>
    <x v="314"/>
    <n v="110"/>
    <n v="88"/>
    <n v="150"/>
    <n v="238"/>
    <n v="206"/>
    <n v="2"/>
    <x v="17"/>
    <x v="19"/>
    <x v="3"/>
    <x v="1"/>
    <x v="0"/>
    <x v="0"/>
    <x v="1"/>
  </r>
  <r>
    <n v="33"/>
    <n v="154"/>
    <n v="262"/>
    <n v="117"/>
    <n v="121"/>
    <x v="61"/>
    <x v="288"/>
    <n v="90"/>
    <n v="186"/>
    <n v="200"/>
    <n v="333"/>
    <n v="206"/>
    <n v="3"/>
    <x v="17"/>
    <x v="19"/>
    <x v="3"/>
    <x v="1"/>
    <x v="1"/>
    <x v="0"/>
    <x v="2"/>
  </r>
  <r>
    <n v="112"/>
    <n v="146"/>
    <n v="288"/>
    <n v="131"/>
    <n v="60"/>
    <x v="30"/>
    <x v="315"/>
    <n v="80"/>
    <n v="162"/>
    <n v="130"/>
    <n v="250"/>
    <n v="719"/>
    <n v="8"/>
    <x v="18"/>
    <x v="0"/>
    <x v="0"/>
    <x v="0"/>
    <x v="1"/>
    <x v="3"/>
    <x v="6"/>
  </r>
  <r>
    <n v="-14"/>
    <n v="56"/>
    <n v="94"/>
    <n v="39"/>
    <n v="61"/>
    <x v="64"/>
    <x v="316"/>
    <n v="0"/>
    <n v="21"/>
    <n v="50"/>
    <n v="80"/>
    <n v="303"/>
    <n v="9"/>
    <x v="18"/>
    <x v="0"/>
    <x v="0"/>
    <x v="0"/>
    <x v="1"/>
    <x v="3"/>
    <x v="7"/>
  </r>
  <r>
    <n v="29"/>
    <n v="63"/>
    <n v="109"/>
    <n v="47"/>
    <n v="39"/>
    <x v="4"/>
    <x v="317"/>
    <n v="20"/>
    <n v="40"/>
    <n v="50"/>
    <n v="100"/>
    <n v="720"/>
    <n v="10"/>
    <x v="18"/>
    <x v="0"/>
    <x v="0"/>
    <x v="0"/>
    <x v="1"/>
    <x v="3"/>
    <x v="8"/>
  </r>
  <r>
    <n v="17"/>
    <n v="64"/>
    <n v="114"/>
    <n v="51"/>
    <n v="48"/>
    <x v="8"/>
    <x v="318"/>
    <n v="20"/>
    <n v="51"/>
    <n v="60"/>
    <n v="111"/>
    <n v="719"/>
    <n v="11"/>
    <x v="18"/>
    <x v="0"/>
    <x v="0"/>
    <x v="0"/>
    <x v="0"/>
    <x v="1"/>
    <x v="9"/>
  </r>
  <r>
    <n v="32"/>
    <n v="59"/>
    <n v="108"/>
    <n v="50"/>
    <n v="33"/>
    <x v="4"/>
    <x v="319"/>
    <n v="20"/>
    <n v="40"/>
    <n v="50"/>
    <n v="90"/>
    <n v="720"/>
    <n v="12"/>
    <x v="18"/>
    <x v="0"/>
    <x v="0"/>
    <x v="0"/>
    <x v="0"/>
    <x v="1"/>
    <x v="10"/>
  </r>
  <r>
    <n v="37"/>
    <n v="53"/>
    <n v="93"/>
    <n v="41"/>
    <n v="24"/>
    <x v="45"/>
    <x v="320"/>
    <n v="30"/>
    <n v="30"/>
    <n v="50"/>
    <n v="93"/>
    <n v="970"/>
    <n v="13"/>
    <x v="18"/>
    <x v="0"/>
    <x v="0"/>
    <x v="0"/>
    <x v="0"/>
    <x v="1"/>
    <x v="3"/>
  </r>
  <r>
    <n v="153"/>
    <n v="152"/>
    <n v="254"/>
    <n v="92"/>
    <n v="38"/>
    <x v="57"/>
    <x v="105"/>
    <n v="120"/>
    <n v="125"/>
    <n v="150"/>
    <n v="261"/>
    <n v="720"/>
    <n v="1"/>
    <x v="18"/>
    <x v="0"/>
    <x v="0"/>
    <x v="0"/>
    <x v="0"/>
    <x v="0"/>
    <x v="0"/>
  </r>
  <r>
    <n v="98"/>
    <n v="112"/>
    <n v="197"/>
    <n v="87"/>
    <n v="38"/>
    <x v="55"/>
    <x v="323"/>
    <n v="80"/>
    <n v="90"/>
    <n v="110"/>
    <n v="202"/>
    <n v="303"/>
    <n v="2"/>
    <x v="18"/>
    <x v="0"/>
    <x v="0"/>
    <x v="0"/>
    <x v="0"/>
    <x v="0"/>
    <x v="1"/>
  </r>
  <r>
    <n v="192"/>
    <n v="185"/>
    <n v="309"/>
    <n v="114"/>
    <n v="43"/>
    <x v="63"/>
    <x v="322"/>
    <n v="150"/>
    <n v="122"/>
    <n v="190"/>
    <n v="320"/>
    <n v="303"/>
    <n v="3"/>
    <x v="18"/>
    <x v="0"/>
    <x v="0"/>
    <x v="0"/>
    <x v="1"/>
    <x v="0"/>
    <x v="2"/>
  </r>
  <r>
    <n v="135"/>
    <n v="136"/>
    <n v="228"/>
    <n v="94"/>
    <n v="35"/>
    <x v="2"/>
    <x v="11"/>
    <n v="140"/>
    <n v="88"/>
    <n v="170"/>
    <n v="265"/>
    <n v="720"/>
    <n v="5"/>
    <x v="18"/>
    <x v="0"/>
    <x v="0"/>
    <x v="0"/>
    <x v="0"/>
    <x v="2"/>
    <x v="4"/>
  </r>
  <r>
    <n v="43"/>
    <n v="79"/>
    <n v="130"/>
    <n v="52"/>
    <n v="45"/>
    <x v="43"/>
    <x v="321"/>
    <n v="50"/>
    <n v="54"/>
    <n v="90"/>
    <n v="150"/>
    <n v="303"/>
    <n v="6"/>
    <x v="18"/>
    <x v="0"/>
    <x v="0"/>
    <x v="0"/>
    <x v="1"/>
    <x v="2"/>
    <x v="5"/>
  </r>
  <r>
    <n v="153"/>
    <n v="152"/>
    <n v="254"/>
    <n v="101"/>
    <n v="38"/>
    <x v="57"/>
    <x v="105"/>
    <n v="120"/>
    <n v="72"/>
    <n v="140"/>
    <n v="212"/>
    <n v="708"/>
    <n v="8"/>
    <x v="18"/>
    <x v="1"/>
    <x v="0"/>
    <x v="0"/>
    <x v="1"/>
    <x v="3"/>
    <x v="6"/>
  </r>
  <r>
    <n v="99"/>
    <n v="112"/>
    <n v="197"/>
    <n v="87"/>
    <n v="37"/>
    <x v="55"/>
    <x v="323"/>
    <n v="70"/>
    <n v="79"/>
    <n v="100"/>
    <n v="179"/>
    <n v="773"/>
    <n v="9"/>
    <x v="18"/>
    <x v="1"/>
    <x v="0"/>
    <x v="0"/>
    <x v="1"/>
    <x v="3"/>
    <x v="7"/>
  </r>
  <r>
    <n v="192"/>
    <n v="185"/>
    <n v="309"/>
    <n v="179"/>
    <n v="43"/>
    <x v="63"/>
    <x v="322"/>
    <n v="150"/>
    <n v="80"/>
    <n v="170"/>
    <n v="270"/>
    <n v="312"/>
    <n v="10"/>
    <x v="18"/>
    <x v="1"/>
    <x v="0"/>
    <x v="0"/>
    <x v="1"/>
    <x v="3"/>
    <x v="8"/>
  </r>
  <r>
    <n v="137"/>
    <n v="136"/>
    <n v="228"/>
    <n v="94"/>
    <n v="34"/>
    <x v="2"/>
    <x v="11"/>
    <n v="90"/>
    <n v="91"/>
    <n v="120"/>
    <n v="189"/>
    <n v="312"/>
    <n v="11"/>
    <x v="18"/>
    <x v="1"/>
    <x v="0"/>
    <x v="0"/>
    <x v="0"/>
    <x v="1"/>
    <x v="9"/>
  </r>
  <r>
    <n v="43"/>
    <n v="79"/>
    <n v="130"/>
    <n v="52"/>
    <n v="45"/>
    <x v="43"/>
    <x v="321"/>
    <n v="30"/>
    <n v="40"/>
    <n v="70"/>
    <n v="122"/>
    <n v="312"/>
    <n v="12"/>
    <x v="18"/>
    <x v="1"/>
    <x v="0"/>
    <x v="0"/>
    <x v="0"/>
    <x v="1"/>
    <x v="10"/>
  </r>
  <r>
    <n v="287"/>
    <n v="329"/>
    <n v="562"/>
    <n v="187"/>
    <n v="113"/>
    <x v="74"/>
    <x v="327"/>
    <n v="230"/>
    <n v="200"/>
    <n v="340"/>
    <n v="590"/>
    <n v="815"/>
    <n v="2"/>
    <x v="18"/>
    <x v="1"/>
    <x v="0"/>
    <x v="0"/>
    <x v="0"/>
    <x v="0"/>
    <x v="1"/>
  </r>
  <r>
    <n v="207"/>
    <n v="222"/>
    <n v="373"/>
    <n v="169"/>
    <n v="67"/>
    <x v="35"/>
    <x v="326"/>
    <n v="170"/>
    <n v="113"/>
    <n v="230"/>
    <n v="387"/>
    <n v="847"/>
    <n v="3"/>
    <x v="18"/>
    <x v="1"/>
    <x v="0"/>
    <x v="0"/>
    <x v="1"/>
    <x v="0"/>
    <x v="2"/>
  </r>
  <r>
    <n v="357"/>
    <n v="387"/>
    <n v="672"/>
    <n v="336"/>
    <n v="119"/>
    <x v="72"/>
    <x v="324"/>
    <n v="340"/>
    <n v="221"/>
    <n v="470"/>
    <n v="800"/>
    <n v="630"/>
    <n v="5"/>
    <x v="18"/>
    <x v="1"/>
    <x v="0"/>
    <x v="0"/>
    <x v="0"/>
    <x v="2"/>
    <x v="4"/>
  </r>
  <r>
    <n v="232"/>
    <n v="266"/>
    <n v="527"/>
    <n v="300"/>
    <n v="91"/>
    <x v="73"/>
    <x v="325"/>
    <n v="220"/>
    <n v="225"/>
    <n v="320"/>
    <n v="620"/>
    <n v="815"/>
    <n v="6"/>
    <x v="18"/>
    <x v="1"/>
    <x v="0"/>
    <x v="0"/>
    <x v="1"/>
    <x v="2"/>
    <x v="5"/>
  </r>
  <r>
    <n v="356"/>
    <n v="387"/>
    <n v="672"/>
    <n v="247"/>
    <n v="120"/>
    <x v="72"/>
    <x v="324"/>
    <n v="240"/>
    <n v="222"/>
    <n v="340"/>
    <n v="582"/>
    <n v="641"/>
    <n v="8"/>
    <x v="18"/>
    <x v="2"/>
    <x v="0"/>
    <x v="1"/>
    <x v="1"/>
    <x v="3"/>
    <x v="6"/>
  </r>
  <r>
    <n v="207"/>
    <n v="222"/>
    <n v="373"/>
    <n v="125"/>
    <n v="67"/>
    <x v="35"/>
    <x v="326"/>
    <n v="150"/>
    <n v="126"/>
    <n v="200"/>
    <n v="339"/>
    <n v="563"/>
    <n v="9"/>
    <x v="18"/>
    <x v="2"/>
    <x v="0"/>
    <x v="1"/>
    <x v="1"/>
    <x v="3"/>
    <x v="7"/>
  </r>
  <r>
    <n v="230"/>
    <n v="266"/>
    <n v="527"/>
    <n v="321"/>
    <n v="92"/>
    <x v="73"/>
    <x v="325"/>
    <n v="150"/>
    <n v="147"/>
    <n v="240"/>
    <n v="449"/>
    <n v="563"/>
    <n v="11"/>
    <x v="18"/>
    <x v="2"/>
    <x v="0"/>
    <x v="1"/>
    <x v="0"/>
    <x v="1"/>
    <x v="9"/>
  </r>
  <r>
    <n v="272"/>
    <n v="332"/>
    <n v="597"/>
    <n v="329"/>
    <n v="126"/>
    <x v="68"/>
    <x v="328"/>
    <n v="170"/>
    <n v="176"/>
    <n v="290"/>
    <n v="508"/>
    <n v="515"/>
    <n v="12"/>
    <x v="18"/>
    <x v="2"/>
    <x v="0"/>
    <x v="1"/>
    <x v="0"/>
    <x v="1"/>
    <x v="10"/>
  </r>
  <r>
    <n v="23"/>
    <n v="36"/>
    <n v="60"/>
    <n v="25"/>
    <n v="18"/>
    <x v="15"/>
    <x v="330"/>
    <n v="30"/>
    <n v="20"/>
    <n v="40"/>
    <n v="60"/>
    <n v="712"/>
    <n v="1"/>
    <x v="18"/>
    <x v="2"/>
    <x v="0"/>
    <x v="1"/>
    <x v="0"/>
    <x v="0"/>
    <x v="0"/>
  </r>
  <r>
    <n v="12"/>
    <n v="41"/>
    <n v="74"/>
    <n v="34"/>
    <n v="30"/>
    <x v="29"/>
    <x v="331"/>
    <n v="20"/>
    <n v="32"/>
    <n v="40"/>
    <n v="72"/>
    <n v="319"/>
    <n v="2"/>
    <x v="18"/>
    <x v="2"/>
    <x v="0"/>
    <x v="1"/>
    <x v="0"/>
    <x v="0"/>
    <x v="1"/>
  </r>
  <r>
    <n v="17"/>
    <n v="31"/>
    <n v="54"/>
    <n v="23"/>
    <n v="18"/>
    <x v="15"/>
    <x v="177"/>
    <n v="20"/>
    <n v="20"/>
    <n v="30"/>
    <n v="50"/>
    <n v="712"/>
    <n v="3"/>
    <x v="18"/>
    <x v="2"/>
    <x v="0"/>
    <x v="1"/>
    <x v="1"/>
    <x v="0"/>
    <x v="2"/>
  </r>
  <r>
    <n v="18"/>
    <n v="29"/>
    <n v="49"/>
    <n v="20"/>
    <n v="15"/>
    <x v="13"/>
    <x v="329"/>
    <n v="20"/>
    <n v="20"/>
    <n v="30"/>
    <n v="55"/>
    <n v="712"/>
    <n v="5"/>
    <x v="18"/>
    <x v="2"/>
    <x v="0"/>
    <x v="1"/>
    <x v="0"/>
    <x v="2"/>
    <x v="4"/>
  </r>
  <r>
    <n v="43"/>
    <n v="43"/>
    <n v="43"/>
    <n v="0"/>
    <n v="11"/>
    <x v="38"/>
    <x v="157"/>
    <n v="40"/>
    <n v="0"/>
    <n v="50"/>
    <n v="56"/>
    <n v="563"/>
    <n v="6"/>
    <x v="18"/>
    <x v="2"/>
    <x v="0"/>
    <x v="1"/>
    <x v="1"/>
    <x v="2"/>
    <x v="5"/>
  </r>
  <r>
    <n v="-1"/>
    <n v="82"/>
    <n v="140"/>
    <n v="59"/>
    <n v="77"/>
    <x v="75"/>
    <x v="8"/>
    <n v="10"/>
    <n v="58"/>
    <n v="70"/>
    <n v="112"/>
    <n v="636"/>
    <n v="8"/>
    <x v="18"/>
    <x v="3"/>
    <x v="0"/>
    <x v="1"/>
    <x v="1"/>
    <x v="3"/>
    <x v="6"/>
  </r>
  <r>
    <n v="-17"/>
    <n v="49"/>
    <n v="167"/>
    <n v="111"/>
    <n v="57"/>
    <x v="76"/>
    <x v="332"/>
    <n v="0"/>
    <n v="84"/>
    <n v="40"/>
    <n v="131"/>
    <n v="660"/>
    <n v="9"/>
    <x v="18"/>
    <x v="3"/>
    <x v="0"/>
    <x v="1"/>
    <x v="1"/>
    <x v="3"/>
    <x v="7"/>
  </r>
  <r>
    <n v="23"/>
    <n v="59"/>
    <n v="102"/>
    <n v="44"/>
    <n v="39"/>
    <x v="3"/>
    <x v="333"/>
    <n v="30"/>
    <n v="30"/>
    <n v="60"/>
    <n v="79"/>
    <n v="314"/>
    <n v="11"/>
    <x v="18"/>
    <x v="3"/>
    <x v="0"/>
    <x v="1"/>
    <x v="0"/>
    <x v="1"/>
    <x v="9"/>
  </r>
  <r>
    <n v="1"/>
    <n v="49"/>
    <n v="88"/>
    <n v="40"/>
    <n v="45"/>
    <x v="4"/>
    <x v="334"/>
    <n v="0"/>
    <n v="18"/>
    <n v="40"/>
    <n v="58"/>
    <n v="816"/>
    <n v="12"/>
    <x v="18"/>
    <x v="3"/>
    <x v="0"/>
    <x v="1"/>
    <x v="0"/>
    <x v="1"/>
    <x v="10"/>
  </r>
  <r>
    <n v="0"/>
    <n v="46"/>
    <n v="81"/>
    <n v="36"/>
    <n v="43"/>
    <x v="45"/>
    <x v="335"/>
    <n v="0"/>
    <n v="30"/>
    <n v="40"/>
    <n v="57"/>
    <n v="417"/>
    <n v="13"/>
    <x v="18"/>
    <x v="3"/>
    <x v="0"/>
    <x v="1"/>
    <x v="0"/>
    <x v="1"/>
    <x v="3"/>
  </r>
  <r>
    <n v="43"/>
    <n v="93"/>
    <n v="167"/>
    <n v="76"/>
    <n v="58"/>
    <x v="55"/>
    <x v="36"/>
    <n v="40"/>
    <n v="80"/>
    <n v="90"/>
    <n v="172"/>
    <n v="314"/>
    <n v="2"/>
    <x v="18"/>
    <x v="3"/>
    <x v="0"/>
    <x v="1"/>
    <x v="0"/>
    <x v="0"/>
    <x v="1"/>
  </r>
  <r>
    <n v="44"/>
    <n v="72"/>
    <n v="131"/>
    <n v="60"/>
    <n v="37"/>
    <x v="22"/>
    <x v="338"/>
    <n v="40"/>
    <n v="57"/>
    <n v="70"/>
    <n v="127"/>
    <n v="314"/>
    <n v="3"/>
    <x v="18"/>
    <x v="3"/>
    <x v="0"/>
    <x v="1"/>
    <x v="1"/>
    <x v="0"/>
    <x v="2"/>
  </r>
  <r>
    <n v="44"/>
    <n v="52"/>
    <n v="86"/>
    <n v="35"/>
    <n v="19"/>
    <x v="28"/>
    <x v="336"/>
    <n v="40"/>
    <n v="40"/>
    <n v="60"/>
    <n v="100"/>
    <n v="660"/>
    <n v="5"/>
    <x v="18"/>
    <x v="3"/>
    <x v="0"/>
    <x v="1"/>
    <x v="0"/>
    <x v="2"/>
    <x v="4"/>
  </r>
  <r>
    <n v="48"/>
    <n v="57"/>
    <n v="95"/>
    <n v="39"/>
    <n v="20"/>
    <x v="29"/>
    <x v="337"/>
    <n v="50"/>
    <n v="46"/>
    <n v="70"/>
    <n v="104"/>
    <n v="314"/>
    <n v="6"/>
    <x v="18"/>
    <x v="3"/>
    <x v="0"/>
    <x v="1"/>
    <x v="1"/>
    <x v="2"/>
    <x v="5"/>
  </r>
  <r>
    <n v="12"/>
    <n v="26"/>
    <n v="44"/>
    <n v="18"/>
    <n v="16"/>
    <x v="13"/>
    <x v="339"/>
    <n v="20"/>
    <n v="10"/>
    <n v="20"/>
    <n v="38"/>
    <n v="513"/>
    <n v="8"/>
    <x v="18"/>
    <x v="4"/>
    <x v="0"/>
    <x v="0"/>
    <x v="1"/>
    <x v="3"/>
    <x v="6"/>
  </r>
  <r>
    <n v="22"/>
    <n v="34"/>
    <n v="56"/>
    <n v="23"/>
    <n v="17"/>
    <x v="41"/>
    <x v="340"/>
    <n v="40"/>
    <n v="10"/>
    <n v="40"/>
    <n v="41"/>
    <n v="937"/>
    <n v="9"/>
    <x v="18"/>
    <x v="4"/>
    <x v="0"/>
    <x v="0"/>
    <x v="1"/>
    <x v="3"/>
    <x v="7"/>
  </r>
  <r>
    <n v="144"/>
    <n v="172"/>
    <n v="283"/>
    <n v="148"/>
    <n v="63"/>
    <x v="76"/>
    <x v="158"/>
    <n v="100"/>
    <n v="90"/>
    <n v="160"/>
    <n v="261"/>
    <n v="740"/>
    <n v="11"/>
    <x v="18"/>
    <x v="4"/>
    <x v="0"/>
    <x v="0"/>
    <x v="0"/>
    <x v="1"/>
    <x v="9"/>
  </r>
  <r>
    <n v="177"/>
    <n v="195"/>
    <n v="333"/>
    <n v="156"/>
    <n v="62"/>
    <x v="77"/>
    <x v="341"/>
    <n v="110"/>
    <n v="110"/>
    <n v="170"/>
    <n v="278"/>
    <n v="419"/>
    <n v="12"/>
    <x v="18"/>
    <x v="4"/>
    <x v="0"/>
    <x v="0"/>
    <x v="0"/>
    <x v="1"/>
    <x v="10"/>
  </r>
  <r>
    <n v="15"/>
    <n v="64"/>
    <n v="114"/>
    <n v="51"/>
    <n v="49"/>
    <x v="8"/>
    <x v="318"/>
    <n v="30"/>
    <n v="56"/>
    <n v="80"/>
    <n v="136"/>
    <n v="614"/>
    <n v="6"/>
    <x v="18"/>
    <x v="4"/>
    <x v="0"/>
    <x v="0"/>
    <x v="1"/>
    <x v="2"/>
    <x v="5"/>
  </r>
  <r>
    <n v="28"/>
    <n v="63"/>
    <n v="109"/>
    <n v="47"/>
    <n v="40"/>
    <x v="4"/>
    <x v="317"/>
    <n v="40"/>
    <n v="41"/>
    <n v="70"/>
    <n v="109"/>
    <n v="513"/>
    <n v="1"/>
    <x v="18"/>
    <x v="4"/>
    <x v="0"/>
    <x v="0"/>
    <x v="0"/>
    <x v="0"/>
    <x v="0"/>
  </r>
  <r>
    <n v="25"/>
    <n v="51"/>
    <n v="84"/>
    <n v="34"/>
    <n v="31"/>
    <x v="29"/>
    <x v="26"/>
    <n v="30"/>
    <n v="30"/>
    <n v="50"/>
    <n v="78"/>
    <n v="234"/>
    <n v="2"/>
    <x v="18"/>
    <x v="4"/>
    <x v="0"/>
    <x v="0"/>
    <x v="0"/>
    <x v="0"/>
    <x v="1"/>
  </r>
  <r>
    <n v="-12"/>
    <n v="56"/>
    <n v="94"/>
    <n v="39"/>
    <n v="60"/>
    <x v="64"/>
    <x v="316"/>
    <n v="0"/>
    <n v="37"/>
    <n v="50"/>
    <n v="93"/>
    <n v="567"/>
    <n v="3"/>
    <x v="18"/>
    <x v="4"/>
    <x v="0"/>
    <x v="0"/>
    <x v="1"/>
    <x v="0"/>
    <x v="2"/>
  </r>
  <r>
    <n v="112"/>
    <n v="146"/>
    <n v="288"/>
    <n v="158"/>
    <n v="60"/>
    <x v="30"/>
    <x v="315"/>
    <n v="120"/>
    <n v="100"/>
    <n v="180"/>
    <n v="345"/>
    <n v="216"/>
    <n v="5"/>
    <x v="18"/>
    <x v="4"/>
    <x v="0"/>
    <x v="0"/>
    <x v="0"/>
    <x v="2"/>
    <x v="4"/>
  </r>
  <r>
    <n v="40"/>
    <n v="65"/>
    <n v="103"/>
    <n v="39"/>
    <n v="33"/>
    <x v="19"/>
    <x v="342"/>
    <n v="40"/>
    <n v="38"/>
    <n v="60"/>
    <n v="90"/>
    <n v="262"/>
    <n v="8"/>
    <x v="18"/>
    <x v="5"/>
    <x v="0"/>
    <x v="1"/>
    <x v="1"/>
    <x v="3"/>
    <x v="6"/>
  </r>
  <r>
    <n v="80"/>
    <n v="85"/>
    <n v="143"/>
    <n v="59"/>
    <n v="25"/>
    <x v="34"/>
    <x v="343"/>
    <n v="60"/>
    <n v="41"/>
    <n v="70"/>
    <n v="111"/>
    <n v="262"/>
    <n v="9"/>
    <x v="18"/>
    <x v="5"/>
    <x v="0"/>
    <x v="1"/>
    <x v="1"/>
    <x v="3"/>
    <x v="7"/>
  </r>
  <r>
    <n v="29"/>
    <n v="54"/>
    <n v="89"/>
    <n v="36"/>
    <n v="31"/>
    <x v="21"/>
    <x v="344"/>
    <n v="10"/>
    <n v="19"/>
    <n v="40"/>
    <n v="70"/>
    <n v="262"/>
    <n v="11"/>
    <x v="18"/>
    <x v="5"/>
    <x v="0"/>
    <x v="1"/>
    <x v="0"/>
    <x v="1"/>
    <x v="9"/>
  </r>
  <r>
    <n v="-8"/>
    <n v="66"/>
    <n v="112"/>
    <n v="47"/>
    <n v="67"/>
    <x v="46"/>
    <x v="345"/>
    <n v="0"/>
    <n v="28"/>
    <n v="50"/>
    <n v="78"/>
    <n v="715"/>
    <n v="12"/>
    <x v="18"/>
    <x v="5"/>
    <x v="0"/>
    <x v="1"/>
    <x v="0"/>
    <x v="1"/>
    <x v="10"/>
  </r>
  <r>
    <n v="50"/>
    <n v="65"/>
    <n v="114"/>
    <n v="50"/>
    <n v="27"/>
    <x v="34"/>
    <x v="347"/>
    <n v="60"/>
    <n v="50"/>
    <n v="80"/>
    <n v="136"/>
    <n v="715"/>
    <n v="6"/>
    <x v="18"/>
    <x v="5"/>
    <x v="0"/>
    <x v="1"/>
    <x v="1"/>
    <x v="2"/>
    <x v="5"/>
  </r>
  <r>
    <n v="25"/>
    <n v="74"/>
    <n v="132"/>
    <n v="59"/>
    <n v="52"/>
    <x v="9"/>
    <x v="348"/>
    <n v="20"/>
    <n v="61"/>
    <n v="70"/>
    <n v="130"/>
    <n v="262"/>
    <n v="1"/>
    <x v="18"/>
    <x v="5"/>
    <x v="0"/>
    <x v="1"/>
    <x v="0"/>
    <x v="0"/>
    <x v="0"/>
  </r>
  <r>
    <n v="44"/>
    <n v="173"/>
    <n v="294"/>
    <n v="111"/>
    <n v="131"/>
    <x v="78"/>
    <x v="349"/>
    <n v="60"/>
    <n v="110"/>
    <n v="180"/>
    <n v="308"/>
    <n v="608"/>
    <n v="2"/>
    <x v="18"/>
    <x v="5"/>
    <x v="0"/>
    <x v="1"/>
    <x v="0"/>
    <x v="0"/>
    <x v="1"/>
  </r>
  <r>
    <n v="98"/>
    <n v="130"/>
    <n v="225"/>
    <n v="97"/>
    <n v="55"/>
    <x v="18"/>
    <x v="350"/>
    <n v="80"/>
    <n v="92"/>
    <n v="130"/>
    <n v="233"/>
    <n v="262"/>
    <n v="3"/>
    <x v="18"/>
    <x v="5"/>
    <x v="0"/>
    <x v="1"/>
    <x v="1"/>
    <x v="0"/>
    <x v="2"/>
  </r>
  <r>
    <n v="77"/>
    <n v="103"/>
    <n v="187"/>
    <n v="86"/>
    <n v="44"/>
    <x v="2"/>
    <x v="346"/>
    <n v="90"/>
    <n v="85"/>
    <n v="130"/>
    <n v="225"/>
    <n v="715"/>
    <n v="5"/>
    <x v="18"/>
    <x v="5"/>
    <x v="0"/>
    <x v="1"/>
    <x v="0"/>
    <x v="2"/>
    <x v="4"/>
  </r>
  <r>
    <n v="44"/>
    <n v="93"/>
    <n v="167"/>
    <n v="76"/>
    <n v="57"/>
    <x v="55"/>
    <x v="36"/>
    <n v="40"/>
    <n v="59"/>
    <n v="80"/>
    <n v="130"/>
    <n v="860"/>
    <n v="9"/>
    <x v="18"/>
    <x v="6"/>
    <x v="1"/>
    <x v="1"/>
    <x v="1"/>
    <x v="3"/>
    <x v="7"/>
  </r>
  <r>
    <n v="46"/>
    <n v="72"/>
    <n v="131"/>
    <n v="60"/>
    <n v="36"/>
    <x v="22"/>
    <x v="338"/>
    <n v="40"/>
    <n v="30"/>
    <n v="60"/>
    <n v="110"/>
    <n v="959"/>
    <n v="10"/>
    <x v="18"/>
    <x v="6"/>
    <x v="1"/>
    <x v="1"/>
    <x v="1"/>
    <x v="3"/>
    <x v="8"/>
  </r>
  <r>
    <n v="44"/>
    <n v="52"/>
    <n v="86"/>
    <n v="35"/>
    <n v="19"/>
    <x v="28"/>
    <x v="336"/>
    <n v="50"/>
    <n v="41"/>
    <n v="60"/>
    <n v="79"/>
    <n v="959"/>
    <n v="11"/>
    <x v="18"/>
    <x v="6"/>
    <x v="1"/>
    <x v="1"/>
    <x v="0"/>
    <x v="1"/>
    <x v="9"/>
  </r>
  <r>
    <n v="21"/>
    <n v="31"/>
    <n v="51"/>
    <n v="20"/>
    <n v="15"/>
    <x v="13"/>
    <x v="57"/>
    <n v="20"/>
    <n v="20"/>
    <n v="30"/>
    <n v="63"/>
    <n v="860"/>
    <n v="13"/>
    <x v="18"/>
    <x v="6"/>
    <x v="1"/>
    <x v="1"/>
    <x v="0"/>
    <x v="1"/>
    <x v="3"/>
  </r>
  <r>
    <n v="-7"/>
    <n v="66"/>
    <n v="112"/>
    <n v="47"/>
    <n v="66"/>
    <x v="46"/>
    <x v="345"/>
    <n v="20"/>
    <n v="35"/>
    <n v="70"/>
    <n v="110"/>
    <n v="475"/>
    <n v="5"/>
    <x v="18"/>
    <x v="6"/>
    <x v="1"/>
    <x v="1"/>
    <x v="0"/>
    <x v="2"/>
    <x v="4"/>
  </r>
  <r>
    <n v="22"/>
    <n v="57"/>
    <n v="99"/>
    <n v="43"/>
    <n v="38"/>
    <x v="3"/>
    <x v="175"/>
    <n v="20"/>
    <n v="46"/>
    <n v="50"/>
    <n v="96"/>
    <n v="860"/>
    <n v="6"/>
    <x v="18"/>
    <x v="6"/>
    <x v="1"/>
    <x v="1"/>
    <x v="1"/>
    <x v="2"/>
    <x v="5"/>
  </r>
  <r>
    <n v="104"/>
    <n v="135"/>
    <n v="223"/>
    <n v="90"/>
    <n v="56"/>
    <x v="57"/>
    <x v="351"/>
    <n v="90"/>
    <n v="78"/>
    <n v="130"/>
    <n v="210"/>
    <n v="203"/>
    <n v="2"/>
    <x v="18"/>
    <x v="6"/>
    <x v="1"/>
    <x v="1"/>
    <x v="0"/>
    <x v="0"/>
    <x v="1"/>
  </r>
  <r>
    <n v="50"/>
    <n v="65"/>
    <n v="114"/>
    <n v="50"/>
    <n v="27"/>
    <x v="34"/>
    <x v="347"/>
    <n v="30"/>
    <n v="30"/>
    <n v="50"/>
    <n v="72"/>
    <n v="352"/>
    <n v="8"/>
    <x v="18"/>
    <x v="7"/>
    <x v="1"/>
    <x v="0"/>
    <x v="1"/>
    <x v="3"/>
    <x v="6"/>
  </r>
  <r>
    <n v="26"/>
    <n v="74"/>
    <n v="132"/>
    <n v="59"/>
    <n v="51"/>
    <x v="9"/>
    <x v="348"/>
    <n v="30"/>
    <n v="49"/>
    <n v="60"/>
    <n v="109"/>
    <n v="352"/>
    <n v="9"/>
    <x v="18"/>
    <x v="7"/>
    <x v="1"/>
    <x v="0"/>
    <x v="1"/>
    <x v="3"/>
    <x v="7"/>
  </r>
  <r>
    <n v="76"/>
    <n v="103"/>
    <n v="187"/>
    <n v="86"/>
    <n v="45"/>
    <x v="2"/>
    <x v="346"/>
    <n v="50"/>
    <n v="60"/>
    <n v="80"/>
    <n v="140"/>
    <n v="239"/>
    <n v="10"/>
    <x v="18"/>
    <x v="7"/>
    <x v="1"/>
    <x v="0"/>
    <x v="1"/>
    <x v="3"/>
    <x v="8"/>
  </r>
  <r>
    <n v="57"/>
    <n v="65"/>
    <n v="109"/>
    <n v="45"/>
    <n v="22"/>
    <x v="19"/>
    <x v="352"/>
    <n v="50"/>
    <n v="40"/>
    <n v="70"/>
    <n v="99"/>
    <n v="772"/>
    <n v="11"/>
    <x v="18"/>
    <x v="7"/>
    <x v="1"/>
    <x v="0"/>
    <x v="0"/>
    <x v="1"/>
    <x v="9"/>
  </r>
  <r>
    <n v="80"/>
    <n v="85"/>
    <n v="143"/>
    <n v="59"/>
    <n v="25"/>
    <x v="34"/>
    <x v="343"/>
    <n v="70"/>
    <n v="60"/>
    <n v="90"/>
    <n v="163"/>
    <n v="239"/>
    <n v="13"/>
    <x v="18"/>
    <x v="7"/>
    <x v="1"/>
    <x v="0"/>
    <x v="0"/>
    <x v="1"/>
    <x v="3"/>
  </r>
  <r>
    <n v="44"/>
    <n v="173"/>
    <n v="294"/>
    <n v="102"/>
    <n v="131"/>
    <x v="78"/>
    <x v="349"/>
    <n v="60"/>
    <n v="96"/>
    <n v="180"/>
    <n v="290"/>
    <n v="239"/>
    <n v="5"/>
    <x v="18"/>
    <x v="7"/>
    <x v="1"/>
    <x v="0"/>
    <x v="0"/>
    <x v="2"/>
    <x v="4"/>
  </r>
  <r>
    <n v="98"/>
    <n v="130"/>
    <n v="225"/>
    <n v="97"/>
    <n v="55"/>
    <x v="18"/>
    <x v="350"/>
    <n v="80"/>
    <n v="96"/>
    <n v="130"/>
    <n v="214"/>
    <n v="754"/>
    <n v="6"/>
    <x v="18"/>
    <x v="7"/>
    <x v="1"/>
    <x v="0"/>
    <x v="1"/>
    <x v="2"/>
    <x v="5"/>
  </r>
  <r>
    <n v="144"/>
    <n v="172"/>
    <n v="283"/>
    <n v="112"/>
    <n v="63"/>
    <x v="76"/>
    <x v="158"/>
    <n v="120"/>
    <n v="67"/>
    <n v="170"/>
    <n v="272"/>
    <n v="305"/>
    <n v="2"/>
    <x v="18"/>
    <x v="7"/>
    <x v="1"/>
    <x v="0"/>
    <x v="0"/>
    <x v="0"/>
    <x v="1"/>
  </r>
  <r>
    <n v="178"/>
    <n v="195"/>
    <n v="333"/>
    <n v="197"/>
    <n v="61"/>
    <x v="77"/>
    <x v="341"/>
    <n v="130"/>
    <n v="137"/>
    <n v="180"/>
    <n v="310"/>
    <n v="754"/>
    <n v="3"/>
    <x v="18"/>
    <x v="7"/>
    <x v="1"/>
    <x v="0"/>
    <x v="1"/>
    <x v="0"/>
    <x v="2"/>
  </r>
  <r>
    <n v="15"/>
    <n v="64"/>
    <n v="114"/>
    <n v="51"/>
    <n v="49"/>
    <x v="8"/>
    <x v="318"/>
    <n v="20"/>
    <n v="21"/>
    <n v="50"/>
    <n v="71"/>
    <n v="774"/>
    <n v="9"/>
    <x v="18"/>
    <x v="8"/>
    <x v="1"/>
    <x v="0"/>
    <x v="1"/>
    <x v="3"/>
    <x v="7"/>
  </r>
  <r>
    <n v="22"/>
    <n v="34"/>
    <n v="56"/>
    <n v="23"/>
    <n v="17"/>
    <x v="41"/>
    <x v="340"/>
    <n v="30"/>
    <n v="20"/>
    <n v="40"/>
    <n v="71"/>
    <n v="413"/>
    <n v="11"/>
    <x v="18"/>
    <x v="8"/>
    <x v="1"/>
    <x v="0"/>
    <x v="0"/>
    <x v="1"/>
    <x v="9"/>
  </r>
  <r>
    <n v="12"/>
    <n v="26"/>
    <n v="44"/>
    <n v="18"/>
    <n v="16"/>
    <x v="13"/>
    <x v="339"/>
    <n v="20"/>
    <n v="10"/>
    <n v="30"/>
    <n v="53"/>
    <n v="774"/>
    <n v="13"/>
    <x v="18"/>
    <x v="8"/>
    <x v="1"/>
    <x v="0"/>
    <x v="0"/>
    <x v="1"/>
    <x v="3"/>
  </r>
  <r>
    <n v="10"/>
    <n v="72"/>
    <n v="110"/>
    <n v="39"/>
    <n v="60"/>
    <x v="64"/>
    <x v="353"/>
    <n v="20"/>
    <n v="35"/>
    <n v="70"/>
    <n v="100"/>
    <n v="413"/>
    <n v="5"/>
    <x v="18"/>
    <x v="8"/>
    <x v="1"/>
    <x v="0"/>
    <x v="0"/>
    <x v="2"/>
    <x v="4"/>
  </r>
  <r>
    <n v="112"/>
    <n v="146"/>
    <n v="288"/>
    <n v="172"/>
    <n v="60"/>
    <x v="30"/>
    <x v="315"/>
    <n v="100"/>
    <n v="139"/>
    <n v="150"/>
    <n v="287"/>
    <n v="339"/>
    <n v="7"/>
    <x v="18"/>
    <x v="8"/>
    <x v="1"/>
    <x v="0"/>
    <x v="0"/>
    <x v="2"/>
    <x v="11"/>
  </r>
  <r>
    <n v="778"/>
    <n v="613"/>
    <n v="659"/>
    <n v="52"/>
    <n v="46"/>
    <x v="43"/>
    <x v="354"/>
    <n v="560"/>
    <n v="42"/>
    <n v="590"/>
    <n v="628"/>
    <n v="978"/>
    <n v="2"/>
    <x v="18"/>
    <x v="8"/>
    <x v="1"/>
    <x v="0"/>
    <x v="0"/>
    <x v="0"/>
    <x v="1"/>
  </r>
  <r>
    <n v="0"/>
    <n v="46"/>
    <n v="81"/>
    <n v="36"/>
    <n v="43"/>
    <x v="45"/>
    <x v="335"/>
    <n v="10"/>
    <n v="20"/>
    <n v="40"/>
    <n v="69"/>
    <n v="603"/>
    <n v="9"/>
    <x v="18"/>
    <x v="9"/>
    <x v="1"/>
    <x v="1"/>
    <x v="1"/>
    <x v="3"/>
    <x v="7"/>
  </r>
  <r>
    <n v="23"/>
    <n v="36"/>
    <n v="60"/>
    <n v="25"/>
    <n v="18"/>
    <x v="15"/>
    <x v="330"/>
    <n v="30"/>
    <n v="20"/>
    <n v="40"/>
    <n v="71"/>
    <n v="603"/>
    <n v="11"/>
    <x v="18"/>
    <x v="9"/>
    <x v="1"/>
    <x v="1"/>
    <x v="0"/>
    <x v="1"/>
    <x v="9"/>
  </r>
  <r>
    <n v="43"/>
    <n v="43"/>
    <n v="43"/>
    <n v="0"/>
    <n v="11"/>
    <x v="38"/>
    <x v="157"/>
    <n v="30"/>
    <n v="0"/>
    <n v="40"/>
    <n v="40"/>
    <n v="603"/>
    <n v="13"/>
    <x v="18"/>
    <x v="9"/>
    <x v="1"/>
    <x v="1"/>
    <x v="0"/>
    <x v="1"/>
    <x v="3"/>
  </r>
  <r>
    <n v="-1"/>
    <n v="82"/>
    <n v="140"/>
    <n v="59"/>
    <n v="77"/>
    <x v="75"/>
    <x v="8"/>
    <n v="10"/>
    <n v="55"/>
    <n v="80"/>
    <n v="125"/>
    <n v="603"/>
    <n v="5"/>
    <x v="18"/>
    <x v="9"/>
    <x v="1"/>
    <x v="1"/>
    <x v="0"/>
    <x v="2"/>
    <x v="4"/>
  </r>
  <r>
    <n v="0"/>
    <n v="49"/>
    <n v="88"/>
    <n v="40"/>
    <n v="46"/>
    <x v="4"/>
    <x v="334"/>
    <n v="10"/>
    <n v="30"/>
    <n v="50"/>
    <n v="73"/>
    <n v="603"/>
    <n v="7"/>
    <x v="18"/>
    <x v="9"/>
    <x v="1"/>
    <x v="1"/>
    <x v="0"/>
    <x v="2"/>
    <x v="11"/>
  </r>
  <r>
    <n v="68"/>
    <n v="90"/>
    <n v="150"/>
    <n v="61"/>
    <n v="38"/>
    <x v="8"/>
    <x v="43"/>
    <n v="70"/>
    <n v="49"/>
    <n v="90"/>
    <n v="140"/>
    <n v="603"/>
    <n v="1"/>
    <x v="18"/>
    <x v="9"/>
    <x v="1"/>
    <x v="1"/>
    <x v="0"/>
    <x v="0"/>
    <x v="0"/>
  </r>
  <r>
    <n v="59"/>
    <n v="96"/>
    <n v="159"/>
    <n v="64"/>
    <n v="49"/>
    <x v="27"/>
    <x v="355"/>
    <n v="60"/>
    <n v="62"/>
    <n v="90"/>
    <n v="152"/>
    <n v="603"/>
    <n v="2"/>
    <x v="18"/>
    <x v="9"/>
    <x v="1"/>
    <x v="1"/>
    <x v="0"/>
    <x v="0"/>
    <x v="1"/>
  </r>
  <r>
    <n v="536"/>
    <n v="523"/>
    <n v="786"/>
    <n v="263"/>
    <n v="126"/>
    <x v="68"/>
    <x v="356"/>
    <n v="310"/>
    <n v="177"/>
    <n v="410"/>
    <n v="610"/>
    <n v="516"/>
    <n v="9"/>
    <x v="18"/>
    <x v="10"/>
    <x v="1"/>
    <x v="0"/>
    <x v="1"/>
    <x v="3"/>
    <x v="7"/>
  </r>
  <r>
    <n v="-226"/>
    <n v="-62"/>
    <n v="196"/>
    <n v="290"/>
    <n v="95"/>
    <x v="52"/>
    <x v="357"/>
    <n v="-110"/>
    <n v="145"/>
    <n v="-40"/>
    <n v="140"/>
    <n v="914"/>
    <n v="10"/>
    <x v="18"/>
    <x v="10"/>
    <x v="1"/>
    <x v="0"/>
    <x v="1"/>
    <x v="3"/>
    <x v="8"/>
  </r>
  <r>
    <n v="190"/>
    <n v="185"/>
    <n v="309"/>
    <n v="156"/>
    <n v="44"/>
    <x v="63"/>
    <x v="322"/>
    <n v="160"/>
    <n v="97"/>
    <n v="200"/>
    <n v="319"/>
    <n v="212"/>
    <n v="11"/>
    <x v="18"/>
    <x v="10"/>
    <x v="1"/>
    <x v="0"/>
    <x v="0"/>
    <x v="1"/>
    <x v="9"/>
  </r>
  <r>
    <n v="153"/>
    <n v="152"/>
    <n v="254"/>
    <n v="87"/>
    <n v="38"/>
    <x v="57"/>
    <x v="105"/>
    <n v="120"/>
    <n v="102"/>
    <n v="160"/>
    <n v="258"/>
    <n v="914"/>
    <n v="12"/>
    <x v="18"/>
    <x v="10"/>
    <x v="1"/>
    <x v="0"/>
    <x v="0"/>
    <x v="1"/>
    <x v="10"/>
  </r>
  <r>
    <n v="135"/>
    <n v="136"/>
    <n v="228"/>
    <n v="94"/>
    <n v="35"/>
    <x v="2"/>
    <x v="11"/>
    <n v="120"/>
    <n v="77"/>
    <n v="150"/>
    <n v="240"/>
    <n v="631"/>
    <n v="13"/>
    <x v="18"/>
    <x v="10"/>
    <x v="1"/>
    <x v="0"/>
    <x v="0"/>
    <x v="1"/>
    <x v="3"/>
  </r>
  <r>
    <n v="-367"/>
    <n v="-85"/>
    <n v="76"/>
    <n v="187"/>
    <n v="168"/>
    <x v="79"/>
    <x v="359"/>
    <n v="-240"/>
    <n v="159"/>
    <n v="-80"/>
    <n v="65"/>
    <n v="347"/>
    <n v="5"/>
    <x v="18"/>
    <x v="10"/>
    <x v="1"/>
    <x v="0"/>
    <x v="0"/>
    <x v="2"/>
    <x v="4"/>
  </r>
  <r>
    <n v="251"/>
    <n v="280"/>
    <n v="541"/>
    <n v="281"/>
    <n v="91"/>
    <x v="73"/>
    <x v="358"/>
    <n v="190"/>
    <n v="193"/>
    <n v="280"/>
    <n v="523"/>
    <n v="631"/>
    <n v="7"/>
    <x v="18"/>
    <x v="10"/>
    <x v="1"/>
    <x v="0"/>
    <x v="0"/>
    <x v="2"/>
    <x v="11"/>
  </r>
  <r>
    <n v="511"/>
    <n v="548"/>
    <n v="904"/>
    <n v="398"/>
    <n v="166"/>
    <x v="80"/>
    <x v="360"/>
    <n v="370"/>
    <n v="271"/>
    <n v="520"/>
    <n v="862"/>
    <n v="716"/>
    <n v="2"/>
    <x v="18"/>
    <x v="10"/>
    <x v="1"/>
    <x v="0"/>
    <x v="0"/>
    <x v="0"/>
    <x v="1"/>
  </r>
  <r>
    <n v="44"/>
    <n v="60"/>
    <n v="105"/>
    <n v="46"/>
    <n v="26"/>
    <x v="4"/>
    <x v="347"/>
    <n v="40"/>
    <n v="48"/>
    <n v="60"/>
    <n v="100"/>
    <n v="337"/>
    <n v="8"/>
    <x v="18"/>
    <x v="11"/>
    <x v="2"/>
    <x v="1"/>
    <x v="1"/>
    <x v="3"/>
    <x v="6"/>
  </r>
  <r>
    <n v="43"/>
    <n v="93"/>
    <n v="167"/>
    <n v="76"/>
    <n v="58"/>
    <x v="55"/>
    <x v="36"/>
    <n v="40"/>
    <n v="70"/>
    <n v="90"/>
    <n v="151"/>
    <n v="985"/>
    <n v="9"/>
    <x v="18"/>
    <x v="11"/>
    <x v="2"/>
    <x v="1"/>
    <x v="1"/>
    <x v="3"/>
    <x v="7"/>
  </r>
  <r>
    <n v="50"/>
    <n v="59"/>
    <n v="98"/>
    <n v="40"/>
    <n v="21"/>
    <x v="21"/>
    <x v="272"/>
    <n v="50"/>
    <n v="48"/>
    <n v="70"/>
    <n v="120"/>
    <n v="337"/>
    <n v="2"/>
    <x v="18"/>
    <x v="11"/>
    <x v="2"/>
    <x v="1"/>
    <x v="0"/>
    <x v="0"/>
    <x v="1"/>
  </r>
  <r>
    <n v="80"/>
    <n v="85"/>
    <n v="143"/>
    <n v="59"/>
    <n v="25"/>
    <x v="34"/>
    <x v="343"/>
    <n v="90"/>
    <n v="73"/>
    <n v="110"/>
    <n v="180"/>
    <n v="504"/>
    <n v="3"/>
    <x v="18"/>
    <x v="11"/>
    <x v="2"/>
    <x v="1"/>
    <x v="1"/>
    <x v="0"/>
    <x v="2"/>
  </r>
  <r>
    <n v="-8"/>
    <n v="66"/>
    <n v="112"/>
    <n v="47"/>
    <n v="67"/>
    <x v="46"/>
    <x v="361"/>
    <n v="0"/>
    <n v="44"/>
    <n v="50"/>
    <n v="86"/>
    <n v="225"/>
    <n v="4"/>
    <x v="18"/>
    <x v="11"/>
    <x v="2"/>
    <x v="1"/>
    <x v="0"/>
    <x v="2"/>
    <x v="12"/>
  </r>
  <r>
    <n v="41"/>
    <n v="65"/>
    <n v="103"/>
    <n v="39"/>
    <n v="33"/>
    <x v="19"/>
    <x v="342"/>
    <n v="30"/>
    <n v="30"/>
    <n v="50"/>
    <n v="80"/>
    <n v="318"/>
    <n v="5"/>
    <x v="18"/>
    <x v="11"/>
    <x v="2"/>
    <x v="1"/>
    <x v="0"/>
    <x v="2"/>
    <x v="4"/>
  </r>
  <r>
    <n v="29"/>
    <n v="54"/>
    <n v="89"/>
    <n v="36"/>
    <n v="31"/>
    <x v="21"/>
    <x v="344"/>
    <n v="20"/>
    <n v="24"/>
    <n v="40"/>
    <n v="64"/>
    <n v="225"/>
    <n v="6"/>
    <x v="18"/>
    <x v="11"/>
    <x v="2"/>
    <x v="1"/>
    <x v="1"/>
    <x v="2"/>
    <x v="5"/>
  </r>
  <r>
    <n v="23"/>
    <n v="36"/>
    <n v="60"/>
    <n v="25"/>
    <n v="18"/>
    <x v="15"/>
    <x v="330"/>
    <n v="20"/>
    <n v="20"/>
    <n v="30"/>
    <n v="42"/>
    <n v="505"/>
    <n v="8"/>
    <x v="18"/>
    <x v="12"/>
    <x v="2"/>
    <x v="1"/>
    <x v="1"/>
    <x v="3"/>
    <x v="6"/>
  </r>
  <r>
    <n v="14"/>
    <n v="41"/>
    <n v="74"/>
    <n v="34"/>
    <n v="29"/>
    <x v="29"/>
    <x v="331"/>
    <n v="20"/>
    <n v="21"/>
    <n v="40"/>
    <n v="70"/>
    <n v="505"/>
    <n v="9"/>
    <x v="18"/>
    <x v="12"/>
    <x v="2"/>
    <x v="1"/>
    <x v="1"/>
    <x v="3"/>
    <x v="7"/>
  </r>
  <r>
    <n v="61"/>
    <n v="96"/>
    <n v="159"/>
    <n v="64"/>
    <n v="48"/>
    <x v="27"/>
    <x v="355"/>
    <n v="70"/>
    <n v="78"/>
    <n v="120"/>
    <n v="200"/>
    <n v="505"/>
    <n v="2"/>
    <x v="18"/>
    <x v="12"/>
    <x v="2"/>
    <x v="1"/>
    <x v="0"/>
    <x v="0"/>
    <x v="1"/>
  </r>
  <r>
    <n v="-15"/>
    <n v="49"/>
    <n v="167"/>
    <n v="152"/>
    <n v="56"/>
    <x v="76"/>
    <x v="332"/>
    <n v="10"/>
    <n v="156"/>
    <n v="60"/>
    <n v="207"/>
    <n v="505"/>
    <n v="3"/>
    <x v="18"/>
    <x v="12"/>
    <x v="2"/>
    <x v="1"/>
    <x v="1"/>
    <x v="0"/>
    <x v="2"/>
  </r>
  <r>
    <n v="1"/>
    <n v="49"/>
    <n v="88"/>
    <n v="40"/>
    <n v="45"/>
    <x v="4"/>
    <x v="362"/>
    <n v="10"/>
    <n v="30"/>
    <n v="40"/>
    <n v="66"/>
    <n v="505"/>
    <n v="4"/>
    <x v="18"/>
    <x v="12"/>
    <x v="2"/>
    <x v="1"/>
    <x v="0"/>
    <x v="2"/>
    <x v="12"/>
  </r>
  <r>
    <n v="-1"/>
    <n v="82"/>
    <n v="140"/>
    <n v="59"/>
    <n v="77"/>
    <x v="75"/>
    <x v="8"/>
    <n v="0"/>
    <n v="45"/>
    <n v="70"/>
    <n v="120"/>
    <n v="505"/>
    <n v="5"/>
    <x v="18"/>
    <x v="12"/>
    <x v="2"/>
    <x v="1"/>
    <x v="0"/>
    <x v="2"/>
    <x v="4"/>
  </r>
  <r>
    <n v="25"/>
    <n v="59"/>
    <n v="102"/>
    <n v="44"/>
    <n v="38"/>
    <x v="3"/>
    <x v="333"/>
    <n v="20"/>
    <n v="36"/>
    <n v="50"/>
    <n v="80"/>
    <n v="505"/>
    <n v="6"/>
    <x v="18"/>
    <x v="12"/>
    <x v="2"/>
    <x v="1"/>
    <x v="1"/>
    <x v="2"/>
    <x v="5"/>
  </r>
  <r>
    <n v="26"/>
    <n v="74"/>
    <n v="132"/>
    <n v="59"/>
    <n v="51"/>
    <x v="9"/>
    <x v="348"/>
    <n v="30"/>
    <n v="58"/>
    <n v="80"/>
    <n v="130"/>
    <n v="580"/>
    <n v="8"/>
    <x v="18"/>
    <x v="13"/>
    <x v="2"/>
    <x v="1"/>
    <x v="1"/>
    <x v="3"/>
    <x v="6"/>
  </r>
  <r>
    <n v="44"/>
    <n v="173"/>
    <n v="294"/>
    <n v="132"/>
    <n v="131"/>
    <x v="78"/>
    <x v="349"/>
    <n v="60"/>
    <n v="105"/>
    <n v="180"/>
    <n v="299"/>
    <n v="405"/>
    <n v="9"/>
    <x v="18"/>
    <x v="13"/>
    <x v="2"/>
    <x v="1"/>
    <x v="1"/>
    <x v="3"/>
    <x v="7"/>
  </r>
  <r>
    <n v="39"/>
    <n v="53"/>
    <n v="93"/>
    <n v="41"/>
    <n v="23"/>
    <x v="45"/>
    <x v="320"/>
    <n v="40"/>
    <n v="52"/>
    <n v="60"/>
    <n v="108"/>
    <n v="580"/>
    <n v="2"/>
    <x v="18"/>
    <x v="13"/>
    <x v="2"/>
    <x v="1"/>
    <x v="0"/>
    <x v="0"/>
    <x v="1"/>
  </r>
  <r>
    <n v="22"/>
    <n v="34"/>
    <n v="56"/>
    <n v="23"/>
    <n v="17"/>
    <x v="41"/>
    <x v="340"/>
    <n v="40"/>
    <n v="20"/>
    <n v="50"/>
    <n v="67"/>
    <n v="918"/>
    <n v="3"/>
    <x v="18"/>
    <x v="13"/>
    <x v="2"/>
    <x v="1"/>
    <x v="1"/>
    <x v="0"/>
    <x v="2"/>
  </r>
  <r>
    <n v="177"/>
    <n v="195"/>
    <n v="333"/>
    <n v="142"/>
    <n v="62"/>
    <x v="77"/>
    <x v="363"/>
    <n v="110"/>
    <n v="156"/>
    <n v="160"/>
    <n v="280"/>
    <n v="405"/>
    <n v="4"/>
    <x v="18"/>
    <x v="13"/>
    <x v="2"/>
    <x v="1"/>
    <x v="0"/>
    <x v="2"/>
    <x v="12"/>
  </r>
  <r>
    <n v="12"/>
    <n v="26"/>
    <n v="44"/>
    <n v="18"/>
    <n v="16"/>
    <x v="13"/>
    <x v="339"/>
    <n v="20"/>
    <n v="10"/>
    <n v="20"/>
    <n v="25"/>
    <n v="918"/>
    <n v="5"/>
    <x v="18"/>
    <x v="13"/>
    <x v="2"/>
    <x v="1"/>
    <x v="0"/>
    <x v="2"/>
    <x v="4"/>
  </r>
  <r>
    <n v="142"/>
    <n v="172"/>
    <n v="283"/>
    <n v="127"/>
    <n v="64"/>
    <x v="76"/>
    <x v="158"/>
    <n v="100"/>
    <n v="90"/>
    <n v="150"/>
    <n v="234"/>
    <n v="405"/>
    <n v="6"/>
    <x v="18"/>
    <x v="13"/>
    <x v="2"/>
    <x v="1"/>
    <x v="1"/>
    <x v="2"/>
    <x v="5"/>
  </r>
  <r>
    <n v="28"/>
    <n v="63"/>
    <n v="109"/>
    <n v="47"/>
    <n v="40"/>
    <x v="4"/>
    <x v="317"/>
    <n v="30"/>
    <n v="40"/>
    <n v="60"/>
    <n v="100"/>
    <n v="214"/>
    <n v="8"/>
    <x v="18"/>
    <x v="14"/>
    <x v="2"/>
    <x v="0"/>
    <x v="1"/>
    <x v="3"/>
    <x v="6"/>
  </r>
  <r>
    <n v="26"/>
    <n v="51"/>
    <n v="84"/>
    <n v="34"/>
    <n v="30"/>
    <x v="29"/>
    <x v="26"/>
    <n v="30"/>
    <n v="39"/>
    <n v="50"/>
    <n v="71"/>
    <n v="254"/>
    <n v="9"/>
    <x v="18"/>
    <x v="14"/>
    <x v="2"/>
    <x v="0"/>
    <x v="1"/>
    <x v="3"/>
    <x v="7"/>
  </r>
  <r>
    <n v="284"/>
    <n v="307"/>
    <n v="562"/>
    <n v="241"/>
    <n v="94"/>
    <x v="52"/>
    <x v="364"/>
    <n v="290"/>
    <n v="282"/>
    <n v="380"/>
    <n v="700"/>
    <n v="972"/>
    <n v="2"/>
    <x v="18"/>
    <x v="14"/>
    <x v="2"/>
    <x v="0"/>
    <x v="0"/>
    <x v="0"/>
    <x v="1"/>
  </r>
  <r>
    <n v="98"/>
    <n v="112"/>
    <n v="197"/>
    <n v="87"/>
    <n v="38"/>
    <x v="55"/>
    <x v="323"/>
    <n v="110"/>
    <n v="130"/>
    <n v="140"/>
    <n v="243"/>
    <n v="806"/>
    <n v="3"/>
    <x v="18"/>
    <x v="14"/>
    <x v="2"/>
    <x v="0"/>
    <x v="1"/>
    <x v="0"/>
    <x v="2"/>
  </r>
  <r>
    <n v="41"/>
    <n v="79"/>
    <n v="130"/>
    <n v="52"/>
    <n v="46"/>
    <x v="43"/>
    <x v="365"/>
    <n v="40"/>
    <n v="40"/>
    <n v="70"/>
    <n v="114"/>
    <n v="682"/>
    <n v="4"/>
    <x v="18"/>
    <x v="14"/>
    <x v="2"/>
    <x v="0"/>
    <x v="0"/>
    <x v="2"/>
    <x v="12"/>
  </r>
  <r>
    <n v="155"/>
    <n v="152"/>
    <n v="254"/>
    <n v="91"/>
    <n v="37"/>
    <x v="57"/>
    <x v="105"/>
    <n v="120"/>
    <n v="80"/>
    <n v="140"/>
    <n v="225"/>
    <n v="979"/>
    <n v="5"/>
    <x v="18"/>
    <x v="14"/>
    <x v="2"/>
    <x v="0"/>
    <x v="0"/>
    <x v="2"/>
    <x v="4"/>
  </r>
  <r>
    <n v="135"/>
    <n v="136"/>
    <n v="228"/>
    <n v="94"/>
    <n v="35"/>
    <x v="2"/>
    <x v="11"/>
    <n v="90"/>
    <n v="80"/>
    <n v="110"/>
    <n v="184"/>
    <n v="254"/>
    <n v="6"/>
    <x v="18"/>
    <x v="14"/>
    <x v="2"/>
    <x v="0"/>
    <x v="1"/>
    <x v="2"/>
    <x v="5"/>
  </r>
  <r>
    <n v="23"/>
    <n v="59"/>
    <n v="102"/>
    <n v="44"/>
    <n v="39"/>
    <x v="3"/>
    <x v="333"/>
    <n v="30"/>
    <n v="20"/>
    <n v="50"/>
    <n v="58"/>
    <n v="801"/>
    <n v="12"/>
    <x v="18"/>
    <x v="15"/>
    <x v="3"/>
    <x v="1"/>
    <x v="0"/>
    <x v="1"/>
    <x v="10"/>
  </r>
  <r>
    <n v="1"/>
    <n v="49"/>
    <n v="88"/>
    <n v="40"/>
    <n v="45"/>
    <x v="4"/>
    <x v="334"/>
    <n v="20"/>
    <n v="20"/>
    <n v="40"/>
    <n v="60"/>
    <n v="435"/>
    <n v="13"/>
    <x v="18"/>
    <x v="15"/>
    <x v="3"/>
    <x v="1"/>
    <x v="0"/>
    <x v="1"/>
    <x v="3"/>
  </r>
  <r>
    <n v="66"/>
    <n v="90"/>
    <n v="150"/>
    <n v="61"/>
    <n v="39"/>
    <x v="8"/>
    <x v="43"/>
    <n v="60"/>
    <n v="42"/>
    <n v="80"/>
    <n v="130"/>
    <n v="435"/>
    <n v="8"/>
    <x v="18"/>
    <x v="15"/>
    <x v="3"/>
    <x v="1"/>
    <x v="1"/>
    <x v="3"/>
    <x v="6"/>
  </r>
  <r>
    <n v="61"/>
    <n v="96"/>
    <n v="159"/>
    <n v="64"/>
    <n v="48"/>
    <x v="27"/>
    <x v="355"/>
    <n v="60"/>
    <n v="59"/>
    <n v="90"/>
    <n v="149"/>
    <n v="435"/>
    <n v="9"/>
    <x v="18"/>
    <x v="15"/>
    <x v="3"/>
    <x v="1"/>
    <x v="1"/>
    <x v="3"/>
    <x v="7"/>
  </r>
  <r>
    <n v="-17"/>
    <n v="49"/>
    <n v="167"/>
    <n v="139"/>
    <n v="57"/>
    <x v="76"/>
    <x v="332"/>
    <n v="-10"/>
    <n v="82"/>
    <n v="40"/>
    <n v="130"/>
    <n v="801"/>
    <n v="10"/>
    <x v="18"/>
    <x v="15"/>
    <x v="3"/>
    <x v="1"/>
    <x v="1"/>
    <x v="3"/>
    <x v="8"/>
  </r>
  <r>
    <n v="0"/>
    <n v="82"/>
    <n v="140"/>
    <n v="59"/>
    <n v="76"/>
    <x v="75"/>
    <x v="8"/>
    <n v="10"/>
    <n v="19"/>
    <n v="60"/>
    <n v="90"/>
    <n v="801"/>
    <n v="11"/>
    <x v="18"/>
    <x v="15"/>
    <x v="3"/>
    <x v="1"/>
    <x v="0"/>
    <x v="1"/>
    <x v="9"/>
  </r>
  <r>
    <n v="44"/>
    <n v="72"/>
    <n v="131"/>
    <n v="60"/>
    <n v="37"/>
    <x v="22"/>
    <x v="338"/>
    <n v="60"/>
    <n v="70"/>
    <n v="90"/>
    <n v="161"/>
    <n v="801"/>
    <n v="1"/>
    <x v="18"/>
    <x v="15"/>
    <x v="3"/>
    <x v="1"/>
    <x v="0"/>
    <x v="0"/>
    <x v="0"/>
  </r>
  <r>
    <n v="22"/>
    <n v="57"/>
    <n v="99"/>
    <n v="43"/>
    <n v="38"/>
    <x v="3"/>
    <x v="175"/>
    <n v="40"/>
    <n v="50"/>
    <n v="70"/>
    <n v="118"/>
    <n v="435"/>
    <n v="2"/>
    <x v="18"/>
    <x v="15"/>
    <x v="3"/>
    <x v="1"/>
    <x v="0"/>
    <x v="0"/>
    <x v="1"/>
  </r>
  <r>
    <n v="43"/>
    <n v="93"/>
    <n v="167"/>
    <n v="76"/>
    <n v="58"/>
    <x v="55"/>
    <x v="36"/>
    <n v="70"/>
    <n v="90"/>
    <n v="120"/>
    <n v="210"/>
    <n v="435"/>
    <n v="3"/>
    <x v="18"/>
    <x v="15"/>
    <x v="3"/>
    <x v="1"/>
    <x v="1"/>
    <x v="0"/>
    <x v="2"/>
  </r>
  <r>
    <n v="50"/>
    <n v="57"/>
    <n v="95"/>
    <n v="39"/>
    <n v="20"/>
    <x v="29"/>
    <x v="337"/>
    <n v="50"/>
    <n v="26"/>
    <n v="60"/>
    <n v="94"/>
    <n v="435"/>
    <n v="4"/>
    <x v="18"/>
    <x v="15"/>
    <x v="3"/>
    <x v="1"/>
    <x v="0"/>
    <x v="2"/>
    <x v="12"/>
  </r>
  <r>
    <n v="44"/>
    <n v="60"/>
    <n v="105"/>
    <n v="46"/>
    <n v="26"/>
    <x v="4"/>
    <x v="347"/>
    <n v="40"/>
    <n v="35"/>
    <n v="60"/>
    <n v="100"/>
    <n v="435"/>
    <n v="5"/>
    <x v="18"/>
    <x v="15"/>
    <x v="3"/>
    <x v="1"/>
    <x v="0"/>
    <x v="2"/>
    <x v="4"/>
  </r>
  <r>
    <n v="43"/>
    <n v="52"/>
    <n v="86"/>
    <n v="35"/>
    <n v="20"/>
    <x v="28"/>
    <x v="336"/>
    <n v="40"/>
    <n v="24"/>
    <n v="50"/>
    <n v="86"/>
    <n v="435"/>
    <n v="6"/>
    <x v="18"/>
    <x v="15"/>
    <x v="3"/>
    <x v="1"/>
    <x v="1"/>
    <x v="2"/>
    <x v="5"/>
  </r>
  <r>
    <n v="135"/>
    <n v="136"/>
    <n v="228"/>
    <n v="94"/>
    <n v="35"/>
    <x v="2"/>
    <x v="11"/>
    <n v="80"/>
    <n v="48"/>
    <n v="90"/>
    <n v="162"/>
    <n v="707"/>
    <n v="12"/>
    <x v="18"/>
    <x v="16"/>
    <x v="3"/>
    <x v="0"/>
    <x v="0"/>
    <x v="1"/>
    <x v="10"/>
  </r>
  <r>
    <n v="41"/>
    <n v="79"/>
    <n v="130"/>
    <n v="52"/>
    <n v="46"/>
    <x v="43"/>
    <x v="321"/>
    <n v="20"/>
    <n v="17"/>
    <n v="50"/>
    <n v="93"/>
    <n v="949"/>
    <n v="13"/>
    <x v="18"/>
    <x v="16"/>
    <x v="3"/>
    <x v="0"/>
    <x v="0"/>
    <x v="1"/>
    <x v="3"/>
  </r>
  <r>
    <n v="192"/>
    <n v="185"/>
    <n v="309"/>
    <n v="124"/>
    <n v="43"/>
    <x v="63"/>
    <x v="322"/>
    <n v="150"/>
    <n v="64"/>
    <n v="170"/>
    <n v="278"/>
    <n v="619"/>
    <n v="8"/>
    <x v="18"/>
    <x v="16"/>
    <x v="3"/>
    <x v="0"/>
    <x v="1"/>
    <x v="3"/>
    <x v="6"/>
  </r>
  <r>
    <n v="283"/>
    <n v="307"/>
    <n v="562"/>
    <n v="262"/>
    <n v="95"/>
    <x v="52"/>
    <x v="364"/>
    <n v="200"/>
    <n v="182"/>
    <n v="270"/>
    <n v="499"/>
    <n v="714"/>
    <n v="9"/>
    <x v="18"/>
    <x v="16"/>
    <x v="3"/>
    <x v="0"/>
    <x v="1"/>
    <x v="3"/>
    <x v="7"/>
  </r>
  <r>
    <n v="99"/>
    <n v="112"/>
    <n v="197"/>
    <n v="87"/>
    <n v="37"/>
    <x v="55"/>
    <x v="323"/>
    <n v="70"/>
    <n v="70"/>
    <n v="100"/>
    <n v="170"/>
    <n v="909"/>
    <n v="10"/>
    <x v="18"/>
    <x v="16"/>
    <x v="3"/>
    <x v="0"/>
    <x v="1"/>
    <x v="3"/>
    <x v="8"/>
  </r>
  <r>
    <n v="155"/>
    <n v="152"/>
    <n v="254"/>
    <n v="92"/>
    <n v="37"/>
    <x v="57"/>
    <x v="105"/>
    <n v="100"/>
    <n v="71"/>
    <n v="110"/>
    <n v="181"/>
    <n v="619"/>
    <n v="11"/>
    <x v="18"/>
    <x v="16"/>
    <x v="3"/>
    <x v="0"/>
    <x v="0"/>
    <x v="1"/>
    <x v="9"/>
  </r>
  <r>
    <n v="-190"/>
    <n v="-67"/>
    <n v="86"/>
    <n v="209"/>
    <n v="66"/>
    <x v="35"/>
    <x v="366"/>
    <n v="-150"/>
    <n v="171"/>
    <n v="-90"/>
    <n v="100"/>
    <n v="661"/>
    <n v="1"/>
    <x v="18"/>
    <x v="16"/>
    <x v="3"/>
    <x v="0"/>
    <x v="0"/>
    <x v="0"/>
    <x v="0"/>
  </r>
  <r>
    <n v="511"/>
    <n v="548"/>
    <n v="904"/>
    <n v="346"/>
    <n v="166"/>
    <x v="80"/>
    <x v="360"/>
    <n v="530"/>
    <n v="346"/>
    <n v="690"/>
    <n v="1140"/>
    <n v="650"/>
    <n v="2"/>
    <x v="18"/>
    <x v="16"/>
    <x v="3"/>
    <x v="0"/>
    <x v="0"/>
    <x v="0"/>
    <x v="1"/>
  </r>
  <r>
    <n v="-217"/>
    <n v="-36"/>
    <n v="200"/>
    <n v="232"/>
    <n v="113"/>
    <x v="74"/>
    <x v="367"/>
    <n v="-150"/>
    <n v="283"/>
    <n v="-40"/>
    <n v="250"/>
    <n v="909"/>
    <n v="3"/>
    <x v="18"/>
    <x v="16"/>
    <x v="3"/>
    <x v="0"/>
    <x v="1"/>
    <x v="0"/>
    <x v="2"/>
  </r>
  <r>
    <n v="230"/>
    <n v="266"/>
    <n v="527"/>
    <n v="251"/>
    <n v="92"/>
    <x v="73"/>
    <x v="325"/>
    <n v="170"/>
    <n v="172"/>
    <n v="260"/>
    <n v="506"/>
    <n v="213"/>
    <n v="4"/>
    <x v="18"/>
    <x v="16"/>
    <x v="3"/>
    <x v="0"/>
    <x v="0"/>
    <x v="2"/>
    <x v="12"/>
  </r>
  <r>
    <n v="62"/>
    <n v="225"/>
    <n v="384"/>
    <n v="165"/>
    <n v="167"/>
    <x v="79"/>
    <x v="368"/>
    <n v="60"/>
    <n v="140"/>
    <n v="220"/>
    <n v="375"/>
    <n v="408"/>
    <n v="5"/>
    <x v="18"/>
    <x v="16"/>
    <x v="3"/>
    <x v="0"/>
    <x v="0"/>
    <x v="2"/>
    <x v="4"/>
  </r>
  <r>
    <n v="357"/>
    <n v="387"/>
    <n v="672"/>
    <n v="254"/>
    <n v="119"/>
    <x v="72"/>
    <x v="324"/>
    <n v="260"/>
    <n v="214"/>
    <n v="380"/>
    <n v="656"/>
    <n v="562"/>
    <n v="6"/>
    <x v="18"/>
    <x v="16"/>
    <x v="3"/>
    <x v="0"/>
    <x v="1"/>
    <x v="2"/>
    <x v="5"/>
  </r>
  <r>
    <n v="356"/>
    <n v="387"/>
    <n v="672"/>
    <n v="267"/>
    <n v="120"/>
    <x v="72"/>
    <x v="324"/>
    <n v="190"/>
    <n v="147"/>
    <n v="270"/>
    <n v="471"/>
    <n v="702"/>
    <n v="11"/>
    <x v="18"/>
    <x v="17"/>
    <x v="3"/>
    <x v="1"/>
    <x v="0"/>
    <x v="1"/>
    <x v="9"/>
  </r>
  <r>
    <n v="232"/>
    <n v="266"/>
    <n v="527"/>
    <n v="260"/>
    <n v="91"/>
    <x v="73"/>
    <x v="325"/>
    <n v="130"/>
    <n v="139"/>
    <n v="190"/>
    <n v="360"/>
    <n v="702"/>
    <n v="12"/>
    <x v="18"/>
    <x v="17"/>
    <x v="3"/>
    <x v="1"/>
    <x v="0"/>
    <x v="1"/>
    <x v="10"/>
  </r>
  <r>
    <n v="-522"/>
    <n v="-270"/>
    <n v="27"/>
    <n v="241"/>
    <n v="126"/>
    <x v="68"/>
    <x v="369"/>
    <n v="-250"/>
    <n v="172"/>
    <n v="-170"/>
    <n v="-13"/>
    <n v="775"/>
    <n v="13"/>
    <x v="18"/>
    <x v="17"/>
    <x v="3"/>
    <x v="1"/>
    <x v="0"/>
    <x v="1"/>
    <x v="3"/>
  </r>
  <r>
    <n v="62"/>
    <n v="225"/>
    <n v="384"/>
    <n v="164"/>
    <n v="167"/>
    <x v="79"/>
    <x v="368"/>
    <n v="70"/>
    <n v="108"/>
    <n v="210"/>
    <n v="348"/>
    <n v="702"/>
    <n v="8"/>
    <x v="18"/>
    <x v="17"/>
    <x v="3"/>
    <x v="1"/>
    <x v="1"/>
    <x v="3"/>
    <x v="6"/>
  </r>
  <r>
    <n v="287"/>
    <n v="329"/>
    <n v="562"/>
    <n v="254"/>
    <n v="113"/>
    <x v="74"/>
    <x v="327"/>
    <n v="200"/>
    <n v="162"/>
    <n v="290"/>
    <n v="499"/>
    <n v="702"/>
    <n v="9"/>
    <x v="18"/>
    <x v="17"/>
    <x v="3"/>
    <x v="1"/>
    <x v="1"/>
    <x v="3"/>
    <x v="7"/>
  </r>
  <r>
    <n v="207"/>
    <n v="222"/>
    <n v="373"/>
    <n v="171"/>
    <n v="67"/>
    <x v="35"/>
    <x v="326"/>
    <n v="150"/>
    <n v="103"/>
    <n v="200"/>
    <n v="340"/>
    <n v="702"/>
    <n v="10"/>
    <x v="18"/>
    <x v="17"/>
    <x v="3"/>
    <x v="1"/>
    <x v="1"/>
    <x v="3"/>
    <x v="8"/>
  </r>
  <r>
    <n v="-1"/>
    <n v="46"/>
    <n v="81"/>
    <n v="36"/>
    <n v="44"/>
    <x v="45"/>
    <x v="335"/>
    <n v="20"/>
    <n v="38"/>
    <n v="60"/>
    <n v="102"/>
    <n v="775"/>
    <n v="2"/>
    <x v="18"/>
    <x v="17"/>
    <x v="3"/>
    <x v="1"/>
    <x v="0"/>
    <x v="0"/>
    <x v="1"/>
  </r>
  <r>
    <n v="12"/>
    <n v="41"/>
    <n v="74"/>
    <n v="34"/>
    <n v="30"/>
    <x v="29"/>
    <x v="331"/>
    <n v="30"/>
    <n v="37"/>
    <n v="50"/>
    <n v="87"/>
    <n v="702"/>
    <n v="3"/>
    <x v="18"/>
    <x v="17"/>
    <x v="3"/>
    <x v="1"/>
    <x v="1"/>
    <x v="0"/>
    <x v="2"/>
  </r>
  <r>
    <n v="44"/>
    <n v="43"/>
    <n v="43"/>
    <n v="0"/>
    <n v="10"/>
    <x v="38"/>
    <x v="157"/>
    <n v="30"/>
    <n v="0"/>
    <n v="40"/>
    <n v="36"/>
    <n v="775"/>
    <n v="4"/>
    <x v="18"/>
    <x v="17"/>
    <x v="3"/>
    <x v="1"/>
    <x v="0"/>
    <x v="2"/>
    <x v="12"/>
  </r>
  <r>
    <n v="23"/>
    <n v="36"/>
    <n v="60"/>
    <n v="25"/>
    <n v="18"/>
    <x v="15"/>
    <x v="330"/>
    <n v="20"/>
    <n v="20"/>
    <n v="30"/>
    <n v="45"/>
    <n v="702"/>
    <n v="5"/>
    <x v="18"/>
    <x v="17"/>
    <x v="3"/>
    <x v="1"/>
    <x v="0"/>
    <x v="2"/>
    <x v="4"/>
  </r>
  <r>
    <n v="17"/>
    <n v="29"/>
    <n v="49"/>
    <n v="20"/>
    <n v="16"/>
    <x v="13"/>
    <x v="329"/>
    <n v="20"/>
    <n v="10"/>
    <n v="30"/>
    <n v="46"/>
    <n v="775"/>
    <n v="6"/>
    <x v="18"/>
    <x v="17"/>
    <x v="3"/>
    <x v="1"/>
    <x v="1"/>
    <x v="2"/>
    <x v="5"/>
  </r>
  <r>
    <n v="12"/>
    <n v="26"/>
    <n v="44"/>
    <n v="18"/>
    <n v="16"/>
    <x v="13"/>
    <x v="339"/>
    <n v="10"/>
    <n v="10"/>
    <n v="10"/>
    <n v="20"/>
    <n v="503"/>
    <n v="11"/>
    <x v="18"/>
    <x v="18"/>
    <x v="3"/>
    <x v="1"/>
    <x v="0"/>
    <x v="1"/>
    <x v="9"/>
  </r>
  <r>
    <n v="144"/>
    <n v="172"/>
    <n v="283"/>
    <n v="141"/>
    <n v="63"/>
    <x v="76"/>
    <x v="158"/>
    <n v="80"/>
    <n v="58"/>
    <n v="120"/>
    <n v="178"/>
    <n v="541"/>
    <n v="12"/>
    <x v="18"/>
    <x v="18"/>
    <x v="3"/>
    <x v="1"/>
    <x v="0"/>
    <x v="1"/>
    <x v="10"/>
  </r>
  <r>
    <n v="178"/>
    <n v="195"/>
    <n v="333"/>
    <n v="105"/>
    <n v="61"/>
    <x v="77"/>
    <x v="341"/>
    <n v="90"/>
    <n v="90"/>
    <n v="130"/>
    <n v="207"/>
    <n v="541"/>
    <n v="13"/>
    <x v="18"/>
    <x v="18"/>
    <x v="3"/>
    <x v="1"/>
    <x v="0"/>
    <x v="1"/>
    <x v="3"/>
  </r>
  <r>
    <n v="33"/>
    <n v="44"/>
    <n v="73"/>
    <n v="30"/>
    <n v="19"/>
    <x v="14"/>
    <x v="106"/>
    <n v="40"/>
    <n v="20"/>
    <n v="40"/>
    <n v="68"/>
    <n v="503"/>
    <n v="8"/>
    <x v="18"/>
    <x v="18"/>
    <x v="3"/>
    <x v="1"/>
    <x v="1"/>
    <x v="3"/>
    <x v="6"/>
  </r>
  <r>
    <n v="37"/>
    <n v="53"/>
    <n v="93"/>
    <n v="41"/>
    <n v="24"/>
    <x v="45"/>
    <x v="320"/>
    <n v="30"/>
    <n v="30"/>
    <n v="50"/>
    <n v="71"/>
    <n v="503"/>
    <n v="9"/>
    <x v="18"/>
    <x v="18"/>
    <x v="3"/>
    <x v="1"/>
    <x v="1"/>
    <x v="3"/>
    <x v="7"/>
  </r>
  <r>
    <n v="-14"/>
    <n v="56"/>
    <n v="94"/>
    <n v="39"/>
    <n v="61"/>
    <x v="64"/>
    <x v="316"/>
    <n v="20"/>
    <n v="39"/>
    <n v="70"/>
    <n v="111"/>
    <n v="503"/>
    <n v="1"/>
    <x v="18"/>
    <x v="18"/>
    <x v="3"/>
    <x v="1"/>
    <x v="0"/>
    <x v="0"/>
    <x v="0"/>
  </r>
  <r>
    <n v="0"/>
    <n v="55"/>
    <n v="93"/>
    <n v="39"/>
    <n v="51"/>
    <x v="19"/>
    <x v="283"/>
    <n v="20"/>
    <n v="40"/>
    <n v="70"/>
    <n v="112"/>
    <n v="541"/>
    <n v="2"/>
    <x v="18"/>
    <x v="18"/>
    <x v="3"/>
    <x v="1"/>
    <x v="0"/>
    <x v="0"/>
    <x v="1"/>
  </r>
  <r>
    <n v="25"/>
    <n v="51"/>
    <n v="84"/>
    <n v="34"/>
    <n v="31"/>
    <x v="29"/>
    <x v="26"/>
    <n v="40"/>
    <n v="40"/>
    <n v="60"/>
    <n v="100"/>
    <n v="541"/>
    <n v="3"/>
    <x v="18"/>
    <x v="18"/>
    <x v="3"/>
    <x v="1"/>
    <x v="1"/>
    <x v="0"/>
    <x v="2"/>
  </r>
  <r>
    <n v="17"/>
    <n v="64"/>
    <n v="114"/>
    <n v="51"/>
    <n v="48"/>
    <x v="8"/>
    <x v="318"/>
    <n v="30"/>
    <n v="44"/>
    <n v="70"/>
    <n v="114"/>
    <n v="971"/>
    <n v="4"/>
    <x v="18"/>
    <x v="18"/>
    <x v="3"/>
    <x v="1"/>
    <x v="0"/>
    <x v="2"/>
    <x v="12"/>
  </r>
  <r>
    <n v="28"/>
    <n v="63"/>
    <n v="109"/>
    <n v="47"/>
    <n v="40"/>
    <x v="4"/>
    <x v="317"/>
    <n v="30"/>
    <n v="35"/>
    <n v="60"/>
    <n v="95"/>
    <n v="503"/>
    <n v="5"/>
    <x v="18"/>
    <x v="18"/>
    <x v="3"/>
    <x v="1"/>
    <x v="0"/>
    <x v="2"/>
    <x v="4"/>
  </r>
  <r>
    <n v="112"/>
    <n v="146"/>
    <n v="288"/>
    <n v="191"/>
    <n v="60"/>
    <x v="30"/>
    <x v="315"/>
    <n v="90"/>
    <n v="133"/>
    <n v="140"/>
    <n v="264"/>
    <n v="503"/>
    <n v="6"/>
    <x v="18"/>
    <x v="18"/>
    <x v="3"/>
    <x v="1"/>
    <x v="1"/>
    <x v="2"/>
    <x v="5"/>
  </r>
  <r>
    <n v="40"/>
    <n v="65"/>
    <n v="103"/>
    <n v="39"/>
    <n v="33"/>
    <x v="19"/>
    <x v="342"/>
    <n v="30"/>
    <n v="20"/>
    <n v="50"/>
    <n v="59"/>
    <n v="360"/>
    <n v="11"/>
    <x v="18"/>
    <x v="19"/>
    <x v="3"/>
    <x v="1"/>
    <x v="0"/>
    <x v="1"/>
    <x v="9"/>
  </r>
  <r>
    <n v="28"/>
    <n v="54"/>
    <n v="89"/>
    <n v="36"/>
    <n v="32"/>
    <x v="21"/>
    <x v="344"/>
    <n v="30"/>
    <n v="20"/>
    <n v="40"/>
    <n v="48"/>
    <n v="509"/>
    <n v="12"/>
    <x v="18"/>
    <x v="19"/>
    <x v="3"/>
    <x v="1"/>
    <x v="0"/>
    <x v="1"/>
    <x v="10"/>
  </r>
  <r>
    <n v="-7"/>
    <n v="66"/>
    <n v="112"/>
    <n v="47"/>
    <n v="66"/>
    <x v="46"/>
    <x v="345"/>
    <n v="0"/>
    <n v="43"/>
    <n v="40"/>
    <n v="83"/>
    <n v="360"/>
    <n v="13"/>
    <x v="18"/>
    <x v="19"/>
    <x v="3"/>
    <x v="1"/>
    <x v="0"/>
    <x v="1"/>
    <x v="3"/>
  </r>
  <r>
    <n v="104"/>
    <n v="135"/>
    <n v="223"/>
    <n v="90"/>
    <n v="56"/>
    <x v="57"/>
    <x v="351"/>
    <n v="80"/>
    <n v="78"/>
    <n v="120"/>
    <n v="190"/>
    <n v="425"/>
    <n v="8"/>
    <x v="18"/>
    <x v="19"/>
    <x v="3"/>
    <x v="1"/>
    <x v="1"/>
    <x v="3"/>
    <x v="6"/>
  </r>
  <r>
    <n v="51"/>
    <n v="59"/>
    <n v="98"/>
    <n v="40"/>
    <n v="20"/>
    <x v="21"/>
    <x v="272"/>
    <n v="50"/>
    <n v="21"/>
    <n v="50"/>
    <n v="89"/>
    <n v="425"/>
    <n v="9"/>
    <x v="18"/>
    <x v="19"/>
    <x v="3"/>
    <x v="1"/>
    <x v="1"/>
    <x v="3"/>
    <x v="7"/>
  </r>
  <r>
    <n v="104"/>
    <n v="125"/>
    <n v="209"/>
    <n v="86"/>
    <n v="46"/>
    <x v="1"/>
    <x v="370"/>
    <n v="120"/>
    <n v="105"/>
    <n v="160"/>
    <n v="258"/>
    <n v="253"/>
    <n v="2"/>
    <x v="18"/>
    <x v="19"/>
    <x v="3"/>
    <x v="1"/>
    <x v="0"/>
    <x v="0"/>
    <x v="1"/>
  </r>
  <r>
    <n v="43"/>
    <n v="173"/>
    <n v="294"/>
    <n v="146"/>
    <n v="132"/>
    <x v="78"/>
    <x v="349"/>
    <n v="100"/>
    <n v="122"/>
    <n v="220"/>
    <n v="367"/>
    <n v="206"/>
    <n v="3"/>
    <x v="18"/>
    <x v="19"/>
    <x v="3"/>
    <x v="1"/>
    <x v="1"/>
    <x v="0"/>
    <x v="2"/>
  </r>
  <r>
    <n v="50"/>
    <n v="65"/>
    <n v="114"/>
    <n v="50"/>
    <n v="27"/>
    <x v="34"/>
    <x v="347"/>
    <n v="50"/>
    <n v="36"/>
    <n v="70"/>
    <n v="114"/>
    <n v="206"/>
    <n v="4"/>
    <x v="18"/>
    <x v="19"/>
    <x v="3"/>
    <x v="1"/>
    <x v="0"/>
    <x v="2"/>
    <x v="12"/>
  </r>
  <r>
    <n v="25"/>
    <n v="74"/>
    <n v="132"/>
    <n v="59"/>
    <n v="52"/>
    <x v="9"/>
    <x v="348"/>
    <n v="20"/>
    <n v="45"/>
    <n v="70"/>
    <n v="120"/>
    <n v="360"/>
    <n v="5"/>
    <x v="18"/>
    <x v="19"/>
    <x v="3"/>
    <x v="1"/>
    <x v="0"/>
    <x v="2"/>
    <x v="4"/>
  </r>
  <r>
    <n v="77"/>
    <n v="103"/>
    <n v="187"/>
    <n v="86"/>
    <n v="44"/>
    <x v="2"/>
    <x v="346"/>
    <n v="70"/>
    <n v="80"/>
    <n v="100"/>
    <n v="186"/>
    <n v="360"/>
    <n v="6"/>
    <x v="18"/>
    <x v="19"/>
    <x v="3"/>
    <x v="1"/>
    <x v="1"/>
    <x v="2"/>
    <x v="5"/>
  </r>
  <r>
    <n v="113"/>
    <n v="146"/>
    <n v="288"/>
    <n v="205"/>
    <n v="60"/>
    <x v="30"/>
    <x v="371"/>
    <n v="80"/>
    <n v="126"/>
    <n v="130"/>
    <n v="250"/>
    <n v="719"/>
    <n v="8"/>
    <x v="19"/>
    <x v="0"/>
    <x v="0"/>
    <x v="0"/>
    <x v="1"/>
    <x v="3"/>
    <x v="6"/>
  </r>
  <r>
    <n v="-14"/>
    <n v="52"/>
    <n v="88"/>
    <n v="37"/>
    <n v="58"/>
    <x v="37"/>
    <x v="72"/>
    <n v="0"/>
    <n v="21"/>
    <n v="40"/>
    <n v="79"/>
    <n v="719"/>
    <n v="9"/>
    <x v="19"/>
    <x v="0"/>
    <x v="0"/>
    <x v="0"/>
    <x v="1"/>
    <x v="3"/>
    <x v="7"/>
  </r>
  <r>
    <n v="28"/>
    <n v="62"/>
    <n v="107"/>
    <n v="46"/>
    <n v="39"/>
    <x v="4"/>
    <x v="126"/>
    <n v="30"/>
    <n v="30"/>
    <n v="60"/>
    <n v="80"/>
    <n v="303"/>
    <n v="10"/>
    <x v="19"/>
    <x v="0"/>
    <x v="0"/>
    <x v="0"/>
    <x v="1"/>
    <x v="3"/>
    <x v="8"/>
  </r>
  <r>
    <n v="12"/>
    <n v="60"/>
    <n v="108"/>
    <n v="49"/>
    <n v="47"/>
    <x v="22"/>
    <x v="282"/>
    <n v="10"/>
    <n v="29"/>
    <n v="50"/>
    <n v="90"/>
    <n v="720"/>
    <n v="11"/>
    <x v="19"/>
    <x v="0"/>
    <x v="0"/>
    <x v="0"/>
    <x v="0"/>
    <x v="1"/>
    <x v="9"/>
  </r>
  <r>
    <n v="22"/>
    <n v="50"/>
    <n v="90"/>
    <n v="41"/>
    <n v="32"/>
    <x v="19"/>
    <x v="286"/>
    <n v="20"/>
    <n v="18"/>
    <n v="50"/>
    <n v="68"/>
    <n v="720"/>
    <n v="12"/>
    <x v="19"/>
    <x v="0"/>
    <x v="0"/>
    <x v="0"/>
    <x v="0"/>
    <x v="1"/>
    <x v="10"/>
  </r>
  <r>
    <n v="73"/>
    <n v="87"/>
    <n v="154"/>
    <n v="68"/>
    <n v="32"/>
    <x v="9"/>
    <x v="347"/>
    <n v="50"/>
    <n v="37"/>
    <n v="80"/>
    <n v="143"/>
    <n v="720"/>
    <n v="13"/>
    <x v="19"/>
    <x v="0"/>
    <x v="0"/>
    <x v="0"/>
    <x v="0"/>
    <x v="1"/>
    <x v="3"/>
  </r>
  <r>
    <n v="184"/>
    <n v="178"/>
    <n v="298"/>
    <n v="138"/>
    <n v="42"/>
    <x v="20"/>
    <x v="375"/>
    <n v="140"/>
    <n v="191"/>
    <n v="180"/>
    <n v="311"/>
    <n v="720"/>
    <n v="1"/>
    <x v="19"/>
    <x v="0"/>
    <x v="0"/>
    <x v="0"/>
    <x v="0"/>
    <x v="0"/>
    <x v="0"/>
  </r>
  <r>
    <n v="54"/>
    <n v="68"/>
    <n v="119"/>
    <n v="52"/>
    <n v="27"/>
    <x v="43"/>
    <x v="179"/>
    <n v="50"/>
    <n v="50"/>
    <n v="70"/>
    <n v="118"/>
    <n v="970"/>
    <n v="2"/>
    <x v="19"/>
    <x v="0"/>
    <x v="0"/>
    <x v="0"/>
    <x v="0"/>
    <x v="0"/>
    <x v="1"/>
  </r>
  <r>
    <n v="199"/>
    <n v="191"/>
    <n v="320"/>
    <n v="185"/>
    <n v="44"/>
    <x v="64"/>
    <x v="374"/>
    <n v="160"/>
    <n v="126"/>
    <n v="200"/>
    <n v="327"/>
    <n v="720"/>
    <n v="3"/>
    <x v="19"/>
    <x v="0"/>
    <x v="0"/>
    <x v="0"/>
    <x v="1"/>
    <x v="0"/>
    <x v="2"/>
  </r>
  <r>
    <n v="145"/>
    <n v="145"/>
    <n v="243"/>
    <n v="99"/>
    <n v="37"/>
    <x v="55"/>
    <x v="372"/>
    <n v="130"/>
    <n v="97"/>
    <n v="170"/>
    <n v="280"/>
    <n v="719"/>
    <n v="5"/>
    <x v="19"/>
    <x v="0"/>
    <x v="0"/>
    <x v="0"/>
    <x v="0"/>
    <x v="2"/>
    <x v="4"/>
  </r>
  <r>
    <n v="41"/>
    <n v="79"/>
    <n v="130"/>
    <n v="52"/>
    <n v="46"/>
    <x v="43"/>
    <x v="373"/>
    <n v="50"/>
    <n v="60"/>
    <n v="90"/>
    <n v="156"/>
    <n v="720"/>
    <n v="6"/>
    <x v="19"/>
    <x v="0"/>
    <x v="0"/>
    <x v="0"/>
    <x v="1"/>
    <x v="2"/>
    <x v="5"/>
  </r>
  <r>
    <n v="182"/>
    <n v="178"/>
    <n v="298"/>
    <n v="101"/>
    <n v="43"/>
    <x v="20"/>
    <x v="375"/>
    <n v="140"/>
    <n v="155"/>
    <n v="160"/>
    <n v="260"/>
    <n v="815"/>
    <n v="8"/>
    <x v="19"/>
    <x v="1"/>
    <x v="0"/>
    <x v="0"/>
    <x v="1"/>
    <x v="3"/>
    <x v="6"/>
  </r>
  <r>
    <n v="54"/>
    <n v="68"/>
    <n v="119"/>
    <n v="52"/>
    <n v="27"/>
    <x v="43"/>
    <x v="179"/>
    <n v="40"/>
    <n v="31"/>
    <n v="60"/>
    <n v="91"/>
    <n v="312"/>
    <n v="9"/>
    <x v="19"/>
    <x v="1"/>
    <x v="0"/>
    <x v="0"/>
    <x v="1"/>
    <x v="3"/>
    <x v="7"/>
  </r>
  <r>
    <n v="197"/>
    <n v="191"/>
    <n v="320"/>
    <n v="77"/>
    <n v="45"/>
    <x v="64"/>
    <x v="374"/>
    <n v="140"/>
    <n v="85"/>
    <n v="170"/>
    <n v="290"/>
    <n v="312"/>
    <n v="10"/>
    <x v="19"/>
    <x v="1"/>
    <x v="0"/>
    <x v="0"/>
    <x v="1"/>
    <x v="3"/>
    <x v="8"/>
  </r>
  <r>
    <n v="145"/>
    <n v="145"/>
    <n v="243"/>
    <n v="81"/>
    <n v="37"/>
    <x v="55"/>
    <x v="372"/>
    <n v="100"/>
    <n v="80"/>
    <n v="130"/>
    <n v="210"/>
    <n v="312"/>
    <n v="11"/>
    <x v="19"/>
    <x v="1"/>
    <x v="0"/>
    <x v="0"/>
    <x v="0"/>
    <x v="1"/>
    <x v="9"/>
  </r>
  <r>
    <n v="41"/>
    <n v="79"/>
    <n v="130"/>
    <n v="52"/>
    <n v="46"/>
    <x v="43"/>
    <x v="373"/>
    <n v="30"/>
    <n v="28"/>
    <n v="70"/>
    <n v="122"/>
    <n v="815"/>
    <n v="12"/>
    <x v="19"/>
    <x v="1"/>
    <x v="0"/>
    <x v="0"/>
    <x v="0"/>
    <x v="1"/>
    <x v="10"/>
  </r>
  <r>
    <n v="225"/>
    <n v="271"/>
    <n v="463"/>
    <n v="234"/>
    <n v="100"/>
    <x v="33"/>
    <x v="377"/>
    <n v="190"/>
    <n v="187"/>
    <n v="290"/>
    <n v="488"/>
    <n v="224"/>
    <n v="2"/>
    <x v="19"/>
    <x v="1"/>
    <x v="0"/>
    <x v="0"/>
    <x v="0"/>
    <x v="0"/>
    <x v="1"/>
  </r>
  <r>
    <n v="207"/>
    <n v="222"/>
    <n v="373"/>
    <n v="150"/>
    <n v="67"/>
    <x v="35"/>
    <x v="67"/>
    <n v="170"/>
    <n v="137"/>
    <n v="230"/>
    <n v="390"/>
    <n v="309"/>
    <n v="3"/>
    <x v="19"/>
    <x v="1"/>
    <x v="0"/>
    <x v="0"/>
    <x v="1"/>
    <x v="0"/>
    <x v="2"/>
  </r>
  <r>
    <n v="362"/>
    <n v="392"/>
    <n v="681"/>
    <n v="312"/>
    <n v="121"/>
    <x v="81"/>
    <x v="270"/>
    <n v="340"/>
    <n v="244"/>
    <n v="470"/>
    <n v="815"/>
    <n v="773"/>
    <n v="5"/>
    <x v="19"/>
    <x v="1"/>
    <x v="0"/>
    <x v="0"/>
    <x v="0"/>
    <x v="2"/>
    <x v="4"/>
  </r>
  <r>
    <n v="230"/>
    <n v="266"/>
    <n v="527"/>
    <n v="225"/>
    <n v="92"/>
    <x v="73"/>
    <x v="376"/>
    <n v="220"/>
    <n v="227"/>
    <n v="320"/>
    <n v="620"/>
    <n v="847"/>
    <n v="6"/>
    <x v="19"/>
    <x v="1"/>
    <x v="0"/>
    <x v="0"/>
    <x v="1"/>
    <x v="2"/>
    <x v="5"/>
  </r>
  <r>
    <n v="362"/>
    <n v="392"/>
    <n v="681"/>
    <n v="284"/>
    <n v="121"/>
    <x v="81"/>
    <x v="270"/>
    <n v="250"/>
    <n v="168"/>
    <n v="350"/>
    <n v="592"/>
    <n v="515"/>
    <n v="8"/>
    <x v="19"/>
    <x v="2"/>
    <x v="0"/>
    <x v="1"/>
    <x v="1"/>
    <x v="3"/>
    <x v="6"/>
  </r>
  <r>
    <n v="208"/>
    <n v="222"/>
    <n v="373"/>
    <n v="206"/>
    <n v="66"/>
    <x v="35"/>
    <x v="67"/>
    <n v="150"/>
    <n v="158"/>
    <n v="200"/>
    <n v="330"/>
    <n v="515"/>
    <n v="9"/>
    <x v="19"/>
    <x v="2"/>
    <x v="0"/>
    <x v="1"/>
    <x v="1"/>
    <x v="3"/>
    <x v="7"/>
  </r>
  <r>
    <n v="230"/>
    <n v="266"/>
    <n v="527"/>
    <n v="301"/>
    <n v="92"/>
    <x v="73"/>
    <x v="376"/>
    <n v="150"/>
    <n v="155"/>
    <n v="240"/>
    <n v="449"/>
    <n v="319"/>
    <n v="11"/>
    <x v="19"/>
    <x v="2"/>
    <x v="0"/>
    <x v="1"/>
    <x v="0"/>
    <x v="1"/>
    <x v="9"/>
  </r>
  <r>
    <n v="286"/>
    <n v="348"/>
    <n v="626"/>
    <n v="325"/>
    <n v="131"/>
    <x v="82"/>
    <x v="378"/>
    <n v="180"/>
    <n v="163"/>
    <n v="310"/>
    <n v="538"/>
    <n v="515"/>
    <n v="12"/>
    <x v="19"/>
    <x v="2"/>
    <x v="0"/>
    <x v="1"/>
    <x v="0"/>
    <x v="1"/>
    <x v="10"/>
  </r>
  <r>
    <n v="26"/>
    <n v="38"/>
    <n v="62"/>
    <n v="25"/>
    <n v="18"/>
    <x v="15"/>
    <x v="381"/>
    <n v="30"/>
    <n v="20"/>
    <n v="40"/>
    <n v="61"/>
    <n v="319"/>
    <n v="1"/>
    <x v="19"/>
    <x v="2"/>
    <x v="0"/>
    <x v="1"/>
    <x v="0"/>
    <x v="0"/>
    <x v="0"/>
  </r>
  <r>
    <n v="21"/>
    <n v="49"/>
    <n v="89"/>
    <n v="41"/>
    <n v="32"/>
    <x v="19"/>
    <x v="322"/>
    <n v="20"/>
    <n v="38"/>
    <n v="50"/>
    <n v="92"/>
    <n v="319"/>
    <n v="2"/>
    <x v="19"/>
    <x v="2"/>
    <x v="0"/>
    <x v="1"/>
    <x v="0"/>
    <x v="0"/>
    <x v="1"/>
  </r>
  <r>
    <n v="1"/>
    <n v="18"/>
    <n v="32"/>
    <n v="14"/>
    <n v="16"/>
    <x v="16"/>
    <x v="203"/>
    <n v="10"/>
    <n v="10"/>
    <n v="20"/>
    <n v="33"/>
    <n v="641"/>
    <n v="3"/>
    <x v="19"/>
    <x v="2"/>
    <x v="0"/>
    <x v="1"/>
    <x v="1"/>
    <x v="0"/>
    <x v="2"/>
  </r>
  <r>
    <n v="25"/>
    <n v="35"/>
    <n v="57"/>
    <n v="23"/>
    <n v="16"/>
    <x v="41"/>
    <x v="379"/>
    <n v="30"/>
    <n v="20"/>
    <n v="40"/>
    <n v="60"/>
    <n v="563"/>
    <n v="5"/>
    <x v="19"/>
    <x v="2"/>
    <x v="0"/>
    <x v="1"/>
    <x v="0"/>
    <x v="2"/>
    <x v="4"/>
  </r>
  <r>
    <n v="43"/>
    <n v="43"/>
    <n v="43"/>
    <n v="0"/>
    <n v="11"/>
    <x v="38"/>
    <x v="380"/>
    <n v="40"/>
    <n v="0"/>
    <n v="50"/>
    <n v="44"/>
    <n v="563"/>
    <n v="6"/>
    <x v="19"/>
    <x v="2"/>
    <x v="0"/>
    <x v="1"/>
    <x v="1"/>
    <x v="2"/>
    <x v="5"/>
  </r>
  <r>
    <n v="3"/>
    <n v="88"/>
    <n v="150"/>
    <n v="63"/>
    <n v="80"/>
    <x v="7"/>
    <x v="382"/>
    <n v="20"/>
    <n v="42"/>
    <n v="80"/>
    <n v="130"/>
    <n v="636"/>
    <n v="8"/>
    <x v="19"/>
    <x v="3"/>
    <x v="0"/>
    <x v="1"/>
    <x v="1"/>
    <x v="3"/>
    <x v="6"/>
  </r>
  <r>
    <n v="-57"/>
    <n v="19"/>
    <n v="138"/>
    <n v="105"/>
    <n v="56"/>
    <x v="76"/>
    <x v="383"/>
    <n v="-20"/>
    <n v="106"/>
    <n v="20"/>
    <n v="129"/>
    <n v="816"/>
    <n v="9"/>
    <x v="19"/>
    <x v="3"/>
    <x v="0"/>
    <x v="1"/>
    <x v="1"/>
    <x v="3"/>
    <x v="7"/>
  </r>
  <r>
    <n v="26"/>
    <n v="60"/>
    <n v="104"/>
    <n v="45"/>
    <n v="38"/>
    <x v="3"/>
    <x v="384"/>
    <n v="30"/>
    <n v="19"/>
    <n v="60"/>
    <n v="79"/>
    <n v="573"/>
    <n v="11"/>
    <x v="19"/>
    <x v="3"/>
    <x v="0"/>
    <x v="1"/>
    <x v="0"/>
    <x v="1"/>
    <x v="9"/>
  </r>
  <r>
    <n v="-12"/>
    <n v="36"/>
    <n v="64"/>
    <n v="29"/>
    <n v="42"/>
    <x v="21"/>
    <x v="385"/>
    <n v="-10"/>
    <n v="20"/>
    <n v="30"/>
    <n v="38"/>
    <n v="314"/>
    <n v="12"/>
    <x v="19"/>
    <x v="3"/>
    <x v="0"/>
    <x v="1"/>
    <x v="0"/>
    <x v="1"/>
    <x v="10"/>
  </r>
  <r>
    <n v="1"/>
    <n v="48"/>
    <n v="85"/>
    <n v="38"/>
    <n v="44"/>
    <x v="3"/>
    <x v="386"/>
    <n v="0"/>
    <n v="30"/>
    <n v="40"/>
    <n v="70"/>
    <n v="573"/>
    <n v="13"/>
    <x v="19"/>
    <x v="3"/>
    <x v="0"/>
    <x v="1"/>
    <x v="0"/>
    <x v="1"/>
    <x v="3"/>
  </r>
  <r>
    <n v="37"/>
    <n v="88"/>
    <n v="159"/>
    <n v="72"/>
    <n v="57"/>
    <x v="1"/>
    <x v="389"/>
    <n v="40"/>
    <n v="68"/>
    <n v="90"/>
    <n v="158"/>
    <n v="660"/>
    <n v="2"/>
    <x v="19"/>
    <x v="3"/>
    <x v="0"/>
    <x v="1"/>
    <x v="0"/>
    <x v="0"/>
    <x v="1"/>
  </r>
  <r>
    <n v="33"/>
    <n v="60"/>
    <n v="109"/>
    <n v="50"/>
    <n v="33"/>
    <x v="4"/>
    <x v="390"/>
    <n v="30"/>
    <n v="50"/>
    <n v="60"/>
    <n v="110"/>
    <n v="417"/>
    <n v="3"/>
    <x v="19"/>
    <x v="3"/>
    <x v="0"/>
    <x v="1"/>
    <x v="1"/>
    <x v="0"/>
    <x v="2"/>
  </r>
  <r>
    <n v="40"/>
    <n v="49"/>
    <n v="82"/>
    <n v="34"/>
    <n v="19"/>
    <x v="28"/>
    <x v="387"/>
    <n v="40"/>
    <n v="25"/>
    <n v="60"/>
    <n v="85"/>
    <n v="636"/>
    <n v="5"/>
    <x v="19"/>
    <x v="3"/>
    <x v="0"/>
    <x v="1"/>
    <x v="0"/>
    <x v="2"/>
    <x v="4"/>
  </r>
  <r>
    <n v="39"/>
    <n v="48"/>
    <n v="79"/>
    <n v="32"/>
    <n v="19"/>
    <x v="14"/>
    <x v="388"/>
    <n v="50"/>
    <n v="30"/>
    <n v="60"/>
    <n v="96"/>
    <n v="573"/>
    <n v="6"/>
    <x v="19"/>
    <x v="3"/>
    <x v="0"/>
    <x v="1"/>
    <x v="1"/>
    <x v="2"/>
    <x v="5"/>
  </r>
  <r>
    <n v="12"/>
    <n v="25"/>
    <n v="41"/>
    <n v="16"/>
    <n v="15"/>
    <x v="16"/>
    <x v="54"/>
    <n v="20"/>
    <n v="10"/>
    <n v="20"/>
    <n v="38"/>
    <n v="513"/>
    <n v="8"/>
    <x v="19"/>
    <x v="4"/>
    <x v="0"/>
    <x v="0"/>
    <x v="1"/>
    <x v="3"/>
    <x v="6"/>
  </r>
  <r>
    <n v="22"/>
    <n v="33"/>
    <n v="55"/>
    <n v="22"/>
    <n v="16"/>
    <x v="41"/>
    <x v="160"/>
    <n v="30"/>
    <n v="10"/>
    <n v="30"/>
    <n v="40"/>
    <n v="513"/>
    <n v="9"/>
    <x v="19"/>
    <x v="4"/>
    <x v="0"/>
    <x v="0"/>
    <x v="1"/>
    <x v="3"/>
    <x v="7"/>
  </r>
  <r>
    <n v="142"/>
    <n v="172"/>
    <n v="283"/>
    <n v="93"/>
    <n v="64"/>
    <x v="76"/>
    <x v="391"/>
    <n v="100"/>
    <n v="101"/>
    <n v="160"/>
    <n v="239"/>
    <n v="614"/>
    <n v="11"/>
    <x v="19"/>
    <x v="4"/>
    <x v="0"/>
    <x v="0"/>
    <x v="0"/>
    <x v="1"/>
    <x v="9"/>
  </r>
  <r>
    <n v="142"/>
    <n v="161"/>
    <n v="275"/>
    <n v="70"/>
    <n v="54"/>
    <x v="63"/>
    <x v="392"/>
    <n v="100"/>
    <n v="78"/>
    <n v="150"/>
    <n v="252"/>
    <n v="419"/>
    <n v="12"/>
    <x v="19"/>
    <x v="4"/>
    <x v="0"/>
    <x v="0"/>
    <x v="0"/>
    <x v="1"/>
    <x v="10"/>
  </r>
  <r>
    <n v="11"/>
    <n v="60"/>
    <n v="108"/>
    <n v="49"/>
    <n v="48"/>
    <x v="22"/>
    <x v="282"/>
    <n v="20"/>
    <n v="44"/>
    <n v="70"/>
    <n v="126"/>
    <n v="216"/>
    <n v="6"/>
    <x v="19"/>
    <x v="4"/>
    <x v="0"/>
    <x v="0"/>
    <x v="1"/>
    <x v="2"/>
    <x v="5"/>
  </r>
  <r>
    <n v="26"/>
    <n v="62"/>
    <n v="107"/>
    <n v="46"/>
    <n v="40"/>
    <x v="4"/>
    <x v="126"/>
    <n v="40"/>
    <n v="40"/>
    <n v="70"/>
    <n v="110"/>
    <n v="419"/>
    <n v="1"/>
    <x v="19"/>
    <x v="4"/>
    <x v="0"/>
    <x v="0"/>
    <x v="0"/>
    <x v="0"/>
    <x v="0"/>
  </r>
  <r>
    <n v="26"/>
    <n v="51"/>
    <n v="84"/>
    <n v="34"/>
    <n v="30"/>
    <x v="29"/>
    <x v="393"/>
    <n v="30"/>
    <n v="32"/>
    <n v="50"/>
    <n v="78"/>
    <n v="330"/>
    <n v="2"/>
    <x v="19"/>
    <x v="4"/>
    <x v="0"/>
    <x v="0"/>
    <x v="0"/>
    <x v="0"/>
    <x v="1"/>
  </r>
  <r>
    <n v="-15"/>
    <n v="52"/>
    <n v="88"/>
    <n v="37"/>
    <n v="59"/>
    <x v="37"/>
    <x v="72"/>
    <n v="10"/>
    <n v="30"/>
    <n v="60"/>
    <n v="87"/>
    <n v="513"/>
    <n v="3"/>
    <x v="19"/>
    <x v="4"/>
    <x v="0"/>
    <x v="0"/>
    <x v="1"/>
    <x v="0"/>
    <x v="2"/>
  </r>
  <r>
    <n v="112"/>
    <n v="146"/>
    <n v="288"/>
    <n v="100"/>
    <n v="60"/>
    <x v="30"/>
    <x v="371"/>
    <n v="120"/>
    <n v="144"/>
    <n v="180"/>
    <n v="345"/>
    <n v="513"/>
    <n v="5"/>
    <x v="19"/>
    <x v="4"/>
    <x v="0"/>
    <x v="0"/>
    <x v="0"/>
    <x v="2"/>
    <x v="4"/>
  </r>
  <r>
    <n v="57"/>
    <n v="79"/>
    <n v="125"/>
    <n v="47"/>
    <n v="35"/>
    <x v="3"/>
    <x v="81"/>
    <n v="50"/>
    <n v="48"/>
    <n v="70"/>
    <n v="110"/>
    <n v="414"/>
    <n v="8"/>
    <x v="19"/>
    <x v="5"/>
    <x v="0"/>
    <x v="1"/>
    <x v="1"/>
    <x v="3"/>
    <x v="6"/>
  </r>
  <r>
    <n v="87"/>
    <n v="91"/>
    <n v="153"/>
    <n v="63"/>
    <n v="26"/>
    <x v="43"/>
    <x v="295"/>
    <n v="70"/>
    <n v="41"/>
    <n v="80"/>
    <n v="121"/>
    <n v="262"/>
    <n v="9"/>
    <x v="19"/>
    <x v="5"/>
    <x v="0"/>
    <x v="1"/>
    <x v="1"/>
    <x v="3"/>
    <x v="7"/>
  </r>
  <r>
    <n v="28"/>
    <n v="54"/>
    <n v="89"/>
    <n v="36"/>
    <n v="32"/>
    <x v="21"/>
    <x v="184"/>
    <n v="10"/>
    <n v="19"/>
    <n v="40"/>
    <n v="70"/>
    <n v="715"/>
    <n v="11"/>
    <x v="19"/>
    <x v="5"/>
    <x v="0"/>
    <x v="1"/>
    <x v="0"/>
    <x v="1"/>
    <x v="9"/>
  </r>
  <r>
    <n v="-10"/>
    <n v="61"/>
    <n v="104"/>
    <n v="44"/>
    <n v="63"/>
    <x v="40"/>
    <x v="73"/>
    <n v="10"/>
    <n v="18"/>
    <n v="60"/>
    <n v="102"/>
    <n v="715"/>
    <n v="12"/>
    <x v="19"/>
    <x v="5"/>
    <x v="0"/>
    <x v="1"/>
    <x v="0"/>
    <x v="1"/>
    <x v="10"/>
  </r>
  <r>
    <n v="25"/>
    <n v="39"/>
    <n v="68"/>
    <n v="30"/>
    <n v="20"/>
    <x v="28"/>
    <x v="394"/>
    <n v="30"/>
    <n v="36"/>
    <n v="50"/>
    <n v="86"/>
    <n v="262"/>
    <n v="6"/>
    <x v="19"/>
    <x v="5"/>
    <x v="0"/>
    <x v="1"/>
    <x v="1"/>
    <x v="2"/>
    <x v="5"/>
  </r>
  <r>
    <n v="29"/>
    <n v="77"/>
    <n v="139"/>
    <n v="63"/>
    <n v="52"/>
    <x v="5"/>
    <x v="237"/>
    <n v="30"/>
    <n v="59"/>
    <n v="80"/>
    <n v="141"/>
    <n v="414"/>
    <n v="1"/>
    <x v="19"/>
    <x v="5"/>
    <x v="0"/>
    <x v="1"/>
    <x v="0"/>
    <x v="0"/>
    <x v="0"/>
  </r>
  <r>
    <n v="48"/>
    <n v="184"/>
    <n v="314"/>
    <n v="147"/>
    <n v="139"/>
    <x v="83"/>
    <x v="395"/>
    <n v="60"/>
    <n v="147"/>
    <n v="190"/>
    <n v="332"/>
    <n v="920"/>
    <n v="2"/>
    <x v="19"/>
    <x v="5"/>
    <x v="0"/>
    <x v="1"/>
    <x v="0"/>
    <x v="0"/>
    <x v="1"/>
  </r>
  <r>
    <n v="101"/>
    <n v="132"/>
    <n v="229"/>
    <n v="99"/>
    <n v="55"/>
    <x v="18"/>
    <x v="396"/>
    <n v="90"/>
    <n v="72"/>
    <n v="140"/>
    <n v="237"/>
    <n v="715"/>
    <n v="3"/>
    <x v="19"/>
    <x v="5"/>
    <x v="0"/>
    <x v="1"/>
    <x v="1"/>
    <x v="0"/>
    <x v="2"/>
  </r>
  <r>
    <n v="97"/>
    <n v="123"/>
    <n v="224"/>
    <n v="83"/>
    <n v="49"/>
    <x v="62"/>
    <x v="41"/>
    <n v="100"/>
    <n v="121"/>
    <n v="150"/>
    <n v="265"/>
    <n v="715"/>
    <n v="5"/>
    <x v="19"/>
    <x v="5"/>
    <x v="0"/>
    <x v="1"/>
    <x v="0"/>
    <x v="2"/>
    <x v="4"/>
  </r>
  <r>
    <n v="39"/>
    <n v="88"/>
    <n v="159"/>
    <n v="72"/>
    <n v="56"/>
    <x v="1"/>
    <x v="389"/>
    <n v="30"/>
    <n v="50"/>
    <n v="70"/>
    <n v="120"/>
    <n v="959"/>
    <n v="9"/>
    <x v="19"/>
    <x v="6"/>
    <x v="1"/>
    <x v="1"/>
    <x v="1"/>
    <x v="3"/>
    <x v="7"/>
  </r>
  <r>
    <n v="33"/>
    <n v="60"/>
    <n v="109"/>
    <n v="50"/>
    <n v="33"/>
    <x v="4"/>
    <x v="390"/>
    <n v="30"/>
    <n v="40"/>
    <n v="50"/>
    <n v="70"/>
    <n v="475"/>
    <n v="10"/>
    <x v="19"/>
    <x v="6"/>
    <x v="1"/>
    <x v="1"/>
    <x v="1"/>
    <x v="3"/>
    <x v="8"/>
  </r>
  <r>
    <n v="39"/>
    <n v="49"/>
    <n v="82"/>
    <n v="34"/>
    <n v="20"/>
    <x v="28"/>
    <x v="387"/>
    <n v="40"/>
    <n v="19"/>
    <n v="50"/>
    <n v="69"/>
    <n v="959"/>
    <n v="11"/>
    <x v="19"/>
    <x v="6"/>
    <x v="1"/>
    <x v="1"/>
    <x v="0"/>
    <x v="1"/>
    <x v="9"/>
  </r>
  <r>
    <n v="17"/>
    <n v="28"/>
    <n v="47"/>
    <n v="19"/>
    <n v="15"/>
    <x v="13"/>
    <x v="397"/>
    <n v="20"/>
    <n v="20"/>
    <n v="30"/>
    <n v="63"/>
    <n v="203"/>
    <n v="13"/>
    <x v="19"/>
    <x v="6"/>
    <x v="1"/>
    <x v="1"/>
    <x v="0"/>
    <x v="1"/>
    <x v="3"/>
  </r>
  <r>
    <n v="-11"/>
    <n v="61"/>
    <n v="104"/>
    <n v="44"/>
    <n v="64"/>
    <x v="40"/>
    <x v="73"/>
    <n v="10"/>
    <n v="40"/>
    <n v="60"/>
    <n v="95"/>
    <n v="475"/>
    <n v="5"/>
    <x v="19"/>
    <x v="6"/>
    <x v="1"/>
    <x v="1"/>
    <x v="0"/>
    <x v="2"/>
    <x v="4"/>
  </r>
  <r>
    <n v="22"/>
    <n v="56"/>
    <n v="97"/>
    <n v="42"/>
    <n v="37"/>
    <x v="45"/>
    <x v="222"/>
    <n v="20"/>
    <n v="34"/>
    <n v="50"/>
    <n v="84"/>
    <n v="203"/>
    <n v="6"/>
    <x v="19"/>
    <x v="6"/>
    <x v="1"/>
    <x v="1"/>
    <x v="1"/>
    <x v="2"/>
    <x v="5"/>
  </r>
  <r>
    <n v="104"/>
    <n v="135"/>
    <n v="223"/>
    <n v="90"/>
    <n v="56"/>
    <x v="57"/>
    <x v="398"/>
    <n v="90"/>
    <n v="80"/>
    <n v="130"/>
    <n v="208"/>
    <n v="203"/>
    <n v="2"/>
    <x v="19"/>
    <x v="6"/>
    <x v="1"/>
    <x v="1"/>
    <x v="0"/>
    <x v="0"/>
    <x v="1"/>
  </r>
  <r>
    <n v="25"/>
    <n v="39"/>
    <n v="68"/>
    <n v="30"/>
    <n v="20"/>
    <x v="28"/>
    <x v="394"/>
    <n v="20"/>
    <n v="20"/>
    <n v="30"/>
    <n v="42"/>
    <n v="786"/>
    <n v="8"/>
    <x v="19"/>
    <x v="7"/>
    <x v="1"/>
    <x v="0"/>
    <x v="1"/>
    <x v="3"/>
    <x v="6"/>
  </r>
  <r>
    <n v="28"/>
    <n v="77"/>
    <n v="139"/>
    <n v="63"/>
    <n v="53"/>
    <x v="5"/>
    <x v="237"/>
    <n v="30"/>
    <n v="40"/>
    <n v="60"/>
    <n v="91"/>
    <n v="727"/>
    <n v="9"/>
    <x v="19"/>
    <x v="7"/>
    <x v="1"/>
    <x v="0"/>
    <x v="1"/>
    <x v="3"/>
    <x v="7"/>
  </r>
  <r>
    <n v="97"/>
    <n v="123"/>
    <n v="224"/>
    <n v="66"/>
    <n v="49"/>
    <x v="62"/>
    <x v="41"/>
    <n v="70"/>
    <n v="60"/>
    <n v="100"/>
    <n v="180"/>
    <n v="850"/>
    <n v="10"/>
    <x v="19"/>
    <x v="7"/>
    <x v="1"/>
    <x v="0"/>
    <x v="1"/>
    <x v="3"/>
    <x v="8"/>
  </r>
  <r>
    <n v="61"/>
    <n v="68"/>
    <n v="113"/>
    <n v="46"/>
    <n v="22"/>
    <x v="19"/>
    <x v="399"/>
    <n v="60"/>
    <n v="29"/>
    <n v="80"/>
    <n v="109"/>
    <n v="954"/>
    <n v="11"/>
    <x v="19"/>
    <x v="7"/>
    <x v="1"/>
    <x v="0"/>
    <x v="0"/>
    <x v="1"/>
    <x v="9"/>
  </r>
  <r>
    <n v="87"/>
    <n v="91"/>
    <n v="153"/>
    <n v="63"/>
    <n v="26"/>
    <x v="43"/>
    <x v="295"/>
    <n v="80"/>
    <n v="73"/>
    <n v="100"/>
    <n v="160"/>
    <n v="904"/>
    <n v="13"/>
    <x v="19"/>
    <x v="7"/>
    <x v="1"/>
    <x v="0"/>
    <x v="0"/>
    <x v="1"/>
    <x v="3"/>
  </r>
  <r>
    <n v="48"/>
    <n v="184"/>
    <n v="314"/>
    <n v="182"/>
    <n v="139"/>
    <x v="83"/>
    <x v="395"/>
    <n v="60"/>
    <n v="94"/>
    <n v="190"/>
    <n v="305"/>
    <n v="941"/>
    <n v="5"/>
    <x v="19"/>
    <x v="7"/>
    <x v="1"/>
    <x v="0"/>
    <x v="0"/>
    <x v="2"/>
    <x v="4"/>
  </r>
  <r>
    <n v="101"/>
    <n v="132"/>
    <n v="229"/>
    <n v="99"/>
    <n v="55"/>
    <x v="18"/>
    <x v="396"/>
    <n v="80"/>
    <n v="84"/>
    <n v="130"/>
    <n v="214"/>
    <n v="904"/>
    <n v="6"/>
    <x v="19"/>
    <x v="7"/>
    <x v="1"/>
    <x v="0"/>
    <x v="1"/>
    <x v="2"/>
    <x v="5"/>
  </r>
  <r>
    <n v="144"/>
    <n v="172"/>
    <n v="283"/>
    <n v="153"/>
    <n v="63"/>
    <x v="76"/>
    <x v="391"/>
    <n v="120"/>
    <n v="139"/>
    <n v="170"/>
    <n v="272"/>
    <n v="954"/>
    <n v="2"/>
    <x v="19"/>
    <x v="7"/>
    <x v="1"/>
    <x v="0"/>
    <x v="0"/>
    <x v="0"/>
    <x v="1"/>
  </r>
  <r>
    <n v="141"/>
    <n v="161"/>
    <n v="275"/>
    <n v="129"/>
    <n v="55"/>
    <x v="63"/>
    <x v="392"/>
    <n v="100"/>
    <n v="121"/>
    <n v="150"/>
    <n v="260"/>
    <n v="561"/>
    <n v="3"/>
    <x v="19"/>
    <x v="7"/>
    <x v="1"/>
    <x v="0"/>
    <x v="1"/>
    <x v="0"/>
    <x v="2"/>
  </r>
  <r>
    <n v="12"/>
    <n v="60"/>
    <n v="108"/>
    <n v="49"/>
    <n v="47"/>
    <x v="22"/>
    <x v="282"/>
    <n v="20"/>
    <n v="30"/>
    <n v="50"/>
    <n v="80"/>
    <n v="978"/>
    <n v="9"/>
    <x v="19"/>
    <x v="8"/>
    <x v="1"/>
    <x v="0"/>
    <x v="1"/>
    <x v="3"/>
    <x v="7"/>
  </r>
  <r>
    <n v="22"/>
    <n v="33"/>
    <n v="55"/>
    <n v="22"/>
    <n v="16"/>
    <x v="41"/>
    <x v="160"/>
    <n v="20"/>
    <n v="20"/>
    <n v="30"/>
    <n v="61"/>
    <n v="508"/>
    <n v="11"/>
    <x v="19"/>
    <x v="8"/>
    <x v="1"/>
    <x v="0"/>
    <x v="0"/>
    <x v="1"/>
    <x v="9"/>
  </r>
  <r>
    <n v="12"/>
    <n v="25"/>
    <n v="41"/>
    <n v="16"/>
    <n v="15"/>
    <x v="16"/>
    <x v="54"/>
    <n v="20"/>
    <n v="10"/>
    <n v="30"/>
    <n v="40"/>
    <n v="781"/>
    <n v="13"/>
    <x v="19"/>
    <x v="8"/>
    <x v="1"/>
    <x v="0"/>
    <x v="0"/>
    <x v="1"/>
    <x v="3"/>
  </r>
  <r>
    <n v="8"/>
    <n v="68"/>
    <n v="104"/>
    <n v="37"/>
    <n v="58"/>
    <x v="37"/>
    <x v="400"/>
    <n v="20"/>
    <n v="25"/>
    <n v="70"/>
    <n v="100"/>
    <n v="339"/>
    <n v="5"/>
    <x v="19"/>
    <x v="8"/>
    <x v="1"/>
    <x v="0"/>
    <x v="0"/>
    <x v="2"/>
    <x v="4"/>
  </r>
  <r>
    <n v="113"/>
    <n v="146"/>
    <n v="288"/>
    <n v="103"/>
    <n v="60"/>
    <x v="30"/>
    <x v="371"/>
    <n v="100"/>
    <n v="105"/>
    <n v="150"/>
    <n v="280"/>
    <n v="857"/>
    <n v="7"/>
    <x v="19"/>
    <x v="8"/>
    <x v="1"/>
    <x v="0"/>
    <x v="0"/>
    <x v="2"/>
    <x v="11"/>
  </r>
  <r>
    <n v="777"/>
    <n v="612"/>
    <n v="658"/>
    <n v="52"/>
    <n v="46"/>
    <x v="43"/>
    <x v="401"/>
    <n v="560"/>
    <n v="38"/>
    <n v="590"/>
    <n v="632"/>
    <n v="617"/>
    <n v="2"/>
    <x v="19"/>
    <x v="8"/>
    <x v="1"/>
    <x v="0"/>
    <x v="0"/>
    <x v="0"/>
    <x v="1"/>
  </r>
  <r>
    <n v="1"/>
    <n v="48"/>
    <n v="85"/>
    <n v="38"/>
    <n v="44"/>
    <x v="3"/>
    <x v="386"/>
    <n v="10"/>
    <n v="20"/>
    <n v="40"/>
    <n v="69"/>
    <n v="603"/>
    <n v="9"/>
    <x v="19"/>
    <x v="9"/>
    <x v="1"/>
    <x v="1"/>
    <x v="1"/>
    <x v="3"/>
    <x v="7"/>
  </r>
  <r>
    <n v="28"/>
    <n v="38"/>
    <n v="62"/>
    <n v="25"/>
    <n v="17"/>
    <x v="15"/>
    <x v="381"/>
    <n v="30"/>
    <n v="20"/>
    <n v="40"/>
    <n v="60"/>
    <n v="603"/>
    <n v="11"/>
    <x v="19"/>
    <x v="9"/>
    <x v="1"/>
    <x v="1"/>
    <x v="0"/>
    <x v="1"/>
    <x v="9"/>
  </r>
  <r>
    <n v="43"/>
    <n v="43"/>
    <n v="43"/>
    <n v="0"/>
    <n v="11"/>
    <x v="38"/>
    <x v="380"/>
    <n v="30"/>
    <n v="0"/>
    <n v="40"/>
    <n v="53"/>
    <n v="603"/>
    <n v="13"/>
    <x v="19"/>
    <x v="9"/>
    <x v="1"/>
    <x v="1"/>
    <x v="0"/>
    <x v="1"/>
    <x v="3"/>
  </r>
  <r>
    <n v="1"/>
    <n v="88"/>
    <n v="150"/>
    <n v="63"/>
    <n v="81"/>
    <x v="7"/>
    <x v="382"/>
    <n v="10"/>
    <n v="60"/>
    <n v="80"/>
    <n v="140"/>
    <n v="603"/>
    <n v="5"/>
    <x v="19"/>
    <x v="9"/>
    <x v="1"/>
    <x v="1"/>
    <x v="0"/>
    <x v="2"/>
    <x v="4"/>
  </r>
  <r>
    <n v="-12"/>
    <n v="36"/>
    <n v="64"/>
    <n v="29"/>
    <n v="42"/>
    <x v="21"/>
    <x v="385"/>
    <n v="0"/>
    <n v="20"/>
    <n v="40"/>
    <n v="53"/>
    <n v="603"/>
    <n v="7"/>
    <x v="19"/>
    <x v="9"/>
    <x v="1"/>
    <x v="1"/>
    <x v="0"/>
    <x v="2"/>
    <x v="11"/>
  </r>
  <r>
    <n v="66"/>
    <n v="90"/>
    <n v="150"/>
    <n v="61"/>
    <n v="39"/>
    <x v="8"/>
    <x v="402"/>
    <n v="70"/>
    <n v="49"/>
    <n v="90"/>
    <n v="140"/>
    <n v="603"/>
    <n v="1"/>
    <x v="19"/>
    <x v="9"/>
    <x v="1"/>
    <x v="1"/>
    <x v="0"/>
    <x v="0"/>
    <x v="0"/>
  </r>
  <r>
    <n v="61"/>
    <n v="96"/>
    <n v="159"/>
    <n v="64"/>
    <n v="48"/>
    <x v="27"/>
    <x v="156"/>
    <n v="60"/>
    <n v="62"/>
    <n v="90"/>
    <n v="152"/>
    <n v="603"/>
    <n v="2"/>
    <x v="19"/>
    <x v="9"/>
    <x v="1"/>
    <x v="1"/>
    <x v="0"/>
    <x v="0"/>
    <x v="1"/>
  </r>
  <r>
    <n v="316"/>
    <n v="369"/>
    <n v="647"/>
    <n v="236"/>
    <n v="130"/>
    <x v="82"/>
    <x v="403"/>
    <n v="180"/>
    <n v="198"/>
    <n v="290"/>
    <n v="491"/>
    <n v="212"/>
    <n v="9"/>
    <x v="19"/>
    <x v="10"/>
    <x v="1"/>
    <x v="0"/>
    <x v="1"/>
    <x v="3"/>
    <x v="7"/>
  </r>
  <r>
    <n v="-420"/>
    <n v="-187"/>
    <n v="123"/>
    <n v="326"/>
    <n v="109"/>
    <x v="72"/>
    <x v="404"/>
    <n v="-230"/>
    <n v="144"/>
    <n v="-140"/>
    <n v="80"/>
    <n v="718"/>
    <n v="10"/>
    <x v="19"/>
    <x v="10"/>
    <x v="1"/>
    <x v="0"/>
    <x v="1"/>
    <x v="3"/>
    <x v="8"/>
  </r>
  <r>
    <n v="199"/>
    <n v="191"/>
    <n v="320"/>
    <n v="98"/>
    <n v="44"/>
    <x v="64"/>
    <x v="374"/>
    <n v="170"/>
    <n v="101"/>
    <n v="210"/>
    <n v="340"/>
    <n v="646"/>
    <n v="11"/>
    <x v="19"/>
    <x v="10"/>
    <x v="1"/>
    <x v="0"/>
    <x v="0"/>
    <x v="1"/>
    <x v="9"/>
  </r>
  <r>
    <n v="184"/>
    <n v="178"/>
    <n v="298"/>
    <n v="93"/>
    <n v="42"/>
    <x v="20"/>
    <x v="375"/>
    <n v="150"/>
    <n v="93"/>
    <n v="190"/>
    <n v="308"/>
    <n v="716"/>
    <n v="12"/>
    <x v="19"/>
    <x v="10"/>
    <x v="1"/>
    <x v="0"/>
    <x v="0"/>
    <x v="1"/>
    <x v="10"/>
  </r>
  <r>
    <n v="145"/>
    <n v="145"/>
    <n v="243"/>
    <n v="86"/>
    <n v="37"/>
    <x v="55"/>
    <x v="372"/>
    <n v="130"/>
    <n v="104"/>
    <n v="160"/>
    <n v="273"/>
    <n v="845"/>
    <n v="13"/>
    <x v="19"/>
    <x v="10"/>
    <x v="1"/>
    <x v="0"/>
    <x v="0"/>
    <x v="1"/>
    <x v="3"/>
  </r>
  <r>
    <n v="-392"/>
    <n v="-95"/>
    <n v="77"/>
    <n v="146"/>
    <n v="176"/>
    <x v="84"/>
    <x v="405"/>
    <n v="-260"/>
    <n v="177"/>
    <n v="-90"/>
    <n v="70"/>
    <n v="212"/>
    <n v="5"/>
    <x v="19"/>
    <x v="10"/>
    <x v="1"/>
    <x v="0"/>
    <x v="0"/>
    <x v="2"/>
    <x v="4"/>
  </r>
  <r>
    <n v="247"/>
    <n v="277"/>
    <n v="538"/>
    <n v="239"/>
    <n v="91"/>
    <x v="73"/>
    <x v="364"/>
    <n v="190"/>
    <n v="181"/>
    <n v="280"/>
    <n v="537"/>
    <n v="585"/>
    <n v="7"/>
    <x v="19"/>
    <x v="10"/>
    <x v="1"/>
    <x v="0"/>
    <x v="0"/>
    <x v="2"/>
    <x v="11"/>
  </r>
  <r>
    <n v="508"/>
    <n v="546"/>
    <n v="902"/>
    <n v="342"/>
    <n v="166"/>
    <x v="80"/>
    <x v="406"/>
    <n v="370"/>
    <n v="281"/>
    <n v="520"/>
    <n v="862"/>
    <n v="914"/>
    <n v="2"/>
    <x v="19"/>
    <x v="10"/>
    <x v="1"/>
    <x v="0"/>
    <x v="0"/>
    <x v="0"/>
    <x v="1"/>
  </r>
  <r>
    <n v="84"/>
    <n v="99"/>
    <n v="174"/>
    <n v="77"/>
    <n v="35"/>
    <x v="25"/>
    <x v="394"/>
    <n v="70"/>
    <n v="78"/>
    <n v="100"/>
    <n v="162"/>
    <n v="504"/>
    <n v="8"/>
    <x v="19"/>
    <x v="11"/>
    <x v="2"/>
    <x v="1"/>
    <x v="1"/>
    <x v="3"/>
    <x v="6"/>
  </r>
  <r>
    <n v="39"/>
    <n v="88"/>
    <n v="159"/>
    <n v="72"/>
    <n v="56"/>
    <x v="1"/>
    <x v="389"/>
    <n v="40"/>
    <n v="51"/>
    <n v="90"/>
    <n v="159"/>
    <n v="225"/>
    <n v="9"/>
    <x v="19"/>
    <x v="11"/>
    <x v="2"/>
    <x v="1"/>
    <x v="1"/>
    <x v="3"/>
    <x v="7"/>
  </r>
  <r>
    <n v="63"/>
    <n v="70"/>
    <n v="117"/>
    <n v="48"/>
    <n v="22"/>
    <x v="45"/>
    <x v="407"/>
    <n v="60"/>
    <n v="60"/>
    <n v="80"/>
    <n v="138"/>
    <n v="504"/>
    <n v="2"/>
    <x v="19"/>
    <x v="11"/>
    <x v="2"/>
    <x v="1"/>
    <x v="0"/>
    <x v="0"/>
    <x v="1"/>
  </r>
  <r>
    <n v="87"/>
    <n v="91"/>
    <n v="153"/>
    <n v="63"/>
    <n v="26"/>
    <x v="43"/>
    <x v="295"/>
    <n v="100"/>
    <n v="73"/>
    <n v="120"/>
    <n v="187"/>
    <n v="985"/>
    <n v="3"/>
    <x v="19"/>
    <x v="11"/>
    <x v="2"/>
    <x v="1"/>
    <x v="1"/>
    <x v="0"/>
    <x v="2"/>
  </r>
  <r>
    <n v="-10"/>
    <n v="61"/>
    <n v="104"/>
    <n v="44"/>
    <n v="63"/>
    <x v="40"/>
    <x v="408"/>
    <n v="10"/>
    <n v="30"/>
    <n v="60"/>
    <n v="94"/>
    <n v="337"/>
    <n v="4"/>
    <x v="19"/>
    <x v="11"/>
    <x v="2"/>
    <x v="1"/>
    <x v="0"/>
    <x v="2"/>
    <x v="12"/>
  </r>
  <r>
    <n v="57"/>
    <n v="79"/>
    <n v="125"/>
    <n v="47"/>
    <n v="35"/>
    <x v="3"/>
    <x v="81"/>
    <n v="40"/>
    <n v="35"/>
    <n v="60"/>
    <n v="105"/>
    <n v="318"/>
    <n v="5"/>
    <x v="19"/>
    <x v="11"/>
    <x v="2"/>
    <x v="1"/>
    <x v="0"/>
    <x v="2"/>
    <x v="4"/>
  </r>
  <r>
    <n v="29"/>
    <n v="54"/>
    <n v="89"/>
    <n v="36"/>
    <n v="31"/>
    <x v="21"/>
    <x v="184"/>
    <n v="20"/>
    <n v="24"/>
    <n v="40"/>
    <n v="64"/>
    <n v="504"/>
    <n v="6"/>
    <x v="19"/>
    <x v="11"/>
    <x v="2"/>
    <x v="1"/>
    <x v="1"/>
    <x v="2"/>
    <x v="5"/>
  </r>
  <r>
    <n v="26"/>
    <n v="38"/>
    <n v="62"/>
    <n v="25"/>
    <n v="18"/>
    <x v="15"/>
    <x v="381"/>
    <n v="30"/>
    <n v="20"/>
    <n v="40"/>
    <n v="52"/>
    <n v="505"/>
    <n v="8"/>
    <x v="19"/>
    <x v="12"/>
    <x v="2"/>
    <x v="1"/>
    <x v="1"/>
    <x v="3"/>
    <x v="6"/>
  </r>
  <r>
    <n v="21"/>
    <n v="49"/>
    <n v="89"/>
    <n v="41"/>
    <n v="32"/>
    <x v="19"/>
    <x v="322"/>
    <n v="20"/>
    <n v="21"/>
    <n v="50"/>
    <n v="89"/>
    <n v="505"/>
    <n v="9"/>
    <x v="19"/>
    <x v="12"/>
    <x v="2"/>
    <x v="1"/>
    <x v="1"/>
    <x v="3"/>
    <x v="7"/>
  </r>
  <r>
    <n v="61"/>
    <n v="96"/>
    <n v="159"/>
    <n v="64"/>
    <n v="48"/>
    <x v="27"/>
    <x v="156"/>
    <n v="70"/>
    <n v="78"/>
    <n v="120"/>
    <n v="198"/>
    <n v="505"/>
    <n v="2"/>
    <x v="19"/>
    <x v="12"/>
    <x v="2"/>
    <x v="1"/>
    <x v="0"/>
    <x v="0"/>
    <x v="1"/>
  </r>
  <r>
    <n v="-58"/>
    <n v="19"/>
    <n v="138"/>
    <n v="126"/>
    <n v="57"/>
    <x v="76"/>
    <x v="383"/>
    <n v="-30"/>
    <n v="155"/>
    <n v="20"/>
    <n v="167"/>
    <n v="505"/>
    <n v="3"/>
    <x v="19"/>
    <x v="12"/>
    <x v="2"/>
    <x v="1"/>
    <x v="1"/>
    <x v="0"/>
    <x v="2"/>
  </r>
  <r>
    <n v="-11"/>
    <n v="36"/>
    <n v="64"/>
    <n v="29"/>
    <n v="41"/>
    <x v="21"/>
    <x v="409"/>
    <n v="0"/>
    <n v="20"/>
    <n v="30"/>
    <n v="46"/>
    <n v="505"/>
    <n v="4"/>
    <x v="19"/>
    <x v="12"/>
    <x v="2"/>
    <x v="1"/>
    <x v="0"/>
    <x v="2"/>
    <x v="12"/>
  </r>
  <r>
    <n v="3"/>
    <n v="88"/>
    <n v="150"/>
    <n v="63"/>
    <n v="80"/>
    <x v="7"/>
    <x v="382"/>
    <n v="0"/>
    <n v="55"/>
    <n v="70"/>
    <n v="125"/>
    <n v="505"/>
    <n v="5"/>
    <x v="19"/>
    <x v="12"/>
    <x v="2"/>
    <x v="1"/>
    <x v="0"/>
    <x v="2"/>
    <x v="4"/>
  </r>
  <r>
    <n v="25"/>
    <n v="60"/>
    <n v="104"/>
    <n v="45"/>
    <n v="39"/>
    <x v="3"/>
    <x v="384"/>
    <n v="30"/>
    <n v="24"/>
    <n v="60"/>
    <n v="96"/>
    <n v="505"/>
    <n v="6"/>
    <x v="19"/>
    <x v="12"/>
    <x v="2"/>
    <x v="1"/>
    <x v="1"/>
    <x v="2"/>
    <x v="5"/>
  </r>
  <r>
    <n v="28"/>
    <n v="77"/>
    <n v="139"/>
    <n v="63"/>
    <n v="53"/>
    <x v="5"/>
    <x v="237"/>
    <n v="20"/>
    <n v="60"/>
    <n v="70"/>
    <n v="130"/>
    <n v="918"/>
    <n v="8"/>
    <x v="19"/>
    <x v="13"/>
    <x v="2"/>
    <x v="1"/>
    <x v="1"/>
    <x v="3"/>
    <x v="6"/>
  </r>
  <r>
    <n v="47"/>
    <n v="184"/>
    <n v="314"/>
    <n v="159"/>
    <n v="140"/>
    <x v="83"/>
    <x v="395"/>
    <n v="60"/>
    <n v="170"/>
    <n v="190"/>
    <n v="301"/>
    <n v="405"/>
    <n v="9"/>
    <x v="19"/>
    <x v="13"/>
    <x v="2"/>
    <x v="1"/>
    <x v="1"/>
    <x v="3"/>
    <x v="7"/>
  </r>
  <r>
    <n v="73"/>
    <n v="87"/>
    <n v="154"/>
    <n v="68"/>
    <n v="32"/>
    <x v="9"/>
    <x v="347"/>
    <n v="80"/>
    <n v="82"/>
    <n v="110"/>
    <n v="190"/>
    <n v="580"/>
    <n v="2"/>
    <x v="19"/>
    <x v="13"/>
    <x v="2"/>
    <x v="1"/>
    <x v="0"/>
    <x v="0"/>
    <x v="1"/>
  </r>
  <r>
    <n v="22"/>
    <n v="33"/>
    <n v="55"/>
    <n v="22"/>
    <n v="16"/>
    <x v="41"/>
    <x v="160"/>
    <n v="30"/>
    <n v="20"/>
    <n v="40"/>
    <n v="60"/>
    <n v="918"/>
    <n v="3"/>
    <x v="19"/>
    <x v="13"/>
    <x v="2"/>
    <x v="1"/>
    <x v="1"/>
    <x v="0"/>
    <x v="2"/>
  </r>
  <r>
    <n v="141"/>
    <n v="161"/>
    <n v="275"/>
    <n v="64"/>
    <n v="55"/>
    <x v="63"/>
    <x v="410"/>
    <n v="100"/>
    <n v="94"/>
    <n v="140"/>
    <n v="230"/>
    <n v="918"/>
    <n v="4"/>
    <x v="19"/>
    <x v="13"/>
    <x v="2"/>
    <x v="1"/>
    <x v="0"/>
    <x v="2"/>
    <x v="12"/>
  </r>
  <r>
    <n v="14"/>
    <n v="25"/>
    <n v="41"/>
    <n v="16"/>
    <n v="14"/>
    <x v="16"/>
    <x v="54"/>
    <n v="20"/>
    <n v="10"/>
    <n v="20"/>
    <n v="35"/>
    <n v="580"/>
    <n v="5"/>
    <x v="19"/>
    <x v="13"/>
    <x v="2"/>
    <x v="1"/>
    <x v="0"/>
    <x v="2"/>
    <x v="4"/>
  </r>
  <r>
    <n v="142"/>
    <n v="172"/>
    <n v="283"/>
    <n v="111"/>
    <n v="64"/>
    <x v="76"/>
    <x v="391"/>
    <n v="100"/>
    <n v="84"/>
    <n v="150"/>
    <n v="234"/>
    <n v="580"/>
    <n v="6"/>
    <x v="19"/>
    <x v="13"/>
    <x v="2"/>
    <x v="1"/>
    <x v="1"/>
    <x v="2"/>
    <x v="5"/>
  </r>
  <r>
    <n v="26"/>
    <n v="62"/>
    <n v="107"/>
    <n v="46"/>
    <n v="40"/>
    <x v="4"/>
    <x v="126"/>
    <n v="30"/>
    <n v="40"/>
    <n v="60"/>
    <n v="108"/>
    <n v="817"/>
    <n v="8"/>
    <x v="19"/>
    <x v="14"/>
    <x v="2"/>
    <x v="0"/>
    <x v="1"/>
    <x v="3"/>
    <x v="6"/>
  </r>
  <r>
    <n v="26"/>
    <n v="51"/>
    <n v="84"/>
    <n v="34"/>
    <n v="30"/>
    <x v="29"/>
    <x v="393"/>
    <n v="30"/>
    <n v="21"/>
    <n v="50"/>
    <n v="89"/>
    <n v="210"/>
    <n v="9"/>
    <x v="19"/>
    <x v="14"/>
    <x v="2"/>
    <x v="0"/>
    <x v="1"/>
    <x v="3"/>
    <x v="7"/>
  </r>
  <r>
    <n v="345"/>
    <n v="367"/>
    <n v="672"/>
    <n v="269"/>
    <n v="109"/>
    <x v="72"/>
    <x v="411"/>
    <n v="340"/>
    <n v="393"/>
    <n v="450"/>
    <n v="842"/>
    <n v="940"/>
    <n v="2"/>
    <x v="19"/>
    <x v="14"/>
    <x v="2"/>
    <x v="0"/>
    <x v="0"/>
    <x v="0"/>
    <x v="1"/>
  </r>
  <r>
    <n v="54"/>
    <n v="68"/>
    <n v="119"/>
    <n v="52"/>
    <n v="27"/>
    <x v="43"/>
    <x v="179"/>
    <n v="70"/>
    <n v="57"/>
    <n v="90"/>
    <n v="153"/>
    <n v="469"/>
    <n v="3"/>
    <x v="19"/>
    <x v="14"/>
    <x v="2"/>
    <x v="0"/>
    <x v="1"/>
    <x v="0"/>
    <x v="2"/>
  </r>
  <r>
    <n v="41"/>
    <n v="79"/>
    <n v="130"/>
    <n v="52"/>
    <n v="46"/>
    <x v="43"/>
    <x v="412"/>
    <n v="40"/>
    <n v="40"/>
    <n v="70"/>
    <n v="106"/>
    <n v="817"/>
    <n v="4"/>
    <x v="19"/>
    <x v="14"/>
    <x v="2"/>
    <x v="0"/>
    <x v="0"/>
    <x v="2"/>
    <x v="12"/>
  </r>
  <r>
    <n v="184"/>
    <n v="178"/>
    <n v="298"/>
    <n v="85"/>
    <n v="42"/>
    <x v="20"/>
    <x v="375"/>
    <n v="120"/>
    <n v="94"/>
    <n v="150"/>
    <n v="255"/>
    <n v="210"/>
    <n v="5"/>
    <x v="19"/>
    <x v="14"/>
    <x v="2"/>
    <x v="0"/>
    <x v="0"/>
    <x v="2"/>
    <x v="4"/>
  </r>
  <r>
    <n v="145"/>
    <n v="145"/>
    <n v="243"/>
    <n v="90"/>
    <n v="37"/>
    <x v="55"/>
    <x v="372"/>
    <n v="110"/>
    <n v="86"/>
    <n v="130"/>
    <n v="216"/>
    <n v="469"/>
    <n v="6"/>
    <x v="19"/>
    <x v="14"/>
    <x v="2"/>
    <x v="0"/>
    <x v="1"/>
    <x v="2"/>
    <x v="5"/>
  </r>
  <r>
    <n v="3"/>
    <n v="88"/>
    <n v="150"/>
    <n v="63"/>
    <n v="80"/>
    <x v="7"/>
    <x v="382"/>
    <n v="10"/>
    <n v="51"/>
    <n v="60"/>
    <n v="100"/>
    <n v="435"/>
    <n v="11"/>
    <x v="19"/>
    <x v="15"/>
    <x v="3"/>
    <x v="1"/>
    <x v="0"/>
    <x v="1"/>
    <x v="9"/>
  </r>
  <r>
    <n v="26"/>
    <n v="60"/>
    <n v="104"/>
    <n v="45"/>
    <n v="38"/>
    <x v="3"/>
    <x v="384"/>
    <n v="30"/>
    <n v="20"/>
    <n v="50"/>
    <n v="70"/>
    <n v="435"/>
    <n v="12"/>
    <x v="19"/>
    <x v="15"/>
    <x v="3"/>
    <x v="1"/>
    <x v="0"/>
    <x v="1"/>
    <x v="10"/>
  </r>
  <r>
    <n v="-12"/>
    <n v="36"/>
    <n v="64"/>
    <n v="29"/>
    <n v="42"/>
    <x v="21"/>
    <x v="385"/>
    <n v="10"/>
    <n v="10"/>
    <n v="30"/>
    <n v="40"/>
    <n v="435"/>
    <n v="13"/>
    <x v="19"/>
    <x v="15"/>
    <x v="3"/>
    <x v="1"/>
    <x v="0"/>
    <x v="1"/>
    <x v="3"/>
  </r>
  <r>
    <n v="68"/>
    <n v="90"/>
    <n v="150"/>
    <n v="61"/>
    <n v="38"/>
    <x v="8"/>
    <x v="402"/>
    <n v="60"/>
    <n v="58"/>
    <n v="80"/>
    <n v="130"/>
    <n v="435"/>
    <n v="8"/>
    <x v="19"/>
    <x v="15"/>
    <x v="3"/>
    <x v="1"/>
    <x v="1"/>
    <x v="3"/>
    <x v="6"/>
  </r>
  <r>
    <n v="61"/>
    <n v="96"/>
    <n v="159"/>
    <n v="64"/>
    <n v="48"/>
    <x v="27"/>
    <x v="156"/>
    <n v="60"/>
    <n v="50"/>
    <n v="90"/>
    <n v="131"/>
    <n v="435"/>
    <n v="9"/>
    <x v="19"/>
    <x v="15"/>
    <x v="3"/>
    <x v="1"/>
    <x v="1"/>
    <x v="3"/>
    <x v="7"/>
  </r>
  <r>
    <n v="-57"/>
    <n v="19"/>
    <n v="138"/>
    <n v="118"/>
    <n v="56"/>
    <x v="76"/>
    <x v="383"/>
    <n v="-30"/>
    <n v="127"/>
    <n v="20"/>
    <n v="130"/>
    <n v="801"/>
    <n v="10"/>
    <x v="19"/>
    <x v="15"/>
    <x v="3"/>
    <x v="1"/>
    <x v="1"/>
    <x v="3"/>
    <x v="8"/>
  </r>
  <r>
    <n v="33"/>
    <n v="60"/>
    <n v="109"/>
    <n v="50"/>
    <n v="33"/>
    <x v="4"/>
    <x v="390"/>
    <n v="40"/>
    <n v="61"/>
    <n v="70"/>
    <n v="130"/>
    <n v="435"/>
    <n v="1"/>
    <x v="19"/>
    <x v="15"/>
    <x v="3"/>
    <x v="1"/>
    <x v="0"/>
    <x v="0"/>
    <x v="0"/>
  </r>
  <r>
    <n v="21"/>
    <n v="56"/>
    <n v="97"/>
    <n v="42"/>
    <n v="38"/>
    <x v="45"/>
    <x v="222"/>
    <n v="40"/>
    <n v="48"/>
    <n v="70"/>
    <n v="122"/>
    <n v="435"/>
    <n v="2"/>
    <x v="19"/>
    <x v="15"/>
    <x v="3"/>
    <x v="1"/>
    <x v="0"/>
    <x v="0"/>
    <x v="1"/>
  </r>
  <r>
    <n v="37"/>
    <n v="88"/>
    <n v="159"/>
    <n v="72"/>
    <n v="57"/>
    <x v="1"/>
    <x v="389"/>
    <n v="60"/>
    <n v="90"/>
    <n v="110"/>
    <n v="200"/>
    <n v="801"/>
    <n v="3"/>
    <x v="19"/>
    <x v="15"/>
    <x v="3"/>
    <x v="1"/>
    <x v="1"/>
    <x v="0"/>
    <x v="2"/>
  </r>
  <r>
    <n v="39"/>
    <n v="48"/>
    <n v="79"/>
    <n v="32"/>
    <n v="19"/>
    <x v="14"/>
    <x v="388"/>
    <n v="30"/>
    <n v="30"/>
    <n v="40"/>
    <n v="70"/>
    <n v="435"/>
    <n v="4"/>
    <x v="19"/>
    <x v="15"/>
    <x v="3"/>
    <x v="1"/>
    <x v="0"/>
    <x v="2"/>
    <x v="12"/>
  </r>
  <r>
    <n v="86"/>
    <n v="99"/>
    <n v="174"/>
    <n v="77"/>
    <n v="34"/>
    <x v="25"/>
    <x v="394"/>
    <n v="60"/>
    <n v="75"/>
    <n v="90"/>
    <n v="165"/>
    <n v="435"/>
    <n v="5"/>
    <x v="19"/>
    <x v="15"/>
    <x v="3"/>
    <x v="1"/>
    <x v="0"/>
    <x v="2"/>
    <x v="4"/>
  </r>
  <r>
    <n v="39"/>
    <n v="49"/>
    <n v="82"/>
    <n v="34"/>
    <n v="20"/>
    <x v="28"/>
    <x v="387"/>
    <n v="30"/>
    <n v="30"/>
    <n v="40"/>
    <n v="70"/>
    <n v="435"/>
    <n v="6"/>
    <x v="19"/>
    <x v="15"/>
    <x v="3"/>
    <x v="1"/>
    <x v="1"/>
    <x v="2"/>
    <x v="5"/>
  </r>
  <r>
    <n v="184"/>
    <n v="178"/>
    <n v="298"/>
    <n v="104"/>
    <n v="42"/>
    <x v="20"/>
    <x v="375"/>
    <n v="100"/>
    <n v="91"/>
    <n v="120"/>
    <n v="189"/>
    <n v="805"/>
    <n v="11"/>
    <x v="19"/>
    <x v="16"/>
    <x v="3"/>
    <x v="0"/>
    <x v="0"/>
    <x v="1"/>
    <x v="9"/>
  </r>
  <r>
    <n v="145"/>
    <n v="145"/>
    <n v="243"/>
    <n v="89"/>
    <n v="37"/>
    <x v="55"/>
    <x v="372"/>
    <n v="90"/>
    <n v="48"/>
    <n v="100"/>
    <n v="172"/>
    <n v="760"/>
    <n v="12"/>
    <x v="19"/>
    <x v="16"/>
    <x v="3"/>
    <x v="0"/>
    <x v="0"/>
    <x v="1"/>
    <x v="10"/>
  </r>
  <r>
    <n v="41"/>
    <n v="79"/>
    <n v="130"/>
    <n v="52"/>
    <n v="46"/>
    <x v="43"/>
    <x v="373"/>
    <n v="20"/>
    <n v="43"/>
    <n v="50"/>
    <n v="80"/>
    <n v="650"/>
    <n v="13"/>
    <x v="19"/>
    <x v="16"/>
    <x v="3"/>
    <x v="0"/>
    <x v="0"/>
    <x v="1"/>
    <x v="3"/>
  </r>
  <r>
    <n v="197"/>
    <n v="191"/>
    <n v="320"/>
    <n v="141"/>
    <n v="45"/>
    <x v="64"/>
    <x v="374"/>
    <n v="140"/>
    <n v="106"/>
    <n v="170"/>
    <n v="288"/>
    <n v="916"/>
    <n v="8"/>
    <x v="19"/>
    <x v="16"/>
    <x v="3"/>
    <x v="0"/>
    <x v="1"/>
    <x v="3"/>
    <x v="6"/>
  </r>
  <r>
    <n v="344"/>
    <n v="367"/>
    <n v="672"/>
    <n v="330"/>
    <n v="110"/>
    <x v="72"/>
    <x v="411"/>
    <n v="240"/>
    <n v="165"/>
    <n v="330"/>
    <n v="599"/>
    <n v="818"/>
    <n v="9"/>
    <x v="19"/>
    <x v="16"/>
    <x v="3"/>
    <x v="0"/>
    <x v="1"/>
    <x v="3"/>
    <x v="7"/>
  </r>
  <r>
    <n v="52"/>
    <n v="68"/>
    <n v="119"/>
    <n v="52"/>
    <n v="28"/>
    <x v="43"/>
    <x v="179"/>
    <n v="40"/>
    <n v="50"/>
    <n v="60"/>
    <n v="90"/>
    <n v="213"/>
    <n v="10"/>
    <x v="19"/>
    <x v="16"/>
    <x v="3"/>
    <x v="0"/>
    <x v="1"/>
    <x v="3"/>
    <x v="8"/>
  </r>
  <r>
    <n v="-192"/>
    <n v="-67"/>
    <n v="86"/>
    <n v="118"/>
    <n v="67"/>
    <x v="35"/>
    <x v="413"/>
    <n v="-150"/>
    <n v="186"/>
    <n v="-90"/>
    <n v="100"/>
    <n v="858"/>
    <n v="1"/>
    <x v="19"/>
    <x v="16"/>
    <x v="3"/>
    <x v="0"/>
    <x v="0"/>
    <x v="0"/>
    <x v="0"/>
  </r>
  <r>
    <n v="508"/>
    <n v="546"/>
    <n v="902"/>
    <n v="389"/>
    <n v="166"/>
    <x v="80"/>
    <x v="406"/>
    <n v="520"/>
    <n v="394"/>
    <n v="680"/>
    <n v="1128"/>
    <n v="213"/>
    <n v="2"/>
    <x v="19"/>
    <x v="16"/>
    <x v="3"/>
    <x v="0"/>
    <x v="0"/>
    <x v="0"/>
    <x v="1"/>
  </r>
  <r>
    <n v="-189"/>
    <n v="-30"/>
    <n v="165"/>
    <n v="218"/>
    <n v="100"/>
    <x v="33"/>
    <x v="414"/>
    <n v="-140"/>
    <n v="216"/>
    <n v="-40"/>
    <n v="203"/>
    <n v="530"/>
    <n v="3"/>
    <x v="19"/>
    <x v="16"/>
    <x v="3"/>
    <x v="0"/>
    <x v="1"/>
    <x v="0"/>
    <x v="2"/>
  </r>
  <r>
    <n v="230"/>
    <n v="266"/>
    <n v="527"/>
    <n v="242"/>
    <n v="92"/>
    <x v="73"/>
    <x v="376"/>
    <n v="170"/>
    <n v="209"/>
    <n v="260"/>
    <n v="510"/>
    <n v="213"/>
    <n v="4"/>
    <x v="19"/>
    <x v="16"/>
    <x v="3"/>
    <x v="0"/>
    <x v="0"/>
    <x v="2"/>
    <x v="12"/>
  </r>
  <r>
    <n v="69"/>
    <n v="239"/>
    <n v="408"/>
    <n v="113"/>
    <n v="176"/>
    <x v="84"/>
    <x v="415"/>
    <n v="60"/>
    <n v="175"/>
    <n v="230"/>
    <n v="390"/>
    <n v="951"/>
    <n v="5"/>
    <x v="19"/>
    <x v="16"/>
    <x v="3"/>
    <x v="0"/>
    <x v="0"/>
    <x v="2"/>
    <x v="4"/>
  </r>
  <r>
    <n v="362"/>
    <n v="392"/>
    <n v="681"/>
    <n v="311"/>
    <n v="121"/>
    <x v="81"/>
    <x v="270"/>
    <n v="250"/>
    <n v="199"/>
    <n v="370"/>
    <n v="650"/>
    <n v="909"/>
    <n v="6"/>
    <x v="19"/>
    <x v="16"/>
    <x v="3"/>
    <x v="0"/>
    <x v="1"/>
    <x v="2"/>
    <x v="5"/>
  </r>
  <r>
    <n v="362"/>
    <n v="392"/>
    <n v="681"/>
    <n v="325"/>
    <n v="121"/>
    <x v="81"/>
    <x v="270"/>
    <n v="190"/>
    <n v="197"/>
    <n v="270"/>
    <n v="471"/>
    <n v="702"/>
    <n v="11"/>
    <x v="19"/>
    <x v="17"/>
    <x v="3"/>
    <x v="1"/>
    <x v="0"/>
    <x v="1"/>
    <x v="9"/>
  </r>
  <r>
    <n v="230"/>
    <n v="266"/>
    <n v="527"/>
    <n v="213"/>
    <n v="92"/>
    <x v="73"/>
    <x v="376"/>
    <n v="130"/>
    <n v="114"/>
    <n v="190"/>
    <n v="372"/>
    <n v="702"/>
    <n v="12"/>
    <x v="19"/>
    <x v="17"/>
    <x v="3"/>
    <x v="1"/>
    <x v="0"/>
    <x v="1"/>
    <x v="10"/>
  </r>
  <r>
    <n v="-558"/>
    <n v="-284"/>
    <n v="21"/>
    <n v="334"/>
    <n v="131"/>
    <x v="82"/>
    <x v="416"/>
    <n v="-260"/>
    <n v="203"/>
    <n v="-180"/>
    <n v="0"/>
    <n v="775"/>
    <n v="13"/>
    <x v="19"/>
    <x v="17"/>
    <x v="3"/>
    <x v="1"/>
    <x v="0"/>
    <x v="1"/>
    <x v="3"/>
  </r>
  <r>
    <n v="68"/>
    <n v="239"/>
    <n v="408"/>
    <n v="125"/>
    <n v="177"/>
    <x v="84"/>
    <x v="415"/>
    <n v="70"/>
    <n v="83"/>
    <n v="220"/>
    <n v="360"/>
    <n v="702"/>
    <n v="8"/>
    <x v="19"/>
    <x v="17"/>
    <x v="3"/>
    <x v="1"/>
    <x v="1"/>
    <x v="3"/>
    <x v="6"/>
  </r>
  <r>
    <n v="225"/>
    <n v="271"/>
    <n v="463"/>
    <n v="218"/>
    <n v="100"/>
    <x v="33"/>
    <x v="377"/>
    <n v="170"/>
    <n v="176"/>
    <n v="250"/>
    <n v="410"/>
    <n v="775"/>
    <n v="9"/>
    <x v="19"/>
    <x v="17"/>
    <x v="3"/>
    <x v="1"/>
    <x v="1"/>
    <x v="3"/>
    <x v="7"/>
  </r>
  <r>
    <n v="207"/>
    <n v="222"/>
    <n v="373"/>
    <n v="167"/>
    <n v="67"/>
    <x v="35"/>
    <x v="67"/>
    <n v="150"/>
    <n v="121"/>
    <n v="200"/>
    <n v="330"/>
    <n v="775"/>
    <n v="10"/>
    <x v="19"/>
    <x v="17"/>
    <x v="3"/>
    <x v="1"/>
    <x v="1"/>
    <x v="3"/>
    <x v="8"/>
  </r>
  <r>
    <n v="1"/>
    <n v="48"/>
    <n v="85"/>
    <n v="38"/>
    <n v="44"/>
    <x v="3"/>
    <x v="386"/>
    <n v="20"/>
    <n v="42"/>
    <n v="60"/>
    <n v="100"/>
    <n v="775"/>
    <n v="2"/>
    <x v="19"/>
    <x v="17"/>
    <x v="3"/>
    <x v="1"/>
    <x v="0"/>
    <x v="0"/>
    <x v="1"/>
  </r>
  <r>
    <n v="22"/>
    <n v="49"/>
    <n v="89"/>
    <n v="41"/>
    <n v="31"/>
    <x v="19"/>
    <x v="322"/>
    <n v="30"/>
    <n v="53"/>
    <n v="60"/>
    <n v="110"/>
    <n v="702"/>
    <n v="3"/>
    <x v="19"/>
    <x v="17"/>
    <x v="3"/>
    <x v="1"/>
    <x v="1"/>
    <x v="0"/>
    <x v="2"/>
  </r>
  <r>
    <n v="44"/>
    <n v="43"/>
    <n v="43"/>
    <n v="0"/>
    <n v="10"/>
    <x v="38"/>
    <x v="380"/>
    <n v="30"/>
    <n v="0"/>
    <n v="40"/>
    <n v="44"/>
    <n v="775"/>
    <n v="4"/>
    <x v="19"/>
    <x v="17"/>
    <x v="3"/>
    <x v="1"/>
    <x v="0"/>
    <x v="2"/>
    <x v="12"/>
  </r>
  <r>
    <n v="26"/>
    <n v="38"/>
    <n v="62"/>
    <n v="25"/>
    <n v="18"/>
    <x v="15"/>
    <x v="381"/>
    <n v="30"/>
    <n v="20"/>
    <n v="40"/>
    <n v="65"/>
    <n v="702"/>
    <n v="5"/>
    <x v="19"/>
    <x v="17"/>
    <x v="3"/>
    <x v="1"/>
    <x v="0"/>
    <x v="2"/>
    <x v="4"/>
  </r>
  <r>
    <n v="23"/>
    <n v="35"/>
    <n v="57"/>
    <n v="23"/>
    <n v="17"/>
    <x v="41"/>
    <x v="379"/>
    <n v="20"/>
    <n v="20"/>
    <n v="30"/>
    <n v="56"/>
    <n v="775"/>
    <n v="6"/>
    <x v="19"/>
    <x v="17"/>
    <x v="3"/>
    <x v="1"/>
    <x v="1"/>
    <x v="2"/>
    <x v="5"/>
  </r>
  <r>
    <n v="12"/>
    <n v="25"/>
    <n v="41"/>
    <n v="16"/>
    <n v="15"/>
    <x v="16"/>
    <x v="54"/>
    <n v="10"/>
    <n v="10"/>
    <n v="10"/>
    <n v="20"/>
    <n v="541"/>
    <n v="11"/>
    <x v="19"/>
    <x v="18"/>
    <x v="3"/>
    <x v="1"/>
    <x v="0"/>
    <x v="1"/>
    <x v="9"/>
  </r>
  <r>
    <n v="144"/>
    <n v="172"/>
    <n v="283"/>
    <n v="147"/>
    <n v="63"/>
    <x v="76"/>
    <x v="391"/>
    <n v="80"/>
    <n v="58"/>
    <n v="120"/>
    <n v="178"/>
    <n v="541"/>
    <n v="12"/>
    <x v="19"/>
    <x v="18"/>
    <x v="3"/>
    <x v="1"/>
    <x v="0"/>
    <x v="1"/>
    <x v="10"/>
  </r>
  <r>
    <n v="141"/>
    <n v="161"/>
    <n v="275"/>
    <n v="160"/>
    <n v="55"/>
    <x v="63"/>
    <x v="392"/>
    <n v="70"/>
    <n v="70"/>
    <n v="110"/>
    <n v="167"/>
    <n v="503"/>
    <n v="13"/>
    <x v="19"/>
    <x v="18"/>
    <x v="3"/>
    <x v="1"/>
    <x v="0"/>
    <x v="1"/>
    <x v="3"/>
  </r>
  <r>
    <n v="26"/>
    <n v="37"/>
    <n v="61"/>
    <n v="25"/>
    <n v="17"/>
    <x v="15"/>
    <x v="418"/>
    <n v="30"/>
    <n v="20"/>
    <n v="30"/>
    <n v="58"/>
    <n v="971"/>
    <n v="8"/>
    <x v="19"/>
    <x v="18"/>
    <x v="3"/>
    <x v="1"/>
    <x v="1"/>
    <x v="3"/>
    <x v="6"/>
  </r>
  <r>
    <n v="73"/>
    <n v="87"/>
    <n v="154"/>
    <n v="68"/>
    <n v="32"/>
    <x v="9"/>
    <x v="347"/>
    <n v="60"/>
    <n v="50"/>
    <n v="80"/>
    <n v="139"/>
    <n v="541"/>
    <n v="9"/>
    <x v="19"/>
    <x v="18"/>
    <x v="3"/>
    <x v="1"/>
    <x v="1"/>
    <x v="3"/>
    <x v="7"/>
  </r>
  <r>
    <n v="-15"/>
    <n v="52"/>
    <n v="88"/>
    <n v="37"/>
    <n v="59"/>
    <x v="37"/>
    <x v="72"/>
    <n v="20"/>
    <n v="40"/>
    <n v="70"/>
    <n v="109"/>
    <n v="971"/>
    <n v="1"/>
    <x v="19"/>
    <x v="18"/>
    <x v="3"/>
    <x v="1"/>
    <x v="0"/>
    <x v="0"/>
    <x v="0"/>
  </r>
  <r>
    <n v="11"/>
    <n v="67"/>
    <n v="113"/>
    <n v="47"/>
    <n v="55"/>
    <x v="4"/>
    <x v="417"/>
    <n v="40"/>
    <n v="48"/>
    <n v="90"/>
    <n v="138"/>
    <n v="971"/>
    <n v="2"/>
    <x v="19"/>
    <x v="18"/>
    <x v="3"/>
    <x v="1"/>
    <x v="0"/>
    <x v="0"/>
    <x v="1"/>
  </r>
  <r>
    <n v="26"/>
    <n v="51"/>
    <n v="84"/>
    <n v="34"/>
    <n v="30"/>
    <x v="29"/>
    <x v="393"/>
    <n v="40"/>
    <n v="43"/>
    <n v="60"/>
    <n v="97"/>
    <n v="503"/>
    <n v="3"/>
    <x v="19"/>
    <x v="18"/>
    <x v="3"/>
    <x v="1"/>
    <x v="1"/>
    <x v="0"/>
    <x v="2"/>
  </r>
  <r>
    <n v="12"/>
    <n v="60"/>
    <n v="108"/>
    <n v="49"/>
    <n v="47"/>
    <x v="22"/>
    <x v="282"/>
    <n v="20"/>
    <n v="44"/>
    <n v="60"/>
    <n v="96"/>
    <n v="541"/>
    <n v="4"/>
    <x v="19"/>
    <x v="18"/>
    <x v="3"/>
    <x v="1"/>
    <x v="0"/>
    <x v="2"/>
    <x v="12"/>
  </r>
  <r>
    <n v="26"/>
    <n v="62"/>
    <n v="107"/>
    <n v="46"/>
    <n v="40"/>
    <x v="4"/>
    <x v="126"/>
    <n v="30"/>
    <n v="45"/>
    <n v="60"/>
    <n v="100"/>
    <n v="971"/>
    <n v="5"/>
    <x v="19"/>
    <x v="18"/>
    <x v="3"/>
    <x v="1"/>
    <x v="0"/>
    <x v="2"/>
    <x v="4"/>
  </r>
  <r>
    <n v="112"/>
    <n v="146"/>
    <n v="288"/>
    <n v="117"/>
    <n v="60"/>
    <x v="30"/>
    <x v="371"/>
    <n v="90"/>
    <n v="75"/>
    <n v="140"/>
    <n v="276"/>
    <n v="541"/>
    <n v="6"/>
    <x v="19"/>
    <x v="18"/>
    <x v="3"/>
    <x v="1"/>
    <x v="1"/>
    <x v="2"/>
    <x v="5"/>
  </r>
  <r>
    <n v="58"/>
    <n v="79"/>
    <n v="125"/>
    <n v="47"/>
    <n v="34"/>
    <x v="3"/>
    <x v="81"/>
    <n v="30"/>
    <n v="41"/>
    <n v="50"/>
    <n v="91"/>
    <n v="425"/>
    <n v="11"/>
    <x v="19"/>
    <x v="19"/>
    <x v="3"/>
    <x v="1"/>
    <x v="0"/>
    <x v="1"/>
    <x v="9"/>
  </r>
  <r>
    <n v="28"/>
    <n v="54"/>
    <n v="89"/>
    <n v="36"/>
    <n v="32"/>
    <x v="21"/>
    <x v="184"/>
    <n v="30"/>
    <n v="20"/>
    <n v="40"/>
    <n v="60"/>
    <n v="206"/>
    <n v="12"/>
    <x v="19"/>
    <x v="19"/>
    <x v="3"/>
    <x v="1"/>
    <x v="0"/>
    <x v="1"/>
    <x v="10"/>
  </r>
  <r>
    <n v="-11"/>
    <n v="61"/>
    <n v="104"/>
    <n v="44"/>
    <n v="64"/>
    <x v="40"/>
    <x v="73"/>
    <n v="10"/>
    <n v="20"/>
    <n v="50"/>
    <n v="57"/>
    <n v="253"/>
    <n v="13"/>
    <x v="19"/>
    <x v="19"/>
    <x v="3"/>
    <x v="1"/>
    <x v="0"/>
    <x v="1"/>
    <x v="3"/>
  </r>
  <r>
    <n v="104"/>
    <n v="135"/>
    <n v="223"/>
    <n v="90"/>
    <n v="56"/>
    <x v="57"/>
    <x v="398"/>
    <n v="80"/>
    <n v="62"/>
    <n v="120"/>
    <n v="190"/>
    <n v="253"/>
    <n v="8"/>
    <x v="19"/>
    <x v="19"/>
    <x v="3"/>
    <x v="1"/>
    <x v="1"/>
    <x v="3"/>
    <x v="6"/>
  </r>
  <r>
    <n v="62"/>
    <n v="70"/>
    <n v="117"/>
    <n v="48"/>
    <n v="23"/>
    <x v="45"/>
    <x v="407"/>
    <n v="50"/>
    <n v="31"/>
    <n v="60"/>
    <n v="109"/>
    <n v="360"/>
    <n v="9"/>
    <x v="19"/>
    <x v="19"/>
    <x v="3"/>
    <x v="1"/>
    <x v="1"/>
    <x v="3"/>
    <x v="7"/>
  </r>
  <r>
    <n v="105"/>
    <n v="125"/>
    <n v="209"/>
    <n v="86"/>
    <n v="46"/>
    <x v="1"/>
    <x v="174"/>
    <n v="120"/>
    <n v="112"/>
    <n v="160"/>
    <n v="262"/>
    <n v="425"/>
    <n v="2"/>
    <x v="19"/>
    <x v="19"/>
    <x v="3"/>
    <x v="1"/>
    <x v="0"/>
    <x v="0"/>
    <x v="1"/>
  </r>
  <r>
    <n v="47"/>
    <n v="184"/>
    <n v="314"/>
    <n v="89"/>
    <n v="140"/>
    <x v="83"/>
    <x v="395"/>
    <n v="100"/>
    <n v="153"/>
    <n v="230"/>
    <n v="393"/>
    <n v="360"/>
    <n v="3"/>
    <x v="19"/>
    <x v="19"/>
    <x v="3"/>
    <x v="1"/>
    <x v="1"/>
    <x v="0"/>
    <x v="2"/>
  </r>
  <r>
    <n v="23"/>
    <n v="39"/>
    <n v="68"/>
    <n v="30"/>
    <n v="20"/>
    <x v="28"/>
    <x v="394"/>
    <n v="30"/>
    <n v="20"/>
    <n v="40"/>
    <n v="60"/>
    <n v="425"/>
    <n v="4"/>
    <x v="19"/>
    <x v="19"/>
    <x v="3"/>
    <x v="1"/>
    <x v="0"/>
    <x v="2"/>
    <x v="12"/>
  </r>
  <r>
    <n v="28"/>
    <n v="77"/>
    <n v="139"/>
    <n v="63"/>
    <n v="53"/>
    <x v="5"/>
    <x v="237"/>
    <n v="20"/>
    <n v="60"/>
    <n v="70"/>
    <n v="130"/>
    <n v="360"/>
    <n v="5"/>
    <x v="19"/>
    <x v="19"/>
    <x v="3"/>
    <x v="1"/>
    <x v="0"/>
    <x v="2"/>
    <x v="4"/>
  </r>
  <r>
    <n v="98"/>
    <n v="123"/>
    <n v="224"/>
    <n v="129"/>
    <n v="48"/>
    <x v="62"/>
    <x v="41"/>
    <n v="90"/>
    <n v="96"/>
    <n v="120"/>
    <n v="216"/>
    <n v="425"/>
    <n v="6"/>
    <x v="19"/>
    <x v="19"/>
    <x v="3"/>
    <x v="1"/>
    <x v="1"/>
    <x v="2"/>
    <x v="5"/>
  </r>
  <r>
    <n v="129"/>
    <n v="155"/>
    <n v="330"/>
    <n v="155"/>
    <n v="68"/>
    <x v="77"/>
    <x v="419"/>
    <n v="90"/>
    <n v="126"/>
    <n v="140"/>
    <n v="270"/>
    <n v="303"/>
    <n v="8"/>
    <x v="20"/>
    <x v="0"/>
    <x v="0"/>
    <x v="0"/>
    <x v="1"/>
    <x v="3"/>
    <x v="6"/>
  </r>
  <r>
    <n v="-3"/>
    <n v="74"/>
    <n v="134"/>
    <n v="52"/>
    <n v="76"/>
    <x v="6"/>
    <x v="420"/>
    <n v="20"/>
    <n v="40"/>
    <n v="70"/>
    <n v="101"/>
    <n v="970"/>
    <n v="9"/>
    <x v="20"/>
    <x v="0"/>
    <x v="0"/>
    <x v="0"/>
    <x v="1"/>
    <x v="3"/>
    <x v="7"/>
  </r>
  <r>
    <n v="40"/>
    <n v="72"/>
    <n v="133"/>
    <n v="53"/>
    <n v="45"/>
    <x v="43"/>
    <x v="225"/>
    <n v="40"/>
    <n v="30"/>
    <n v="70"/>
    <n v="110"/>
    <n v="720"/>
    <n v="10"/>
    <x v="20"/>
    <x v="0"/>
    <x v="0"/>
    <x v="0"/>
    <x v="1"/>
    <x v="3"/>
    <x v="8"/>
  </r>
  <r>
    <n v="10"/>
    <n v="57"/>
    <n v="109"/>
    <n v="45"/>
    <n v="50"/>
    <x v="43"/>
    <x v="421"/>
    <n v="10"/>
    <n v="19"/>
    <n v="50"/>
    <n v="80"/>
    <n v="719"/>
    <n v="11"/>
    <x v="20"/>
    <x v="0"/>
    <x v="0"/>
    <x v="0"/>
    <x v="0"/>
    <x v="1"/>
    <x v="9"/>
  </r>
  <r>
    <n v="37"/>
    <n v="62"/>
    <n v="120"/>
    <n v="51"/>
    <n v="37"/>
    <x v="4"/>
    <x v="279"/>
    <n v="20"/>
    <n v="52"/>
    <n v="50"/>
    <n v="78"/>
    <n v="719"/>
    <n v="12"/>
    <x v="20"/>
    <x v="0"/>
    <x v="0"/>
    <x v="0"/>
    <x v="0"/>
    <x v="1"/>
    <x v="10"/>
  </r>
  <r>
    <n v="70"/>
    <n v="79"/>
    <n v="149"/>
    <n v="61"/>
    <n v="32"/>
    <x v="23"/>
    <x v="422"/>
    <n v="50"/>
    <n v="63"/>
    <n v="70"/>
    <n v="133"/>
    <n v="719"/>
    <n v="13"/>
    <x v="20"/>
    <x v="0"/>
    <x v="0"/>
    <x v="0"/>
    <x v="0"/>
    <x v="1"/>
    <x v="3"/>
  </r>
  <r>
    <n v="199"/>
    <n v="179"/>
    <n v="322"/>
    <n v="162"/>
    <n v="45"/>
    <x v="20"/>
    <x v="425"/>
    <n v="140"/>
    <n v="111"/>
    <n v="180"/>
    <n v="310"/>
    <n v="970"/>
    <n v="1"/>
    <x v="20"/>
    <x v="0"/>
    <x v="0"/>
    <x v="0"/>
    <x v="0"/>
    <x v="0"/>
    <x v="0"/>
  </r>
  <r>
    <n v="62"/>
    <n v="74"/>
    <n v="141"/>
    <n v="58"/>
    <n v="32"/>
    <x v="8"/>
    <x v="426"/>
    <n v="50"/>
    <n v="62"/>
    <n v="70"/>
    <n v="128"/>
    <n v="303"/>
    <n v="2"/>
    <x v="20"/>
    <x v="0"/>
    <x v="0"/>
    <x v="0"/>
    <x v="0"/>
    <x v="0"/>
    <x v="1"/>
  </r>
  <r>
    <n v="157"/>
    <n v="145"/>
    <n v="261"/>
    <n v="96"/>
    <n v="39"/>
    <x v="55"/>
    <x v="427"/>
    <n v="120"/>
    <n v="81"/>
    <n v="150"/>
    <n v="247"/>
    <n v="720"/>
    <n v="3"/>
    <x v="20"/>
    <x v="0"/>
    <x v="0"/>
    <x v="0"/>
    <x v="1"/>
    <x v="0"/>
    <x v="2"/>
  </r>
  <r>
    <n v="125"/>
    <n v="118"/>
    <n v="212"/>
    <n v="81"/>
    <n v="34"/>
    <x v="9"/>
    <x v="423"/>
    <n v="110"/>
    <n v="95"/>
    <n v="140"/>
    <n v="235"/>
    <n v="719"/>
    <n v="5"/>
    <x v="20"/>
    <x v="0"/>
    <x v="0"/>
    <x v="0"/>
    <x v="0"/>
    <x v="2"/>
    <x v="4"/>
  </r>
  <r>
    <n v="58"/>
    <n v="90"/>
    <n v="160"/>
    <n v="60"/>
    <n v="51"/>
    <x v="8"/>
    <x v="424"/>
    <n v="60"/>
    <n v="66"/>
    <n v="110"/>
    <n v="170"/>
    <n v="970"/>
    <n v="6"/>
    <x v="20"/>
    <x v="0"/>
    <x v="0"/>
    <x v="0"/>
    <x v="1"/>
    <x v="2"/>
    <x v="5"/>
  </r>
  <r>
    <n v="197"/>
    <n v="179"/>
    <n v="322"/>
    <n v="174"/>
    <n v="46"/>
    <x v="20"/>
    <x v="425"/>
    <n v="140"/>
    <n v="57"/>
    <n v="160"/>
    <n v="268"/>
    <n v="312"/>
    <n v="8"/>
    <x v="20"/>
    <x v="1"/>
    <x v="0"/>
    <x v="0"/>
    <x v="1"/>
    <x v="3"/>
    <x v="6"/>
  </r>
  <r>
    <n v="64"/>
    <n v="74"/>
    <n v="141"/>
    <n v="58"/>
    <n v="31"/>
    <x v="8"/>
    <x v="426"/>
    <n v="50"/>
    <n v="31"/>
    <n v="70"/>
    <n v="119"/>
    <n v="312"/>
    <n v="9"/>
    <x v="20"/>
    <x v="1"/>
    <x v="0"/>
    <x v="0"/>
    <x v="1"/>
    <x v="3"/>
    <x v="7"/>
  </r>
  <r>
    <n v="157"/>
    <n v="145"/>
    <n v="261"/>
    <n v="87"/>
    <n v="39"/>
    <x v="55"/>
    <x v="427"/>
    <n v="110"/>
    <n v="90"/>
    <n v="130"/>
    <n v="200"/>
    <n v="773"/>
    <n v="10"/>
    <x v="20"/>
    <x v="1"/>
    <x v="0"/>
    <x v="0"/>
    <x v="1"/>
    <x v="3"/>
    <x v="8"/>
  </r>
  <r>
    <n v="125"/>
    <n v="118"/>
    <n v="212"/>
    <n v="81"/>
    <n v="34"/>
    <x v="9"/>
    <x v="423"/>
    <n v="80"/>
    <n v="49"/>
    <n v="110"/>
    <n v="181"/>
    <n v="630"/>
    <n v="11"/>
    <x v="20"/>
    <x v="1"/>
    <x v="0"/>
    <x v="0"/>
    <x v="0"/>
    <x v="1"/>
    <x v="9"/>
  </r>
  <r>
    <n v="59"/>
    <n v="90"/>
    <n v="160"/>
    <n v="60"/>
    <n v="50"/>
    <x v="8"/>
    <x v="424"/>
    <n v="40"/>
    <n v="38"/>
    <n v="80"/>
    <n v="118"/>
    <n v="630"/>
    <n v="12"/>
    <x v="20"/>
    <x v="1"/>
    <x v="0"/>
    <x v="0"/>
    <x v="0"/>
    <x v="1"/>
    <x v="10"/>
  </r>
  <r>
    <n v="191"/>
    <n v="225"/>
    <n v="412"/>
    <n v="165"/>
    <n v="96"/>
    <x v="75"/>
    <x v="351"/>
    <n v="140"/>
    <n v="133"/>
    <n v="230"/>
    <n v="400"/>
    <n v="630"/>
    <n v="2"/>
    <x v="20"/>
    <x v="1"/>
    <x v="0"/>
    <x v="0"/>
    <x v="0"/>
    <x v="0"/>
    <x v="1"/>
  </r>
  <r>
    <n v="171"/>
    <n v="176"/>
    <n v="318"/>
    <n v="126"/>
    <n v="61"/>
    <x v="40"/>
    <x v="430"/>
    <n v="140"/>
    <n v="87"/>
    <n v="190"/>
    <n v="310"/>
    <n v="847"/>
    <n v="3"/>
    <x v="20"/>
    <x v="1"/>
    <x v="0"/>
    <x v="0"/>
    <x v="1"/>
    <x v="0"/>
    <x v="2"/>
  </r>
  <r>
    <n v="326"/>
    <n v="336"/>
    <n v="628"/>
    <n v="193"/>
    <n v="116"/>
    <x v="42"/>
    <x v="428"/>
    <n v="280"/>
    <n v="280"/>
    <n v="400"/>
    <n v="695"/>
    <n v="309"/>
    <n v="5"/>
    <x v="20"/>
    <x v="1"/>
    <x v="0"/>
    <x v="0"/>
    <x v="0"/>
    <x v="2"/>
    <x v="4"/>
  </r>
  <r>
    <n v="230"/>
    <n v="249"/>
    <n v="531"/>
    <n v="262"/>
    <n v="94"/>
    <x v="85"/>
    <x v="429"/>
    <n v="210"/>
    <n v="258"/>
    <n v="300"/>
    <n v="580"/>
    <n v="773"/>
    <n v="6"/>
    <x v="20"/>
    <x v="1"/>
    <x v="0"/>
    <x v="0"/>
    <x v="1"/>
    <x v="2"/>
    <x v="5"/>
  </r>
  <r>
    <n v="326"/>
    <n v="336"/>
    <n v="628"/>
    <n v="278"/>
    <n v="116"/>
    <x v="42"/>
    <x v="428"/>
    <n v="210"/>
    <n v="177"/>
    <n v="300"/>
    <n v="510"/>
    <n v="319"/>
    <n v="8"/>
    <x v="20"/>
    <x v="2"/>
    <x v="0"/>
    <x v="1"/>
    <x v="1"/>
    <x v="3"/>
    <x v="6"/>
  </r>
  <r>
    <n v="171"/>
    <n v="176"/>
    <n v="318"/>
    <n v="130"/>
    <n v="61"/>
    <x v="40"/>
    <x v="430"/>
    <n v="120"/>
    <n v="93"/>
    <n v="160"/>
    <n v="260"/>
    <n v="515"/>
    <n v="9"/>
    <x v="20"/>
    <x v="2"/>
    <x v="0"/>
    <x v="1"/>
    <x v="1"/>
    <x v="3"/>
    <x v="7"/>
  </r>
  <r>
    <n v="230"/>
    <n v="249"/>
    <n v="531"/>
    <n v="238"/>
    <n v="94"/>
    <x v="85"/>
    <x v="429"/>
    <n v="140"/>
    <n v="175"/>
    <n v="220"/>
    <n v="430"/>
    <n v="563"/>
    <n v="11"/>
    <x v="20"/>
    <x v="2"/>
    <x v="0"/>
    <x v="1"/>
    <x v="0"/>
    <x v="1"/>
    <x v="9"/>
  </r>
  <r>
    <n v="331"/>
    <n v="370"/>
    <n v="716"/>
    <n v="312"/>
    <n v="147"/>
    <x v="86"/>
    <x v="431"/>
    <n v="210"/>
    <n v="186"/>
    <n v="340"/>
    <n v="590"/>
    <n v="641"/>
    <n v="12"/>
    <x v="20"/>
    <x v="2"/>
    <x v="0"/>
    <x v="1"/>
    <x v="0"/>
    <x v="1"/>
    <x v="10"/>
  </r>
  <r>
    <n v="47"/>
    <n v="43"/>
    <n v="46"/>
    <n v="0"/>
    <n v="11"/>
    <x v="38"/>
    <x v="432"/>
    <n v="40"/>
    <n v="0"/>
    <n v="50"/>
    <n v="56"/>
    <n v="712"/>
    <n v="6"/>
    <x v="20"/>
    <x v="2"/>
    <x v="0"/>
    <x v="1"/>
    <x v="1"/>
    <x v="2"/>
    <x v="5"/>
  </r>
  <r>
    <n v="19"/>
    <n v="29"/>
    <n v="51"/>
    <n v="19"/>
    <n v="16"/>
    <x v="13"/>
    <x v="433"/>
    <n v="20"/>
    <n v="20"/>
    <n v="30"/>
    <n v="51"/>
    <n v="319"/>
    <n v="1"/>
    <x v="20"/>
    <x v="2"/>
    <x v="0"/>
    <x v="1"/>
    <x v="0"/>
    <x v="0"/>
    <x v="0"/>
  </r>
  <r>
    <n v="10"/>
    <n v="39"/>
    <n v="77"/>
    <n v="33"/>
    <n v="32"/>
    <x v="29"/>
    <x v="434"/>
    <n v="20"/>
    <n v="30"/>
    <n v="40"/>
    <n v="68"/>
    <n v="515"/>
    <n v="2"/>
    <x v="20"/>
    <x v="2"/>
    <x v="0"/>
    <x v="1"/>
    <x v="0"/>
    <x v="0"/>
    <x v="1"/>
  </r>
  <r>
    <n v="4"/>
    <n v="20"/>
    <n v="37"/>
    <n v="15"/>
    <n v="17"/>
    <x v="16"/>
    <x v="435"/>
    <n v="10"/>
    <n v="10"/>
    <n v="20"/>
    <n v="27"/>
    <n v="319"/>
    <n v="3"/>
    <x v="20"/>
    <x v="2"/>
    <x v="0"/>
    <x v="1"/>
    <x v="1"/>
    <x v="0"/>
    <x v="2"/>
  </r>
  <r>
    <n v="27"/>
    <n v="35"/>
    <n v="62"/>
    <n v="23"/>
    <n v="17"/>
    <x v="41"/>
    <x v="229"/>
    <n v="30"/>
    <n v="20"/>
    <n v="40"/>
    <n v="60"/>
    <n v="319"/>
    <n v="5"/>
    <x v="20"/>
    <x v="2"/>
    <x v="0"/>
    <x v="1"/>
    <x v="0"/>
    <x v="2"/>
    <x v="4"/>
  </r>
  <r>
    <n v="-10"/>
    <n v="62"/>
    <n v="113"/>
    <n v="44"/>
    <n v="69"/>
    <x v="30"/>
    <x v="104"/>
    <n v="10"/>
    <n v="38"/>
    <n v="60"/>
    <n v="90"/>
    <n v="314"/>
    <n v="8"/>
    <x v="20"/>
    <x v="3"/>
    <x v="0"/>
    <x v="1"/>
    <x v="1"/>
    <x v="3"/>
    <x v="6"/>
  </r>
  <r>
    <n v="-65"/>
    <n v="11"/>
    <n v="123"/>
    <n v="98"/>
    <n v="55"/>
    <x v="18"/>
    <x v="436"/>
    <n v="-10"/>
    <n v="89"/>
    <n v="20"/>
    <n v="109"/>
    <n v="573"/>
    <n v="9"/>
    <x v="20"/>
    <x v="3"/>
    <x v="0"/>
    <x v="1"/>
    <x v="1"/>
    <x v="3"/>
    <x v="7"/>
  </r>
  <r>
    <n v="19"/>
    <n v="52"/>
    <n v="97"/>
    <n v="39"/>
    <n v="39"/>
    <x v="19"/>
    <x v="386"/>
    <n v="20"/>
    <n v="19"/>
    <n v="50"/>
    <n v="69"/>
    <n v="573"/>
    <n v="11"/>
    <x v="20"/>
    <x v="3"/>
    <x v="0"/>
    <x v="1"/>
    <x v="0"/>
    <x v="1"/>
    <x v="9"/>
  </r>
  <r>
    <n v="-18"/>
    <n v="30"/>
    <n v="58"/>
    <n v="24"/>
    <n v="42"/>
    <x v="28"/>
    <x v="214"/>
    <n v="-10"/>
    <n v="20"/>
    <n v="20"/>
    <n v="52"/>
    <n v="660"/>
    <n v="12"/>
    <x v="20"/>
    <x v="3"/>
    <x v="0"/>
    <x v="1"/>
    <x v="0"/>
    <x v="1"/>
    <x v="10"/>
  </r>
  <r>
    <n v="3"/>
    <n v="51"/>
    <n v="97"/>
    <n v="40"/>
    <n v="49"/>
    <x v="4"/>
    <x v="437"/>
    <n v="10"/>
    <n v="43"/>
    <n v="50"/>
    <n v="80"/>
    <n v="314"/>
    <n v="13"/>
    <x v="20"/>
    <x v="3"/>
    <x v="0"/>
    <x v="1"/>
    <x v="0"/>
    <x v="1"/>
    <x v="3"/>
  </r>
  <r>
    <n v="40"/>
    <n v="47"/>
    <n v="84"/>
    <n v="32"/>
    <n v="20"/>
    <x v="14"/>
    <x v="439"/>
    <n v="50"/>
    <n v="30"/>
    <n v="60"/>
    <n v="90"/>
    <n v="314"/>
    <n v="6"/>
    <x v="20"/>
    <x v="3"/>
    <x v="0"/>
    <x v="1"/>
    <x v="1"/>
    <x v="2"/>
    <x v="5"/>
  </r>
  <r>
    <n v="37"/>
    <n v="83"/>
    <n v="160"/>
    <n v="67"/>
    <n v="58"/>
    <x v="25"/>
    <x v="227"/>
    <n v="30"/>
    <n v="72"/>
    <n v="80"/>
    <n v="152"/>
    <n v="573"/>
    <n v="2"/>
    <x v="20"/>
    <x v="3"/>
    <x v="0"/>
    <x v="1"/>
    <x v="0"/>
    <x v="0"/>
    <x v="1"/>
  </r>
  <r>
    <n v="50"/>
    <n v="74"/>
    <n v="145"/>
    <n v="62"/>
    <n v="40"/>
    <x v="8"/>
    <x v="101"/>
    <n v="50"/>
    <n v="63"/>
    <n v="80"/>
    <n v="143"/>
    <n v="816"/>
    <n v="3"/>
    <x v="20"/>
    <x v="3"/>
    <x v="0"/>
    <x v="1"/>
    <x v="1"/>
    <x v="0"/>
    <x v="2"/>
  </r>
  <r>
    <n v="61"/>
    <n v="64"/>
    <n v="115"/>
    <n v="44"/>
    <n v="23"/>
    <x v="19"/>
    <x v="438"/>
    <n v="50"/>
    <n v="45"/>
    <n v="70"/>
    <n v="125"/>
    <n v="573"/>
    <n v="5"/>
    <x v="20"/>
    <x v="3"/>
    <x v="0"/>
    <x v="1"/>
    <x v="0"/>
    <x v="2"/>
    <x v="4"/>
  </r>
  <r>
    <n v="21"/>
    <n v="30"/>
    <n v="53"/>
    <n v="20"/>
    <n v="16"/>
    <x v="13"/>
    <x v="440"/>
    <n v="30"/>
    <n v="10"/>
    <n v="30"/>
    <n v="48"/>
    <n v="513"/>
    <n v="8"/>
    <x v="20"/>
    <x v="4"/>
    <x v="0"/>
    <x v="0"/>
    <x v="1"/>
    <x v="3"/>
    <x v="6"/>
  </r>
  <r>
    <n v="34"/>
    <n v="43"/>
    <n v="77"/>
    <n v="29"/>
    <n v="20"/>
    <x v="14"/>
    <x v="10"/>
    <n v="40"/>
    <n v="20"/>
    <n v="40"/>
    <n v="69"/>
    <n v="614"/>
    <n v="9"/>
    <x v="20"/>
    <x v="4"/>
    <x v="0"/>
    <x v="0"/>
    <x v="1"/>
    <x v="3"/>
    <x v="7"/>
  </r>
  <r>
    <n v="129"/>
    <n v="150"/>
    <n v="265"/>
    <n v="99"/>
    <n v="63"/>
    <x v="18"/>
    <x v="271"/>
    <n v="70"/>
    <n v="80"/>
    <n v="130"/>
    <n v="221"/>
    <n v="614"/>
    <n v="11"/>
    <x v="20"/>
    <x v="4"/>
    <x v="0"/>
    <x v="0"/>
    <x v="0"/>
    <x v="1"/>
    <x v="9"/>
  </r>
  <r>
    <n v="120"/>
    <n v="134"/>
    <n v="245"/>
    <n v="96"/>
    <n v="53"/>
    <x v="57"/>
    <x v="441"/>
    <n v="80"/>
    <n v="68"/>
    <n v="120"/>
    <n v="212"/>
    <n v="234"/>
    <n v="12"/>
    <x v="20"/>
    <x v="4"/>
    <x v="0"/>
    <x v="0"/>
    <x v="0"/>
    <x v="1"/>
    <x v="10"/>
  </r>
  <r>
    <n v="9"/>
    <n v="57"/>
    <n v="109"/>
    <n v="45"/>
    <n v="51"/>
    <x v="43"/>
    <x v="421"/>
    <n v="30"/>
    <n v="56"/>
    <n v="70"/>
    <n v="114"/>
    <n v="419"/>
    <n v="6"/>
    <x v="20"/>
    <x v="4"/>
    <x v="0"/>
    <x v="0"/>
    <x v="1"/>
    <x v="2"/>
    <x v="5"/>
  </r>
  <r>
    <n v="42"/>
    <n v="72"/>
    <n v="133"/>
    <n v="53"/>
    <n v="44"/>
    <x v="43"/>
    <x v="225"/>
    <n v="50"/>
    <n v="50"/>
    <n v="80"/>
    <n v="130"/>
    <n v="216"/>
    <n v="1"/>
    <x v="20"/>
    <x v="4"/>
    <x v="0"/>
    <x v="0"/>
    <x v="0"/>
    <x v="0"/>
    <x v="0"/>
  </r>
  <r>
    <n v="43"/>
    <n v="64"/>
    <n v="114"/>
    <n v="43"/>
    <n v="35"/>
    <x v="45"/>
    <x v="442"/>
    <n v="40"/>
    <n v="38"/>
    <n v="70"/>
    <n v="112"/>
    <n v="614"/>
    <n v="2"/>
    <x v="20"/>
    <x v="4"/>
    <x v="0"/>
    <x v="0"/>
    <x v="0"/>
    <x v="0"/>
    <x v="1"/>
  </r>
  <r>
    <n v="-4"/>
    <n v="74"/>
    <n v="134"/>
    <n v="52"/>
    <n v="77"/>
    <x v="6"/>
    <x v="420"/>
    <n v="20"/>
    <n v="53"/>
    <n v="80"/>
    <n v="133"/>
    <n v="614"/>
    <n v="3"/>
    <x v="20"/>
    <x v="4"/>
    <x v="0"/>
    <x v="0"/>
    <x v="1"/>
    <x v="0"/>
    <x v="2"/>
  </r>
  <r>
    <n v="129"/>
    <n v="155"/>
    <n v="330"/>
    <n v="188"/>
    <n v="68"/>
    <x v="77"/>
    <x v="419"/>
    <n v="130"/>
    <n v="185"/>
    <n v="190"/>
    <n v="365"/>
    <n v="440"/>
    <n v="5"/>
    <x v="20"/>
    <x v="4"/>
    <x v="0"/>
    <x v="0"/>
    <x v="0"/>
    <x v="2"/>
    <x v="4"/>
  </r>
  <r>
    <n v="79"/>
    <n v="94"/>
    <n v="161"/>
    <n v="57"/>
    <n v="41"/>
    <x v="43"/>
    <x v="443"/>
    <n v="70"/>
    <n v="40"/>
    <n v="90"/>
    <n v="130"/>
    <n v="262"/>
    <n v="8"/>
    <x v="20"/>
    <x v="5"/>
    <x v="0"/>
    <x v="1"/>
    <x v="1"/>
    <x v="3"/>
    <x v="6"/>
  </r>
  <r>
    <n v="74"/>
    <n v="75"/>
    <n v="134"/>
    <n v="51"/>
    <n v="25"/>
    <x v="3"/>
    <x v="444"/>
    <n v="60"/>
    <n v="49"/>
    <n v="70"/>
    <n v="110"/>
    <n v="414"/>
    <n v="9"/>
    <x v="20"/>
    <x v="5"/>
    <x v="0"/>
    <x v="1"/>
    <x v="1"/>
    <x v="3"/>
    <x v="7"/>
  </r>
  <r>
    <n v="46"/>
    <n v="67"/>
    <n v="120"/>
    <n v="46"/>
    <n v="36"/>
    <x v="3"/>
    <x v="174"/>
    <n v="30"/>
    <n v="41"/>
    <n v="60"/>
    <n v="101"/>
    <n v="608"/>
    <n v="11"/>
    <x v="20"/>
    <x v="5"/>
    <x v="0"/>
    <x v="1"/>
    <x v="0"/>
    <x v="1"/>
    <x v="9"/>
  </r>
  <r>
    <n v="3"/>
    <n v="87"/>
    <n v="159"/>
    <n v="62"/>
    <n v="85"/>
    <x v="87"/>
    <x v="445"/>
    <n v="10"/>
    <n v="50"/>
    <n v="80"/>
    <n v="118"/>
    <n v="715"/>
    <n v="12"/>
    <x v="20"/>
    <x v="5"/>
    <x v="0"/>
    <x v="1"/>
    <x v="0"/>
    <x v="1"/>
    <x v="10"/>
  </r>
  <r>
    <n v="31"/>
    <n v="43"/>
    <n v="81"/>
    <n v="33"/>
    <n v="22"/>
    <x v="29"/>
    <x v="447"/>
    <n v="30"/>
    <n v="36"/>
    <n v="50"/>
    <n v="86"/>
    <n v="715"/>
    <n v="6"/>
    <x v="20"/>
    <x v="5"/>
    <x v="0"/>
    <x v="1"/>
    <x v="1"/>
    <x v="2"/>
    <x v="5"/>
  </r>
  <r>
    <n v="34"/>
    <n v="82"/>
    <n v="159"/>
    <n v="67"/>
    <n v="59"/>
    <x v="25"/>
    <x v="448"/>
    <n v="30"/>
    <n v="70"/>
    <n v="80"/>
    <n v="151"/>
    <n v="608"/>
    <n v="1"/>
    <x v="20"/>
    <x v="5"/>
    <x v="0"/>
    <x v="1"/>
    <x v="0"/>
    <x v="0"/>
    <x v="0"/>
  </r>
  <r>
    <n v="24"/>
    <n v="130"/>
    <n v="238"/>
    <n v="93"/>
    <n v="114"/>
    <x v="88"/>
    <x v="341"/>
    <n v="40"/>
    <n v="92"/>
    <n v="140"/>
    <n v="228"/>
    <n v="715"/>
    <n v="2"/>
    <x v="20"/>
    <x v="5"/>
    <x v="0"/>
    <x v="1"/>
    <x v="0"/>
    <x v="0"/>
    <x v="1"/>
  </r>
  <r>
    <n v="86"/>
    <n v="114"/>
    <n v="212"/>
    <n v="85"/>
    <n v="56"/>
    <x v="55"/>
    <x v="221"/>
    <n v="70"/>
    <n v="90"/>
    <n v="110"/>
    <n v="197"/>
    <n v="414"/>
    <n v="3"/>
    <x v="20"/>
    <x v="5"/>
    <x v="0"/>
    <x v="1"/>
    <x v="1"/>
    <x v="0"/>
    <x v="2"/>
  </r>
  <r>
    <n v="79"/>
    <n v="99"/>
    <n v="194"/>
    <n v="83"/>
    <n v="46"/>
    <x v="25"/>
    <x v="446"/>
    <n v="80"/>
    <n v="85"/>
    <n v="120"/>
    <n v="205"/>
    <n v="920"/>
    <n v="5"/>
    <x v="20"/>
    <x v="5"/>
    <x v="0"/>
    <x v="1"/>
    <x v="0"/>
    <x v="2"/>
    <x v="4"/>
  </r>
  <r>
    <n v="36"/>
    <n v="83"/>
    <n v="160"/>
    <n v="67"/>
    <n v="59"/>
    <x v="25"/>
    <x v="227"/>
    <n v="20"/>
    <n v="41"/>
    <n v="60"/>
    <n v="110"/>
    <n v="203"/>
    <n v="9"/>
    <x v="20"/>
    <x v="6"/>
    <x v="1"/>
    <x v="1"/>
    <x v="1"/>
    <x v="3"/>
    <x v="7"/>
  </r>
  <r>
    <n v="49"/>
    <n v="74"/>
    <n v="145"/>
    <n v="62"/>
    <n v="41"/>
    <x v="8"/>
    <x v="101"/>
    <n v="40"/>
    <n v="40"/>
    <n v="60"/>
    <n v="90"/>
    <n v="203"/>
    <n v="10"/>
    <x v="20"/>
    <x v="6"/>
    <x v="1"/>
    <x v="1"/>
    <x v="1"/>
    <x v="3"/>
    <x v="8"/>
  </r>
  <r>
    <n v="61"/>
    <n v="64"/>
    <n v="115"/>
    <n v="44"/>
    <n v="23"/>
    <x v="19"/>
    <x v="438"/>
    <n v="50"/>
    <n v="29"/>
    <n v="70"/>
    <n v="110"/>
    <n v="860"/>
    <n v="11"/>
    <x v="20"/>
    <x v="6"/>
    <x v="1"/>
    <x v="1"/>
    <x v="0"/>
    <x v="1"/>
    <x v="9"/>
  </r>
  <r>
    <n v="25"/>
    <n v="34"/>
    <n v="61"/>
    <n v="23"/>
    <n v="17"/>
    <x v="41"/>
    <x v="37"/>
    <n v="30"/>
    <n v="20"/>
    <n v="40"/>
    <n v="73"/>
    <n v="959"/>
    <n v="13"/>
    <x v="20"/>
    <x v="6"/>
    <x v="1"/>
    <x v="1"/>
    <x v="0"/>
    <x v="1"/>
    <x v="3"/>
  </r>
  <r>
    <n v="3"/>
    <n v="87"/>
    <n v="159"/>
    <n v="62"/>
    <n v="85"/>
    <x v="87"/>
    <x v="445"/>
    <n v="20"/>
    <n v="50"/>
    <n v="90"/>
    <n v="135"/>
    <n v="203"/>
    <n v="5"/>
    <x v="20"/>
    <x v="6"/>
    <x v="1"/>
    <x v="1"/>
    <x v="0"/>
    <x v="2"/>
    <x v="4"/>
  </r>
  <r>
    <n v="34"/>
    <n v="65"/>
    <n v="120"/>
    <n v="48"/>
    <n v="42"/>
    <x v="4"/>
    <x v="342"/>
    <n v="40"/>
    <n v="46"/>
    <n v="70"/>
    <n v="116"/>
    <n v="959"/>
    <n v="6"/>
    <x v="20"/>
    <x v="6"/>
    <x v="1"/>
    <x v="1"/>
    <x v="1"/>
    <x v="2"/>
    <x v="5"/>
  </r>
  <r>
    <n v="135"/>
    <n v="155"/>
    <n v="275"/>
    <n v="91"/>
    <n v="64"/>
    <x v="37"/>
    <x v="449"/>
    <n v="110"/>
    <n v="92"/>
    <n v="150"/>
    <n v="238"/>
    <n v="203"/>
    <n v="2"/>
    <x v="20"/>
    <x v="6"/>
    <x v="1"/>
    <x v="1"/>
    <x v="0"/>
    <x v="0"/>
    <x v="1"/>
  </r>
  <r>
    <n v="31"/>
    <n v="43"/>
    <n v="81"/>
    <n v="33"/>
    <n v="22"/>
    <x v="29"/>
    <x v="447"/>
    <n v="20"/>
    <n v="20"/>
    <n v="30"/>
    <n v="50"/>
    <n v="727"/>
    <n v="8"/>
    <x v="20"/>
    <x v="7"/>
    <x v="1"/>
    <x v="0"/>
    <x v="1"/>
    <x v="3"/>
    <x v="6"/>
  </r>
  <r>
    <n v="36"/>
    <n v="82"/>
    <n v="159"/>
    <n v="67"/>
    <n v="58"/>
    <x v="25"/>
    <x v="448"/>
    <n v="20"/>
    <n v="41"/>
    <n v="60"/>
    <n v="101"/>
    <n v="305"/>
    <n v="9"/>
    <x v="20"/>
    <x v="7"/>
    <x v="1"/>
    <x v="0"/>
    <x v="1"/>
    <x v="3"/>
    <x v="7"/>
  </r>
  <r>
    <n v="79"/>
    <n v="99"/>
    <n v="194"/>
    <n v="83"/>
    <n v="46"/>
    <x v="25"/>
    <x v="446"/>
    <n v="50"/>
    <n v="50"/>
    <n v="80"/>
    <n v="150"/>
    <n v="754"/>
    <n v="10"/>
    <x v="20"/>
    <x v="7"/>
    <x v="1"/>
    <x v="0"/>
    <x v="1"/>
    <x v="3"/>
    <x v="8"/>
  </r>
  <r>
    <n v="47"/>
    <n v="52"/>
    <n v="93"/>
    <n v="35"/>
    <n v="20"/>
    <x v="28"/>
    <x v="450"/>
    <n v="50"/>
    <n v="19"/>
    <n v="60"/>
    <n v="101"/>
    <n v="561"/>
    <n v="11"/>
    <x v="20"/>
    <x v="7"/>
    <x v="1"/>
    <x v="0"/>
    <x v="0"/>
    <x v="1"/>
    <x v="9"/>
  </r>
  <r>
    <n v="73"/>
    <n v="75"/>
    <n v="134"/>
    <n v="51"/>
    <n v="26"/>
    <x v="3"/>
    <x v="444"/>
    <n v="60"/>
    <n v="50"/>
    <n v="80"/>
    <n v="130"/>
    <n v="754"/>
    <n v="13"/>
    <x v="20"/>
    <x v="7"/>
    <x v="1"/>
    <x v="0"/>
    <x v="0"/>
    <x v="1"/>
    <x v="3"/>
  </r>
  <r>
    <n v="25"/>
    <n v="130"/>
    <n v="238"/>
    <n v="93"/>
    <n v="113"/>
    <x v="88"/>
    <x v="341"/>
    <n v="40"/>
    <n v="80"/>
    <n v="130"/>
    <n v="205"/>
    <n v="754"/>
    <n v="5"/>
    <x v="20"/>
    <x v="7"/>
    <x v="1"/>
    <x v="0"/>
    <x v="0"/>
    <x v="2"/>
    <x v="4"/>
  </r>
  <r>
    <n v="86"/>
    <n v="114"/>
    <n v="212"/>
    <n v="85"/>
    <n v="56"/>
    <x v="55"/>
    <x v="221"/>
    <n v="70"/>
    <n v="86"/>
    <n v="110"/>
    <n v="184"/>
    <n v="941"/>
    <n v="6"/>
    <x v="20"/>
    <x v="7"/>
    <x v="1"/>
    <x v="0"/>
    <x v="1"/>
    <x v="2"/>
    <x v="5"/>
  </r>
  <r>
    <n v="128"/>
    <n v="150"/>
    <n v="265"/>
    <n v="99"/>
    <n v="64"/>
    <x v="18"/>
    <x v="271"/>
    <n v="100"/>
    <n v="90"/>
    <n v="140"/>
    <n v="230"/>
    <n v="352"/>
    <n v="2"/>
    <x v="20"/>
    <x v="7"/>
    <x v="1"/>
    <x v="0"/>
    <x v="0"/>
    <x v="0"/>
    <x v="1"/>
  </r>
  <r>
    <n v="120"/>
    <n v="134"/>
    <n v="245"/>
    <n v="96"/>
    <n v="53"/>
    <x v="57"/>
    <x v="441"/>
    <n v="80"/>
    <n v="90"/>
    <n v="120"/>
    <n v="210"/>
    <n v="321"/>
    <n v="3"/>
    <x v="20"/>
    <x v="7"/>
    <x v="1"/>
    <x v="0"/>
    <x v="1"/>
    <x v="0"/>
    <x v="2"/>
  </r>
  <r>
    <n v="9"/>
    <n v="57"/>
    <n v="109"/>
    <n v="45"/>
    <n v="51"/>
    <x v="43"/>
    <x v="421"/>
    <n v="10"/>
    <n v="39"/>
    <n v="40"/>
    <n v="79"/>
    <n v="774"/>
    <n v="9"/>
    <x v="20"/>
    <x v="8"/>
    <x v="1"/>
    <x v="0"/>
    <x v="1"/>
    <x v="3"/>
    <x v="7"/>
  </r>
  <r>
    <n v="34"/>
    <n v="43"/>
    <n v="77"/>
    <n v="29"/>
    <n v="20"/>
    <x v="14"/>
    <x v="10"/>
    <n v="30"/>
    <n v="41"/>
    <n v="40"/>
    <n v="59"/>
    <n v="617"/>
    <n v="11"/>
    <x v="20"/>
    <x v="8"/>
    <x v="1"/>
    <x v="0"/>
    <x v="0"/>
    <x v="1"/>
    <x v="9"/>
  </r>
  <r>
    <n v="19"/>
    <n v="30"/>
    <n v="53"/>
    <n v="20"/>
    <n v="17"/>
    <x v="13"/>
    <x v="440"/>
    <n v="20"/>
    <n v="20"/>
    <n v="30"/>
    <n v="37"/>
    <n v="617"/>
    <n v="13"/>
    <x v="20"/>
    <x v="8"/>
    <x v="1"/>
    <x v="0"/>
    <x v="0"/>
    <x v="1"/>
    <x v="3"/>
  </r>
  <r>
    <n v="-46"/>
    <n v="46"/>
    <n v="104"/>
    <n v="52"/>
    <n v="77"/>
    <x v="6"/>
    <x v="451"/>
    <n v="-10"/>
    <n v="35"/>
    <n v="50"/>
    <n v="85"/>
    <n v="857"/>
    <n v="5"/>
    <x v="20"/>
    <x v="8"/>
    <x v="1"/>
    <x v="0"/>
    <x v="0"/>
    <x v="2"/>
    <x v="4"/>
  </r>
  <r>
    <n v="129"/>
    <n v="155"/>
    <n v="330"/>
    <n v="104"/>
    <n v="68"/>
    <x v="77"/>
    <x v="419"/>
    <n v="100"/>
    <n v="143"/>
    <n v="160"/>
    <n v="300"/>
    <n v="774"/>
    <n v="7"/>
    <x v="20"/>
    <x v="8"/>
    <x v="1"/>
    <x v="0"/>
    <x v="0"/>
    <x v="2"/>
    <x v="11"/>
  </r>
  <r>
    <n v="690"/>
    <n v="516"/>
    <n v="614"/>
    <n v="60"/>
    <n v="51"/>
    <x v="8"/>
    <x v="452"/>
    <n v="460"/>
    <n v="50"/>
    <n v="490"/>
    <n v="540"/>
    <n v="774"/>
    <n v="2"/>
    <x v="20"/>
    <x v="8"/>
    <x v="1"/>
    <x v="0"/>
    <x v="0"/>
    <x v="0"/>
    <x v="1"/>
  </r>
  <r>
    <n v="3"/>
    <n v="51"/>
    <n v="97"/>
    <n v="40"/>
    <n v="49"/>
    <x v="4"/>
    <x v="437"/>
    <n v="10"/>
    <n v="39"/>
    <n v="40"/>
    <n v="70"/>
    <n v="603"/>
    <n v="9"/>
    <x v="20"/>
    <x v="9"/>
    <x v="1"/>
    <x v="1"/>
    <x v="1"/>
    <x v="3"/>
    <x v="7"/>
  </r>
  <r>
    <n v="18"/>
    <n v="29"/>
    <n v="51"/>
    <n v="19"/>
    <n v="17"/>
    <x v="13"/>
    <x v="433"/>
    <n v="20"/>
    <n v="20"/>
    <n v="30"/>
    <n v="61"/>
    <n v="603"/>
    <n v="11"/>
    <x v="20"/>
    <x v="9"/>
    <x v="1"/>
    <x v="1"/>
    <x v="0"/>
    <x v="1"/>
    <x v="9"/>
  </r>
  <r>
    <n v="46"/>
    <n v="43"/>
    <n v="46"/>
    <n v="0"/>
    <n v="12"/>
    <x v="38"/>
    <x v="432"/>
    <n v="30"/>
    <n v="0"/>
    <n v="40"/>
    <n v="53"/>
    <n v="603"/>
    <n v="13"/>
    <x v="20"/>
    <x v="9"/>
    <x v="1"/>
    <x v="1"/>
    <x v="0"/>
    <x v="1"/>
    <x v="3"/>
  </r>
  <r>
    <n v="-10"/>
    <n v="62"/>
    <n v="113"/>
    <n v="44"/>
    <n v="69"/>
    <x v="30"/>
    <x v="104"/>
    <n v="10"/>
    <n v="40"/>
    <n v="60"/>
    <n v="105"/>
    <n v="603"/>
    <n v="5"/>
    <x v="20"/>
    <x v="9"/>
    <x v="1"/>
    <x v="1"/>
    <x v="0"/>
    <x v="2"/>
    <x v="4"/>
  </r>
  <r>
    <n v="-18"/>
    <n v="30"/>
    <n v="58"/>
    <n v="24"/>
    <n v="42"/>
    <x v="28"/>
    <x v="214"/>
    <n v="0"/>
    <n v="20"/>
    <n v="30"/>
    <n v="57"/>
    <n v="603"/>
    <n v="7"/>
    <x v="20"/>
    <x v="9"/>
    <x v="1"/>
    <x v="1"/>
    <x v="0"/>
    <x v="2"/>
    <x v="11"/>
  </r>
  <r>
    <n v="49"/>
    <n v="71"/>
    <n v="128"/>
    <n v="49"/>
    <n v="38"/>
    <x v="4"/>
    <x v="453"/>
    <n v="50"/>
    <n v="39"/>
    <n v="70"/>
    <n v="111"/>
    <n v="603"/>
    <n v="1"/>
    <x v="20"/>
    <x v="9"/>
    <x v="1"/>
    <x v="1"/>
    <x v="0"/>
    <x v="0"/>
    <x v="0"/>
  </r>
  <r>
    <n v="50"/>
    <n v="84"/>
    <n v="148"/>
    <n v="55"/>
    <n v="50"/>
    <x v="22"/>
    <x v="454"/>
    <n v="50"/>
    <n v="52"/>
    <n v="80"/>
    <n v="132"/>
    <n v="603"/>
    <n v="2"/>
    <x v="20"/>
    <x v="9"/>
    <x v="1"/>
    <x v="1"/>
    <x v="0"/>
    <x v="0"/>
    <x v="1"/>
  </r>
  <r>
    <n v="137"/>
    <n v="239"/>
    <n v="577"/>
    <n v="332"/>
    <n v="147"/>
    <x v="86"/>
    <x v="455"/>
    <n v="90"/>
    <n v="221"/>
    <n v="200"/>
    <n v="411"/>
    <n v="845"/>
    <n v="9"/>
    <x v="20"/>
    <x v="10"/>
    <x v="1"/>
    <x v="0"/>
    <x v="1"/>
    <x v="3"/>
    <x v="7"/>
  </r>
  <r>
    <n v="-353"/>
    <n v="-139"/>
    <n v="119"/>
    <n v="280"/>
    <n v="99"/>
    <x v="11"/>
    <x v="456"/>
    <n v="-180"/>
    <n v="163"/>
    <n v="-110"/>
    <n v="80"/>
    <n v="845"/>
    <n v="10"/>
    <x v="20"/>
    <x v="10"/>
    <x v="1"/>
    <x v="0"/>
    <x v="1"/>
    <x v="3"/>
    <x v="8"/>
  </r>
  <r>
    <n v="157"/>
    <n v="145"/>
    <n v="261"/>
    <n v="126"/>
    <n v="39"/>
    <x v="55"/>
    <x v="427"/>
    <n v="130"/>
    <n v="142"/>
    <n v="160"/>
    <n v="249"/>
    <n v="845"/>
    <n v="11"/>
    <x v="20"/>
    <x v="10"/>
    <x v="1"/>
    <x v="0"/>
    <x v="0"/>
    <x v="1"/>
    <x v="9"/>
  </r>
  <r>
    <n v="197"/>
    <n v="179"/>
    <n v="322"/>
    <n v="93"/>
    <n v="46"/>
    <x v="20"/>
    <x v="425"/>
    <n v="150"/>
    <n v="133"/>
    <n v="190"/>
    <n v="308"/>
    <n v="518"/>
    <n v="12"/>
    <x v="20"/>
    <x v="10"/>
    <x v="1"/>
    <x v="0"/>
    <x v="0"/>
    <x v="1"/>
    <x v="10"/>
  </r>
  <r>
    <n v="125"/>
    <n v="118"/>
    <n v="212"/>
    <n v="81"/>
    <n v="34"/>
    <x v="9"/>
    <x v="423"/>
    <n v="100"/>
    <n v="93"/>
    <n v="130"/>
    <n v="197"/>
    <n v="718"/>
    <n v="13"/>
    <x v="20"/>
    <x v="10"/>
    <x v="1"/>
    <x v="0"/>
    <x v="0"/>
    <x v="1"/>
    <x v="3"/>
  </r>
  <r>
    <n v="-292"/>
    <n v="-53"/>
    <n v="72"/>
    <n v="150"/>
    <n v="144"/>
    <x v="47"/>
    <x v="458"/>
    <n v="-180"/>
    <n v="158"/>
    <n v="-50"/>
    <n v="65"/>
    <n v="518"/>
    <n v="5"/>
    <x v="20"/>
    <x v="10"/>
    <x v="1"/>
    <x v="0"/>
    <x v="0"/>
    <x v="2"/>
    <x v="4"/>
  </r>
  <r>
    <n v="332"/>
    <n v="318"/>
    <n v="604"/>
    <n v="187"/>
    <n v="94"/>
    <x v="85"/>
    <x v="457"/>
    <n v="240"/>
    <n v="228"/>
    <n v="320"/>
    <n v="550"/>
    <n v="516"/>
    <n v="7"/>
    <x v="20"/>
    <x v="10"/>
    <x v="1"/>
    <x v="0"/>
    <x v="0"/>
    <x v="2"/>
    <x v="11"/>
  </r>
  <r>
    <n v="463"/>
    <n v="474"/>
    <n v="842"/>
    <n v="258"/>
    <n v="162"/>
    <x v="47"/>
    <x v="459"/>
    <n v="320"/>
    <n v="225"/>
    <n v="450"/>
    <n v="752"/>
    <n v="516"/>
    <n v="2"/>
    <x v="20"/>
    <x v="10"/>
    <x v="1"/>
    <x v="0"/>
    <x v="0"/>
    <x v="0"/>
    <x v="1"/>
  </r>
  <r>
    <n v="82"/>
    <n v="90"/>
    <n v="169"/>
    <n v="69"/>
    <n v="35"/>
    <x v="9"/>
    <x v="461"/>
    <n v="60"/>
    <n v="52"/>
    <n v="90"/>
    <n v="150"/>
    <n v="337"/>
    <n v="8"/>
    <x v="20"/>
    <x v="11"/>
    <x v="2"/>
    <x v="1"/>
    <x v="1"/>
    <x v="3"/>
    <x v="6"/>
  </r>
  <r>
    <n v="37"/>
    <n v="83"/>
    <n v="160"/>
    <n v="67"/>
    <n v="58"/>
    <x v="25"/>
    <x v="227"/>
    <n v="30"/>
    <n v="69"/>
    <n v="80"/>
    <n v="131"/>
    <n v="985"/>
    <n v="9"/>
    <x v="20"/>
    <x v="11"/>
    <x v="2"/>
    <x v="1"/>
    <x v="1"/>
    <x v="3"/>
    <x v="7"/>
  </r>
  <r>
    <n v="68"/>
    <n v="71"/>
    <n v="127"/>
    <n v="48"/>
    <n v="25"/>
    <x v="45"/>
    <x v="460"/>
    <n v="60"/>
    <n v="62"/>
    <n v="80"/>
    <n v="138"/>
    <n v="318"/>
    <n v="2"/>
    <x v="20"/>
    <x v="11"/>
    <x v="2"/>
    <x v="1"/>
    <x v="0"/>
    <x v="0"/>
    <x v="1"/>
  </r>
  <r>
    <n v="74"/>
    <n v="75"/>
    <n v="134"/>
    <n v="51"/>
    <n v="25"/>
    <x v="3"/>
    <x v="444"/>
    <n v="70"/>
    <n v="57"/>
    <n v="90"/>
    <n v="147"/>
    <n v="504"/>
    <n v="3"/>
    <x v="20"/>
    <x v="11"/>
    <x v="2"/>
    <x v="1"/>
    <x v="1"/>
    <x v="0"/>
    <x v="2"/>
  </r>
  <r>
    <n v="3"/>
    <n v="87"/>
    <n v="159"/>
    <n v="62"/>
    <n v="85"/>
    <x v="87"/>
    <x v="462"/>
    <n v="0"/>
    <n v="50"/>
    <n v="70"/>
    <n v="116"/>
    <n v="318"/>
    <n v="4"/>
    <x v="20"/>
    <x v="11"/>
    <x v="2"/>
    <x v="1"/>
    <x v="0"/>
    <x v="2"/>
    <x v="12"/>
  </r>
  <r>
    <n v="79"/>
    <n v="94"/>
    <n v="161"/>
    <n v="57"/>
    <n v="41"/>
    <x v="43"/>
    <x v="443"/>
    <n v="60"/>
    <n v="35"/>
    <n v="80"/>
    <n v="115"/>
    <n v="337"/>
    <n v="5"/>
    <x v="20"/>
    <x v="11"/>
    <x v="2"/>
    <x v="1"/>
    <x v="0"/>
    <x v="2"/>
    <x v="4"/>
  </r>
  <r>
    <n v="46"/>
    <n v="67"/>
    <n v="120"/>
    <n v="46"/>
    <n v="36"/>
    <x v="3"/>
    <x v="174"/>
    <n v="40"/>
    <n v="24"/>
    <n v="60"/>
    <n v="90"/>
    <n v="337"/>
    <n v="6"/>
    <x v="20"/>
    <x v="11"/>
    <x v="2"/>
    <x v="1"/>
    <x v="1"/>
    <x v="2"/>
    <x v="5"/>
  </r>
  <r>
    <n v="19"/>
    <n v="29"/>
    <n v="51"/>
    <n v="19"/>
    <n v="16"/>
    <x v="13"/>
    <x v="433"/>
    <n v="20"/>
    <n v="10"/>
    <n v="30"/>
    <n v="32"/>
    <n v="505"/>
    <n v="8"/>
    <x v="20"/>
    <x v="12"/>
    <x v="2"/>
    <x v="1"/>
    <x v="1"/>
    <x v="3"/>
    <x v="6"/>
  </r>
  <r>
    <n v="12"/>
    <n v="39"/>
    <n v="77"/>
    <n v="33"/>
    <n v="31"/>
    <x v="29"/>
    <x v="434"/>
    <n v="20"/>
    <n v="39"/>
    <n v="40"/>
    <n v="79"/>
    <n v="505"/>
    <n v="9"/>
    <x v="20"/>
    <x v="12"/>
    <x v="2"/>
    <x v="1"/>
    <x v="1"/>
    <x v="3"/>
    <x v="7"/>
  </r>
  <r>
    <n v="50"/>
    <n v="84"/>
    <n v="148"/>
    <n v="55"/>
    <n v="50"/>
    <x v="22"/>
    <x v="454"/>
    <n v="70"/>
    <n v="60"/>
    <n v="110"/>
    <n v="168"/>
    <n v="505"/>
    <n v="2"/>
    <x v="20"/>
    <x v="12"/>
    <x v="2"/>
    <x v="1"/>
    <x v="0"/>
    <x v="0"/>
    <x v="1"/>
  </r>
  <r>
    <n v="-65"/>
    <n v="11"/>
    <n v="123"/>
    <n v="104"/>
    <n v="55"/>
    <x v="18"/>
    <x v="436"/>
    <n v="-40"/>
    <n v="102"/>
    <n v="10"/>
    <n v="143"/>
    <n v="505"/>
    <n v="3"/>
    <x v="20"/>
    <x v="12"/>
    <x v="2"/>
    <x v="1"/>
    <x v="1"/>
    <x v="0"/>
    <x v="2"/>
  </r>
  <r>
    <n v="-18"/>
    <n v="30"/>
    <n v="58"/>
    <n v="24"/>
    <n v="42"/>
    <x v="28"/>
    <x v="463"/>
    <n v="0"/>
    <n v="20"/>
    <n v="20"/>
    <n v="44"/>
    <n v="505"/>
    <n v="4"/>
    <x v="20"/>
    <x v="12"/>
    <x v="2"/>
    <x v="1"/>
    <x v="0"/>
    <x v="2"/>
    <x v="12"/>
  </r>
  <r>
    <n v="-12"/>
    <n v="62"/>
    <n v="113"/>
    <n v="44"/>
    <n v="70"/>
    <x v="30"/>
    <x v="104"/>
    <n v="10"/>
    <n v="25"/>
    <n v="60"/>
    <n v="95"/>
    <n v="505"/>
    <n v="5"/>
    <x v="20"/>
    <x v="12"/>
    <x v="2"/>
    <x v="1"/>
    <x v="0"/>
    <x v="2"/>
    <x v="4"/>
  </r>
  <r>
    <n v="19"/>
    <n v="52"/>
    <n v="97"/>
    <n v="39"/>
    <n v="39"/>
    <x v="19"/>
    <x v="386"/>
    <n v="10"/>
    <n v="30"/>
    <n v="40"/>
    <n v="64"/>
    <n v="505"/>
    <n v="6"/>
    <x v="20"/>
    <x v="12"/>
    <x v="2"/>
    <x v="1"/>
    <x v="1"/>
    <x v="2"/>
    <x v="5"/>
  </r>
  <r>
    <n v="36"/>
    <n v="82"/>
    <n v="159"/>
    <n v="67"/>
    <n v="58"/>
    <x v="25"/>
    <x v="448"/>
    <n v="30"/>
    <n v="68"/>
    <n v="80"/>
    <n v="132"/>
    <n v="580"/>
    <n v="8"/>
    <x v="20"/>
    <x v="13"/>
    <x v="2"/>
    <x v="1"/>
    <x v="1"/>
    <x v="3"/>
    <x v="6"/>
  </r>
  <r>
    <n v="24"/>
    <n v="130"/>
    <n v="238"/>
    <n v="93"/>
    <n v="114"/>
    <x v="88"/>
    <x v="341"/>
    <n v="40"/>
    <n v="89"/>
    <n v="130"/>
    <n v="210"/>
    <n v="405"/>
    <n v="9"/>
    <x v="20"/>
    <x v="13"/>
    <x v="2"/>
    <x v="1"/>
    <x v="1"/>
    <x v="3"/>
    <x v="7"/>
  </r>
  <r>
    <n v="70"/>
    <n v="79"/>
    <n v="149"/>
    <n v="61"/>
    <n v="32"/>
    <x v="23"/>
    <x v="422"/>
    <n v="80"/>
    <n v="72"/>
    <n v="100"/>
    <n v="172"/>
    <n v="580"/>
    <n v="2"/>
    <x v="20"/>
    <x v="13"/>
    <x v="2"/>
    <x v="1"/>
    <x v="0"/>
    <x v="0"/>
    <x v="1"/>
  </r>
  <r>
    <n v="34"/>
    <n v="43"/>
    <n v="77"/>
    <n v="29"/>
    <n v="20"/>
    <x v="14"/>
    <x v="10"/>
    <n v="50"/>
    <n v="27"/>
    <n v="60"/>
    <n v="90"/>
    <n v="580"/>
    <n v="3"/>
    <x v="20"/>
    <x v="13"/>
    <x v="2"/>
    <x v="1"/>
    <x v="1"/>
    <x v="0"/>
    <x v="2"/>
  </r>
  <r>
    <n v="122"/>
    <n v="134"/>
    <n v="245"/>
    <n v="96"/>
    <n v="52"/>
    <x v="57"/>
    <x v="464"/>
    <n v="80"/>
    <n v="76"/>
    <n v="110"/>
    <n v="190"/>
    <n v="918"/>
    <n v="4"/>
    <x v="20"/>
    <x v="13"/>
    <x v="2"/>
    <x v="1"/>
    <x v="0"/>
    <x v="2"/>
    <x v="12"/>
  </r>
  <r>
    <n v="19"/>
    <n v="30"/>
    <n v="53"/>
    <n v="20"/>
    <n v="17"/>
    <x v="13"/>
    <x v="440"/>
    <n v="30"/>
    <n v="10"/>
    <n v="30"/>
    <n v="45"/>
    <n v="580"/>
    <n v="5"/>
    <x v="20"/>
    <x v="13"/>
    <x v="2"/>
    <x v="1"/>
    <x v="0"/>
    <x v="2"/>
    <x v="4"/>
  </r>
  <r>
    <n v="129"/>
    <n v="150"/>
    <n v="265"/>
    <n v="99"/>
    <n v="63"/>
    <x v="18"/>
    <x v="271"/>
    <n v="80"/>
    <n v="86"/>
    <n v="130"/>
    <n v="204"/>
    <n v="405"/>
    <n v="6"/>
    <x v="20"/>
    <x v="13"/>
    <x v="2"/>
    <x v="1"/>
    <x v="1"/>
    <x v="2"/>
    <x v="5"/>
  </r>
  <r>
    <n v="40"/>
    <n v="72"/>
    <n v="133"/>
    <n v="53"/>
    <n v="45"/>
    <x v="43"/>
    <x v="225"/>
    <n v="40"/>
    <n v="58"/>
    <n v="70"/>
    <n v="128"/>
    <n v="682"/>
    <n v="8"/>
    <x v="20"/>
    <x v="14"/>
    <x v="2"/>
    <x v="0"/>
    <x v="1"/>
    <x v="3"/>
    <x v="6"/>
  </r>
  <r>
    <n v="42"/>
    <n v="64"/>
    <n v="114"/>
    <n v="43"/>
    <n v="36"/>
    <x v="45"/>
    <x v="442"/>
    <n v="30"/>
    <n v="31"/>
    <n v="60"/>
    <n v="109"/>
    <n v="469"/>
    <n v="9"/>
    <x v="20"/>
    <x v="14"/>
    <x v="2"/>
    <x v="0"/>
    <x v="1"/>
    <x v="3"/>
    <x v="7"/>
  </r>
  <r>
    <n v="292"/>
    <n v="295"/>
    <n v="582"/>
    <n v="280"/>
    <n v="98"/>
    <x v="11"/>
    <x v="465"/>
    <n v="280"/>
    <n v="253"/>
    <n v="370"/>
    <n v="682"/>
    <n v="281"/>
    <n v="2"/>
    <x v="20"/>
    <x v="14"/>
    <x v="2"/>
    <x v="0"/>
    <x v="0"/>
    <x v="0"/>
    <x v="1"/>
  </r>
  <r>
    <n v="62"/>
    <n v="74"/>
    <n v="141"/>
    <n v="58"/>
    <n v="32"/>
    <x v="8"/>
    <x v="426"/>
    <n v="70"/>
    <n v="73"/>
    <n v="90"/>
    <n v="160"/>
    <n v="806"/>
    <n v="3"/>
    <x v="20"/>
    <x v="14"/>
    <x v="2"/>
    <x v="0"/>
    <x v="1"/>
    <x v="0"/>
    <x v="2"/>
  </r>
  <r>
    <n v="58"/>
    <n v="90"/>
    <n v="160"/>
    <n v="60"/>
    <n v="51"/>
    <x v="8"/>
    <x v="466"/>
    <n v="40"/>
    <n v="54"/>
    <n v="70"/>
    <n v="120"/>
    <n v="903"/>
    <n v="4"/>
    <x v="20"/>
    <x v="14"/>
    <x v="2"/>
    <x v="0"/>
    <x v="0"/>
    <x v="2"/>
    <x v="12"/>
  </r>
  <r>
    <n v="199"/>
    <n v="179"/>
    <n v="322"/>
    <n v="121"/>
    <n v="45"/>
    <x v="20"/>
    <x v="425"/>
    <n v="120"/>
    <n v="93"/>
    <n v="150"/>
    <n v="245"/>
    <n v="713"/>
    <n v="5"/>
    <x v="20"/>
    <x v="14"/>
    <x v="2"/>
    <x v="0"/>
    <x v="0"/>
    <x v="2"/>
    <x v="4"/>
  </r>
  <r>
    <n v="126"/>
    <n v="118"/>
    <n v="212"/>
    <n v="81"/>
    <n v="33"/>
    <x v="9"/>
    <x v="423"/>
    <n v="90"/>
    <n v="66"/>
    <n v="110"/>
    <n v="164"/>
    <n v="325"/>
    <n v="6"/>
    <x v="20"/>
    <x v="14"/>
    <x v="2"/>
    <x v="0"/>
    <x v="1"/>
    <x v="2"/>
    <x v="5"/>
  </r>
  <r>
    <n v="-10"/>
    <n v="62"/>
    <n v="113"/>
    <n v="44"/>
    <n v="69"/>
    <x v="30"/>
    <x v="104"/>
    <n v="10"/>
    <n v="20"/>
    <n v="50"/>
    <n v="81"/>
    <n v="801"/>
    <n v="11"/>
    <x v="20"/>
    <x v="15"/>
    <x v="3"/>
    <x v="1"/>
    <x v="0"/>
    <x v="1"/>
    <x v="9"/>
  </r>
  <r>
    <n v="18"/>
    <n v="52"/>
    <n v="97"/>
    <n v="39"/>
    <n v="40"/>
    <x v="19"/>
    <x v="386"/>
    <n v="20"/>
    <n v="20"/>
    <n v="40"/>
    <n v="48"/>
    <n v="435"/>
    <n v="12"/>
    <x v="20"/>
    <x v="15"/>
    <x v="3"/>
    <x v="1"/>
    <x v="0"/>
    <x v="1"/>
    <x v="10"/>
  </r>
  <r>
    <n v="-19"/>
    <n v="30"/>
    <n v="58"/>
    <n v="24"/>
    <n v="43"/>
    <x v="28"/>
    <x v="214"/>
    <n v="0"/>
    <n v="10"/>
    <n v="20"/>
    <n v="17"/>
    <n v="435"/>
    <n v="13"/>
    <x v="20"/>
    <x v="15"/>
    <x v="3"/>
    <x v="1"/>
    <x v="0"/>
    <x v="1"/>
    <x v="3"/>
  </r>
  <r>
    <n v="50"/>
    <n v="71"/>
    <n v="128"/>
    <n v="49"/>
    <n v="37"/>
    <x v="4"/>
    <x v="453"/>
    <n v="40"/>
    <n v="32"/>
    <n v="60"/>
    <n v="108"/>
    <n v="801"/>
    <n v="8"/>
    <x v="20"/>
    <x v="15"/>
    <x v="3"/>
    <x v="1"/>
    <x v="1"/>
    <x v="3"/>
    <x v="6"/>
  </r>
  <r>
    <n v="50"/>
    <n v="84"/>
    <n v="148"/>
    <n v="55"/>
    <n v="50"/>
    <x v="22"/>
    <x v="454"/>
    <n v="50"/>
    <n v="31"/>
    <n v="80"/>
    <n v="111"/>
    <n v="435"/>
    <n v="9"/>
    <x v="20"/>
    <x v="15"/>
    <x v="3"/>
    <x v="1"/>
    <x v="1"/>
    <x v="3"/>
    <x v="7"/>
  </r>
  <r>
    <n v="-67"/>
    <n v="11"/>
    <n v="123"/>
    <n v="86"/>
    <n v="56"/>
    <x v="18"/>
    <x v="436"/>
    <n v="-20"/>
    <n v="80"/>
    <n v="20"/>
    <n v="110"/>
    <n v="435"/>
    <n v="10"/>
    <x v="20"/>
    <x v="15"/>
    <x v="3"/>
    <x v="1"/>
    <x v="1"/>
    <x v="3"/>
    <x v="8"/>
  </r>
  <r>
    <n v="49"/>
    <n v="74"/>
    <n v="145"/>
    <n v="62"/>
    <n v="41"/>
    <x v="8"/>
    <x v="101"/>
    <n v="70"/>
    <n v="71"/>
    <n v="100"/>
    <n v="171"/>
    <n v="435"/>
    <n v="1"/>
    <x v="20"/>
    <x v="15"/>
    <x v="3"/>
    <x v="1"/>
    <x v="0"/>
    <x v="0"/>
    <x v="0"/>
  </r>
  <r>
    <n v="33"/>
    <n v="65"/>
    <n v="120"/>
    <n v="48"/>
    <n v="43"/>
    <x v="4"/>
    <x v="342"/>
    <n v="50"/>
    <n v="60"/>
    <n v="80"/>
    <n v="142"/>
    <n v="801"/>
    <n v="2"/>
    <x v="20"/>
    <x v="15"/>
    <x v="3"/>
    <x v="1"/>
    <x v="0"/>
    <x v="0"/>
    <x v="1"/>
  </r>
  <r>
    <n v="36"/>
    <n v="83"/>
    <n v="160"/>
    <n v="67"/>
    <n v="59"/>
    <x v="25"/>
    <x v="227"/>
    <n v="50"/>
    <n v="77"/>
    <n v="100"/>
    <n v="183"/>
    <n v="435"/>
    <n v="3"/>
    <x v="20"/>
    <x v="15"/>
    <x v="3"/>
    <x v="1"/>
    <x v="1"/>
    <x v="0"/>
    <x v="2"/>
  </r>
  <r>
    <n v="40"/>
    <n v="47"/>
    <n v="84"/>
    <n v="32"/>
    <n v="20"/>
    <x v="14"/>
    <x v="439"/>
    <n v="30"/>
    <n v="34"/>
    <n v="40"/>
    <n v="74"/>
    <n v="435"/>
    <n v="4"/>
    <x v="20"/>
    <x v="15"/>
    <x v="3"/>
    <x v="1"/>
    <x v="0"/>
    <x v="2"/>
    <x v="12"/>
  </r>
  <r>
    <n v="83"/>
    <n v="90"/>
    <n v="169"/>
    <n v="69"/>
    <n v="34"/>
    <x v="9"/>
    <x v="461"/>
    <n v="60"/>
    <n v="55"/>
    <n v="90"/>
    <n v="150"/>
    <n v="801"/>
    <n v="5"/>
    <x v="20"/>
    <x v="15"/>
    <x v="3"/>
    <x v="1"/>
    <x v="0"/>
    <x v="2"/>
    <x v="4"/>
  </r>
  <r>
    <n v="59"/>
    <n v="64"/>
    <n v="115"/>
    <n v="44"/>
    <n v="24"/>
    <x v="19"/>
    <x v="438"/>
    <n v="40"/>
    <n v="46"/>
    <n v="60"/>
    <n v="106"/>
    <n v="435"/>
    <n v="6"/>
    <x v="20"/>
    <x v="15"/>
    <x v="3"/>
    <x v="1"/>
    <x v="1"/>
    <x v="2"/>
    <x v="5"/>
  </r>
  <r>
    <n v="199"/>
    <n v="179"/>
    <n v="322"/>
    <n v="147"/>
    <n v="45"/>
    <x v="20"/>
    <x v="425"/>
    <n v="100"/>
    <n v="91"/>
    <n v="120"/>
    <n v="211"/>
    <n v="310"/>
    <n v="11"/>
    <x v="20"/>
    <x v="16"/>
    <x v="3"/>
    <x v="0"/>
    <x v="0"/>
    <x v="1"/>
    <x v="9"/>
  </r>
  <r>
    <n v="125"/>
    <n v="118"/>
    <n v="212"/>
    <n v="81"/>
    <n v="34"/>
    <x v="9"/>
    <x v="423"/>
    <n v="70"/>
    <n v="50"/>
    <n v="80"/>
    <n v="118"/>
    <n v="650"/>
    <n v="12"/>
    <x v="20"/>
    <x v="16"/>
    <x v="3"/>
    <x v="0"/>
    <x v="0"/>
    <x v="1"/>
    <x v="10"/>
  </r>
  <r>
    <n v="58"/>
    <n v="90"/>
    <n v="160"/>
    <n v="60"/>
    <n v="51"/>
    <x v="8"/>
    <x v="424"/>
    <n v="40"/>
    <n v="17"/>
    <n v="70"/>
    <n v="87"/>
    <n v="530"/>
    <n v="13"/>
    <x v="20"/>
    <x v="16"/>
    <x v="3"/>
    <x v="0"/>
    <x v="0"/>
    <x v="1"/>
    <x v="3"/>
  </r>
  <r>
    <n v="156"/>
    <n v="145"/>
    <n v="261"/>
    <n v="80"/>
    <n v="40"/>
    <x v="55"/>
    <x v="427"/>
    <n v="110"/>
    <n v="72"/>
    <n v="130"/>
    <n v="210"/>
    <n v="562"/>
    <n v="8"/>
    <x v="20"/>
    <x v="16"/>
    <x v="3"/>
    <x v="0"/>
    <x v="1"/>
    <x v="3"/>
    <x v="6"/>
  </r>
  <r>
    <n v="291"/>
    <n v="295"/>
    <n v="582"/>
    <n v="204"/>
    <n v="99"/>
    <x v="11"/>
    <x v="465"/>
    <n v="200"/>
    <n v="170"/>
    <n v="270"/>
    <n v="480"/>
    <n v="209"/>
    <n v="9"/>
    <x v="20"/>
    <x v="16"/>
    <x v="3"/>
    <x v="0"/>
    <x v="1"/>
    <x v="3"/>
    <x v="7"/>
  </r>
  <r>
    <n v="64"/>
    <n v="74"/>
    <n v="141"/>
    <n v="58"/>
    <n v="31"/>
    <x v="8"/>
    <x v="426"/>
    <n v="50"/>
    <n v="30"/>
    <n v="70"/>
    <n v="100"/>
    <n v="818"/>
    <n v="10"/>
    <x v="20"/>
    <x v="16"/>
    <x v="3"/>
    <x v="0"/>
    <x v="1"/>
    <x v="3"/>
    <x v="8"/>
  </r>
  <r>
    <n v="-110"/>
    <n v="-13"/>
    <n v="116"/>
    <n v="104"/>
    <n v="61"/>
    <x v="40"/>
    <x v="467"/>
    <n v="-70"/>
    <n v="145"/>
    <n v="-20"/>
    <n v="131"/>
    <n v="714"/>
    <n v="1"/>
    <x v="20"/>
    <x v="16"/>
    <x v="3"/>
    <x v="0"/>
    <x v="0"/>
    <x v="0"/>
    <x v="0"/>
  </r>
  <r>
    <n v="465"/>
    <n v="474"/>
    <n v="842"/>
    <n v="279"/>
    <n v="161"/>
    <x v="47"/>
    <x v="459"/>
    <n v="450"/>
    <n v="292"/>
    <n v="590"/>
    <n v="980"/>
    <n v="562"/>
    <n v="2"/>
    <x v="20"/>
    <x v="16"/>
    <x v="3"/>
    <x v="0"/>
    <x v="0"/>
    <x v="0"/>
    <x v="1"/>
  </r>
  <r>
    <n v="-178"/>
    <n v="-24"/>
    <n v="147"/>
    <n v="133"/>
    <n v="96"/>
    <x v="75"/>
    <x v="468"/>
    <n v="-120"/>
    <n v="199"/>
    <n v="-30"/>
    <n v="170"/>
    <n v="818"/>
    <n v="3"/>
    <x v="20"/>
    <x v="16"/>
    <x v="3"/>
    <x v="0"/>
    <x v="1"/>
    <x v="0"/>
    <x v="2"/>
  </r>
  <r>
    <n v="232"/>
    <n v="249"/>
    <n v="531"/>
    <n v="254"/>
    <n v="93"/>
    <x v="85"/>
    <x v="429"/>
    <n v="160"/>
    <n v="206"/>
    <n v="240"/>
    <n v="474"/>
    <n v="310"/>
    <n v="4"/>
    <x v="20"/>
    <x v="16"/>
    <x v="3"/>
    <x v="0"/>
    <x v="0"/>
    <x v="2"/>
    <x v="12"/>
  </r>
  <r>
    <n v="39"/>
    <n v="169"/>
    <n v="309"/>
    <n v="113"/>
    <n v="143"/>
    <x v="47"/>
    <x v="469"/>
    <n v="30"/>
    <n v="153"/>
    <n v="160"/>
    <n v="275"/>
    <n v="951"/>
    <n v="5"/>
    <x v="20"/>
    <x v="16"/>
    <x v="3"/>
    <x v="0"/>
    <x v="0"/>
    <x v="2"/>
    <x v="4"/>
  </r>
  <r>
    <n v="326"/>
    <n v="336"/>
    <n v="628"/>
    <n v="289"/>
    <n v="116"/>
    <x v="42"/>
    <x v="428"/>
    <n v="220"/>
    <n v="208"/>
    <n v="320"/>
    <n v="554"/>
    <n v="530"/>
    <n v="6"/>
    <x v="20"/>
    <x v="16"/>
    <x v="3"/>
    <x v="0"/>
    <x v="1"/>
    <x v="2"/>
    <x v="5"/>
  </r>
  <r>
    <n v="328"/>
    <n v="336"/>
    <n v="628"/>
    <n v="283"/>
    <n v="115"/>
    <x v="42"/>
    <x v="428"/>
    <n v="170"/>
    <n v="147"/>
    <n v="240"/>
    <n v="400"/>
    <n v="775"/>
    <n v="11"/>
    <x v="20"/>
    <x v="17"/>
    <x v="3"/>
    <x v="1"/>
    <x v="0"/>
    <x v="1"/>
    <x v="9"/>
  </r>
  <r>
    <n v="232"/>
    <n v="249"/>
    <n v="531"/>
    <n v="263"/>
    <n v="93"/>
    <x v="85"/>
    <x v="429"/>
    <n v="110"/>
    <n v="166"/>
    <n v="170"/>
    <n v="318"/>
    <n v="775"/>
    <n v="12"/>
    <x v="20"/>
    <x v="17"/>
    <x v="3"/>
    <x v="1"/>
    <x v="0"/>
    <x v="1"/>
    <x v="10"/>
  </r>
  <r>
    <n v="-638"/>
    <n v="-302"/>
    <n v="20"/>
    <n v="271"/>
    <n v="147"/>
    <x v="86"/>
    <x v="470"/>
    <n v="-280"/>
    <n v="174"/>
    <n v="-190"/>
    <n v="13"/>
    <n v="775"/>
    <n v="13"/>
    <x v="20"/>
    <x v="17"/>
    <x v="3"/>
    <x v="1"/>
    <x v="0"/>
    <x v="1"/>
    <x v="3"/>
  </r>
  <r>
    <n v="39"/>
    <n v="169"/>
    <n v="309"/>
    <n v="117"/>
    <n v="143"/>
    <x v="47"/>
    <x v="469"/>
    <n v="40"/>
    <n v="90"/>
    <n v="150"/>
    <n v="258"/>
    <n v="702"/>
    <n v="8"/>
    <x v="20"/>
    <x v="17"/>
    <x v="3"/>
    <x v="1"/>
    <x v="1"/>
    <x v="3"/>
    <x v="6"/>
  </r>
  <r>
    <n v="191"/>
    <n v="225"/>
    <n v="412"/>
    <n v="204"/>
    <n v="96"/>
    <x v="75"/>
    <x v="351"/>
    <n v="140"/>
    <n v="130"/>
    <n v="210"/>
    <n v="331"/>
    <n v="702"/>
    <n v="9"/>
    <x v="20"/>
    <x v="17"/>
    <x v="3"/>
    <x v="1"/>
    <x v="1"/>
    <x v="3"/>
    <x v="7"/>
  </r>
  <r>
    <n v="171"/>
    <n v="176"/>
    <n v="318"/>
    <n v="117"/>
    <n v="61"/>
    <x v="40"/>
    <x v="430"/>
    <n v="120"/>
    <n v="106"/>
    <n v="160"/>
    <n v="250"/>
    <n v="702"/>
    <n v="10"/>
    <x v="20"/>
    <x v="17"/>
    <x v="3"/>
    <x v="1"/>
    <x v="1"/>
    <x v="3"/>
    <x v="8"/>
  </r>
  <r>
    <n v="3"/>
    <n v="51"/>
    <n v="97"/>
    <n v="40"/>
    <n v="49"/>
    <x v="4"/>
    <x v="437"/>
    <n v="20"/>
    <n v="50"/>
    <n v="60"/>
    <n v="112"/>
    <n v="775"/>
    <n v="2"/>
    <x v="20"/>
    <x v="17"/>
    <x v="3"/>
    <x v="1"/>
    <x v="0"/>
    <x v="0"/>
    <x v="1"/>
  </r>
  <r>
    <n v="10"/>
    <n v="39"/>
    <n v="77"/>
    <n v="33"/>
    <n v="32"/>
    <x v="29"/>
    <x v="434"/>
    <n v="30"/>
    <n v="37"/>
    <n v="50"/>
    <n v="87"/>
    <n v="702"/>
    <n v="3"/>
    <x v="20"/>
    <x v="17"/>
    <x v="3"/>
    <x v="1"/>
    <x v="1"/>
    <x v="0"/>
    <x v="2"/>
  </r>
  <r>
    <n v="47"/>
    <n v="43"/>
    <n v="46"/>
    <n v="0"/>
    <n v="11"/>
    <x v="38"/>
    <x v="432"/>
    <n v="30"/>
    <n v="0"/>
    <n v="40"/>
    <n v="36"/>
    <n v="775"/>
    <n v="4"/>
    <x v="20"/>
    <x v="17"/>
    <x v="3"/>
    <x v="1"/>
    <x v="0"/>
    <x v="2"/>
    <x v="12"/>
  </r>
  <r>
    <n v="18"/>
    <n v="29"/>
    <n v="51"/>
    <n v="19"/>
    <n v="17"/>
    <x v="13"/>
    <x v="433"/>
    <n v="20"/>
    <n v="10"/>
    <n v="30"/>
    <n v="40"/>
    <n v="702"/>
    <n v="5"/>
    <x v="20"/>
    <x v="17"/>
    <x v="3"/>
    <x v="1"/>
    <x v="0"/>
    <x v="2"/>
    <x v="4"/>
  </r>
  <r>
    <n v="25"/>
    <n v="35"/>
    <n v="62"/>
    <n v="23"/>
    <n v="18"/>
    <x v="41"/>
    <x v="229"/>
    <n v="20"/>
    <n v="20"/>
    <n v="30"/>
    <n v="44"/>
    <n v="775"/>
    <n v="6"/>
    <x v="20"/>
    <x v="17"/>
    <x v="3"/>
    <x v="1"/>
    <x v="1"/>
    <x v="2"/>
    <x v="5"/>
  </r>
  <r>
    <n v="19"/>
    <n v="30"/>
    <n v="53"/>
    <n v="20"/>
    <n v="17"/>
    <x v="13"/>
    <x v="440"/>
    <n v="20"/>
    <n v="10"/>
    <n v="20"/>
    <n v="30"/>
    <n v="541"/>
    <n v="11"/>
    <x v="20"/>
    <x v="18"/>
    <x v="3"/>
    <x v="1"/>
    <x v="0"/>
    <x v="1"/>
    <x v="9"/>
  </r>
  <r>
    <n v="129"/>
    <n v="150"/>
    <n v="265"/>
    <n v="99"/>
    <n v="63"/>
    <x v="18"/>
    <x v="271"/>
    <n v="60"/>
    <n v="72"/>
    <n v="100"/>
    <n v="148"/>
    <n v="503"/>
    <n v="12"/>
    <x v="20"/>
    <x v="18"/>
    <x v="3"/>
    <x v="1"/>
    <x v="0"/>
    <x v="1"/>
    <x v="10"/>
  </r>
  <r>
    <n v="120"/>
    <n v="134"/>
    <n v="245"/>
    <n v="96"/>
    <n v="53"/>
    <x v="57"/>
    <x v="441"/>
    <n v="60"/>
    <n v="60"/>
    <n v="90"/>
    <n v="150"/>
    <n v="971"/>
    <n v="13"/>
    <x v="20"/>
    <x v="18"/>
    <x v="3"/>
    <x v="1"/>
    <x v="0"/>
    <x v="1"/>
    <x v="3"/>
  </r>
  <r>
    <n v="25"/>
    <n v="36"/>
    <n v="65"/>
    <n v="25"/>
    <n v="19"/>
    <x v="15"/>
    <x v="471"/>
    <n v="30"/>
    <n v="20"/>
    <n v="30"/>
    <n v="50"/>
    <n v="503"/>
    <n v="8"/>
    <x v="20"/>
    <x v="18"/>
    <x v="3"/>
    <x v="1"/>
    <x v="1"/>
    <x v="3"/>
    <x v="6"/>
  </r>
  <r>
    <n v="70"/>
    <n v="79"/>
    <n v="149"/>
    <n v="61"/>
    <n v="32"/>
    <x v="23"/>
    <x v="422"/>
    <n v="50"/>
    <n v="41"/>
    <n v="70"/>
    <n v="129"/>
    <n v="541"/>
    <n v="9"/>
    <x v="20"/>
    <x v="18"/>
    <x v="3"/>
    <x v="1"/>
    <x v="1"/>
    <x v="3"/>
    <x v="7"/>
  </r>
  <r>
    <n v="-4"/>
    <n v="74"/>
    <n v="134"/>
    <n v="52"/>
    <n v="77"/>
    <x v="6"/>
    <x v="420"/>
    <n v="30"/>
    <n v="60"/>
    <n v="90"/>
    <n v="149"/>
    <n v="503"/>
    <n v="1"/>
    <x v="20"/>
    <x v="18"/>
    <x v="3"/>
    <x v="1"/>
    <x v="0"/>
    <x v="0"/>
    <x v="0"/>
  </r>
  <r>
    <n v="27"/>
    <n v="80"/>
    <n v="146"/>
    <n v="57"/>
    <n v="62"/>
    <x v="22"/>
    <x v="472"/>
    <n v="50"/>
    <n v="72"/>
    <n v="100"/>
    <n v="168"/>
    <n v="541"/>
    <n v="2"/>
    <x v="20"/>
    <x v="18"/>
    <x v="3"/>
    <x v="1"/>
    <x v="0"/>
    <x v="0"/>
    <x v="1"/>
  </r>
  <r>
    <n v="42"/>
    <n v="64"/>
    <n v="114"/>
    <n v="43"/>
    <n v="36"/>
    <x v="45"/>
    <x v="442"/>
    <n v="50"/>
    <n v="47"/>
    <n v="80"/>
    <n v="130"/>
    <n v="503"/>
    <n v="3"/>
    <x v="20"/>
    <x v="18"/>
    <x v="3"/>
    <x v="1"/>
    <x v="1"/>
    <x v="0"/>
    <x v="2"/>
  </r>
  <r>
    <n v="9"/>
    <n v="57"/>
    <n v="109"/>
    <n v="45"/>
    <n v="51"/>
    <x v="43"/>
    <x v="421"/>
    <n v="10"/>
    <n v="40"/>
    <n v="50"/>
    <n v="86"/>
    <n v="971"/>
    <n v="4"/>
    <x v="20"/>
    <x v="18"/>
    <x v="3"/>
    <x v="1"/>
    <x v="0"/>
    <x v="2"/>
    <x v="12"/>
  </r>
  <r>
    <n v="42"/>
    <n v="72"/>
    <n v="133"/>
    <n v="53"/>
    <n v="44"/>
    <x v="43"/>
    <x v="225"/>
    <n v="40"/>
    <n v="45"/>
    <n v="70"/>
    <n v="125"/>
    <n v="503"/>
    <n v="5"/>
    <x v="20"/>
    <x v="18"/>
    <x v="3"/>
    <x v="1"/>
    <x v="0"/>
    <x v="2"/>
    <x v="4"/>
  </r>
  <r>
    <n v="129"/>
    <n v="155"/>
    <n v="330"/>
    <n v="142"/>
    <n v="68"/>
    <x v="77"/>
    <x v="419"/>
    <n v="90"/>
    <n v="94"/>
    <n v="150"/>
    <n v="290"/>
    <n v="971"/>
    <n v="6"/>
    <x v="20"/>
    <x v="18"/>
    <x v="3"/>
    <x v="1"/>
    <x v="1"/>
    <x v="2"/>
    <x v="5"/>
  </r>
  <r>
    <n v="80"/>
    <n v="94"/>
    <n v="161"/>
    <n v="57"/>
    <n v="40"/>
    <x v="43"/>
    <x v="443"/>
    <n v="40"/>
    <n v="41"/>
    <n v="70"/>
    <n v="89"/>
    <n v="206"/>
    <n v="11"/>
    <x v="20"/>
    <x v="19"/>
    <x v="3"/>
    <x v="1"/>
    <x v="0"/>
    <x v="1"/>
    <x v="9"/>
  </r>
  <r>
    <n v="46"/>
    <n v="67"/>
    <n v="120"/>
    <n v="46"/>
    <n v="36"/>
    <x v="3"/>
    <x v="174"/>
    <n v="30"/>
    <n v="42"/>
    <n v="40"/>
    <n v="82"/>
    <n v="509"/>
    <n v="12"/>
    <x v="20"/>
    <x v="19"/>
    <x v="3"/>
    <x v="1"/>
    <x v="0"/>
    <x v="1"/>
    <x v="10"/>
  </r>
  <r>
    <n v="3"/>
    <n v="87"/>
    <n v="159"/>
    <n v="62"/>
    <n v="85"/>
    <x v="87"/>
    <x v="445"/>
    <n v="10"/>
    <n v="40"/>
    <n v="60"/>
    <n v="87"/>
    <n v="206"/>
    <n v="13"/>
    <x v="20"/>
    <x v="19"/>
    <x v="3"/>
    <x v="1"/>
    <x v="0"/>
    <x v="1"/>
    <x v="3"/>
  </r>
  <r>
    <n v="135"/>
    <n v="155"/>
    <n v="275"/>
    <n v="92"/>
    <n v="64"/>
    <x v="37"/>
    <x v="449"/>
    <n v="100"/>
    <n v="80"/>
    <n v="140"/>
    <n v="212"/>
    <n v="509"/>
    <n v="8"/>
    <x v="20"/>
    <x v="19"/>
    <x v="3"/>
    <x v="1"/>
    <x v="1"/>
    <x v="3"/>
    <x v="6"/>
  </r>
  <r>
    <n v="70"/>
    <n v="71"/>
    <n v="127"/>
    <n v="48"/>
    <n v="24"/>
    <x v="45"/>
    <x v="460"/>
    <n v="50"/>
    <n v="31"/>
    <n v="60"/>
    <n v="109"/>
    <n v="425"/>
    <n v="9"/>
    <x v="20"/>
    <x v="19"/>
    <x v="3"/>
    <x v="1"/>
    <x v="1"/>
    <x v="3"/>
    <x v="7"/>
  </r>
  <r>
    <n v="83"/>
    <n v="99"/>
    <n v="178"/>
    <n v="68"/>
    <n v="43"/>
    <x v="27"/>
    <x v="473"/>
    <n v="80"/>
    <n v="82"/>
    <n v="120"/>
    <n v="198"/>
    <n v="425"/>
    <n v="2"/>
    <x v="20"/>
    <x v="19"/>
    <x v="3"/>
    <x v="1"/>
    <x v="0"/>
    <x v="0"/>
    <x v="1"/>
  </r>
  <r>
    <n v="24"/>
    <n v="130"/>
    <n v="238"/>
    <n v="93"/>
    <n v="114"/>
    <x v="88"/>
    <x v="341"/>
    <n v="60"/>
    <n v="142"/>
    <n v="160"/>
    <n v="273"/>
    <n v="206"/>
    <n v="3"/>
    <x v="20"/>
    <x v="19"/>
    <x v="3"/>
    <x v="1"/>
    <x v="1"/>
    <x v="0"/>
    <x v="2"/>
  </r>
  <r>
    <n v="31"/>
    <n v="43"/>
    <n v="81"/>
    <n v="33"/>
    <n v="22"/>
    <x v="29"/>
    <x v="447"/>
    <n v="30"/>
    <n v="34"/>
    <n v="40"/>
    <n v="70"/>
    <n v="360"/>
    <n v="4"/>
    <x v="20"/>
    <x v="19"/>
    <x v="3"/>
    <x v="1"/>
    <x v="0"/>
    <x v="2"/>
    <x v="12"/>
  </r>
  <r>
    <n v="34"/>
    <n v="82"/>
    <n v="159"/>
    <n v="67"/>
    <n v="59"/>
    <x v="25"/>
    <x v="448"/>
    <n v="30"/>
    <n v="65"/>
    <n v="80"/>
    <n v="145"/>
    <n v="360"/>
    <n v="5"/>
    <x v="20"/>
    <x v="19"/>
    <x v="3"/>
    <x v="1"/>
    <x v="0"/>
    <x v="2"/>
    <x v="4"/>
  </r>
  <r>
    <n v="79"/>
    <n v="99"/>
    <n v="194"/>
    <n v="83"/>
    <n v="46"/>
    <x v="25"/>
    <x v="446"/>
    <n v="70"/>
    <n v="76"/>
    <n v="100"/>
    <n v="176"/>
    <n v="206"/>
    <n v="6"/>
    <x v="20"/>
    <x v="19"/>
    <x v="3"/>
    <x v="1"/>
    <x v="1"/>
    <x v="2"/>
    <x v="5"/>
  </r>
  <r>
    <n v="137"/>
    <n v="161"/>
    <n v="343"/>
    <n v="173"/>
    <n v="69"/>
    <x v="50"/>
    <x v="474"/>
    <n v="110"/>
    <n v="142"/>
    <n v="140"/>
    <n v="252"/>
    <n v="720"/>
    <n v="8"/>
    <x v="21"/>
    <x v="0"/>
    <x v="0"/>
    <x v="0"/>
    <x v="1"/>
    <x v="3"/>
    <x v="6"/>
  </r>
  <r>
    <n v="-7"/>
    <n v="71"/>
    <n v="130"/>
    <n v="51"/>
    <n v="76"/>
    <x v="89"/>
    <x v="475"/>
    <n v="30"/>
    <n v="39"/>
    <n v="60"/>
    <n v="99"/>
    <n v="720"/>
    <n v="9"/>
    <x v="21"/>
    <x v="0"/>
    <x v="0"/>
    <x v="0"/>
    <x v="1"/>
    <x v="3"/>
    <x v="7"/>
  </r>
  <r>
    <n v="39"/>
    <n v="71"/>
    <n v="131"/>
    <n v="52"/>
    <n v="45"/>
    <x v="43"/>
    <x v="476"/>
    <n v="50"/>
    <n v="30"/>
    <n v="60"/>
    <n v="80"/>
    <n v="970"/>
    <n v="10"/>
    <x v="21"/>
    <x v="0"/>
    <x v="0"/>
    <x v="0"/>
    <x v="1"/>
    <x v="3"/>
    <x v="8"/>
  </r>
  <r>
    <n v="19"/>
    <n v="66"/>
    <n v="128"/>
    <n v="54"/>
    <n v="53"/>
    <x v="23"/>
    <x v="477"/>
    <n v="30"/>
    <n v="30"/>
    <n v="50"/>
    <n v="91"/>
    <n v="720"/>
    <n v="11"/>
    <x v="21"/>
    <x v="0"/>
    <x v="0"/>
    <x v="0"/>
    <x v="0"/>
    <x v="1"/>
    <x v="9"/>
  </r>
  <r>
    <n v="40"/>
    <n v="64"/>
    <n v="126"/>
    <n v="54"/>
    <n v="37"/>
    <x v="34"/>
    <x v="478"/>
    <n v="40"/>
    <n v="18"/>
    <n v="50"/>
    <n v="92"/>
    <n v="970"/>
    <n v="12"/>
    <x v="21"/>
    <x v="0"/>
    <x v="0"/>
    <x v="0"/>
    <x v="0"/>
    <x v="1"/>
    <x v="10"/>
  </r>
  <r>
    <n v="110"/>
    <n v="115"/>
    <n v="218"/>
    <n v="90"/>
    <n v="41"/>
    <x v="57"/>
    <x v="461"/>
    <n v="80"/>
    <n v="50"/>
    <n v="90"/>
    <n v="140"/>
    <n v="970"/>
    <n v="13"/>
    <x v="21"/>
    <x v="0"/>
    <x v="0"/>
    <x v="0"/>
    <x v="0"/>
    <x v="1"/>
    <x v="3"/>
  </r>
  <r>
    <n v="117"/>
    <n v="111"/>
    <n v="199"/>
    <n v="76"/>
    <n v="32"/>
    <x v="27"/>
    <x v="278"/>
    <n v="170"/>
    <n v="98"/>
    <n v="180"/>
    <n v="285"/>
    <n v="970"/>
    <n v="5"/>
    <x v="21"/>
    <x v="0"/>
    <x v="0"/>
    <x v="0"/>
    <x v="0"/>
    <x v="2"/>
    <x v="4"/>
  </r>
  <r>
    <n v="83"/>
    <n v="110"/>
    <n v="194"/>
    <n v="72"/>
    <n v="54"/>
    <x v="5"/>
    <x v="479"/>
    <n v="130"/>
    <n v="88"/>
    <n v="160"/>
    <n v="266"/>
    <n v="970"/>
    <n v="6"/>
    <x v="21"/>
    <x v="0"/>
    <x v="0"/>
    <x v="0"/>
    <x v="1"/>
    <x v="2"/>
    <x v="5"/>
  </r>
  <r>
    <n v="197"/>
    <n v="179"/>
    <n v="322"/>
    <n v="122"/>
    <n v="46"/>
    <x v="20"/>
    <x v="481"/>
    <n v="160"/>
    <n v="146"/>
    <n v="180"/>
    <n v="300"/>
    <n v="719"/>
    <n v="1"/>
    <x v="21"/>
    <x v="0"/>
    <x v="0"/>
    <x v="0"/>
    <x v="0"/>
    <x v="0"/>
    <x v="0"/>
  </r>
  <r>
    <n v="40"/>
    <n v="51"/>
    <n v="96"/>
    <n v="39"/>
    <n v="24"/>
    <x v="19"/>
    <x v="69"/>
    <n v="50"/>
    <n v="28"/>
    <n v="50"/>
    <n v="82"/>
    <n v="303"/>
    <n v="2"/>
    <x v="21"/>
    <x v="0"/>
    <x v="0"/>
    <x v="0"/>
    <x v="0"/>
    <x v="0"/>
    <x v="1"/>
  </r>
  <r>
    <n v="172"/>
    <n v="157"/>
    <n v="282"/>
    <n v="71"/>
    <n v="41"/>
    <x v="10"/>
    <x v="480"/>
    <n v="150"/>
    <n v="94"/>
    <n v="160"/>
    <n v="263"/>
    <n v="719"/>
    <n v="3"/>
    <x v="21"/>
    <x v="0"/>
    <x v="0"/>
    <x v="0"/>
    <x v="1"/>
    <x v="0"/>
    <x v="2"/>
  </r>
  <r>
    <n v="197"/>
    <n v="179"/>
    <n v="322"/>
    <n v="103"/>
    <n v="46"/>
    <x v="20"/>
    <x v="481"/>
    <n v="140"/>
    <n v="90"/>
    <n v="150"/>
    <n v="232"/>
    <n v="708"/>
    <n v="8"/>
    <x v="21"/>
    <x v="1"/>
    <x v="0"/>
    <x v="0"/>
    <x v="1"/>
    <x v="3"/>
    <x v="6"/>
  </r>
  <r>
    <n v="40"/>
    <n v="51"/>
    <n v="96"/>
    <n v="39"/>
    <n v="24"/>
    <x v="19"/>
    <x v="69"/>
    <n v="40"/>
    <n v="20"/>
    <n v="40"/>
    <n v="51"/>
    <n v="312"/>
    <n v="9"/>
    <x v="21"/>
    <x v="1"/>
    <x v="0"/>
    <x v="0"/>
    <x v="1"/>
    <x v="3"/>
    <x v="7"/>
  </r>
  <r>
    <n v="172"/>
    <n v="157"/>
    <n v="282"/>
    <n v="151"/>
    <n v="41"/>
    <x v="10"/>
    <x v="480"/>
    <n v="120"/>
    <n v="90"/>
    <n v="130"/>
    <n v="200"/>
    <n v="815"/>
    <n v="10"/>
    <x v="21"/>
    <x v="1"/>
    <x v="0"/>
    <x v="0"/>
    <x v="1"/>
    <x v="3"/>
    <x v="8"/>
  </r>
  <r>
    <n v="116"/>
    <n v="111"/>
    <n v="199"/>
    <n v="76"/>
    <n v="33"/>
    <x v="27"/>
    <x v="278"/>
    <n v="80"/>
    <n v="39"/>
    <n v="80"/>
    <n v="119"/>
    <n v="815"/>
    <n v="11"/>
    <x v="21"/>
    <x v="1"/>
    <x v="0"/>
    <x v="0"/>
    <x v="0"/>
    <x v="1"/>
    <x v="9"/>
  </r>
  <r>
    <n v="82"/>
    <n v="110"/>
    <n v="194"/>
    <n v="72"/>
    <n v="55"/>
    <x v="5"/>
    <x v="479"/>
    <n v="50"/>
    <n v="62"/>
    <n v="80"/>
    <n v="130"/>
    <n v="815"/>
    <n v="12"/>
    <x v="21"/>
    <x v="1"/>
    <x v="0"/>
    <x v="0"/>
    <x v="0"/>
    <x v="1"/>
    <x v="10"/>
  </r>
  <r>
    <n v="332"/>
    <n v="341"/>
    <n v="637"/>
    <n v="249"/>
    <n v="117"/>
    <x v="88"/>
    <x v="483"/>
    <n v="420"/>
    <n v="282"/>
    <n v="520"/>
    <n v="890"/>
    <n v="312"/>
    <n v="5"/>
    <x v="21"/>
    <x v="1"/>
    <x v="0"/>
    <x v="0"/>
    <x v="0"/>
    <x v="2"/>
    <x v="4"/>
  </r>
  <r>
    <n v="221"/>
    <n v="239"/>
    <n v="509"/>
    <n v="273"/>
    <n v="90"/>
    <x v="49"/>
    <x v="482"/>
    <n v="300"/>
    <n v="353"/>
    <n v="370"/>
    <n v="710"/>
    <n v="773"/>
    <n v="6"/>
    <x v="21"/>
    <x v="1"/>
    <x v="0"/>
    <x v="0"/>
    <x v="1"/>
    <x v="2"/>
    <x v="5"/>
  </r>
  <r>
    <n v="178"/>
    <n v="213"/>
    <n v="391"/>
    <n v="155"/>
    <n v="93"/>
    <x v="51"/>
    <x v="485"/>
    <n v="160"/>
    <n v="104"/>
    <n v="220"/>
    <n v="370"/>
    <n v="815"/>
    <n v="2"/>
    <x v="21"/>
    <x v="1"/>
    <x v="0"/>
    <x v="0"/>
    <x v="0"/>
    <x v="0"/>
    <x v="1"/>
  </r>
  <r>
    <n v="171"/>
    <n v="176"/>
    <n v="318"/>
    <n v="165"/>
    <n v="61"/>
    <x v="40"/>
    <x v="484"/>
    <n v="160"/>
    <n v="128"/>
    <n v="190"/>
    <n v="303"/>
    <n v="815"/>
    <n v="3"/>
    <x v="21"/>
    <x v="1"/>
    <x v="0"/>
    <x v="0"/>
    <x v="1"/>
    <x v="0"/>
    <x v="2"/>
  </r>
  <r>
    <n v="332"/>
    <n v="341"/>
    <n v="637"/>
    <n v="291"/>
    <n v="117"/>
    <x v="88"/>
    <x v="483"/>
    <n v="210"/>
    <n v="197"/>
    <n v="280"/>
    <n v="480"/>
    <n v="319"/>
    <n v="8"/>
    <x v="21"/>
    <x v="2"/>
    <x v="0"/>
    <x v="1"/>
    <x v="1"/>
    <x v="3"/>
    <x v="6"/>
  </r>
  <r>
    <n v="169"/>
    <n v="176"/>
    <n v="318"/>
    <n v="68"/>
    <n v="62"/>
    <x v="40"/>
    <x v="484"/>
    <n v="130"/>
    <n v="81"/>
    <n v="150"/>
    <n v="231"/>
    <n v="515"/>
    <n v="9"/>
    <x v="21"/>
    <x v="2"/>
    <x v="0"/>
    <x v="1"/>
    <x v="1"/>
    <x v="3"/>
    <x v="7"/>
  </r>
  <r>
    <n v="221"/>
    <n v="239"/>
    <n v="509"/>
    <n v="208"/>
    <n v="90"/>
    <x v="49"/>
    <x v="482"/>
    <n v="110"/>
    <n v="131"/>
    <n v="170"/>
    <n v="329"/>
    <n v="515"/>
    <n v="11"/>
    <x v="21"/>
    <x v="2"/>
    <x v="0"/>
    <x v="1"/>
    <x v="0"/>
    <x v="1"/>
    <x v="9"/>
  </r>
  <r>
    <n v="272"/>
    <n v="312"/>
    <n v="604"/>
    <n v="276"/>
    <n v="129"/>
    <x v="72"/>
    <x v="486"/>
    <n v="130"/>
    <n v="139"/>
    <n v="230"/>
    <n v="388"/>
    <n v="515"/>
    <n v="12"/>
    <x v="21"/>
    <x v="2"/>
    <x v="0"/>
    <x v="1"/>
    <x v="0"/>
    <x v="1"/>
    <x v="10"/>
  </r>
  <r>
    <n v="27"/>
    <n v="35"/>
    <n v="62"/>
    <n v="23"/>
    <n v="17"/>
    <x v="41"/>
    <x v="487"/>
    <n v="50"/>
    <n v="20"/>
    <n v="50"/>
    <n v="65"/>
    <n v="641"/>
    <n v="5"/>
    <x v="21"/>
    <x v="2"/>
    <x v="0"/>
    <x v="1"/>
    <x v="0"/>
    <x v="2"/>
    <x v="4"/>
  </r>
  <r>
    <n v="46"/>
    <n v="43"/>
    <n v="46"/>
    <n v="0"/>
    <n v="12"/>
    <x v="38"/>
    <x v="488"/>
    <n v="60"/>
    <n v="0"/>
    <n v="60"/>
    <n v="54"/>
    <n v="563"/>
    <n v="6"/>
    <x v="21"/>
    <x v="2"/>
    <x v="0"/>
    <x v="1"/>
    <x v="1"/>
    <x v="2"/>
    <x v="5"/>
  </r>
  <r>
    <n v="22"/>
    <n v="31"/>
    <n v="55"/>
    <n v="21"/>
    <n v="16"/>
    <x v="13"/>
    <x v="489"/>
    <n v="30"/>
    <n v="10"/>
    <n v="30"/>
    <n v="41"/>
    <n v="515"/>
    <n v="1"/>
    <x v="21"/>
    <x v="2"/>
    <x v="0"/>
    <x v="1"/>
    <x v="0"/>
    <x v="0"/>
    <x v="0"/>
  </r>
  <r>
    <n v="10"/>
    <n v="37"/>
    <n v="72"/>
    <n v="31"/>
    <n v="30"/>
    <x v="28"/>
    <x v="490"/>
    <n v="30"/>
    <n v="20"/>
    <n v="40"/>
    <n v="58"/>
    <n v="515"/>
    <n v="2"/>
    <x v="21"/>
    <x v="2"/>
    <x v="0"/>
    <x v="1"/>
    <x v="0"/>
    <x v="0"/>
    <x v="1"/>
  </r>
  <r>
    <n v="-3"/>
    <n v="13"/>
    <n v="25"/>
    <n v="10"/>
    <n v="15"/>
    <x v="90"/>
    <x v="372"/>
    <n v="10"/>
    <n v="0"/>
    <n v="10"/>
    <n v="7"/>
    <n v="641"/>
    <n v="3"/>
    <x v="21"/>
    <x v="2"/>
    <x v="0"/>
    <x v="1"/>
    <x v="1"/>
    <x v="0"/>
    <x v="2"/>
  </r>
  <r>
    <n v="-9"/>
    <n v="64"/>
    <n v="116"/>
    <n v="45"/>
    <n v="70"/>
    <x v="60"/>
    <x v="492"/>
    <n v="30"/>
    <n v="20"/>
    <n v="60"/>
    <n v="88"/>
    <n v="573"/>
    <n v="8"/>
    <x v="21"/>
    <x v="3"/>
    <x v="0"/>
    <x v="1"/>
    <x v="1"/>
    <x v="3"/>
    <x v="6"/>
  </r>
  <r>
    <n v="-39"/>
    <n v="23"/>
    <n v="116"/>
    <n v="86"/>
    <n v="49"/>
    <x v="2"/>
    <x v="493"/>
    <n v="10"/>
    <n v="60"/>
    <n v="20"/>
    <n v="89"/>
    <n v="417"/>
    <n v="9"/>
    <x v="21"/>
    <x v="3"/>
    <x v="0"/>
    <x v="1"/>
    <x v="1"/>
    <x v="3"/>
    <x v="7"/>
  </r>
  <r>
    <n v="19"/>
    <n v="53"/>
    <n v="98"/>
    <n v="39"/>
    <n v="40"/>
    <x v="19"/>
    <x v="437"/>
    <n v="30"/>
    <n v="20"/>
    <n v="40"/>
    <n v="49"/>
    <n v="314"/>
    <n v="11"/>
    <x v="21"/>
    <x v="3"/>
    <x v="0"/>
    <x v="1"/>
    <x v="0"/>
    <x v="1"/>
    <x v="9"/>
  </r>
  <r>
    <n v="-16"/>
    <n v="31"/>
    <n v="60"/>
    <n v="25"/>
    <n v="42"/>
    <x v="28"/>
    <x v="494"/>
    <n v="0"/>
    <n v="10"/>
    <n v="20"/>
    <n v="30"/>
    <n v="573"/>
    <n v="12"/>
    <x v="21"/>
    <x v="3"/>
    <x v="0"/>
    <x v="1"/>
    <x v="0"/>
    <x v="1"/>
    <x v="10"/>
  </r>
  <r>
    <n v="-4"/>
    <n v="43"/>
    <n v="82"/>
    <n v="34"/>
    <n v="46"/>
    <x v="19"/>
    <x v="491"/>
    <n v="10"/>
    <n v="10"/>
    <n v="30"/>
    <n v="27"/>
    <n v="314"/>
    <n v="13"/>
    <x v="21"/>
    <x v="3"/>
    <x v="0"/>
    <x v="1"/>
    <x v="0"/>
    <x v="1"/>
    <x v="3"/>
  </r>
  <r>
    <n v="53"/>
    <n v="59"/>
    <n v="106"/>
    <n v="40"/>
    <n v="23"/>
    <x v="21"/>
    <x v="495"/>
    <n v="90"/>
    <n v="45"/>
    <n v="90"/>
    <n v="140"/>
    <n v="573"/>
    <n v="5"/>
    <x v="21"/>
    <x v="3"/>
    <x v="0"/>
    <x v="1"/>
    <x v="0"/>
    <x v="2"/>
    <x v="4"/>
  </r>
  <r>
    <n v="42"/>
    <n v="47"/>
    <n v="84"/>
    <n v="32"/>
    <n v="19"/>
    <x v="14"/>
    <x v="326"/>
    <n v="80"/>
    <n v="24"/>
    <n v="80"/>
    <n v="110"/>
    <n v="417"/>
    <n v="6"/>
    <x v="21"/>
    <x v="3"/>
    <x v="0"/>
    <x v="1"/>
    <x v="1"/>
    <x v="2"/>
    <x v="5"/>
  </r>
  <r>
    <n v="52"/>
    <n v="98"/>
    <n v="189"/>
    <n v="79"/>
    <n v="63"/>
    <x v="10"/>
    <x v="154"/>
    <n v="70"/>
    <n v="72"/>
    <n v="100"/>
    <n v="170"/>
    <n v="573"/>
    <n v="2"/>
    <x v="21"/>
    <x v="3"/>
    <x v="0"/>
    <x v="1"/>
    <x v="0"/>
    <x v="0"/>
    <x v="1"/>
  </r>
  <r>
    <n v="52"/>
    <n v="77"/>
    <n v="151"/>
    <n v="65"/>
    <n v="42"/>
    <x v="23"/>
    <x v="496"/>
    <n v="70"/>
    <n v="50"/>
    <n v="80"/>
    <n v="130"/>
    <n v="636"/>
    <n v="3"/>
    <x v="21"/>
    <x v="3"/>
    <x v="0"/>
    <x v="1"/>
    <x v="1"/>
    <x v="0"/>
    <x v="2"/>
  </r>
  <r>
    <n v="24"/>
    <n v="32"/>
    <n v="56"/>
    <n v="21"/>
    <n v="16"/>
    <x v="13"/>
    <x v="497"/>
    <n v="30"/>
    <n v="0"/>
    <n v="30"/>
    <n v="22"/>
    <n v="937"/>
    <n v="8"/>
    <x v="21"/>
    <x v="4"/>
    <x v="0"/>
    <x v="0"/>
    <x v="1"/>
    <x v="3"/>
    <x v="6"/>
  </r>
  <r>
    <n v="30"/>
    <n v="39"/>
    <n v="70"/>
    <n v="27"/>
    <n v="19"/>
    <x v="15"/>
    <x v="498"/>
    <n v="30"/>
    <n v="10"/>
    <n v="30"/>
    <n v="49"/>
    <n v="937"/>
    <n v="9"/>
    <x v="21"/>
    <x v="4"/>
    <x v="0"/>
    <x v="0"/>
    <x v="1"/>
    <x v="3"/>
    <x v="7"/>
  </r>
  <r>
    <n v="96"/>
    <n v="123"/>
    <n v="218"/>
    <n v="82"/>
    <n v="58"/>
    <x v="1"/>
    <x v="249"/>
    <n v="60"/>
    <n v="50"/>
    <n v="90"/>
    <n v="151"/>
    <n v="419"/>
    <n v="11"/>
    <x v="21"/>
    <x v="4"/>
    <x v="0"/>
    <x v="0"/>
    <x v="0"/>
    <x v="1"/>
    <x v="9"/>
  </r>
  <r>
    <n v="113"/>
    <n v="127"/>
    <n v="232"/>
    <n v="91"/>
    <n v="51"/>
    <x v="55"/>
    <x v="424"/>
    <n v="80"/>
    <n v="62"/>
    <n v="100"/>
    <n v="138"/>
    <n v="419"/>
    <n v="12"/>
    <x v="21"/>
    <x v="4"/>
    <x v="0"/>
    <x v="0"/>
    <x v="0"/>
    <x v="1"/>
    <x v="10"/>
  </r>
  <r>
    <n v="137"/>
    <n v="161"/>
    <n v="343"/>
    <n v="143"/>
    <n v="69"/>
    <x v="50"/>
    <x v="474"/>
    <n v="190"/>
    <n v="177"/>
    <n v="240"/>
    <n v="465"/>
    <n v="513"/>
    <n v="5"/>
    <x v="21"/>
    <x v="4"/>
    <x v="0"/>
    <x v="0"/>
    <x v="0"/>
    <x v="2"/>
    <x v="4"/>
  </r>
  <r>
    <n v="18"/>
    <n v="66"/>
    <n v="128"/>
    <n v="54"/>
    <n v="54"/>
    <x v="23"/>
    <x v="477"/>
    <n v="70"/>
    <n v="64"/>
    <n v="100"/>
    <n v="170"/>
    <n v="419"/>
    <n v="6"/>
    <x v="21"/>
    <x v="4"/>
    <x v="0"/>
    <x v="0"/>
    <x v="1"/>
    <x v="2"/>
    <x v="5"/>
  </r>
  <r>
    <n v="39"/>
    <n v="71"/>
    <n v="131"/>
    <n v="52"/>
    <n v="45"/>
    <x v="43"/>
    <x v="476"/>
    <n v="60"/>
    <n v="41"/>
    <n v="70"/>
    <n v="110"/>
    <n v="614"/>
    <n v="1"/>
    <x v="21"/>
    <x v="4"/>
    <x v="0"/>
    <x v="0"/>
    <x v="0"/>
    <x v="0"/>
    <x v="0"/>
  </r>
  <r>
    <n v="42"/>
    <n v="64"/>
    <n v="114"/>
    <n v="43"/>
    <n v="36"/>
    <x v="45"/>
    <x v="318"/>
    <n v="60"/>
    <n v="28"/>
    <n v="70"/>
    <n v="102"/>
    <n v="937"/>
    <n v="2"/>
    <x v="21"/>
    <x v="4"/>
    <x v="0"/>
    <x v="0"/>
    <x v="0"/>
    <x v="0"/>
    <x v="1"/>
  </r>
  <r>
    <n v="-7"/>
    <n v="71"/>
    <n v="130"/>
    <n v="51"/>
    <n v="76"/>
    <x v="89"/>
    <x v="475"/>
    <n v="30"/>
    <n v="37"/>
    <n v="70"/>
    <n v="110"/>
    <n v="234"/>
    <n v="3"/>
    <x v="21"/>
    <x v="4"/>
    <x v="0"/>
    <x v="0"/>
    <x v="1"/>
    <x v="0"/>
    <x v="2"/>
  </r>
  <r>
    <n v="85"/>
    <n v="99"/>
    <n v="169"/>
    <n v="60"/>
    <n v="42"/>
    <x v="22"/>
    <x v="43"/>
    <n v="80"/>
    <n v="32"/>
    <n v="80"/>
    <n v="112"/>
    <n v="715"/>
    <n v="8"/>
    <x v="21"/>
    <x v="5"/>
    <x v="0"/>
    <x v="1"/>
    <x v="1"/>
    <x v="3"/>
    <x v="6"/>
  </r>
  <r>
    <n v="67"/>
    <n v="70"/>
    <n v="126"/>
    <n v="48"/>
    <n v="25"/>
    <x v="45"/>
    <x v="381"/>
    <n v="60"/>
    <n v="30"/>
    <n v="60"/>
    <n v="81"/>
    <n v="262"/>
    <n v="9"/>
    <x v="21"/>
    <x v="5"/>
    <x v="0"/>
    <x v="1"/>
    <x v="1"/>
    <x v="3"/>
    <x v="7"/>
  </r>
  <r>
    <n v="45"/>
    <n v="67"/>
    <n v="120"/>
    <n v="46"/>
    <n v="37"/>
    <x v="3"/>
    <x v="39"/>
    <n v="40"/>
    <n v="20"/>
    <n v="50"/>
    <n v="70"/>
    <n v="262"/>
    <n v="11"/>
    <x v="21"/>
    <x v="5"/>
    <x v="0"/>
    <x v="1"/>
    <x v="0"/>
    <x v="1"/>
    <x v="9"/>
  </r>
  <r>
    <n v="0"/>
    <n v="84"/>
    <n v="153"/>
    <n v="60"/>
    <n v="84"/>
    <x v="91"/>
    <x v="389"/>
    <n v="0"/>
    <n v="52"/>
    <n v="50"/>
    <n v="78"/>
    <n v="262"/>
    <n v="12"/>
    <x v="21"/>
    <x v="5"/>
    <x v="0"/>
    <x v="1"/>
    <x v="0"/>
    <x v="1"/>
    <x v="10"/>
  </r>
  <r>
    <n v="71"/>
    <n v="94"/>
    <n v="185"/>
    <n v="80"/>
    <n v="46"/>
    <x v="0"/>
    <x v="499"/>
    <n v="120"/>
    <n v="149"/>
    <n v="140"/>
    <n v="255"/>
    <n v="262"/>
    <n v="5"/>
    <x v="21"/>
    <x v="5"/>
    <x v="0"/>
    <x v="1"/>
    <x v="0"/>
    <x v="2"/>
    <x v="4"/>
  </r>
  <r>
    <n v="15"/>
    <n v="29"/>
    <n v="54"/>
    <n v="22"/>
    <n v="19"/>
    <x v="15"/>
    <x v="500"/>
    <n v="50"/>
    <n v="20"/>
    <n v="50"/>
    <n v="76"/>
    <n v="262"/>
    <n v="6"/>
    <x v="21"/>
    <x v="5"/>
    <x v="0"/>
    <x v="1"/>
    <x v="1"/>
    <x v="2"/>
    <x v="5"/>
  </r>
  <r>
    <n v="22"/>
    <n v="70"/>
    <n v="134"/>
    <n v="56"/>
    <n v="55"/>
    <x v="27"/>
    <x v="153"/>
    <n v="50"/>
    <n v="39"/>
    <n v="80"/>
    <n v="119"/>
    <n v="414"/>
    <n v="1"/>
    <x v="21"/>
    <x v="5"/>
    <x v="0"/>
    <x v="1"/>
    <x v="0"/>
    <x v="0"/>
    <x v="0"/>
  </r>
  <r>
    <n v="27"/>
    <n v="134"/>
    <n v="245"/>
    <n v="96"/>
    <n v="116"/>
    <x v="92"/>
    <x v="501"/>
    <n v="60"/>
    <n v="88"/>
    <n v="140"/>
    <n v="228"/>
    <n v="414"/>
    <n v="2"/>
    <x v="21"/>
    <x v="5"/>
    <x v="0"/>
    <x v="1"/>
    <x v="0"/>
    <x v="0"/>
    <x v="1"/>
  </r>
  <r>
    <n v="91"/>
    <n v="116"/>
    <n v="215"/>
    <n v="86"/>
    <n v="55"/>
    <x v="55"/>
    <x v="502"/>
    <n v="100"/>
    <n v="83"/>
    <n v="120"/>
    <n v="203"/>
    <n v="920"/>
    <n v="3"/>
    <x v="21"/>
    <x v="5"/>
    <x v="0"/>
    <x v="1"/>
    <x v="1"/>
    <x v="0"/>
    <x v="2"/>
  </r>
  <r>
    <n v="50"/>
    <n v="98"/>
    <n v="189"/>
    <n v="79"/>
    <n v="64"/>
    <x v="10"/>
    <x v="154"/>
    <n v="30"/>
    <n v="40"/>
    <n v="50"/>
    <n v="99"/>
    <n v="203"/>
    <n v="9"/>
    <x v="21"/>
    <x v="6"/>
    <x v="1"/>
    <x v="1"/>
    <x v="1"/>
    <x v="3"/>
    <x v="7"/>
  </r>
  <r>
    <n v="52"/>
    <n v="77"/>
    <n v="151"/>
    <n v="65"/>
    <n v="42"/>
    <x v="23"/>
    <x v="496"/>
    <n v="50"/>
    <n v="20"/>
    <n v="50"/>
    <n v="90"/>
    <n v="203"/>
    <n v="10"/>
    <x v="21"/>
    <x v="6"/>
    <x v="1"/>
    <x v="1"/>
    <x v="1"/>
    <x v="3"/>
    <x v="8"/>
  </r>
  <r>
    <n v="53"/>
    <n v="59"/>
    <n v="106"/>
    <n v="40"/>
    <n v="23"/>
    <x v="21"/>
    <x v="495"/>
    <n v="50"/>
    <n v="51"/>
    <n v="60"/>
    <n v="100"/>
    <n v="475"/>
    <n v="11"/>
    <x v="21"/>
    <x v="6"/>
    <x v="1"/>
    <x v="1"/>
    <x v="0"/>
    <x v="1"/>
    <x v="9"/>
  </r>
  <r>
    <n v="27"/>
    <n v="36"/>
    <n v="64"/>
    <n v="24"/>
    <n v="18"/>
    <x v="41"/>
    <x v="379"/>
    <n v="40"/>
    <n v="20"/>
    <n v="40"/>
    <n v="73"/>
    <n v="203"/>
    <n v="13"/>
    <x v="21"/>
    <x v="6"/>
    <x v="1"/>
    <x v="1"/>
    <x v="0"/>
    <x v="1"/>
    <x v="3"/>
  </r>
  <r>
    <n v="1"/>
    <n v="84"/>
    <n v="153"/>
    <n v="60"/>
    <n v="83"/>
    <x v="91"/>
    <x v="389"/>
    <n v="40"/>
    <n v="35"/>
    <n v="90"/>
    <n v="135"/>
    <n v="959"/>
    <n v="5"/>
    <x v="21"/>
    <x v="6"/>
    <x v="1"/>
    <x v="1"/>
    <x v="0"/>
    <x v="2"/>
    <x v="4"/>
  </r>
  <r>
    <n v="31"/>
    <n v="64"/>
    <n v="118"/>
    <n v="47"/>
    <n v="43"/>
    <x v="4"/>
    <x v="503"/>
    <n v="50"/>
    <n v="24"/>
    <n v="60"/>
    <n v="84"/>
    <n v="203"/>
    <n v="6"/>
    <x v="21"/>
    <x v="6"/>
    <x v="1"/>
    <x v="1"/>
    <x v="1"/>
    <x v="2"/>
    <x v="5"/>
  </r>
  <r>
    <n v="171"/>
    <n v="188"/>
    <n v="334"/>
    <n v="182"/>
    <n v="73"/>
    <x v="60"/>
    <x v="504"/>
    <n v="130"/>
    <n v="94"/>
    <n v="160"/>
    <n v="262"/>
    <n v="203"/>
    <n v="2"/>
    <x v="21"/>
    <x v="6"/>
    <x v="1"/>
    <x v="1"/>
    <x v="0"/>
    <x v="0"/>
    <x v="1"/>
  </r>
  <r>
    <n v="15"/>
    <n v="29"/>
    <n v="54"/>
    <n v="22"/>
    <n v="19"/>
    <x v="15"/>
    <x v="500"/>
    <n v="20"/>
    <n v="0"/>
    <n v="20"/>
    <n v="28"/>
    <n v="904"/>
    <n v="8"/>
    <x v="21"/>
    <x v="7"/>
    <x v="1"/>
    <x v="0"/>
    <x v="1"/>
    <x v="3"/>
    <x v="6"/>
  </r>
  <r>
    <n v="24"/>
    <n v="70"/>
    <n v="134"/>
    <n v="56"/>
    <n v="54"/>
    <x v="27"/>
    <x v="153"/>
    <n v="20"/>
    <n v="21"/>
    <n v="30"/>
    <n v="69"/>
    <n v="786"/>
    <n v="9"/>
    <x v="21"/>
    <x v="7"/>
    <x v="1"/>
    <x v="0"/>
    <x v="1"/>
    <x v="3"/>
    <x v="7"/>
  </r>
  <r>
    <n v="71"/>
    <n v="94"/>
    <n v="185"/>
    <n v="80"/>
    <n v="46"/>
    <x v="0"/>
    <x v="499"/>
    <n v="40"/>
    <n v="50"/>
    <n v="50"/>
    <n v="90"/>
    <n v="904"/>
    <n v="10"/>
    <x v="21"/>
    <x v="7"/>
    <x v="1"/>
    <x v="0"/>
    <x v="1"/>
    <x v="3"/>
    <x v="8"/>
  </r>
  <r>
    <n v="52"/>
    <n v="56"/>
    <n v="100"/>
    <n v="38"/>
    <n v="21"/>
    <x v="29"/>
    <x v="205"/>
    <n v="50"/>
    <n v="40"/>
    <n v="60"/>
    <n v="111"/>
    <n v="561"/>
    <n v="11"/>
    <x v="21"/>
    <x v="7"/>
    <x v="1"/>
    <x v="0"/>
    <x v="0"/>
    <x v="1"/>
    <x v="9"/>
  </r>
  <r>
    <n v="68"/>
    <n v="70"/>
    <n v="126"/>
    <n v="48"/>
    <n v="24"/>
    <x v="45"/>
    <x v="381"/>
    <n v="60"/>
    <n v="50"/>
    <n v="70"/>
    <n v="133"/>
    <n v="772"/>
    <n v="13"/>
    <x v="21"/>
    <x v="7"/>
    <x v="1"/>
    <x v="0"/>
    <x v="0"/>
    <x v="1"/>
    <x v="3"/>
  </r>
  <r>
    <n v="27"/>
    <n v="134"/>
    <n v="245"/>
    <n v="96"/>
    <n v="116"/>
    <x v="92"/>
    <x v="501"/>
    <n v="50"/>
    <n v="75"/>
    <n v="130"/>
    <n v="210"/>
    <n v="727"/>
    <n v="5"/>
    <x v="21"/>
    <x v="7"/>
    <x v="1"/>
    <x v="0"/>
    <x v="0"/>
    <x v="2"/>
    <x v="4"/>
  </r>
  <r>
    <n v="89"/>
    <n v="116"/>
    <n v="215"/>
    <n v="86"/>
    <n v="56"/>
    <x v="55"/>
    <x v="502"/>
    <n v="90"/>
    <n v="70"/>
    <n v="110"/>
    <n v="180"/>
    <n v="321"/>
    <n v="6"/>
    <x v="21"/>
    <x v="7"/>
    <x v="1"/>
    <x v="0"/>
    <x v="1"/>
    <x v="2"/>
    <x v="5"/>
  </r>
  <r>
    <n v="95"/>
    <n v="123"/>
    <n v="218"/>
    <n v="82"/>
    <n v="59"/>
    <x v="1"/>
    <x v="249"/>
    <n v="90"/>
    <n v="58"/>
    <n v="110"/>
    <n v="170"/>
    <n v="954"/>
    <n v="2"/>
    <x v="21"/>
    <x v="7"/>
    <x v="1"/>
    <x v="0"/>
    <x v="0"/>
    <x v="0"/>
    <x v="1"/>
  </r>
  <r>
    <n v="113"/>
    <n v="127"/>
    <n v="232"/>
    <n v="91"/>
    <n v="51"/>
    <x v="55"/>
    <x v="424"/>
    <n v="90"/>
    <n v="73"/>
    <n v="110"/>
    <n v="180"/>
    <n v="772"/>
    <n v="3"/>
    <x v="21"/>
    <x v="7"/>
    <x v="1"/>
    <x v="0"/>
    <x v="1"/>
    <x v="0"/>
    <x v="2"/>
  </r>
  <r>
    <n v="19"/>
    <n v="66"/>
    <n v="128"/>
    <n v="54"/>
    <n v="53"/>
    <x v="23"/>
    <x v="477"/>
    <n v="20"/>
    <n v="39"/>
    <n v="30"/>
    <n v="51"/>
    <n v="339"/>
    <n v="9"/>
    <x v="21"/>
    <x v="8"/>
    <x v="1"/>
    <x v="0"/>
    <x v="1"/>
    <x v="3"/>
    <x v="7"/>
  </r>
  <r>
    <n v="30"/>
    <n v="39"/>
    <n v="70"/>
    <n v="27"/>
    <n v="19"/>
    <x v="15"/>
    <x v="498"/>
    <n v="50"/>
    <n v="20"/>
    <n v="50"/>
    <n v="81"/>
    <n v="978"/>
    <n v="11"/>
    <x v="21"/>
    <x v="8"/>
    <x v="1"/>
    <x v="0"/>
    <x v="0"/>
    <x v="1"/>
    <x v="9"/>
  </r>
  <r>
    <n v="22"/>
    <n v="32"/>
    <n v="56"/>
    <n v="21"/>
    <n v="17"/>
    <x v="13"/>
    <x v="497"/>
    <n v="30"/>
    <n v="20"/>
    <n v="30"/>
    <n v="37"/>
    <n v="781"/>
    <n v="13"/>
    <x v="21"/>
    <x v="8"/>
    <x v="1"/>
    <x v="0"/>
    <x v="0"/>
    <x v="1"/>
    <x v="3"/>
  </r>
  <r>
    <n v="-16"/>
    <n v="65"/>
    <n v="124"/>
    <n v="51"/>
    <n v="76"/>
    <x v="89"/>
    <x v="505"/>
    <n v="30"/>
    <n v="30"/>
    <n v="70"/>
    <n v="95"/>
    <n v="774"/>
    <n v="5"/>
    <x v="21"/>
    <x v="8"/>
    <x v="1"/>
    <x v="0"/>
    <x v="0"/>
    <x v="2"/>
    <x v="4"/>
  </r>
  <r>
    <n v="137"/>
    <n v="161"/>
    <n v="343"/>
    <n v="175"/>
    <n v="69"/>
    <x v="50"/>
    <x v="474"/>
    <n v="120"/>
    <n v="119"/>
    <n v="160"/>
    <n v="300"/>
    <n v="508"/>
    <n v="7"/>
    <x v="21"/>
    <x v="8"/>
    <x v="1"/>
    <x v="0"/>
    <x v="0"/>
    <x v="2"/>
    <x v="11"/>
  </r>
  <r>
    <n v="516"/>
    <n v="402"/>
    <n v="505"/>
    <n v="72"/>
    <n v="54"/>
    <x v="5"/>
    <x v="506"/>
    <n v="330"/>
    <n v="52"/>
    <n v="350"/>
    <n v="400"/>
    <n v="857"/>
    <n v="2"/>
    <x v="21"/>
    <x v="8"/>
    <x v="1"/>
    <x v="0"/>
    <x v="0"/>
    <x v="0"/>
    <x v="1"/>
  </r>
  <r>
    <n v="-4"/>
    <n v="43"/>
    <n v="82"/>
    <n v="34"/>
    <n v="46"/>
    <x v="19"/>
    <x v="491"/>
    <n v="20"/>
    <n v="10"/>
    <n v="30"/>
    <n v="31"/>
    <n v="603"/>
    <n v="9"/>
    <x v="21"/>
    <x v="9"/>
    <x v="1"/>
    <x v="1"/>
    <x v="1"/>
    <x v="3"/>
    <x v="7"/>
  </r>
  <r>
    <n v="21"/>
    <n v="31"/>
    <n v="55"/>
    <n v="21"/>
    <n v="17"/>
    <x v="13"/>
    <x v="489"/>
    <n v="30"/>
    <n v="20"/>
    <n v="30"/>
    <n v="39"/>
    <n v="603"/>
    <n v="11"/>
    <x v="21"/>
    <x v="9"/>
    <x v="1"/>
    <x v="1"/>
    <x v="0"/>
    <x v="1"/>
    <x v="9"/>
  </r>
  <r>
    <n v="47"/>
    <n v="43"/>
    <n v="46"/>
    <n v="0"/>
    <n v="11"/>
    <x v="38"/>
    <x v="488"/>
    <n v="40"/>
    <n v="0"/>
    <n v="40"/>
    <n v="40"/>
    <n v="603"/>
    <n v="13"/>
    <x v="21"/>
    <x v="9"/>
    <x v="1"/>
    <x v="1"/>
    <x v="0"/>
    <x v="1"/>
    <x v="3"/>
  </r>
  <r>
    <n v="-10"/>
    <n v="64"/>
    <n v="116"/>
    <n v="45"/>
    <n v="71"/>
    <x v="60"/>
    <x v="492"/>
    <n v="30"/>
    <n v="35"/>
    <n v="60"/>
    <n v="85"/>
    <n v="603"/>
    <n v="5"/>
    <x v="21"/>
    <x v="9"/>
    <x v="1"/>
    <x v="1"/>
    <x v="0"/>
    <x v="2"/>
    <x v="4"/>
  </r>
  <r>
    <n v="-18"/>
    <n v="31"/>
    <n v="60"/>
    <n v="25"/>
    <n v="43"/>
    <x v="28"/>
    <x v="494"/>
    <n v="10"/>
    <n v="10"/>
    <n v="30"/>
    <n v="47"/>
    <n v="603"/>
    <n v="7"/>
    <x v="21"/>
    <x v="9"/>
    <x v="1"/>
    <x v="1"/>
    <x v="0"/>
    <x v="2"/>
    <x v="11"/>
  </r>
  <r>
    <n v="49"/>
    <n v="71"/>
    <n v="128"/>
    <n v="49"/>
    <n v="38"/>
    <x v="4"/>
    <x v="508"/>
    <n v="60"/>
    <n v="29"/>
    <n v="60"/>
    <n v="91"/>
    <n v="603"/>
    <n v="1"/>
    <x v="21"/>
    <x v="9"/>
    <x v="1"/>
    <x v="1"/>
    <x v="0"/>
    <x v="0"/>
    <x v="0"/>
  </r>
  <r>
    <n v="36"/>
    <n v="69"/>
    <n v="121"/>
    <n v="45"/>
    <n v="45"/>
    <x v="3"/>
    <x v="507"/>
    <n v="50"/>
    <n v="32"/>
    <n v="60"/>
    <n v="88"/>
    <n v="603"/>
    <n v="2"/>
    <x v="21"/>
    <x v="9"/>
    <x v="1"/>
    <x v="1"/>
    <x v="0"/>
    <x v="0"/>
    <x v="1"/>
  </r>
  <r>
    <n v="191"/>
    <n v="258"/>
    <n v="547"/>
    <n v="217"/>
    <n v="129"/>
    <x v="72"/>
    <x v="509"/>
    <n v="70"/>
    <n v="132"/>
    <n v="150"/>
    <n v="290"/>
    <n v="585"/>
    <n v="9"/>
    <x v="21"/>
    <x v="10"/>
    <x v="1"/>
    <x v="0"/>
    <x v="1"/>
    <x v="3"/>
    <x v="7"/>
  </r>
  <r>
    <n v="-252"/>
    <n v="-75"/>
    <n v="175"/>
    <n v="242"/>
    <n v="95"/>
    <x v="73"/>
    <x v="510"/>
    <n v="-100"/>
    <n v="171"/>
    <n v="-50"/>
    <n v="90"/>
    <n v="631"/>
    <n v="10"/>
    <x v="21"/>
    <x v="10"/>
    <x v="1"/>
    <x v="0"/>
    <x v="1"/>
    <x v="3"/>
    <x v="8"/>
  </r>
  <r>
    <n v="171"/>
    <n v="157"/>
    <n v="282"/>
    <n v="102"/>
    <n v="42"/>
    <x v="10"/>
    <x v="480"/>
    <n v="140"/>
    <n v="110"/>
    <n v="170"/>
    <n v="280"/>
    <n v="585"/>
    <n v="11"/>
    <x v="21"/>
    <x v="10"/>
    <x v="1"/>
    <x v="0"/>
    <x v="0"/>
    <x v="1"/>
    <x v="9"/>
  </r>
  <r>
    <n v="199"/>
    <n v="179"/>
    <n v="322"/>
    <n v="119"/>
    <n v="45"/>
    <x v="20"/>
    <x v="481"/>
    <n v="160"/>
    <n v="184"/>
    <n v="190"/>
    <n v="308"/>
    <n v="718"/>
    <n v="12"/>
    <x v="21"/>
    <x v="10"/>
    <x v="1"/>
    <x v="0"/>
    <x v="0"/>
    <x v="1"/>
    <x v="10"/>
  </r>
  <r>
    <n v="116"/>
    <n v="111"/>
    <n v="199"/>
    <n v="76"/>
    <n v="33"/>
    <x v="27"/>
    <x v="278"/>
    <n v="100"/>
    <n v="67"/>
    <n v="120"/>
    <n v="187"/>
    <n v="607"/>
    <n v="13"/>
    <x v="21"/>
    <x v="10"/>
    <x v="1"/>
    <x v="0"/>
    <x v="0"/>
    <x v="1"/>
    <x v="3"/>
  </r>
  <r>
    <n v="-300"/>
    <n v="-56"/>
    <n v="74"/>
    <n v="114"/>
    <n v="146"/>
    <x v="54"/>
    <x v="511"/>
    <n v="-170"/>
    <n v="98"/>
    <n v="-60"/>
    <n v="45"/>
    <n v="914"/>
    <n v="5"/>
    <x v="21"/>
    <x v="10"/>
    <x v="1"/>
    <x v="0"/>
    <x v="0"/>
    <x v="2"/>
    <x v="4"/>
  </r>
  <r>
    <n v="646"/>
    <n v="526"/>
    <n v="815"/>
    <n v="203"/>
    <n v="91"/>
    <x v="49"/>
    <x v="512"/>
    <n v="450"/>
    <n v="193"/>
    <n v="510"/>
    <n v="720"/>
    <n v="212"/>
    <n v="7"/>
    <x v="21"/>
    <x v="10"/>
    <x v="1"/>
    <x v="0"/>
    <x v="0"/>
    <x v="2"/>
    <x v="11"/>
  </r>
  <r>
    <n v="367"/>
    <n v="390"/>
    <n v="693"/>
    <n v="240"/>
    <n v="143"/>
    <x v="39"/>
    <x v="513"/>
    <n v="230"/>
    <n v="183"/>
    <n v="330"/>
    <n v="542"/>
    <n v="716"/>
    <n v="2"/>
    <x v="21"/>
    <x v="10"/>
    <x v="1"/>
    <x v="0"/>
    <x v="0"/>
    <x v="0"/>
    <x v="1"/>
  </r>
  <r>
    <n v="129"/>
    <n v="133"/>
    <n v="251"/>
    <n v="103"/>
    <n v="46"/>
    <x v="37"/>
    <x v="323"/>
    <n v="110"/>
    <n v="88"/>
    <n v="130"/>
    <n v="218"/>
    <n v="318"/>
    <n v="8"/>
    <x v="21"/>
    <x v="11"/>
    <x v="2"/>
    <x v="1"/>
    <x v="1"/>
    <x v="3"/>
    <x v="6"/>
  </r>
  <r>
    <n v="50"/>
    <n v="98"/>
    <n v="189"/>
    <n v="79"/>
    <n v="64"/>
    <x v="10"/>
    <x v="154"/>
    <n v="60"/>
    <n v="51"/>
    <n v="90"/>
    <n v="150"/>
    <n v="225"/>
    <n v="9"/>
    <x v="21"/>
    <x v="11"/>
    <x v="2"/>
    <x v="1"/>
    <x v="1"/>
    <x v="3"/>
    <x v="7"/>
  </r>
  <r>
    <n v="70"/>
    <n v="71"/>
    <n v="127"/>
    <n v="48"/>
    <n v="24"/>
    <x v="45"/>
    <x v="106"/>
    <n v="80"/>
    <n v="70"/>
    <n v="90"/>
    <n v="160"/>
    <n v="337"/>
    <n v="2"/>
    <x v="21"/>
    <x v="11"/>
    <x v="2"/>
    <x v="1"/>
    <x v="0"/>
    <x v="0"/>
    <x v="1"/>
  </r>
  <r>
    <n v="67"/>
    <n v="70"/>
    <n v="126"/>
    <n v="48"/>
    <n v="25"/>
    <x v="45"/>
    <x v="381"/>
    <n v="80"/>
    <n v="70"/>
    <n v="90"/>
    <n v="163"/>
    <n v="985"/>
    <n v="3"/>
    <x v="21"/>
    <x v="11"/>
    <x v="2"/>
    <x v="1"/>
    <x v="1"/>
    <x v="0"/>
    <x v="2"/>
  </r>
  <r>
    <n v="1"/>
    <n v="84"/>
    <n v="153"/>
    <n v="60"/>
    <n v="83"/>
    <x v="91"/>
    <x v="514"/>
    <n v="10"/>
    <n v="34"/>
    <n v="60"/>
    <n v="94"/>
    <n v="504"/>
    <n v="4"/>
    <x v="21"/>
    <x v="11"/>
    <x v="2"/>
    <x v="1"/>
    <x v="0"/>
    <x v="2"/>
    <x v="12"/>
  </r>
  <r>
    <n v="86"/>
    <n v="99"/>
    <n v="169"/>
    <n v="60"/>
    <n v="41"/>
    <x v="22"/>
    <x v="43"/>
    <n v="70"/>
    <n v="35"/>
    <n v="70"/>
    <n v="100"/>
    <n v="225"/>
    <n v="5"/>
    <x v="21"/>
    <x v="11"/>
    <x v="2"/>
    <x v="1"/>
    <x v="0"/>
    <x v="2"/>
    <x v="4"/>
  </r>
  <r>
    <n v="45"/>
    <n v="67"/>
    <n v="120"/>
    <n v="46"/>
    <n v="37"/>
    <x v="3"/>
    <x v="39"/>
    <n v="40"/>
    <n v="20"/>
    <n v="40"/>
    <n v="54"/>
    <n v="318"/>
    <n v="6"/>
    <x v="21"/>
    <x v="11"/>
    <x v="2"/>
    <x v="1"/>
    <x v="1"/>
    <x v="2"/>
    <x v="5"/>
  </r>
  <r>
    <n v="21"/>
    <n v="31"/>
    <n v="55"/>
    <n v="21"/>
    <n v="17"/>
    <x v="13"/>
    <x v="489"/>
    <n v="30"/>
    <n v="10"/>
    <n v="30"/>
    <n v="48"/>
    <n v="505"/>
    <n v="8"/>
    <x v="21"/>
    <x v="12"/>
    <x v="2"/>
    <x v="1"/>
    <x v="1"/>
    <x v="3"/>
    <x v="6"/>
  </r>
  <r>
    <n v="9"/>
    <n v="37"/>
    <n v="72"/>
    <n v="31"/>
    <n v="31"/>
    <x v="28"/>
    <x v="490"/>
    <n v="30"/>
    <n v="10"/>
    <n v="40"/>
    <n v="59"/>
    <n v="505"/>
    <n v="9"/>
    <x v="21"/>
    <x v="12"/>
    <x v="2"/>
    <x v="1"/>
    <x v="1"/>
    <x v="3"/>
    <x v="7"/>
  </r>
  <r>
    <n v="34"/>
    <n v="69"/>
    <n v="121"/>
    <n v="45"/>
    <n v="46"/>
    <x v="3"/>
    <x v="507"/>
    <n v="80"/>
    <n v="48"/>
    <n v="110"/>
    <n v="162"/>
    <n v="505"/>
    <n v="2"/>
    <x v="21"/>
    <x v="12"/>
    <x v="2"/>
    <x v="1"/>
    <x v="0"/>
    <x v="0"/>
    <x v="1"/>
  </r>
  <r>
    <n v="-39"/>
    <n v="23"/>
    <n v="116"/>
    <n v="86"/>
    <n v="49"/>
    <x v="2"/>
    <x v="493"/>
    <n v="10"/>
    <n v="143"/>
    <n v="40"/>
    <n v="150"/>
    <n v="505"/>
    <n v="3"/>
    <x v="21"/>
    <x v="12"/>
    <x v="2"/>
    <x v="1"/>
    <x v="1"/>
    <x v="0"/>
    <x v="2"/>
  </r>
  <r>
    <n v="-18"/>
    <n v="31"/>
    <n v="60"/>
    <n v="25"/>
    <n v="43"/>
    <x v="28"/>
    <x v="515"/>
    <n v="10"/>
    <n v="10"/>
    <n v="20"/>
    <n v="30"/>
    <n v="505"/>
    <n v="4"/>
    <x v="21"/>
    <x v="12"/>
    <x v="2"/>
    <x v="1"/>
    <x v="0"/>
    <x v="2"/>
    <x v="12"/>
  </r>
  <r>
    <n v="-9"/>
    <n v="64"/>
    <n v="116"/>
    <n v="45"/>
    <n v="70"/>
    <x v="60"/>
    <x v="492"/>
    <n v="10"/>
    <n v="20"/>
    <n v="40"/>
    <n v="65"/>
    <n v="505"/>
    <n v="5"/>
    <x v="21"/>
    <x v="12"/>
    <x v="2"/>
    <x v="1"/>
    <x v="0"/>
    <x v="2"/>
    <x v="4"/>
  </r>
  <r>
    <n v="21"/>
    <n v="53"/>
    <n v="98"/>
    <n v="39"/>
    <n v="39"/>
    <x v="19"/>
    <x v="437"/>
    <n v="20"/>
    <n v="20"/>
    <n v="30"/>
    <n v="50"/>
    <n v="505"/>
    <n v="6"/>
    <x v="21"/>
    <x v="12"/>
    <x v="2"/>
    <x v="1"/>
    <x v="1"/>
    <x v="2"/>
    <x v="5"/>
  </r>
  <r>
    <n v="24"/>
    <n v="70"/>
    <n v="134"/>
    <n v="56"/>
    <n v="54"/>
    <x v="27"/>
    <x v="153"/>
    <n v="50"/>
    <n v="40"/>
    <n v="70"/>
    <n v="110"/>
    <n v="580"/>
    <n v="8"/>
    <x v="21"/>
    <x v="13"/>
    <x v="2"/>
    <x v="1"/>
    <x v="1"/>
    <x v="3"/>
    <x v="6"/>
  </r>
  <r>
    <n v="25"/>
    <n v="134"/>
    <n v="245"/>
    <n v="96"/>
    <n v="117"/>
    <x v="92"/>
    <x v="501"/>
    <n v="40"/>
    <n v="89"/>
    <n v="120"/>
    <n v="200"/>
    <n v="918"/>
    <n v="9"/>
    <x v="21"/>
    <x v="13"/>
    <x v="2"/>
    <x v="1"/>
    <x v="1"/>
    <x v="3"/>
    <x v="7"/>
  </r>
  <r>
    <n v="110"/>
    <n v="115"/>
    <n v="218"/>
    <n v="90"/>
    <n v="41"/>
    <x v="57"/>
    <x v="461"/>
    <n v="140"/>
    <n v="113"/>
    <n v="160"/>
    <n v="288"/>
    <n v="918"/>
    <n v="2"/>
    <x v="21"/>
    <x v="13"/>
    <x v="2"/>
    <x v="1"/>
    <x v="0"/>
    <x v="0"/>
    <x v="1"/>
  </r>
  <r>
    <n v="31"/>
    <n v="39"/>
    <n v="70"/>
    <n v="27"/>
    <n v="18"/>
    <x v="15"/>
    <x v="498"/>
    <n v="60"/>
    <n v="33"/>
    <n v="60"/>
    <n v="87"/>
    <n v="405"/>
    <n v="3"/>
    <x v="21"/>
    <x v="13"/>
    <x v="2"/>
    <x v="1"/>
    <x v="1"/>
    <x v="0"/>
    <x v="2"/>
  </r>
  <r>
    <n v="113"/>
    <n v="127"/>
    <n v="232"/>
    <n v="91"/>
    <n v="51"/>
    <x v="55"/>
    <x v="516"/>
    <n v="70"/>
    <n v="54"/>
    <n v="80"/>
    <n v="130"/>
    <n v="405"/>
    <n v="4"/>
    <x v="21"/>
    <x v="13"/>
    <x v="2"/>
    <x v="1"/>
    <x v="0"/>
    <x v="2"/>
    <x v="12"/>
  </r>
  <r>
    <n v="22"/>
    <n v="32"/>
    <n v="56"/>
    <n v="21"/>
    <n v="17"/>
    <x v="13"/>
    <x v="497"/>
    <n v="30"/>
    <n v="0"/>
    <n v="30"/>
    <n v="35"/>
    <n v="580"/>
    <n v="5"/>
    <x v="21"/>
    <x v="13"/>
    <x v="2"/>
    <x v="1"/>
    <x v="0"/>
    <x v="2"/>
    <x v="4"/>
  </r>
  <r>
    <n v="96"/>
    <n v="123"/>
    <n v="218"/>
    <n v="82"/>
    <n v="58"/>
    <x v="1"/>
    <x v="249"/>
    <n v="60"/>
    <n v="56"/>
    <n v="80"/>
    <n v="136"/>
    <n v="405"/>
    <n v="6"/>
    <x v="21"/>
    <x v="13"/>
    <x v="2"/>
    <x v="1"/>
    <x v="1"/>
    <x v="2"/>
    <x v="5"/>
  </r>
  <r>
    <n v="39"/>
    <n v="71"/>
    <n v="131"/>
    <n v="52"/>
    <n v="45"/>
    <x v="43"/>
    <x v="476"/>
    <n v="70"/>
    <n v="22"/>
    <n v="80"/>
    <n v="118"/>
    <n v="325"/>
    <n v="8"/>
    <x v="21"/>
    <x v="14"/>
    <x v="2"/>
    <x v="0"/>
    <x v="1"/>
    <x v="3"/>
    <x v="6"/>
  </r>
  <r>
    <n v="42"/>
    <n v="64"/>
    <n v="114"/>
    <n v="43"/>
    <n v="36"/>
    <x v="45"/>
    <x v="318"/>
    <n v="50"/>
    <n v="21"/>
    <n v="60"/>
    <n v="81"/>
    <n v="430"/>
    <n v="9"/>
    <x v="21"/>
    <x v="14"/>
    <x v="2"/>
    <x v="0"/>
    <x v="1"/>
    <x v="3"/>
    <x v="7"/>
  </r>
  <r>
    <n v="275"/>
    <n v="281"/>
    <n v="554"/>
    <n v="293"/>
    <n v="96"/>
    <x v="73"/>
    <x v="517"/>
    <n v="340"/>
    <n v="304"/>
    <n v="420"/>
    <n v="770"/>
    <n v="432"/>
    <n v="2"/>
    <x v="21"/>
    <x v="14"/>
    <x v="2"/>
    <x v="0"/>
    <x v="0"/>
    <x v="0"/>
    <x v="1"/>
  </r>
  <r>
    <n v="39"/>
    <n v="51"/>
    <n v="96"/>
    <n v="39"/>
    <n v="25"/>
    <x v="19"/>
    <x v="69"/>
    <n v="80"/>
    <n v="40"/>
    <n v="90"/>
    <n v="130"/>
    <n v="281"/>
    <n v="3"/>
    <x v="21"/>
    <x v="14"/>
    <x v="2"/>
    <x v="0"/>
    <x v="1"/>
    <x v="0"/>
    <x v="2"/>
  </r>
  <r>
    <n v="82"/>
    <n v="110"/>
    <n v="194"/>
    <n v="72"/>
    <n v="55"/>
    <x v="5"/>
    <x v="518"/>
    <n v="50"/>
    <n v="44"/>
    <n v="70"/>
    <n v="114"/>
    <n v="682"/>
    <n v="4"/>
    <x v="21"/>
    <x v="14"/>
    <x v="2"/>
    <x v="0"/>
    <x v="0"/>
    <x v="2"/>
    <x v="12"/>
  </r>
  <r>
    <n v="197"/>
    <n v="179"/>
    <n v="322"/>
    <n v="101"/>
    <n v="46"/>
    <x v="20"/>
    <x v="481"/>
    <n v="100"/>
    <n v="75"/>
    <n v="120"/>
    <n v="185"/>
    <n v="817"/>
    <n v="5"/>
    <x v="21"/>
    <x v="14"/>
    <x v="2"/>
    <x v="0"/>
    <x v="0"/>
    <x v="2"/>
    <x v="4"/>
  </r>
  <r>
    <n v="116"/>
    <n v="111"/>
    <n v="199"/>
    <n v="76"/>
    <n v="33"/>
    <x v="27"/>
    <x v="278"/>
    <n v="80"/>
    <n v="40"/>
    <n v="80"/>
    <n v="120"/>
    <n v="432"/>
    <n v="6"/>
    <x v="21"/>
    <x v="14"/>
    <x v="2"/>
    <x v="0"/>
    <x v="1"/>
    <x v="2"/>
    <x v="5"/>
  </r>
  <r>
    <n v="-9"/>
    <n v="64"/>
    <n v="116"/>
    <n v="45"/>
    <n v="70"/>
    <x v="60"/>
    <x v="492"/>
    <n v="20"/>
    <n v="10"/>
    <n v="40"/>
    <n v="50"/>
    <n v="435"/>
    <n v="11"/>
    <x v="21"/>
    <x v="15"/>
    <x v="3"/>
    <x v="1"/>
    <x v="0"/>
    <x v="1"/>
    <x v="9"/>
  </r>
  <r>
    <n v="21"/>
    <n v="53"/>
    <n v="98"/>
    <n v="39"/>
    <n v="39"/>
    <x v="19"/>
    <x v="437"/>
    <n v="20"/>
    <n v="10"/>
    <n v="30"/>
    <n v="52"/>
    <n v="435"/>
    <n v="12"/>
    <x v="21"/>
    <x v="15"/>
    <x v="3"/>
    <x v="1"/>
    <x v="0"/>
    <x v="1"/>
    <x v="10"/>
  </r>
  <r>
    <n v="-18"/>
    <n v="31"/>
    <n v="60"/>
    <n v="25"/>
    <n v="43"/>
    <x v="28"/>
    <x v="494"/>
    <n v="10"/>
    <n v="0"/>
    <n v="20"/>
    <n v="7"/>
    <n v="435"/>
    <n v="13"/>
    <x v="21"/>
    <x v="15"/>
    <x v="3"/>
    <x v="1"/>
    <x v="0"/>
    <x v="1"/>
    <x v="3"/>
  </r>
  <r>
    <n v="49"/>
    <n v="71"/>
    <n v="128"/>
    <n v="49"/>
    <n v="38"/>
    <x v="4"/>
    <x v="508"/>
    <n v="60"/>
    <n v="22"/>
    <n v="60"/>
    <n v="98"/>
    <n v="801"/>
    <n v="8"/>
    <x v="21"/>
    <x v="15"/>
    <x v="3"/>
    <x v="1"/>
    <x v="1"/>
    <x v="3"/>
    <x v="6"/>
  </r>
  <r>
    <n v="34"/>
    <n v="69"/>
    <n v="121"/>
    <n v="45"/>
    <n v="46"/>
    <x v="3"/>
    <x v="507"/>
    <n v="60"/>
    <n v="20"/>
    <n v="70"/>
    <n v="99"/>
    <n v="435"/>
    <n v="9"/>
    <x v="21"/>
    <x v="15"/>
    <x v="3"/>
    <x v="1"/>
    <x v="1"/>
    <x v="3"/>
    <x v="7"/>
  </r>
  <r>
    <n v="-40"/>
    <n v="23"/>
    <n v="116"/>
    <n v="86"/>
    <n v="50"/>
    <x v="2"/>
    <x v="493"/>
    <n v="0"/>
    <n v="70"/>
    <n v="20"/>
    <n v="90"/>
    <n v="435"/>
    <n v="10"/>
    <x v="21"/>
    <x v="15"/>
    <x v="3"/>
    <x v="1"/>
    <x v="1"/>
    <x v="3"/>
    <x v="8"/>
  </r>
  <r>
    <n v="129"/>
    <n v="133"/>
    <n v="251"/>
    <n v="103"/>
    <n v="46"/>
    <x v="37"/>
    <x v="323"/>
    <n v="110"/>
    <n v="75"/>
    <n v="130"/>
    <n v="215"/>
    <n v="435"/>
    <n v="5"/>
    <x v="21"/>
    <x v="15"/>
    <x v="3"/>
    <x v="1"/>
    <x v="0"/>
    <x v="2"/>
    <x v="4"/>
  </r>
  <r>
    <n v="55"/>
    <n v="59"/>
    <n v="106"/>
    <n v="40"/>
    <n v="22"/>
    <x v="21"/>
    <x v="495"/>
    <n v="60"/>
    <n v="20"/>
    <n v="60"/>
    <n v="74"/>
    <n v="435"/>
    <n v="6"/>
    <x v="21"/>
    <x v="15"/>
    <x v="3"/>
    <x v="1"/>
    <x v="1"/>
    <x v="2"/>
    <x v="5"/>
  </r>
  <r>
    <n v="53"/>
    <n v="77"/>
    <n v="151"/>
    <n v="65"/>
    <n v="41"/>
    <x v="23"/>
    <x v="496"/>
    <n v="90"/>
    <n v="91"/>
    <n v="110"/>
    <n v="200"/>
    <n v="435"/>
    <n v="1"/>
    <x v="21"/>
    <x v="15"/>
    <x v="3"/>
    <x v="1"/>
    <x v="0"/>
    <x v="0"/>
    <x v="0"/>
  </r>
  <r>
    <n v="33"/>
    <n v="64"/>
    <n v="118"/>
    <n v="47"/>
    <n v="42"/>
    <x v="4"/>
    <x v="503"/>
    <n v="80"/>
    <n v="52"/>
    <n v="100"/>
    <n v="150"/>
    <n v="435"/>
    <n v="2"/>
    <x v="21"/>
    <x v="15"/>
    <x v="3"/>
    <x v="1"/>
    <x v="0"/>
    <x v="0"/>
    <x v="1"/>
  </r>
  <r>
    <n v="50"/>
    <n v="98"/>
    <n v="189"/>
    <n v="79"/>
    <n v="64"/>
    <x v="10"/>
    <x v="154"/>
    <n v="120"/>
    <n v="92"/>
    <n v="160"/>
    <n v="263"/>
    <n v="435"/>
    <n v="3"/>
    <x v="21"/>
    <x v="15"/>
    <x v="3"/>
    <x v="1"/>
    <x v="1"/>
    <x v="0"/>
    <x v="2"/>
  </r>
  <r>
    <n v="42"/>
    <n v="47"/>
    <n v="84"/>
    <n v="32"/>
    <n v="19"/>
    <x v="14"/>
    <x v="326"/>
    <n v="40"/>
    <n v="20"/>
    <n v="40"/>
    <n v="60"/>
    <n v="435"/>
    <n v="4"/>
    <x v="21"/>
    <x v="15"/>
    <x v="3"/>
    <x v="1"/>
    <x v="0"/>
    <x v="2"/>
    <x v="12"/>
  </r>
  <r>
    <n v="199"/>
    <n v="179"/>
    <n v="322"/>
    <n v="101"/>
    <n v="45"/>
    <x v="20"/>
    <x v="481"/>
    <n v="80"/>
    <n v="39"/>
    <n v="90"/>
    <n v="151"/>
    <n v="831"/>
    <n v="11"/>
    <x v="21"/>
    <x v="16"/>
    <x v="3"/>
    <x v="0"/>
    <x v="0"/>
    <x v="1"/>
    <x v="9"/>
  </r>
  <r>
    <n v="117"/>
    <n v="111"/>
    <n v="199"/>
    <n v="76"/>
    <n v="32"/>
    <x v="27"/>
    <x v="278"/>
    <n v="50"/>
    <n v="42"/>
    <n v="50"/>
    <n v="80"/>
    <n v="626"/>
    <n v="12"/>
    <x v="21"/>
    <x v="16"/>
    <x v="3"/>
    <x v="0"/>
    <x v="0"/>
    <x v="1"/>
    <x v="10"/>
  </r>
  <r>
    <n v="83"/>
    <n v="110"/>
    <n v="194"/>
    <n v="72"/>
    <n v="54"/>
    <x v="5"/>
    <x v="479"/>
    <n v="50"/>
    <n v="20"/>
    <n v="60"/>
    <n v="93"/>
    <n v="510"/>
    <n v="13"/>
    <x v="21"/>
    <x v="16"/>
    <x v="3"/>
    <x v="0"/>
    <x v="0"/>
    <x v="1"/>
    <x v="3"/>
  </r>
  <r>
    <n v="171"/>
    <n v="157"/>
    <n v="282"/>
    <n v="112"/>
    <n v="42"/>
    <x v="10"/>
    <x v="480"/>
    <n v="120"/>
    <n v="72"/>
    <n v="130"/>
    <n v="218"/>
    <n v="925"/>
    <n v="8"/>
    <x v="21"/>
    <x v="16"/>
    <x v="3"/>
    <x v="0"/>
    <x v="1"/>
    <x v="3"/>
    <x v="6"/>
  </r>
  <r>
    <n v="276"/>
    <n v="281"/>
    <n v="554"/>
    <n v="196"/>
    <n v="95"/>
    <x v="73"/>
    <x v="517"/>
    <n v="170"/>
    <n v="197"/>
    <n v="220"/>
    <n v="410"/>
    <n v="951"/>
    <n v="9"/>
    <x v="21"/>
    <x v="16"/>
    <x v="3"/>
    <x v="0"/>
    <x v="1"/>
    <x v="3"/>
    <x v="7"/>
  </r>
  <r>
    <n v="39"/>
    <n v="51"/>
    <n v="96"/>
    <n v="39"/>
    <n v="25"/>
    <x v="19"/>
    <x v="69"/>
    <n v="40"/>
    <n v="20"/>
    <n v="40"/>
    <n v="70"/>
    <n v="530"/>
    <n v="10"/>
    <x v="21"/>
    <x v="16"/>
    <x v="3"/>
    <x v="0"/>
    <x v="1"/>
    <x v="3"/>
    <x v="8"/>
  </r>
  <r>
    <n v="40"/>
    <n v="173"/>
    <n v="318"/>
    <n v="170"/>
    <n v="146"/>
    <x v="54"/>
    <x v="521"/>
    <n v="50"/>
    <n v="90"/>
    <n v="160"/>
    <n v="275"/>
    <n v="805"/>
    <n v="5"/>
    <x v="21"/>
    <x v="16"/>
    <x v="3"/>
    <x v="0"/>
    <x v="0"/>
    <x v="2"/>
    <x v="4"/>
  </r>
  <r>
    <n v="334"/>
    <n v="341"/>
    <n v="637"/>
    <n v="265"/>
    <n v="116"/>
    <x v="88"/>
    <x v="483"/>
    <n v="240"/>
    <n v="175"/>
    <n v="320"/>
    <n v="556"/>
    <n v="415"/>
    <n v="6"/>
    <x v="21"/>
    <x v="16"/>
    <x v="3"/>
    <x v="0"/>
    <x v="1"/>
    <x v="2"/>
    <x v="5"/>
  </r>
  <r>
    <n v="-110"/>
    <n v="-13"/>
    <n v="116"/>
    <n v="178"/>
    <n v="61"/>
    <x v="40"/>
    <x v="519"/>
    <n v="-60"/>
    <n v="179"/>
    <n v="-20"/>
    <n v="149"/>
    <n v="909"/>
    <n v="1"/>
    <x v="21"/>
    <x v="16"/>
    <x v="3"/>
    <x v="0"/>
    <x v="0"/>
    <x v="0"/>
    <x v="0"/>
  </r>
  <r>
    <n v="367"/>
    <n v="390"/>
    <n v="693"/>
    <n v="215"/>
    <n v="143"/>
    <x v="39"/>
    <x v="513"/>
    <n v="470"/>
    <n v="317"/>
    <n v="580"/>
    <n v="962"/>
    <n v="818"/>
    <n v="2"/>
    <x v="21"/>
    <x v="16"/>
    <x v="3"/>
    <x v="0"/>
    <x v="0"/>
    <x v="0"/>
    <x v="1"/>
  </r>
  <r>
    <n v="-174"/>
    <n v="-24"/>
    <n v="139"/>
    <n v="209"/>
    <n v="93"/>
    <x v="51"/>
    <x v="520"/>
    <n v="-100"/>
    <n v="220"/>
    <n v="-30"/>
    <n v="187"/>
    <n v="650"/>
    <n v="3"/>
    <x v="21"/>
    <x v="16"/>
    <x v="3"/>
    <x v="0"/>
    <x v="1"/>
    <x v="0"/>
    <x v="2"/>
  </r>
  <r>
    <n v="221"/>
    <n v="239"/>
    <n v="509"/>
    <n v="249"/>
    <n v="90"/>
    <x v="49"/>
    <x v="482"/>
    <n v="160"/>
    <n v="221"/>
    <n v="220"/>
    <n v="426"/>
    <n v="714"/>
    <n v="4"/>
    <x v="21"/>
    <x v="16"/>
    <x v="3"/>
    <x v="0"/>
    <x v="0"/>
    <x v="2"/>
    <x v="12"/>
  </r>
  <r>
    <n v="332"/>
    <n v="341"/>
    <n v="637"/>
    <n v="268"/>
    <n v="117"/>
    <x v="88"/>
    <x v="483"/>
    <n v="130"/>
    <n v="59"/>
    <n v="180"/>
    <n v="290"/>
    <n v="775"/>
    <n v="11"/>
    <x v="21"/>
    <x v="17"/>
    <x v="3"/>
    <x v="1"/>
    <x v="0"/>
    <x v="1"/>
    <x v="9"/>
  </r>
  <r>
    <n v="221"/>
    <n v="239"/>
    <n v="509"/>
    <n v="194"/>
    <n v="90"/>
    <x v="49"/>
    <x v="482"/>
    <n v="80"/>
    <n v="81"/>
    <n v="120"/>
    <n v="242"/>
    <n v="775"/>
    <n v="12"/>
    <x v="21"/>
    <x v="17"/>
    <x v="3"/>
    <x v="1"/>
    <x v="0"/>
    <x v="1"/>
    <x v="10"/>
  </r>
  <r>
    <n v="-539"/>
    <n v="-255"/>
    <n v="22"/>
    <n v="280"/>
    <n v="129"/>
    <x v="72"/>
    <x v="522"/>
    <n v="-170"/>
    <n v="96"/>
    <n v="-110"/>
    <n v="-13"/>
    <n v="702"/>
    <n v="13"/>
    <x v="21"/>
    <x v="17"/>
    <x v="3"/>
    <x v="1"/>
    <x v="0"/>
    <x v="1"/>
    <x v="3"/>
  </r>
  <r>
    <n v="39"/>
    <n v="173"/>
    <n v="318"/>
    <n v="103"/>
    <n v="147"/>
    <x v="54"/>
    <x v="521"/>
    <n v="60"/>
    <n v="90"/>
    <n v="150"/>
    <n v="232"/>
    <n v="702"/>
    <n v="8"/>
    <x v="21"/>
    <x v="17"/>
    <x v="3"/>
    <x v="1"/>
    <x v="1"/>
    <x v="3"/>
    <x v="6"/>
  </r>
  <r>
    <n v="178"/>
    <n v="213"/>
    <n v="391"/>
    <n v="157"/>
    <n v="93"/>
    <x v="51"/>
    <x v="485"/>
    <n v="120"/>
    <n v="107"/>
    <n v="170"/>
    <n v="299"/>
    <n v="775"/>
    <n v="9"/>
    <x v="21"/>
    <x v="17"/>
    <x v="3"/>
    <x v="1"/>
    <x v="1"/>
    <x v="3"/>
    <x v="7"/>
  </r>
  <r>
    <n v="169"/>
    <n v="176"/>
    <n v="318"/>
    <n v="80"/>
    <n v="62"/>
    <x v="40"/>
    <x v="484"/>
    <n v="130"/>
    <n v="90"/>
    <n v="150"/>
    <n v="240"/>
    <n v="775"/>
    <n v="10"/>
    <x v="21"/>
    <x v="17"/>
    <x v="3"/>
    <x v="1"/>
    <x v="1"/>
    <x v="3"/>
    <x v="8"/>
  </r>
  <r>
    <n v="21"/>
    <n v="31"/>
    <n v="55"/>
    <n v="21"/>
    <n v="17"/>
    <x v="13"/>
    <x v="489"/>
    <n v="20"/>
    <n v="10"/>
    <n v="20"/>
    <n v="30"/>
    <n v="775"/>
    <n v="5"/>
    <x v="21"/>
    <x v="17"/>
    <x v="3"/>
    <x v="1"/>
    <x v="0"/>
    <x v="2"/>
    <x v="4"/>
  </r>
  <r>
    <n v="25"/>
    <n v="35"/>
    <n v="62"/>
    <n v="23"/>
    <n v="18"/>
    <x v="41"/>
    <x v="487"/>
    <n v="30"/>
    <n v="10"/>
    <n v="30"/>
    <n v="34"/>
    <n v="775"/>
    <n v="6"/>
    <x v="21"/>
    <x v="17"/>
    <x v="3"/>
    <x v="1"/>
    <x v="1"/>
    <x v="2"/>
    <x v="5"/>
  </r>
  <r>
    <n v="-3"/>
    <n v="43"/>
    <n v="82"/>
    <n v="34"/>
    <n v="45"/>
    <x v="19"/>
    <x v="491"/>
    <n v="30"/>
    <n v="40"/>
    <n v="60"/>
    <n v="98"/>
    <n v="702"/>
    <n v="2"/>
    <x v="21"/>
    <x v="17"/>
    <x v="3"/>
    <x v="1"/>
    <x v="0"/>
    <x v="0"/>
    <x v="1"/>
  </r>
  <r>
    <n v="10"/>
    <n v="37"/>
    <n v="72"/>
    <n v="31"/>
    <n v="30"/>
    <x v="28"/>
    <x v="490"/>
    <n v="50"/>
    <n v="27"/>
    <n v="60"/>
    <n v="90"/>
    <n v="775"/>
    <n v="3"/>
    <x v="21"/>
    <x v="17"/>
    <x v="3"/>
    <x v="1"/>
    <x v="1"/>
    <x v="0"/>
    <x v="2"/>
  </r>
  <r>
    <n v="47"/>
    <n v="43"/>
    <n v="46"/>
    <n v="0"/>
    <n v="11"/>
    <x v="38"/>
    <x v="488"/>
    <n v="30"/>
    <n v="0"/>
    <n v="30"/>
    <n v="34"/>
    <n v="702"/>
    <n v="4"/>
    <x v="21"/>
    <x v="17"/>
    <x v="3"/>
    <x v="1"/>
    <x v="0"/>
    <x v="2"/>
    <x v="12"/>
  </r>
  <r>
    <n v="24"/>
    <n v="32"/>
    <n v="56"/>
    <n v="21"/>
    <n v="16"/>
    <x v="13"/>
    <x v="497"/>
    <n v="20"/>
    <n v="0"/>
    <n v="20"/>
    <n v="20"/>
    <n v="971"/>
    <n v="11"/>
    <x v="21"/>
    <x v="18"/>
    <x v="3"/>
    <x v="1"/>
    <x v="0"/>
    <x v="1"/>
    <x v="9"/>
  </r>
  <r>
    <n v="95"/>
    <n v="123"/>
    <n v="218"/>
    <n v="82"/>
    <n v="59"/>
    <x v="1"/>
    <x v="249"/>
    <n v="50"/>
    <n v="42"/>
    <n v="60"/>
    <n v="102"/>
    <n v="503"/>
    <n v="12"/>
    <x v="21"/>
    <x v="18"/>
    <x v="3"/>
    <x v="1"/>
    <x v="0"/>
    <x v="1"/>
    <x v="10"/>
  </r>
  <r>
    <n v="113"/>
    <n v="127"/>
    <n v="232"/>
    <n v="91"/>
    <n v="51"/>
    <x v="55"/>
    <x v="424"/>
    <n v="50"/>
    <n v="53"/>
    <n v="60"/>
    <n v="113"/>
    <n v="541"/>
    <n v="13"/>
    <x v="21"/>
    <x v="18"/>
    <x v="3"/>
    <x v="1"/>
    <x v="0"/>
    <x v="1"/>
    <x v="3"/>
  </r>
  <r>
    <n v="25"/>
    <n v="36"/>
    <n v="65"/>
    <n v="25"/>
    <n v="19"/>
    <x v="15"/>
    <x v="163"/>
    <n v="30"/>
    <n v="10"/>
    <n v="30"/>
    <n v="40"/>
    <n v="971"/>
    <n v="8"/>
    <x v="21"/>
    <x v="18"/>
    <x v="3"/>
    <x v="1"/>
    <x v="1"/>
    <x v="3"/>
    <x v="6"/>
  </r>
  <r>
    <n v="108"/>
    <n v="115"/>
    <n v="218"/>
    <n v="90"/>
    <n v="42"/>
    <x v="57"/>
    <x v="461"/>
    <n v="90"/>
    <n v="69"/>
    <n v="100"/>
    <n v="151"/>
    <n v="541"/>
    <n v="9"/>
    <x v="21"/>
    <x v="18"/>
    <x v="3"/>
    <x v="1"/>
    <x v="1"/>
    <x v="3"/>
    <x v="7"/>
  </r>
  <r>
    <n v="18"/>
    <n v="66"/>
    <n v="128"/>
    <n v="54"/>
    <n v="54"/>
    <x v="23"/>
    <x v="477"/>
    <n v="40"/>
    <n v="40"/>
    <n v="60"/>
    <n v="96"/>
    <n v="971"/>
    <n v="4"/>
    <x v="21"/>
    <x v="18"/>
    <x v="3"/>
    <x v="1"/>
    <x v="0"/>
    <x v="2"/>
    <x v="12"/>
  </r>
  <r>
    <n v="40"/>
    <n v="71"/>
    <n v="131"/>
    <n v="52"/>
    <n v="44"/>
    <x v="43"/>
    <x v="476"/>
    <n v="60"/>
    <n v="35"/>
    <n v="70"/>
    <n v="95"/>
    <n v="541"/>
    <n v="5"/>
    <x v="21"/>
    <x v="18"/>
    <x v="3"/>
    <x v="1"/>
    <x v="0"/>
    <x v="2"/>
    <x v="4"/>
  </r>
  <r>
    <n v="135"/>
    <n v="161"/>
    <n v="343"/>
    <n v="164"/>
    <n v="70"/>
    <x v="50"/>
    <x v="474"/>
    <n v="110"/>
    <n v="153"/>
    <n v="150"/>
    <n v="290"/>
    <n v="503"/>
    <n v="6"/>
    <x v="21"/>
    <x v="18"/>
    <x v="3"/>
    <x v="1"/>
    <x v="1"/>
    <x v="2"/>
    <x v="5"/>
  </r>
  <r>
    <n v="-7"/>
    <n v="71"/>
    <n v="130"/>
    <n v="51"/>
    <n v="76"/>
    <x v="89"/>
    <x v="475"/>
    <n v="50"/>
    <n v="70"/>
    <n v="100"/>
    <n v="169"/>
    <n v="503"/>
    <n v="1"/>
    <x v="21"/>
    <x v="18"/>
    <x v="3"/>
    <x v="1"/>
    <x v="0"/>
    <x v="0"/>
    <x v="0"/>
  </r>
  <r>
    <n v="31"/>
    <n v="84"/>
    <n v="153"/>
    <n v="60"/>
    <n v="63"/>
    <x v="8"/>
    <x v="370"/>
    <n v="90"/>
    <n v="78"/>
    <n v="130"/>
    <n v="212"/>
    <n v="503"/>
    <n v="2"/>
    <x v="21"/>
    <x v="18"/>
    <x v="3"/>
    <x v="1"/>
    <x v="0"/>
    <x v="0"/>
    <x v="1"/>
  </r>
  <r>
    <n v="43"/>
    <n v="64"/>
    <n v="114"/>
    <n v="43"/>
    <n v="35"/>
    <x v="45"/>
    <x v="318"/>
    <n v="80"/>
    <n v="53"/>
    <n v="100"/>
    <n v="150"/>
    <n v="971"/>
    <n v="3"/>
    <x v="21"/>
    <x v="18"/>
    <x v="3"/>
    <x v="1"/>
    <x v="1"/>
    <x v="0"/>
    <x v="2"/>
  </r>
  <r>
    <n v="85"/>
    <n v="99"/>
    <n v="169"/>
    <n v="60"/>
    <n v="42"/>
    <x v="22"/>
    <x v="43"/>
    <n v="40"/>
    <n v="20"/>
    <n v="50"/>
    <n v="81"/>
    <n v="425"/>
    <n v="11"/>
    <x v="21"/>
    <x v="19"/>
    <x v="3"/>
    <x v="1"/>
    <x v="0"/>
    <x v="1"/>
    <x v="9"/>
  </r>
  <r>
    <n v="46"/>
    <n v="67"/>
    <n v="120"/>
    <n v="46"/>
    <n v="36"/>
    <x v="3"/>
    <x v="39"/>
    <n v="30"/>
    <n v="20"/>
    <n v="30"/>
    <n v="62"/>
    <n v="509"/>
    <n v="12"/>
    <x v="21"/>
    <x v="19"/>
    <x v="3"/>
    <x v="1"/>
    <x v="0"/>
    <x v="1"/>
    <x v="10"/>
  </r>
  <r>
    <n v="0"/>
    <n v="84"/>
    <n v="153"/>
    <n v="60"/>
    <n v="84"/>
    <x v="91"/>
    <x v="389"/>
    <n v="10"/>
    <n v="20"/>
    <n v="40"/>
    <n v="73"/>
    <n v="206"/>
    <n v="13"/>
    <x v="21"/>
    <x v="19"/>
    <x v="3"/>
    <x v="1"/>
    <x v="0"/>
    <x v="1"/>
    <x v="3"/>
  </r>
  <r>
    <n v="171"/>
    <n v="188"/>
    <n v="334"/>
    <n v="155"/>
    <n v="73"/>
    <x v="60"/>
    <x v="504"/>
    <n v="130"/>
    <n v="90"/>
    <n v="160"/>
    <n v="250"/>
    <n v="360"/>
    <n v="8"/>
    <x v="21"/>
    <x v="19"/>
    <x v="3"/>
    <x v="1"/>
    <x v="1"/>
    <x v="3"/>
    <x v="6"/>
  </r>
  <r>
    <n v="70"/>
    <n v="71"/>
    <n v="127"/>
    <n v="48"/>
    <n v="24"/>
    <x v="45"/>
    <x v="106"/>
    <n v="60"/>
    <n v="39"/>
    <n v="60"/>
    <n v="90"/>
    <n v="509"/>
    <n v="9"/>
    <x v="21"/>
    <x v="19"/>
    <x v="3"/>
    <x v="1"/>
    <x v="1"/>
    <x v="3"/>
    <x v="7"/>
  </r>
  <r>
    <n v="15"/>
    <n v="29"/>
    <n v="54"/>
    <n v="22"/>
    <n v="19"/>
    <x v="15"/>
    <x v="500"/>
    <n v="20"/>
    <n v="10"/>
    <n v="20"/>
    <n v="30"/>
    <n v="206"/>
    <n v="4"/>
    <x v="21"/>
    <x v="19"/>
    <x v="3"/>
    <x v="1"/>
    <x v="0"/>
    <x v="2"/>
    <x v="12"/>
  </r>
  <r>
    <n v="24"/>
    <n v="70"/>
    <n v="134"/>
    <n v="56"/>
    <n v="54"/>
    <x v="27"/>
    <x v="153"/>
    <n v="50"/>
    <n v="40"/>
    <n v="70"/>
    <n v="110"/>
    <n v="425"/>
    <n v="5"/>
    <x v="21"/>
    <x v="19"/>
    <x v="3"/>
    <x v="1"/>
    <x v="0"/>
    <x v="2"/>
    <x v="4"/>
  </r>
  <r>
    <n v="71"/>
    <n v="94"/>
    <n v="185"/>
    <n v="80"/>
    <n v="46"/>
    <x v="0"/>
    <x v="499"/>
    <n v="80"/>
    <n v="54"/>
    <n v="90"/>
    <n v="156"/>
    <n v="360"/>
    <n v="6"/>
    <x v="21"/>
    <x v="19"/>
    <x v="3"/>
    <x v="1"/>
    <x v="1"/>
    <x v="2"/>
    <x v="5"/>
  </r>
  <r>
    <n v="83"/>
    <n v="99"/>
    <n v="178"/>
    <n v="68"/>
    <n v="43"/>
    <x v="27"/>
    <x v="523"/>
    <n v="110"/>
    <n v="90"/>
    <n v="140"/>
    <n v="230"/>
    <n v="360"/>
    <n v="2"/>
    <x v="21"/>
    <x v="19"/>
    <x v="3"/>
    <x v="1"/>
    <x v="0"/>
    <x v="0"/>
    <x v="1"/>
  </r>
  <r>
    <n v="25"/>
    <n v="134"/>
    <n v="245"/>
    <n v="96"/>
    <n v="117"/>
    <x v="92"/>
    <x v="501"/>
    <n v="100"/>
    <n v="181"/>
    <n v="190"/>
    <n v="330"/>
    <n v="206"/>
    <n v="3"/>
    <x v="21"/>
    <x v="19"/>
    <x v="3"/>
    <x v="1"/>
    <x v="1"/>
    <x v="0"/>
    <x v="2"/>
  </r>
  <r>
    <n v="159"/>
    <n v="182"/>
    <n v="387"/>
    <n v="213"/>
    <n v="75"/>
    <x v="51"/>
    <x v="525"/>
    <n v="100"/>
    <n v="135"/>
    <n v="160"/>
    <n v="330"/>
    <n v="970"/>
    <n v="8"/>
    <x v="22"/>
    <x v="0"/>
    <x v="0"/>
    <x v="0"/>
    <x v="1"/>
    <x v="3"/>
    <x v="6"/>
  </r>
  <r>
    <n v="-6"/>
    <n v="73"/>
    <n v="133"/>
    <n v="52"/>
    <n v="77"/>
    <x v="6"/>
    <x v="420"/>
    <n v="10"/>
    <n v="49"/>
    <n v="70"/>
    <n v="119"/>
    <n v="970"/>
    <n v="9"/>
    <x v="22"/>
    <x v="0"/>
    <x v="0"/>
    <x v="0"/>
    <x v="1"/>
    <x v="3"/>
    <x v="7"/>
  </r>
  <r>
    <n v="47"/>
    <n v="79"/>
    <n v="147"/>
    <n v="59"/>
    <n v="47"/>
    <x v="8"/>
    <x v="526"/>
    <n v="40"/>
    <n v="50"/>
    <n v="70"/>
    <n v="130"/>
    <n v="970"/>
    <n v="10"/>
    <x v="22"/>
    <x v="0"/>
    <x v="0"/>
    <x v="0"/>
    <x v="1"/>
    <x v="3"/>
    <x v="8"/>
  </r>
  <r>
    <n v="22"/>
    <n v="69"/>
    <n v="132"/>
    <n v="55"/>
    <n v="54"/>
    <x v="23"/>
    <x v="225"/>
    <n v="20"/>
    <n v="29"/>
    <n v="60"/>
    <n v="100"/>
    <n v="719"/>
    <n v="11"/>
    <x v="22"/>
    <x v="0"/>
    <x v="0"/>
    <x v="0"/>
    <x v="0"/>
    <x v="1"/>
    <x v="9"/>
  </r>
  <r>
    <n v="43"/>
    <n v="68"/>
    <n v="133"/>
    <n v="57"/>
    <n v="39"/>
    <x v="43"/>
    <x v="279"/>
    <n v="30"/>
    <n v="40"/>
    <n v="60"/>
    <n v="100"/>
    <n v="719"/>
    <n v="12"/>
    <x v="22"/>
    <x v="0"/>
    <x v="0"/>
    <x v="0"/>
    <x v="0"/>
    <x v="1"/>
    <x v="10"/>
  </r>
  <r>
    <n v="104"/>
    <n v="112"/>
    <n v="213"/>
    <n v="88"/>
    <n v="42"/>
    <x v="57"/>
    <x v="524"/>
    <n v="60"/>
    <n v="57"/>
    <n v="90"/>
    <n v="147"/>
    <n v="970"/>
    <n v="13"/>
    <x v="22"/>
    <x v="0"/>
    <x v="0"/>
    <x v="0"/>
    <x v="0"/>
    <x v="1"/>
    <x v="3"/>
  </r>
  <r>
    <n v="71"/>
    <n v="73"/>
    <n v="131"/>
    <n v="50"/>
    <n v="25"/>
    <x v="3"/>
    <x v="528"/>
    <n v="70"/>
    <n v="65"/>
    <n v="90"/>
    <n v="150"/>
    <n v="303"/>
    <n v="5"/>
    <x v="22"/>
    <x v="0"/>
    <x v="0"/>
    <x v="0"/>
    <x v="0"/>
    <x v="2"/>
    <x v="4"/>
  </r>
  <r>
    <n v="86"/>
    <n v="114"/>
    <n v="201"/>
    <n v="75"/>
    <n v="56"/>
    <x v="0"/>
    <x v="527"/>
    <n v="100"/>
    <n v="90"/>
    <n v="150"/>
    <n v="246"/>
    <n v="970"/>
    <n v="6"/>
    <x v="22"/>
    <x v="0"/>
    <x v="0"/>
    <x v="0"/>
    <x v="1"/>
    <x v="2"/>
    <x v="5"/>
  </r>
  <r>
    <n v="190"/>
    <n v="172"/>
    <n v="309"/>
    <n v="51"/>
    <n v="44"/>
    <x v="37"/>
    <x v="530"/>
    <n v="130"/>
    <n v="73"/>
    <n v="170"/>
    <n v="279"/>
    <n v="719"/>
    <n v="1"/>
    <x v="22"/>
    <x v="0"/>
    <x v="0"/>
    <x v="0"/>
    <x v="0"/>
    <x v="0"/>
    <x v="0"/>
  </r>
  <r>
    <n v="40"/>
    <n v="52"/>
    <n v="98"/>
    <n v="40"/>
    <n v="25"/>
    <x v="45"/>
    <x v="531"/>
    <n v="40"/>
    <n v="32"/>
    <n v="60"/>
    <n v="92"/>
    <n v="719"/>
    <n v="2"/>
    <x v="22"/>
    <x v="0"/>
    <x v="0"/>
    <x v="0"/>
    <x v="0"/>
    <x v="0"/>
    <x v="1"/>
  </r>
  <r>
    <n v="125"/>
    <n v="117"/>
    <n v="211"/>
    <n v="81"/>
    <n v="33"/>
    <x v="9"/>
    <x v="529"/>
    <n v="80"/>
    <n v="80"/>
    <n v="110"/>
    <n v="187"/>
    <n v="720"/>
    <n v="3"/>
    <x v="22"/>
    <x v="0"/>
    <x v="0"/>
    <x v="0"/>
    <x v="1"/>
    <x v="0"/>
    <x v="2"/>
  </r>
  <r>
    <n v="188"/>
    <n v="172"/>
    <n v="309"/>
    <n v="124"/>
    <n v="45"/>
    <x v="37"/>
    <x v="530"/>
    <n v="110"/>
    <n v="109"/>
    <n v="150"/>
    <n v="252"/>
    <n v="708"/>
    <n v="8"/>
    <x v="22"/>
    <x v="1"/>
    <x v="0"/>
    <x v="0"/>
    <x v="1"/>
    <x v="3"/>
    <x v="6"/>
  </r>
  <r>
    <n v="40"/>
    <n v="52"/>
    <n v="98"/>
    <n v="40"/>
    <n v="25"/>
    <x v="45"/>
    <x v="531"/>
    <n v="30"/>
    <n v="21"/>
    <n v="50"/>
    <n v="71"/>
    <n v="312"/>
    <n v="9"/>
    <x v="22"/>
    <x v="1"/>
    <x v="0"/>
    <x v="0"/>
    <x v="1"/>
    <x v="3"/>
    <x v="7"/>
  </r>
  <r>
    <n v="125"/>
    <n v="117"/>
    <n v="211"/>
    <n v="81"/>
    <n v="33"/>
    <x v="9"/>
    <x v="529"/>
    <n v="80"/>
    <n v="80"/>
    <n v="110"/>
    <n v="190"/>
    <n v="708"/>
    <n v="10"/>
    <x v="22"/>
    <x v="1"/>
    <x v="0"/>
    <x v="0"/>
    <x v="1"/>
    <x v="3"/>
    <x v="8"/>
  </r>
  <r>
    <n v="71"/>
    <n v="73"/>
    <n v="131"/>
    <n v="50"/>
    <n v="25"/>
    <x v="3"/>
    <x v="528"/>
    <n v="40"/>
    <n v="29"/>
    <n v="60"/>
    <n v="100"/>
    <n v="708"/>
    <n v="11"/>
    <x v="22"/>
    <x v="1"/>
    <x v="0"/>
    <x v="0"/>
    <x v="0"/>
    <x v="1"/>
    <x v="9"/>
  </r>
  <r>
    <n v="88"/>
    <n v="114"/>
    <n v="201"/>
    <n v="75"/>
    <n v="55"/>
    <x v="0"/>
    <x v="527"/>
    <n v="50"/>
    <n v="60"/>
    <n v="90"/>
    <n v="150"/>
    <n v="309"/>
    <n v="12"/>
    <x v="22"/>
    <x v="1"/>
    <x v="0"/>
    <x v="0"/>
    <x v="0"/>
    <x v="1"/>
    <x v="10"/>
  </r>
  <r>
    <n v="291"/>
    <n v="304"/>
    <n v="567"/>
    <n v="254"/>
    <n v="108"/>
    <x v="71"/>
    <x v="533"/>
    <n v="290"/>
    <n v="270"/>
    <n v="390"/>
    <n v="675"/>
    <n v="630"/>
    <n v="5"/>
    <x v="22"/>
    <x v="1"/>
    <x v="0"/>
    <x v="0"/>
    <x v="0"/>
    <x v="2"/>
    <x v="4"/>
  </r>
  <r>
    <n v="191"/>
    <n v="212"/>
    <n v="451"/>
    <n v="172"/>
    <n v="83"/>
    <x v="93"/>
    <x v="532"/>
    <n v="200"/>
    <n v="217"/>
    <n v="270"/>
    <n v="540"/>
    <n v="847"/>
    <n v="6"/>
    <x v="22"/>
    <x v="1"/>
    <x v="0"/>
    <x v="0"/>
    <x v="1"/>
    <x v="2"/>
    <x v="5"/>
  </r>
  <r>
    <n v="206"/>
    <n v="239"/>
    <n v="439"/>
    <n v="122"/>
    <n v="100"/>
    <x v="7"/>
    <x v="534"/>
    <n v="140"/>
    <n v="170"/>
    <n v="230"/>
    <n v="400"/>
    <n v="815"/>
    <n v="2"/>
    <x v="22"/>
    <x v="1"/>
    <x v="0"/>
    <x v="0"/>
    <x v="0"/>
    <x v="0"/>
    <x v="1"/>
  </r>
  <r>
    <n v="157"/>
    <n v="165"/>
    <n v="296"/>
    <n v="100"/>
    <n v="59"/>
    <x v="64"/>
    <x v="229"/>
    <n v="110"/>
    <n v="90"/>
    <n v="160"/>
    <n v="270"/>
    <n v="847"/>
    <n v="3"/>
    <x v="22"/>
    <x v="1"/>
    <x v="0"/>
    <x v="0"/>
    <x v="1"/>
    <x v="0"/>
    <x v="2"/>
  </r>
  <r>
    <n v="291"/>
    <n v="304"/>
    <n v="567"/>
    <n v="218"/>
    <n v="108"/>
    <x v="71"/>
    <x v="533"/>
    <n v="180"/>
    <n v="193"/>
    <n v="280"/>
    <n v="482"/>
    <n v="641"/>
    <n v="8"/>
    <x v="22"/>
    <x v="2"/>
    <x v="0"/>
    <x v="1"/>
    <x v="1"/>
    <x v="3"/>
    <x v="6"/>
  </r>
  <r>
    <n v="159"/>
    <n v="165"/>
    <n v="296"/>
    <n v="126"/>
    <n v="58"/>
    <x v="64"/>
    <x v="229"/>
    <n v="100"/>
    <n v="86"/>
    <n v="150"/>
    <n v="259"/>
    <n v="641"/>
    <n v="9"/>
    <x v="22"/>
    <x v="2"/>
    <x v="0"/>
    <x v="1"/>
    <x v="1"/>
    <x v="3"/>
    <x v="7"/>
  </r>
  <r>
    <n v="191"/>
    <n v="212"/>
    <n v="451"/>
    <n v="216"/>
    <n v="83"/>
    <x v="93"/>
    <x v="532"/>
    <n v="110"/>
    <n v="149"/>
    <n v="180"/>
    <n v="361"/>
    <n v="563"/>
    <n v="11"/>
    <x v="22"/>
    <x v="2"/>
    <x v="0"/>
    <x v="1"/>
    <x v="0"/>
    <x v="1"/>
    <x v="9"/>
  </r>
  <r>
    <n v="257"/>
    <n v="300"/>
    <n v="581"/>
    <n v="227"/>
    <n v="127"/>
    <x v="17"/>
    <x v="535"/>
    <n v="130"/>
    <n v="180"/>
    <n v="250"/>
    <n v="438"/>
    <n v="641"/>
    <n v="12"/>
    <x v="22"/>
    <x v="2"/>
    <x v="0"/>
    <x v="1"/>
    <x v="0"/>
    <x v="1"/>
    <x v="10"/>
  </r>
  <r>
    <n v="24"/>
    <n v="34"/>
    <n v="60"/>
    <n v="22"/>
    <n v="18"/>
    <x v="41"/>
    <x v="536"/>
    <n v="40"/>
    <n v="20"/>
    <n v="50"/>
    <n v="75"/>
    <n v="515"/>
    <n v="5"/>
    <x v="22"/>
    <x v="2"/>
    <x v="0"/>
    <x v="1"/>
    <x v="0"/>
    <x v="2"/>
    <x v="4"/>
  </r>
  <r>
    <n v="46"/>
    <n v="43"/>
    <n v="46"/>
    <n v="0"/>
    <n v="12"/>
    <x v="38"/>
    <x v="537"/>
    <n v="40"/>
    <n v="0"/>
    <n v="50"/>
    <n v="44"/>
    <n v="515"/>
    <n v="6"/>
    <x v="22"/>
    <x v="2"/>
    <x v="0"/>
    <x v="1"/>
    <x v="1"/>
    <x v="2"/>
    <x v="5"/>
  </r>
  <r>
    <n v="12"/>
    <n v="24"/>
    <n v="42"/>
    <n v="15"/>
    <n v="16"/>
    <x v="16"/>
    <x v="433"/>
    <n v="10"/>
    <n v="10"/>
    <n v="20"/>
    <n v="31"/>
    <n v="712"/>
    <n v="1"/>
    <x v="22"/>
    <x v="2"/>
    <x v="0"/>
    <x v="1"/>
    <x v="0"/>
    <x v="0"/>
    <x v="0"/>
  </r>
  <r>
    <n v="7"/>
    <n v="35"/>
    <n v="68"/>
    <n v="29"/>
    <n v="30"/>
    <x v="14"/>
    <x v="434"/>
    <n v="20"/>
    <n v="20"/>
    <n v="40"/>
    <n v="58"/>
    <n v="515"/>
    <n v="2"/>
    <x v="22"/>
    <x v="2"/>
    <x v="0"/>
    <x v="1"/>
    <x v="0"/>
    <x v="0"/>
    <x v="1"/>
  </r>
  <r>
    <n v="-4"/>
    <n v="13"/>
    <n v="25"/>
    <n v="10"/>
    <n v="16"/>
    <x v="90"/>
    <x v="47"/>
    <n v="10"/>
    <n v="0"/>
    <n v="20"/>
    <n v="20"/>
    <n v="319"/>
    <n v="3"/>
    <x v="22"/>
    <x v="2"/>
    <x v="0"/>
    <x v="1"/>
    <x v="1"/>
    <x v="0"/>
    <x v="2"/>
  </r>
  <r>
    <n v="-12"/>
    <n v="62"/>
    <n v="113"/>
    <n v="44"/>
    <n v="70"/>
    <x v="30"/>
    <x v="104"/>
    <n v="0"/>
    <n v="48"/>
    <n v="50"/>
    <n v="82"/>
    <n v="314"/>
    <n v="8"/>
    <x v="22"/>
    <x v="3"/>
    <x v="0"/>
    <x v="1"/>
    <x v="1"/>
    <x v="3"/>
    <x v="6"/>
  </r>
  <r>
    <n v="-13"/>
    <n v="40"/>
    <n v="130"/>
    <n v="82"/>
    <n v="49"/>
    <x v="25"/>
    <x v="539"/>
    <n v="0"/>
    <n v="79"/>
    <n v="40"/>
    <n v="101"/>
    <n v="314"/>
    <n v="9"/>
    <x v="22"/>
    <x v="3"/>
    <x v="0"/>
    <x v="1"/>
    <x v="1"/>
    <x v="3"/>
    <x v="7"/>
  </r>
  <r>
    <n v="13"/>
    <n v="47"/>
    <n v="87"/>
    <n v="35"/>
    <n v="38"/>
    <x v="21"/>
    <x v="386"/>
    <n v="10"/>
    <n v="20"/>
    <n v="40"/>
    <n v="71"/>
    <n v="636"/>
    <n v="11"/>
    <x v="22"/>
    <x v="3"/>
    <x v="0"/>
    <x v="1"/>
    <x v="0"/>
    <x v="1"/>
    <x v="9"/>
  </r>
  <r>
    <n v="-4"/>
    <n v="42"/>
    <n v="81"/>
    <n v="34"/>
    <n v="45"/>
    <x v="19"/>
    <x v="540"/>
    <n v="0"/>
    <n v="20"/>
    <n v="40"/>
    <n v="72"/>
    <n v="573"/>
    <n v="12"/>
    <x v="22"/>
    <x v="3"/>
    <x v="0"/>
    <x v="1"/>
    <x v="0"/>
    <x v="1"/>
    <x v="10"/>
  </r>
  <r>
    <n v="-6"/>
    <n v="41"/>
    <n v="79"/>
    <n v="33"/>
    <n v="45"/>
    <x v="19"/>
    <x v="538"/>
    <n v="0"/>
    <n v="20"/>
    <n v="40"/>
    <n v="73"/>
    <n v="314"/>
    <n v="13"/>
    <x v="22"/>
    <x v="3"/>
    <x v="0"/>
    <x v="1"/>
    <x v="0"/>
    <x v="1"/>
    <x v="3"/>
  </r>
  <r>
    <n v="76"/>
    <n v="78"/>
    <n v="141"/>
    <n v="54"/>
    <n v="27"/>
    <x v="4"/>
    <x v="352"/>
    <n v="80"/>
    <n v="65"/>
    <n v="100"/>
    <n v="165"/>
    <n v="573"/>
    <n v="5"/>
    <x v="22"/>
    <x v="3"/>
    <x v="0"/>
    <x v="1"/>
    <x v="0"/>
    <x v="2"/>
    <x v="4"/>
  </r>
  <r>
    <n v="40"/>
    <n v="48"/>
    <n v="86"/>
    <n v="33"/>
    <n v="21"/>
    <x v="28"/>
    <x v="541"/>
    <n v="50"/>
    <n v="34"/>
    <n v="60"/>
    <n v="100"/>
    <n v="636"/>
    <n v="6"/>
    <x v="22"/>
    <x v="3"/>
    <x v="0"/>
    <x v="1"/>
    <x v="1"/>
    <x v="2"/>
    <x v="5"/>
  </r>
  <r>
    <n v="56"/>
    <n v="102"/>
    <n v="196"/>
    <n v="82"/>
    <n v="64"/>
    <x v="62"/>
    <x v="542"/>
    <n v="40"/>
    <n v="78"/>
    <n v="100"/>
    <n v="182"/>
    <n v="573"/>
    <n v="2"/>
    <x v="22"/>
    <x v="3"/>
    <x v="0"/>
    <x v="1"/>
    <x v="0"/>
    <x v="0"/>
    <x v="1"/>
  </r>
  <r>
    <n v="56"/>
    <n v="81"/>
    <n v="160"/>
    <n v="69"/>
    <n v="43"/>
    <x v="27"/>
    <x v="248"/>
    <n v="40"/>
    <n v="60"/>
    <n v="80"/>
    <n v="140"/>
    <n v="417"/>
    <n v="3"/>
    <x v="22"/>
    <x v="3"/>
    <x v="0"/>
    <x v="1"/>
    <x v="1"/>
    <x v="0"/>
    <x v="2"/>
  </r>
  <r>
    <n v="43"/>
    <n v="48"/>
    <n v="85"/>
    <n v="32"/>
    <n v="19"/>
    <x v="14"/>
    <x v="440"/>
    <n v="30"/>
    <n v="38"/>
    <n v="40"/>
    <n v="78"/>
    <n v="440"/>
    <n v="8"/>
    <x v="22"/>
    <x v="4"/>
    <x v="0"/>
    <x v="0"/>
    <x v="1"/>
    <x v="3"/>
    <x v="6"/>
  </r>
  <r>
    <n v="45"/>
    <n v="52"/>
    <n v="94"/>
    <n v="36"/>
    <n v="22"/>
    <x v="29"/>
    <x v="10"/>
    <n v="40"/>
    <n v="39"/>
    <n v="50"/>
    <n v="80"/>
    <n v="419"/>
    <n v="9"/>
    <x v="22"/>
    <x v="4"/>
    <x v="0"/>
    <x v="0"/>
    <x v="1"/>
    <x v="3"/>
    <x v="7"/>
  </r>
  <r>
    <n v="92"/>
    <n v="119"/>
    <n v="210"/>
    <n v="78"/>
    <n v="57"/>
    <x v="25"/>
    <x v="271"/>
    <n v="60"/>
    <n v="60"/>
    <n v="100"/>
    <n v="160"/>
    <n v="614"/>
    <n v="11"/>
    <x v="22"/>
    <x v="4"/>
    <x v="0"/>
    <x v="0"/>
    <x v="0"/>
    <x v="1"/>
    <x v="9"/>
  </r>
  <r>
    <n v="132"/>
    <n v="143"/>
    <n v="261"/>
    <n v="124"/>
    <n v="54"/>
    <x v="62"/>
    <x v="441"/>
    <n v="70"/>
    <n v="80"/>
    <n v="120"/>
    <n v="212"/>
    <n v="740"/>
    <n v="12"/>
    <x v="22"/>
    <x v="4"/>
    <x v="0"/>
    <x v="0"/>
    <x v="0"/>
    <x v="1"/>
    <x v="10"/>
  </r>
  <r>
    <n v="159"/>
    <n v="182"/>
    <n v="387"/>
    <n v="196"/>
    <n v="75"/>
    <x v="51"/>
    <x v="525"/>
    <n v="170"/>
    <n v="198"/>
    <n v="230"/>
    <n v="465"/>
    <n v="234"/>
    <n v="5"/>
    <x v="22"/>
    <x v="4"/>
    <x v="0"/>
    <x v="0"/>
    <x v="0"/>
    <x v="2"/>
    <x v="4"/>
  </r>
  <r>
    <n v="24"/>
    <n v="69"/>
    <n v="132"/>
    <n v="55"/>
    <n v="53"/>
    <x v="23"/>
    <x v="225"/>
    <n v="40"/>
    <n v="64"/>
    <n v="80"/>
    <n v="150"/>
    <n v="937"/>
    <n v="6"/>
    <x v="22"/>
    <x v="4"/>
    <x v="0"/>
    <x v="0"/>
    <x v="1"/>
    <x v="2"/>
    <x v="5"/>
  </r>
  <r>
    <n v="49"/>
    <n v="79"/>
    <n v="147"/>
    <n v="59"/>
    <n v="46"/>
    <x v="8"/>
    <x v="526"/>
    <n v="50"/>
    <n v="51"/>
    <n v="80"/>
    <n v="130"/>
    <n v="234"/>
    <n v="1"/>
    <x v="22"/>
    <x v="4"/>
    <x v="0"/>
    <x v="0"/>
    <x v="0"/>
    <x v="0"/>
    <x v="0"/>
  </r>
  <r>
    <n v="47"/>
    <n v="68"/>
    <n v="121"/>
    <n v="46"/>
    <n v="36"/>
    <x v="3"/>
    <x v="442"/>
    <n v="40"/>
    <n v="38"/>
    <n v="70"/>
    <n v="110"/>
    <n v="234"/>
    <n v="2"/>
    <x v="22"/>
    <x v="4"/>
    <x v="0"/>
    <x v="0"/>
    <x v="0"/>
    <x v="0"/>
    <x v="1"/>
  </r>
  <r>
    <n v="-4"/>
    <n v="73"/>
    <n v="133"/>
    <n v="52"/>
    <n v="76"/>
    <x v="6"/>
    <x v="420"/>
    <n v="10"/>
    <n v="50"/>
    <n v="70"/>
    <n v="117"/>
    <n v="614"/>
    <n v="3"/>
    <x v="22"/>
    <x v="4"/>
    <x v="0"/>
    <x v="0"/>
    <x v="1"/>
    <x v="0"/>
    <x v="2"/>
  </r>
  <r>
    <n v="71"/>
    <n v="88"/>
    <n v="150"/>
    <n v="53"/>
    <n v="40"/>
    <x v="34"/>
    <x v="543"/>
    <n v="50"/>
    <n v="42"/>
    <n v="80"/>
    <n v="138"/>
    <n v="262"/>
    <n v="8"/>
    <x v="22"/>
    <x v="5"/>
    <x v="0"/>
    <x v="1"/>
    <x v="1"/>
    <x v="3"/>
    <x v="6"/>
  </r>
  <r>
    <n v="40"/>
    <n v="47"/>
    <n v="83"/>
    <n v="31"/>
    <n v="20"/>
    <x v="14"/>
    <x v="284"/>
    <n v="40"/>
    <n v="20"/>
    <n v="50"/>
    <n v="79"/>
    <n v="715"/>
    <n v="9"/>
    <x v="22"/>
    <x v="5"/>
    <x v="0"/>
    <x v="1"/>
    <x v="1"/>
    <x v="3"/>
    <x v="7"/>
  </r>
  <r>
    <n v="49"/>
    <n v="71"/>
    <n v="128"/>
    <n v="49"/>
    <n v="38"/>
    <x v="4"/>
    <x v="174"/>
    <n v="20"/>
    <n v="40"/>
    <n v="50"/>
    <n v="79"/>
    <n v="715"/>
    <n v="11"/>
    <x v="22"/>
    <x v="5"/>
    <x v="0"/>
    <x v="1"/>
    <x v="0"/>
    <x v="1"/>
    <x v="9"/>
  </r>
  <r>
    <n v="3"/>
    <n v="86"/>
    <n v="157"/>
    <n v="61"/>
    <n v="84"/>
    <x v="94"/>
    <x v="36"/>
    <n v="0"/>
    <n v="38"/>
    <n v="70"/>
    <n v="132"/>
    <n v="715"/>
    <n v="12"/>
    <x v="22"/>
    <x v="5"/>
    <x v="0"/>
    <x v="1"/>
    <x v="0"/>
    <x v="1"/>
    <x v="10"/>
  </r>
  <r>
    <n v="67"/>
    <n v="89"/>
    <n v="175"/>
    <n v="75"/>
    <n v="44"/>
    <x v="5"/>
    <x v="446"/>
    <n v="70"/>
    <n v="95"/>
    <n v="110"/>
    <n v="205"/>
    <n v="715"/>
    <n v="5"/>
    <x v="22"/>
    <x v="5"/>
    <x v="0"/>
    <x v="1"/>
    <x v="0"/>
    <x v="2"/>
    <x v="4"/>
  </r>
  <r>
    <n v="16"/>
    <n v="30"/>
    <n v="55"/>
    <n v="22"/>
    <n v="19"/>
    <x v="15"/>
    <x v="544"/>
    <n v="30"/>
    <n v="20"/>
    <n v="40"/>
    <n v="60"/>
    <n v="920"/>
    <n v="6"/>
    <x v="22"/>
    <x v="5"/>
    <x v="0"/>
    <x v="1"/>
    <x v="1"/>
    <x v="2"/>
    <x v="5"/>
  </r>
  <r>
    <n v="21"/>
    <n v="67"/>
    <n v="129"/>
    <n v="54"/>
    <n v="53"/>
    <x v="23"/>
    <x v="448"/>
    <n v="20"/>
    <n v="49"/>
    <n v="60"/>
    <n v="110"/>
    <n v="262"/>
    <n v="1"/>
    <x v="22"/>
    <x v="5"/>
    <x v="0"/>
    <x v="1"/>
    <x v="0"/>
    <x v="0"/>
    <x v="0"/>
  </r>
  <r>
    <n v="24"/>
    <n v="130"/>
    <n v="239"/>
    <n v="94"/>
    <n v="114"/>
    <x v="95"/>
    <x v="545"/>
    <n v="30"/>
    <n v="92"/>
    <n v="130"/>
    <n v="222"/>
    <n v="608"/>
    <n v="2"/>
    <x v="22"/>
    <x v="5"/>
    <x v="0"/>
    <x v="1"/>
    <x v="0"/>
    <x v="0"/>
    <x v="1"/>
  </r>
  <r>
    <n v="76"/>
    <n v="103"/>
    <n v="192"/>
    <n v="77"/>
    <n v="52"/>
    <x v="25"/>
    <x v="546"/>
    <n v="60"/>
    <n v="73"/>
    <n v="100"/>
    <n v="167"/>
    <n v="920"/>
    <n v="3"/>
    <x v="22"/>
    <x v="5"/>
    <x v="0"/>
    <x v="1"/>
    <x v="1"/>
    <x v="0"/>
    <x v="2"/>
  </r>
  <r>
    <n v="56"/>
    <n v="102"/>
    <n v="196"/>
    <n v="82"/>
    <n v="64"/>
    <x v="62"/>
    <x v="542"/>
    <n v="30"/>
    <n v="60"/>
    <n v="70"/>
    <n v="139"/>
    <n v="475"/>
    <n v="9"/>
    <x v="22"/>
    <x v="6"/>
    <x v="1"/>
    <x v="1"/>
    <x v="1"/>
    <x v="3"/>
    <x v="7"/>
  </r>
  <r>
    <n v="56"/>
    <n v="81"/>
    <n v="160"/>
    <n v="69"/>
    <n v="43"/>
    <x v="27"/>
    <x v="248"/>
    <n v="30"/>
    <n v="60"/>
    <n v="50"/>
    <n v="90"/>
    <n v="959"/>
    <n v="10"/>
    <x v="22"/>
    <x v="6"/>
    <x v="1"/>
    <x v="1"/>
    <x v="1"/>
    <x v="3"/>
    <x v="8"/>
  </r>
  <r>
    <n v="76"/>
    <n v="78"/>
    <n v="141"/>
    <n v="54"/>
    <n v="27"/>
    <x v="4"/>
    <x v="352"/>
    <n v="60"/>
    <n v="50"/>
    <n v="80"/>
    <n v="119"/>
    <n v="860"/>
    <n v="11"/>
    <x v="22"/>
    <x v="6"/>
    <x v="1"/>
    <x v="1"/>
    <x v="0"/>
    <x v="1"/>
    <x v="9"/>
  </r>
  <r>
    <n v="49"/>
    <n v="54"/>
    <n v="96"/>
    <n v="36"/>
    <n v="21"/>
    <x v="29"/>
    <x v="37"/>
    <n v="40"/>
    <n v="17"/>
    <n v="60"/>
    <n v="77"/>
    <n v="203"/>
    <n v="13"/>
    <x v="22"/>
    <x v="6"/>
    <x v="1"/>
    <x v="1"/>
    <x v="0"/>
    <x v="1"/>
    <x v="3"/>
  </r>
  <r>
    <n v="3"/>
    <n v="86"/>
    <n v="157"/>
    <n v="61"/>
    <n v="84"/>
    <x v="94"/>
    <x v="36"/>
    <n v="10"/>
    <n v="60"/>
    <n v="80"/>
    <n v="140"/>
    <n v="475"/>
    <n v="5"/>
    <x v="22"/>
    <x v="6"/>
    <x v="1"/>
    <x v="1"/>
    <x v="0"/>
    <x v="2"/>
    <x v="4"/>
  </r>
  <r>
    <n v="39"/>
    <n v="71"/>
    <n v="132"/>
    <n v="53"/>
    <n v="45"/>
    <x v="43"/>
    <x v="342"/>
    <n v="40"/>
    <n v="50"/>
    <n v="70"/>
    <n v="114"/>
    <n v="203"/>
    <n v="6"/>
    <x v="22"/>
    <x v="6"/>
    <x v="1"/>
    <x v="1"/>
    <x v="1"/>
    <x v="2"/>
    <x v="5"/>
  </r>
  <r>
    <n v="181"/>
    <n v="195"/>
    <n v="346"/>
    <n v="114"/>
    <n v="73"/>
    <x v="46"/>
    <x v="547"/>
    <n v="130"/>
    <n v="125"/>
    <n v="180"/>
    <n v="288"/>
    <n v="203"/>
    <n v="2"/>
    <x v="22"/>
    <x v="6"/>
    <x v="1"/>
    <x v="1"/>
    <x v="0"/>
    <x v="0"/>
    <x v="1"/>
  </r>
  <r>
    <n v="16"/>
    <n v="30"/>
    <n v="55"/>
    <n v="22"/>
    <n v="19"/>
    <x v="15"/>
    <x v="544"/>
    <n v="10"/>
    <n v="10"/>
    <n v="20"/>
    <n v="30"/>
    <n v="727"/>
    <n v="8"/>
    <x v="22"/>
    <x v="7"/>
    <x v="1"/>
    <x v="0"/>
    <x v="1"/>
    <x v="3"/>
    <x v="6"/>
  </r>
  <r>
    <n v="19"/>
    <n v="67"/>
    <n v="129"/>
    <n v="54"/>
    <n v="54"/>
    <x v="23"/>
    <x v="448"/>
    <n v="10"/>
    <n v="49"/>
    <n v="40"/>
    <n v="71"/>
    <n v="561"/>
    <n v="9"/>
    <x v="22"/>
    <x v="7"/>
    <x v="1"/>
    <x v="0"/>
    <x v="1"/>
    <x v="3"/>
    <x v="7"/>
  </r>
  <r>
    <n v="65"/>
    <n v="89"/>
    <n v="175"/>
    <n v="75"/>
    <n v="45"/>
    <x v="5"/>
    <x v="446"/>
    <n v="30"/>
    <n v="60"/>
    <n v="60"/>
    <n v="100"/>
    <n v="561"/>
    <n v="10"/>
    <x v="22"/>
    <x v="7"/>
    <x v="1"/>
    <x v="0"/>
    <x v="1"/>
    <x v="3"/>
    <x v="8"/>
  </r>
  <r>
    <n v="34"/>
    <n v="42"/>
    <n v="75"/>
    <n v="28"/>
    <n v="19"/>
    <x v="15"/>
    <x v="450"/>
    <n v="40"/>
    <n v="20"/>
    <n v="50"/>
    <n v="81"/>
    <n v="352"/>
    <n v="11"/>
    <x v="22"/>
    <x v="7"/>
    <x v="1"/>
    <x v="0"/>
    <x v="0"/>
    <x v="1"/>
    <x v="9"/>
  </r>
  <r>
    <n v="42"/>
    <n v="47"/>
    <n v="83"/>
    <n v="31"/>
    <n v="19"/>
    <x v="14"/>
    <x v="284"/>
    <n v="40"/>
    <n v="30"/>
    <n v="50"/>
    <n v="93"/>
    <n v="904"/>
    <n v="13"/>
    <x v="22"/>
    <x v="7"/>
    <x v="1"/>
    <x v="0"/>
    <x v="0"/>
    <x v="1"/>
    <x v="3"/>
  </r>
  <r>
    <n v="22"/>
    <n v="130"/>
    <n v="239"/>
    <n v="94"/>
    <n v="115"/>
    <x v="95"/>
    <x v="545"/>
    <n v="20"/>
    <n v="95"/>
    <n v="120"/>
    <n v="205"/>
    <n v="813"/>
    <n v="5"/>
    <x v="22"/>
    <x v="7"/>
    <x v="1"/>
    <x v="0"/>
    <x v="0"/>
    <x v="2"/>
    <x v="4"/>
  </r>
  <r>
    <n v="76"/>
    <n v="103"/>
    <n v="192"/>
    <n v="77"/>
    <n v="52"/>
    <x v="25"/>
    <x v="546"/>
    <n v="60"/>
    <n v="64"/>
    <n v="100"/>
    <n v="176"/>
    <n v="772"/>
    <n v="6"/>
    <x v="22"/>
    <x v="7"/>
    <x v="1"/>
    <x v="0"/>
    <x v="1"/>
    <x v="2"/>
    <x v="5"/>
  </r>
  <r>
    <n v="93"/>
    <n v="119"/>
    <n v="210"/>
    <n v="78"/>
    <n v="56"/>
    <x v="25"/>
    <x v="271"/>
    <n v="60"/>
    <n v="68"/>
    <n v="100"/>
    <n v="172"/>
    <n v="786"/>
    <n v="2"/>
    <x v="22"/>
    <x v="7"/>
    <x v="1"/>
    <x v="0"/>
    <x v="0"/>
    <x v="0"/>
    <x v="1"/>
  </r>
  <r>
    <n v="132"/>
    <n v="143"/>
    <n v="261"/>
    <n v="84"/>
    <n v="54"/>
    <x v="62"/>
    <x v="441"/>
    <n v="90"/>
    <n v="87"/>
    <n v="130"/>
    <n v="223"/>
    <n v="904"/>
    <n v="3"/>
    <x v="22"/>
    <x v="7"/>
    <x v="1"/>
    <x v="0"/>
    <x v="1"/>
    <x v="0"/>
    <x v="2"/>
  </r>
  <r>
    <n v="22"/>
    <n v="69"/>
    <n v="132"/>
    <n v="55"/>
    <n v="54"/>
    <x v="23"/>
    <x v="225"/>
    <n v="20"/>
    <n v="49"/>
    <n v="50"/>
    <n v="90"/>
    <n v="857"/>
    <n v="9"/>
    <x v="22"/>
    <x v="8"/>
    <x v="1"/>
    <x v="0"/>
    <x v="1"/>
    <x v="3"/>
    <x v="7"/>
  </r>
  <r>
    <n v="46"/>
    <n v="52"/>
    <n v="94"/>
    <n v="36"/>
    <n v="21"/>
    <x v="29"/>
    <x v="10"/>
    <n v="40"/>
    <n v="19"/>
    <n v="60"/>
    <n v="101"/>
    <n v="351"/>
    <n v="11"/>
    <x v="22"/>
    <x v="8"/>
    <x v="1"/>
    <x v="0"/>
    <x v="0"/>
    <x v="1"/>
    <x v="9"/>
  </r>
  <r>
    <n v="43"/>
    <n v="48"/>
    <n v="85"/>
    <n v="32"/>
    <n v="19"/>
    <x v="14"/>
    <x v="440"/>
    <n v="40"/>
    <n v="43"/>
    <n v="50"/>
    <n v="80"/>
    <n v="978"/>
    <n v="13"/>
    <x v="22"/>
    <x v="8"/>
    <x v="1"/>
    <x v="0"/>
    <x v="0"/>
    <x v="1"/>
    <x v="3"/>
  </r>
  <r>
    <n v="-12"/>
    <n v="68"/>
    <n v="128"/>
    <n v="52"/>
    <n v="76"/>
    <x v="6"/>
    <x v="179"/>
    <n v="0"/>
    <n v="45"/>
    <n v="60"/>
    <n v="105"/>
    <n v="339"/>
    <n v="5"/>
    <x v="22"/>
    <x v="8"/>
    <x v="1"/>
    <x v="0"/>
    <x v="0"/>
    <x v="2"/>
    <x v="4"/>
  </r>
  <r>
    <n v="160"/>
    <n v="182"/>
    <n v="387"/>
    <n v="194"/>
    <n v="74"/>
    <x v="51"/>
    <x v="525"/>
    <n v="120"/>
    <n v="148"/>
    <n v="180"/>
    <n v="343"/>
    <n v="617"/>
    <n v="7"/>
    <x v="22"/>
    <x v="8"/>
    <x v="1"/>
    <x v="0"/>
    <x v="0"/>
    <x v="2"/>
    <x v="11"/>
  </r>
  <r>
    <n v="481"/>
    <n v="379"/>
    <n v="484"/>
    <n v="75"/>
    <n v="55"/>
    <x v="0"/>
    <x v="548"/>
    <n v="300"/>
    <n v="60"/>
    <n v="340"/>
    <n v="398"/>
    <n v="857"/>
    <n v="2"/>
    <x v="22"/>
    <x v="8"/>
    <x v="1"/>
    <x v="0"/>
    <x v="0"/>
    <x v="0"/>
    <x v="1"/>
  </r>
  <r>
    <n v="-6"/>
    <n v="41"/>
    <n v="79"/>
    <n v="33"/>
    <n v="45"/>
    <x v="19"/>
    <x v="538"/>
    <n v="0"/>
    <n v="20"/>
    <n v="30"/>
    <n v="41"/>
    <n v="603"/>
    <n v="9"/>
    <x v="22"/>
    <x v="9"/>
    <x v="1"/>
    <x v="1"/>
    <x v="1"/>
    <x v="3"/>
    <x v="7"/>
  </r>
  <r>
    <n v="12"/>
    <n v="24"/>
    <n v="42"/>
    <n v="15"/>
    <n v="16"/>
    <x v="16"/>
    <x v="433"/>
    <n v="20"/>
    <n v="10"/>
    <n v="30"/>
    <n v="29"/>
    <n v="603"/>
    <n v="11"/>
    <x v="22"/>
    <x v="9"/>
    <x v="1"/>
    <x v="1"/>
    <x v="0"/>
    <x v="1"/>
    <x v="9"/>
  </r>
  <r>
    <n v="47"/>
    <n v="43"/>
    <n v="46"/>
    <n v="0"/>
    <n v="11"/>
    <x v="38"/>
    <x v="537"/>
    <n v="30"/>
    <n v="0"/>
    <n v="40"/>
    <n v="53"/>
    <n v="603"/>
    <n v="13"/>
    <x v="22"/>
    <x v="9"/>
    <x v="1"/>
    <x v="1"/>
    <x v="0"/>
    <x v="1"/>
    <x v="3"/>
  </r>
  <r>
    <n v="-12"/>
    <n v="62"/>
    <n v="113"/>
    <n v="44"/>
    <n v="70"/>
    <x v="30"/>
    <x v="104"/>
    <n v="10"/>
    <n v="40"/>
    <n v="60"/>
    <n v="95"/>
    <n v="603"/>
    <n v="5"/>
    <x v="22"/>
    <x v="9"/>
    <x v="1"/>
    <x v="1"/>
    <x v="0"/>
    <x v="2"/>
    <x v="4"/>
  </r>
  <r>
    <n v="-4"/>
    <n v="42"/>
    <n v="81"/>
    <n v="34"/>
    <n v="45"/>
    <x v="19"/>
    <x v="540"/>
    <n v="0"/>
    <n v="23"/>
    <n v="40"/>
    <n v="77"/>
    <n v="603"/>
    <n v="7"/>
    <x v="22"/>
    <x v="9"/>
    <x v="1"/>
    <x v="1"/>
    <x v="0"/>
    <x v="2"/>
    <x v="11"/>
  </r>
  <r>
    <n v="45"/>
    <n v="67"/>
    <n v="120"/>
    <n v="46"/>
    <n v="37"/>
    <x v="3"/>
    <x v="549"/>
    <n v="40"/>
    <n v="41"/>
    <n v="60"/>
    <n v="100"/>
    <n v="603"/>
    <n v="1"/>
    <x v="22"/>
    <x v="9"/>
    <x v="1"/>
    <x v="1"/>
    <x v="0"/>
    <x v="0"/>
    <x v="0"/>
  </r>
  <r>
    <n v="30"/>
    <n v="66"/>
    <n v="116"/>
    <n v="43"/>
    <n v="46"/>
    <x v="3"/>
    <x v="66"/>
    <n v="30"/>
    <n v="30"/>
    <n v="60"/>
    <n v="92"/>
    <n v="603"/>
    <n v="2"/>
    <x v="22"/>
    <x v="9"/>
    <x v="1"/>
    <x v="1"/>
    <x v="0"/>
    <x v="0"/>
    <x v="1"/>
  </r>
  <r>
    <n v="303"/>
    <n v="331"/>
    <n v="614"/>
    <n v="239"/>
    <n v="127"/>
    <x v="17"/>
    <x v="550"/>
    <n v="140"/>
    <n v="146"/>
    <n v="240"/>
    <n v="411"/>
    <n v="585"/>
    <n v="9"/>
    <x v="22"/>
    <x v="10"/>
    <x v="1"/>
    <x v="0"/>
    <x v="1"/>
    <x v="3"/>
    <x v="7"/>
  </r>
  <r>
    <n v="-232"/>
    <n v="-65"/>
    <n v="171"/>
    <n v="205"/>
    <n v="91"/>
    <x v="85"/>
    <x v="551"/>
    <n v="-120"/>
    <n v="162"/>
    <n v="-50"/>
    <n v="110"/>
    <n v="518"/>
    <n v="10"/>
    <x v="22"/>
    <x v="10"/>
    <x v="1"/>
    <x v="0"/>
    <x v="1"/>
    <x v="3"/>
    <x v="8"/>
  </r>
  <r>
    <n v="125"/>
    <n v="117"/>
    <n v="211"/>
    <n v="81"/>
    <n v="33"/>
    <x v="9"/>
    <x v="529"/>
    <n v="90"/>
    <n v="80"/>
    <n v="120"/>
    <n v="211"/>
    <n v="516"/>
    <n v="11"/>
    <x v="22"/>
    <x v="10"/>
    <x v="1"/>
    <x v="0"/>
    <x v="0"/>
    <x v="1"/>
    <x v="9"/>
  </r>
  <r>
    <n v="188"/>
    <n v="172"/>
    <n v="309"/>
    <n v="142"/>
    <n v="45"/>
    <x v="37"/>
    <x v="530"/>
    <n v="130"/>
    <n v="126"/>
    <n v="170"/>
    <n v="290"/>
    <n v="914"/>
    <n v="12"/>
    <x v="22"/>
    <x v="10"/>
    <x v="1"/>
    <x v="0"/>
    <x v="0"/>
    <x v="1"/>
    <x v="10"/>
  </r>
  <r>
    <n v="70"/>
    <n v="73"/>
    <n v="131"/>
    <n v="50"/>
    <n v="26"/>
    <x v="3"/>
    <x v="528"/>
    <n v="50"/>
    <n v="63"/>
    <n v="70"/>
    <n v="133"/>
    <n v="914"/>
    <n v="13"/>
    <x v="22"/>
    <x v="10"/>
    <x v="1"/>
    <x v="0"/>
    <x v="0"/>
    <x v="1"/>
    <x v="3"/>
  </r>
  <r>
    <n v="-300"/>
    <n v="-60"/>
    <n v="65"/>
    <n v="72"/>
    <n v="142"/>
    <x v="65"/>
    <x v="552"/>
    <n v="-190"/>
    <n v="111"/>
    <n v="-60"/>
    <n v="50"/>
    <n v="914"/>
    <n v="5"/>
    <x v="22"/>
    <x v="10"/>
    <x v="1"/>
    <x v="0"/>
    <x v="0"/>
    <x v="2"/>
    <x v="4"/>
  </r>
  <r>
    <n v="565"/>
    <n v="464"/>
    <n v="719"/>
    <n v="147"/>
    <n v="83"/>
    <x v="93"/>
    <x v="553"/>
    <n v="390"/>
    <n v="152"/>
    <n v="460"/>
    <n v="660"/>
    <n v="917"/>
    <n v="7"/>
    <x v="22"/>
    <x v="10"/>
    <x v="1"/>
    <x v="0"/>
    <x v="0"/>
    <x v="2"/>
    <x v="11"/>
  </r>
  <r>
    <n v="350"/>
    <n v="374"/>
    <n v="664"/>
    <n v="238"/>
    <n v="138"/>
    <x v="92"/>
    <x v="459"/>
    <n v="230"/>
    <n v="213"/>
    <n v="340"/>
    <n v="558"/>
    <n v="607"/>
    <n v="2"/>
    <x v="22"/>
    <x v="10"/>
    <x v="1"/>
    <x v="0"/>
    <x v="0"/>
    <x v="0"/>
    <x v="1"/>
  </r>
  <r>
    <n v="126"/>
    <n v="130"/>
    <n v="246"/>
    <n v="113"/>
    <n v="45"/>
    <x v="37"/>
    <x v="554"/>
    <n v="80"/>
    <n v="90"/>
    <n v="120"/>
    <n v="210"/>
    <n v="985"/>
    <n v="8"/>
    <x v="22"/>
    <x v="11"/>
    <x v="2"/>
    <x v="1"/>
    <x v="1"/>
    <x v="3"/>
    <x v="6"/>
  </r>
  <r>
    <n v="56"/>
    <n v="102"/>
    <n v="196"/>
    <n v="82"/>
    <n v="64"/>
    <x v="62"/>
    <x v="542"/>
    <n v="40"/>
    <n v="70"/>
    <n v="100"/>
    <n v="179"/>
    <n v="337"/>
    <n v="9"/>
    <x v="22"/>
    <x v="11"/>
    <x v="2"/>
    <x v="1"/>
    <x v="1"/>
    <x v="3"/>
    <x v="7"/>
  </r>
  <r>
    <n v="65"/>
    <n v="68"/>
    <n v="123"/>
    <n v="47"/>
    <n v="24"/>
    <x v="45"/>
    <x v="460"/>
    <n v="60"/>
    <n v="52"/>
    <n v="80"/>
    <n v="130"/>
    <n v="318"/>
    <n v="2"/>
    <x v="22"/>
    <x v="11"/>
    <x v="2"/>
    <x v="1"/>
    <x v="0"/>
    <x v="0"/>
    <x v="1"/>
  </r>
  <r>
    <n v="42"/>
    <n v="47"/>
    <n v="83"/>
    <n v="31"/>
    <n v="19"/>
    <x v="14"/>
    <x v="284"/>
    <n v="50"/>
    <n v="27"/>
    <n v="60"/>
    <n v="93"/>
    <n v="504"/>
    <n v="3"/>
    <x v="22"/>
    <x v="11"/>
    <x v="2"/>
    <x v="1"/>
    <x v="1"/>
    <x v="0"/>
    <x v="2"/>
  </r>
  <r>
    <n v="1"/>
    <n v="86"/>
    <n v="157"/>
    <n v="61"/>
    <n v="85"/>
    <x v="94"/>
    <x v="555"/>
    <n v="10"/>
    <n v="36"/>
    <n v="70"/>
    <n v="106"/>
    <n v="318"/>
    <n v="4"/>
    <x v="22"/>
    <x v="11"/>
    <x v="2"/>
    <x v="1"/>
    <x v="0"/>
    <x v="2"/>
    <x v="12"/>
  </r>
  <r>
    <n v="73"/>
    <n v="88"/>
    <n v="150"/>
    <n v="53"/>
    <n v="39"/>
    <x v="34"/>
    <x v="543"/>
    <n v="30"/>
    <n v="45"/>
    <n v="60"/>
    <n v="105"/>
    <n v="318"/>
    <n v="5"/>
    <x v="22"/>
    <x v="11"/>
    <x v="2"/>
    <x v="1"/>
    <x v="0"/>
    <x v="2"/>
    <x v="4"/>
  </r>
  <r>
    <n v="50"/>
    <n v="71"/>
    <n v="128"/>
    <n v="49"/>
    <n v="37"/>
    <x v="4"/>
    <x v="174"/>
    <n v="30"/>
    <n v="24"/>
    <n v="60"/>
    <n v="90"/>
    <n v="337"/>
    <n v="6"/>
    <x v="22"/>
    <x v="11"/>
    <x v="2"/>
    <x v="1"/>
    <x v="1"/>
    <x v="2"/>
    <x v="5"/>
  </r>
  <r>
    <n v="13"/>
    <n v="24"/>
    <n v="42"/>
    <n v="15"/>
    <n v="15"/>
    <x v="16"/>
    <x v="433"/>
    <n v="10"/>
    <n v="10"/>
    <n v="20"/>
    <n v="30"/>
    <n v="505"/>
    <n v="8"/>
    <x v="22"/>
    <x v="12"/>
    <x v="2"/>
    <x v="1"/>
    <x v="1"/>
    <x v="3"/>
    <x v="6"/>
  </r>
  <r>
    <n v="7"/>
    <n v="35"/>
    <n v="68"/>
    <n v="29"/>
    <n v="30"/>
    <x v="14"/>
    <x v="434"/>
    <n v="10"/>
    <n v="20"/>
    <n v="30"/>
    <n v="50"/>
    <n v="505"/>
    <n v="9"/>
    <x v="22"/>
    <x v="12"/>
    <x v="2"/>
    <x v="1"/>
    <x v="1"/>
    <x v="3"/>
    <x v="7"/>
  </r>
  <r>
    <n v="30"/>
    <n v="66"/>
    <n v="116"/>
    <n v="43"/>
    <n v="46"/>
    <x v="3"/>
    <x v="66"/>
    <n v="30"/>
    <n v="52"/>
    <n v="70"/>
    <n v="118"/>
    <n v="505"/>
    <n v="2"/>
    <x v="22"/>
    <x v="12"/>
    <x v="2"/>
    <x v="1"/>
    <x v="0"/>
    <x v="0"/>
    <x v="1"/>
  </r>
  <r>
    <n v="-12"/>
    <n v="40"/>
    <n v="130"/>
    <n v="82"/>
    <n v="48"/>
    <x v="25"/>
    <x v="539"/>
    <n v="10"/>
    <n v="93"/>
    <n v="50"/>
    <n v="137"/>
    <n v="505"/>
    <n v="3"/>
    <x v="22"/>
    <x v="12"/>
    <x v="2"/>
    <x v="1"/>
    <x v="1"/>
    <x v="0"/>
    <x v="2"/>
  </r>
  <r>
    <n v="-6"/>
    <n v="42"/>
    <n v="81"/>
    <n v="34"/>
    <n v="46"/>
    <x v="19"/>
    <x v="556"/>
    <n v="-10"/>
    <n v="20"/>
    <n v="30"/>
    <n v="50"/>
    <n v="505"/>
    <n v="4"/>
    <x v="22"/>
    <x v="12"/>
    <x v="2"/>
    <x v="1"/>
    <x v="0"/>
    <x v="2"/>
    <x v="12"/>
  </r>
  <r>
    <n v="-10"/>
    <n v="62"/>
    <n v="113"/>
    <n v="44"/>
    <n v="69"/>
    <x v="30"/>
    <x v="104"/>
    <n v="0"/>
    <n v="35"/>
    <n v="50"/>
    <n v="85"/>
    <n v="505"/>
    <n v="5"/>
    <x v="22"/>
    <x v="12"/>
    <x v="2"/>
    <x v="1"/>
    <x v="0"/>
    <x v="2"/>
    <x v="4"/>
  </r>
  <r>
    <n v="12"/>
    <n v="47"/>
    <n v="87"/>
    <n v="35"/>
    <n v="39"/>
    <x v="21"/>
    <x v="386"/>
    <n v="20"/>
    <n v="20"/>
    <n v="40"/>
    <n v="66"/>
    <n v="505"/>
    <n v="6"/>
    <x v="22"/>
    <x v="12"/>
    <x v="2"/>
    <x v="1"/>
    <x v="1"/>
    <x v="2"/>
    <x v="5"/>
  </r>
  <r>
    <n v="19"/>
    <n v="67"/>
    <n v="129"/>
    <n v="54"/>
    <n v="54"/>
    <x v="23"/>
    <x v="448"/>
    <n v="20"/>
    <n v="42"/>
    <n v="60"/>
    <n v="118"/>
    <n v="580"/>
    <n v="8"/>
    <x v="22"/>
    <x v="13"/>
    <x v="2"/>
    <x v="1"/>
    <x v="1"/>
    <x v="3"/>
    <x v="6"/>
  </r>
  <r>
    <n v="22"/>
    <n v="130"/>
    <n v="239"/>
    <n v="94"/>
    <n v="115"/>
    <x v="95"/>
    <x v="545"/>
    <n v="20"/>
    <n v="71"/>
    <n v="120"/>
    <n v="200"/>
    <n v="405"/>
    <n v="9"/>
    <x v="22"/>
    <x v="13"/>
    <x v="2"/>
    <x v="1"/>
    <x v="1"/>
    <x v="3"/>
    <x v="7"/>
  </r>
  <r>
    <n v="105"/>
    <n v="112"/>
    <n v="213"/>
    <n v="88"/>
    <n v="41"/>
    <x v="57"/>
    <x v="524"/>
    <n v="90"/>
    <n v="105"/>
    <n v="130"/>
    <n v="232"/>
    <n v="918"/>
    <n v="2"/>
    <x v="22"/>
    <x v="13"/>
    <x v="2"/>
    <x v="1"/>
    <x v="0"/>
    <x v="0"/>
    <x v="1"/>
  </r>
  <r>
    <n v="45"/>
    <n v="52"/>
    <n v="94"/>
    <n v="36"/>
    <n v="22"/>
    <x v="29"/>
    <x v="10"/>
    <n v="40"/>
    <n v="43"/>
    <n v="60"/>
    <n v="97"/>
    <n v="580"/>
    <n v="3"/>
    <x v="22"/>
    <x v="13"/>
    <x v="2"/>
    <x v="1"/>
    <x v="1"/>
    <x v="0"/>
    <x v="2"/>
  </r>
  <r>
    <n v="132"/>
    <n v="143"/>
    <n v="261"/>
    <n v="135"/>
    <n v="54"/>
    <x v="62"/>
    <x v="557"/>
    <n v="60"/>
    <n v="76"/>
    <n v="100"/>
    <n v="184"/>
    <n v="405"/>
    <n v="4"/>
    <x v="22"/>
    <x v="13"/>
    <x v="2"/>
    <x v="1"/>
    <x v="0"/>
    <x v="2"/>
    <x v="12"/>
  </r>
  <r>
    <n v="43"/>
    <n v="48"/>
    <n v="85"/>
    <n v="32"/>
    <n v="19"/>
    <x v="14"/>
    <x v="440"/>
    <n v="30"/>
    <n v="20"/>
    <n v="40"/>
    <n v="60"/>
    <n v="580"/>
    <n v="5"/>
    <x v="22"/>
    <x v="13"/>
    <x v="2"/>
    <x v="1"/>
    <x v="0"/>
    <x v="2"/>
    <x v="4"/>
  </r>
  <r>
    <n v="92"/>
    <n v="119"/>
    <n v="210"/>
    <n v="78"/>
    <n v="57"/>
    <x v="25"/>
    <x v="271"/>
    <n v="40"/>
    <n v="60"/>
    <n v="90"/>
    <n v="144"/>
    <n v="580"/>
    <n v="6"/>
    <x v="22"/>
    <x v="13"/>
    <x v="2"/>
    <x v="1"/>
    <x v="1"/>
    <x v="2"/>
    <x v="5"/>
  </r>
  <r>
    <n v="47"/>
    <n v="79"/>
    <n v="147"/>
    <n v="59"/>
    <n v="47"/>
    <x v="8"/>
    <x v="526"/>
    <n v="40"/>
    <n v="42"/>
    <n v="70"/>
    <n v="120"/>
    <n v="936"/>
    <n v="8"/>
    <x v="22"/>
    <x v="14"/>
    <x v="2"/>
    <x v="0"/>
    <x v="1"/>
    <x v="3"/>
    <x v="6"/>
  </r>
  <r>
    <n v="46"/>
    <n v="68"/>
    <n v="121"/>
    <n v="46"/>
    <n v="37"/>
    <x v="3"/>
    <x v="442"/>
    <n v="30"/>
    <n v="40"/>
    <n v="60"/>
    <n v="91"/>
    <n v="806"/>
    <n v="9"/>
    <x v="22"/>
    <x v="14"/>
    <x v="2"/>
    <x v="0"/>
    <x v="1"/>
    <x v="3"/>
    <x v="7"/>
  </r>
  <r>
    <n v="258"/>
    <n v="265"/>
    <n v="522"/>
    <n v="228"/>
    <n v="91"/>
    <x v="85"/>
    <x v="558"/>
    <n v="230"/>
    <n v="242"/>
    <n v="320"/>
    <n v="580"/>
    <n v="432"/>
    <n v="2"/>
    <x v="22"/>
    <x v="14"/>
    <x v="2"/>
    <x v="0"/>
    <x v="0"/>
    <x v="0"/>
    <x v="1"/>
  </r>
  <r>
    <n v="39"/>
    <n v="52"/>
    <n v="98"/>
    <n v="40"/>
    <n v="26"/>
    <x v="45"/>
    <x v="531"/>
    <n v="40"/>
    <n v="37"/>
    <n v="60"/>
    <n v="103"/>
    <n v="936"/>
    <n v="3"/>
    <x v="22"/>
    <x v="14"/>
    <x v="2"/>
    <x v="0"/>
    <x v="1"/>
    <x v="0"/>
    <x v="2"/>
  </r>
  <r>
    <n v="88"/>
    <n v="114"/>
    <n v="201"/>
    <n v="75"/>
    <n v="55"/>
    <x v="0"/>
    <x v="559"/>
    <n v="40"/>
    <n v="54"/>
    <n v="90"/>
    <n v="136"/>
    <n v="806"/>
    <n v="4"/>
    <x v="22"/>
    <x v="14"/>
    <x v="2"/>
    <x v="0"/>
    <x v="0"/>
    <x v="2"/>
    <x v="12"/>
  </r>
  <r>
    <n v="188"/>
    <n v="172"/>
    <n v="309"/>
    <n v="98"/>
    <n v="45"/>
    <x v="37"/>
    <x v="530"/>
    <n v="100"/>
    <n v="90"/>
    <n v="130"/>
    <n v="215"/>
    <n v="915"/>
    <n v="5"/>
    <x v="22"/>
    <x v="14"/>
    <x v="2"/>
    <x v="0"/>
    <x v="0"/>
    <x v="2"/>
    <x v="4"/>
  </r>
  <r>
    <n v="71"/>
    <n v="73"/>
    <n v="131"/>
    <n v="50"/>
    <n v="25"/>
    <x v="3"/>
    <x v="528"/>
    <n v="40"/>
    <n v="36"/>
    <n v="60"/>
    <n v="84"/>
    <n v="254"/>
    <n v="6"/>
    <x v="22"/>
    <x v="14"/>
    <x v="2"/>
    <x v="0"/>
    <x v="1"/>
    <x v="2"/>
    <x v="5"/>
  </r>
  <r>
    <n v="-10"/>
    <n v="62"/>
    <n v="113"/>
    <n v="44"/>
    <n v="69"/>
    <x v="30"/>
    <x v="104"/>
    <n v="-10"/>
    <n v="41"/>
    <n v="40"/>
    <n v="59"/>
    <n v="435"/>
    <n v="11"/>
    <x v="22"/>
    <x v="15"/>
    <x v="3"/>
    <x v="1"/>
    <x v="0"/>
    <x v="1"/>
    <x v="9"/>
  </r>
  <r>
    <n v="13"/>
    <n v="47"/>
    <n v="87"/>
    <n v="35"/>
    <n v="38"/>
    <x v="21"/>
    <x v="386"/>
    <n v="10"/>
    <n v="20"/>
    <n v="30"/>
    <n v="50"/>
    <n v="435"/>
    <n v="12"/>
    <x v="22"/>
    <x v="15"/>
    <x v="3"/>
    <x v="1"/>
    <x v="0"/>
    <x v="1"/>
    <x v="10"/>
  </r>
  <r>
    <n v="-4"/>
    <n v="42"/>
    <n v="81"/>
    <n v="34"/>
    <n v="45"/>
    <x v="19"/>
    <x v="540"/>
    <n v="0"/>
    <n v="20"/>
    <n v="30"/>
    <n v="63"/>
    <n v="435"/>
    <n v="13"/>
    <x v="22"/>
    <x v="15"/>
    <x v="3"/>
    <x v="1"/>
    <x v="0"/>
    <x v="1"/>
    <x v="3"/>
  </r>
  <r>
    <n v="45"/>
    <n v="67"/>
    <n v="120"/>
    <n v="46"/>
    <n v="37"/>
    <x v="3"/>
    <x v="549"/>
    <n v="30"/>
    <n v="32"/>
    <n v="60"/>
    <n v="100"/>
    <n v="435"/>
    <n v="8"/>
    <x v="22"/>
    <x v="15"/>
    <x v="3"/>
    <x v="1"/>
    <x v="1"/>
    <x v="3"/>
    <x v="6"/>
  </r>
  <r>
    <n v="30"/>
    <n v="66"/>
    <n v="116"/>
    <n v="43"/>
    <n v="46"/>
    <x v="3"/>
    <x v="66"/>
    <n v="30"/>
    <n v="49"/>
    <n v="60"/>
    <n v="109"/>
    <n v="435"/>
    <n v="9"/>
    <x v="22"/>
    <x v="15"/>
    <x v="3"/>
    <x v="1"/>
    <x v="1"/>
    <x v="3"/>
    <x v="7"/>
  </r>
  <r>
    <n v="-12"/>
    <n v="40"/>
    <n v="130"/>
    <n v="82"/>
    <n v="48"/>
    <x v="25"/>
    <x v="539"/>
    <n v="0"/>
    <n v="80"/>
    <n v="40"/>
    <n v="120"/>
    <n v="435"/>
    <n v="10"/>
    <x v="22"/>
    <x v="15"/>
    <x v="3"/>
    <x v="1"/>
    <x v="1"/>
    <x v="3"/>
    <x v="8"/>
  </r>
  <r>
    <n v="126"/>
    <n v="130"/>
    <n v="246"/>
    <n v="92"/>
    <n v="45"/>
    <x v="37"/>
    <x v="554"/>
    <n v="90"/>
    <n v="95"/>
    <n v="130"/>
    <n v="220"/>
    <n v="801"/>
    <n v="5"/>
    <x v="22"/>
    <x v="15"/>
    <x v="3"/>
    <x v="1"/>
    <x v="0"/>
    <x v="2"/>
    <x v="4"/>
  </r>
  <r>
    <n v="77"/>
    <n v="78"/>
    <n v="141"/>
    <n v="54"/>
    <n v="26"/>
    <x v="4"/>
    <x v="352"/>
    <n v="50"/>
    <n v="50"/>
    <n v="70"/>
    <n v="120"/>
    <n v="435"/>
    <n v="6"/>
    <x v="22"/>
    <x v="15"/>
    <x v="3"/>
    <x v="1"/>
    <x v="1"/>
    <x v="2"/>
    <x v="5"/>
  </r>
  <r>
    <n v="58"/>
    <n v="81"/>
    <n v="160"/>
    <n v="69"/>
    <n v="42"/>
    <x v="27"/>
    <x v="248"/>
    <n v="50"/>
    <n v="81"/>
    <n v="90"/>
    <n v="171"/>
    <n v="435"/>
    <n v="1"/>
    <x v="22"/>
    <x v="15"/>
    <x v="3"/>
    <x v="1"/>
    <x v="0"/>
    <x v="0"/>
    <x v="0"/>
  </r>
  <r>
    <n v="40"/>
    <n v="71"/>
    <n v="132"/>
    <n v="53"/>
    <n v="44"/>
    <x v="43"/>
    <x v="342"/>
    <n v="50"/>
    <n v="60"/>
    <n v="80"/>
    <n v="138"/>
    <n v="435"/>
    <n v="2"/>
    <x v="22"/>
    <x v="15"/>
    <x v="3"/>
    <x v="1"/>
    <x v="0"/>
    <x v="0"/>
    <x v="1"/>
  </r>
  <r>
    <n v="56"/>
    <n v="102"/>
    <n v="196"/>
    <n v="82"/>
    <n v="64"/>
    <x v="62"/>
    <x v="542"/>
    <n v="60"/>
    <n v="90"/>
    <n v="120"/>
    <n v="210"/>
    <n v="435"/>
    <n v="3"/>
    <x v="22"/>
    <x v="15"/>
    <x v="3"/>
    <x v="1"/>
    <x v="1"/>
    <x v="0"/>
    <x v="2"/>
  </r>
  <r>
    <n v="40"/>
    <n v="48"/>
    <n v="86"/>
    <n v="33"/>
    <n v="21"/>
    <x v="28"/>
    <x v="541"/>
    <n v="30"/>
    <n v="26"/>
    <n v="40"/>
    <n v="66"/>
    <n v="435"/>
    <n v="4"/>
    <x v="22"/>
    <x v="15"/>
    <x v="3"/>
    <x v="1"/>
    <x v="0"/>
    <x v="2"/>
    <x v="12"/>
  </r>
  <r>
    <n v="190"/>
    <n v="172"/>
    <n v="309"/>
    <n v="180"/>
    <n v="44"/>
    <x v="37"/>
    <x v="530"/>
    <n v="110"/>
    <n v="91"/>
    <n v="130"/>
    <n v="221"/>
    <n v="805"/>
    <n v="11"/>
    <x v="22"/>
    <x v="16"/>
    <x v="3"/>
    <x v="0"/>
    <x v="0"/>
    <x v="1"/>
    <x v="9"/>
  </r>
  <r>
    <n v="70"/>
    <n v="73"/>
    <n v="131"/>
    <n v="50"/>
    <n v="26"/>
    <x v="3"/>
    <x v="528"/>
    <n v="40"/>
    <n v="30"/>
    <n v="50"/>
    <n v="68"/>
    <n v="760"/>
    <n v="12"/>
    <x v="22"/>
    <x v="16"/>
    <x v="3"/>
    <x v="0"/>
    <x v="0"/>
    <x v="1"/>
    <x v="10"/>
  </r>
  <r>
    <n v="88"/>
    <n v="114"/>
    <n v="201"/>
    <n v="75"/>
    <n v="55"/>
    <x v="0"/>
    <x v="527"/>
    <n v="40"/>
    <n v="50"/>
    <n v="80"/>
    <n v="117"/>
    <n v="209"/>
    <n v="13"/>
    <x v="22"/>
    <x v="16"/>
    <x v="3"/>
    <x v="0"/>
    <x v="0"/>
    <x v="1"/>
    <x v="3"/>
  </r>
  <r>
    <n v="125"/>
    <n v="117"/>
    <n v="211"/>
    <n v="81"/>
    <n v="33"/>
    <x v="9"/>
    <x v="529"/>
    <n v="80"/>
    <n v="78"/>
    <n v="110"/>
    <n v="188"/>
    <n v="760"/>
    <n v="8"/>
    <x v="22"/>
    <x v="16"/>
    <x v="3"/>
    <x v="0"/>
    <x v="1"/>
    <x v="3"/>
    <x v="6"/>
  </r>
  <r>
    <n v="258"/>
    <n v="265"/>
    <n v="522"/>
    <n v="186"/>
    <n v="91"/>
    <x v="85"/>
    <x v="558"/>
    <n v="160"/>
    <n v="180"/>
    <n v="240"/>
    <n v="450"/>
    <n v="510"/>
    <n v="9"/>
    <x v="22"/>
    <x v="16"/>
    <x v="3"/>
    <x v="0"/>
    <x v="1"/>
    <x v="3"/>
    <x v="7"/>
  </r>
  <r>
    <n v="40"/>
    <n v="52"/>
    <n v="98"/>
    <n v="40"/>
    <n v="25"/>
    <x v="45"/>
    <x v="531"/>
    <n v="30"/>
    <n v="30"/>
    <n v="50"/>
    <n v="80"/>
    <n v="323"/>
    <n v="10"/>
    <x v="22"/>
    <x v="16"/>
    <x v="3"/>
    <x v="0"/>
    <x v="1"/>
    <x v="3"/>
    <x v="8"/>
  </r>
  <r>
    <n v="39"/>
    <n v="168"/>
    <n v="308"/>
    <n v="114"/>
    <n v="142"/>
    <x v="65"/>
    <x v="562"/>
    <n v="40"/>
    <n v="110"/>
    <n v="170"/>
    <n v="280"/>
    <n v="916"/>
    <n v="5"/>
    <x v="22"/>
    <x v="16"/>
    <x v="3"/>
    <x v="0"/>
    <x v="0"/>
    <x v="2"/>
    <x v="4"/>
  </r>
  <r>
    <n v="292"/>
    <n v="304"/>
    <n v="567"/>
    <n v="164"/>
    <n v="107"/>
    <x v="71"/>
    <x v="533"/>
    <n v="190"/>
    <n v="211"/>
    <n v="290"/>
    <n v="504"/>
    <n v="213"/>
    <n v="6"/>
    <x v="22"/>
    <x v="16"/>
    <x v="3"/>
    <x v="0"/>
    <x v="1"/>
    <x v="2"/>
    <x v="5"/>
  </r>
  <r>
    <n v="-83"/>
    <n v="3"/>
    <n v="124"/>
    <n v="162"/>
    <n v="59"/>
    <x v="64"/>
    <x v="560"/>
    <n v="-50"/>
    <n v="146"/>
    <n v="0"/>
    <n v="130"/>
    <n v="916"/>
    <n v="1"/>
    <x v="22"/>
    <x v="16"/>
    <x v="3"/>
    <x v="0"/>
    <x v="0"/>
    <x v="0"/>
    <x v="0"/>
  </r>
  <r>
    <n v="349"/>
    <n v="374"/>
    <n v="664"/>
    <n v="247"/>
    <n v="139"/>
    <x v="92"/>
    <x v="459"/>
    <n v="310"/>
    <n v="225"/>
    <n v="450"/>
    <n v="740"/>
    <n v="213"/>
    <n v="2"/>
    <x v="22"/>
    <x v="16"/>
    <x v="3"/>
    <x v="0"/>
    <x v="0"/>
    <x v="0"/>
    <x v="1"/>
  </r>
  <r>
    <n v="-188"/>
    <n v="-27"/>
    <n v="156"/>
    <n v="170"/>
    <n v="100"/>
    <x v="7"/>
    <x v="561"/>
    <n v="-130"/>
    <n v="184"/>
    <n v="-30"/>
    <n v="170"/>
    <n v="626"/>
    <n v="3"/>
    <x v="22"/>
    <x v="16"/>
    <x v="3"/>
    <x v="0"/>
    <x v="1"/>
    <x v="0"/>
    <x v="2"/>
  </r>
  <r>
    <n v="191"/>
    <n v="212"/>
    <n v="451"/>
    <n v="245"/>
    <n v="83"/>
    <x v="93"/>
    <x v="532"/>
    <n v="140"/>
    <n v="160"/>
    <n v="210"/>
    <n v="414"/>
    <n v="951"/>
    <n v="4"/>
    <x v="22"/>
    <x v="16"/>
    <x v="3"/>
    <x v="0"/>
    <x v="0"/>
    <x v="2"/>
    <x v="12"/>
  </r>
  <r>
    <n v="291"/>
    <n v="304"/>
    <n v="567"/>
    <n v="259"/>
    <n v="108"/>
    <x v="71"/>
    <x v="533"/>
    <n v="140"/>
    <n v="170"/>
    <n v="220"/>
    <n v="380"/>
    <n v="775"/>
    <n v="11"/>
    <x v="22"/>
    <x v="17"/>
    <x v="3"/>
    <x v="1"/>
    <x v="0"/>
    <x v="1"/>
    <x v="9"/>
  </r>
  <r>
    <n v="190"/>
    <n v="212"/>
    <n v="451"/>
    <n v="256"/>
    <n v="84"/>
    <x v="93"/>
    <x v="532"/>
    <n v="80"/>
    <n v="169"/>
    <n v="150"/>
    <n v="312"/>
    <n v="702"/>
    <n v="12"/>
    <x v="22"/>
    <x v="17"/>
    <x v="3"/>
    <x v="1"/>
    <x v="0"/>
    <x v="1"/>
    <x v="10"/>
  </r>
  <r>
    <n v="-505"/>
    <n v="-245"/>
    <n v="34"/>
    <n v="186"/>
    <n v="127"/>
    <x v="17"/>
    <x v="563"/>
    <n v="-280"/>
    <n v="165"/>
    <n v="-180"/>
    <n v="0"/>
    <n v="775"/>
    <n v="13"/>
    <x v="22"/>
    <x v="17"/>
    <x v="3"/>
    <x v="1"/>
    <x v="0"/>
    <x v="1"/>
    <x v="3"/>
  </r>
  <r>
    <n v="39"/>
    <n v="168"/>
    <n v="308"/>
    <n v="154"/>
    <n v="142"/>
    <x v="65"/>
    <x v="562"/>
    <n v="20"/>
    <n v="94"/>
    <n v="150"/>
    <n v="260"/>
    <n v="702"/>
    <n v="8"/>
    <x v="22"/>
    <x v="17"/>
    <x v="3"/>
    <x v="1"/>
    <x v="1"/>
    <x v="3"/>
    <x v="6"/>
  </r>
  <r>
    <n v="205"/>
    <n v="239"/>
    <n v="439"/>
    <n v="163"/>
    <n v="101"/>
    <x v="7"/>
    <x v="534"/>
    <n v="130"/>
    <n v="106"/>
    <n v="220"/>
    <n v="389"/>
    <n v="702"/>
    <n v="9"/>
    <x v="22"/>
    <x v="17"/>
    <x v="3"/>
    <x v="1"/>
    <x v="1"/>
    <x v="3"/>
    <x v="7"/>
  </r>
  <r>
    <n v="159"/>
    <n v="165"/>
    <n v="296"/>
    <n v="143"/>
    <n v="58"/>
    <x v="64"/>
    <x v="229"/>
    <n v="100"/>
    <n v="78"/>
    <n v="150"/>
    <n v="240"/>
    <n v="775"/>
    <n v="10"/>
    <x v="22"/>
    <x v="17"/>
    <x v="3"/>
    <x v="1"/>
    <x v="1"/>
    <x v="3"/>
    <x v="8"/>
  </r>
  <r>
    <n v="46"/>
    <n v="43"/>
    <n v="46"/>
    <n v="0"/>
    <n v="12"/>
    <x v="38"/>
    <x v="537"/>
    <n v="30"/>
    <n v="0"/>
    <n v="40"/>
    <n v="40"/>
    <n v="775"/>
    <n v="4"/>
    <x v="22"/>
    <x v="17"/>
    <x v="3"/>
    <x v="1"/>
    <x v="0"/>
    <x v="2"/>
    <x v="12"/>
  </r>
  <r>
    <n v="13"/>
    <n v="24"/>
    <n v="42"/>
    <n v="15"/>
    <n v="15"/>
    <x v="16"/>
    <x v="433"/>
    <n v="10"/>
    <n v="10"/>
    <n v="20"/>
    <n v="30"/>
    <n v="775"/>
    <n v="5"/>
    <x v="22"/>
    <x v="17"/>
    <x v="3"/>
    <x v="1"/>
    <x v="0"/>
    <x v="2"/>
    <x v="4"/>
  </r>
  <r>
    <n v="25"/>
    <n v="34"/>
    <n v="60"/>
    <n v="22"/>
    <n v="17"/>
    <x v="41"/>
    <x v="536"/>
    <n v="20"/>
    <n v="20"/>
    <n v="30"/>
    <n v="50"/>
    <n v="775"/>
    <n v="6"/>
    <x v="22"/>
    <x v="17"/>
    <x v="3"/>
    <x v="1"/>
    <x v="1"/>
    <x v="2"/>
    <x v="5"/>
  </r>
  <r>
    <n v="-6"/>
    <n v="41"/>
    <n v="79"/>
    <n v="33"/>
    <n v="45"/>
    <x v="19"/>
    <x v="538"/>
    <n v="10"/>
    <n v="30"/>
    <n v="50"/>
    <n v="82"/>
    <n v="775"/>
    <n v="2"/>
    <x v="22"/>
    <x v="17"/>
    <x v="3"/>
    <x v="1"/>
    <x v="0"/>
    <x v="0"/>
    <x v="1"/>
  </r>
  <r>
    <n v="7"/>
    <n v="35"/>
    <n v="68"/>
    <n v="29"/>
    <n v="30"/>
    <x v="14"/>
    <x v="434"/>
    <n v="20"/>
    <n v="27"/>
    <n v="40"/>
    <n v="73"/>
    <n v="702"/>
    <n v="3"/>
    <x v="22"/>
    <x v="17"/>
    <x v="3"/>
    <x v="1"/>
    <x v="1"/>
    <x v="0"/>
    <x v="2"/>
  </r>
  <r>
    <n v="42"/>
    <n v="48"/>
    <n v="85"/>
    <n v="32"/>
    <n v="20"/>
    <x v="14"/>
    <x v="440"/>
    <n v="30"/>
    <n v="20"/>
    <n v="30"/>
    <n v="61"/>
    <n v="503"/>
    <n v="11"/>
    <x v="22"/>
    <x v="18"/>
    <x v="3"/>
    <x v="1"/>
    <x v="0"/>
    <x v="1"/>
    <x v="9"/>
  </r>
  <r>
    <n v="92"/>
    <n v="119"/>
    <n v="210"/>
    <n v="78"/>
    <n v="57"/>
    <x v="25"/>
    <x v="271"/>
    <n v="50"/>
    <n v="62"/>
    <n v="90"/>
    <n v="140"/>
    <n v="503"/>
    <n v="12"/>
    <x v="22"/>
    <x v="18"/>
    <x v="3"/>
    <x v="1"/>
    <x v="0"/>
    <x v="1"/>
    <x v="10"/>
  </r>
  <r>
    <n v="132"/>
    <n v="143"/>
    <n v="261"/>
    <n v="83"/>
    <n v="54"/>
    <x v="62"/>
    <x v="441"/>
    <n v="70"/>
    <n v="70"/>
    <n v="100"/>
    <n v="157"/>
    <n v="971"/>
    <n v="13"/>
    <x v="22"/>
    <x v="18"/>
    <x v="3"/>
    <x v="1"/>
    <x v="0"/>
    <x v="1"/>
    <x v="3"/>
  </r>
  <r>
    <n v="28"/>
    <n v="38"/>
    <n v="67"/>
    <n v="25"/>
    <n v="19"/>
    <x v="15"/>
    <x v="471"/>
    <n v="20"/>
    <n v="20"/>
    <n v="30"/>
    <n v="42"/>
    <n v="541"/>
    <n v="8"/>
    <x v="22"/>
    <x v="18"/>
    <x v="3"/>
    <x v="1"/>
    <x v="1"/>
    <x v="3"/>
    <x v="6"/>
  </r>
  <r>
    <n v="104"/>
    <n v="112"/>
    <n v="213"/>
    <n v="88"/>
    <n v="42"/>
    <x v="57"/>
    <x v="524"/>
    <n v="70"/>
    <n v="71"/>
    <n v="100"/>
    <n v="189"/>
    <n v="541"/>
    <n v="9"/>
    <x v="22"/>
    <x v="18"/>
    <x v="3"/>
    <x v="1"/>
    <x v="1"/>
    <x v="3"/>
    <x v="7"/>
  </r>
  <r>
    <n v="24"/>
    <n v="69"/>
    <n v="132"/>
    <n v="55"/>
    <n v="53"/>
    <x v="23"/>
    <x v="225"/>
    <n v="30"/>
    <n v="54"/>
    <n v="70"/>
    <n v="120"/>
    <n v="503"/>
    <n v="4"/>
    <x v="22"/>
    <x v="18"/>
    <x v="3"/>
    <x v="1"/>
    <x v="0"/>
    <x v="2"/>
    <x v="12"/>
  </r>
  <r>
    <n v="49"/>
    <n v="79"/>
    <n v="147"/>
    <n v="59"/>
    <n v="46"/>
    <x v="8"/>
    <x v="526"/>
    <n v="50"/>
    <n v="55"/>
    <n v="80"/>
    <n v="125"/>
    <n v="541"/>
    <n v="5"/>
    <x v="22"/>
    <x v="18"/>
    <x v="3"/>
    <x v="1"/>
    <x v="0"/>
    <x v="2"/>
    <x v="4"/>
  </r>
  <r>
    <n v="160"/>
    <n v="182"/>
    <n v="387"/>
    <n v="215"/>
    <n v="74"/>
    <x v="51"/>
    <x v="525"/>
    <n v="120"/>
    <n v="167"/>
    <n v="180"/>
    <n v="356"/>
    <n v="971"/>
    <n v="6"/>
    <x v="22"/>
    <x v="18"/>
    <x v="3"/>
    <x v="1"/>
    <x v="1"/>
    <x v="2"/>
    <x v="5"/>
  </r>
  <r>
    <n v="-6"/>
    <n v="73"/>
    <n v="133"/>
    <n v="52"/>
    <n v="77"/>
    <x v="6"/>
    <x v="420"/>
    <n v="10"/>
    <n v="59"/>
    <n v="80"/>
    <n v="140"/>
    <n v="971"/>
    <n v="1"/>
    <x v="22"/>
    <x v="18"/>
    <x v="3"/>
    <x v="1"/>
    <x v="0"/>
    <x v="0"/>
    <x v="0"/>
  </r>
  <r>
    <n v="21"/>
    <n v="75"/>
    <n v="136"/>
    <n v="53"/>
    <n v="61"/>
    <x v="43"/>
    <x v="564"/>
    <n v="40"/>
    <n v="60"/>
    <n v="90"/>
    <n v="152"/>
    <n v="541"/>
    <n v="2"/>
    <x v="22"/>
    <x v="18"/>
    <x v="3"/>
    <x v="1"/>
    <x v="0"/>
    <x v="0"/>
    <x v="1"/>
  </r>
  <r>
    <n v="47"/>
    <n v="68"/>
    <n v="121"/>
    <n v="46"/>
    <n v="36"/>
    <x v="3"/>
    <x v="442"/>
    <n v="50"/>
    <n v="53"/>
    <n v="80"/>
    <n v="127"/>
    <n v="503"/>
    <n v="3"/>
    <x v="22"/>
    <x v="18"/>
    <x v="3"/>
    <x v="1"/>
    <x v="1"/>
    <x v="0"/>
    <x v="2"/>
  </r>
  <r>
    <n v="73"/>
    <n v="88"/>
    <n v="150"/>
    <n v="53"/>
    <n v="39"/>
    <x v="34"/>
    <x v="543"/>
    <n v="50"/>
    <n v="30"/>
    <n v="70"/>
    <n v="100"/>
    <n v="509"/>
    <n v="11"/>
    <x v="22"/>
    <x v="19"/>
    <x v="3"/>
    <x v="1"/>
    <x v="0"/>
    <x v="1"/>
    <x v="9"/>
  </r>
  <r>
    <n v="50"/>
    <n v="71"/>
    <n v="128"/>
    <n v="49"/>
    <n v="37"/>
    <x v="4"/>
    <x v="174"/>
    <n v="30"/>
    <n v="18"/>
    <n v="50"/>
    <n v="80"/>
    <n v="206"/>
    <n v="12"/>
    <x v="22"/>
    <x v="19"/>
    <x v="3"/>
    <x v="1"/>
    <x v="0"/>
    <x v="1"/>
    <x v="10"/>
  </r>
  <r>
    <n v="1"/>
    <n v="86"/>
    <n v="157"/>
    <n v="61"/>
    <n v="85"/>
    <x v="94"/>
    <x v="36"/>
    <n v="0"/>
    <n v="53"/>
    <n v="60"/>
    <n v="100"/>
    <n v="509"/>
    <n v="13"/>
    <x v="22"/>
    <x v="19"/>
    <x v="3"/>
    <x v="1"/>
    <x v="0"/>
    <x v="1"/>
    <x v="3"/>
  </r>
  <r>
    <n v="181"/>
    <n v="195"/>
    <n v="346"/>
    <n v="180"/>
    <n v="73"/>
    <x v="46"/>
    <x v="547"/>
    <n v="120"/>
    <n v="152"/>
    <n v="180"/>
    <n v="292"/>
    <n v="206"/>
    <n v="8"/>
    <x v="22"/>
    <x v="19"/>
    <x v="3"/>
    <x v="1"/>
    <x v="1"/>
    <x v="3"/>
    <x v="6"/>
  </r>
  <r>
    <n v="65"/>
    <n v="68"/>
    <n v="123"/>
    <n v="47"/>
    <n v="24"/>
    <x v="45"/>
    <x v="460"/>
    <n v="40"/>
    <n v="31"/>
    <n v="60"/>
    <n v="109"/>
    <n v="253"/>
    <n v="9"/>
    <x v="22"/>
    <x v="19"/>
    <x v="3"/>
    <x v="1"/>
    <x v="1"/>
    <x v="3"/>
    <x v="7"/>
  </r>
  <r>
    <n v="16"/>
    <n v="30"/>
    <n v="55"/>
    <n v="22"/>
    <n v="19"/>
    <x v="15"/>
    <x v="544"/>
    <n v="20"/>
    <n v="20"/>
    <n v="30"/>
    <n v="50"/>
    <n v="425"/>
    <n v="4"/>
    <x v="22"/>
    <x v="19"/>
    <x v="3"/>
    <x v="1"/>
    <x v="0"/>
    <x v="2"/>
    <x v="12"/>
  </r>
  <r>
    <n v="19"/>
    <n v="67"/>
    <n v="129"/>
    <n v="54"/>
    <n v="54"/>
    <x v="23"/>
    <x v="448"/>
    <n v="20"/>
    <n v="45"/>
    <n v="60"/>
    <n v="115"/>
    <n v="206"/>
    <n v="5"/>
    <x v="22"/>
    <x v="19"/>
    <x v="3"/>
    <x v="1"/>
    <x v="0"/>
    <x v="2"/>
    <x v="4"/>
  </r>
  <r>
    <n v="67"/>
    <n v="89"/>
    <n v="175"/>
    <n v="75"/>
    <n v="44"/>
    <x v="5"/>
    <x v="446"/>
    <n v="40"/>
    <n v="76"/>
    <n v="80"/>
    <n v="150"/>
    <n v="425"/>
    <n v="6"/>
    <x v="22"/>
    <x v="19"/>
    <x v="3"/>
    <x v="1"/>
    <x v="1"/>
    <x v="2"/>
    <x v="5"/>
  </r>
  <r>
    <n v="74"/>
    <n v="93"/>
    <n v="166"/>
    <n v="63"/>
    <n v="43"/>
    <x v="23"/>
    <x v="136"/>
    <n v="70"/>
    <n v="70"/>
    <n v="110"/>
    <n v="182"/>
    <n v="253"/>
    <n v="2"/>
    <x v="22"/>
    <x v="19"/>
    <x v="3"/>
    <x v="1"/>
    <x v="0"/>
    <x v="0"/>
    <x v="1"/>
  </r>
  <r>
    <n v="24"/>
    <n v="130"/>
    <n v="239"/>
    <n v="94"/>
    <n v="114"/>
    <x v="95"/>
    <x v="545"/>
    <n v="40"/>
    <n v="72"/>
    <n v="150"/>
    <n v="263"/>
    <n v="509"/>
    <n v="3"/>
    <x v="22"/>
    <x v="19"/>
    <x v="3"/>
    <x v="1"/>
    <x v="1"/>
    <x v="0"/>
    <x v="2"/>
  </r>
  <r>
    <n v="129"/>
    <n v="153"/>
    <n v="326"/>
    <n v="170"/>
    <n v="66"/>
    <x v="46"/>
    <x v="364"/>
    <n v="80"/>
    <n v="179"/>
    <n v="140"/>
    <n v="280"/>
    <n v="970"/>
    <n v="8"/>
    <x v="23"/>
    <x v="0"/>
    <x v="0"/>
    <x v="0"/>
    <x v="1"/>
    <x v="3"/>
    <x v="6"/>
  </r>
  <r>
    <n v="-9"/>
    <n v="65"/>
    <n v="119"/>
    <n v="47"/>
    <n v="71"/>
    <x v="46"/>
    <x v="176"/>
    <n v="0"/>
    <n v="40"/>
    <n v="60"/>
    <n v="100"/>
    <n v="719"/>
    <n v="9"/>
    <x v="23"/>
    <x v="0"/>
    <x v="0"/>
    <x v="0"/>
    <x v="1"/>
    <x v="3"/>
    <x v="7"/>
  </r>
  <r>
    <n v="43"/>
    <n v="73"/>
    <n v="135"/>
    <n v="54"/>
    <n v="44"/>
    <x v="43"/>
    <x v="442"/>
    <n v="30"/>
    <n v="40"/>
    <n v="60"/>
    <n v="110"/>
    <n v="970"/>
    <n v="10"/>
    <x v="23"/>
    <x v="0"/>
    <x v="0"/>
    <x v="0"/>
    <x v="1"/>
    <x v="3"/>
    <x v="8"/>
  </r>
  <r>
    <n v="9"/>
    <n v="57"/>
    <n v="110"/>
    <n v="46"/>
    <n v="51"/>
    <x v="43"/>
    <x v="253"/>
    <n v="10"/>
    <n v="30"/>
    <n v="50"/>
    <n v="80"/>
    <n v="303"/>
    <n v="11"/>
    <x v="23"/>
    <x v="0"/>
    <x v="0"/>
    <x v="0"/>
    <x v="0"/>
    <x v="1"/>
    <x v="9"/>
  </r>
  <r>
    <n v="39"/>
    <n v="63"/>
    <n v="124"/>
    <n v="53"/>
    <n v="37"/>
    <x v="34"/>
    <x v="565"/>
    <n v="20"/>
    <n v="52"/>
    <n v="50"/>
    <n v="78"/>
    <n v="970"/>
    <n v="12"/>
    <x v="23"/>
    <x v="0"/>
    <x v="0"/>
    <x v="0"/>
    <x v="0"/>
    <x v="1"/>
    <x v="10"/>
  </r>
  <r>
    <n v="98"/>
    <n v="104"/>
    <n v="197"/>
    <n v="81"/>
    <n v="38"/>
    <x v="2"/>
    <x v="25"/>
    <n v="60"/>
    <n v="47"/>
    <n v="90"/>
    <n v="163"/>
    <n v="719"/>
    <n v="13"/>
    <x v="23"/>
    <x v="0"/>
    <x v="0"/>
    <x v="0"/>
    <x v="0"/>
    <x v="1"/>
    <x v="3"/>
  </r>
  <r>
    <n v="79"/>
    <n v="79"/>
    <n v="142"/>
    <n v="54"/>
    <n v="26"/>
    <x v="4"/>
    <x v="542"/>
    <n v="90"/>
    <n v="55"/>
    <n v="110"/>
    <n v="165"/>
    <n v="970"/>
    <n v="5"/>
    <x v="23"/>
    <x v="0"/>
    <x v="0"/>
    <x v="0"/>
    <x v="0"/>
    <x v="2"/>
    <x v="4"/>
  </r>
  <r>
    <n v="70"/>
    <n v="101"/>
    <n v="179"/>
    <n v="67"/>
    <n v="54"/>
    <x v="9"/>
    <x v="566"/>
    <n v="80"/>
    <n v="74"/>
    <n v="130"/>
    <n v="210"/>
    <n v="720"/>
    <n v="6"/>
    <x v="23"/>
    <x v="0"/>
    <x v="0"/>
    <x v="0"/>
    <x v="1"/>
    <x v="2"/>
    <x v="5"/>
  </r>
  <r>
    <n v="199"/>
    <n v="179"/>
    <n v="322"/>
    <n v="90"/>
    <n v="45"/>
    <x v="20"/>
    <x v="567"/>
    <n v="130"/>
    <n v="163"/>
    <n v="170"/>
    <n v="289"/>
    <n v="303"/>
    <n v="1"/>
    <x v="23"/>
    <x v="0"/>
    <x v="0"/>
    <x v="0"/>
    <x v="0"/>
    <x v="0"/>
    <x v="0"/>
  </r>
  <r>
    <n v="43"/>
    <n v="56"/>
    <n v="106"/>
    <n v="43"/>
    <n v="27"/>
    <x v="3"/>
    <x v="568"/>
    <n v="30"/>
    <n v="42"/>
    <n v="50"/>
    <n v="88"/>
    <n v="970"/>
    <n v="2"/>
    <x v="23"/>
    <x v="0"/>
    <x v="0"/>
    <x v="0"/>
    <x v="0"/>
    <x v="0"/>
    <x v="1"/>
  </r>
  <r>
    <n v="131"/>
    <n v="124"/>
    <n v="224"/>
    <n v="86"/>
    <n v="36"/>
    <x v="0"/>
    <x v="434"/>
    <n v="90"/>
    <n v="83"/>
    <n v="120"/>
    <n v="197"/>
    <n v="720"/>
    <n v="3"/>
    <x v="23"/>
    <x v="0"/>
    <x v="0"/>
    <x v="0"/>
    <x v="1"/>
    <x v="0"/>
    <x v="2"/>
  </r>
  <r>
    <n v="197"/>
    <n v="179"/>
    <n v="322"/>
    <n v="162"/>
    <n v="46"/>
    <x v="20"/>
    <x v="567"/>
    <n v="130"/>
    <n v="101"/>
    <n v="170"/>
    <n v="272"/>
    <n v="618"/>
    <n v="8"/>
    <x v="23"/>
    <x v="1"/>
    <x v="0"/>
    <x v="0"/>
    <x v="1"/>
    <x v="3"/>
    <x v="6"/>
  </r>
  <r>
    <n v="43"/>
    <n v="56"/>
    <n v="106"/>
    <n v="43"/>
    <n v="27"/>
    <x v="3"/>
    <x v="568"/>
    <n v="30"/>
    <n v="40"/>
    <n v="50"/>
    <n v="81"/>
    <n v="312"/>
    <n v="9"/>
    <x v="23"/>
    <x v="1"/>
    <x v="0"/>
    <x v="0"/>
    <x v="1"/>
    <x v="3"/>
    <x v="7"/>
  </r>
  <r>
    <n v="131"/>
    <n v="124"/>
    <n v="224"/>
    <n v="86"/>
    <n v="36"/>
    <x v="0"/>
    <x v="434"/>
    <n v="80"/>
    <n v="70"/>
    <n v="110"/>
    <n v="200"/>
    <n v="312"/>
    <n v="10"/>
    <x v="23"/>
    <x v="1"/>
    <x v="0"/>
    <x v="0"/>
    <x v="1"/>
    <x v="3"/>
    <x v="8"/>
  </r>
  <r>
    <n v="79"/>
    <n v="79"/>
    <n v="142"/>
    <n v="54"/>
    <n v="26"/>
    <x v="4"/>
    <x v="542"/>
    <n v="50"/>
    <n v="51"/>
    <n v="70"/>
    <n v="121"/>
    <n v="630"/>
    <n v="11"/>
    <x v="23"/>
    <x v="1"/>
    <x v="0"/>
    <x v="0"/>
    <x v="0"/>
    <x v="1"/>
    <x v="9"/>
  </r>
  <r>
    <n v="70"/>
    <n v="101"/>
    <n v="179"/>
    <n v="67"/>
    <n v="54"/>
    <x v="9"/>
    <x v="566"/>
    <n v="40"/>
    <n v="62"/>
    <n v="80"/>
    <n v="130"/>
    <n v="708"/>
    <n v="12"/>
    <x v="23"/>
    <x v="1"/>
    <x v="0"/>
    <x v="0"/>
    <x v="0"/>
    <x v="1"/>
    <x v="10"/>
  </r>
  <r>
    <n v="321"/>
    <n v="329"/>
    <n v="614"/>
    <n v="211"/>
    <n v="113"/>
    <x v="96"/>
    <x v="569"/>
    <n v="320"/>
    <n v="291"/>
    <n v="420"/>
    <n v="730"/>
    <n v="708"/>
    <n v="5"/>
    <x v="23"/>
    <x v="1"/>
    <x v="0"/>
    <x v="0"/>
    <x v="0"/>
    <x v="2"/>
    <x v="4"/>
  </r>
  <r>
    <n v="233"/>
    <n v="251"/>
    <n v="534"/>
    <n v="224"/>
    <n v="94"/>
    <x v="97"/>
    <x v="570"/>
    <n v="240"/>
    <n v="275"/>
    <n v="320"/>
    <n v="640"/>
    <n v="773"/>
    <n v="6"/>
    <x v="23"/>
    <x v="1"/>
    <x v="0"/>
    <x v="0"/>
    <x v="1"/>
    <x v="2"/>
    <x v="5"/>
  </r>
  <r>
    <n v="288"/>
    <n v="310"/>
    <n v="569"/>
    <n v="201"/>
    <n v="116"/>
    <x v="98"/>
    <x v="572"/>
    <n v="190"/>
    <n v="180"/>
    <n v="300"/>
    <n v="518"/>
    <n v="312"/>
    <n v="2"/>
    <x v="23"/>
    <x v="1"/>
    <x v="0"/>
    <x v="0"/>
    <x v="0"/>
    <x v="0"/>
    <x v="1"/>
  </r>
  <r>
    <n v="181"/>
    <n v="185"/>
    <n v="332"/>
    <n v="159"/>
    <n v="63"/>
    <x v="30"/>
    <x v="571"/>
    <n v="130"/>
    <n v="83"/>
    <n v="180"/>
    <n v="303"/>
    <n v="312"/>
    <n v="3"/>
    <x v="23"/>
    <x v="1"/>
    <x v="0"/>
    <x v="0"/>
    <x v="1"/>
    <x v="0"/>
    <x v="2"/>
  </r>
  <r>
    <n v="321"/>
    <n v="329"/>
    <n v="614"/>
    <n v="257"/>
    <n v="113"/>
    <x v="96"/>
    <x v="569"/>
    <n v="200"/>
    <n v="199"/>
    <n v="300"/>
    <n v="538"/>
    <n v="515"/>
    <n v="8"/>
    <x v="23"/>
    <x v="2"/>
    <x v="0"/>
    <x v="1"/>
    <x v="1"/>
    <x v="3"/>
    <x v="6"/>
  </r>
  <r>
    <n v="183"/>
    <n v="185"/>
    <n v="332"/>
    <n v="125"/>
    <n v="62"/>
    <x v="30"/>
    <x v="571"/>
    <n v="120"/>
    <n v="166"/>
    <n v="170"/>
    <n v="299"/>
    <n v="515"/>
    <n v="9"/>
    <x v="23"/>
    <x v="2"/>
    <x v="0"/>
    <x v="1"/>
    <x v="1"/>
    <x v="3"/>
    <x v="7"/>
  </r>
  <r>
    <n v="232"/>
    <n v="251"/>
    <n v="534"/>
    <n v="252"/>
    <n v="95"/>
    <x v="97"/>
    <x v="570"/>
    <n v="120"/>
    <n v="186"/>
    <n v="200"/>
    <n v="410"/>
    <n v="641"/>
    <n v="11"/>
    <x v="23"/>
    <x v="2"/>
    <x v="0"/>
    <x v="1"/>
    <x v="0"/>
    <x v="1"/>
    <x v="9"/>
  </r>
  <r>
    <n v="321"/>
    <n v="360"/>
    <n v="697"/>
    <n v="323"/>
    <n v="144"/>
    <x v="99"/>
    <x v="573"/>
    <n v="170"/>
    <n v="256"/>
    <n v="300"/>
    <n v="540"/>
    <n v="563"/>
    <n v="12"/>
    <x v="23"/>
    <x v="2"/>
    <x v="0"/>
    <x v="1"/>
    <x v="0"/>
    <x v="1"/>
    <x v="10"/>
  </r>
  <r>
    <n v="25"/>
    <n v="35"/>
    <n v="62"/>
    <n v="23"/>
    <n v="18"/>
    <x v="41"/>
    <x v="574"/>
    <n v="40"/>
    <n v="20"/>
    <n v="50"/>
    <n v="65"/>
    <n v="515"/>
    <n v="5"/>
    <x v="23"/>
    <x v="2"/>
    <x v="0"/>
    <x v="1"/>
    <x v="0"/>
    <x v="2"/>
    <x v="4"/>
  </r>
  <r>
    <n v="47"/>
    <n v="43"/>
    <n v="46"/>
    <n v="0"/>
    <n v="11"/>
    <x v="38"/>
    <x v="575"/>
    <n v="40"/>
    <n v="0"/>
    <n v="50"/>
    <n v="56"/>
    <n v="563"/>
    <n v="6"/>
    <x v="23"/>
    <x v="2"/>
    <x v="0"/>
    <x v="1"/>
    <x v="1"/>
    <x v="2"/>
    <x v="5"/>
  </r>
  <r>
    <n v="15"/>
    <n v="25"/>
    <n v="44"/>
    <n v="16"/>
    <n v="15"/>
    <x v="16"/>
    <x v="381"/>
    <n v="20"/>
    <n v="10"/>
    <n v="30"/>
    <n v="39"/>
    <n v="563"/>
    <n v="1"/>
    <x v="23"/>
    <x v="2"/>
    <x v="0"/>
    <x v="1"/>
    <x v="0"/>
    <x v="0"/>
    <x v="0"/>
  </r>
  <r>
    <n v="12"/>
    <n v="38"/>
    <n v="74"/>
    <n v="31"/>
    <n v="30"/>
    <x v="28"/>
    <x v="577"/>
    <n v="10"/>
    <n v="30"/>
    <n v="30"/>
    <n v="58"/>
    <n v="641"/>
    <n v="2"/>
    <x v="23"/>
    <x v="2"/>
    <x v="0"/>
    <x v="1"/>
    <x v="0"/>
    <x v="0"/>
    <x v="1"/>
  </r>
  <r>
    <n v="-1"/>
    <n v="14"/>
    <n v="26"/>
    <n v="10"/>
    <n v="15"/>
    <x v="90"/>
    <x v="576"/>
    <n v="10"/>
    <n v="0"/>
    <n v="20"/>
    <n v="23"/>
    <n v="712"/>
    <n v="3"/>
    <x v="23"/>
    <x v="2"/>
    <x v="0"/>
    <x v="1"/>
    <x v="1"/>
    <x v="0"/>
    <x v="2"/>
  </r>
  <r>
    <n v="-7"/>
    <n v="69"/>
    <n v="126"/>
    <n v="49"/>
    <n v="74"/>
    <x v="100"/>
    <x v="580"/>
    <n v="0"/>
    <n v="48"/>
    <n v="60"/>
    <n v="100"/>
    <n v="314"/>
    <n v="8"/>
    <x v="23"/>
    <x v="3"/>
    <x v="0"/>
    <x v="1"/>
    <x v="1"/>
    <x v="3"/>
    <x v="6"/>
  </r>
  <r>
    <n v="24"/>
    <n v="68"/>
    <n v="171"/>
    <n v="92"/>
    <n v="52"/>
    <x v="55"/>
    <x v="581"/>
    <n v="20"/>
    <n v="80"/>
    <n v="60"/>
    <n v="149"/>
    <n v="417"/>
    <n v="9"/>
    <x v="23"/>
    <x v="3"/>
    <x v="0"/>
    <x v="1"/>
    <x v="1"/>
    <x v="3"/>
    <x v="7"/>
  </r>
  <r>
    <n v="16"/>
    <n v="51"/>
    <n v="95"/>
    <n v="38"/>
    <n v="40"/>
    <x v="19"/>
    <x v="59"/>
    <n v="10"/>
    <n v="19"/>
    <n v="40"/>
    <n v="70"/>
    <n v="314"/>
    <n v="11"/>
    <x v="23"/>
    <x v="3"/>
    <x v="0"/>
    <x v="1"/>
    <x v="0"/>
    <x v="1"/>
    <x v="9"/>
  </r>
  <r>
    <n v="-24"/>
    <n v="25"/>
    <n v="48"/>
    <n v="20"/>
    <n v="41"/>
    <x v="15"/>
    <x v="578"/>
    <n v="-10"/>
    <n v="10"/>
    <n v="20"/>
    <n v="30"/>
    <n v="816"/>
    <n v="12"/>
    <x v="23"/>
    <x v="3"/>
    <x v="0"/>
    <x v="1"/>
    <x v="0"/>
    <x v="1"/>
    <x v="10"/>
  </r>
  <r>
    <n v="3"/>
    <n v="49"/>
    <n v="94"/>
    <n v="39"/>
    <n v="47"/>
    <x v="3"/>
    <x v="579"/>
    <n v="0"/>
    <n v="17"/>
    <n v="40"/>
    <n v="70"/>
    <n v="660"/>
    <n v="13"/>
    <x v="23"/>
    <x v="3"/>
    <x v="0"/>
    <x v="1"/>
    <x v="0"/>
    <x v="1"/>
    <x v="3"/>
  </r>
  <r>
    <n v="71"/>
    <n v="73"/>
    <n v="131"/>
    <n v="50"/>
    <n v="25"/>
    <x v="3"/>
    <x v="521"/>
    <n v="70"/>
    <n v="60"/>
    <n v="90"/>
    <n v="150"/>
    <n v="573"/>
    <n v="5"/>
    <x v="23"/>
    <x v="3"/>
    <x v="0"/>
    <x v="1"/>
    <x v="0"/>
    <x v="2"/>
    <x v="4"/>
  </r>
  <r>
    <n v="40"/>
    <n v="46"/>
    <n v="82"/>
    <n v="31"/>
    <n v="19"/>
    <x v="14"/>
    <x v="46"/>
    <n v="50"/>
    <n v="30"/>
    <n v="60"/>
    <n v="96"/>
    <n v="816"/>
    <n v="6"/>
    <x v="23"/>
    <x v="3"/>
    <x v="0"/>
    <x v="1"/>
    <x v="1"/>
    <x v="2"/>
    <x v="5"/>
  </r>
  <r>
    <n v="39"/>
    <n v="85"/>
    <n v="163"/>
    <n v="68"/>
    <n v="59"/>
    <x v="25"/>
    <x v="583"/>
    <n v="40"/>
    <n v="58"/>
    <n v="90"/>
    <n v="150"/>
    <n v="573"/>
    <n v="2"/>
    <x v="23"/>
    <x v="3"/>
    <x v="0"/>
    <x v="1"/>
    <x v="0"/>
    <x v="0"/>
    <x v="1"/>
  </r>
  <r>
    <n v="53"/>
    <n v="76"/>
    <n v="148"/>
    <n v="63"/>
    <n v="40"/>
    <x v="8"/>
    <x v="582"/>
    <n v="40"/>
    <n v="57"/>
    <n v="70"/>
    <n v="130"/>
    <n v="636"/>
    <n v="3"/>
    <x v="23"/>
    <x v="3"/>
    <x v="0"/>
    <x v="1"/>
    <x v="1"/>
    <x v="0"/>
    <x v="2"/>
  </r>
  <r>
    <n v="37"/>
    <n v="44"/>
    <n v="78"/>
    <n v="29"/>
    <n v="19"/>
    <x v="14"/>
    <x v="65"/>
    <n v="30"/>
    <n v="20"/>
    <n v="40"/>
    <n v="52"/>
    <n v="614"/>
    <n v="8"/>
    <x v="23"/>
    <x v="4"/>
    <x v="0"/>
    <x v="0"/>
    <x v="1"/>
    <x v="3"/>
    <x v="6"/>
  </r>
  <r>
    <n v="43"/>
    <n v="49"/>
    <n v="87"/>
    <n v="33"/>
    <n v="20"/>
    <x v="28"/>
    <x v="343"/>
    <n v="30"/>
    <n v="30"/>
    <n v="40"/>
    <n v="61"/>
    <n v="440"/>
    <n v="9"/>
    <x v="23"/>
    <x v="4"/>
    <x v="0"/>
    <x v="0"/>
    <x v="1"/>
    <x v="3"/>
    <x v="7"/>
  </r>
  <r>
    <n v="107"/>
    <n v="133"/>
    <n v="236"/>
    <n v="88"/>
    <n v="61"/>
    <x v="57"/>
    <x v="67"/>
    <n v="70"/>
    <n v="70"/>
    <n v="110"/>
    <n v="169"/>
    <n v="513"/>
    <n v="11"/>
    <x v="23"/>
    <x v="4"/>
    <x v="0"/>
    <x v="0"/>
    <x v="0"/>
    <x v="1"/>
    <x v="9"/>
  </r>
  <r>
    <n v="180"/>
    <n v="186"/>
    <n v="341"/>
    <n v="76"/>
    <n v="65"/>
    <x v="60"/>
    <x v="584"/>
    <n v="90"/>
    <n v="108"/>
    <n v="150"/>
    <n v="260"/>
    <n v="513"/>
    <n v="12"/>
    <x v="23"/>
    <x v="4"/>
    <x v="0"/>
    <x v="0"/>
    <x v="0"/>
    <x v="1"/>
    <x v="10"/>
  </r>
  <r>
    <n v="129"/>
    <n v="153"/>
    <n v="326"/>
    <n v="114"/>
    <n v="66"/>
    <x v="46"/>
    <x v="364"/>
    <n v="140"/>
    <n v="188"/>
    <n v="200"/>
    <n v="395"/>
    <n v="937"/>
    <n v="5"/>
    <x v="23"/>
    <x v="4"/>
    <x v="0"/>
    <x v="0"/>
    <x v="0"/>
    <x v="2"/>
    <x v="4"/>
  </r>
  <r>
    <n v="9"/>
    <n v="57"/>
    <n v="110"/>
    <n v="46"/>
    <n v="51"/>
    <x v="43"/>
    <x v="253"/>
    <n v="40"/>
    <n v="50"/>
    <n v="80"/>
    <n v="136"/>
    <n v="419"/>
    <n v="6"/>
    <x v="23"/>
    <x v="4"/>
    <x v="0"/>
    <x v="0"/>
    <x v="1"/>
    <x v="2"/>
    <x v="5"/>
  </r>
  <r>
    <n v="43"/>
    <n v="73"/>
    <n v="135"/>
    <n v="54"/>
    <n v="44"/>
    <x v="43"/>
    <x v="442"/>
    <n v="40"/>
    <n v="49"/>
    <n v="70"/>
    <n v="120"/>
    <n v="234"/>
    <n v="1"/>
    <x v="23"/>
    <x v="4"/>
    <x v="0"/>
    <x v="0"/>
    <x v="0"/>
    <x v="0"/>
    <x v="0"/>
  </r>
  <r>
    <n v="36"/>
    <n v="60"/>
    <n v="108"/>
    <n v="41"/>
    <n v="36"/>
    <x v="45"/>
    <x v="6"/>
    <n v="20"/>
    <n v="42"/>
    <n v="50"/>
    <n v="92"/>
    <n v="330"/>
    <n v="2"/>
    <x v="23"/>
    <x v="4"/>
    <x v="0"/>
    <x v="0"/>
    <x v="0"/>
    <x v="0"/>
    <x v="1"/>
  </r>
  <r>
    <n v="-9"/>
    <n v="65"/>
    <n v="119"/>
    <n v="47"/>
    <n v="71"/>
    <x v="46"/>
    <x v="176"/>
    <n v="10"/>
    <n v="43"/>
    <n v="70"/>
    <n v="107"/>
    <n v="513"/>
    <n v="3"/>
    <x v="23"/>
    <x v="4"/>
    <x v="0"/>
    <x v="0"/>
    <x v="1"/>
    <x v="0"/>
    <x v="2"/>
  </r>
  <r>
    <n v="45"/>
    <n v="66"/>
    <n v="114"/>
    <n v="41"/>
    <n v="36"/>
    <x v="19"/>
    <x v="492"/>
    <n v="30"/>
    <n v="38"/>
    <n v="60"/>
    <n v="98"/>
    <n v="920"/>
    <n v="8"/>
    <x v="23"/>
    <x v="5"/>
    <x v="0"/>
    <x v="1"/>
    <x v="1"/>
    <x v="3"/>
    <x v="6"/>
  </r>
  <r>
    <n v="45"/>
    <n v="51"/>
    <n v="91"/>
    <n v="34"/>
    <n v="21"/>
    <x v="28"/>
    <x v="587"/>
    <n v="30"/>
    <n v="30"/>
    <n v="40"/>
    <n v="61"/>
    <n v="715"/>
    <n v="9"/>
    <x v="23"/>
    <x v="5"/>
    <x v="0"/>
    <x v="1"/>
    <x v="1"/>
    <x v="3"/>
    <x v="7"/>
  </r>
  <r>
    <n v="42"/>
    <n v="63"/>
    <n v="113"/>
    <n v="43"/>
    <n v="35"/>
    <x v="45"/>
    <x v="585"/>
    <n v="20"/>
    <n v="41"/>
    <n v="50"/>
    <n v="91"/>
    <n v="262"/>
    <n v="11"/>
    <x v="23"/>
    <x v="5"/>
    <x v="0"/>
    <x v="1"/>
    <x v="0"/>
    <x v="1"/>
    <x v="9"/>
  </r>
  <r>
    <n v="-4"/>
    <n v="76"/>
    <n v="140"/>
    <n v="55"/>
    <n v="79"/>
    <x v="35"/>
    <x v="586"/>
    <n v="0"/>
    <n v="28"/>
    <n v="60"/>
    <n v="88"/>
    <n v="262"/>
    <n v="12"/>
    <x v="23"/>
    <x v="5"/>
    <x v="0"/>
    <x v="1"/>
    <x v="0"/>
    <x v="1"/>
    <x v="10"/>
  </r>
  <r>
    <n v="74"/>
    <n v="96"/>
    <n v="188"/>
    <n v="80"/>
    <n v="46"/>
    <x v="0"/>
    <x v="588"/>
    <n v="80"/>
    <n v="139"/>
    <n v="120"/>
    <n v="220"/>
    <n v="262"/>
    <n v="5"/>
    <x v="23"/>
    <x v="5"/>
    <x v="0"/>
    <x v="1"/>
    <x v="0"/>
    <x v="2"/>
    <x v="4"/>
  </r>
  <r>
    <n v="19"/>
    <n v="32"/>
    <n v="60"/>
    <n v="24"/>
    <n v="19"/>
    <x v="15"/>
    <x v="589"/>
    <n v="30"/>
    <n v="30"/>
    <n v="40"/>
    <n v="64"/>
    <n v="608"/>
    <n v="6"/>
    <x v="23"/>
    <x v="5"/>
    <x v="0"/>
    <x v="1"/>
    <x v="1"/>
    <x v="2"/>
    <x v="5"/>
  </r>
  <r>
    <n v="33"/>
    <n v="80"/>
    <n v="155"/>
    <n v="65"/>
    <n v="58"/>
    <x v="0"/>
    <x v="348"/>
    <n v="30"/>
    <n v="60"/>
    <n v="80"/>
    <n v="141"/>
    <n v="920"/>
    <n v="1"/>
    <x v="23"/>
    <x v="5"/>
    <x v="0"/>
    <x v="1"/>
    <x v="0"/>
    <x v="0"/>
    <x v="0"/>
  </r>
  <r>
    <n v="30"/>
    <n v="145"/>
    <n v="266"/>
    <n v="88"/>
    <n v="125"/>
    <x v="31"/>
    <x v="590"/>
    <n v="30"/>
    <n v="89"/>
    <n v="140"/>
    <n v="242"/>
    <n v="262"/>
    <n v="2"/>
    <x v="23"/>
    <x v="5"/>
    <x v="0"/>
    <x v="1"/>
    <x v="0"/>
    <x v="0"/>
    <x v="1"/>
  </r>
  <r>
    <n v="85"/>
    <n v="112"/>
    <n v="208"/>
    <n v="83"/>
    <n v="55"/>
    <x v="1"/>
    <x v="350"/>
    <n v="70"/>
    <n v="83"/>
    <n v="110"/>
    <n v="187"/>
    <n v="414"/>
    <n v="3"/>
    <x v="23"/>
    <x v="5"/>
    <x v="0"/>
    <x v="1"/>
    <x v="1"/>
    <x v="0"/>
    <x v="2"/>
  </r>
  <r>
    <n v="40"/>
    <n v="85"/>
    <n v="163"/>
    <n v="68"/>
    <n v="58"/>
    <x v="25"/>
    <x v="583"/>
    <n v="20"/>
    <n v="59"/>
    <n v="60"/>
    <n v="119"/>
    <n v="860"/>
    <n v="9"/>
    <x v="23"/>
    <x v="6"/>
    <x v="1"/>
    <x v="1"/>
    <x v="1"/>
    <x v="3"/>
    <x v="7"/>
  </r>
  <r>
    <n v="53"/>
    <n v="76"/>
    <n v="148"/>
    <n v="63"/>
    <n v="40"/>
    <x v="8"/>
    <x v="582"/>
    <n v="40"/>
    <n v="40"/>
    <n v="60"/>
    <n v="100"/>
    <n v="203"/>
    <n v="10"/>
    <x v="23"/>
    <x v="6"/>
    <x v="1"/>
    <x v="1"/>
    <x v="1"/>
    <x v="3"/>
    <x v="8"/>
  </r>
  <r>
    <n v="70"/>
    <n v="73"/>
    <n v="131"/>
    <n v="50"/>
    <n v="26"/>
    <x v="3"/>
    <x v="521"/>
    <n v="50"/>
    <n v="50"/>
    <n v="70"/>
    <n v="120"/>
    <n v="959"/>
    <n v="11"/>
    <x v="23"/>
    <x v="6"/>
    <x v="1"/>
    <x v="1"/>
    <x v="0"/>
    <x v="1"/>
    <x v="9"/>
  </r>
  <r>
    <n v="42"/>
    <n v="49"/>
    <n v="87"/>
    <n v="33"/>
    <n v="21"/>
    <x v="28"/>
    <x v="50"/>
    <n v="40"/>
    <n v="30"/>
    <n v="50"/>
    <n v="80"/>
    <n v="959"/>
    <n v="13"/>
    <x v="23"/>
    <x v="6"/>
    <x v="1"/>
    <x v="1"/>
    <x v="0"/>
    <x v="1"/>
    <x v="3"/>
  </r>
  <r>
    <n v="-3"/>
    <n v="76"/>
    <n v="140"/>
    <n v="55"/>
    <n v="78"/>
    <x v="35"/>
    <x v="586"/>
    <n v="10"/>
    <n v="45"/>
    <n v="70"/>
    <n v="120"/>
    <n v="203"/>
    <n v="5"/>
    <x v="23"/>
    <x v="6"/>
    <x v="1"/>
    <x v="1"/>
    <x v="0"/>
    <x v="2"/>
    <x v="4"/>
  </r>
  <r>
    <n v="31"/>
    <n v="65"/>
    <n v="121"/>
    <n v="49"/>
    <n v="44"/>
    <x v="34"/>
    <x v="96"/>
    <n v="40"/>
    <n v="46"/>
    <n v="70"/>
    <n v="110"/>
    <n v="203"/>
    <n v="6"/>
    <x v="23"/>
    <x v="6"/>
    <x v="1"/>
    <x v="1"/>
    <x v="1"/>
    <x v="2"/>
    <x v="5"/>
  </r>
  <r>
    <n v="156"/>
    <n v="174"/>
    <n v="308"/>
    <n v="96"/>
    <n v="69"/>
    <x v="76"/>
    <x v="591"/>
    <n v="110"/>
    <n v="97"/>
    <n v="160"/>
    <n v="262"/>
    <n v="959"/>
    <n v="2"/>
    <x v="23"/>
    <x v="6"/>
    <x v="1"/>
    <x v="1"/>
    <x v="0"/>
    <x v="0"/>
    <x v="1"/>
  </r>
  <r>
    <n v="18"/>
    <n v="32"/>
    <n v="60"/>
    <n v="24"/>
    <n v="20"/>
    <x v="15"/>
    <x v="589"/>
    <n v="20"/>
    <n v="10"/>
    <n v="30"/>
    <n v="48"/>
    <n v="904"/>
    <n v="8"/>
    <x v="23"/>
    <x v="7"/>
    <x v="1"/>
    <x v="0"/>
    <x v="1"/>
    <x v="3"/>
    <x v="6"/>
  </r>
  <r>
    <n v="34"/>
    <n v="80"/>
    <n v="155"/>
    <n v="65"/>
    <n v="57"/>
    <x v="0"/>
    <x v="348"/>
    <n v="20"/>
    <n v="31"/>
    <n v="60"/>
    <n v="109"/>
    <n v="305"/>
    <n v="9"/>
    <x v="23"/>
    <x v="7"/>
    <x v="1"/>
    <x v="0"/>
    <x v="1"/>
    <x v="3"/>
    <x v="7"/>
  </r>
  <r>
    <n v="74"/>
    <n v="96"/>
    <n v="188"/>
    <n v="80"/>
    <n v="46"/>
    <x v="0"/>
    <x v="588"/>
    <n v="30"/>
    <n v="60"/>
    <n v="60"/>
    <n v="120"/>
    <n v="407"/>
    <n v="10"/>
    <x v="23"/>
    <x v="7"/>
    <x v="1"/>
    <x v="0"/>
    <x v="1"/>
    <x v="3"/>
    <x v="8"/>
  </r>
  <r>
    <n v="39"/>
    <n v="45"/>
    <n v="80"/>
    <n v="30"/>
    <n v="19"/>
    <x v="14"/>
    <x v="592"/>
    <n v="30"/>
    <n v="30"/>
    <n v="40"/>
    <n v="70"/>
    <n v="321"/>
    <n v="11"/>
    <x v="23"/>
    <x v="7"/>
    <x v="1"/>
    <x v="0"/>
    <x v="0"/>
    <x v="1"/>
    <x v="9"/>
  </r>
  <r>
    <n v="45"/>
    <n v="51"/>
    <n v="91"/>
    <n v="34"/>
    <n v="21"/>
    <x v="28"/>
    <x v="587"/>
    <n v="40"/>
    <n v="43"/>
    <n v="50"/>
    <n v="67"/>
    <n v="321"/>
    <n v="13"/>
    <x v="23"/>
    <x v="7"/>
    <x v="1"/>
    <x v="0"/>
    <x v="0"/>
    <x v="1"/>
    <x v="3"/>
  </r>
  <r>
    <n v="31"/>
    <n v="145"/>
    <n v="266"/>
    <n v="62"/>
    <n v="124"/>
    <x v="31"/>
    <x v="590"/>
    <n v="30"/>
    <n v="83"/>
    <n v="140"/>
    <n v="245"/>
    <n v="305"/>
    <n v="5"/>
    <x v="23"/>
    <x v="7"/>
    <x v="1"/>
    <x v="0"/>
    <x v="0"/>
    <x v="2"/>
    <x v="4"/>
  </r>
  <r>
    <n v="86"/>
    <n v="112"/>
    <n v="208"/>
    <n v="83"/>
    <n v="54"/>
    <x v="1"/>
    <x v="350"/>
    <n v="70"/>
    <n v="86"/>
    <n v="110"/>
    <n v="184"/>
    <n v="386"/>
    <n v="6"/>
    <x v="23"/>
    <x v="7"/>
    <x v="1"/>
    <x v="0"/>
    <x v="1"/>
    <x v="2"/>
    <x v="5"/>
  </r>
  <r>
    <n v="108"/>
    <n v="133"/>
    <n v="236"/>
    <n v="88"/>
    <n v="60"/>
    <x v="57"/>
    <x v="67"/>
    <n v="80"/>
    <n v="70"/>
    <n v="120"/>
    <n v="192"/>
    <n v="407"/>
    <n v="2"/>
    <x v="23"/>
    <x v="7"/>
    <x v="1"/>
    <x v="0"/>
    <x v="0"/>
    <x v="0"/>
    <x v="1"/>
  </r>
  <r>
    <n v="181"/>
    <n v="186"/>
    <n v="341"/>
    <n v="158"/>
    <n v="64"/>
    <x v="60"/>
    <x v="584"/>
    <n v="110"/>
    <n v="133"/>
    <n v="160"/>
    <n v="283"/>
    <n v="727"/>
    <n v="3"/>
    <x v="23"/>
    <x v="7"/>
    <x v="1"/>
    <x v="0"/>
    <x v="1"/>
    <x v="0"/>
    <x v="2"/>
  </r>
  <r>
    <n v="10"/>
    <n v="57"/>
    <n v="110"/>
    <n v="46"/>
    <n v="50"/>
    <x v="43"/>
    <x v="253"/>
    <n v="10"/>
    <n v="39"/>
    <n v="40"/>
    <n v="79"/>
    <n v="774"/>
    <n v="9"/>
    <x v="23"/>
    <x v="8"/>
    <x v="1"/>
    <x v="0"/>
    <x v="1"/>
    <x v="3"/>
    <x v="7"/>
  </r>
  <r>
    <n v="43"/>
    <n v="49"/>
    <n v="87"/>
    <n v="33"/>
    <n v="20"/>
    <x v="28"/>
    <x v="343"/>
    <n v="40"/>
    <n v="19"/>
    <n v="50"/>
    <n v="91"/>
    <n v="978"/>
    <n v="11"/>
    <x v="23"/>
    <x v="8"/>
    <x v="1"/>
    <x v="0"/>
    <x v="0"/>
    <x v="1"/>
    <x v="9"/>
  </r>
  <r>
    <n v="37"/>
    <n v="44"/>
    <n v="78"/>
    <n v="29"/>
    <n v="19"/>
    <x v="14"/>
    <x v="65"/>
    <n v="30"/>
    <n v="30"/>
    <n v="40"/>
    <n v="83"/>
    <n v="774"/>
    <n v="13"/>
    <x v="23"/>
    <x v="8"/>
    <x v="1"/>
    <x v="0"/>
    <x v="0"/>
    <x v="1"/>
    <x v="3"/>
  </r>
  <r>
    <n v="-30"/>
    <n v="52"/>
    <n v="106"/>
    <n v="47"/>
    <n v="72"/>
    <x v="46"/>
    <x v="593"/>
    <n v="-10"/>
    <n v="40"/>
    <n v="50"/>
    <n v="85"/>
    <n v="978"/>
    <n v="5"/>
    <x v="23"/>
    <x v="8"/>
    <x v="1"/>
    <x v="0"/>
    <x v="0"/>
    <x v="2"/>
    <x v="4"/>
  </r>
  <r>
    <n v="129"/>
    <n v="153"/>
    <n v="326"/>
    <n v="191"/>
    <n v="66"/>
    <x v="46"/>
    <x v="364"/>
    <n v="80"/>
    <n v="170"/>
    <n v="140"/>
    <n v="290"/>
    <n v="857"/>
    <n v="7"/>
    <x v="23"/>
    <x v="8"/>
    <x v="1"/>
    <x v="0"/>
    <x v="0"/>
    <x v="2"/>
    <x v="11"/>
  </r>
  <r>
    <n v="579"/>
    <n v="443"/>
    <n v="543"/>
    <n v="67"/>
    <n v="53"/>
    <x v="9"/>
    <x v="594"/>
    <n v="360"/>
    <n v="58"/>
    <n v="390"/>
    <n v="450"/>
    <n v="351"/>
    <n v="2"/>
    <x v="23"/>
    <x v="8"/>
    <x v="1"/>
    <x v="0"/>
    <x v="0"/>
    <x v="0"/>
    <x v="1"/>
  </r>
  <r>
    <n v="3"/>
    <n v="49"/>
    <n v="94"/>
    <n v="39"/>
    <n v="47"/>
    <x v="3"/>
    <x v="579"/>
    <n v="10"/>
    <n v="20"/>
    <n v="40"/>
    <n v="60"/>
    <n v="603"/>
    <n v="9"/>
    <x v="23"/>
    <x v="9"/>
    <x v="1"/>
    <x v="1"/>
    <x v="1"/>
    <x v="3"/>
    <x v="7"/>
  </r>
  <r>
    <n v="15"/>
    <n v="25"/>
    <n v="44"/>
    <n v="16"/>
    <n v="15"/>
    <x v="16"/>
    <x v="381"/>
    <n v="20"/>
    <n v="10"/>
    <n v="30"/>
    <n v="40"/>
    <n v="603"/>
    <n v="11"/>
    <x v="23"/>
    <x v="9"/>
    <x v="1"/>
    <x v="1"/>
    <x v="0"/>
    <x v="1"/>
    <x v="9"/>
  </r>
  <r>
    <n v="47"/>
    <n v="43"/>
    <n v="46"/>
    <n v="0"/>
    <n v="11"/>
    <x v="38"/>
    <x v="575"/>
    <n v="30"/>
    <n v="0"/>
    <n v="40"/>
    <n v="27"/>
    <n v="603"/>
    <n v="13"/>
    <x v="23"/>
    <x v="9"/>
    <x v="1"/>
    <x v="1"/>
    <x v="0"/>
    <x v="1"/>
    <x v="3"/>
  </r>
  <r>
    <n v="-6"/>
    <n v="69"/>
    <n v="126"/>
    <n v="49"/>
    <n v="73"/>
    <x v="100"/>
    <x v="580"/>
    <n v="10"/>
    <n v="45"/>
    <n v="70"/>
    <n v="110"/>
    <n v="603"/>
    <n v="5"/>
    <x v="23"/>
    <x v="9"/>
    <x v="1"/>
    <x v="1"/>
    <x v="0"/>
    <x v="2"/>
    <x v="4"/>
  </r>
  <r>
    <n v="-24"/>
    <n v="25"/>
    <n v="48"/>
    <n v="20"/>
    <n v="41"/>
    <x v="15"/>
    <x v="578"/>
    <n v="0"/>
    <n v="10"/>
    <n v="30"/>
    <n v="40"/>
    <n v="603"/>
    <n v="7"/>
    <x v="23"/>
    <x v="9"/>
    <x v="1"/>
    <x v="1"/>
    <x v="0"/>
    <x v="2"/>
    <x v="11"/>
  </r>
  <r>
    <n v="55"/>
    <n v="75"/>
    <n v="135"/>
    <n v="52"/>
    <n v="38"/>
    <x v="34"/>
    <x v="595"/>
    <n v="50"/>
    <n v="40"/>
    <n v="70"/>
    <n v="111"/>
    <n v="603"/>
    <n v="1"/>
    <x v="23"/>
    <x v="9"/>
    <x v="1"/>
    <x v="1"/>
    <x v="0"/>
    <x v="0"/>
    <x v="0"/>
  </r>
  <r>
    <n v="42"/>
    <n v="74"/>
    <n v="130"/>
    <n v="48"/>
    <n v="46"/>
    <x v="4"/>
    <x v="344"/>
    <n v="30"/>
    <n v="38"/>
    <n v="60"/>
    <n v="102"/>
    <n v="603"/>
    <n v="2"/>
    <x v="23"/>
    <x v="9"/>
    <x v="1"/>
    <x v="1"/>
    <x v="0"/>
    <x v="0"/>
    <x v="1"/>
  </r>
  <r>
    <n v="459"/>
    <n v="453"/>
    <n v="796"/>
    <n v="316"/>
    <n v="144"/>
    <x v="99"/>
    <x v="303"/>
    <n v="210"/>
    <n v="211"/>
    <n v="320"/>
    <n v="549"/>
    <n v="631"/>
    <n v="9"/>
    <x v="23"/>
    <x v="10"/>
    <x v="1"/>
    <x v="0"/>
    <x v="1"/>
    <x v="3"/>
    <x v="7"/>
  </r>
  <r>
    <n v="-280"/>
    <n v="-93"/>
    <n v="158"/>
    <n v="191"/>
    <n v="96"/>
    <x v="73"/>
    <x v="596"/>
    <n v="-150"/>
    <n v="131"/>
    <n v="-80"/>
    <n v="100"/>
    <n v="716"/>
    <n v="10"/>
    <x v="23"/>
    <x v="10"/>
    <x v="1"/>
    <x v="0"/>
    <x v="1"/>
    <x v="3"/>
    <x v="8"/>
  </r>
  <r>
    <n v="132"/>
    <n v="124"/>
    <n v="224"/>
    <n v="86"/>
    <n v="35"/>
    <x v="0"/>
    <x v="434"/>
    <n v="90"/>
    <n v="101"/>
    <n v="120"/>
    <n v="221"/>
    <n v="718"/>
    <n v="11"/>
    <x v="23"/>
    <x v="10"/>
    <x v="1"/>
    <x v="0"/>
    <x v="0"/>
    <x v="1"/>
    <x v="9"/>
  </r>
  <r>
    <n v="197"/>
    <n v="179"/>
    <n v="322"/>
    <n v="158"/>
    <n v="46"/>
    <x v="20"/>
    <x v="567"/>
    <n v="150"/>
    <n v="115"/>
    <n v="190"/>
    <n v="322"/>
    <n v="518"/>
    <n v="12"/>
    <x v="23"/>
    <x v="10"/>
    <x v="1"/>
    <x v="0"/>
    <x v="0"/>
    <x v="1"/>
    <x v="10"/>
  </r>
  <r>
    <n v="77"/>
    <n v="79"/>
    <n v="142"/>
    <n v="54"/>
    <n v="27"/>
    <x v="4"/>
    <x v="542"/>
    <n v="60"/>
    <n v="63"/>
    <n v="80"/>
    <n v="143"/>
    <n v="585"/>
    <n v="13"/>
    <x v="23"/>
    <x v="10"/>
    <x v="1"/>
    <x v="0"/>
    <x v="0"/>
    <x v="1"/>
    <x v="3"/>
  </r>
  <r>
    <n v="-332"/>
    <n v="-69"/>
    <n v="70"/>
    <n v="91"/>
    <n v="155"/>
    <x v="101"/>
    <x v="597"/>
    <n v="-210"/>
    <n v="139"/>
    <n v="-70"/>
    <n v="65"/>
    <n v="845"/>
    <n v="5"/>
    <x v="23"/>
    <x v="10"/>
    <x v="1"/>
    <x v="0"/>
    <x v="0"/>
    <x v="2"/>
    <x v="4"/>
  </r>
  <r>
    <n v="463"/>
    <n v="407"/>
    <n v="700"/>
    <n v="192"/>
    <n v="95"/>
    <x v="97"/>
    <x v="598"/>
    <n v="320"/>
    <n v="188"/>
    <n v="400"/>
    <n v="633"/>
    <n v="518"/>
    <n v="7"/>
    <x v="23"/>
    <x v="10"/>
    <x v="1"/>
    <x v="0"/>
    <x v="0"/>
    <x v="2"/>
    <x v="11"/>
  </r>
  <r>
    <n v="402"/>
    <n v="420"/>
    <n v="745"/>
    <n v="264"/>
    <n v="149"/>
    <x v="81"/>
    <x v="599"/>
    <n v="250"/>
    <n v="181"/>
    <n v="370"/>
    <n v="620"/>
    <n v="315"/>
    <n v="2"/>
    <x v="23"/>
    <x v="10"/>
    <x v="1"/>
    <x v="0"/>
    <x v="0"/>
    <x v="0"/>
    <x v="1"/>
  </r>
  <r>
    <n v="114"/>
    <n v="120"/>
    <n v="228"/>
    <n v="94"/>
    <n v="43"/>
    <x v="62"/>
    <x v="400"/>
    <n v="70"/>
    <n v="80"/>
    <n v="110"/>
    <n v="182"/>
    <n v="985"/>
    <n v="8"/>
    <x v="23"/>
    <x v="11"/>
    <x v="2"/>
    <x v="1"/>
    <x v="1"/>
    <x v="3"/>
    <x v="6"/>
  </r>
  <r>
    <n v="39"/>
    <n v="85"/>
    <n v="163"/>
    <n v="68"/>
    <n v="59"/>
    <x v="25"/>
    <x v="583"/>
    <n v="30"/>
    <n v="60"/>
    <n v="80"/>
    <n v="149"/>
    <n v="318"/>
    <n v="9"/>
    <x v="23"/>
    <x v="11"/>
    <x v="2"/>
    <x v="1"/>
    <x v="1"/>
    <x v="3"/>
    <x v="7"/>
  </r>
  <r>
    <n v="68"/>
    <n v="71"/>
    <n v="128"/>
    <n v="49"/>
    <n v="25"/>
    <x v="45"/>
    <x v="337"/>
    <n v="70"/>
    <n v="50"/>
    <n v="90"/>
    <n v="142"/>
    <n v="985"/>
    <n v="2"/>
    <x v="23"/>
    <x v="11"/>
    <x v="2"/>
    <x v="1"/>
    <x v="0"/>
    <x v="0"/>
    <x v="1"/>
  </r>
  <r>
    <n v="46"/>
    <n v="51"/>
    <n v="91"/>
    <n v="34"/>
    <n v="20"/>
    <x v="28"/>
    <x v="587"/>
    <n v="50"/>
    <n v="40"/>
    <n v="60"/>
    <n v="100"/>
    <n v="337"/>
    <n v="3"/>
    <x v="23"/>
    <x v="11"/>
    <x v="2"/>
    <x v="1"/>
    <x v="1"/>
    <x v="0"/>
    <x v="2"/>
  </r>
  <r>
    <n v="-4"/>
    <n v="76"/>
    <n v="140"/>
    <n v="55"/>
    <n v="79"/>
    <x v="35"/>
    <x v="600"/>
    <n v="0"/>
    <n v="40"/>
    <n v="60"/>
    <n v="100"/>
    <n v="225"/>
    <n v="4"/>
    <x v="23"/>
    <x v="11"/>
    <x v="2"/>
    <x v="1"/>
    <x v="0"/>
    <x v="2"/>
    <x v="12"/>
  </r>
  <r>
    <n v="46"/>
    <n v="66"/>
    <n v="114"/>
    <n v="41"/>
    <n v="35"/>
    <x v="19"/>
    <x v="492"/>
    <n v="20"/>
    <n v="30"/>
    <n v="50"/>
    <n v="80"/>
    <n v="225"/>
    <n v="5"/>
    <x v="23"/>
    <x v="11"/>
    <x v="2"/>
    <x v="1"/>
    <x v="0"/>
    <x v="2"/>
    <x v="4"/>
  </r>
  <r>
    <n v="40"/>
    <n v="63"/>
    <n v="113"/>
    <n v="43"/>
    <n v="36"/>
    <x v="45"/>
    <x v="585"/>
    <n v="20"/>
    <n v="24"/>
    <n v="50"/>
    <n v="80"/>
    <n v="318"/>
    <n v="6"/>
    <x v="23"/>
    <x v="11"/>
    <x v="2"/>
    <x v="1"/>
    <x v="1"/>
    <x v="2"/>
    <x v="5"/>
  </r>
  <r>
    <n v="13"/>
    <n v="25"/>
    <n v="44"/>
    <n v="16"/>
    <n v="16"/>
    <x v="16"/>
    <x v="381"/>
    <n v="10"/>
    <n v="10"/>
    <n v="20"/>
    <n v="22"/>
    <n v="505"/>
    <n v="8"/>
    <x v="23"/>
    <x v="12"/>
    <x v="2"/>
    <x v="1"/>
    <x v="1"/>
    <x v="3"/>
    <x v="6"/>
  </r>
  <r>
    <n v="10"/>
    <n v="38"/>
    <n v="74"/>
    <n v="31"/>
    <n v="31"/>
    <x v="28"/>
    <x v="577"/>
    <n v="20"/>
    <n v="20"/>
    <n v="40"/>
    <n v="69"/>
    <n v="505"/>
    <n v="9"/>
    <x v="23"/>
    <x v="12"/>
    <x v="2"/>
    <x v="1"/>
    <x v="1"/>
    <x v="3"/>
    <x v="7"/>
  </r>
  <r>
    <n v="40"/>
    <n v="74"/>
    <n v="130"/>
    <n v="48"/>
    <n v="47"/>
    <x v="4"/>
    <x v="344"/>
    <n v="50"/>
    <n v="52"/>
    <n v="90"/>
    <n v="142"/>
    <n v="505"/>
    <n v="2"/>
    <x v="23"/>
    <x v="12"/>
    <x v="2"/>
    <x v="1"/>
    <x v="0"/>
    <x v="0"/>
    <x v="1"/>
  </r>
  <r>
    <n v="24"/>
    <n v="68"/>
    <n v="171"/>
    <n v="92"/>
    <n v="52"/>
    <x v="55"/>
    <x v="581"/>
    <n v="40"/>
    <n v="88"/>
    <n v="90"/>
    <n v="187"/>
    <n v="505"/>
    <n v="3"/>
    <x v="23"/>
    <x v="12"/>
    <x v="2"/>
    <x v="1"/>
    <x v="1"/>
    <x v="0"/>
    <x v="2"/>
  </r>
  <r>
    <n v="-22"/>
    <n v="25"/>
    <n v="48"/>
    <n v="20"/>
    <n v="40"/>
    <x v="15"/>
    <x v="601"/>
    <n v="-10"/>
    <n v="10"/>
    <n v="20"/>
    <n v="30"/>
    <n v="505"/>
    <n v="4"/>
    <x v="23"/>
    <x v="12"/>
    <x v="2"/>
    <x v="1"/>
    <x v="0"/>
    <x v="2"/>
    <x v="12"/>
  </r>
  <r>
    <n v="-7"/>
    <n v="69"/>
    <n v="126"/>
    <n v="49"/>
    <n v="74"/>
    <x v="100"/>
    <x v="580"/>
    <n v="10"/>
    <n v="30"/>
    <n v="60"/>
    <n v="85"/>
    <n v="505"/>
    <n v="5"/>
    <x v="23"/>
    <x v="12"/>
    <x v="2"/>
    <x v="1"/>
    <x v="0"/>
    <x v="2"/>
    <x v="4"/>
  </r>
  <r>
    <n v="18"/>
    <n v="51"/>
    <n v="95"/>
    <n v="38"/>
    <n v="39"/>
    <x v="19"/>
    <x v="59"/>
    <n v="0"/>
    <n v="36"/>
    <n v="30"/>
    <n v="60"/>
    <n v="505"/>
    <n v="6"/>
    <x v="23"/>
    <x v="12"/>
    <x v="2"/>
    <x v="1"/>
    <x v="1"/>
    <x v="2"/>
    <x v="5"/>
  </r>
  <r>
    <n v="33"/>
    <n v="80"/>
    <n v="155"/>
    <n v="65"/>
    <n v="58"/>
    <x v="0"/>
    <x v="348"/>
    <n v="20"/>
    <n v="60"/>
    <n v="70"/>
    <n v="138"/>
    <n v="405"/>
    <n v="8"/>
    <x v="23"/>
    <x v="13"/>
    <x v="2"/>
    <x v="1"/>
    <x v="1"/>
    <x v="3"/>
    <x v="6"/>
  </r>
  <r>
    <n v="30"/>
    <n v="145"/>
    <n v="266"/>
    <n v="85"/>
    <n v="125"/>
    <x v="31"/>
    <x v="590"/>
    <n v="30"/>
    <n v="81"/>
    <n v="140"/>
    <n v="230"/>
    <n v="580"/>
    <n v="9"/>
    <x v="23"/>
    <x v="13"/>
    <x v="2"/>
    <x v="1"/>
    <x v="1"/>
    <x v="3"/>
    <x v="7"/>
  </r>
  <r>
    <n v="98"/>
    <n v="104"/>
    <n v="197"/>
    <n v="81"/>
    <n v="38"/>
    <x v="2"/>
    <x v="25"/>
    <n v="100"/>
    <n v="88"/>
    <n v="130"/>
    <n v="220"/>
    <n v="580"/>
    <n v="2"/>
    <x v="23"/>
    <x v="13"/>
    <x v="2"/>
    <x v="1"/>
    <x v="0"/>
    <x v="0"/>
    <x v="1"/>
  </r>
  <r>
    <n v="42"/>
    <n v="49"/>
    <n v="87"/>
    <n v="33"/>
    <n v="21"/>
    <x v="28"/>
    <x v="343"/>
    <n v="50"/>
    <n v="33"/>
    <n v="60"/>
    <n v="87"/>
    <n v="918"/>
    <n v="3"/>
    <x v="23"/>
    <x v="13"/>
    <x v="2"/>
    <x v="1"/>
    <x v="1"/>
    <x v="0"/>
    <x v="2"/>
  </r>
  <r>
    <n v="180"/>
    <n v="186"/>
    <n v="341"/>
    <n v="161"/>
    <n v="65"/>
    <x v="60"/>
    <x v="602"/>
    <n v="90"/>
    <n v="89"/>
    <n v="140"/>
    <n v="240"/>
    <n v="918"/>
    <n v="4"/>
    <x v="23"/>
    <x v="13"/>
    <x v="2"/>
    <x v="1"/>
    <x v="0"/>
    <x v="2"/>
    <x v="12"/>
  </r>
  <r>
    <n v="36"/>
    <n v="44"/>
    <n v="78"/>
    <n v="29"/>
    <n v="20"/>
    <x v="14"/>
    <x v="65"/>
    <n v="20"/>
    <n v="20"/>
    <n v="30"/>
    <n v="45"/>
    <n v="580"/>
    <n v="5"/>
    <x v="23"/>
    <x v="13"/>
    <x v="2"/>
    <x v="1"/>
    <x v="0"/>
    <x v="2"/>
    <x v="4"/>
  </r>
  <r>
    <n v="107"/>
    <n v="133"/>
    <n v="236"/>
    <n v="88"/>
    <n v="61"/>
    <x v="57"/>
    <x v="67"/>
    <n v="60"/>
    <n v="60"/>
    <n v="110"/>
    <n v="176"/>
    <n v="918"/>
    <n v="6"/>
    <x v="23"/>
    <x v="13"/>
    <x v="2"/>
    <x v="1"/>
    <x v="1"/>
    <x v="2"/>
    <x v="5"/>
  </r>
  <r>
    <n v="42"/>
    <n v="73"/>
    <n v="135"/>
    <n v="54"/>
    <n v="45"/>
    <x v="43"/>
    <x v="442"/>
    <n v="30"/>
    <n v="58"/>
    <n v="60"/>
    <n v="118"/>
    <n v="325"/>
    <n v="8"/>
    <x v="23"/>
    <x v="14"/>
    <x v="2"/>
    <x v="0"/>
    <x v="1"/>
    <x v="3"/>
    <x v="6"/>
  </r>
  <r>
    <n v="36"/>
    <n v="60"/>
    <n v="108"/>
    <n v="41"/>
    <n v="36"/>
    <x v="45"/>
    <x v="6"/>
    <n v="30"/>
    <n v="21"/>
    <n v="60"/>
    <n v="81"/>
    <n v="430"/>
    <n v="9"/>
    <x v="23"/>
    <x v="14"/>
    <x v="2"/>
    <x v="0"/>
    <x v="1"/>
    <x v="3"/>
    <x v="7"/>
  </r>
  <r>
    <n v="279"/>
    <n v="284"/>
    <n v="559"/>
    <n v="261"/>
    <n v="96"/>
    <x v="73"/>
    <x v="603"/>
    <n v="240"/>
    <n v="235"/>
    <n v="340"/>
    <n v="620"/>
    <n v="409"/>
    <n v="2"/>
    <x v="23"/>
    <x v="14"/>
    <x v="2"/>
    <x v="0"/>
    <x v="0"/>
    <x v="0"/>
    <x v="1"/>
  </r>
  <r>
    <n v="45"/>
    <n v="56"/>
    <n v="106"/>
    <n v="43"/>
    <n v="26"/>
    <x v="3"/>
    <x v="568"/>
    <n v="40"/>
    <n v="53"/>
    <n v="60"/>
    <n v="110"/>
    <n v="956"/>
    <n v="3"/>
    <x v="23"/>
    <x v="14"/>
    <x v="2"/>
    <x v="0"/>
    <x v="1"/>
    <x v="0"/>
    <x v="2"/>
  </r>
  <r>
    <n v="70"/>
    <n v="101"/>
    <n v="179"/>
    <n v="67"/>
    <n v="54"/>
    <x v="9"/>
    <x v="604"/>
    <n v="30"/>
    <n v="54"/>
    <n v="70"/>
    <n v="124"/>
    <n v="361"/>
    <n v="4"/>
    <x v="23"/>
    <x v="14"/>
    <x v="2"/>
    <x v="0"/>
    <x v="0"/>
    <x v="2"/>
    <x v="12"/>
  </r>
  <r>
    <n v="197"/>
    <n v="179"/>
    <n v="322"/>
    <n v="62"/>
    <n v="46"/>
    <x v="20"/>
    <x v="567"/>
    <n v="110"/>
    <n v="85"/>
    <n v="140"/>
    <n v="230"/>
    <n v="254"/>
    <n v="5"/>
    <x v="23"/>
    <x v="14"/>
    <x v="2"/>
    <x v="0"/>
    <x v="0"/>
    <x v="2"/>
    <x v="4"/>
  </r>
  <r>
    <n v="77"/>
    <n v="79"/>
    <n v="142"/>
    <n v="54"/>
    <n v="27"/>
    <x v="4"/>
    <x v="542"/>
    <n v="40"/>
    <n v="40"/>
    <n v="60"/>
    <n v="100"/>
    <n v="430"/>
    <n v="6"/>
    <x v="23"/>
    <x v="14"/>
    <x v="2"/>
    <x v="0"/>
    <x v="1"/>
    <x v="2"/>
    <x v="5"/>
  </r>
  <r>
    <n v="-6"/>
    <n v="69"/>
    <n v="126"/>
    <n v="49"/>
    <n v="73"/>
    <x v="100"/>
    <x v="580"/>
    <n v="0"/>
    <n v="19"/>
    <n v="50"/>
    <n v="69"/>
    <n v="435"/>
    <n v="11"/>
    <x v="23"/>
    <x v="15"/>
    <x v="3"/>
    <x v="1"/>
    <x v="0"/>
    <x v="1"/>
    <x v="9"/>
  </r>
  <r>
    <n v="18"/>
    <n v="51"/>
    <n v="95"/>
    <n v="38"/>
    <n v="39"/>
    <x v="19"/>
    <x v="59"/>
    <n v="10"/>
    <n v="20"/>
    <n v="40"/>
    <n v="60"/>
    <n v="435"/>
    <n v="12"/>
    <x v="23"/>
    <x v="15"/>
    <x v="3"/>
    <x v="1"/>
    <x v="0"/>
    <x v="1"/>
    <x v="10"/>
  </r>
  <r>
    <n v="-22"/>
    <n v="25"/>
    <n v="48"/>
    <n v="20"/>
    <n v="40"/>
    <x v="15"/>
    <x v="578"/>
    <n v="0"/>
    <n v="10"/>
    <n v="20"/>
    <n v="17"/>
    <n v="435"/>
    <n v="13"/>
    <x v="23"/>
    <x v="15"/>
    <x v="3"/>
    <x v="1"/>
    <x v="0"/>
    <x v="1"/>
    <x v="3"/>
  </r>
  <r>
    <n v="53"/>
    <n v="75"/>
    <n v="135"/>
    <n v="52"/>
    <n v="39"/>
    <x v="34"/>
    <x v="595"/>
    <n v="40"/>
    <n v="48"/>
    <n v="70"/>
    <n v="102"/>
    <n v="435"/>
    <n v="8"/>
    <x v="23"/>
    <x v="15"/>
    <x v="3"/>
    <x v="1"/>
    <x v="1"/>
    <x v="3"/>
    <x v="6"/>
  </r>
  <r>
    <n v="42"/>
    <n v="74"/>
    <n v="130"/>
    <n v="48"/>
    <n v="46"/>
    <x v="4"/>
    <x v="344"/>
    <n v="40"/>
    <n v="40"/>
    <n v="70"/>
    <n v="101"/>
    <n v="435"/>
    <n v="9"/>
    <x v="23"/>
    <x v="15"/>
    <x v="3"/>
    <x v="1"/>
    <x v="1"/>
    <x v="3"/>
    <x v="7"/>
  </r>
  <r>
    <n v="25"/>
    <n v="68"/>
    <n v="171"/>
    <n v="92"/>
    <n v="51"/>
    <x v="55"/>
    <x v="581"/>
    <n v="20"/>
    <n v="80"/>
    <n v="60"/>
    <n v="150"/>
    <n v="435"/>
    <n v="10"/>
    <x v="23"/>
    <x v="15"/>
    <x v="3"/>
    <x v="1"/>
    <x v="1"/>
    <x v="3"/>
    <x v="8"/>
  </r>
  <r>
    <n v="39"/>
    <n v="46"/>
    <n v="82"/>
    <n v="31"/>
    <n v="20"/>
    <x v="14"/>
    <x v="46"/>
    <n v="30"/>
    <n v="34"/>
    <n v="40"/>
    <n v="74"/>
    <n v="435"/>
    <n v="4"/>
    <x v="23"/>
    <x v="15"/>
    <x v="3"/>
    <x v="1"/>
    <x v="0"/>
    <x v="2"/>
    <x v="12"/>
  </r>
  <r>
    <n v="114"/>
    <n v="120"/>
    <n v="228"/>
    <n v="94"/>
    <n v="43"/>
    <x v="62"/>
    <x v="400"/>
    <n v="70"/>
    <n v="90"/>
    <n v="110"/>
    <n v="195"/>
    <n v="435"/>
    <n v="5"/>
    <x v="23"/>
    <x v="15"/>
    <x v="3"/>
    <x v="1"/>
    <x v="0"/>
    <x v="2"/>
    <x v="4"/>
  </r>
  <r>
    <n v="70"/>
    <n v="73"/>
    <n v="131"/>
    <n v="50"/>
    <n v="26"/>
    <x v="3"/>
    <x v="521"/>
    <n v="50"/>
    <n v="40"/>
    <n v="70"/>
    <n v="116"/>
    <n v="435"/>
    <n v="6"/>
    <x v="23"/>
    <x v="15"/>
    <x v="3"/>
    <x v="1"/>
    <x v="1"/>
    <x v="2"/>
    <x v="5"/>
  </r>
  <r>
    <n v="53"/>
    <n v="76"/>
    <n v="148"/>
    <n v="63"/>
    <n v="40"/>
    <x v="8"/>
    <x v="582"/>
    <n v="50"/>
    <n v="70"/>
    <n v="90"/>
    <n v="160"/>
    <n v="435"/>
    <n v="1"/>
    <x v="23"/>
    <x v="15"/>
    <x v="3"/>
    <x v="1"/>
    <x v="0"/>
    <x v="0"/>
    <x v="0"/>
  </r>
  <r>
    <n v="31"/>
    <n v="65"/>
    <n v="121"/>
    <n v="49"/>
    <n v="44"/>
    <x v="34"/>
    <x v="96"/>
    <n v="50"/>
    <n v="52"/>
    <n v="80"/>
    <n v="130"/>
    <n v="435"/>
    <n v="2"/>
    <x v="23"/>
    <x v="15"/>
    <x v="3"/>
    <x v="1"/>
    <x v="0"/>
    <x v="0"/>
    <x v="1"/>
  </r>
  <r>
    <n v="39"/>
    <n v="85"/>
    <n v="163"/>
    <n v="68"/>
    <n v="59"/>
    <x v="25"/>
    <x v="583"/>
    <n v="50"/>
    <n v="80"/>
    <n v="100"/>
    <n v="180"/>
    <n v="801"/>
    <n v="3"/>
    <x v="23"/>
    <x v="15"/>
    <x v="3"/>
    <x v="1"/>
    <x v="1"/>
    <x v="0"/>
    <x v="2"/>
  </r>
  <r>
    <n v="199"/>
    <n v="179"/>
    <n v="322"/>
    <n v="79"/>
    <n v="45"/>
    <x v="20"/>
    <x v="567"/>
    <n v="110"/>
    <n v="79"/>
    <n v="130"/>
    <n v="209"/>
    <n v="323"/>
    <n v="11"/>
    <x v="23"/>
    <x v="16"/>
    <x v="3"/>
    <x v="0"/>
    <x v="0"/>
    <x v="1"/>
    <x v="9"/>
  </r>
  <r>
    <n v="79"/>
    <n v="79"/>
    <n v="142"/>
    <n v="54"/>
    <n v="26"/>
    <x v="4"/>
    <x v="542"/>
    <n v="50"/>
    <n v="42"/>
    <n v="60"/>
    <n v="102"/>
    <n v="408"/>
    <n v="12"/>
    <x v="23"/>
    <x v="16"/>
    <x v="3"/>
    <x v="0"/>
    <x v="0"/>
    <x v="1"/>
    <x v="10"/>
  </r>
  <r>
    <n v="70"/>
    <n v="101"/>
    <n v="179"/>
    <n v="67"/>
    <n v="54"/>
    <x v="9"/>
    <x v="566"/>
    <n v="50"/>
    <n v="53"/>
    <n v="80"/>
    <n v="120"/>
    <n v="510"/>
    <n v="13"/>
    <x v="23"/>
    <x v="16"/>
    <x v="3"/>
    <x v="0"/>
    <x v="0"/>
    <x v="1"/>
    <x v="3"/>
  </r>
  <r>
    <n v="132"/>
    <n v="124"/>
    <n v="224"/>
    <n v="86"/>
    <n v="35"/>
    <x v="0"/>
    <x v="434"/>
    <n v="80"/>
    <n v="72"/>
    <n v="110"/>
    <n v="182"/>
    <n v="916"/>
    <n v="8"/>
    <x v="23"/>
    <x v="16"/>
    <x v="3"/>
    <x v="0"/>
    <x v="1"/>
    <x v="3"/>
    <x v="6"/>
  </r>
  <r>
    <n v="279"/>
    <n v="284"/>
    <n v="559"/>
    <n v="210"/>
    <n v="96"/>
    <x v="73"/>
    <x v="603"/>
    <n v="170"/>
    <n v="145"/>
    <n v="260"/>
    <n v="489"/>
    <n v="661"/>
    <n v="9"/>
    <x v="23"/>
    <x v="16"/>
    <x v="3"/>
    <x v="0"/>
    <x v="1"/>
    <x v="3"/>
    <x v="7"/>
  </r>
  <r>
    <n v="43"/>
    <n v="56"/>
    <n v="106"/>
    <n v="43"/>
    <n v="27"/>
    <x v="3"/>
    <x v="568"/>
    <n v="30"/>
    <n v="40"/>
    <n v="50"/>
    <n v="90"/>
    <n v="323"/>
    <n v="10"/>
    <x v="23"/>
    <x v="16"/>
    <x v="3"/>
    <x v="0"/>
    <x v="1"/>
    <x v="3"/>
    <x v="8"/>
  </r>
  <r>
    <n v="233"/>
    <n v="251"/>
    <n v="534"/>
    <n v="254"/>
    <n v="94"/>
    <x v="97"/>
    <x v="570"/>
    <n v="160"/>
    <n v="237"/>
    <n v="240"/>
    <n v="476"/>
    <n v="949"/>
    <n v="4"/>
    <x v="23"/>
    <x v="16"/>
    <x v="3"/>
    <x v="0"/>
    <x v="0"/>
    <x v="2"/>
    <x v="12"/>
  </r>
  <r>
    <n v="46"/>
    <n v="187"/>
    <n v="343"/>
    <n v="112"/>
    <n v="156"/>
    <x v="101"/>
    <x v="607"/>
    <n v="40"/>
    <n v="134"/>
    <n v="180"/>
    <n v="310"/>
    <n v="530"/>
    <n v="5"/>
    <x v="23"/>
    <x v="16"/>
    <x v="3"/>
    <x v="0"/>
    <x v="0"/>
    <x v="2"/>
    <x v="4"/>
  </r>
  <r>
    <n v="321"/>
    <n v="329"/>
    <n v="614"/>
    <n v="238"/>
    <n v="113"/>
    <x v="96"/>
    <x v="569"/>
    <n v="210"/>
    <n v="237"/>
    <n v="310"/>
    <n v="556"/>
    <n v="209"/>
    <n v="6"/>
    <x v="23"/>
    <x v="16"/>
    <x v="3"/>
    <x v="0"/>
    <x v="1"/>
    <x v="2"/>
    <x v="5"/>
  </r>
  <r>
    <n v="-131"/>
    <n v="-25"/>
    <n v="109"/>
    <n v="138"/>
    <n v="63"/>
    <x v="30"/>
    <x v="605"/>
    <n v="-90"/>
    <n v="98"/>
    <n v="-30"/>
    <n v="119"/>
    <n v="209"/>
    <n v="1"/>
    <x v="23"/>
    <x v="16"/>
    <x v="3"/>
    <x v="0"/>
    <x v="0"/>
    <x v="0"/>
    <x v="0"/>
  </r>
  <r>
    <n v="402"/>
    <n v="420"/>
    <n v="745"/>
    <n v="287"/>
    <n v="149"/>
    <x v="81"/>
    <x v="599"/>
    <n v="350"/>
    <n v="280"/>
    <n v="500"/>
    <n v="828"/>
    <n v="530"/>
    <n v="2"/>
    <x v="23"/>
    <x v="16"/>
    <x v="3"/>
    <x v="0"/>
    <x v="0"/>
    <x v="0"/>
    <x v="1"/>
  </r>
  <r>
    <n v="-221"/>
    <n v="-32"/>
    <n v="205"/>
    <n v="210"/>
    <n v="117"/>
    <x v="98"/>
    <x v="606"/>
    <n v="-150"/>
    <n v="230"/>
    <n v="-40"/>
    <n v="223"/>
    <n v="951"/>
    <n v="3"/>
    <x v="23"/>
    <x v="16"/>
    <x v="3"/>
    <x v="0"/>
    <x v="1"/>
    <x v="0"/>
    <x v="2"/>
  </r>
  <r>
    <n v="319"/>
    <n v="329"/>
    <n v="614"/>
    <n v="247"/>
    <n v="114"/>
    <x v="96"/>
    <x v="569"/>
    <n v="150"/>
    <n v="190"/>
    <n v="240"/>
    <n v="409"/>
    <n v="775"/>
    <n v="11"/>
    <x v="23"/>
    <x v="17"/>
    <x v="3"/>
    <x v="1"/>
    <x v="0"/>
    <x v="1"/>
    <x v="9"/>
  </r>
  <r>
    <n v="233"/>
    <n v="251"/>
    <n v="534"/>
    <n v="289"/>
    <n v="94"/>
    <x v="97"/>
    <x v="570"/>
    <n v="100"/>
    <n v="154"/>
    <n v="180"/>
    <n v="360"/>
    <n v="775"/>
    <n v="12"/>
    <x v="23"/>
    <x v="17"/>
    <x v="3"/>
    <x v="1"/>
    <x v="0"/>
    <x v="1"/>
    <x v="10"/>
  </r>
  <r>
    <n v="-605"/>
    <n v="-294"/>
    <n v="33"/>
    <n v="263"/>
    <n v="145"/>
    <x v="99"/>
    <x v="608"/>
    <n v="-320"/>
    <n v="209"/>
    <n v="-210"/>
    <n v="-13"/>
    <n v="775"/>
    <n v="13"/>
    <x v="23"/>
    <x v="17"/>
    <x v="3"/>
    <x v="1"/>
    <x v="0"/>
    <x v="1"/>
    <x v="3"/>
  </r>
  <r>
    <n v="47"/>
    <n v="187"/>
    <n v="343"/>
    <n v="169"/>
    <n v="155"/>
    <x v="101"/>
    <x v="607"/>
    <n v="30"/>
    <n v="90"/>
    <n v="170"/>
    <n v="290"/>
    <n v="702"/>
    <n v="8"/>
    <x v="23"/>
    <x v="17"/>
    <x v="3"/>
    <x v="1"/>
    <x v="1"/>
    <x v="3"/>
    <x v="6"/>
  </r>
  <r>
    <n v="288"/>
    <n v="310"/>
    <n v="569"/>
    <n v="220"/>
    <n v="116"/>
    <x v="98"/>
    <x v="572"/>
    <n v="170"/>
    <n v="161"/>
    <n v="280"/>
    <n v="499"/>
    <n v="702"/>
    <n v="9"/>
    <x v="23"/>
    <x v="17"/>
    <x v="3"/>
    <x v="1"/>
    <x v="1"/>
    <x v="3"/>
    <x v="7"/>
  </r>
  <r>
    <n v="181"/>
    <n v="185"/>
    <n v="332"/>
    <n v="134"/>
    <n v="63"/>
    <x v="30"/>
    <x v="571"/>
    <n v="120"/>
    <n v="127"/>
    <n v="170"/>
    <n v="300"/>
    <n v="775"/>
    <n v="10"/>
    <x v="23"/>
    <x v="17"/>
    <x v="3"/>
    <x v="1"/>
    <x v="1"/>
    <x v="3"/>
    <x v="8"/>
  </r>
  <r>
    <n v="46"/>
    <n v="43"/>
    <n v="46"/>
    <n v="0"/>
    <n v="12"/>
    <x v="38"/>
    <x v="575"/>
    <n v="30"/>
    <n v="0"/>
    <n v="40"/>
    <n v="36"/>
    <n v="775"/>
    <n v="4"/>
    <x v="23"/>
    <x v="17"/>
    <x v="3"/>
    <x v="1"/>
    <x v="0"/>
    <x v="2"/>
    <x v="12"/>
  </r>
  <r>
    <n v="15"/>
    <n v="25"/>
    <n v="44"/>
    <n v="16"/>
    <n v="15"/>
    <x v="16"/>
    <x v="381"/>
    <n v="10"/>
    <n v="10"/>
    <n v="20"/>
    <n v="25"/>
    <n v="775"/>
    <n v="5"/>
    <x v="23"/>
    <x v="17"/>
    <x v="3"/>
    <x v="1"/>
    <x v="0"/>
    <x v="2"/>
    <x v="4"/>
  </r>
  <r>
    <n v="25"/>
    <n v="35"/>
    <n v="62"/>
    <n v="23"/>
    <n v="18"/>
    <x v="41"/>
    <x v="574"/>
    <n v="20"/>
    <n v="20"/>
    <n v="30"/>
    <n v="50"/>
    <n v="775"/>
    <n v="6"/>
    <x v="23"/>
    <x v="17"/>
    <x v="3"/>
    <x v="1"/>
    <x v="1"/>
    <x v="2"/>
    <x v="5"/>
  </r>
  <r>
    <n v="1"/>
    <n v="49"/>
    <n v="94"/>
    <n v="39"/>
    <n v="48"/>
    <x v="3"/>
    <x v="579"/>
    <n v="20"/>
    <n v="40"/>
    <n v="60"/>
    <n v="100"/>
    <n v="702"/>
    <n v="2"/>
    <x v="23"/>
    <x v="17"/>
    <x v="3"/>
    <x v="1"/>
    <x v="0"/>
    <x v="0"/>
    <x v="1"/>
  </r>
  <r>
    <n v="12"/>
    <n v="38"/>
    <n v="74"/>
    <n v="31"/>
    <n v="30"/>
    <x v="28"/>
    <x v="577"/>
    <n v="30"/>
    <n v="30"/>
    <n v="50"/>
    <n v="77"/>
    <n v="775"/>
    <n v="3"/>
    <x v="23"/>
    <x v="17"/>
    <x v="3"/>
    <x v="1"/>
    <x v="1"/>
    <x v="0"/>
    <x v="2"/>
  </r>
  <r>
    <n v="37"/>
    <n v="44"/>
    <n v="78"/>
    <n v="29"/>
    <n v="19"/>
    <x v="14"/>
    <x v="65"/>
    <n v="30"/>
    <n v="20"/>
    <n v="30"/>
    <n v="61"/>
    <n v="541"/>
    <n v="11"/>
    <x v="23"/>
    <x v="18"/>
    <x v="3"/>
    <x v="1"/>
    <x v="0"/>
    <x v="1"/>
    <x v="9"/>
  </r>
  <r>
    <n v="108"/>
    <n v="133"/>
    <n v="236"/>
    <n v="88"/>
    <n v="60"/>
    <x v="57"/>
    <x v="67"/>
    <n v="60"/>
    <n v="72"/>
    <n v="100"/>
    <n v="148"/>
    <n v="971"/>
    <n v="12"/>
    <x v="23"/>
    <x v="18"/>
    <x v="3"/>
    <x v="1"/>
    <x v="0"/>
    <x v="1"/>
    <x v="10"/>
  </r>
  <r>
    <n v="180"/>
    <n v="186"/>
    <n v="341"/>
    <n v="137"/>
    <n v="65"/>
    <x v="60"/>
    <x v="584"/>
    <n v="100"/>
    <n v="103"/>
    <n v="140"/>
    <n v="243"/>
    <n v="503"/>
    <n v="13"/>
    <x v="23"/>
    <x v="18"/>
    <x v="3"/>
    <x v="1"/>
    <x v="0"/>
    <x v="1"/>
    <x v="3"/>
  </r>
  <r>
    <n v="28"/>
    <n v="36"/>
    <n v="64"/>
    <n v="24"/>
    <n v="17"/>
    <x v="41"/>
    <x v="106"/>
    <n v="20"/>
    <n v="20"/>
    <n v="30"/>
    <n v="42"/>
    <n v="503"/>
    <n v="8"/>
    <x v="23"/>
    <x v="18"/>
    <x v="3"/>
    <x v="1"/>
    <x v="1"/>
    <x v="3"/>
    <x v="6"/>
  </r>
  <r>
    <n v="98"/>
    <n v="104"/>
    <n v="197"/>
    <n v="81"/>
    <n v="38"/>
    <x v="2"/>
    <x v="25"/>
    <n v="70"/>
    <n v="61"/>
    <n v="100"/>
    <n v="170"/>
    <n v="503"/>
    <n v="9"/>
    <x v="23"/>
    <x v="18"/>
    <x v="3"/>
    <x v="1"/>
    <x v="1"/>
    <x v="3"/>
    <x v="7"/>
  </r>
  <r>
    <n v="9"/>
    <n v="57"/>
    <n v="110"/>
    <n v="46"/>
    <n v="51"/>
    <x v="43"/>
    <x v="253"/>
    <n v="10"/>
    <n v="36"/>
    <n v="50"/>
    <n v="90"/>
    <n v="971"/>
    <n v="4"/>
    <x v="23"/>
    <x v="18"/>
    <x v="3"/>
    <x v="1"/>
    <x v="0"/>
    <x v="2"/>
    <x v="12"/>
  </r>
  <r>
    <n v="42"/>
    <n v="73"/>
    <n v="135"/>
    <n v="54"/>
    <n v="45"/>
    <x v="43"/>
    <x v="442"/>
    <n v="40"/>
    <n v="55"/>
    <n v="70"/>
    <n v="120"/>
    <n v="503"/>
    <n v="5"/>
    <x v="23"/>
    <x v="18"/>
    <x v="3"/>
    <x v="1"/>
    <x v="0"/>
    <x v="2"/>
    <x v="4"/>
  </r>
  <r>
    <n v="129"/>
    <n v="153"/>
    <n v="326"/>
    <n v="168"/>
    <n v="66"/>
    <x v="46"/>
    <x v="364"/>
    <n v="80"/>
    <n v="142"/>
    <n v="140"/>
    <n v="296"/>
    <n v="971"/>
    <n v="6"/>
    <x v="23"/>
    <x v="18"/>
    <x v="3"/>
    <x v="1"/>
    <x v="1"/>
    <x v="2"/>
    <x v="5"/>
  </r>
  <r>
    <n v="-10"/>
    <n v="65"/>
    <n v="119"/>
    <n v="47"/>
    <n v="72"/>
    <x v="46"/>
    <x v="176"/>
    <n v="20"/>
    <n v="51"/>
    <n v="80"/>
    <n v="131"/>
    <n v="541"/>
    <n v="1"/>
    <x v="23"/>
    <x v="18"/>
    <x v="3"/>
    <x v="1"/>
    <x v="0"/>
    <x v="0"/>
    <x v="0"/>
  </r>
  <r>
    <n v="1"/>
    <n v="57"/>
    <n v="104"/>
    <n v="41"/>
    <n v="56"/>
    <x v="45"/>
    <x v="440"/>
    <n v="20"/>
    <n v="38"/>
    <n v="70"/>
    <n v="110"/>
    <n v="541"/>
    <n v="2"/>
    <x v="23"/>
    <x v="18"/>
    <x v="3"/>
    <x v="1"/>
    <x v="0"/>
    <x v="0"/>
    <x v="1"/>
  </r>
  <r>
    <n v="37"/>
    <n v="60"/>
    <n v="108"/>
    <n v="41"/>
    <n v="35"/>
    <x v="45"/>
    <x v="6"/>
    <n v="50"/>
    <n v="37"/>
    <n v="80"/>
    <n v="123"/>
    <n v="541"/>
    <n v="3"/>
    <x v="23"/>
    <x v="18"/>
    <x v="3"/>
    <x v="1"/>
    <x v="1"/>
    <x v="0"/>
    <x v="2"/>
  </r>
  <r>
    <n v="45"/>
    <n v="66"/>
    <n v="114"/>
    <n v="41"/>
    <n v="36"/>
    <x v="19"/>
    <x v="492"/>
    <n v="20"/>
    <n v="19"/>
    <n v="40"/>
    <n v="70"/>
    <n v="253"/>
    <n v="11"/>
    <x v="23"/>
    <x v="19"/>
    <x v="3"/>
    <x v="1"/>
    <x v="0"/>
    <x v="1"/>
    <x v="9"/>
  </r>
  <r>
    <n v="42"/>
    <n v="63"/>
    <n v="113"/>
    <n v="43"/>
    <n v="35"/>
    <x v="45"/>
    <x v="585"/>
    <n v="20"/>
    <n v="42"/>
    <n v="40"/>
    <n v="58"/>
    <n v="253"/>
    <n v="12"/>
    <x v="23"/>
    <x v="19"/>
    <x v="3"/>
    <x v="1"/>
    <x v="0"/>
    <x v="1"/>
    <x v="10"/>
  </r>
  <r>
    <n v="-4"/>
    <n v="76"/>
    <n v="140"/>
    <n v="55"/>
    <n v="79"/>
    <x v="35"/>
    <x v="586"/>
    <n v="-10"/>
    <n v="40"/>
    <n v="50"/>
    <n v="90"/>
    <n v="509"/>
    <n v="13"/>
    <x v="23"/>
    <x v="19"/>
    <x v="3"/>
    <x v="1"/>
    <x v="0"/>
    <x v="1"/>
    <x v="3"/>
  </r>
  <r>
    <n v="156"/>
    <n v="174"/>
    <n v="308"/>
    <n v="95"/>
    <n v="69"/>
    <x v="76"/>
    <x v="591"/>
    <n v="110"/>
    <n v="88"/>
    <n v="160"/>
    <n v="268"/>
    <n v="253"/>
    <n v="8"/>
    <x v="23"/>
    <x v="19"/>
    <x v="3"/>
    <x v="1"/>
    <x v="1"/>
    <x v="3"/>
    <x v="6"/>
  </r>
  <r>
    <n v="68"/>
    <n v="71"/>
    <n v="128"/>
    <n v="49"/>
    <n v="25"/>
    <x v="45"/>
    <x v="337"/>
    <n v="50"/>
    <n v="40"/>
    <n v="70"/>
    <n v="119"/>
    <n v="425"/>
    <n v="9"/>
    <x v="23"/>
    <x v="19"/>
    <x v="3"/>
    <x v="1"/>
    <x v="1"/>
    <x v="3"/>
    <x v="7"/>
  </r>
  <r>
    <n v="19"/>
    <n v="32"/>
    <n v="60"/>
    <n v="24"/>
    <n v="19"/>
    <x v="15"/>
    <x v="589"/>
    <n v="20"/>
    <n v="20"/>
    <n v="30"/>
    <n v="46"/>
    <n v="206"/>
    <n v="4"/>
    <x v="23"/>
    <x v="19"/>
    <x v="3"/>
    <x v="1"/>
    <x v="0"/>
    <x v="2"/>
    <x v="12"/>
  </r>
  <r>
    <n v="34"/>
    <n v="80"/>
    <n v="155"/>
    <n v="65"/>
    <n v="57"/>
    <x v="0"/>
    <x v="348"/>
    <n v="30"/>
    <n v="65"/>
    <n v="80"/>
    <n v="145"/>
    <n v="509"/>
    <n v="5"/>
    <x v="23"/>
    <x v="19"/>
    <x v="3"/>
    <x v="1"/>
    <x v="0"/>
    <x v="2"/>
    <x v="4"/>
  </r>
  <r>
    <n v="76"/>
    <n v="96"/>
    <n v="188"/>
    <n v="80"/>
    <n v="45"/>
    <x v="0"/>
    <x v="588"/>
    <n v="60"/>
    <n v="64"/>
    <n v="100"/>
    <n v="170"/>
    <n v="360"/>
    <n v="6"/>
    <x v="23"/>
    <x v="19"/>
    <x v="3"/>
    <x v="1"/>
    <x v="1"/>
    <x v="2"/>
    <x v="5"/>
  </r>
  <r>
    <n v="86"/>
    <n v="104"/>
    <n v="188"/>
    <n v="72"/>
    <n v="46"/>
    <x v="5"/>
    <x v="609"/>
    <n v="80"/>
    <n v="80"/>
    <n v="120"/>
    <n v="202"/>
    <n v="360"/>
    <n v="2"/>
    <x v="23"/>
    <x v="19"/>
    <x v="3"/>
    <x v="1"/>
    <x v="0"/>
    <x v="0"/>
    <x v="1"/>
  </r>
  <r>
    <n v="30"/>
    <n v="145"/>
    <n v="266"/>
    <n v="89"/>
    <n v="125"/>
    <x v="31"/>
    <x v="590"/>
    <n v="50"/>
    <n v="122"/>
    <n v="170"/>
    <n v="287"/>
    <n v="206"/>
    <n v="3"/>
    <x v="23"/>
    <x v="19"/>
    <x v="3"/>
    <x v="1"/>
    <x v="1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7" firstHeaderRow="1" firstDataRow="1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>
      <items count="5">
        <item x="0"/>
        <item x="2"/>
        <item x="3"/>
        <item x="1"/>
        <item t="default"/>
      </items>
    </pivotField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9"/>
  </rowFields>
  <rowItems count="14">
    <i>
      <x v="9"/>
    </i>
    <i>
      <x/>
    </i>
    <i>
      <x v="11"/>
    </i>
    <i>
      <x v="12"/>
    </i>
    <i>
      <x v="1"/>
    </i>
    <i>
      <x v="7"/>
    </i>
    <i>
      <x v="2"/>
    </i>
    <i>
      <x v="8"/>
    </i>
    <i>
      <x v="3"/>
    </i>
    <i>
      <x v="5"/>
    </i>
    <i>
      <x v="6"/>
    </i>
    <i>
      <x v="10"/>
    </i>
    <i>
      <x v="4"/>
    </i>
    <i t="grand">
      <x/>
    </i>
  </rowItems>
  <colItems count="1">
    <i/>
  </colItems>
  <pageFields count="1">
    <pageField fld="16" hier="-1"/>
  </pageFields>
  <dataFields count="1">
    <dataField name="Sum of Profit" fld="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6" firstHeaderRow="1" firstDataRow="1" firstDataCol="1" rowPageCount="1" colPageCount="1"/>
  <pivotFields count="21">
    <pivotField showAll="0"/>
    <pivotField showAll="0"/>
    <pivotField showAll="0"/>
    <pivotField showAll="0"/>
    <pivotField showAll="0"/>
    <pivotField dataField="1" showAll="0">
      <items count="103">
        <item x="38"/>
        <item x="90"/>
        <item x="16"/>
        <item x="13"/>
        <item x="41"/>
        <item x="15"/>
        <item x="14"/>
        <item x="28"/>
        <item x="29"/>
        <item x="21"/>
        <item x="19"/>
        <item x="45"/>
        <item x="3"/>
        <item x="4"/>
        <item x="34"/>
        <item x="43"/>
        <item x="22"/>
        <item x="8"/>
        <item x="23"/>
        <item x="27"/>
        <item x="9"/>
        <item x="5"/>
        <item x="0"/>
        <item x="25"/>
        <item x="2"/>
        <item x="1"/>
        <item x="55"/>
        <item x="57"/>
        <item x="10"/>
        <item x="62"/>
        <item x="18"/>
        <item x="37"/>
        <item x="20"/>
        <item x="63"/>
        <item x="64"/>
        <item x="76"/>
        <item x="58"/>
        <item x="40"/>
        <item x="30"/>
        <item x="60"/>
        <item x="46"/>
        <item x="77"/>
        <item x="100"/>
        <item x="50"/>
        <item x="89"/>
        <item x="6"/>
        <item x="36"/>
        <item x="35"/>
        <item x="51"/>
        <item x="75"/>
        <item x="91"/>
        <item x="94"/>
        <item x="87"/>
        <item x="7"/>
        <item x="44"/>
        <item x="93"/>
        <item x="12"/>
        <item x="33"/>
        <item x="49"/>
        <item x="26"/>
        <item x="85"/>
        <item x="97"/>
        <item x="24"/>
        <item x="98"/>
        <item x="73"/>
        <item x="71"/>
        <item x="11"/>
        <item x="74"/>
        <item x="52"/>
        <item x="96"/>
        <item x="42"/>
        <item x="88"/>
        <item x="95"/>
        <item x="53"/>
        <item x="92"/>
        <item x="67"/>
        <item x="48"/>
        <item x="39"/>
        <item x="17"/>
        <item x="32"/>
        <item x="31"/>
        <item x="72"/>
        <item x="81"/>
        <item x="56"/>
        <item x="59"/>
        <item x="61"/>
        <item x="68"/>
        <item x="66"/>
        <item x="82"/>
        <item x="65"/>
        <item x="47"/>
        <item x="99"/>
        <item x="78"/>
        <item x="54"/>
        <item x="86"/>
        <item x="83"/>
        <item x="101"/>
        <item x="70"/>
        <item x="80"/>
        <item x="69"/>
        <item x="79"/>
        <item x="8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9"/>
  </rowFields>
  <rowItems count="1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15" item="1" hier="-1"/>
  </pageFields>
  <dataFields count="1">
    <dataField name="Sum of Marketing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D25" firstHeaderRow="1" firstDataRow="2" firstDataCol="1" rowPageCount="1" colPageCount="1"/>
  <pivotFields count="2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1">
        <item x="16"/>
        <item x="0"/>
        <item x="6"/>
        <item x="7"/>
        <item x="1"/>
        <item x="2"/>
        <item x="11"/>
        <item x="8"/>
        <item x="3"/>
        <item x="17"/>
        <item x="9"/>
        <item x="12"/>
        <item x="10"/>
        <item x="4"/>
        <item x="13"/>
        <item x="18"/>
        <item x="14"/>
        <item x="15"/>
        <item x="19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14"/>
  </rowFields>
  <rowItems count="21">
    <i>
      <x v="12"/>
    </i>
    <i>
      <x/>
    </i>
    <i>
      <x v="9"/>
    </i>
    <i>
      <x v="4"/>
    </i>
    <i>
      <x v="5"/>
    </i>
    <i>
      <x v="18"/>
    </i>
    <i>
      <x v="19"/>
    </i>
    <i>
      <x v="14"/>
    </i>
    <i>
      <x v="3"/>
    </i>
    <i>
      <x v="2"/>
    </i>
    <i>
      <x v="16"/>
    </i>
    <i>
      <x v="13"/>
    </i>
    <i>
      <x v="15"/>
    </i>
    <i>
      <x v="7"/>
    </i>
    <i>
      <x v="1"/>
    </i>
    <i>
      <x v="8"/>
    </i>
    <i>
      <x v="11"/>
    </i>
    <i>
      <x v="17"/>
    </i>
    <i>
      <x v="6"/>
    </i>
    <i>
      <x v="10"/>
    </i>
    <i t="grand">
      <x/>
    </i>
  </rowItems>
  <colFields count="1">
    <field x="17"/>
  </colFields>
  <colItems count="3">
    <i>
      <x/>
    </i>
    <i>
      <x v="1"/>
    </i>
    <i t="grand">
      <x/>
    </i>
  </colItems>
  <pageFields count="1">
    <pageField fld="15" hier="-1"/>
  </pageFields>
  <dataFields count="1">
    <dataField name="Average of Total Expenses" fld="4" subtotal="average" baseField="14" baseItem="7" numFmtId="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D8" firstHeaderRow="1" firstDataRow="2" firstDataCol="1" rowPageCount="1" colPageCount="1"/>
  <pivotFields count="2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Page" showAll="0">
      <items count="5">
        <item x="0"/>
        <item x="2"/>
        <item x="3"/>
        <item x="1"/>
        <item t="default"/>
      </items>
    </pivotField>
    <pivotField axis="axisRow" showAll="0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9"/>
  </rowFields>
  <rowItems count="4">
    <i>
      <x v="5"/>
    </i>
    <i>
      <x v="8"/>
    </i>
    <i>
      <x v="9"/>
    </i>
    <i t="grand">
      <x/>
    </i>
  </rowItems>
  <colFields count="1">
    <field x="16"/>
  </colFields>
  <colItems count="3">
    <i>
      <x/>
    </i>
    <i>
      <x v="1"/>
    </i>
    <i t="grand">
      <x/>
    </i>
  </colItems>
  <pageFields count="1">
    <pageField fld="18" item="3" hier="-1"/>
  </pageFields>
  <dataFields count="1">
    <dataField name="Sum of COG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F9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roductId" fld="12" subtotal="count" baseField="18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0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7" firstHeaderRow="1" firstDataRow="1" firstDataCol="1" rowPageCount="1" colPageCount="1"/>
  <pivotFields count="2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5">
        <item x="0"/>
        <item x="2"/>
        <item x="3"/>
        <item x="1"/>
        <item t="default"/>
      </items>
    </pivotField>
    <pivotField axis="axisRow" showAll="0" sortType="descending">
      <items count="14">
        <item x="0"/>
        <item x="12"/>
        <item x="4"/>
        <item x="6"/>
        <item x="1"/>
        <item x="9"/>
        <item x="5"/>
        <item x="2"/>
        <item x="10"/>
        <item x="3"/>
        <item x="7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4">
        <item x="0"/>
        <item x="1"/>
        <item x="2"/>
        <item x="3"/>
      </items>
    </pivotField>
  </pivotFields>
  <rowFields count="1">
    <field x="19"/>
  </rowFields>
  <rowItems count="4">
    <i>
      <x v="4"/>
    </i>
    <i>
      <x v="7"/>
    </i>
    <i>
      <x/>
    </i>
    <i t="grand">
      <x/>
    </i>
  </rowItems>
  <colItems count="1">
    <i/>
  </colItems>
  <pageFields count="1">
    <pageField fld="18" item="0" hier="-1"/>
  </pageFields>
  <dataFields count="1">
    <dataField name="Sum of Sales" fld="2" showDataAs="percentOfCol" baseField="19" baseItem="7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1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D31" firstHeaderRow="1" firstDataRow="2" firstDataCol="1" rowPageCount="1" colPageCount="1"/>
  <pivotFields count="2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Page" showAll="0">
      <items count="5">
        <item x="0"/>
        <item x="2"/>
        <item x="3"/>
        <item x="1"/>
        <item t="default"/>
      </items>
    </pivotField>
    <pivotField showAll="0"/>
    <pivotField axis="axisRow" showAll="0" defaultSubtotal="0">
      <items count="4">
        <item x="0"/>
        <item x="1"/>
        <item x="2"/>
        <item x="3"/>
      </items>
    </pivotField>
  </pivotFields>
  <rowFields count="2">
    <field x="20"/>
    <field x="13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6"/>
  </colFields>
  <colItems count="3">
    <i>
      <x/>
    </i>
    <i>
      <x v="1"/>
    </i>
    <i t="grand">
      <x/>
    </i>
  </colItems>
  <pageFields count="1">
    <pageField fld="18" item="3" hier="-1"/>
  </pageFields>
  <dataFields count="1">
    <dataField name="Sum of COGS" fld="3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2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E31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dataField="1" showAll="0">
      <items count="611">
        <item x="594"/>
        <item x="548"/>
        <item x="506"/>
        <item x="452"/>
        <item x="602"/>
        <item x="401"/>
        <item x="557"/>
        <item x="516"/>
        <item x="464"/>
        <item x="354"/>
        <item x="410"/>
        <item x="604"/>
        <item x="600"/>
        <item x="559"/>
        <item x="297"/>
        <item x="363"/>
        <item x="555"/>
        <item x="518"/>
        <item x="514"/>
        <item x="466"/>
        <item x="235"/>
        <item x="307"/>
        <item x="462"/>
        <item x="601"/>
        <item x="412"/>
        <item x="556"/>
        <item x="408"/>
        <item x="515"/>
        <item x="365"/>
        <item x="463"/>
        <item x="361"/>
        <item x="246"/>
        <item x="185"/>
        <item x="409"/>
        <item x="308"/>
        <item x="305"/>
        <item x="362"/>
        <item x="306"/>
        <item x="247"/>
        <item x="193"/>
        <item x="243"/>
        <item x="245"/>
        <item x="137"/>
        <item x="192"/>
        <item x="194"/>
        <item x="145"/>
        <item x="191"/>
        <item x="146"/>
        <item x="88"/>
        <item x="119"/>
        <item x="62"/>
        <item x="20"/>
        <item x="215"/>
        <item x="118"/>
        <item x="147"/>
        <item x="115"/>
        <item x="61"/>
        <item x="56"/>
        <item x="169"/>
        <item x="19"/>
        <item x="16"/>
        <item x="275"/>
        <item x="494"/>
        <item x="540"/>
        <item x="214"/>
        <item x="385"/>
        <item x="578"/>
        <item x="334"/>
        <item x="138"/>
        <item x="79"/>
        <item x="80"/>
        <item x="274"/>
        <item x="491"/>
        <item x="31"/>
        <item x="538"/>
        <item x="437"/>
        <item x="386"/>
        <item x="579"/>
        <item x="116"/>
        <item x="335"/>
        <item x="384"/>
        <item x="59"/>
        <item x="333"/>
        <item x="17"/>
        <item x="236"/>
        <item x="218"/>
        <item x="134"/>
        <item x="89"/>
        <item x="124"/>
        <item x="298"/>
        <item x="76"/>
        <item x="68"/>
        <item x="508"/>
        <item x="182"/>
        <item x="24"/>
        <item x="178"/>
        <item x="453"/>
        <item x="549"/>
        <item x="492"/>
        <item x="543"/>
        <item x="402"/>
        <item x="103"/>
        <item x="104"/>
        <item x="595"/>
        <item x="43"/>
        <item x="44"/>
        <item x="382"/>
        <item x="231"/>
        <item x="580"/>
        <item x="7"/>
        <item x="155"/>
        <item x="8"/>
        <item x="200"/>
        <item x="87"/>
        <item x="575"/>
        <item x="131"/>
        <item x="443"/>
        <item x="120"/>
        <item x="63"/>
        <item x="139"/>
        <item x="173"/>
        <item x="21"/>
        <item x="81"/>
        <item x="293"/>
        <item x="290"/>
        <item x="32"/>
        <item x="255"/>
        <item x="503"/>
        <item x="127"/>
        <item x="287"/>
        <item x="90"/>
        <item x="342"/>
        <item x="71"/>
        <item x="222"/>
        <item x="153"/>
        <item x="537"/>
        <item x="175"/>
        <item x="29"/>
        <item x="448"/>
        <item x="96"/>
        <item x="256"/>
        <item x="237"/>
        <item x="199"/>
        <item x="28"/>
        <item x="348"/>
        <item x="477"/>
        <item x="476"/>
        <item x="421"/>
        <item x="225"/>
        <item x="526"/>
        <item x="282"/>
        <item x="126"/>
        <item x="318"/>
        <item x="317"/>
        <item x="102"/>
        <item x="253"/>
        <item x="70"/>
        <item x="442"/>
        <item x="314"/>
        <item x="42"/>
        <item x="393"/>
        <item x="488"/>
        <item x="26"/>
        <item x="159"/>
        <item x="6"/>
        <item x="299"/>
        <item x="523"/>
        <item x="100"/>
        <item x="285"/>
        <item x="473"/>
        <item x="136"/>
        <item x="507"/>
        <item x="39"/>
        <item x="78"/>
        <item x="66"/>
        <item x="454"/>
        <item x="174"/>
        <item x="3"/>
        <item x="184"/>
        <item x="156"/>
        <item x="609"/>
        <item x="344"/>
        <item x="370"/>
        <item x="223"/>
        <item x="585"/>
        <item x="355"/>
        <item x="472"/>
        <item x="564"/>
        <item x="228"/>
        <item x="432"/>
        <item x="417"/>
        <item x="113"/>
        <item x="283"/>
        <item x="497"/>
        <item x="122"/>
        <item x="440"/>
        <item x="54"/>
        <item x="339"/>
        <item x="65"/>
        <item x="234"/>
        <item x="15"/>
        <item x="265"/>
        <item x="204"/>
        <item x="22"/>
        <item x="172"/>
        <item x="475"/>
        <item x="128"/>
        <item x="420"/>
        <item x="72"/>
        <item x="380"/>
        <item x="316"/>
        <item x="451"/>
        <item x="176"/>
        <item x="27"/>
        <item x="18"/>
        <item x="216"/>
        <item x="568"/>
        <item x="125"/>
        <item x="289"/>
        <item x="531"/>
        <item x="400"/>
        <item x="69"/>
        <item x="505"/>
        <item x="296"/>
        <item x="502"/>
        <item x="426"/>
        <item x="40"/>
        <item x="25"/>
        <item x="554"/>
        <item x="179"/>
        <item x="221"/>
        <item x="546"/>
        <item x="4"/>
        <item x="157"/>
        <item x="353"/>
        <item x="524"/>
        <item x="259"/>
        <item x="323"/>
        <item x="396"/>
        <item x="589"/>
        <item x="544"/>
        <item x="593"/>
        <item x="461"/>
        <item x="500"/>
        <item x="262"/>
        <item x="350"/>
        <item x="447"/>
        <item x="422"/>
        <item x="278"/>
        <item x="394"/>
        <item x="201"/>
        <item x="107"/>
        <item x="347"/>
        <item x="423"/>
        <item x="528"/>
        <item x="320"/>
        <item x="154"/>
        <item x="576"/>
        <item x="47"/>
        <item x="258"/>
        <item x="372"/>
        <item x="227"/>
        <item x="435"/>
        <item x="542"/>
        <item x="203"/>
        <item x="98"/>
        <item x="177"/>
        <item x="389"/>
        <item x="11"/>
        <item x="129"/>
        <item x="445"/>
        <item x="36"/>
        <item x="168"/>
        <item x="73"/>
        <item x="38"/>
        <item x="583"/>
        <item x="51"/>
        <item x="345"/>
        <item x="1"/>
        <item x="60"/>
        <item x="586"/>
        <item x="121"/>
        <item x="281"/>
        <item x="64"/>
        <item x="260"/>
        <item x="212"/>
        <item x="479"/>
        <item x="23"/>
        <item x="171"/>
        <item x="424"/>
        <item x="527"/>
        <item x="373"/>
        <item x="288"/>
        <item x="441"/>
        <item x="321"/>
        <item x="209"/>
        <item x="566"/>
        <item x="392"/>
        <item x="501"/>
        <item x="93"/>
        <item x="166"/>
        <item x="584"/>
        <item x="341"/>
        <item x="545"/>
        <item x="220"/>
        <item x="149"/>
        <item x="395"/>
        <item x="92"/>
        <item x="117"/>
        <item x="590"/>
        <item x="349"/>
        <item x="598"/>
        <item x="33"/>
        <item x="196"/>
        <item x="111"/>
        <item x="97"/>
        <item x="269"/>
        <item x="35"/>
        <item x="132"/>
        <item x="144"/>
        <item x="133"/>
        <item x="58"/>
        <item x="75"/>
        <item x="52"/>
        <item x="181"/>
        <item x="165"/>
        <item x="0"/>
        <item x="180"/>
        <item x="211"/>
        <item x="230"/>
        <item x="249"/>
        <item x="484"/>
        <item x="244"/>
        <item x="254"/>
        <item x="151"/>
        <item x="271"/>
        <item x="99"/>
        <item x="487"/>
        <item x="430"/>
        <item x="536"/>
        <item x="229"/>
        <item x="292"/>
        <item x="379"/>
        <item x="574"/>
        <item x="329"/>
        <item x="37"/>
        <item x="391"/>
        <item x="397"/>
        <item x="123"/>
        <item x="57"/>
        <item x="110"/>
        <item x="67"/>
        <item x="50"/>
        <item x="163"/>
        <item x="2"/>
        <item x="158"/>
        <item x="471"/>
        <item x="418"/>
        <item x="277"/>
        <item x="106"/>
        <item x="571"/>
        <item x="326"/>
        <item x="460"/>
        <item x="224"/>
        <item x="541"/>
        <item x="439"/>
        <item x="233"/>
        <item x="407"/>
        <item x="170"/>
        <item x="388"/>
        <item x="291"/>
        <item x="272"/>
        <item x="46"/>
        <item x="337"/>
        <item x="489"/>
        <item x="433"/>
        <item x="381"/>
        <item x="330"/>
        <item x="284"/>
        <item x="444"/>
        <item x="498"/>
        <item x="10"/>
        <item x="587"/>
        <item x="295"/>
        <item x="160"/>
        <item x="340"/>
        <item x="343"/>
        <item x="205"/>
        <item x="310"/>
        <item x="450"/>
        <item x="276"/>
        <item x="399"/>
        <item x="495"/>
        <item x="592"/>
        <item x="352"/>
        <item x="438"/>
        <item x="387"/>
        <item x="336"/>
        <item x="261"/>
        <item x="521"/>
        <item x="83"/>
        <item x="469"/>
        <item x="562"/>
        <item x="481"/>
        <item x="148"/>
        <item x="415"/>
        <item x="425"/>
        <item x="530"/>
        <item x="135"/>
        <item x="553"/>
        <item x="607"/>
        <item x="375"/>
        <item x="91"/>
        <item x="368"/>
        <item x="77"/>
        <item x="263"/>
        <item x="114"/>
        <item x="130"/>
        <item x="105"/>
        <item x="55"/>
        <item x="74"/>
        <item x="45"/>
        <item x="567"/>
        <item x="30"/>
        <item x="183"/>
        <item x="167"/>
        <item x="9"/>
        <item x="195"/>
        <item x="480"/>
        <item x="219"/>
        <item x="213"/>
        <item x="427"/>
        <item x="529"/>
        <item x="202"/>
        <item x="374"/>
        <item x="226"/>
        <item x="273"/>
        <item x="217"/>
        <item x="490"/>
        <item x="434"/>
        <item x="322"/>
        <item x="577"/>
        <item x="331"/>
        <item x="232"/>
        <item x="257"/>
        <item x="478"/>
        <item x="279"/>
        <item x="286"/>
        <item x="319"/>
        <item x="496"/>
        <item x="565"/>
        <item x="499"/>
        <item x="101"/>
        <item x="248"/>
        <item x="446"/>
        <item x="390"/>
        <item x="338"/>
        <item x="94"/>
        <item x="41"/>
        <item x="582"/>
        <item x="588"/>
        <item x="346"/>
        <item x="5"/>
        <item x="268"/>
        <item x="294"/>
        <item x="140"/>
        <item x="504"/>
        <item x="449"/>
        <item x="485"/>
        <item x="547"/>
        <item x="398"/>
        <item x="280"/>
        <item x="351"/>
        <item x="534"/>
        <item x="206"/>
        <item x="591"/>
        <item x="377"/>
        <item x="327"/>
        <item x="572"/>
        <item x="512"/>
        <item x="309"/>
        <item x="86"/>
        <item x="250"/>
        <item x="264"/>
        <item x="517"/>
        <item x="108"/>
        <item x="187"/>
        <item x="474"/>
        <item x="465"/>
        <item x="239"/>
        <item x="558"/>
        <item x="419"/>
        <item x="48"/>
        <item x="525"/>
        <item x="457"/>
        <item x="150"/>
        <item x="371"/>
        <item x="411"/>
        <item x="315"/>
        <item x="12"/>
        <item x="161"/>
        <item x="364"/>
        <item x="603"/>
        <item x="332"/>
        <item x="358"/>
        <item x="112"/>
        <item x="186"/>
        <item x="53"/>
        <item x="82"/>
        <item x="301"/>
        <item x="109"/>
        <item x="14"/>
        <item x="164"/>
        <item x="207"/>
        <item x="49"/>
        <item x="383"/>
        <item x="85"/>
        <item x="13"/>
        <item x="162"/>
        <item x="142"/>
        <item x="143"/>
        <item x="311"/>
        <item x="455"/>
        <item x="210"/>
        <item x="189"/>
        <item x="208"/>
        <item x="197"/>
        <item x="403"/>
        <item x="436"/>
        <item x="241"/>
        <item x="266"/>
        <item x="509"/>
        <item x="483"/>
        <item x="238"/>
        <item x="428"/>
        <item x="533"/>
        <item x="493"/>
        <item x="550"/>
        <item x="270"/>
        <item x="267"/>
        <item x="303"/>
        <item x="324"/>
        <item x="569"/>
        <item x="482"/>
        <item x="486"/>
        <item x="429"/>
        <item x="532"/>
        <item x="356"/>
        <item x="431"/>
        <item x="535"/>
        <item x="376"/>
        <item x="539"/>
        <item x="378"/>
        <item x="190"/>
        <item x="325"/>
        <item x="570"/>
        <item x="366"/>
        <item x="328"/>
        <item x="573"/>
        <item x="581"/>
        <item x="95"/>
        <item x="251"/>
        <item x="300"/>
        <item x="141"/>
        <item x="84"/>
        <item x="34"/>
        <item x="413"/>
        <item x="188"/>
        <item x="242"/>
        <item x="240"/>
        <item x="359"/>
        <item x="467"/>
        <item x="312"/>
        <item x="152"/>
        <item x="302"/>
        <item x="513"/>
        <item x="519"/>
        <item x="459"/>
        <item x="405"/>
        <item x="406"/>
        <item x="304"/>
        <item x="599"/>
        <item x="360"/>
        <item x="560"/>
        <item x="367"/>
        <item x="458"/>
        <item x="605"/>
        <item x="198"/>
        <item x="357"/>
        <item x="414"/>
        <item x="511"/>
        <item x="552"/>
        <item x="468"/>
        <item x="404"/>
        <item x="597"/>
        <item x="520"/>
        <item x="252"/>
        <item x="561"/>
        <item x="456"/>
        <item x="606"/>
        <item x="510"/>
        <item x="313"/>
        <item x="551"/>
        <item x="596"/>
        <item x="369"/>
        <item x="416"/>
        <item x="470"/>
        <item x="522"/>
        <item x="563"/>
        <item x="608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axis="axisRow" showAll="0" defaultSubtotal="0">
      <items count="4">
        <item x="0"/>
        <item x="1"/>
        <item x="2"/>
        <item x="3"/>
      </items>
    </pivotField>
  </pivotFields>
  <rowFields count="2">
    <field x="20"/>
    <field x="13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pageFields count="1">
    <pageField fld="15" item="2" hier="-1"/>
  </pageFields>
  <dataFields count="1">
    <dataField name="Sum of Inventory" fld="6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Coffee_data" displayName="Coffee_data" ref="A1:T4249" totalsRowShown="0" headerRowDxfId="21" dataDxfId="20">
  <autoFilter ref="A1:T4249"/>
  <tableColumns count="20">
    <tableColumn id="1" name="Profit"/>
    <tableColumn id="2" name="Margin"/>
    <tableColumn id="3" name="Sales"/>
    <tableColumn id="4" name="COGS"/>
    <tableColumn id="5" name="Total Expenses"/>
    <tableColumn id="6" name="Marketing"/>
    <tableColumn id="7" name="Inventory"/>
    <tableColumn id="8" name="Budget Profit"/>
    <tableColumn id="9" name="Budget COGS"/>
    <tableColumn id="10" name="Budget Margin"/>
    <tableColumn id="11" name="Budget Sales"/>
    <tableColumn id="12" name="Area Code"/>
    <tableColumn id="13" name="ProductId"/>
    <tableColumn id="14" name="Tran_Date" dataDxfId="19"/>
    <tableColumn id="15" name="State" dataDxfId="18">
      <calculatedColumnFormula>VLOOKUP(Coffee_data[[#This Row],[Area Code]],Location!$B$1:$E$157,2,FALSE)</calculatedColumnFormula>
    </tableColumn>
    <tableColumn id="16" name="Market" dataDxfId="17">
      <calculatedColumnFormula>VLOOKUP(Coffee_data[[#This Row],[Area Code]],Location!$B$1:$E$157,3,FALSE)</calculatedColumnFormula>
    </tableColumn>
    <tableColumn id="17" name="Market Size" dataDxfId="16">
      <calculatedColumnFormula>VLOOKUP(Coffee_data[[#This Row],[Area Code]],Location!$B$1:$E$157,4,FALSE)</calculatedColumnFormula>
    </tableColumn>
    <tableColumn id="18" name="Type" dataDxfId="15">
      <calculatedColumnFormula>HLOOKUP(Coffee_data[[#This Row],[ProductId]],Product!$B$4:$O$7,2,FALSE)</calculatedColumnFormula>
    </tableColumn>
    <tableColumn id="19" name="product Type" dataDxfId="14">
      <calculatedColumnFormula>HLOOKUP(Coffee_data[[#This Row],[ProductId]],Product!$B$4:$O$7,3,FALSE)</calculatedColumnFormula>
    </tableColumn>
    <tableColumn id="20" name="Product Name" dataDxfId="13">
      <calculatedColumnFormula>HLOOKUP(Coffee_data[[#This Row],[ProductId]],Product!$B$4:$O$7,4,FALSE)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6" sqref="A4:A16"/>
    </sheetView>
  </sheetViews>
  <sheetFormatPr defaultRowHeight="12.75" x14ac:dyDescent="0.2"/>
  <cols>
    <col min="1" max="1" width="15.625" customWidth="1"/>
    <col min="2" max="2" width="12.75" customWidth="1"/>
  </cols>
  <sheetData>
    <row r="1" spans="1:2" x14ac:dyDescent="0.2">
      <c r="A1" s="63" t="s">
        <v>15</v>
      </c>
      <c r="B1" t="s">
        <v>144</v>
      </c>
    </row>
    <row r="3" spans="1:2" x14ac:dyDescent="0.2">
      <c r="A3" s="63" t="s">
        <v>141</v>
      </c>
      <c r="B3" t="s">
        <v>143</v>
      </c>
    </row>
    <row r="4" spans="1:2" x14ac:dyDescent="0.2">
      <c r="A4" s="64" t="s">
        <v>63</v>
      </c>
      <c r="B4" s="65">
        <v>-231</v>
      </c>
    </row>
    <row r="5" spans="1:2" x14ac:dyDescent="0.2">
      <c r="A5" s="64" t="s">
        <v>46</v>
      </c>
      <c r="B5" s="65">
        <v>4890</v>
      </c>
    </row>
    <row r="6" spans="1:2" x14ac:dyDescent="0.2">
      <c r="A6" s="64" t="s">
        <v>59</v>
      </c>
      <c r="B6" s="65">
        <v>6154</v>
      </c>
    </row>
    <row r="7" spans="1:2" x14ac:dyDescent="0.2">
      <c r="A7" s="64" t="s">
        <v>55</v>
      </c>
      <c r="B7" s="65">
        <v>10065</v>
      </c>
    </row>
    <row r="8" spans="1:2" x14ac:dyDescent="0.2">
      <c r="A8" s="64" t="s">
        <v>52</v>
      </c>
      <c r="B8" s="65">
        <v>11375</v>
      </c>
    </row>
    <row r="9" spans="1:2" x14ac:dyDescent="0.2">
      <c r="A9" s="64" t="s">
        <v>49</v>
      </c>
      <c r="B9" s="65">
        <v>13989</v>
      </c>
    </row>
    <row r="10" spans="1:2" x14ac:dyDescent="0.2">
      <c r="A10" s="64" t="s">
        <v>53</v>
      </c>
      <c r="B10" s="65">
        <v>17678</v>
      </c>
    </row>
    <row r="11" spans="1:2" x14ac:dyDescent="0.2">
      <c r="A11" s="64" t="s">
        <v>62</v>
      </c>
      <c r="B11" s="65">
        <v>24164</v>
      </c>
    </row>
    <row r="12" spans="1:2" x14ac:dyDescent="0.2">
      <c r="A12" s="64" t="s">
        <v>57</v>
      </c>
      <c r="B12" s="65">
        <v>27231</v>
      </c>
    </row>
    <row r="13" spans="1:2" x14ac:dyDescent="0.2">
      <c r="A13" s="64" t="s">
        <v>61</v>
      </c>
      <c r="B13" s="65">
        <v>29053</v>
      </c>
    </row>
    <row r="14" spans="1:2" x14ac:dyDescent="0.2">
      <c r="A14" s="64" t="s">
        <v>54</v>
      </c>
      <c r="B14" s="65">
        <v>29502</v>
      </c>
    </row>
    <row r="15" spans="1:2" x14ac:dyDescent="0.2">
      <c r="A15" s="64" t="s">
        <v>58</v>
      </c>
      <c r="B15" s="65">
        <v>29869</v>
      </c>
    </row>
    <row r="16" spans="1:2" x14ac:dyDescent="0.2">
      <c r="A16" s="64" t="s">
        <v>48</v>
      </c>
      <c r="B16" s="65">
        <v>55804</v>
      </c>
    </row>
    <row r="17" spans="1:2" x14ac:dyDescent="0.2">
      <c r="A17" s="64" t="s">
        <v>142</v>
      </c>
      <c r="B17" s="65">
        <v>259543</v>
      </c>
    </row>
    <row r="28" spans="1:2" x14ac:dyDescent="0.2">
      <c r="A28">
        <f>-7021+6790</f>
        <v>-231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8" sqref="F28"/>
    </sheetView>
  </sheetViews>
  <sheetFormatPr defaultRowHeight="12.75" x14ac:dyDescent="0.2"/>
  <cols>
    <col min="1" max="1" width="15.625" customWidth="1"/>
    <col min="2" max="3" width="17" customWidth="1"/>
    <col min="4" max="13" width="17.625" bestFit="1" customWidth="1"/>
    <col min="14" max="14" width="11.5" bestFit="1" customWidth="1"/>
  </cols>
  <sheetData>
    <row r="1" spans="1:2" x14ac:dyDescent="0.2">
      <c r="A1" s="63" t="s">
        <v>14</v>
      </c>
      <c r="B1" t="s">
        <v>17</v>
      </c>
    </row>
    <row r="3" spans="1:2" x14ac:dyDescent="0.2">
      <c r="A3" s="63" t="s">
        <v>141</v>
      </c>
      <c r="B3" t="s">
        <v>146</v>
      </c>
    </row>
    <row r="4" spans="1:2" x14ac:dyDescent="0.2">
      <c r="A4" s="64" t="s">
        <v>46</v>
      </c>
      <c r="B4" s="65">
        <v>368</v>
      </c>
    </row>
    <row r="5" spans="1:2" x14ac:dyDescent="0.2">
      <c r="A5" s="64" t="s">
        <v>53</v>
      </c>
      <c r="B5" s="65">
        <v>8430</v>
      </c>
    </row>
    <row r="6" spans="1:2" x14ac:dyDescent="0.2">
      <c r="A6" s="64" t="s">
        <v>57</v>
      </c>
      <c r="B6" s="65">
        <v>292</v>
      </c>
    </row>
    <row r="7" spans="1:2" x14ac:dyDescent="0.2">
      <c r="A7" s="64" t="s">
        <v>48</v>
      </c>
      <c r="B7" s="65">
        <v>4994</v>
      </c>
    </row>
    <row r="8" spans="1:2" x14ac:dyDescent="0.2">
      <c r="A8" s="64" t="s">
        <v>61</v>
      </c>
      <c r="B8" s="65">
        <v>1518</v>
      </c>
    </row>
    <row r="9" spans="1:2" x14ac:dyDescent="0.2">
      <c r="A9" s="64" t="s">
        <v>54</v>
      </c>
      <c r="B9" s="65">
        <v>1044</v>
      </c>
    </row>
    <row r="10" spans="1:2" x14ac:dyDescent="0.2">
      <c r="A10" s="64" t="s">
        <v>49</v>
      </c>
      <c r="B10" s="65">
        <v>782</v>
      </c>
    </row>
    <row r="11" spans="1:2" x14ac:dyDescent="0.2">
      <c r="A11" s="64" t="s">
        <v>62</v>
      </c>
      <c r="B11" s="65">
        <v>716</v>
      </c>
    </row>
    <row r="12" spans="1:2" x14ac:dyDescent="0.2">
      <c r="A12" s="64" t="s">
        <v>63</v>
      </c>
      <c r="B12" s="65">
        <v>1134</v>
      </c>
    </row>
    <row r="13" spans="1:2" x14ac:dyDescent="0.2">
      <c r="A13" s="64" t="s">
        <v>58</v>
      </c>
      <c r="B13" s="65">
        <v>4400</v>
      </c>
    </row>
    <row r="14" spans="1:2" x14ac:dyDescent="0.2">
      <c r="A14" s="64" t="s">
        <v>59</v>
      </c>
      <c r="B14" s="65">
        <v>2818</v>
      </c>
    </row>
    <row r="15" spans="1:2" x14ac:dyDescent="0.2">
      <c r="A15" s="64" t="s">
        <v>55</v>
      </c>
      <c r="B15" s="65">
        <v>2946</v>
      </c>
    </row>
    <row r="16" spans="1:2" x14ac:dyDescent="0.2">
      <c r="A16" s="64" t="s">
        <v>142</v>
      </c>
      <c r="B16" s="65">
        <v>29442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D1" workbookViewId="0">
      <selection activeCell="D21" sqref="D21"/>
    </sheetView>
  </sheetViews>
  <sheetFormatPr defaultRowHeight="12.75" x14ac:dyDescent="0.2"/>
  <cols>
    <col min="1" max="1" width="25.75" bestFit="1" customWidth="1"/>
    <col min="2" max="2" width="16.5" customWidth="1"/>
    <col min="3" max="3" width="8" customWidth="1"/>
    <col min="4" max="4" width="11.5" customWidth="1"/>
    <col min="5" max="5" width="15.625" bestFit="1" customWidth="1"/>
    <col min="6" max="6" width="30.875" bestFit="1" customWidth="1"/>
    <col min="7" max="7" width="20.75" bestFit="1" customWidth="1"/>
  </cols>
  <sheetData>
    <row r="1" spans="1:4" x14ac:dyDescent="0.2">
      <c r="A1" s="63" t="s">
        <v>14</v>
      </c>
      <c r="B1" t="s">
        <v>144</v>
      </c>
    </row>
    <row r="3" spans="1:4" x14ac:dyDescent="0.2">
      <c r="A3" s="63" t="s">
        <v>147</v>
      </c>
      <c r="B3" s="63" t="s">
        <v>145</v>
      </c>
    </row>
    <row r="4" spans="1:4" x14ac:dyDescent="0.2">
      <c r="A4" s="63" t="s">
        <v>141</v>
      </c>
      <c r="B4" t="s">
        <v>50</v>
      </c>
      <c r="C4" t="s">
        <v>47</v>
      </c>
      <c r="D4" t="s">
        <v>142</v>
      </c>
    </row>
    <row r="5" spans="1:4" x14ac:dyDescent="0.2">
      <c r="A5" s="64" t="s">
        <v>25</v>
      </c>
      <c r="B5" s="66">
        <v>112.83333333333333</v>
      </c>
      <c r="C5" s="66">
        <v>84.868055555555557</v>
      </c>
      <c r="D5" s="66">
        <v>91.859375</v>
      </c>
    </row>
    <row r="6" spans="1:4" x14ac:dyDescent="0.2">
      <c r="A6" s="64" t="s">
        <v>21</v>
      </c>
      <c r="B6" s="66">
        <v>77</v>
      </c>
      <c r="C6" s="66">
        <v>83.226190476190482</v>
      </c>
      <c r="D6" s="66">
        <v>80.631944444444443</v>
      </c>
    </row>
    <row r="7" spans="1:4" x14ac:dyDescent="0.2">
      <c r="A7" s="64" t="s">
        <v>41</v>
      </c>
      <c r="B7" s="66">
        <v>72.283333333333331</v>
      </c>
      <c r="C7" s="66">
        <v>68.833333333333329</v>
      </c>
      <c r="D7" s="66">
        <v>70.401515151515156</v>
      </c>
    </row>
    <row r="8" spans="1:4" x14ac:dyDescent="0.2">
      <c r="A8" s="64" t="s">
        <v>28</v>
      </c>
      <c r="B8" s="66">
        <v>53.424999999999997</v>
      </c>
      <c r="C8" s="66">
        <v>75.4375</v>
      </c>
      <c r="D8" s="66">
        <v>63.208333333333336</v>
      </c>
    </row>
    <row r="9" spans="1:4" x14ac:dyDescent="0.2">
      <c r="A9" s="64" t="s">
        <v>34</v>
      </c>
      <c r="B9" s="66">
        <v>51.541666666666664</v>
      </c>
      <c r="C9" s="66">
        <v>57.416666666666664</v>
      </c>
      <c r="D9" s="66">
        <v>54.805555555555557</v>
      </c>
    </row>
    <row r="10" spans="1:4" x14ac:dyDescent="0.2">
      <c r="A10" s="64" t="s">
        <v>19</v>
      </c>
      <c r="B10" s="66">
        <v>63.572916666666664</v>
      </c>
      <c r="C10" s="66">
        <v>46.847222222222221</v>
      </c>
      <c r="D10" s="66">
        <v>53.537500000000001</v>
      </c>
    </row>
    <row r="11" spans="1:4" x14ac:dyDescent="0.2">
      <c r="A11" s="64" t="s">
        <v>31</v>
      </c>
      <c r="B11" s="66">
        <v>35.520833333333336</v>
      </c>
      <c r="C11" s="66">
        <v>67.474999999999994</v>
      </c>
      <c r="D11" s="66">
        <v>53.273148148148145</v>
      </c>
    </row>
    <row r="12" spans="1:4" x14ac:dyDescent="0.2">
      <c r="A12" s="64" t="s">
        <v>36</v>
      </c>
      <c r="B12" s="66">
        <v>63.541666666666664</v>
      </c>
      <c r="C12" s="66">
        <v>34.402777777777779</v>
      </c>
      <c r="D12" s="66">
        <v>51.053571428571431</v>
      </c>
    </row>
    <row r="13" spans="1:4" x14ac:dyDescent="0.2">
      <c r="A13" s="64" t="s">
        <v>30</v>
      </c>
      <c r="B13" s="66">
        <v>46.766666666666666</v>
      </c>
      <c r="C13" s="66">
        <v>56.21875</v>
      </c>
      <c r="D13" s="66">
        <v>50.967592592592595</v>
      </c>
    </row>
    <row r="14" spans="1:4" x14ac:dyDescent="0.2">
      <c r="A14" s="64" t="s">
        <v>16</v>
      </c>
      <c r="B14" s="66">
        <v>48.763888888888886</v>
      </c>
      <c r="C14" s="66">
        <v>47.760416666666664</v>
      </c>
      <c r="D14" s="66">
        <v>48.19047619047619</v>
      </c>
    </row>
    <row r="15" spans="1:4" x14ac:dyDescent="0.2">
      <c r="A15" s="64" t="s">
        <v>23</v>
      </c>
      <c r="B15" s="66">
        <v>36.677083333333336</v>
      </c>
      <c r="C15" s="66">
        <v>62.208333333333336</v>
      </c>
      <c r="D15" s="66">
        <v>47.61904761904762</v>
      </c>
    </row>
    <row r="16" spans="1:4" x14ac:dyDescent="0.2">
      <c r="A16" s="64" t="s">
        <v>26</v>
      </c>
      <c r="B16" s="66">
        <v>40.666666666666664</v>
      </c>
      <c r="C16" s="66">
        <v>52.891666666666666</v>
      </c>
      <c r="D16" s="66">
        <v>47.458333333333336</v>
      </c>
    </row>
    <row r="17" spans="1:4" x14ac:dyDescent="0.2">
      <c r="A17" s="64" t="s">
        <v>38</v>
      </c>
      <c r="B17" s="66">
        <v>38.40625</v>
      </c>
      <c r="C17" s="66">
        <v>52.148809523809526</v>
      </c>
      <c r="D17" s="66">
        <v>47.151515151515149</v>
      </c>
    </row>
    <row r="18" spans="1:4" x14ac:dyDescent="0.2">
      <c r="A18" s="64" t="s">
        <v>35</v>
      </c>
      <c r="B18" s="66">
        <v>52.458333333333336</v>
      </c>
      <c r="C18" s="66">
        <v>45.883333333333333</v>
      </c>
      <c r="D18" s="66">
        <v>46.979166666666664</v>
      </c>
    </row>
    <row r="19" spans="1:4" x14ac:dyDescent="0.2">
      <c r="A19" s="64" t="s">
        <v>32</v>
      </c>
      <c r="B19" s="66">
        <v>55.6</v>
      </c>
      <c r="C19" s="66">
        <v>37.993055555555557</v>
      </c>
      <c r="D19" s="66">
        <v>45.996212121212125</v>
      </c>
    </row>
    <row r="20" spans="1:4" x14ac:dyDescent="0.2">
      <c r="A20" s="64" t="s">
        <v>33</v>
      </c>
      <c r="B20" s="66">
        <v>46.760416666666664</v>
      </c>
      <c r="C20" s="66">
        <v>42.93333333333333</v>
      </c>
      <c r="D20" s="66">
        <v>44.63425925925926</v>
      </c>
    </row>
    <row r="21" spans="1:4" x14ac:dyDescent="0.2">
      <c r="A21" s="64" t="s">
        <v>39</v>
      </c>
      <c r="B21" s="66">
        <v>34.677083333333336</v>
      </c>
      <c r="C21" s="66">
        <v>54.361111111111114</v>
      </c>
      <c r="D21" s="66">
        <v>43.113095238095241</v>
      </c>
    </row>
    <row r="22" spans="1:4" x14ac:dyDescent="0.2">
      <c r="A22" s="64" t="s">
        <v>37</v>
      </c>
      <c r="B22" s="66">
        <v>44.758333333333333</v>
      </c>
      <c r="C22" s="66">
        <v>41.892857142857146</v>
      </c>
      <c r="D22" s="66">
        <v>43.086805555555557</v>
      </c>
    </row>
    <row r="23" spans="1:4" x14ac:dyDescent="0.2">
      <c r="A23" s="64" t="s">
        <v>29</v>
      </c>
      <c r="B23" s="66">
        <v>38.854166666666664</v>
      </c>
      <c r="C23" s="66">
        <v>47.944444444444443</v>
      </c>
      <c r="D23" s="66">
        <v>42.75</v>
      </c>
    </row>
    <row r="24" spans="1:4" x14ac:dyDescent="0.2">
      <c r="A24" s="64" t="s">
        <v>40</v>
      </c>
      <c r="B24" s="66">
        <v>45.833333333333336</v>
      </c>
      <c r="C24" s="66">
        <v>38.236111111111114</v>
      </c>
      <c r="D24" s="66">
        <v>39.321428571428569</v>
      </c>
    </row>
    <row r="25" spans="1:4" x14ac:dyDescent="0.2">
      <c r="A25" s="64" t="s">
        <v>142</v>
      </c>
      <c r="B25" s="66">
        <v>52.211580086580085</v>
      </c>
      <c r="C25" s="66">
        <v>55.489583333333336</v>
      </c>
      <c r="D25" s="66">
        <v>54.063559322033896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2.75" x14ac:dyDescent="0.2"/>
  <cols>
    <col min="1" max="1" width="13.25" customWidth="1"/>
    <col min="2" max="2" width="16.5" bestFit="1" customWidth="1"/>
    <col min="3" max="3" width="12.875" customWidth="1"/>
    <col min="4" max="4" width="11.5" bestFit="1" customWidth="1"/>
  </cols>
  <sheetData>
    <row r="1" spans="1:4" x14ac:dyDescent="0.2">
      <c r="A1" s="63" t="s">
        <v>126</v>
      </c>
      <c r="B1" t="s">
        <v>60</v>
      </c>
    </row>
    <row r="3" spans="1:4" x14ac:dyDescent="0.2">
      <c r="A3" s="63" t="s">
        <v>148</v>
      </c>
      <c r="B3" s="63" t="s">
        <v>145</v>
      </c>
    </row>
    <row r="4" spans="1:4" x14ac:dyDescent="0.2">
      <c r="A4" s="63" t="s">
        <v>141</v>
      </c>
      <c r="B4" t="s">
        <v>22</v>
      </c>
      <c r="C4" t="s">
        <v>18</v>
      </c>
      <c r="D4" t="s">
        <v>142</v>
      </c>
    </row>
    <row r="5" spans="1:4" x14ac:dyDescent="0.2">
      <c r="A5" s="64" t="s">
        <v>61</v>
      </c>
      <c r="B5" s="65">
        <v>12105</v>
      </c>
      <c r="C5" s="65">
        <v>18751</v>
      </c>
      <c r="D5" s="65">
        <v>30856</v>
      </c>
    </row>
    <row r="6" spans="1:4" x14ac:dyDescent="0.2">
      <c r="A6" s="64" t="s">
        <v>62</v>
      </c>
      <c r="B6" s="65">
        <v>9860</v>
      </c>
      <c r="C6" s="65">
        <v>18780</v>
      </c>
      <c r="D6" s="65">
        <v>28640</v>
      </c>
    </row>
    <row r="7" spans="1:4" x14ac:dyDescent="0.2">
      <c r="A7" s="64" t="s">
        <v>63</v>
      </c>
      <c r="B7" s="65">
        <v>6468</v>
      </c>
      <c r="C7" s="65">
        <v>12223</v>
      </c>
      <c r="D7" s="65">
        <v>18691</v>
      </c>
    </row>
    <row r="8" spans="1:4" x14ac:dyDescent="0.2">
      <c r="A8" s="64" t="s">
        <v>142</v>
      </c>
      <c r="B8" s="65">
        <v>28433</v>
      </c>
      <c r="C8" s="65">
        <v>49754</v>
      </c>
      <c r="D8" s="65">
        <v>78187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I7" sqref="I7"/>
    </sheetView>
  </sheetViews>
  <sheetFormatPr defaultRowHeight="12.75" x14ac:dyDescent="0.2"/>
  <cols>
    <col min="1" max="1" width="18.375" customWidth="1"/>
    <col min="2" max="2" width="16.5" bestFit="1" customWidth="1"/>
    <col min="3" max="3" width="5.125" customWidth="1"/>
    <col min="4" max="4" width="6.375" customWidth="1"/>
    <col min="5" max="5" width="5.75" customWidth="1"/>
    <col min="6" max="6" width="11.5" bestFit="1" customWidth="1"/>
  </cols>
  <sheetData>
    <row r="3" spans="1:6" x14ac:dyDescent="0.2">
      <c r="A3" s="63" t="s">
        <v>149</v>
      </c>
      <c r="B3" s="63" t="s">
        <v>145</v>
      </c>
    </row>
    <row r="4" spans="1:6" x14ac:dyDescent="0.2">
      <c r="A4" s="63" t="s">
        <v>141</v>
      </c>
      <c r="B4" t="s">
        <v>27</v>
      </c>
      <c r="C4" t="s">
        <v>17</v>
      </c>
      <c r="D4" t="s">
        <v>24</v>
      </c>
      <c r="E4" t="s">
        <v>20</v>
      </c>
      <c r="F4" t="s">
        <v>142</v>
      </c>
    </row>
    <row r="5" spans="1:6" x14ac:dyDescent="0.2">
      <c r="A5" s="64" t="s">
        <v>45</v>
      </c>
      <c r="B5" s="65">
        <v>384</v>
      </c>
      <c r="C5" s="65">
        <v>168</v>
      </c>
      <c r="D5" s="65">
        <v>192</v>
      </c>
      <c r="E5" s="65">
        <v>312</v>
      </c>
      <c r="F5" s="65">
        <v>1056</v>
      </c>
    </row>
    <row r="6" spans="1:6" x14ac:dyDescent="0.2">
      <c r="A6" s="64" t="s">
        <v>51</v>
      </c>
      <c r="B6" s="65">
        <v>288</v>
      </c>
      <c r="C6" s="65">
        <v>240</v>
      </c>
      <c r="D6" s="65">
        <v>288</v>
      </c>
      <c r="E6" s="65">
        <v>360</v>
      </c>
      <c r="F6" s="65">
        <v>1176</v>
      </c>
    </row>
    <row r="7" spans="1:6" x14ac:dyDescent="0.2">
      <c r="A7" s="64" t="s">
        <v>56</v>
      </c>
      <c r="B7" s="65">
        <v>336</v>
      </c>
      <c r="C7" s="65">
        <v>216</v>
      </c>
      <c r="D7" s="65">
        <v>192</v>
      </c>
      <c r="E7" s="65">
        <v>312</v>
      </c>
      <c r="F7" s="65">
        <v>1056</v>
      </c>
    </row>
    <row r="8" spans="1:6" x14ac:dyDescent="0.2">
      <c r="A8" s="64" t="s">
        <v>60</v>
      </c>
      <c r="B8" s="65">
        <v>336</v>
      </c>
      <c r="C8" s="65">
        <v>264</v>
      </c>
      <c r="D8" s="65"/>
      <c r="E8" s="65">
        <v>360</v>
      </c>
      <c r="F8" s="65">
        <v>960</v>
      </c>
    </row>
    <row r="9" spans="1:6" x14ac:dyDescent="0.2">
      <c r="A9" s="64" t="s">
        <v>142</v>
      </c>
      <c r="B9" s="65">
        <v>1344</v>
      </c>
      <c r="C9" s="65">
        <v>888</v>
      </c>
      <c r="D9" s="65">
        <v>672</v>
      </c>
      <c r="E9" s="65">
        <v>1344</v>
      </c>
      <c r="F9" s="65">
        <v>4248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7" sqref="K27"/>
    </sheetView>
  </sheetViews>
  <sheetFormatPr defaultRowHeight="12.75" x14ac:dyDescent="0.2"/>
  <cols>
    <col min="1" max="1" width="15.625" customWidth="1"/>
    <col min="2" max="2" width="12.75" bestFit="1" customWidth="1"/>
  </cols>
  <sheetData>
    <row r="1" spans="1:2" x14ac:dyDescent="0.2">
      <c r="A1" s="63" t="s">
        <v>126</v>
      </c>
      <c r="B1" t="s">
        <v>45</v>
      </c>
    </row>
    <row r="3" spans="1:2" x14ac:dyDescent="0.2">
      <c r="A3" s="63" t="s">
        <v>141</v>
      </c>
      <c r="B3" t="s">
        <v>150</v>
      </c>
    </row>
    <row r="4" spans="1:2" x14ac:dyDescent="0.2">
      <c r="A4" s="64" t="s">
        <v>48</v>
      </c>
      <c r="B4" s="48">
        <v>0.59176397882192333</v>
      </c>
    </row>
    <row r="5" spans="1:2" x14ac:dyDescent="0.2">
      <c r="A5" s="64" t="s">
        <v>49</v>
      </c>
      <c r="B5" s="48">
        <v>0.28708469385872676</v>
      </c>
    </row>
    <row r="6" spans="1:2" x14ac:dyDescent="0.2">
      <c r="A6" s="64" t="s">
        <v>46</v>
      </c>
      <c r="B6" s="48">
        <v>0.1211513273193499</v>
      </c>
    </row>
    <row r="7" spans="1:2" x14ac:dyDescent="0.2">
      <c r="A7" s="64" t="s">
        <v>142</v>
      </c>
      <c r="B7" s="48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B1" workbookViewId="0">
      <selection activeCell="D9" sqref="D9"/>
    </sheetView>
  </sheetViews>
  <sheetFormatPr defaultRowHeight="12.75" x14ac:dyDescent="0.2"/>
  <cols>
    <col min="1" max="1" width="13.25" bestFit="1" customWidth="1"/>
    <col min="2" max="2" width="16.5" bestFit="1" customWidth="1"/>
    <col min="3" max="3" width="12.875" bestFit="1" customWidth="1"/>
    <col min="4" max="4" width="11.5" bestFit="1" customWidth="1"/>
  </cols>
  <sheetData>
    <row r="1" spans="1:4" x14ac:dyDescent="0.2">
      <c r="A1" s="63" t="s">
        <v>126</v>
      </c>
      <c r="B1" t="s">
        <v>60</v>
      </c>
    </row>
    <row r="3" spans="1:4" x14ac:dyDescent="0.2">
      <c r="A3" s="63" t="s">
        <v>148</v>
      </c>
      <c r="B3" s="63" t="s">
        <v>145</v>
      </c>
    </row>
    <row r="4" spans="1:4" x14ac:dyDescent="0.2">
      <c r="A4" s="63" t="s">
        <v>141</v>
      </c>
      <c r="B4" t="s">
        <v>22</v>
      </c>
      <c r="C4" t="s">
        <v>18</v>
      </c>
      <c r="D4" t="s">
        <v>142</v>
      </c>
    </row>
    <row r="5" spans="1:4" x14ac:dyDescent="0.2">
      <c r="A5" s="64" t="s">
        <v>151</v>
      </c>
      <c r="B5" s="65"/>
      <c r="C5" s="65"/>
      <c r="D5" s="65"/>
    </row>
    <row r="6" spans="1:4" x14ac:dyDescent="0.2">
      <c r="A6" s="67" t="s">
        <v>134</v>
      </c>
      <c r="B6" s="65">
        <v>1042</v>
      </c>
      <c r="C6" s="65">
        <v>2063</v>
      </c>
      <c r="D6" s="65">
        <v>3105</v>
      </c>
    </row>
    <row r="7" spans="1:4" x14ac:dyDescent="0.2">
      <c r="A7" s="67" t="s">
        <v>139</v>
      </c>
      <c r="B7" s="65">
        <v>1138</v>
      </c>
      <c r="C7" s="65">
        <v>1885</v>
      </c>
      <c r="D7" s="65">
        <v>3023</v>
      </c>
    </row>
    <row r="8" spans="1:4" x14ac:dyDescent="0.2">
      <c r="A8" s="67" t="s">
        <v>152</v>
      </c>
      <c r="B8" s="65">
        <v>1127</v>
      </c>
      <c r="C8" s="65">
        <v>1988</v>
      </c>
      <c r="D8" s="65">
        <v>3115</v>
      </c>
    </row>
    <row r="9" spans="1:4" x14ac:dyDescent="0.2">
      <c r="A9" s="67" t="s">
        <v>153</v>
      </c>
      <c r="B9" s="65">
        <v>1128</v>
      </c>
      <c r="C9" s="65">
        <v>2061</v>
      </c>
      <c r="D9" s="65">
        <v>3189</v>
      </c>
    </row>
    <row r="10" spans="1:4" x14ac:dyDescent="0.2">
      <c r="A10" s="67" t="s">
        <v>154</v>
      </c>
      <c r="B10" s="65">
        <v>1359</v>
      </c>
      <c r="C10" s="65">
        <v>2087</v>
      </c>
      <c r="D10" s="65">
        <v>3446</v>
      </c>
    </row>
    <row r="11" spans="1:4" x14ac:dyDescent="0.2">
      <c r="A11" s="67" t="s">
        <v>155</v>
      </c>
      <c r="B11" s="65">
        <v>1233</v>
      </c>
      <c r="C11" s="65">
        <v>2135</v>
      </c>
      <c r="D11" s="65">
        <v>3368</v>
      </c>
    </row>
    <row r="12" spans="1:4" x14ac:dyDescent="0.2">
      <c r="A12" s="67" t="s">
        <v>156</v>
      </c>
      <c r="B12" s="65">
        <v>1138</v>
      </c>
      <c r="C12" s="65">
        <v>2327</v>
      </c>
      <c r="D12" s="65">
        <v>3465</v>
      </c>
    </row>
    <row r="13" spans="1:4" x14ac:dyDescent="0.2">
      <c r="A13" s="67" t="s">
        <v>157</v>
      </c>
      <c r="B13" s="65">
        <v>1408</v>
      </c>
      <c r="C13" s="65">
        <v>2137</v>
      </c>
      <c r="D13" s="65">
        <v>3545</v>
      </c>
    </row>
    <row r="14" spans="1:4" x14ac:dyDescent="0.2">
      <c r="A14" s="67" t="s">
        <v>158</v>
      </c>
      <c r="B14" s="65">
        <v>1169</v>
      </c>
      <c r="C14" s="65">
        <v>2116</v>
      </c>
      <c r="D14" s="65">
        <v>3285</v>
      </c>
    </row>
    <row r="15" spans="1:4" x14ac:dyDescent="0.2">
      <c r="A15" s="67" t="s">
        <v>159</v>
      </c>
      <c r="B15" s="65">
        <v>1199</v>
      </c>
      <c r="C15" s="65">
        <v>1874</v>
      </c>
      <c r="D15" s="65">
        <v>3073</v>
      </c>
    </row>
    <row r="16" spans="1:4" x14ac:dyDescent="0.2">
      <c r="A16" s="67" t="s">
        <v>160</v>
      </c>
      <c r="B16" s="65">
        <v>1151</v>
      </c>
      <c r="C16" s="65">
        <v>1883</v>
      </c>
      <c r="D16" s="65">
        <v>3034</v>
      </c>
    </row>
    <row r="17" spans="1:4" x14ac:dyDescent="0.2">
      <c r="A17" s="67" t="s">
        <v>161</v>
      </c>
      <c r="B17" s="65">
        <v>1238</v>
      </c>
      <c r="C17" s="65">
        <v>2200</v>
      </c>
      <c r="D17" s="65">
        <v>3438</v>
      </c>
    </row>
    <row r="18" spans="1:4" x14ac:dyDescent="0.2">
      <c r="A18" s="64" t="s">
        <v>162</v>
      </c>
      <c r="B18" s="65"/>
      <c r="C18" s="65"/>
      <c r="D18" s="65"/>
    </row>
    <row r="19" spans="1:4" x14ac:dyDescent="0.2">
      <c r="A19" s="67" t="s">
        <v>134</v>
      </c>
      <c r="B19" s="65">
        <v>1042</v>
      </c>
      <c r="C19" s="65">
        <v>2049</v>
      </c>
      <c r="D19" s="65">
        <v>3091</v>
      </c>
    </row>
    <row r="20" spans="1:4" x14ac:dyDescent="0.2">
      <c r="A20" s="67" t="s">
        <v>139</v>
      </c>
      <c r="B20" s="65">
        <v>1138</v>
      </c>
      <c r="C20" s="65">
        <v>1978</v>
      </c>
      <c r="D20" s="65">
        <v>3116</v>
      </c>
    </row>
    <row r="21" spans="1:4" x14ac:dyDescent="0.2">
      <c r="A21" s="67" t="s">
        <v>152</v>
      </c>
      <c r="B21" s="65">
        <v>1127</v>
      </c>
      <c r="C21" s="65">
        <v>1999</v>
      </c>
      <c r="D21" s="65">
        <v>3126</v>
      </c>
    </row>
    <row r="22" spans="1:4" x14ac:dyDescent="0.2">
      <c r="A22" s="67" t="s">
        <v>153</v>
      </c>
      <c r="B22" s="65">
        <v>1170</v>
      </c>
      <c r="C22" s="65">
        <v>1979</v>
      </c>
      <c r="D22" s="65">
        <v>3149</v>
      </c>
    </row>
    <row r="23" spans="1:4" x14ac:dyDescent="0.2">
      <c r="A23" s="67" t="s">
        <v>154</v>
      </c>
      <c r="B23" s="65">
        <v>1232</v>
      </c>
      <c r="C23" s="65">
        <v>2164</v>
      </c>
      <c r="D23" s="65">
        <v>3396</v>
      </c>
    </row>
    <row r="24" spans="1:4" x14ac:dyDescent="0.2">
      <c r="A24" s="67" t="s">
        <v>155</v>
      </c>
      <c r="B24" s="65">
        <v>1223</v>
      </c>
      <c r="C24" s="65">
        <v>2011</v>
      </c>
      <c r="D24" s="65">
        <v>3234</v>
      </c>
    </row>
    <row r="25" spans="1:4" x14ac:dyDescent="0.2">
      <c r="A25" s="67" t="s">
        <v>156</v>
      </c>
      <c r="B25" s="65">
        <v>1312</v>
      </c>
      <c r="C25" s="65">
        <v>2230</v>
      </c>
      <c r="D25" s="65">
        <v>3542</v>
      </c>
    </row>
    <row r="26" spans="1:4" x14ac:dyDescent="0.2">
      <c r="A26" s="67" t="s">
        <v>157</v>
      </c>
      <c r="B26" s="65">
        <v>1123</v>
      </c>
      <c r="C26" s="65">
        <v>2355</v>
      </c>
      <c r="D26" s="65">
        <v>3478</v>
      </c>
    </row>
    <row r="27" spans="1:4" x14ac:dyDescent="0.2">
      <c r="A27" s="67" t="s">
        <v>158</v>
      </c>
      <c r="B27" s="65">
        <v>1216</v>
      </c>
      <c r="C27" s="65">
        <v>2151</v>
      </c>
      <c r="D27" s="65">
        <v>3367</v>
      </c>
    </row>
    <row r="28" spans="1:4" x14ac:dyDescent="0.2">
      <c r="A28" s="67" t="s">
        <v>159</v>
      </c>
      <c r="B28" s="65">
        <v>1199</v>
      </c>
      <c r="C28" s="65">
        <v>1984</v>
      </c>
      <c r="D28" s="65">
        <v>3183</v>
      </c>
    </row>
    <row r="29" spans="1:4" x14ac:dyDescent="0.2">
      <c r="A29" s="67" t="s">
        <v>160</v>
      </c>
      <c r="B29" s="65">
        <v>1232</v>
      </c>
      <c r="C29" s="65">
        <v>1930</v>
      </c>
      <c r="D29" s="65">
        <v>3162</v>
      </c>
    </row>
    <row r="30" spans="1:4" x14ac:dyDescent="0.2">
      <c r="A30" s="67" t="s">
        <v>161</v>
      </c>
      <c r="B30" s="65">
        <v>1089</v>
      </c>
      <c r="C30" s="65">
        <v>2168</v>
      </c>
      <c r="D30" s="65">
        <v>3257</v>
      </c>
    </row>
    <row r="31" spans="1:4" x14ac:dyDescent="0.2">
      <c r="A31" s="64" t="s">
        <v>142</v>
      </c>
      <c r="B31" s="65">
        <v>28433</v>
      </c>
      <c r="C31" s="65">
        <v>49754</v>
      </c>
      <c r="D31" s="65">
        <v>78187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zoomScale="80" zoomScaleNormal="80" workbookViewId="0">
      <selection activeCell="E2" sqref="E2"/>
    </sheetView>
  </sheetViews>
  <sheetFormatPr defaultRowHeight="19.5" x14ac:dyDescent="0.25"/>
  <cols>
    <col min="1" max="1" width="17.75" bestFit="1" customWidth="1"/>
    <col min="3" max="3" width="18.125" bestFit="1" customWidth="1"/>
    <col min="4" max="5" width="32.5" style="31" bestFit="1" customWidth="1"/>
  </cols>
  <sheetData>
    <row r="1" spans="1:6" x14ac:dyDescent="0.25">
      <c r="A1" t="s">
        <v>63</v>
      </c>
      <c r="C1" s="35"/>
      <c r="D1" s="69" t="s">
        <v>164</v>
      </c>
      <c r="E1" s="69" t="s">
        <v>165</v>
      </c>
      <c r="F1" s="35"/>
    </row>
    <row r="2" spans="1:6" ht="22.5" x14ac:dyDescent="0.2">
      <c r="A2" t="s">
        <v>46</v>
      </c>
      <c r="C2" s="35"/>
      <c r="D2" s="78" t="s">
        <v>54</v>
      </c>
      <c r="E2" s="79" t="s">
        <v>58</v>
      </c>
      <c r="F2" s="35"/>
    </row>
    <row r="3" spans="1:6" x14ac:dyDescent="0.2">
      <c r="A3" t="s">
        <v>59</v>
      </c>
      <c r="C3" s="35"/>
      <c r="D3" s="70"/>
      <c r="E3" s="70"/>
      <c r="F3" s="35"/>
    </row>
    <row r="4" spans="1:6" ht="24.75" x14ac:dyDescent="0.25">
      <c r="A4" t="s">
        <v>55</v>
      </c>
      <c r="C4" s="71" t="s">
        <v>166</v>
      </c>
      <c r="D4" s="74">
        <f>SUMIF(Coffee_data[Product Name],D2, Coffee_data[Sales])</f>
        <v>78162</v>
      </c>
      <c r="E4" s="75">
        <f>SUMIF(Coffee_data[Product Name],E2, Coffee_data[Sales])</f>
        <v>95926</v>
      </c>
      <c r="F4" s="35"/>
    </row>
    <row r="5" spans="1:6" ht="24.75" x14ac:dyDescent="0.25">
      <c r="A5" t="s">
        <v>52</v>
      </c>
      <c r="C5" s="71" t="s">
        <v>167</v>
      </c>
      <c r="D5" s="72">
        <f>SUMIF(Coffee_data[Product Name],D2, Coffee_data[Profit])</f>
        <v>29502</v>
      </c>
      <c r="E5" s="73">
        <f>SUMIF(Coffee_data[Product Name],E2, Coffee_data[Profit])</f>
        <v>29869</v>
      </c>
      <c r="F5" s="35"/>
    </row>
    <row r="6" spans="1:6" ht="24.75" x14ac:dyDescent="0.25">
      <c r="A6" t="s">
        <v>49</v>
      </c>
      <c r="C6" s="71" t="s">
        <v>168</v>
      </c>
      <c r="D6" s="76">
        <f>SUMIF(Coffee_data[Product Name],D2, Coffee_data[COGS])</f>
        <v>32920</v>
      </c>
      <c r="E6" s="77">
        <f>SUMIF(Coffee_data[Product Name],E2, Coffee_data[COGS])</f>
        <v>41039</v>
      </c>
      <c r="F6" s="35"/>
    </row>
    <row r="7" spans="1:6" x14ac:dyDescent="0.25">
      <c r="A7" t="s">
        <v>53</v>
      </c>
      <c r="C7" s="35"/>
      <c r="D7" s="68"/>
      <c r="E7" s="68"/>
      <c r="F7" s="35"/>
    </row>
    <row r="8" spans="1:6" x14ac:dyDescent="0.25">
      <c r="A8" t="s">
        <v>62</v>
      </c>
    </row>
    <row r="9" spans="1:6" x14ac:dyDescent="0.25">
      <c r="A9" t="s">
        <v>57</v>
      </c>
    </row>
    <row r="10" spans="1:6" x14ac:dyDescent="0.25">
      <c r="A10" t="s">
        <v>61</v>
      </c>
    </row>
    <row r="11" spans="1:6" x14ac:dyDescent="0.25">
      <c r="A11" t="s">
        <v>54</v>
      </c>
    </row>
    <row r="12" spans="1:6" x14ac:dyDescent="0.25">
      <c r="A12" t="s">
        <v>58</v>
      </c>
    </row>
    <row r="13" spans="1:6" x14ac:dyDescent="0.25">
      <c r="A13" t="s">
        <v>48</v>
      </c>
    </row>
  </sheetData>
  <dataValidations count="1">
    <dataValidation type="list" allowBlank="1" showInputMessage="1" showErrorMessage="1" sqref="D2:E2">
      <formula1>$A$1:$A$13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35" sqref="I35"/>
    </sheetView>
  </sheetViews>
  <sheetFormatPr defaultRowHeight="12.75" x14ac:dyDescent="0.2"/>
  <cols>
    <col min="1" max="1" width="17" bestFit="1" customWidth="1"/>
    <col min="2" max="2" width="16.5" customWidth="1"/>
    <col min="3" max="3" width="9.375" bestFit="1" customWidth="1"/>
    <col min="4" max="4" width="10.875" bestFit="1" customWidth="1"/>
    <col min="5" max="5" width="11.5" customWidth="1"/>
    <col min="6" max="6" width="11.5" bestFit="1" customWidth="1"/>
  </cols>
  <sheetData>
    <row r="1" spans="1:5" x14ac:dyDescent="0.2">
      <c r="A1" s="63" t="s">
        <v>14</v>
      </c>
      <c r="B1" t="s">
        <v>24</v>
      </c>
    </row>
    <row r="3" spans="1:5" x14ac:dyDescent="0.2">
      <c r="A3" s="63" t="s">
        <v>163</v>
      </c>
      <c r="B3" s="63" t="s">
        <v>145</v>
      </c>
    </row>
    <row r="4" spans="1:5" x14ac:dyDescent="0.2">
      <c r="A4" s="63" t="s">
        <v>141</v>
      </c>
      <c r="B4" t="s">
        <v>45</v>
      </c>
      <c r="C4" t="s">
        <v>51</v>
      </c>
      <c r="D4" t="s">
        <v>56</v>
      </c>
      <c r="E4" t="s">
        <v>142</v>
      </c>
    </row>
    <row r="5" spans="1:5" x14ac:dyDescent="0.2">
      <c r="A5" s="64" t="s">
        <v>151</v>
      </c>
      <c r="B5" s="65"/>
      <c r="C5" s="65"/>
      <c r="D5" s="65"/>
      <c r="E5" s="65"/>
    </row>
    <row r="6" spans="1:5" x14ac:dyDescent="0.2">
      <c r="A6" s="67" t="s">
        <v>134</v>
      </c>
      <c r="B6" s="65">
        <v>5483</v>
      </c>
      <c r="C6" s="65">
        <v>5336</v>
      </c>
      <c r="D6" s="65">
        <v>4466</v>
      </c>
      <c r="E6" s="65">
        <v>15285</v>
      </c>
    </row>
    <row r="7" spans="1:5" x14ac:dyDescent="0.2">
      <c r="A7" s="67" t="s">
        <v>139</v>
      </c>
      <c r="B7" s="65">
        <v>5525</v>
      </c>
      <c r="C7" s="65">
        <v>4632</v>
      </c>
      <c r="D7" s="65">
        <v>4413</v>
      </c>
      <c r="E7" s="65">
        <v>14570</v>
      </c>
    </row>
    <row r="8" spans="1:5" x14ac:dyDescent="0.2">
      <c r="A8" s="67" t="s">
        <v>152</v>
      </c>
      <c r="B8" s="65">
        <v>5563</v>
      </c>
      <c r="C8" s="65">
        <v>3944</v>
      </c>
      <c r="D8" s="65">
        <v>4368</v>
      </c>
      <c r="E8" s="65">
        <v>13875</v>
      </c>
    </row>
    <row r="9" spans="1:5" x14ac:dyDescent="0.2">
      <c r="A9" s="67" t="s">
        <v>153</v>
      </c>
      <c r="B9" s="65">
        <v>5757</v>
      </c>
      <c r="C9" s="65">
        <v>3417</v>
      </c>
      <c r="D9" s="65">
        <v>4449</v>
      </c>
      <c r="E9" s="65">
        <v>13623</v>
      </c>
    </row>
    <row r="10" spans="1:5" x14ac:dyDescent="0.2">
      <c r="A10" s="67" t="s">
        <v>154</v>
      </c>
      <c r="B10" s="65">
        <v>6047</v>
      </c>
      <c r="C10" s="65">
        <v>2971</v>
      </c>
      <c r="D10" s="65">
        <v>4615</v>
      </c>
      <c r="E10" s="65">
        <v>13633</v>
      </c>
    </row>
    <row r="11" spans="1:5" x14ac:dyDescent="0.2">
      <c r="A11" s="67" t="s">
        <v>155</v>
      </c>
      <c r="B11" s="65">
        <v>6482</v>
      </c>
      <c r="C11" s="65">
        <v>2642</v>
      </c>
      <c r="D11" s="65">
        <v>4865</v>
      </c>
      <c r="E11" s="65">
        <v>13989</v>
      </c>
    </row>
    <row r="12" spans="1:5" x14ac:dyDescent="0.2">
      <c r="A12" s="67" t="s">
        <v>156</v>
      </c>
      <c r="B12" s="65">
        <v>6857</v>
      </c>
      <c r="C12" s="65">
        <v>2255</v>
      </c>
      <c r="D12" s="65">
        <v>5036</v>
      </c>
      <c r="E12" s="65">
        <v>14148</v>
      </c>
    </row>
    <row r="13" spans="1:5" x14ac:dyDescent="0.2">
      <c r="A13" s="67" t="s">
        <v>157</v>
      </c>
      <c r="B13" s="65">
        <v>6904</v>
      </c>
      <c r="C13" s="65">
        <v>1522</v>
      </c>
      <c r="D13" s="65">
        <v>4990</v>
      </c>
      <c r="E13" s="65">
        <v>13416</v>
      </c>
    </row>
    <row r="14" spans="1:5" x14ac:dyDescent="0.2">
      <c r="A14" s="67" t="s">
        <v>158</v>
      </c>
      <c r="B14" s="65">
        <v>6975</v>
      </c>
      <c r="C14" s="65">
        <v>874</v>
      </c>
      <c r="D14" s="65">
        <v>4939</v>
      </c>
      <c r="E14" s="65">
        <v>12788</v>
      </c>
    </row>
    <row r="15" spans="1:5" x14ac:dyDescent="0.2">
      <c r="A15" s="67" t="s">
        <v>159</v>
      </c>
      <c r="B15" s="65">
        <v>7043</v>
      </c>
      <c r="C15" s="65">
        <v>224</v>
      </c>
      <c r="D15" s="65">
        <v>4895</v>
      </c>
      <c r="E15" s="65">
        <v>12162</v>
      </c>
    </row>
    <row r="16" spans="1:5" x14ac:dyDescent="0.2">
      <c r="A16" s="67" t="s">
        <v>160</v>
      </c>
      <c r="B16" s="65">
        <v>7177</v>
      </c>
      <c r="C16" s="65">
        <v>-334</v>
      </c>
      <c r="D16" s="65">
        <v>4924</v>
      </c>
      <c r="E16" s="65">
        <v>11767</v>
      </c>
    </row>
    <row r="17" spans="1:5" x14ac:dyDescent="0.2">
      <c r="A17" s="67" t="s">
        <v>161</v>
      </c>
      <c r="B17" s="65">
        <v>7341</v>
      </c>
      <c r="C17" s="65">
        <v>-894</v>
      </c>
      <c r="D17" s="65">
        <v>4997</v>
      </c>
      <c r="E17" s="65">
        <v>11444</v>
      </c>
    </row>
    <row r="18" spans="1:5" x14ac:dyDescent="0.2">
      <c r="A18" s="64" t="s">
        <v>162</v>
      </c>
      <c r="B18" s="65"/>
      <c r="C18" s="65"/>
      <c r="D18" s="65"/>
      <c r="E18" s="65"/>
    </row>
    <row r="19" spans="1:5" x14ac:dyDescent="0.2">
      <c r="A19" s="67" t="s">
        <v>134</v>
      </c>
      <c r="B19" s="65">
        <v>5483</v>
      </c>
      <c r="C19" s="65">
        <v>5336</v>
      </c>
      <c r="D19" s="65">
        <v>4466</v>
      </c>
      <c r="E19" s="65">
        <v>15285</v>
      </c>
    </row>
    <row r="20" spans="1:5" x14ac:dyDescent="0.2">
      <c r="A20" s="67" t="s">
        <v>139</v>
      </c>
      <c r="B20" s="65">
        <v>5525</v>
      </c>
      <c r="C20" s="65">
        <v>4632</v>
      </c>
      <c r="D20" s="65">
        <v>4413</v>
      </c>
      <c r="E20" s="65">
        <v>14570</v>
      </c>
    </row>
    <row r="21" spans="1:5" x14ac:dyDescent="0.2">
      <c r="A21" s="67" t="s">
        <v>152</v>
      </c>
      <c r="B21" s="65">
        <v>5563</v>
      </c>
      <c r="C21" s="65">
        <v>3944</v>
      </c>
      <c r="D21" s="65">
        <v>4368</v>
      </c>
      <c r="E21" s="65">
        <v>13875</v>
      </c>
    </row>
    <row r="22" spans="1:5" x14ac:dyDescent="0.2">
      <c r="A22" s="67" t="s">
        <v>153</v>
      </c>
      <c r="B22" s="65">
        <v>5757</v>
      </c>
      <c r="C22" s="65">
        <v>3417</v>
      </c>
      <c r="D22" s="65">
        <v>4449</v>
      </c>
      <c r="E22" s="65">
        <v>13623</v>
      </c>
    </row>
    <row r="23" spans="1:5" x14ac:dyDescent="0.2">
      <c r="A23" s="67" t="s">
        <v>154</v>
      </c>
      <c r="B23" s="65">
        <v>6047</v>
      </c>
      <c r="C23" s="65">
        <v>2971</v>
      </c>
      <c r="D23" s="65">
        <v>4615</v>
      </c>
      <c r="E23" s="65">
        <v>13633</v>
      </c>
    </row>
    <row r="24" spans="1:5" x14ac:dyDescent="0.2">
      <c r="A24" s="67" t="s">
        <v>155</v>
      </c>
      <c r="B24" s="65">
        <v>6482</v>
      </c>
      <c r="C24" s="65">
        <v>2642</v>
      </c>
      <c r="D24" s="65">
        <v>4865</v>
      </c>
      <c r="E24" s="65">
        <v>13989</v>
      </c>
    </row>
    <row r="25" spans="1:5" x14ac:dyDescent="0.2">
      <c r="A25" s="67" t="s">
        <v>156</v>
      </c>
      <c r="B25" s="65">
        <v>6857</v>
      </c>
      <c r="C25" s="65">
        <v>2255</v>
      </c>
      <c r="D25" s="65">
        <v>5036</v>
      </c>
      <c r="E25" s="65">
        <v>14148</v>
      </c>
    </row>
    <row r="26" spans="1:5" x14ac:dyDescent="0.2">
      <c r="A26" s="67" t="s">
        <v>157</v>
      </c>
      <c r="B26" s="65">
        <v>6904</v>
      </c>
      <c r="C26" s="65">
        <v>1522</v>
      </c>
      <c r="D26" s="65">
        <v>4990</v>
      </c>
      <c r="E26" s="65">
        <v>13416</v>
      </c>
    </row>
    <row r="27" spans="1:5" x14ac:dyDescent="0.2">
      <c r="A27" s="67" t="s">
        <v>158</v>
      </c>
      <c r="B27" s="65">
        <v>6975</v>
      </c>
      <c r="C27" s="65">
        <v>874</v>
      </c>
      <c r="D27" s="65">
        <v>4939</v>
      </c>
      <c r="E27" s="65">
        <v>12788</v>
      </c>
    </row>
    <row r="28" spans="1:5" x14ac:dyDescent="0.2">
      <c r="A28" s="67" t="s">
        <v>159</v>
      </c>
      <c r="B28" s="65">
        <v>7043</v>
      </c>
      <c r="C28" s="65">
        <v>224</v>
      </c>
      <c r="D28" s="65">
        <v>4895</v>
      </c>
      <c r="E28" s="65">
        <v>12162</v>
      </c>
    </row>
    <row r="29" spans="1:5" x14ac:dyDescent="0.2">
      <c r="A29" s="67" t="s">
        <v>160</v>
      </c>
      <c r="B29" s="65">
        <v>7177</v>
      </c>
      <c r="C29" s="65">
        <v>-334</v>
      </c>
      <c r="D29" s="65">
        <v>4924</v>
      </c>
      <c r="E29" s="65">
        <v>11767</v>
      </c>
    </row>
    <row r="30" spans="1:5" x14ac:dyDescent="0.2">
      <c r="A30" s="67" t="s">
        <v>161</v>
      </c>
      <c r="B30" s="65">
        <v>7341</v>
      </c>
      <c r="C30" s="65">
        <v>-894</v>
      </c>
      <c r="D30" s="65">
        <v>4997</v>
      </c>
      <c r="E30" s="65">
        <v>11444</v>
      </c>
    </row>
    <row r="31" spans="1:5" x14ac:dyDescent="0.2">
      <c r="A31" s="64" t="s">
        <v>142</v>
      </c>
      <c r="B31" s="65">
        <v>154308</v>
      </c>
      <c r="C31" s="65">
        <v>53178</v>
      </c>
      <c r="D31" s="65">
        <v>113914</v>
      </c>
      <c r="E31" s="65">
        <v>321400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workbookViewId="0">
      <pane ySplit="1" topLeftCell="A4218" activePane="bottomLeft" state="frozen"/>
      <selection pane="bottomLeft" activeCell="C5" sqref="A2:T4249"/>
    </sheetView>
  </sheetViews>
  <sheetFormatPr defaultRowHeight="12.75" x14ac:dyDescent="0.2"/>
  <cols>
    <col min="5" max="5" width="15.5" customWidth="1"/>
    <col min="6" max="6" width="12.5" customWidth="1"/>
    <col min="7" max="7" width="10.875" customWidth="1"/>
    <col min="8" max="8" width="13.875" customWidth="1"/>
    <col min="9" max="9" width="15" customWidth="1"/>
    <col min="10" max="10" width="19" customWidth="1"/>
    <col min="11" max="11" width="15.25" customWidth="1"/>
    <col min="12" max="12" width="11.375" bestFit="1" customWidth="1"/>
    <col min="13" max="13" width="11.25" bestFit="1" customWidth="1"/>
    <col min="14" max="14" width="13.625" style="2" customWidth="1"/>
    <col min="15" max="16" width="11.875" style="19" customWidth="1"/>
    <col min="17" max="17" width="12.625" style="19" customWidth="1"/>
    <col min="18" max="19" width="9" style="55"/>
    <col min="20" max="20" width="14.375" style="55" customWidth="1"/>
  </cols>
  <sheetData>
    <row r="1" spans="1:20" ht="23.4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64</v>
      </c>
      <c r="O1" s="52" t="s">
        <v>13</v>
      </c>
      <c r="P1" s="52" t="s">
        <v>14</v>
      </c>
      <c r="Q1" s="52" t="s">
        <v>15</v>
      </c>
      <c r="R1" s="54" t="s">
        <v>44</v>
      </c>
      <c r="S1" s="54" t="s">
        <v>126</v>
      </c>
      <c r="T1" s="54" t="s">
        <v>127</v>
      </c>
    </row>
    <row r="2" spans="1:20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219</v>
      </c>
      <c r="L2">
        <v>719</v>
      </c>
      <c r="M2">
        <v>1</v>
      </c>
      <c r="N2" s="2">
        <v>41639</v>
      </c>
      <c r="O2" s="19" t="str">
        <f>VLOOKUP(Coffee_data[[#This Row],[Area Code]],Location!$B$1:$E$157,2,FALSE)</f>
        <v>Colorado</v>
      </c>
      <c r="P2" s="19" t="str">
        <f>VLOOKUP(Coffee_data[[#This Row],[Area Code]],Location!$B$1:$E$157,3,FALSE)</f>
        <v>Central</v>
      </c>
      <c r="Q2" s="19" t="str">
        <f>VLOOKUP(Coffee_data[[#This Row],[Area Code]],Location!$B$1:$E$157,4,FALSE)</f>
        <v>Major Market</v>
      </c>
      <c r="R2" s="56" t="str">
        <f>HLOOKUP(Coffee_data[[#This Row],[ProductId]],Product!$B$4:$O$7,2,FALSE)</f>
        <v>Regular</v>
      </c>
      <c r="S2" s="56" t="str">
        <f>HLOOKUP(Coffee_data[[#This Row],[ProductId]],Product!$B$4:$O$7,3,FALSE)</f>
        <v>Coffee</v>
      </c>
      <c r="T2" s="58" t="str">
        <f>HLOOKUP(Coffee_data[[#This Row],[ProductId]],Product!$B$4:$O$7,4,FALSE)</f>
        <v>Amaretto</v>
      </c>
    </row>
    <row r="3" spans="1:20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192</v>
      </c>
      <c r="L3">
        <v>970</v>
      </c>
      <c r="M3">
        <v>2</v>
      </c>
      <c r="N3" s="2">
        <v>41639</v>
      </c>
      <c r="O3" s="19" t="str">
        <f>VLOOKUP(Coffee_data[[#This Row],[Area Code]],Location!$B$1:$E$157,2,FALSE)</f>
        <v>Colorado</v>
      </c>
      <c r="P3" s="19" t="str">
        <f>VLOOKUP(Coffee_data[[#This Row],[Area Code]],Location!$B$1:$E$157,3,FALSE)</f>
        <v>Central</v>
      </c>
      <c r="Q3" s="19" t="str">
        <f>VLOOKUP(Coffee_data[[#This Row],[Area Code]],Location!$B$1:$E$157,4,FALSE)</f>
        <v>Major Market</v>
      </c>
      <c r="R3" s="56" t="str">
        <f>HLOOKUP(Coffee_data[[#This Row],[ProductId]],Product!$B$4:$O$7,2,FALSE)</f>
        <v>Regular</v>
      </c>
      <c r="S3" s="56" t="str">
        <f>HLOOKUP(Coffee_data[[#This Row],[ProductId]],Product!$B$4:$O$7,3,FALSE)</f>
        <v>Coffee</v>
      </c>
      <c r="T3" s="56" t="str">
        <f>HLOOKUP(Coffee_data[[#This Row],[ProductId]],Product!$B$4:$O$7,4,FALSE)</f>
        <v>Columbian</v>
      </c>
    </row>
    <row r="4" spans="1:20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76</v>
      </c>
      <c r="J4">
        <v>140</v>
      </c>
      <c r="K4">
        <v>240</v>
      </c>
      <c r="L4">
        <v>970</v>
      </c>
      <c r="M4">
        <v>3</v>
      </c>
      <c r="N4" s="2">
        <v>41639</v>
      </c>
      <c r="O4" s="19" t="str">
        <f>VLOOKUP(Coffee_data[[#This Row],[Area Code]],Location!$B$1:$E$157,2,FALSE)</f>
        <v>Colorado</v>
      </c>
      <c r="P4" s="19" t="str">
        <f>VLOOKUP(Coffee_data[[#This Row],[Area Code]],Location!$B$1:$E$157,3,FALSE)</f>
        <v>Central</v>
      </c>
      <c r="Q4" s="19" t="str">
        <f>VLOOKUP(Coffee_data[[#This Row],[Area Code]],Location!$B$1:$E$157,4,FALSE)</f>
        <v>Major Market</v>
      </c>
      <c r="R4" s="56" t="str">
        <f>HLOOKUP(Coffee_data[[#This Row],[ProductId]],Product!$B$4:$O$7,2,FALSE)</f>
        <v>Decaf</v>
      </c>
      <c r="S4" s="56" t="str">
        <f>HLOOKUP(Coffee_data[[#This Row],[ProductId]],Product!$B$4:$O$7,3,FALSE)</f>
        <v>Coffee</v>
      </c>
      <c r="T4" s="56" t="str">
        <f>HLOOKUP(Coffee_data[[#This Row],[ProductId]],Product!$B$4:$O$7,4,FALSE)</f>
        <v>Decaf Irish Cream</v>
      </c>
    </row>
    <row r="5" spans="1:20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17</v>
      </c>
      <c r="J5">
        <v>50</v>
      </c>
      <c r="K5">
        <v>93</v>
      </c>
      <c r="L5">
        <v>303</v>
      </c>
      <c r="M5">
        <v>13</v>
      </c>
      <c r="N5" s="2">
        <v>41639</v>
      </c>
      <c r="O5" s="19" t="str">
        <f>VLOOKUP(Coffee_data[[#This Row],[Area Code]],Location!$B$1:$E$157,2,FALSE)</f>
        <v>Colorado</v>
      </c>
      <c r="P5" s="19" t="str">
        <f>VLOOKUP(Coffee_data[[#This Row],[Area Code]],Location!$B$1:$E$157,3,FALSE)</f>
        <v>Central</v>
      </c>
      <c r="Q5" s="19" t="str">
        <f>VLOOKUP(Coffee_data[[#This Row],[Area Code]],Location!$B$1:$E$157,4,FALSE)</f>
        <v>Major Market</v>
      </c>
      <c r="R5" s="56" t="str">
        <f>HLOOKUP(Coffee_data[[#This Row],[ProductId]],Product!$B$4:$O$7,2,FALSE)</f>
        <v>Regular</v>
      </c>
      <c r="S5" s="56" t="str">
        <f>HLOOKUP(Coffee_data[[#This Row],[ProductId]],Product!$B$4:$O$7,3,FALSE)</f>
        <v>Tea</v>
      </c>
      <c r="T5" s="56" t="str">
        <f>HLOOKUP(Coffee_data[[#This Row],[ProductId]],Product!$B$4:$O$7,4,FALSE)</f>
        <v>Green Tea</v>
      </c>
    </row>
    <row r="6" spans="1:20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41639</v>
      </c>
      <c r="O6" s="19" t="str">
        <f>VLOOKUP(Coffee_data[[#This Row],[Area Code]],Location!$B$1:$E$157,2,FALSE)</f>
        <v>Colorado</v>
      </c>
      <c r="P6" s="19" t="str">
        <f>VLOOKUP(Coffee_data[[#This Row],[Area Code]],Location!$B$1:$E$157,3,FALSE)</f>
        <v>Central</v>
      </c>
      <c r="Q6" s="19" t="str">
        <f>VLOOKUP(Coffee_data[[#This Row],[Area Code]],Location!$B$1:$E$157,4,FALSE)</f>
        <v>Major Market</v>
      </c>
      <c r="R6" s="56" t="str">
        <f>HLOOKUP(Coffee_data[[#This Row],[ProductId]],Product!$B$4:$O$7,2,FALSE)</f>
        <v>Regular</v>
      </c>
      <c r="S6" s="56" t="str">
        <f>HLOOKUP(Coffee_data[[#This Row],[ProductId]],Product!$B$4:$O$7,3,FALSE)</f>
        <v>Espresso</v>
      </c>
      <c r="T6" s="56" t="str">
        <f>HLOOKUP(Coffee_data[[#This Row],[ProductId]],Product!$B$4:$O$7,4,FALSE)</f>
        <v>Caffe Mocha</v>
      </c>
    </row>
    <row r="7" spans="1:20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204</v>
      </c>
      <c r="L7">
        <v>720</v>
      </c>
      <c r="M7">
        <v>6</v>
      </c>
      <c r="N7" s="2">
        <v>41639</v>
      </c>
      <c r="O7" s="19" t="str">
        <f>VLOOKUP(Coffee_data[[#This Row],[Area Code]],Location!$B$1:$E$157,2,FALSE)</f>
        <v>Colorado</v>
      </c>
      <c r="P7" s="19" t="str">
        <f>VLOOKUP(Coffee_data[[#This Row],[Area Code]],Location!$B$1:$E$157,3,FALSE)</f>
        <v>Central</v>
      </c>
      <c r="Q7" s="19" t="str">
        <f>VLOOKUP(Coffee_data[[#This Row],[Area Code]],Location!$B$1:$E$157,4,FALSE)</f>
        <v>Major Market</v>
      </c>
      <c r="R7" s="56" t="str">
        <f>HLOOKUP(Coffee_data[[#This Row],[ProductId]],Product!$B$4:$O$7,2,FALSE)</f>
        <v>Decaf</v>
      </c>
      <c r="S7" s="56" t="str">
        <f>HLOOKUP(Coffee_data[[#This Row],[ProductId]],Product!$B$4:$O$7,3,FALSE)</f>
        <v>Espresso</v>
      </c>
      <c r="T7" s="56" t="str">
        <f>HLOOKUP(Coffee_data[[#This Row],[ProductId]],Product!$B$4:$O$7,4,FALSE)</f>
        <v>Decaf Espresso</v>
      </c>
    </row>
    <row r="8" spans="1:20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152</v>
      </c>
      <c r="J8">
        <v>160</v>
      </c>
      <c r="K8">
        <v>292</v>
      </c>
      <c r="L8">
        <v>970</v>
      </c>
      <c r="M8">
        <v>8</v>
      </c>
      <c r="N8" s="2">
        <v>41639</v>
      </c>
      <c r="O8" s="19" t="str">
        <f>VLOOKUP(Coffee_data[[#This Row],[Area Code]],Location!$B$1:$E$157,2,FALSE)</f>
        <v>Colorado</v>
      </c>
      <c r="P8" s="19" t="str">
        <f>VLOOKUP(Coffee_data[[#This Row],[Area Code]],Location!$B$1:$E$157,3,FALSE)</f>
        <v>Central</v>
      </c>
      <c r="Q8" s="19" t="str">
        <f>VLOOKUP(Coffee_data[[#This Row],[Area Code]],Location!$B$1:$E$157,4,FALSE)</f>
        <v>Major Market</v>
      </c>
      <c r="R8" s="56" t="str">
        <f>HLOOKUP(Coffee_data[[#This Row],[ProductId]],Product!$B$4:$O$7,2,FALSE)</f>
        <v>Decaf</v>
      </c>
      <c r="S8" s="56" t="str">
        <f>HLOOKUP(Coffee_data[[#This Row],[ProductId]],Product!$B$4:$O$7,3,FALSE)</f>
        <v>Herbal Tea</v>
      </c>
      <c r="T8" s="56" t="str">
        <f>HLOOKUP(Coffee_data[[#This Row],[ProductId]],Product!$B$4:$O$7,4,FALSE)</f>
        <v>Chamomile</v>
      </c>
    </row>
    <row r="9" spans="1:20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41</v>
      </c>
      <c r="J9">
        <v>80</v>
      </c>
      <c r="K9">
        <v>139</v>
      </c>
      <c r="L9">
        <v>719</v>
      </c>
      <c r="M9">
        <v>9</v>
      </c>
      <c r="N9" s="2">
        <v>41639</v>
      </c>
      <c r="O9" s="19" t="str">
        <f>VLOOKUP(Coffee_data[[#This Row],[Area Code]],Location!$B$1:$E$157,2,FALSE)</f>
        <v>Colorado</v>
      </c>
      <c r="P9" s="19" t="str">
        <f>VLOOKUP(Coffee_data[[#This Row],[Area Code]],Location!$B$1:$E$157,3,FALSE)</f>
        <v>Central</v>
      </c>
      <c r="Q9" s="19" t="str">
        <f>VLOOKUP(Coffee_data[[#This Row],[Area Code]],Location!$B$1:$E$157,4,FALSE)</f>
        <v>Major Market</v>
      </c>
      <c r="R9" s="56" t="str">
        <f>HLOOKUP(Coffee_data[[#This Row],[ProductId]],Product!$B$4:$O$7,2,FALSE)</f>
        <v>Decaf</v>
      </c>
      <c r="S9" s="56" t="str">
        <f>HLOOKUP(Coffee_data[[#This Row],[ProductId]],Product!$B$4:$O$7,3,FALSE)</f>
        <v>Herbal Tea</v>
      </c>
      <c r="T9" s="56" t="str">
        <f>HLOOKUP(Coffee_data[[#This Row],[ProductId]],Product!$B$4:$O$7,4,FALSE)</f>
        <v>Lemon</v>
      </c>
    </row>
    <row r="10" spans="1:20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60</v>
      </c>
      <c r="J10">
        <v>70</v>
      </c>
      <c r="K10">
        <v>120</v>
      </c>
      <c r="L10">
        <v>970</v>
      </c>
      <c r="M10">
        <v>10</v>
      </c>
      <c r="N10" s="2">
        <v>41639</v>
      </c>
      <c r="O10" s="19" t="str">
        <f>VLOOKUP(Coffee_data[[#This Row],[Area Code]],Location!$B$1:$E$157,2,FALSE)</f>
        <v>Colorado</v>
      </c>
      <c r="P10" s="19" t="str">
        <f>VLOOKUP(Coffee_data[[#This Row],[Area Code]],Location!$B$1:$E$157,3,FALSE)</f>
        <v>Central</v>
      </c>
      <c r="Q10" s="19" t="str">
        <f>VLOOKUP(Coffee_data[[#This Row],[Area Code]],Location!$B$1:$E$157,4,FALSE)</f>
        <v>Major Market</v>
      </c>
      <c r="R10" s="56" t="str">
        <f>HLOOKUP(Coffee_data[[#This Row],[ProductId]],Product!$B$4:$O$7,2,FALSE)</f>
        <v>Decaf</v>
      </c>
      <c r="S10" s="56" t="str">
        <f>HLOOKUP(Coffee_data[[#This Row],[ProductId]],Product!$B$4:$O$7,3,FALSE)</f>
        <v>Herbal Tea</v>
      </c>
      <c r="T10" s="56" t="str">
        <f>HLOOKUP(Coffee_data[[#This Row],[ProductId]],Product!$B$4:$O$7,4,FALSE)</f>
        <v>Mint</v>
      </c>
    </row>
    <row r="11" spans="1:20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51</v>
      </c>
      <c r="J11">
        <v>70</v>
      </c>
      <c r="K11">
        <v>110</v>
      </c>
      <c r="L11">
        <v>719</v>
      </c>
      <c r="M11">
        <v>11</v>
      </c>
      <c r="N11" s="2">
        <v>41639</v>
      </c>
      <c r="O11" s="19" t="str">
        <f>VLOOKUP(Coffee_data[[#This Row],[Area Code]],Location!$B$1:$E$157,2,FALSE)</f>
        <v>Colorado</v>
      </c>
      <c r="P11" s="19" t="str">
        <f>VLOOKUP(Coffee_data[[#This Row],[Area Code]],Location!$B$1:$E$157,3,FALSE)</f>
        <v>Central</v>
      </c>
      <c r="Q11" s="19" t="str">
        <f>VLOOKUP(Coffee_data[[#This Row],[Area Code]],Location!$B$1:$E$157,4,FALSE)</f>
        <v>Major Market</v>
      </c>
      <c r="R11" s="56" t="str">
        <f>HLOOKUP(Coffee_data[[#This Row],[ProductId]],Product!$B$4:$O$7,2,FALSE)</f>
        <v>Regular</v>
      </c>
      <c r="S11" s="56" t="str">
        <f>HLOOKUP(Coffee_data[[#This Row],[ProductId]],Product!$B$4:$O$7,3,FALSE)</f>
        <v>Tea</v>
      </c>
      <c r="T11" s="56" t="str">
        <f>HLOOKUP(Coffee_data[[#This Row],[ProductId]],Product!$B$4:$O$7,4,FALSE)</f>
        <v>Darjeeling</v>
      </c>
    </row>
    <row r="12" spans="1:20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41639</v>
      </c>
      <c r="O12" s="19" t="str">
        <f>VLOOKUP(Coffee_data[[#This Row],[Area Code]],Location!$B$1:$E$157,2,FALSE)</f>
        <v>Colorado</v>
      </c>
      <c r="P12" s="19" t="str">
        <f>VLOOKUP(Coffee_data[[#This Row],[Area Code]],Location!$B$1:$E$157,3,FALSE)</f>
        <v>Central</v>
      </c>
      <c r="Q12" s="19" t="str">
        <f>VLOOKUP(Coffee_data[[#This Row],[Area Code]],Location!$B$1:$E$157,4,FALSE)</f>
        <v>Major Market</v>
      </c>
      <c r="R12" s="56" t="str">
        <f>HLOOKUP(Coffee_data[[#This Row],[ProductId]],Product!$B$4:$O$7,2,FALSE)</f>
        <v>Regular</v>
      </c>
      <c r="S12" s="56" t="str">
        <f>HLOOKUP(Coffee_data[[#This Row],[ProductId]],Product!$B$4:$O$7,3,FALSE)</f>
        <v>Tea</v>
      </c>
      <c r="T12" s="56" t="str">
        <f>HLOOKUP(Coffee_data[[#This Row],[ProductId]],Product!$B$4:$O$7,4,FALSE)</f>
        <v>Earl Grey</v>
      </c>
    </row>
    <row r="13" spans="1:20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211</v>
      </c>
      <c r="J13">
        <v>210</v>
      </c>
      <c r="K13">
        <v>358</v>
      </c>
      <c r="L13">
        <v>217</v>
      </c>
      <c r="M13">
        <v>2</v>
      </c>
      <c r="N13" s="2">
        <v>41639</v>
      </c>
      <c r="O13" s="19" t="str">
        <f>VLOOKUP(Coffee_data[[#This Row],[Area Code]],Location!$B$1:$E$157,2,FALSE)</f>
        <v>Illinois</v>
      </c>
      <c r="P13" s="19" t="str">
        <f>VLOOKUP(Coffee_data[[#This Row],[Area Code]],Location!$B$1:$E$157,3,FALSE)</f>
        <v>Central</v>
      </c>
      <c r="Q13" s="19" t="str">
        <f>VLOOKUP(Coffee_data[[#This Row],[Area Code]],Location!$B$1:$E$157,4,FALSE)</f>
        <v>Major Market</v>
      </c>
      <c r="R13" s="56" t="str">
        <f>HLOOKUP(Coffee_data[[#This Row],[ProductId]],Product!$B$4:$O$7,2,FALSE)</f>
        <v>Regular</v>
      </c>
      <c r="S13" s="56" t="str">
        <f>HLOOKUP(Coffee_data[[#This Row],[ProductId]],Product!$B$4:$O$7,3,FALSE)</f>
        <v>Coffee</v>
      </c>
      <c r="T13" s="56" t="str">
        <f>HLOOKUP(Coffee_data[[#This Row],[ProductId]],Product!$B$4:$O$7,4,FALSE)</f>
        <v>Columbian</v>
      </c>
    </row>
    <row r="14" spans="1:20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95</v>
      </c>
      <c r="J14">
        <v>140</v>
      </c>
      <c r="K14">
        <v>240</v>
      </c>
      <c r="L14">
        <v>309</v>
      </c>
      <c r="M14">
        <v>3</v>
      </c>
      <c r="N14" s="2">
        <v>41639</v>
      </c>
      <c r="O14" s="19" t="str">
        <f>VLOOKUP(Coffee_data[[#This Row],[Area Code]],Location!$B$1:$E$157,2,FALSE)</f>
        <v>Illinois</v>
      </c>
      <c r="P14" s="19" t="str">
        <f>VLOOKUP(Coffee_data[[#This Row],[Area Code]],Location!$B$1:$E$157,3,FALSE)</f>
        <v>Central</v>
      </c>
      <c r="Q14" s="19" t="str">
        <f>VLOOKUP(Coffee_data[[#This Row],[Area Code]],Location!$B$1:$E$157,4,FALSE)</f>
        <v>Major Market</v>
      </c>
      <c r="R14" s="56" t="str">
        <f>HLOOKUP(Coffee_data[[#This Row],[ProductId]],Product!$B$4:$O$7,2,FALSE)</f>
        <v>Decaf</v>
      </c>
      <c r="S14" s="56" t="str">
        <f>HLOOKUP(Coffee_data[[#This Row],[ProductId]],Product!$B$4:$O$7,3,FALSE)</f>
        <v>Coffee</v>
      </c>
      <c r="T14" s="56" t="str">
        <f>HLOOKUP(Coffee_data[[#This Row],[ProductId]],Product!$B$4:$O$7,4,FALSE)</f>
        <v>Decaf Irish Cream</v>
      </c>
    </row>
    <row r="15" spans="1:20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187</v>
      </c>
      <c r="J15">
        <v>370</v>
      </c>
      <c r="K15">
        <v>640</v>
      </c>
      <c r="L15">
        <v>309</v>
      </c>
      <c r="M15">
        <v>5</v>
      </c>
      <c r="N15" s="2">
        <v>41639</v>
      </c>
      <c r="O15" s="19" t="str">
        <f>VLOOKUP(Coffee_data[[#This Row],[Area Code]],Location!$B$1:$E$157,2,FALSE)</f>
        <v>Illinois</v>
      </c>
      <c r="P15" s="19" t="str">
        <f>VLOOKUP(Coffee_data[[#This Row],[Area Code]],Location!$B$1:$E$157,3,FALSE)</f>
        <v>Central</v>
      </c>
      <c r="Q15" s="19" t="str">
        <f>VLOOKUP(Coffee_data[[#This Row],[Area Code]],Location!$B$1:$E$157,4,FALSE)</f>
        <v>Major Market</v>
      </c>
      <c r="R15" s="56" t="str">
        <f>HLOOKUP(Coffee_data[[#This Row],[ProductId]],Product!$B$4:$O$7,2,FALSE)</f>
        <v>Regular</v>
      </c>
      <c r="S15" s="56" t="str">
        <f>HLOOKUP(Coffee_data[[#This Row],[ProductId]],Product!$B$4:$O$7,3,FALSE)</f>
        <v>Espresso</v>
      </c>
      <c r="T15" s="56" t="str">
        <f>HLOOKUP(Coffee_data[[#This Row],[ProductId]],Product!$B$4:$O$7,4,FALSE)</f>
        <v>Caffe Mocha</v>
      </c>
    </row>
    <row r="16" spans="1:20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232</v>
      </c>
      <c r="J16">
        <v>270</v>
      </c>
      <c r="K16">
        <v>524</v>
      </c>
      <c r="L16">
        <v>630</v>
      </c>
      <c r="M16">
        <v>6</v>
      </c>
      <c r="N16" s="2">
        <v>41639</v>
      </c>
      <c r="O16" s="19" t="str">
        <f>VLOOKUP(Coffee_data[[#This Row],[Area Code]],Location!$B$1:$E$157,2,FALSE)</f>
        <v>Illinois</v>
      </c>
      <c r="P16" s="19" t="str">
        <f>VLOOKUP(Coffee_data[[#This Row],[Area Code]],Location!$B$1:$E$157,3,FALSE)</f>
        <v>Central</v>
      </c>
      <c r="Q16" s="19" t="str">
        <f>VLOOKUP(Coffee_data[[#This Row],[Area Code]],Location!$B$1:$E$157,4,FALSE)</f>
        <v>Major Market</v>
      </c>
      <c r="R16" s="56" t="str">
        <f>HLOOKUP(Coffee_data[[#This Row],[ProductId]],Product!$B$4:$O$7,2,FALSE)</f>
        <v>Decaf</v>
      </c>
      <c r="S16" s="56" t="str">
        <f>HLOOKUP(Coffee_data[[#This Row],[ProductId]],Product!$B$4:$O$7,3,FALSE)</f>
        <v>Espresso</v>
      </c>
      <c r="T16" s="56" t="str">
        <f>HLOOKUP(Coffee_data[[#This Row],[ProductId]],Product!$B$4:$O$7,4,FALSE)</f>
        <v>Decaf Espresso</v>
      </c>
    </row>
    <row r="17" spans="1:20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78</v>
      </c>
      <c r="J17">
        <v>120</v>
      </c>
      <c r="K17">
        <v>190</v>
      </c>
      <c r="L17">
        <v>312</v>
      </c>
      <c r="M17">
        <v>8</v>
      </c>
      <c r="N17" s="2">
        <v>41639</v>
      </c>
      <c r="O17" s="19" t="str">
        <f>VLOOKUP(Coffee_data[[#This Row],[Area Code]],Location!$B$1:$E$157,2,FALSE)</f>
        <v>Illinois</v>
      </c>
      <c r="P17" s="19" t="str">
        <f>VLOOKUP(Coffee_data[[#This Row],[Area Code]],Location!$B$1:$E$157,3,FALSE)</f>
        <v>Central</v>
      </c>
      <c r="Q17" s="19" t="str">
        <f>VLOOKUP(Coffee_data[[#This Row],[Area Code]],Location!$B$1:$E$157,4,FALSE)</f>
        <v>Major Market</v>
      </c>
      <c r="R17" s="56" t="str">
        <f>HLOOKUP(Coffee_data[[#This Row],[ProductId]],Product!$B$4:$O$7,2,FALSE)</f>
        <v>Decaf</v>
      </c>
      <c r="S17" s="56" t="str">
        <f>HLOOKUP(Coffee_data[[#This Row],[ProductId]],Product!$B$4:$O$7,3,FALSE)</f>
        <v>Herbal Tea</v>
      </c>
      <c r="T17" s="56" t="str">
        <f>HLOOKUP(Coffee_data[[#This Row],[ProductId]],Product!$B$4:$O$7,4,FALSE)</f>
        <v>Chamomile</v>
      </c>
    </row>
    <row r="18" spans="1:20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79</v>
      </c>
      <c r="J18">
        <v>90</v>
      </c>
      <c r="K18">
        <v>151</v>
      </c>
      <c r="L18">
        <v>630</v>
      </c>
      <c r="M18">
        <v>9</v>
      </c>
      <c r="N18" s="2">
        <v>41639</v>
      </c>
      <c r="O18" s="19" t="str">
        <f>VLOOKUP(Coffee_data[[#This Row],[Area Code]],Location!$B$1:$E$157,2,FALSE)</f>
        <v>Illinois</v>
      </c>
      <c r="P18" s="19" t="str">
        <f>VLOOKUP(Coffee_data[[#This Row],[Area Code]],Location!$B$1:$E$157,3,FALSE)</f>
        <v>Central</v>
      </c>
      <c r="Q18" s="19" t="str">
        <f>VLOOKUP(Coffee_data[[#This Row],[Area Code]],Location!$B$1:$E$157,4,FALSE)</f>
        <v>Major Market</v>
      </c>
      <c r="R18" s="56" t="str">
        <f>HLOOKUP(Coffee_data[[#This Row],[ProductId]],Product!$B$4:$O$7,2,FALSE)</f>
        <v>Decaf</v>
      </c>
      <c r="S18" s="56" t="str">
        <f>HLOOKUP(Coffee_data[[#This Row],[ProductId]],Product!$B$4:$O$7,3,FALSE)</f>
        <v>Herbal Tea</v>
      </c>
      <c r="T18" s="56" t="str">
        <f>HLOOKUP(Coffee_data[[#This Row],[ProductId]],Product!$B$4:$O$7,4,FALSE)</f>
        <v>Lemon</v>
      </c>
    </row>
    <row r="19" spans="1:20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70</v>
      </c>
      <c r="J19">
        <v>120</v>
      </c>
      <c r="K19">
        <v>200</v>
      </c>
      <c r="L19">
        <v>773</v>
      </c>
      <c r="M19">
        <v>10</v>
      </c>
      <c r="N19" s="2">
        <v>41639</v>
      </c>
      <c r="O19" s="19" t="str">
        <f>VLOOKUP(Coffee_data[[#This Row],[Area Code]],Location!$B$1:$E$157,2,FALSE)</f>
        <v>Illinois</v>
      </c>
      <c r="P19" s="19" t="str">
        <f>VLOOKUP(Coffee_data[[#This Row],[Area Code]],Location!$B$1:$E$157,3,FALSE)</f>
        <v>Central</v>
      </c>
      <c r="Q19" s="19" t="str">
        <f>VLOOKUP(Coffee_data[[#This Row],[Area Code]],Location!$B$1:$E$157,4,FALSE)</f>
        <v>Major Market</v>
      </c>
      <c r="R19" s="56" t="str">
        <f>HLOOKUP(Coffee_data[[#This Row],[ProductId]],Product!$B$4:$O$7,2,FALSE)</f>
        <v>Decaf</v>
      </c>
      <c r="S19" s="56" t="str">
        <f>HLOOKUP(Coffee_data[[#This Row],[ProductId]],Product!$B$4:$O$7,3,FALSE)</f>
        <v>Herbal Tea</v>
      </c>
      <c r="T19" s="56" t="str">
        <f>HLOOKUP(Coffee_data[[#This Row],[ProductId]],Product!$B$4:$O$7,4,FALSE)</f>
        <v>Mint</v>
      </c>
    </row>
    <row r="20" spans="1:20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29</v>
      </c>
      <c r="J20">
        <v>70</v>
      </c>
      <c r="K20">
        <v>121</v>
      </c>
      <c r="L20">
        <v>217</v>
      </c>
      <c r="M20">
        <v>11</v>
      </c>
      <c r="N20" s="2">
        <v>41639</v>
      </c>
      <c r="O20" s="19" t="str">
        <f>VLOOKUP(Coffee_data[[#This Row],[Area Code]],Location!$B$1:$E$157,2,FALSE)</f>
        <v>Illinois</v>
      </c>
      <c r="P20" s="19" t="str">
        <f>VLOOKUP(Coffee_data[[#This Row],[Area Code]],Location!$B$1:$E$157,3,FALSE)</f>
        <v>Central</v>
      </c>
      <c r="Q20" s="19" t="str">
        <f>VLOOKUP(Coffee_data[[#This Row],[Area Code]],Location!$B$1:$E$157,4,FALSE)</f>
        <v>Major Market</v>
      </c>
      <c r="R20" s="56" t="str">
        <f>HLOOKUP(Coffee_data[[#This Row],[ProductId]],Product!$B$4:$O$7,2,FALSE)</f>
        <v>Regular</v>
      </c>
      <c r="S20" s="56" t="str">
        <f>HLOOKUP(Coffee_data[[#This Row],[ProductId]],Product!$B$4:$O$7,3,FALSE)</f>
        <v>Tea</v>
      </c>
      <c r="T20" s="56" t="str">
        <f>HLOOKUP(Coffee_data[[#This Row],[ProductId]],Product!$B$4:$O$7,4,FALSE)</f>
        <v>Darjeeling</v>
      </c>
    </row>
    <row r="21" spans="1:20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48</v>
      </c>
      <c r="J21">
        <v>90</v>
      </c>
      <c r="K21">
        <v>150</v>
      </c>
      <c r="L21">
        <v>708</v>
      </c>
      <c r="M21">
        <v>12</v>
      </c>
      <c r="N21" s="2">
        <v>41639</v>
      </c>
      <c r="O21" s="19" t="str">
        <f>VLOOKUP(Coffee_data[[#This Row],[Area Code]],Location!$B$1:$E$157,2,FALSE)</f>
        <v>Illinois</v>
      </c>
      <c r="P21" s="19" t="str">
        <f>VLOOKUP(Coffee_data[[#This Row],[Area Code]],Location!$B$1:$E$157,3,FALSE)</f>
        <v>Central</v>
      </c>
      <c r="Q21" s="19" t="str">
        <f>VLOOKUP(Coffee_data[[#This Row],[Area Code]],Location!$B$1:$E$157,4,FALSE)</f>
        <v>Major Market</v>
      </c>
      <c r="R21" s="56" t="str">
        <f>HLOOKUP(Coffee_data[[#This Row],[ProductId]],Product!$B$4:$O$7,2,FALSE)</f>
        <v>Regular</v>
      </c>
      <c r="S21" s="56" t="str">
        <f>HLOOKUP(Coffee_data[[#This Row],[ProductId]],Product!$B$4:$O$7,3,FALSE)</f>
        <v>Tea</v>
      </c>
      <c r="T21" s="56" t="str">
        <f>HLOOKUP(Coffee_data[[#This Row],[ProductId]],Product!$B$4:$O$7,4,FALSE)</f>
        <v>Earl Grey</v>
      </c>
    </row>
    <row r="22" spans="1:20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39</v>
      </c>
      <c r="L22">
        <v>319</v>
      </c>
      <c r="M22">
        <v>1</v>
      </c>
      <c r="N22" s="2">
        <v>41639</v>
      </c>
      <c r="O22" s="19" t="str">
        <f>VLOOKUP(Coffee_data[[#This Row],[Area Code]],Location!$B$1:$E$157,2,FALSE)</f>
        <v>Iowa</v>
      </c>
      <c r="P22" s="19" t="str">
        <f>VLOOKUP(Coffee_data[[#This Row],[Area Code]],Location!$B$1:$E$157,3,FALSE)</f>
        <v>Central</v>
      </c>
      <c r="Q22" s="19" t="str">
        <f>VLOOKUP(Coffee_data[[#This Row],[Area Code]],Location!$B$1:$E$157,4,FALSE)</f>
        <v>Small Market</v>
      </c>
      <c r="R22" s="56" t="str">
        <f>HLOOKUP(Coffee_data[[#This Row],[ProductId]],Product!$B$4:$O$7,2,FALSE)</f>
        <v>Regular</v>
      </c>
      <c r="S22" s="56" t="str">
        <f>HLOOKUP(Coffee_data[[#This Row],[ProductId]],Product!$B$4:$O$7,3,FALSE)</f>
        <v>Coffee</v>
      </c>
      <c r="T22" s="56" t="str">
        <f>HLOOKUP(Coffee_data[[#This Row],[ProductId]],Product!$B$4:$O$7,4,FALSE)</f>
        <v>Amaretto</v>
      </c>
    </row>
    <row r="23" spans="1:20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62</v>
      </c>
      <c r="L23">
        <v>641</v>
      </c>
      <c r="M23">
        <v>2</v>
      </c>
      <c r="N23" s="2">
        <v>41639</v>
      </c>
      <c r="O23" s="19" t="str">
        <f>VLOOKUP(Coffee_data[[#This Row],[Area Code]],Location!$B$1:$E$157,2,FALSE)</f>
        <v>Iowa</v>
      </c>
      <c r="P23" s="19" t="str">
        <f>VLOOKUP(Coffee_data[[#This Row],[Area Code]],Location!$B$1:$E$157,3,FALSE)</f>
        <v>Central</v>
      </c>
      <c r="Q23" s="19" t="str">
        <f>VLOOKUP(Coffee_data[[#This Row],[Area Code]],Location!$B$1:$E$157,4,FALSE)</f>
        <v>Small Market</v>
      </c>
      <c r="R23" s="56" t="str">
        <f>HLOOKUP(Coffee_data[[#This Row],[ProductId]],Product!$B$4:$O$7,2,FALSE)</f>
        <v>Regular</v>
      </c>
      <c r="S23" s="56" t="str">
        <f>HLOOKUP(Coffee_data[[#This Row],[ProductId]],Product!$B$4:$O$7,3,FALSE)</f>
        <v>Coffee</v>
      </c>
      <c r="T23" s="56" t="str">
        <f>HLOOKUP(Coffee_data[[#This Row],[ProductId]],Product!$B$4:$O$7,4,FALSE)</f>
        <v>Columbian</v>
      </c>
    </row>
    <row r="24" spans="1:20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41639</v>
      </c>
      <c r="O24" s="19" t="str">
        <f>VLOOKUP(Coffee_data[[#This Row],[Area Code]],Location!$B$1:$E$157,2,FALSE)</f>
        <v>Iowa</v>
      </c>
      <c r="P24" s="19" t="str">
        <f>VLOOKUP(Coffee_data[[#This Row],[Area Code]],Location!$B$1:$E$157,3,FALSE)</f>
        <v>Central</v>
      </c>
      <c r="Q24" s="19" t="str">
        <f>VLOOKUP(Coffee_data[[#This Row],[Area Code]],Location!$B$1:$E$157,4,FALSE)</f>
        <v>Small Market</v>
      </c>
      <c r="R24" s="56" t="str">
        <f>HLOOKUP(Coffee_data[[#This Row],[ProductId]],Product!$B$4:$O$7,2,FALSE)</f>
        <v>Decaf</v>
      </c>
      <c r="S24" s="56" t="str">
        <f>HLOOKUP(Coffee_data[[#This Row],[ProductId]],Product!$B$4:$O$7,3,FALSE)</f>
        <v>Coffee</v>
      </c>
      <c r="T24" s="56" t="str">
        <f>HLOOKUP(Coffee_data[[#This Row],[ProductId]],Product!$B$4:$O$7,4,FALSE)</f>
        <v>Decaf Irish Cream</v>
      </c>
    </row>
    <row r="25" spans="1:20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55</v>
      </c>
      <c r="L25">
        <v>563</v>
      </c>
      <c r="M25">
        <v>5</v>
      </c>
      <c r="N25" s="2">
        <v>41639</v>
      </c>
      <c r="O25" s="19" t="str">
        <f>VLOOKUP(Coffee_data[[#This Row],[Area Code]],Location!$B$1:$E$157,2,FALSE)</f>
        <v>Iowa</v>
      </c>
      <c r="P25" s="19" t="str">
        <f>VLOOKUP(Coffee_data[[#This Row],[Area Code]],Location!$B$1:$E$157,3,FALSE)</f>
        <v>Central</v>
      </c>
      <c r="Q25" s="19" t="str">
        <f>VLOOKUP(Coffee_data[[#This Row],[Area Code]],Location!$B$1:$E$157,4,FALSE)</f>
        <v>Small Market</v>
      </c>
      <c r="R25" s="56" t="str">
        <f>HLOOKUP(Coffee_data[[#This Row],[ProductId]],Product!$B$4:$O$7,2,FALSE)</f>
        <v>Regular</v>
      </c>
      <c r="S25" s="56" t="str">
        <f>HLOOKUP(Coffee_data[[#This Row],[ProductId]],Product!$B$4:$O$7,3,FALSE)</f>
        <v>Espresso</v>
      </c>
      <c r="T25" s="56" t="str">
        <f>HLOOKUP(Coffee_data[[#This Row],[ProductId]],Product!$B$4:$O$7,4,FALSE)</f>
        <v>Caffe Mocha</v>
      </c>
    </row>
    <row r="26" spans="1:20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44</v>
      </c>
      <c r="L26">
        <v>563</v>
      </c>
      <c r="M26">
        <v>6</v>
      </c>
      <c r="N26" s="2">
        <v>41639</v>
      </c>
      <c r="O26" s="19" t="str">
        <f>VLOOKUP(Coffee_data[[#This Row],[Area Code]],Location!$B$1:$E$157,2,FALSE)</f>
        <v>Iowa</v>
      </c>
      <c r="P26" s="19" t="str">
        <f>VLOOKUP(Coffee_data[[#This Row],[Area Code]],Location!$B$1:$E$157,3,FALSE)</f>
        <v>Central</v>
      </c>
      <c r="Q26" s="19" t="str">
        <f>VLOOKUP(Coffee_data[[#This Row],[Area Code]],Location!$B$1:$E$157,4,FALSE)</f>
        <v>Small Market</v>
      </c>
      <c r="R26" s="56" t="str">
        <f>HLOOKUP(Coffee_data[[#This Row],[ProductId]],Product!$B$4:$O$7,2,FALSE)</f>
        <v>Decaf</v>
      </c>
      <c r="S26" s="56" t="str">
        <f>HLOOKUP(Coffee_data[[#This Row],[ProductId]],Product!$B$4:$O$7,3,FALSE)</f>
        <v>Espresso</v>
      </c>
      <c r="T26" s="56" t="str">
        <f>HLOOKUP(Coffee_data[[#This Row],[ProductId]],Product!$B$4:$O$7,4,FALSE)</f>
        <v>Decaf Espresso</v>
      </c>
    </row>
    <row r="27" spans="1:20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206</v>
      </c>
      <c r="J27">
        <v>280</v>
      </c>
      <c r="K27">
        <v>480</v>
      </c>
      <c r="L27">
        <v>641</v>
      </c>
      <c r="M27">
        <v>8</v>
      </c>
      <c r="N27" s="2">
        <v>41639</v>
      </c>
      <c r="O27" s="19" t="str">
        <f>VLOOKUP(Coffee_data[[#This Row],[Area Code]],Location!$B$1:$E$157,2,FALSE)</f>
        <v>Iowa</v>
      </c>
      <c r="P27" s="19" t="str">
        <f>VLOOKUP(Coffee_data[[#This Row],[Area Code]],Location!$B$1:$E$157,3,FALSE)</f>
        <v>Central</v>
      </c>
      <c r="Q27" s="19" t="str">
        <f>VLOOKUP(Coffee_data[[#This Row],[Area Code]],Location!$B$1:$E$157,4,FALSE)</f>
        <v>Small Market</v>
      </c>
      <c r="R27" s="56" t="str">
        <f>HLOOKUP(Coffee_data[[#This Row],[ProductId]],Product!$B$4:$O$7,2,FALSE)</f>
        <v>Decaf</v>
      </c>
      <c r="S27" s="56" t="str">
        <f>HLOOKUP(Coffee_data[[#This Row],[ProductId]],Product!$B$4:$O$7,3,FALSE)</f>
        <v>Herbal Tea</v>
      </c>
      <c r="T27" s="56" t="str">
        <f>HLOOKUP(Coffee_data[[#This Row],[ProductId]],Product!$B$4:$O$7,4,FALSE)</f>
        <v>Chamomile</v>
      </c>
    </row>
    <row r="28" spans="1:20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71</v>
      </c>
      <c r="J28">
        <v>120</v>
      </c>
      <c r="K28">
        <v>191</v>
      </c>
      <c r="L28">
        <v>563</v>
      </c>
      <c r="M28">
        <v>9</v>
      </c>
      <c r="N28" s="2">
        <v>41639</v>
      </c>
      <c r="O28" s="19" t="str">
        <f>VLOOKUP(Coffee_data[[#This Row],[Area Code]],Location!$B$1:$E$157,2,FALSE)</f>
        <v>Iowa</v>
      </c>
      <c r="P28" s="19" t="str">
        <f>VLOOKUP(Coffee_data[[#This Row],[Area Code]],Location!$B$1:$E$157,3,FALSE)</f>
        <v>Central</v>
      </c>
      <c r="Q28" s="19" t="str">
        <f>VLOOKUP(Coffee_data[[#This Row],[Area Code]],Location!$B$1:$E$157,4,FALSE)</f>
        <v>Small Market</v>
      </c>
      <c r="R28" s="56" t="str">
        <f>HLOOKUP(Coffee_data[[#This Row],[ProductId]],Product!$B$4:$O$7,2,FALSE)</f>
        <v>Decaf</v>
      </c>
      <c r="S28" s="56" t="str">
        <f>HLOOKUP(Coffee_data[[#This Row],[ProductId]],Product!$B$4:$O$7,3,FALSE)</f>
        <v>Herbal Tea</v>
      </c>
      <c r="T28" s="56" t="str">
        <f>HLOOKUP(Coffee_data[[#This Row],[ProductId]],Product!$B$4:$O$7,4,FALSE)</f>
        <v>Lemon</v>
      </c>
    </row>
    <row r="29" spans="1:20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411</v>
      </c>
      <c r="L29">
        <v>712</v>
      </c>
      <c r="M29">
        <v>11</v>
      </c>
      <c r="N29" s="2">
        <v>41639</v>
      </c>
      <c r="O29" s="19" t="str">
        <f>VLOOKUP(Coffee_data[[#This Row],[Area Code]],Location!$B$1:$E$157,2,FALSE)</f>
        <v>Iowa</v>
      </c>
      <c r="P29" s="19" t="str">
        <f>VLOOKUP(Coffee_data[[#This Row],[Area Code]],Location!$B$1:$E$157,3,FALSE)</f>
        <v>Central</v>
      </c>
      <c r="Q29" s="19" t="str">
        <f>VLOOKUP(Coffee_data[[#This Row],[Area Code]],Location!$B$1:$E$157,4,FALSE)</f>
        <v>Small Market</v>
      </c>
      <c r="R29" s="56" t="str">
        <f>HLOOKUP(Coffee_data[[#This Row],[ProductId]],Product!$B$4:$O$7,2,FALSE)</f>
        <v>Regular</v>
      </c>
      <c r="S29" s="56" t="str">
        <f>HLOOKUP(Coffee_data[[#This Row],[ProductId]],Product!$B$4:$O$7,3,FALSE)</f>
        <v>Tea</v>
      </c>
      <c r="T29" s="56" t="str">
        <f>HLOOKUP(Coffee_data[[#This Row],[ProductId]],Product!$B$4:$O$7,4,FALSE)</f>
        <v>Darjeeling</v>
      </c>
    </row>
    <row r="30" spans="1:20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468</v>
      </c>
      <c r="L30">
        <v>319</v>
      </c>
      <c r="M30">
        <v>12</v>
      </c>
      <c r="N30" s="2">
        <v>41639</v>
      </c>
      <c r="O30" s="19" t="str">
        <f>VLOOKUP(Coffee_data[[#This Row],[Area Code]],Location!$B$1:$E$157,2,FALSE)</f>
        <v>Iowa</v>
      </c>
      <c r="P30" s="19" t="str">
        <f>VLOOKUP(Coffee_data[[#This Row],[Area Code]],Location!$B$1:$E$157,3,FALSE)</f>
        <v>Central</v>
      </c>
      <c r="Q30" s="19" t="str">
        <f>VLOOKUP(Coffee_data[[#This Row],[Area Code]],Location!$B$1:$E$157,4,FALSE)</f>
        <v>Small Market</v>
      </c>
      <c r="R30" s="56" t="str">
        <f>HLOOKUP(Coffee_data[[#This Row],[ProductId]],Product!$B$4:$O$7,2,FALSE)</f>
        <v>Regular</v>
      </c>
      <c r="S30" s="56" t="str">
        <f>HLOOKUP(Coffee_data[[#This Row],[ProductId]],Product!$B$4:$O$7,3,FALSE)</f>
        <v>Tea</v>
      </c>
      <c r="T30" s="56" t="str">
        <f>HLOOKUP(Coffee_data[[#This Row],[ProductId]],Product!$B$4:$O$7,4,FALSE)</f>
        <v>Earl Grey</v>
      </c>
    </row>
    <row r="31" spans="1:20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88</v>
      </c>
      <c r="J31">
        <v>100</v>
      </c>
      <c r="K31">
        <v>190</v>
      </c>
      <c r="L31">
        <v>636</v>
      </c>
      <c r="M31">
        <v>2</v>
      </c>
      <c r="N31" s="2">
        <v>41639</v>
      </c>
      <c r="O31" s="19" t="str">
        <f>VLOOKUP(Coffee_data[[#This Row],[Area Code]],Location!$B$1:$E$157,2,FALSE)</f>
        <v>Missouri</v>
      </c>
      <c r="P31" s="19" t="str">
        <f>VLOOKUP(Coffee_data[[#This Row],[Area Code]],Location!$B$1:$E$157,3,FALSE)</f>
        <v>Central</v>
      </c>
      <c r="Q31" s="19" t="str">
        <f>VLOOKUP(Coffee_data[[#This Row],[Area Code]],Location!$B$1:$E$157,4,FALSE)</f>
        <v>Small Market</v>
      </c>
      <c r="R31" s="56" t="str">
        <f>HLOOKUP(Coffee_data[[#This Row],[ProductId]],Product!$B$4:$O$7,2,FALSE)</f>
        <v>Regular</v>
      </c>
      <c r="S31" s="56" t="str">
        <f>HLOOKUP(Coffee_data[[#This Row],[ProductId]],Product!$B$4:$O$7,3,FALSE)</f>
        <v>Coffee</v>
      </c>
      <c r="T31" s="56" t="str">
        <f>HLOOKUP(Coffee_data[[#This Row],[ProductId]],Product!$B$4:$O$7,4,FALSE)</f>
        <v>Columbian</v>
      </c>
    </row>
    <row r="32" spans="1:20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83</v>
      </c>
      <c r="J32">
        <v>90</v>
      </c>
      <c r="K32">
        <v>167</v>
      </c>
      <c r="L32">
        <v>573</v>
      </c>
      <c r="M32">
        <v>3</v>
      </c>
      <c r="N32" s="2">
        <v>41639</v>
      </c>
      <c r="O32" s="19" t="str">
        <f>VLOOKUP(Coffee_data[[#This Row],[Area Code]],Location!$B$1:$E$157,2,FALSE)</f>
        <v>Missouri</v>
      </c>
      <c r="P32" s="19" t="str">
        <f>VLOOKUP(Coffee_data[[#This Row],[Area Code]],Location!$B$1:$E$157,3,FALSE)</f>
        <v>Central</v>
      </c>
      <c r="Q32" s="19" t="str">
        <f>VLOOKUP(Coffee_data[[#This Row],[Area Code]],Location!$B$1:$E$157,4,FALSE)</f>
        <v>Small Market</v>
      </c>
      <c r="R32" s="56" t="str">
        <f>HLOOKUP(Coffee_data[[#This Row],[ProductId]],Product!$B$4:$O$7,2,FALSE)</f>
        <v>Decaf</v>
      </c>
      <c r="S32" s="56" t="str">
        <f>HLOOKUP(Coffee_data[[#This Row],[ProductId]],Product!$B$4:$O$7,3,FALSE)</f>
        <v>Coffee</v>
      </c>
      <c r="T32" s="56" t="str">
        <f>HLOOKUP(Coffee_data[[#This Row],[ProductId]],Product!$B$4:$O$7,4,FALSE)</f>
        <v>Decaf Irish Cream</v>
      </c>
    </row>
    <row r="33" spans="1:20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73</v>
      </c>
      <c r="L33">
        <v>417</v>
      </c>
      <c r="M33">
        <v>13</v>
      </c>
      <c r="N33" s="2">
        <v>41639</v>
      </c>
      <c r="O33" s="19" t="str">
        <f>VLOOKUP(Coffee_data[[#This Row],[Area Code]],Location!$B$1:$E$157,2,FALSE)</f>
        <v>Missouri</v>
      </c>
      <c r="P33" s="19" t="str">
        <f>VLOOKUP(Coffee_data[[#This Row],[Area Code]],Location!$B$1:$E$157,3,FALSE)</f>
        <v>Central</v>
      </c>
      <c r="Q33" s="19" t="str">
        <f>VLOOKUP(Coffee_data[[#This Row],[Area Code]],Location!$B$1:$E$157,4,FALSE)</f>
        <v>Small Market</v>
      </c>
      <c r="R33" s="56" t="str">
        <f>HLOOKUP(Coffee_data[[#This Row],[ProductId]],Product!$B$4:$O$7,2,FALSE)</f>
        <v>Regular</v>
      </c>
      <c r="S33" s="56" t="str">
        <f>HLOOKUP(Coffee_data[[#This Row],[ProductId]],Product!$B$4:$O$7,3,FALSE)</f>
        <v>Tea</v>
      </c>
      <c r="T33" s="56" t="str">
        <f>HLOOKUP(Coffee_data[[#This Row],[ProductId]],Product!$B$4:$O$7,4,FALSE)</f>
        <v>Green Tea</v>
      </c>
    </row>
    <row r="34" spans="1:20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55</v>
      </c>
      <c r="J34">
        <v>90</v>
      </c>
      <c r="K34">
        <v>140</v>
      </c>
      <c r="L34">
        <v>573</v>
      </c>
      <c r="M34">
        <v>5</v>
      </c>
      <c r="N34" s="2">
        <v>41639</v>
      </c>
      <c r="O34" s="19" t="str">
        <f>VLOOKUP(Coffee_data[[#This Row],[Area Code]],Location!$B$1:$E$157,2,FALSE)</f>
        <v>Missouri</v>
      </c>
      <c r="P34" s="19" t="str">
        <f>VLOOKUP(Coffee_data[[#This Row],[Area Code]],Location!$B$1:$E$157,3,FALSE)</f>
        <v>Central</v>
      </c>
      <c r="Q34" s="19" t="str">
        <f>VLOOKUP(Coffee_data[[#This Row],[Area Code]],Location!$B$1:$E$157,4,FALSE)</f>
        <v>Small Market</v>
      </c>
      <c r="R34" s="56" t="str">
        <f>HLOOKUP(Coffee_data[[#This Row],[ProductId]],Product!$B$4:$O$7,2,FALSE)</f>
        <v>Regular</v>
      </c>
      <c r="S34" s="56" t="str">
        <f>HLOOKUP(Coffee_data[[#This Row],[ProductId]],Product!$B$4:$O$7,3,FALSE)</f>
        <v>Espresso</v>
      </c>
      <c r="T34" s="56" t="str">
        <f>HLOOKUP(Coffee_data[[#This Row],[ProductId]],Product!$B$4:$O$7,4,FALSE)</f>
        <v>Caffe Mocha</v>
      </c>
    </row>
    <row r="35" spans="1:20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56</v>
      </c>
      <c r="J35">
        <v>80</v>
      </c>
      <c r="K35">
        <v>124</v>
      </c>
      <c r="L35">
        <v>660</v>
      </c>
      <c r="M35">
        <v>6</v>
      </c>
      <c r="N35" s="2">
        <v>41639</v>
      </c>
      <c r="O35" s="19" t="str">
        <f>VLOOKUP(Coffee_data[[#This Row],[Area Code]],Location!$B$1:$E$157,2,FALSE)</f>
        <v>Missouri</v>
      </c>
      <c r="P35" s="19" t="str">
        <f>VLOOKUP(Coffee_data[[#This Row],[Area Code]],Location!$B$1:$E$157,3,FALSE)</f>
        <v>Central</v>
      </c>
      <c r="Q35" s="19" t="str">
        <f>VLOOKUP(Coffee_data[[#This Row],[Area Code]],Location!$B$1:$E$157,4,FALSE)</f>
        <v>Small Market</v>
      </c>
      <c r="R35" s="56" t="str">
        <f>HLOOKUP(Coffee_data[[#This Row],[ProductId]],Product!$B$4:$O$7,2,FALSE)</f>
        <v>Decaf</v>
      </c>
      <c r="S35" s="56" t="str">
        <f>HLOOKUP(Coffee_data[[#This Row],[ProductId]],Product!$B$4:$O$7,3,FALSE)</f>
        <v>Espresso</v>
      </c>
      <c r="T35" s="56" t="str">
        <f>HLOOKUP(Coffee_data[[#This Row],[ProductId]],Product!$B$4:$O$7,4,FALSE)</f>
        <v>Decaf Espresso</v>
      </c>
    </row>
    <row r="36" spans="1:20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78</v>
      </c>
      <c r="L36">
        <v>573</v>
      </c>
      <c r="M36">
        <v>8</v>
      </c>
      <c r="N36" s="2">
        <v>41639</v>
      </c>
      <c r="O36" s="19" t="str">
        <f>VLOOKUP(Coffee_data[[#This Row],[Area Code]],Location!$B$1:$E$157,2,FALSE)</f>
        <v>Missouri</v>
      </c>
      <c r="P36" s="19" t="str">
        <f>VLOOKUP(Coffee_data[[#This Row],[Area Code]],Location!$B$1:$E$157,3,FALSE)</f>
        <v>Central</v>
      </c>
      <c r="Q36" s="19" t="str">
        <f>VLOOKUP(Coffee_data[[#This Row],[Area Code]],Location!$B$1:$E$157,4,FALSE)</f>
        <v>Small Market</v>
      </c>
      <c r="R36" s="56" t="str">
        <f>HLOOKUP(Coffee_data[[#This Row],[ProductId]],Product!$B$4:$O$7,2,FALSE)</f>
        <v>Decaf</v>
      </c>
      <c r="S36" s="56" t="str">
        <f>HLOOKUP(Coffee_data[[#This Row],[ProductId]],Product!$B$4:$O$7,3,FALSE)</f>
        <v>Herbal Tea</v>
      </c>
      <c r="T36" s="56" t="str">
        <f>HLOOKUP(Coffee_data[[#This Row],[ProductId]],Product!$B$4:$O$7,4,FALSE)</f>
        <v>Chamomile</v>
      </c>
    </row>
    <row r="37" spans="1:20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79</v>
      </c>
      <c r="J37">
        <v>10</v>
      </c>
      <c r="K37">
        <v>80</v>
      </c>
      <c r="L37">
        <v>314</v>
      </c>
      <c r="M37">
        <v>9</v>
      </c>
      <c r="N37" s="2">
        <v>41639</v>
      </c>
      <c r="O37" s="19" t="str">
        <f>VLOOKUP(Coffee_data[[#This Row],[Area Code]],Location!$B$1:$E$157,2,FALSE)</f>
        <v>Missouri</v>
      </c>
      <c r="P37" s="19" t="str">
        <f>VLOOKUP(Coffee_data[[#This Row],[Area Code]],Location!$B$1:$E$157,3,FALSE)</f>
        <v>Central</v>
      </c>
      <c r="Q37" s="19" t="str">
        <f>VLOOKUP(Coffee_data[[#This Row],[Area Code]],Location!$B$1:$E$157,4,FALSE)</f>
        <v>Small Market</v>
      </c>
      <c r="R37" s="56" t="str">
        <f>HLOOKUP(Coffee_data[[#This Row],[ProductId]],Product!$B$4:$O$7,2,FALSE)</f>
        <v>Decaf</v>
      </c>
      <c r="S37" s="56" t="str">
        <f>HLOOKUP(Coffee_data[[#This Row],[ProductId]],Product!$B$4:$O$7,3,FALSE)</f>
        <v>Herbal Tea</v>
      </c>
      <c r="T37" s="56" t="str">
        <f>HLOOKUP(Coffee_data[[#This Row],[ProductId]],Product!$B$4:$O$7,4,FALSE)</f>
        <v>Lemon</v>
      </c>
    </row>
    <row r="38" spans="1:20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19</v>
      </c>
      <c r="J38">
        <v>40</v>
      </c>
      <c r="K38">
        <v>81</v>
      </c>
      <c r="L38">
        <v>314</v>
      </c>
      <c r="M38">
        <v>11</v>
      </c>
      <c r="N38" s="2">
        <v>41639</v>
      </c>
      <c r="O38" s="19" t="str">
        <f>VLOOKUP(Coffee_data[[#This Row],[Area Code]],Location!$B$1:$E$157,2,FALSE)</f>
        <v>Missouri</v>
      </c>
      <c r="P38" s="19" t="str">
        <f>VLOOKUP(Coffee_data[[#This Row],[Area Code]],Location!$B$1:$E$157,3,FALSE)</f>
        <v>Central</v>
      </c>
      <c r="Q38" s="19" t="str">
        <f>VLOOKUP(Coffee_data[[#This Row],[Area Code]],Location!$B$1:$E$157,4,FALSE)</f>
        <v>Small Market</v>
      </c>
      <c r="R38" s="56" t="str">
        <f>HLOOKUP(Coffee_data[[#This Row],[ProductId]],Product!$B$4:$O$7,2,FALSE)</f>
        <v>Regular</v>
      </c>
      <c r="S38" s="56" t="str">
        <f>HLOOKUP(Coffee_data[[#This Row],[ProductId]],Product!$B$4:$O$7,3,FALSE)</f>
        <v>Tea</v>
      </c>
      <c r="T38" s="56" t="str">
        <f>HLOOKUP(Coffee_data[[#This Row],[ProductId]],Product!$B$4:$O$7,4,FALSE)</f>
        <v>Darjeeling</v>
      </c>
    </row>
    <row r="39" spans="1:20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38</v>
      </c>
      <c r="L39">
        <v>573</v>
      </c>
      <c r="M39">
        <v>12</v>
      </c>
      <c r="N39" s="2">
        <v>41639</v>
      </c>
      <c r="O39" s="19" t="str">
        <f>VLOOKUP(Coffee_data[[#This Row],[Area Code]],Location!$B$1:$E$157,2,FALSE)</f>
        <v>Missouri</v>
      </c>
      <c r="P39" s="19" t="str">
        <f>VLOOKUP(Coffee_data[[#This Row],[Area Code]],Location!$B$1:$E$157,3,FALSE)</f>
        <v>Central</v>
      </c>
      <c r="Q39" s="19" t="str">
        <f>VLOOKUP(Coffee_data[[#This Row],[Area Code]],Location!$B$1:$E$157,4,FALSE)</f>
        <v>Small Market</v>
      </c>
      <c r="R39" s="56" t="str">
        <f>HLOOKUP(Coffee_data[[#This Row],[ProductId]],Product!$B$4:$O$7,2,FALSE)</f>
        <v>Regular</v>
      </c>
      <c r="S39" s="56" t="str">
        <f>HLOOKUP(Coffee_data[[#This Row],[ProductId]],Product!$B$4:$O$7,3,FALSE)</f>
        <v>Tea</v>
      </c>
      <c r="T39" s="56" t="str">
        <f>HLOOKUP(Coffee_data[[#This Row],[ProductId]],Product!$B$4:$O$7,4,FALSE)</f>
        <v>Earl Grey</v>
      </c>
    </row>
    <row r="40" spans="1:20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141</v>
      </c>
      <c r="L40">
        <v>740</v>
      </c>
      <c r="M40">
        <v>1</v>
      </c>
      <c r="N40" s="2">
        <v>41639</v>
      </c>
      <c r="O40" s="19" t="str">
        <f>VLOOKUP(Coffee_data[[#This Row],[Area Code]],Location!$B$1:$E$157,2,FALSE)</f>
        <v>Ohio</v>
      </c>
      <c r="P40" s="19" t="str">
        <f>VLOOKUP(Coffee_data[[#This Row],[Area Code]],Location!$B$1:$E$157,3,FALSE)</f>
        <v>Central</v>
      </c>
      <c r="Q40" s="19" t="str">
        <f>VLOOKUP(Coffee_data[[#This Row],[Area Code]],Location!$B$1:$E$157,4,FALSE)</f>
        <v>Major Market</v>
      </c>
      <c r="R40" s="56" t="str">
        <f>HLOOKUP(Coffee_data[[#This Row],[ProductId]],Product!$B$4:$O$7,2,FALSE)</f>
        <v>Regular</v>
      </c>
      <c r="S40" s="56" t="str">
        <f>HLOOKUP(Coffee_data[[#This Row],[ProductId]],Product!$B$4:$O$7,3,FALSE)</f>
        <v>Coffee</v>
      </c>
      <c r="T40" s="56" t="str">
        <f>HLOOKUP(Coffee_data[[#This Row],[ProductId]],Product!$B$4:$O$7,4,FALSE)</f>
        <v>Amaretto</v>
      </c>
    </row>
    <row r="41" spans="1:20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142</v>
      </c>
      <c r="L41">
        <v>614</v>
      </c>
      <c r="M41">
        <v>2</v>
      </c>
      <c r="N41" s="2">
        <v>41639</v>
      </c>
      <c r="O41" s="19" t="str">
        <f>VLOOKUP(Coffee_data[[#This Row],[Area Code]],Location!$B$1:$E$157,2,FALSE)</f>
        <v>Ohio</v>
      </c>
      <c r="P41" s="19" t="str">
        <f>VLOOKUP(Coffee_data[[#This Row],[Area Code]],Location!$B$1:$E$157,3,FALSE)</f>
        <v>Central</v>
      </c>
      <c r="Q41" s="19" t="str">
        <f>VLOOKUP(Coffee_data[[#This Row],[Area Code]],Location!$B$1:$E$157,4,FALSE)</f>
        <v>Major Market</v>
      </c>
      <c r="R41" s="56" t="str">
        <f>HLOOKUP(Coffee_data[[#This Row],[ProductId]],Product!$B$4:$O$7,2,FALSE)</f>
        <v>Regular</v>
      </c>
      <c r="S41" s="56" t="str">
        <f>HLOOKUP(Coffee_data[[#This Row],[ProductId]],Product!$B$4:$O$7,3,FALSE)</f>
        <v>Coffee</v>
      </c>
      <c r="T41" s="56" t="str">
        <f>HLOOKUP(Coffee_data[[#This Row],[ProductId]],Product!$B$4:$O$7,4,FALSE)</f>
        <v>Columbian</v>
      </c>
    </row>
    <row r="42" spans="1:20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57</v>
      </c>
      <c r="J42">
        <v>90</v>
      </c>
      <c r="K42">
        <v>153</v>
      </c>
      <c r="L42">
        <v>614</v>
      </c>
      <c r="M42">
        <v>3</v>
      </c>
      <c r="N42" s="2">
        <v>41639</v>
      </c>
      <c r="O42" s="19" t="str">
        <f>VLOOKUP(Coffee_data[[#This Row],[Area Code]],Location!$B$1:$E$157,2,FALSE)</f>
        <v>Ohio</v>
      </c>
      <c r="P42" s="19" t="str">
        <f>VLOOKUP(Coffee_data[[#This Row],[Area Code]],Location!$B$1:$E$157,3,FALSE)</f>
        <v>Central</v>
      </c>
      <c r="Q42" s="19" t="str">
        <f>VLOOKUP(Coffee_data[[#This Row],[Area Code]],Location!$B$1:$E$157,4,FALSE)</f>
        <v>Major Market</v>
      </c>
      <c r="R42" s="56" t="str">
        <f>HLOOKUP(Coffee_data[[#This Row],[ProductId]],Product!$B$4:$O$7,2,FALSE)</f>
        <v>Decaf</v>
      </c>
      <c r="S42" s="56" t="str">
        <f>HLOOKUP(Coffee_data[[#This Row],[ProductId]],Product!$B$4:$O$7,3,FALSE)</f>
        <v>Coffee</v>
      </c>
      <c r="T42" s="56" t="str">
        <f>HLOOKUP(Coffee_data[[#This Row],[ProductId]],Product!$B$4:$O$7,4,FALSE)</f>
        <v>Decaf Irish Cream</v>
      </c>
    </row>
    <row r="43" spans="1:20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182</v>
      </c>
      <c r="L43">
        <v>216</v>
      </c>
      <c r="M43">
        <v>12</v>
      </c>
      <c r="N43" s="2">
        <v>41639</v>
      </c>
      <c r="O43" s="19" t="str">
        <f>VLOOKUP(Coffee_data[[#This Row],[Area Code]],Location!$B$1:$E$157,2,FALSE)</f>
        <v>Ohio</v>
      </c>
      <c r="P43" s="19" t="str">
        <f>VLOOKUP(Coffee_data[[#This Row],[Area Code]],Location!$B$1:$E$157,3,FALSE)</f>
        <v>Central</v>
      </c>
      <c r="Q43" s="19" t="str">
        <f>VLOOKUP(Coffee_data[[#This Row],[Area Code]],Location!$B$1:$E$157,4,FALSE)</f>
        <v>Major Market</v>
      </c>
      <c r="R43" s="56" t="str">
        <f>HLOOKUP(Coffee_data[[#This Row],[ProductId]],Product!$B$4:$O$7,2,FALSE)</f>
        <v>Regular</v>
      </c>
      <c r="S43" s="56" t="str">
        <f>HLOOKUP(Coffee_data[[#This Row],[ProductId]],Product!$B$4:$O$7,3,FALSE)</f>
        <v>Tea</v>
      </c>
      <c r="T43" s="56" t="str">
        <f>HLOOKUP(Coffee_data[[#This Row],[ProductId]],Product!$B$4:$O$7,4,FALSE)</f>
        <v>Earl Grey</v>
      </c>
    </row>
    <row r="44" spans="1:20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54</v>
      </c>
      <c r="J44">
        <v>90</v>
      </c>
      <c r="K44">
        <v>144</v>
      </c>
      <c r="L44">
        <v>614</v>
      </c>
      <c r="M44">
        <v>6</v>
      </c>
      <c r="N44" s="2">
        <v>41639</v>
      </c>
      <c r="O44" s="19" t="str">
        <f>VLOOKUP(Coffee_data[[#This Row],[Area Code]],Location!$B$1:$E$157,2,FALSE)</f>
        <v>Ohio</v>
      </c>
      <c r="P44" s="19" t="str">
        <f>VLOOKUP(Coffee_data[[#This Row],[Area Code]],Location!$B$1:$E$157,3,FALSE)</f>
        <v>Central</v>
      </c>
      <c r="Q44" s="19" t="str">
        <f>VLOOKUP(Coffee_data[[#This Row],[Area Code]],Location!$B$1:$E$157,4,FALSE)</f>
        <v>Major Market</v>
      </c>
      <c r="R44" s="56" t="str">
        <f>HLOOKUP(Coffee_data[[#This Row],[ProductId]],Product!$B$4:$O$7,2,FALSE)</f>
        <v>Decaf</v>
      </c>
      <c r="S44" s="56" t="str">
        <f>HLOOKUP(Coffee_data[[#This Row],[ProductId]],Product!$B$4:$O$7,3,FALSE)</f>
        <v>Espresso</v>
      </c>
      <c r="T44" s="56" t="str">
        <f>HLOOKUP(Coffee_data[[#This Row],[ProductId]],Product!$B$4:$O$7,4,FALSE)</f>
        <v>Decaf Espresso</v>
      </c>
    </row>
    <row r="45" spans="1:20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186</v>
      </c>
      <c r="J45">
        <v>210</v>
      </c>
      <c r="K45">
        <v>395</v>
      </c>
      <c r="L45">
        <v>614</v>
      </c>
      <c r="M45">
        <v>5</v>
      </c>
      <c r="N45" s="2">
        <v>41639</v>
      </c>
      <c r="O45" s="19" t="str">
        <f>VLOOKUP(Coffee_data[[#This Row],[Area Code]],Location!$B$1:$E$157,2,FALSE)</f>
        <v>Ohio</v>
      </c>
      <c r="P45" s="19" t="str">
        <f>VLOOKUP(Coffee_data[[#This Row],[Area Code]],Location!$B$1:$E$157,3,FALSE)</f>
        <v>Central</v>
      </c>
      <c r="Q45" s="19" t="str">
        <f>VLOOKUP(Coffee_data[[#This Row],[Area Code]],Location!$B$1:$E$157,4,FALSE)</f>
        <v>Major Market</v>
      </c>
      <c r="R45" s="56" t="str">
        <f>HLOOKUP(Coffee_data[[#This Row],[ProductId]],Product!$B$4:$O$7,2,FALSE)</f>
        <v>Regular</v>
      </c>
      <c r="S45" s="56" t="str">
        <f>HLOOKUP(Coffee_data[[#This Row],[ProductId]],Product!$B$4:$O$7,3,FALSE)</f>
        <v>Espresso</v>
      </c>
      <c r="T45" s="56" t="str">
        <f>HLOOKUP(Coffee_data[[#This Row],[ProductId]],Product!$B$4:$O$7,4,FALSE)</f>
        <v>Caffe Mocha</v>
      </c>
    </row>
    <row r="46" spans="1:20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78</v>
      </c>
      <c r="L46">
        <v>937</v>
      </c>
      <c r="M46">
        <v>8</v>
      </c>
      <c r="N46" s="2">
        <v>41639</v>
      </c>
      <c r="O46" s="19" t="str">
        <f>VLOOKUP(Coffee_data[[#This Row],[Area Code]],Location!$B$1:$E$157,2,FALSE)</f>
        <v>Ohio</v>
      </c>
      <c r="P46" s="19" t="str">
        <f>VLOOKUP(Coffee_data[[#This Row],[Area Code]],Location!$B$1:$E$157,3,FALSE)</f>
        <v>Central</v>
      </c>
      <c r="Q46" s="19" t="str">
        <f>VLOOKUP(Coffee_data[[#This Row],[Area Code]],Location!$B$1:$E$157,4,FALSE)</f>
        <v>Major Market</v>
      </c>
      <c r="R46" s="56" t="str">
        <f>HLOOKUP(Coffee_data[[#This Row],[ProductId]],Product!$B$4:$O$7,2,FALSE)</f>
        <v>Decaf</v>
      </c>
      <c r="S46" s="56" t="str">
        <f>HLOOKUP(Coffee_data[[#This Row],[ProductId]],Product!$B$4:$O$7,3,FALSE)</f>
        <v>Herbal Tea</v>
      </c>
      <c r="T46" s="56" t="str">
        <f>HLOOKUP(Coffee_data[[#This Row],[ProductId]],Product!$B$4:$O$7,4,FALSE)</f>
        <v>Chamomile</v>
      </c>
    </row>
    <row r="47" spans="1:20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41639</v>
      </c>
      <c r="O47" s="19" t="str">
        <f>VLOOKUP(Coffee_data[[#This Row],[Area Code]],Location!$B$1:$E$157,2,FALSE)</f>
        <v>Ohio</v>
      </c>
      <c r="P47" s="19" t="str">
        <f>VLOOKUP(Coffee_data[[#This Row],[Area Code]],Location!$B$1:$E$157,3,FALSE)</f>
        <v>Central</v>
      </c>
      <c r="Q47" s="19" t="str">
        <f>VLOOKUP(Coffee_data[[#This Row],[Area Code]],Location!$B$1:$E$157,4,FALSE)</f>
        <v>Major Market</v>
      </c>
      <c r="R47" s="56" t="str">
        <f>HLOOKUP(Coffee_data[[#This Row],[ProductId]],Product!$B$4:$O$7,2,FALSE)</f>
        <v>Decaf</v>
      </c>
      <c r="S47" s="56" t="str">
        <f>HLOOKUP(Coffee_data[[#This Row],[ProductId]],Product!$B$4:$O$7,3,FALSE)</f>
        <v>Herbal Tea</v>
      </c>
      <c r="T47" s="56" t="str">
        <f>HLOOKUP(Coffee_data[[#This Row],[ProductId]],Product!$B$4:$O$7,4,FALSE)</f>
        <v>Lemon</v>
      </c>
    </row>
    <row r="48" spans="1:20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41639</v>
      </c>
      <c r="O48" s="19" t="str">
        <f>VLOOKUP(Coffee_data[[#This Row],[Area Code]],Location!$B$1:$E$157,2,FALSE)</f>
        <v>Ohio</v>
      </c>
      <c r="P48" s="19" t="str">
        <f>VLOOKUP(Coffee_data[[#This Row],[Area Code]],Location!$B$1:$E$157,3,FALSE)</f>
        <v>Central</v>
      </c>
      <c r="Q48" s="19" t="str">
        <f>VLOOKUP(Coffee_data[[#This Row],[Area Code]],Location!$B$1:$E$157,4,FALSE)</f>
        <v>Major Market</v>
      </c>
      <c r="R48" s="56" t="str">
        <f>HLOOKUP(Coffee_data[[#This Row],[ProductId]],Product!$B$4:$O$7,2,FALSE)</f>
        <v>Regular</v>
      </c>
      <c r="S48" s="56" t="str">
        <f>HLOOKUP(Coffee_data[[#This Row],[ProductId]],Product!$B$4:$O$7,3,FALSE)</f>
        <v>Tea</v>
      </c>
      <c r="T48" s="56" t="str">
        <f>HLOOKUP(Coffee_data[[#This Row],[ProductId]],Product!$B$4:$O$7,4,FALSE)</f>
        <v>Darjeeling</v>
      </c>
    </row>
    <row r="49" spans="1:20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41639</v>
      </c>
      <c r="O49" s="19" t="str">
        <f>VLOOKUP(Coffee_data[[#This Row],[Area Code]],Location!$B$1:$E$157,2,FALSE)</f>
        <v>Wisconsin</v>
      </c>
      <c r="P49" s="19" t="str">
        <f>VLOOKUP(Coffee_data[[#This Row],[Area Code]],Location!$B$1:$E$157,3,FALSE)</f>
        <v>Central</v>
      </c>
      <c r="Q49" s="19" t="str">
        <f>VLOOKUP(Coffee_data[[#This Row],[Area Code]],Location!$B$1:$E$157,4,FALSE)</f>
        <v>Small Market</v>
      </c>
      <c r="R49" s="56" t="str">
        <f>HLOOKUP(Coffee_data[[#This Row],[ProductId]],Product!$B$4:$O$7,2,FALSE)</f>
        <v>Regular</v>
      </c>
      <c r="S49" s="56" t="str">
        <f>HLOOKUP(Coffee_data[[#This Row],[ProductId]],Product!$B$4:$O$7,3,FALSE)</f>
        <v>Coffee</v>
      </c>
      <c r="T49" s="56" t="str">
        <f>HLOOKUP(Coffee_data[[#This Row],[ProductId]],Product!$B$4:$O$7,4,FALSE)</f>
        <v>Amaretto</v>
      </c>
    </row>
    <row r="50" spans="1:20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78</v>
      </c>
      <c r="J50">
        <v>110</v>
      </c>
      <c r="K50">
        <v>192</v>
      </c>
      <c r="L50">
        <v>262</v>
      </c>
      <c r="M50">
        <v>2</v>
      </c>
      <c r="N50" s="2">
        <v>41639</v>
      </c>
      <c r="O50" s="19" t="str">
        <f>VLOOKUP(Coffee_data[[#This Row],[Area Code]],Location!$B$1:$E$157,2,FALSE)</f>
        <v>Wisconsin</v>
      </c>
      <c r="P50" s="19" t="str">
        <f>VLOOKUP(Coffee_data[[#This Row],[Area Code]],Location!$B$1:$E$157,3,FALSE)</f>
        <v>Central</v>
      </c>
      <c r="Q50" s="19" t="str">
        <f>VLOOKUP(Coffee_data[[#This Row],[Area Code]],Location!$B$1:$E$157,4,FALSE)</f>
        <v>Small Market</v>
      </c>
      <c r="R50" s="56" t="str">
        <f>HLOOKUP(Coffee_data[[#This Row],[ProductId]],Product!$B$4:$O$7,2,FALSE)</f>
        <v>Regular</v>
      </c>
      <c r="S50" s="56" t="str">
        <f>HLOOKUP(Coffee_data[[#This Row],[ProductId]],Product!$B$4:$O$7,3,FALSE)</f>
        <v>Coffee</v>
      </c>
      <c r="T50" s="56" t="str">
        <f>HLOOKUP(Coffee_data[[#This Row],[ProductId]],Product!$B$4:$O$7,4,FALSE)</f>
        <v>Columbian</v>
      </c>
    </row>
    <row r="51" spans="1:20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77</v>
      </c>
      <c r="J51">
        <v>100</v>
      </c>
      <c r="K51">
        <v>183</v>
      </c>
      <c r="L51">
        <v>414</v>
      </c>
      <c r="M51">
        <v>3</v>
      </c>
      <c r="N51" s="2">
        <v>41639</v>
      </c>
      <c r="O51" s="19" t="str">
        <f>VLOOKUP(Coffee_data[[#This Row],[Area Code]],Location!$B$1:$E$157,2,FALSE)</f>
        <v>Wisconsin</v>
      </c>
      <c r="P51" s="19" t="str">
        <f>VLOOKUP(Coffee_data[[#This Row],[Area Code]],Location!$B$1:$E$157,3,FALSE)</f>
        <v>Central</v>
      </c>
      <c r="Q51" s="19" t="str">
        <f>VLOOKUP(Coffee_data[[#This Row],[Area Code]],Location!$B$1:$E$157,4,FALSE)</f>
        <v>Small Market</v>
      </c>
      <c r="R51" s="56" t="str">
        <f>HLOOKUP(Coffee_data[[#This Row],[ProductId]],Product!$B$4:$O$7,2,FALSE)</f>
        <v>Decaf</v>
      </c>
      <c r="S51" s="56" t="str">
        <f>HLOOKUP(Coffee_data[[#This Row],[ProductId]],Product!$B$4:$O$7,3,FALSE)</f>
        <v>Coffee</v>
      </c>
      <c r="T51" s="56" t="str">
        <f>HLOOKUP(Coffee_data[[#This Row],[ProductId]],Product!$B$4:$O$7,4,FALSE)</f>
        <v>Decaf Irish Cream</v>
      </c>
    </row>
    <row r="52" spans="1:20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48</v>
      </c>
      <c r="J52">
        <v>90</v>
      </c>
      <c r="K52">
        <v>150</v>
      </c>
      <c r="L52">
        <v>262</v>
      </c>
      <c r="M52">
        <v>12</v>
      </c>
      <c r="N52" s="2">
        <v>41639</v>
      </c>
      <c r="O52" s="19" t="str">
        <f>VLOOKUP(Coffee_data[[#This Row],[Area Code]],Location!$B$1:$E$157,2,FALSE)</f>
        <v>Wisconsin</v>
      </c>
      <c r="P52" s="19" t="str">
        <f>VLOOKUP(Coffee_data[[#This Row],[Area Code]],Location!$B$1:$E$157,3,FALSE)</f>
        <v>Central</v>
      </c>
      <c r="Q52" s="19" t="str">
        <f>VLOOKUP(Coffee_data[[#This Row],[Area Code]],Location!$B$1:$E$157,4,FALSE)</f>
        <v>Small Market</v>
      </c>
      <c r="R52" s="56" t="str">
        <f>HLOOKUP(Coffee_data[[#This Row],[ProductId]],Product!$B$4:$O$7,2,FALSE)</f>
        <v>Regular</v>
      </c>
      <c r="S52" s="56" t="str">
        <f>HLOOKUP(Coffee_data[[#This Row],[ProductId]],Product!$B$4:$O$7,3,FALSE)</f>
        <v>Tea</v>
      </c>
      <c r="T52" s="56" t="str">
        <f>HLOOKUP(Coffee_data[[#This Row],[ProductId]],Product!$B$4:$O$7,4,FALSE)</f>
        <v>Earl Grey</v>
      </c>
    </row>
    <row r="53" spans="1:20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41639</v>
      </c>
      <c r="O53" s="19" t="str">
        <f>VLOOKUP(Coffee_data[[#This Row],[Area Code]],Location!$B$1:$E$157,2,FALSE)</f>
        <v>Wisconsin</v>
      </c>
      <c r="P53" s="19" t="str">
        <f>VLOOKUP(Coffee_data[[#This Row],[Area Code]],Location!$B$1:$E$157,3,FALSE)</f>
        <v>Central</v>
      </c>
      <c r="Q53" s="19" t="str">
        <f>VLOOKUP(Coffee_data[[#This Row],[Area Code]],Location!$B$1:$E$157,4,FALSE)</f>
        <v>Small Market</v>
      </c>
      <c r="R53" s="56" t="str">
        <f>HLOOKUP(Coffee_data[[#This Row],[ProductId]],Product!$B$4:$O$7,2,FALSE)</f>
        <v>Decaf</v>
      </c>
      <c r="S53" s="56" t="str">
        <f>HLOOKUP(Coffee_data[[#This Row],[ProductId]],Product!$B$4:$O$7,3,FALSE)</f>
        <v>Espresso</v>
      </c>
      <c r="T53" s="56" t="str">
        <f>HLOOKUP(Coffee_data[[#This Row],[ProductId]],Product!$B$4:$O$7,4,FALSE)</f>
        <v>Decaf Espresso</v>
      </c>
    </row>
    <row r="54" spans="1:20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175</v>
      </c>
      <c r="L54">
        <v>414</v>
      </c>
      <c r="M54">
        <v>5</v>
      </c>
      <c r="N54" s="2">
        <v>41639</v>
      </c>
      <c r="O54" s="19" t="str">
        <f>VLOOKUP(Coffee_data[[#This Row],[Area Code]],Location!$B$1:$E$157,2,FALSE)</f>
        <v>Wisconsin</v>
      </c>
      <c r="P54" s="19" t="str">
        <f>VLOOKUP(Coffee_data[[#This Row],[Area Code]],Location!$B$1:$E$157,3,FALSE)</f>
        <v>Central</v>
      </c>
      <c r="Q54" s="19" t="str">
        <f>VLOOKUP(Coffee_data[[#This Row],[Area Code]],Location!$B$1:$E$157,4,FALSE)</f>
        <v>Small Market</v>
      </c>
      <c r="R54" s="56" t="str">
        <f>HLOOKUP(Coffee_data[[#This Row],[ProductId]],Product!$B$4:$O$7,2,FALSE)</f>
        <v>Regular</v>
      </c>
      <c r="S54" s="56" t="str">
        <f>HLOOKUP(Coffee_data[[#This Row],[ProductId]],Product!$B$4:$O$7,3,FALSE)</f>
        <v>Espresso</v>
      </c>
      <c r="T54" s="56" t="str">
        <f>HLOOKUP(Coffee_data[[#This Row],[ProductId]],Product!$B$4:$O$7,4,FALSE)</f>
        <v>Caffe Mocha</v>
      </c>
    </row>
    <row r="55" spans="1:20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58</v>
      </c>
      <c r="J55">
        <v>100</v>
      </c>
      <c r="K55">
        <v>142</v>
      </c>
      <c r="L55">
        <v>715</v>
      </c>
      <c r="M55">
        <v>8</v>
      </c>
      <c r="N55" s="2">
        <v>41639</v>
      </c>
      <c r="O55" s="19" t="str">
        <f>VLOOKUP(Coffee_data[[#This Row],[Area Code]],Location!$B$1:$E$157,2,FALSE)</f>
        <v>Wisconsin</v>
      </c>
      <c r="P55" s="19" t="str">
        <f>VLOOKUP(Coffee_data[[#This Row],[Area Code]],Location!$B$1:$E$157,3,FALSE)</f>
        <v>Central</v>
      </c>
      <c r="Q55" s="19" t="str">
        <f>VLOOKUP(Coffee_data[[#This Row],[Area Code]],Location!$B$1:$E$157,4,FALSE)</f>
        <v>Small Market</v>
      </c>
      <c r="R55" s="56" t="str">
        <f>HLOOKUP(Coffee_data[[#This Row],[ProductId]],Product!$B$4:$O$7,2,FALSE)</f>
        <v>Decaf</v>
      </c>
      <c r="S55" s="56" t="str">
        <f>HLOOKUP(Coffee_data[[#This Row],[ProductId]],Product!$B$4:$O$7,3,FALSE)</f>
        <v>Herbal Tea</v>
      </c>
      <c r="T55" s="56" t="str">
        <f>HLOOKUP(Coffee_data[[#This Row],[ProductId]],Product!$B$4:$O$7,4,FALSE)</f>
        <v>Chamomile</v>
      </c>
    </row>
    <row r="56" spans="1:20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79</v>
      </c>
      <c r="L56">
        <v>715</v>
      </c>
      <c r="M56">
        <v>9</v>
      </c>
      <c r="N56" s="2">
        <v>41639</v>
      </c>
      <c r="O56" s="19" t="str">
        <f>VLOOKUP(Coffee_data[[#This Row],[Area Code]],Location!$B$1:$E$157,2,FALSE)</f>
        <v>Wisconsin</v>
      </c>
      <c r="P56" s="19" t="str">
        <f>VLOOKUP(Coffee_data[[#This Row],[Area Code]],Location!$B$1:$E$157,3,FALSE)</f>
        <v>Central</v>
      </c>
      <c r="Q56" s="19" t="str">
        <f>VLOOKUP(Coffee_data[[#This Row],[Area Code]],Location!$B$1:$E$157,4,FALSE)</f>
        <v>Small Market</v>
      </c>
      <c r="R56" s="56" t="str">
        <f>HLOOKUP(Coffee_data[[#This Row],[ProductId]],Product!$B$4:$O$7,2,FALSE)</f>
        <v>Decaf</v>
      </c>
      <c r="S56" s="56" t="str">
        <f>HLOOKUP(Coffee_data[[#This Row],[ProductId]],Product!$B$4:$O$7,3,FALSE)</f>
        <v>Herbal Tea</v>
      </c>
      <c r="T56" s="56" t="str">
        <f>HLOOKUP(Coffee_data[[#This Row],[ProductId]],Product!$B$4:$O$7,4,FALSE)</f>
        <v>Lemon</v>
      </c>
    </row>
    <row r="57" spans="1:20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61</v>
      </c>
      <c r="J57">
        <v>80</v>
      </c>
      <c r="K57">
        <v>141</v>
      </c>
      <c r="L57">
        <v>608</v>
      </c>
      <c r="M57">
        <v>11</v>
      </c>
      <c r="N57" s="2">
        <v>41639</v>
      </c>
      <c r="O57" s="19" t="str">
        <f>VLOOKUP(Coffee_data[[#This Row],[Area Code]],Location!$B$1:$E$157,2,FALSE)</f>
        <v>Wisconsin</v>
      </c>
      <c r="P57" s="19" t="str">
        <f>VLOOKUP(Coffee_data[[#This Row],[Area Code]],Location!$B$1:$E$157,3,FALSE)</f>
        <v>Central</v>
      </c>
      <c r="Q57" s="19" t="str">
        <f>VLOOKUP(Coffee_data[[#This Row],[Area Code]],Location!$B$1:$E$157,4,FALSE)</f>
        <v>Small Market</v>
      </c>
      <c r="R57" s="56" t="str">
        <f>HLOOKUP(Coffee_data[[#This Row],[ProductId]],Product!$B$4:$O$7,2,FALSE)</f>
        <v>Regular</v>
      </c>
      <c r="S57" s="56" t="str">
        <f>HLOOKUP(Coffee_data[[#This Row],[ProductId]],Product!$B$4:$O$7,3,FALSE)</f>
        <v>Tea</v>
      </c>
      <c r="T57" s="56" t="str">
        <f>HLOOKUP(Coffee_data[[#This Row],[ProductId]],Product!$B$4:$O$7,4,FALSE)</f>
        <v>Darjeeling</v>
      </c>
    </row>
    <row r="58" spans="1:20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39</v>
      </c>
      <c r="J58">
        <v>80</v>
      </c>
      <c r="K58">
        <v>119</v>
      </c>
      <c r="L58">
        <v>475</v>
      </c>
      <c r="M58">
        <v>11</v>
      </c>
      <c r="N58" s="2">
        <v>41639</v>
      </c>
      <c r="O58" s="19" t="str">
        <f>VLOOKUP(Coffee_data[[#This Row],[Area Code]],Location!$B$1:$E$157,2,FALSE)</f>
        <v>Connecticut</v>
      </c>
      <c r="P58" s="19" t="str">
        <f>VLOOKUP(Coffee_data[[#This Row],[Area Code]],Location!$B$1:$E$157,3,FALSE)</f>
        <v>East</v>
      </c>
      <c r="Q58" s="19" t="str">
        <f>VLOOKUP(Coffee_data[[#This Row],[Area Code]],Location!$B$1:$E$157,4,FALSE)</f>
        <v>Small Market</v>
      </c>
      <c r="R58" s="56" t="str">
        <f>HLOOKUP(Coffee_data[[#This Row],[ProductId]],Product!$B$4:$O$7,2,FALSE)</f>
        <v>Regular</v>
      </c>
      <c r="S58" s="56" t="str">
        <f>HLOOKUP(Coffee_data[[#This Row],[ProductId]],Product!$B$4:$O$7,3,FALSE)</f>
        <v>Tea</v>
      </c>
      <c r="T58" s="56" t="str">
        <f>HLOOKUP(Coffee_data[[#This Row],[ProductId]],Product!$B$4:$O$7,4,FALSE)</f>
        <v>Darjeeling</v>
      </c>
    </row>
    <row r="59" spans="1:20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27</v>
      </c>
      <c r="J59">
        <v>60</v>
      </c>
      <c r="K59">
        <v>113</v>
      </c>
      <c r="L59">
        <v>475</v>
      </c>
      <c r="M59">
        <v>13</v>
      </c>
      <c r="N59" s="2">
        <v>41639</v>
      </c>
      <c r="O59" s="19" t="str">
        <f>VLOOKUP(Coffee_data[[#This Row],[Area Code]],Location!$B$1:$E$157,2,FALSE)</f>
        <v>Connecticut</v>
      </c>
      <c r="P59" s="19" t="str">
        <f>VLOOKUP(Coffee_data[[#This Row],[Area Code]],Location!$B$1:$E$157,3,FALSE)</f>
        <v>East</v>
      </c>
      <c r="Q59" s="19" t="str">
        <f>VLOOKUP(Coffee_data[[#This Row],[Area Code]],Location!$B$1:$E$157,4,FALSE)</f>
        <v>Small Market</v>
      </c>
      <c r="R59" s="56" t="str">
        <f>HLOOKUP(Coffee_data[[#This Row],[ProductId]],Product!$B$4:$O$7,2,FALSE)</f>
        <v>Regular</v>
      </c>
      <c r="S59" s="56" t="str">
        <f>HLOOKUP(Coffee_data[[#This Row],[ProductId]],Product!$B$4:$O$7,3,FALSE)</f>
        <v>Tea</v>
      </c>
      <c r="T59" s="56" t="str">
        <f>HLOOKUP(Coffee_data[[#This Row],[ProductId]],Product!$B$4:$O$7,4,FALSE)</f>
        <v>Green Tea</v>
      </c>
    </row>
    <row r="60" spans="1:20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44</v>
      </c>
      <c r="J60">
        <v>70</v>
      </c>
      <c r="K60">
        <v>120</v>
      </c>
      <c r="L60">
        <v>475</v>
      </c>
      <c r="M60">
        <v>6</v>
      </c>
      <c r="N60" s="2">
        <v>41639</v>
      </c>
      <c r="O60" s="19" t="str">
        <f>VLOOKUP(Coffee_data[[#This Row],[Area Code]],Location!$B$1:$E$157,2,FALSE)</f>
        <v>Connecticut</v>
      </c>
      <c r="P60" s="19" t="str">
        <f>VLOOKUP(Coffee_data[[#This Row],[Area Code]],Location!$B$1:$E$157,3,FALSE)</f>
        <v>East</v>
      </c>
      <c r="Q60" s="19" t="str">
        <f>VLOOKUP(Coffee_data[[#This Row],[Area Code]],Location!$B$1:$E$157,4,FALSE)</f>
        <v>Small Market</v>
      </c>
      <c r="R60" s="56" t="str">
        <f>HLOOKUP(Coffee_data[[#This Row],[ProductId]],Product!$B$4:$O$7,2,FALSE)</f>
        <v>Decaf</v>
      </c>
      <c r="S60" s="56" t="str">
        <f>HLOOKUP(Coffee_data[[#This Row],[ProductId]],Product!$B$4:$O$7,3,FALSE)</f>
        <v>Espresso</v>
      </c>
      <c r="T60" s="56" t="str">
        <f>HLOOKUP(Coffee_data[[#This Row],[ProductId]],Product!$B$4:$O$7,4,FALSE)</f>
        <v>Decaf Espresso</v>
      </c>
    </row>
    <row r="61" spans="1:20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75</v>
      </c>
      <c r="J61">
        <v>100</v>
      </c>
      <c r="K61">
        <v>175</v>
      </c>
      <c r="L61">
        <v>860</v>
      </c>
      <c r="M61">
        <v>5</v>
      </c>
      <c r="N61" s="2">
        <v>41639</v>
      </c>
      <c r="O61" s="19" t="str">
        <f>VLOOKUP(Coffee_data[[#This Row],[Area Code]],Location!$B$1:$E$157,2,FALSE)</f>
        <v>Connecticut</v>
      </c>
      <c r="P61" s="19" t="str">
        <f>VLOOKUP(Coffee_data[[#This Row],[Area Code]],Location!$B$1:$E$157,3,FALSE)</f>
        <v>East</v>
      </c>
      <c r="Q61" s="19" t="str">
        <f>VLOOKUP(Coffee_data[[#This Row],[Area Code]],Location!$B$1:$E$157,4,FALSE)</f>
        <v>Small Market</v>
      </c>
      <c r="R61" s="56" t="str">
        <f>HLOOKUP(Coffee_data[[#This Row],[ProductId]],Product!$B$4:$O$7,2,FALSE)</f>
        <v>Regular</v>
      </c>
      <c r="S61" s="56" t="str">
        <f>HLOOKUP(Coffee_data[[#This Row],[ProductId]],Product!$B$4:$O$7,3,FALSE)</f>
        <v>Espresso</v>
      </c>
      <c r="T61" s="56" t="str">
        <f>HLOOKUP(Coffee_data[[#This Row],[ProductId]],Product!$B$4:$O$7,4,FALSE)</f>
        <v>Caffe Mocha</v>
      </c>
    </row>
    <row r="62" spans="1:20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70</v>
      </c>
      <c r="J62">
        <v>180</v>
      </c>
      <c r="K62">
        <v>290</v>
      </c>
      <c r="L62">
        <v>475</v>
      </c>
      <c r="M62">
        <v>2</v>
      </c>
      <c r="N62" s="2">
        <v>41639</v>
      </c>
      <c r="O62" s="19" t="str">
        <f>VLOOKUP(Coffee_data[[#This Row],[Area Code]],Location!$B$1:$E$157,2,FALSE)</f>
        <v>Connecticut</v>
      </c>
      <c r="P62" s="19" t="str">
        <f>VLOOKUP(Coffee_data[[#This Row],[Area Code]],Location!$B$1:$E$157,3,FALSE)</f>
        <v>East</v>
      </c>
      <c r="Q62" s="19" t="str">
        <f>VLOOKUP(Coffee_data[[#This Row],[Area Code]],Location!$B$1:$E$157,4,FALSE)</f>
        <v>Small Market</v>
      </c>
      <c r="R62" s="56" t="str">
        <f>HLOOKUP(Coffee_data[[#This Row],[ProductId]],Product!$B$4:$O$7,2,FALSE)</f>
        <v>Regular</v>
      </c>
      <c r="S62" s="56" t="str">
        <f>HLOOKUP(Coffee_data[[#This Row],[ProductId]],Product!$B$4:$O$7,3,FALSE)</f>
        <v>Coffee</v>
      </c>
      <c r="T62" s="56" t="str">
        <f>HLOOKUP(Coffee_data[[#This Row],[ProductId]],Product!$B$4:$O$7,4,FALSE)</f>
        <v>Columbian</v>
      </c>
    </row>
    <row r="63" spans="1:20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131</v>
      </c>
      <c r="L63">
        <v>860</v>
      </c>
      <c r="M63">
        <v>9</v>
      </c>
      <c r="N63" s="2">
        <v>41639</v>
      </c>
      <c r="O63" s="19" t="str">
        <f>VLOOKUP(Coffee_data[[#This Row],[Area Code]],Location!$B$1:$E$157,2,FALSE)</f>
        <v>Connecticut</v>
      </c>
      <c r="P63" s="19" t="str">
        <f>VLOOKUP(Coffee_data[[#This Row],[Area Code]],Location!$B$1:$E$157,3,FALSE)</f>
        <v>East</v>
      </c>
      <c r="Q63" s="19" t="str">
        <f>VLOOKUP(Coffee_data[[#This Row],[Area Code]],Location!$B$1:$E$157,4,FALSE)</f>
        <v>Small Market</v>
      </c>
      <c r="R63" s="56" t="str">
        <f>HLOOKUP(Coffee_data[[#This Row],[ProductId]],Product!$B$4:$O$7,2,FALSE)</f>
        <v>Decaf</v>
      </c>
      <c r="S63" s="56" t="str">
        <f>HLOOKUP(Coffee_data[[#This Row],[ProductId]],Product!$B$4:$O$7,3,FALSE)</f>
        <v>Herbal Tea</v>
      </c>
      <c r="T63" s="56" t="str">
        <f>HLOOKUP(Coffee_data[[#This Row],[ProductId]],Product!$B$4:$O$7,4,FALSE)</f>
        <v>Lemon</v>
      </c>
    </row>
    <row r="64" spans="1:20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120</v>
      </c>
      <c r="L64">
        <v>475</v>
      </c>
      <c r="M64">
        <v>10</v>
      </c>
      <c r="N64" s="2">
        <v>41639</v>
      </c>
      <c r="O64" s="19" t="str">
        <f>VLOOKUP(Coffee_data[[#This Row],[Area Code]],Location!$B$1:$E$157,2,FALSE)</f>
        <v>Connecticut</v>
      </c>
      <c r="P64" s="19" t="str">
        <f>VLOOKUP(Coffee_data[[#This Row],[Area Code]],Location!$B$1:$E$157,3,FALSE)</f>
        <v>East</v>
      </c>
      <c r="Q64" s="19" t="str">
        <f>VLOOKUP(Coffee_data[[#This Row],[Area Code]],Location!$B$1:$E$157,4,FALSE)</f>
        <v>Small Market</v>
      </c>
      <c r="R64" s="56" t="str">
        <f>HLOOKUP(Coffee_data[[#This Row],[ProductId]],Product!$B$4:$O$7,2,FALSE)</f>
        <v>Decaf</v>
      </c>
      <c r="S64" s="56" t="str">
        <f>HLOOKUP(Coffee_data[[#This Row],[ProductId]],Product!$B$4:$O$7,3,FALSE)</f>
        <v>Herbal Tea</v>
      </c>
      <c r="T64" s="56" t="str">
        <f>HLOOKUP(Coffee_data[[#This Row],[ProductId]],Product!$B$4:$O$7,4,FALSE)</f>
        <v>Mint</v>
      </c>
    </row>
    <row r="65" spans="1:20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19</v>
      </c>
      <c r="J65">
        <v>50</v>
      </c>
      <c r="K65">
        <v>91</v>
      </c>
      <c r="L65">
        <v>954</v>
      </c>
      <c r="M65">
        <v>11</v>
      </c>
      <c r="N65" s="2">
        <v>41639</v>
      </c>
      <c r="O65" s="19" t="str">
        <f>VLOOKUP(Coffee_data[[#This Row],[Area Code]],Location!$B$1:$E$157,2,FALSE)</f>
        <v>Florida</v>
      </c>
      <c r="P65" s="19" t="str">
        <f>VLOOKUP(Coffee_data[[#This Row],[Area Code]],Location!$B$1:$E$157,3,FALSE)</f>
        <v>East</v>
      </c>
      <c r="Q65" s="19" t="str">
        <f>VLOOKUP(Coffee_data[[#This Row],[Area Code]],Location!$B$1:$E$157,4,FALSE)</f>
        <v>Major Market</v>
      </c>
      <c r="R65" s="56" t="str">
        <f>HLOOKUP(Coffee_data[[#This Row],[ProductId]],Product!$B$4:$O$7,2,FALSE)</f>
        <v>Regular</v>
      </c>
      <c r="S65" s="56" t="str">
        <f>HLOOKUP(Coffee_data[[#This Row],[ProductId]],Product!$B$4:$O$7,3,FALSE)</f>
        <v>Tea</v>
      </c>
      <c r="T65" s="56" t="str">
        <f>HLOOKUP(Coffee_data[[#This Row],[ProductId]],Product!$B$4:$O$7,4,FALSE)</f>
        <v>Darjeeling</v>
      </c>
    </row>
    <row r="66" spans="1:20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17</v>
      </c>
      <c r="J66">
        <v>50</v>
      </c>
      <c r="K66">
        <v>67</v>
      </c>
      <c r="L66">
        <v>754</v>
      </c>
      <c r="M66">
        <v>13</v>
      </c>
      <c r="N66" s="2">
        <v>41639</v>
      </c>
      <c r="O66" s="19" t="str">
        <f>VLOOKUP(Coffee_data[[#This Row],[Area Code]],Location!$B$1:$E$157,2,FALSE)</f>
        <v>Florida</v>
      </c>
      <c r="P66" s="19" t="str">
        <f>VLOOKUP(Coffee_data[[#This Row],[Area Code]],Location!$B$1:$E$157,3,FALSE)</f>
        <v>East</v>
      </c>
      <c r="Q66" s="19" t="str">
        <f>VLOOKUP(Coffee_data[[#This Row],[Area Code]],Location!$B$1:$E$157,4,FALSE)</f>
        <v>Major Market</v>
      </c>
      <c r="R66" s="56" t="str">
        <f>HLOOKUP(Coffee_data[[#This Row],[ProductId]],Product!$B$4:$O$7,2,FALSE)</f>
        <v>Regular</v>
      </c>
      <c r="S66" s="56" t="str">
        <f>HLOOKUP(Coffee_data[[#This Row],[ProductId]],Product!$B$4:$O$7,3,FALSE)</f>
        <v>Tea</v>
      </c>
      <c r="T66" s="56" t="str">
        <f>HLOOKUP(Coffee_data[[#This Row],[ProductId]],Product!$B$4:$O$7,4,FALSE)</f>
        <v>Green Tea</v>
      </c>
    </row>
    <row r="67" spans="1:20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64</v>
      </c>
      <c r="J67">
        <v>100</v>
      </c>
      <c r="K67">
        <v>176</v>
      </c>
      <c r="L67">
        <v>754</v>
      </c>
      <c r="M67">
        <v>6</v>
      </c>
      <c r="N67" s="2">
        <v>41639</v>
      </c>
      <c r="O67" s="19" t="str">
        <f>VLOOKUP(Coffee_data[[#This Row],[Area Code]],Location!$B$1:$E$157,2,FALSE)</f>
        <v>Florida</v>
      </c>
      <c r="P67" s="19" t="str">
        <f>VLOOKUP(Coffee_data[[#This Row],[Area Code]],Location!$B$1:$E$157,3,FALSE)</f>
        <v>East</v>
      </c>
      <c r="Q67" s="19" t="str">
        <f>VLOOKUP(Coffee_data[[#This Row],[Area Code]],Location!$B$1:$E$157,4,FALSE)</f>
        <v>Major Market</v>
      </c>
      <c r="R67" s="56" t="str">
        <f>HLOOKUP(Coffee_data[[#This Row],[ProductId]],Product!$B$4:$O$7,2,FALSE)</f>
        <v>Decaf</v>
      </c>
      <c r="S67" s="56" t="str">
        <f>HLOOKUP(Coffee_data[[#This Row],[ProductId]],Product!$B$4:$O$7,3,FALSE)</f>
        <v>Espresso</v>
      </c>
      <c r="T67" s="56" t="str">
        <f>HLOOKUP(Coffee_data[[#This Row],[ProductId]],Product!$B$4:$O$7,4,FALSE)</f>
        <v>Decaf Espresso</v>
      </c>
    </row>
    <row r="68" spans="1:20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175</v>
      </c>
      <c r="L68">
        <v>239</v>
      </c>
      <c r="M68">
        <v>5</v>
      </c>
      <c r="N68" s="2">
        <v>41639</v>
      </c>
      <c r="O68" s="19" t="str">
        <f>VLOOKUP(Coffee_data[[#This Row],[Area Code]],Location!$B$1:$E$157,2,FALSE)</f>
        <v>Florida</v>
      </c>
      <c r="P68" s="19" t="str">
        <f>VLOOKUP(Coffee_data[[#This Row],[Area Code]],Location!$B$1:$E$157,3,FALSE)</f>
        <v>East</v>
      </c>
      <c r="Q68" s="19" t="str">
        <f>VLOOKUP(Coffee_data[[#This Row],[Area Code]],Location!$B$1:$E$157,4,FALSE)</f>
        <v>Major Market</v>
      </c>
      <c r="R68" s="56" t="str">
        <f>HLOOKUP(Coffee_data[[#This Row],[ProductId]],Product!$B$4:$O$7,2,FALSE)</f>
        <v>Regular</v>
      </c>
      <c r="S68" s="56" t="str">
        <f>HLOOKUP(Coffee_data[[#This Row],[ProductId]],Product!$B$4:$O$7,3,FALSE)</f>
        <v>Espresso</v>
      </c>
      <c r="T68" s="56" t="str">
        <f>HLOOKUP(Coffee_data[[#This Row],[ProductId]],Product!$B$4:$O$7,4,FALSE)</f>
        <v>Caffe Mocha</v>
      </c>
    </row>
    <row r="69" spans="1:20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77</v>
      </c>
      <c r="J69">
        <v>110</v>
      </c>
      <c r="K69">
        <v>190</v>
      </c>
      <c r="L69">
        <v>754</v>
      </c>
      <c r="M69">
        <v>3</v>
      </c>
      <c r="N69" s="2">
        <v>41639</v>
      </c>
      <c r="O69" s="19" t="str">
        <f>VLOOKUP(Coffee_data[[#This Row],[Area Code]],Location!$B$1:$E$157,2,FALSE)</f>
        <v>Florida</v>
      </c>
      <c r="P69" s="19" t="str">
        <f>VLOOKUP(Coffee_data[[#This Row],[Area Code]],Location!$B$1:$E$157,3,FALSE)</f>
        <v>East</v>
      </c>
      <c r="Q69" s="19" t="str">
        <f>VLOOKUP(Coffee_data[[#This Row],[Area Code]],Location!$B$1:$E$157,4,FALSE)</f>
        <v>Major Market</v>
      </c>
      <c r="R69" s="56" t="str">
        <f>HLOOKUP(Coffee_data[[#This Row],[ProductId]],Product!$B$4:$O$7,2,FALSE)</f>
        <v>Decaf</v>
      </c>
      <c r="S69" s="56" t="str">
        <f>HLOOKUP(Coffee_data[[#This Row],[ProductId]],Product!$B$4:$O$7,3,FALSE)</f>
        <v>Coffee</v>
      </c>
      <c r="T69" s="56" t="str">
        <f>HLOOKUP(Coffee_data[[#This Row],[ProductId]],Product!$B$4:$O$7,4,FALSE)</f>
        <v>Decaf Irish Cream</v>
      </c>
    </row>
    <row r="70" spans="1:20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82</v>
      </c>
      <c r="J70">
        <v>110</v>
      </c>
      <c r="K70">
        <v>190</v>
      </c>
      <c r="L70">
        <v>954</v>
      </c>
      <c r="M70">
        <v>2</v>
      </c>
      <c r="N70" s="2">
        <v>41639</v>
      </c>
      <c r="O70" s="19" t="str">
        <f>VLOOKUP(Coffee_data[[#This Row],[Area Code]],Location!$B$1:$E$157,2,FALSE)</f>
        <v>Florida</v>
      </c>
      <c r="P70" s="19" t="str">
        <f>VLOOKUP(Coffee_data[[#This Row],[Area Code]],Location!$B$1:$E$157,3,FALSE)</f>
        <v>East</v>
      </c>
      <c r="Q70" s="19" t="str">
        <f>VLOOKUP(Coffee_data[[#This Row],[Area Code]],Location!$B$1:$E$157,4,FALSE)</f>
        <v>Major Market</v>
      </c>
      <c r="R70" s="56" t="str">
        <f>HLOOKUP(Coffee_data[[#This Row],[ProductId]],Product!$B$4:$O$7,2,FALSE)</f>
        <v>Regular</v>
      </c>
      <c r="S70" s="56" t="str">
        <f>HLOOKUP(Coffee_data[[#This Row],[ProductId]],Product!$B$4:$O$7,3,FALSE)</f>
        <v>Coffee</v>
      </c>
      <c r="T70" s="56" t="str">
        <f>HLOOKUP(Coffee_data[[#This Row],[ProductId]],Product!$B$4:$O$7,4,FALSE)</f>
        <v>Columbian</v>
      </c>
    </row>
    <row r="71" spans="1:20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88</v>
      </c>
      <c r="L71">
        <v>863</v>
      </c>
      <c r="M71">
        <v>8</v>
      </c>
      <c r="N71" s="2">
        <v>41639</v>
      </c>
      <c r="O71" s="19" t="str">
        <f>VLOOKUP(Coffee_data[[#This Row],[Area Code]],Location!$B$1:$E$157,2,FALSE)</f>
        <v>Florida</v>
      </c>
      <c r="P71" s="19" t="str">
        <f>VLOOKUP(Coffee_data[[#This Row],[Area Code]],Location!$B$1:$E$157,3,FALSE)</f>
        <v>East</v>
      </c>
      <c r="Q71" s="19" t="str">
        <f>VLOOKUP(Coffee_data[[#This Row],[Area Code]],Location!$B$1:$E$157,4,FALSE)</f>
        <v>Major Market</v>
      </c>
      <c r="R71" s="56" t="str">
        <f>HLOOKUP(Coffee_data[[#This Row],[ProductId]],Product!$B$4:$O$7,2,FALSE)</f>
        <v>Decaf</v>
      </c>
      <c r="S71" s="56" t="str">
        <f>HLOOKUP(Coffee_data[[#This Row],[ProductId]],Product!$B$4:$O$7,3,FALSE)</f>
        <v>Herbal Tea</v>
      </c>
      <c r="T71" s="56" t="str">
        <f>HLOOKUP(Coffee_data[[#This Row],[ProductId]],Product!$B$4:$O$7,4,FALSE)</f>
        <v>Chamomile</v>
      </c>
    </row>
    <row r="72" spans="1:20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31</v>
      </c>
      <c r="J72">
        <v>50</v>
      </c>
      <c r="K72">
        <v>99</v>
      </c>
      <c r="L72">
        <v>239</v>
      </c>
      <c r="M72">
        <v>9</v>
      </c>
      <c r="N72" s="2">
        <v>41639</v>
      </c>
      <c r="O72" s="19" t="str">
        <f>VLOOKUP(Coffee_data[[#This Row],[Area Code]],Location!$B$1:$E$157,2,FALSE)</f>
        <v>Florida</v>
      </c>
      <c r="P72" s="19" t="str">
        <f>VLOOKUP(Coffee_data[[#This Row],[Area Code]],Location!$B$1:$E$157,3,FALSE)</f>
        <v>East</v>
      </c>
      <c r="Q72" s="19" t="str">
        <f>VLOOKUP(Coffee_data[[#This Row],[Area Code]],Location!$B$1:$E$157,4,FALSE)</f>
        <v>Major Market</v>
      </c>
      <c r="R72" s="56" t="str">
        <f>HLOOKUP(Coffee_data[[#This Row],[ProductId]],Product!$B$4:$O$7,2,FALSE)</f>
        <v>Decaf</v>
      </c>
      <c r="S72" s="56" t="str">
        <f>HLOOKUP(Coffee_data[[#This Row],[ProductId]],Product!$B$4:$O$7,3,FALSE)</f>
        <v>Herbal Tea</v>
      </c>
      <c r="T72" s="56" t="str">
        <f>HLOOKUP(Coffee_data[[#This Row],[ProductId]],Product!$B$4:$O$7,4,FALSE)</f>
        <v>Lemon</v>
      </c>
    </row>
    <row r="73" spans="1:20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40</v>
      </c>
      <c r="J73">
        <v>60</v>
      </c>
      <c r="K73">
        <v>110</v>
      </c>
      <c r="L73">
        <v>772</v>
      </c>
      <c r="M73">
        <v>10</v>
      </c>
      <c r="N73" s="2">
        <v>41639</v>
      </c>
      <c r="O73" s="19" t="str">
        <f>VLOOKUP(Coffee_data[[#This Row],[Area Code]],Location!$B$1:$E$157,2,FALSE)</f>
        <v>Florida</v>
      </c>
      <c r="P73" s="19" t="str">
        <f>VLOOKUP(Coffee_data[[#This Row],[Area Code]],Location!$B$1:$E$157,3,FALSE)</f>
        <v>East</v>
      </c>
      <c r="Q73" s="19" t="str">
        <f>VLOOKUP(Coffee_data[[#This Row],[Area Code]],Location!$B$1:$E$157,4,FALSE)</f>
        <v>Major Market</v>
      </c>
      <c r="R73" s="56" t="str">
        <f>HLOOKUP(Coffee_data[[#This Row],[ProductId]],Product!$B$4:$O$7,2,FALSE)</f>
        <v>Decaf</v>
      </c>
      <c r="S73" s="56" t="str">
        <f>HLOOKUP(Coffee_data[[#This Row],[ProductId]],Product!$B$4:$O$7,3,FALSE)</f>
        <v>Herbal Tea</v>
      </c>
      <c r="T73" s="56" t="str">
        <f>HLOOKUP(Coffee_data[[#This Row],[ProductId]],Product!$B$4:$O$7,4,FALSE)</f>
        <v>Mint</v>
      </c>
    </row>
    <row r="74" spans="1:20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91</v>
      </c>
      <c r="L74">
        <v>508</v>
      </c>
      <c r="M74">
        <v>11</v>
      </c>
      <c r="N74" s="2">
        <v>41639</v>
      </c>
      <c r="O74" s="19" t="str">
        <f>VLOOKUP(Coffee_data[[#This Row],[Area Code]],Location!$B$1:$E$157,2,FALSE)</f>
        <v>Massachusetts</v>
      </c>
      <c r="P74" s="19" t="str">
        <f>VLOOKUP(Coffee_data[[#This Row],[Area Code]],Location!$B$1:$E$157,3,FALSE)</f>
        <v>East</v>
      </c>
      <c r="Q74" s="19" t="str">
        <f>VLOOKUP(Coffee_data[[#This Row],[Area Code]],Location!$B$1:$E$157,4,FALSE)</f>
        <v>Major Market</v>
      </c>
      <c r="R74" s="56" t="str">
        <f>HLOOKUP(Coffee_data[[#This Row],[ProductId]],Product!$B$4:$O$7,2,FALSE)</f>
        <v>Regular</v>
      </c>
      <c r="S74" s="56" t="str">
        <f>HLOOKUP(Coffee_data[[#This Row],[ProductId]],Product!$B$4:$O$7,3,FALSE)</f>
        <v>Tea</v>
      </c>
      <c r="T74" s="56" t="str">
        <f>HLOOKUP(Coffee_data[[#This Row],[ProductId]],Product!$B$4:$O$7,4,FALSE)</f>
        <v>Darjeeling</v>
      </c>
    </row>
    <row r="75" spans="1:20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43</v>
      </c>
      <c r="J75">
        <v>50</v>
      </c>
      <c r="K75">
        <v>93</v>
      </c>
      <c r="L75">
        <v>781</v>
      </c>
      <c r="M75">
        <v>13</v>
      </c>
      <c r="N75" s="2">
        <v>41639</v>
      </c>
      <c r="O75" s="19" t="str">
        <f>VLOOKUP(Coffee_data[[#This Row],[Area Code]],Location!$B$1:$E$157,2,FALSE)</f>
        <v>Massachusetts</v>
      </c>
      <c r="P75" s="19" t="str">
        <f>VLOOKUP(Coffee_data[[#This Row],[Area Code]],Location!$B$1:$E$157,3,FALSE)</f>
        <v>East</v>
      </c>
      <c r="Q75" s="19" t="str">
        <f>VLOOKUP(Coffee_data[[#This Row],[Area Code]],Location!$B$1:$E$157,4,FALSE)</f>
        <v>Major Market</v>
      </c>
      <c r="R75" s="56" t="str">
        <f>HLOOKUP(Coffee_data[[#This Row],[ProductId]],Product!$B$4:$O$7,2,FALSE)</f>
        <v>Regular</v>
      </c>
      <c r="S75" s="56" t="str">
        <f>HLOOKUP(Coffee_data[[#This Row],[ProductId]],Product!$B$4:$O$7,3,FALSE)</f>
        <v>Tea</v>
      </c>
      <c r="T75" s="56" t="str">
        <f>HLOOKUP(Coffee_data[[#This Row],[ProductId]],Product!$B$4:$O$7,4,FALSE)</f>
        <v>Green Tea</v>
      </c>
    </row>
    <row r="76" spans="1:20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337</v>
      </c>
      <c r="L76">
        <v>978</v>
      </c>
      <c r="M76">
        <v>7</v>
      </c>
      <c r="N76" s="2">
        <v>41639</v>
      </c>
      <c r="O76" s="19" t="str">
        <f>VLOOKUP(Coffee_data[[#This Row],[Area Code]],Location!$B$1:$E$157,2,FALSE)</f>
        <v>Massachusetts</v>
      </c>
      <c r="P76" s="19" t="str">
        <f>VLOOKUP(Coffee_data[[#This Row],[Area Code]],Location!$B$1:$E$157,3,FALSE)</f>
        <v>East</v>
      </c>
      <c r="Q76" s="19" t="str">
        <f>VLOOKUP(Coffee_data[[#This Row],[Area Code]],Location!$B$1:$E$157,4,FALSE)</f>
        <v>Major Market</v>
      </c>
      <c r="R76" s="56" t="str">
        <f>HLOOKUP(Coffee_data[[#This Row],[ProductId]],Product!$B$4:$O$7,2,FALSE)</f>
        <v>Regular</v>
      </c>
      <c r="S76" s="56" t="str">
        <f>HLOOKUP(Coffee_data[[#This Row],[ProductId]],Product!$B$4:$O$7,3,FALSE)</f>
        <v>Espresso</v>
      </c>
      <c r="T76" s="56" t="str">
        <f>HLOOKUP(Coffee_data[[#This Row],[ProductId]],Product!$B$4:$O$7,4,FALSE)</f>
        <v>Regular Espresso</v>
      </c>
    </row>
    <row r="77" spans="1:20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115</v>
      </c>
      <c r="L77">
        <v>781</v>
      </c>
      <c r="M77">
        <v>5</v>
      </c>
      <c r="N77" s="2">
        <v>41639</v>
      </c>
      <c r="O77" s="19" t="str">
        <f>VLOOKUP(Coffee_data[[#This Row],[Area Code]],Location!$B$1:$E$157,2,FALSE)</f>
        <v>Massachusetts</v>
      </c>
      <c r="P77" s="19" t="str">
        <f>VLOOKUP(Coffee_data[[#This Row],[Area Code]],Location!$B$1:$E$157,3,FALSE)</f>
        <v>East</v>
      </c>
      <c r="Q77" s="19" t="str">
        <f>VLOOKUP(Coffee_data[[#This Row],[Area Code]],Location!$B$1:$E$157,4,FALSE)</f>
        <v>Major Market</v>
      </c>
      <c r="R77" s="56" t="str">
        <f>HLOOKUP(Coffee_data[[#This Row],[ProductId]],Product!$B$4:$O$7,2,FALSE)</f>
        <v>Regular</v>
      </c>
      <c r="S77" s="56" t="str">
        <f>HLOOKUP(Coffee_data[[#This Row],[ProductId]],Product!$B$4:$O$7,3,FALSE)</f>
        <v>Espresso</v>
      </c>
      <c r="T77" s="56" t="str">
        <f>HLOOKUP(Coffee_data[[#This Row],[ProductId]],Product!$B$4:$O$7,4,FALSE)</f>
        <v>Caffe Mocha</v>
      </c>
    </row>
    <row r="78" spans="1:20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58</v>
      </c>
      <c r="J78">
        <v>400</v>
      </c>
      <c r="K78">
        <v>462</v>
      </c>
      <c r="L78">
        <v>413</v>
      </c>
      <c r="M78">
        <v>2</v>
      </c>
      <c r="N78" s="2">
        <v>41639</v>
      </c>
      <c r="O78" s="19" t="str">
        <f>VLOOKUP(Coffee_data[[#This Row],[Area Code]],Location!$B$1:$E$157,2,FALSE)</f>
        <v>Massachusetts</v>
      </c>
      <c r="P78" s="19" t="str">
        <f>VLOOKUP(Coffee_data[[#This Row],[Area Code]],Location!$B$1:$E$157,3,FALSE)</f>
        <v>East</v>
      </c>
      <c r="Q78" s="19" t="str">
        <f>VLOOKUP(Coffee_data[[#This Row],[Area Code]],Location!$B$1:$E$157,4,FALSE)</f>
        <v>Major Market</v>
      </c>
      <c r="R78" s="56" t="str">
        <f>HLOOKUP(Coffee_data[[#This Row],[ProductId]],Product!$B$4:$O$7,2,FALSE)</f>
        <v>Regular</v>
      </c>
      <c r="S78" s="56" t="str">
        <f>HLOOKUP(Coffee_data[[#This Row],[ProductId]],Product!$B$4:$O$7,3,FALSE)</f>
        <v>Coffee</v>
      </c>
      <c r="T78" s="56" t="str">
        <f>HLOOKUP(Coffee_data[[#This Row],[ProductId]],Product!$B$4:$O$7,4,FALSE)</f>
        <v>Columbian</v>
      </c>
    </row>
    <row r="79" spans="1:20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91</v>
      </c>
      <c r="L79">
        <v>339</v>
      </c>
      <c r="M79">
        <v>9</v>
      </c>
      <c r="N79" s="2">
        <v>41639</v>
      </c>
      <c r="O79" s="19" t="str">
        <f>VLOOKUP(Coffee_data[[#This Row],[Area Code]],Location!$B$1:$E$157,2,FALSE)</f>
        <v>Massachusetts</v>
      </c>
      <c r="P79" s="19" t="str">
        <f>VLOOKUP(Coffee_data[[#This Row],[Area Code]],Location!$B$1:$E$157,3,FALSE)</f>
        <v>East</v>
      </c>
      <c r="Q79" s="19" t="str">
        <f>VLOOKUP(Coffee_data[[#This Row],[Area Code]],Location!$B$1:$E$157,4,FALSE)</f>
        <v>Major Market</v>
      </c>
      <c r="R79" s="56" t="str">
        <f>HLOOKUP(Coffee_data[[#This Row],[ProductId]],Product!$B$4:$O$7,2,FALSE)</f>
        <v>Decaf</v>
      </c>
      <c r="S79" s="56" t="str">
        <f>HLOOKUP(Coffee_data[[#This Row],[ProductId]],Product!$B$4:$O$7,3,FALSE)</f>
        <v>Herbal Tea</v>
      </c>
      <c r="T79" s="56" t="str">
        <f>HLOOKUP(Coffee_data[[#This Row],[ProductId]],Product!$B$4:$O$7,4,FALSE)</f>
        <v>Lemon</v>
      </c>
    </row>
    <row r="80" spans="1:20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29</v>
      </c>
      <c r="L80">
        <v>603</v>
      </c>
      <c r="M80">
        <v>11</v>
      </c>
      <c r="N80" s="2">
        <v>41639</v>
      </c>
      <c r="O80" s="19" t="str">
        <f>VLOOKUP(Coffee_data[[#This Row],[Area Code]],Location!$B$1:$E$157,2,FALSE)</f>
        <v>New Hampshire</v>
      </c>
      <c r="P80" s="19" t="str">
        <f>VLOOKUP(Coffee_data[[#This Row],[Area Code]],Location!$B$1:$E$157,3,FALSE)</f>
        <v>East</v>
      </c>
      <c r="Q80" s="19" t="str">
        <f>VLOOKUP(Coffee_data[[#This Row],[Area Code]],Location!$B$1:$E$157,4,FALSE)</f>
        <v>Small Market</v>
      </c>
      <c r="R80" s="56" t="str">
        <f>HLOOKUP(Coffee_data[[#This Row],[ProductId]],Product!$B$4:$O$7,2,FALSE)</f>
        <v>Regular</v>
      </c>
      <c r="S80" s="56" t="str">
        <f>HLOOKUP(Coffee_data[[#This Row],[ProductId]],Product!$B$4:$O$7,3,FALSE)</f>
        <v>Tea</v>
      </c>
      <c r="T80" s="56" t="str">
        <f>HLOOKUP(Coffee_data[[#This Row],[ProductId]],Product!$B$4:$O$7,4,FALSE)</f>
        <v>Darjeeling</v>
      </c>
    </row>
    <row r="81" spans="1:20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27</v>
      </c>
      <c r="L81">
        <v>603</v>
      </c>
      <c r="M81">
        <v>13</v>
      </c>
      <c r="N81" s="2">
        <v>41639</v>
      </c>
      <c r="O81" s="19" t="str">
        <f>VLOOKUP(Coffee_data[[#This Row],[Area Code]],Location!$B$1:$E$157,2,FALSE)</f>
        <v>New Hampshire</v>
      </c>
      <c r="P81" s="19" t="str">
        <f>VLOOKUP(Coffee_data[[#This Row],[Area Code]],Location!$B$1:$E$157,3,FALSE)</f>
        <v>East</v>
      </c>
      <c r="Q81" s="19" t="str">
        <f>VLOOKUP(Coffee_data[[#This Row],[Area Code]],Location!$B$1:$E$157,4,FALSE)</f>
        <v>Small Market</v>
      </c>
      <c r="R81" s="56" t="str">
        <f>HLOOKUP(Coffee_data[[#This Row],[ProductId]],Product!$B$4:$O$7,2,FALSE)</f>
        <v>Regular</v>
      </c>
      <c r="S81" s="56" t="str">
        <f>HLOOKUP(Coffee_data[[#This Row],[ProductId]],Product!$B$4:$O$7,3,FALSE)</f>
        <v>Tea</v>
      </c>
      <c r="T81" s="56" t="str">
        <f>HLOOKUP(Coffee_data[[#This Row],[ProductId]],Product!$B$4:$O$7,4,FALSE)</f>
        <v>Green Tea</v>
      </c>
    </row>
    <row r="82" spans="1:20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67</v>
      </c>
      <c r="L82">
        <v>603</v>
      </c>
      <c r="M82">
        <v>7</v>
      </c>
      <c r="N82" s="2">
        <v>41639</v>
      </c>
      <c r="O82" s="19" t="str">
        <f>VLOOKUP(Coffee_data[[#This Row],[Area Code]],Location!$B$1:$E$157,2,FALSE)</f>
        <v>New Hampshire</v>
      </c>
      <c r="P82" s="19" t="str">
        <f>VLOOKUP(Coffee_data[[#This Row],[Area Code]],Location!$B$1:$E$157,3,FALSE)</f>
        <v>East</v>
      </c>
      <c r="Q82" s="19" t="str">
        <f>VLOOKUP(Coffee_data[[#This Row],[Area Code]],Location!$B$1:$E$157,4,FALSE)</f>
        <v>Small Market</v>
      </c>
      <c r="R82" s="56" t="str">
        <f>HLOOKUP(Coffee_data[[#This Row],[ProductId]],Product!$B$4:$O$7,2,FALSE)</f>
        <v>Regular</v>
      </c>
      <c r="S82" s="56" t="str">
        <f>HLOOKUP(Coffee_data[[#This Row],[ProductId]],Product!$B$4:$O$7,3,FALSE)</f>
        <v>Espresso</v>
      </c>
      <c r="T82" s="56" t="str">
        <f>HLOOKUP(Coffee_data[[#This Row],[ProductId]],Product!$B$4:$O$7,4,FALSE)</f>
        <v>Regular Espresso</v>
      </c>
    </row>
    <row r="83" spans="1:20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41639</v>
      </c>
      <c r="O83" s="19" t="str">
        <f>VLOOKUP(Coffee_data[[#This Row],[Area Code]],Location!$B$1:$E$157,2,FALSE)</f>
        <v>New Hampshire</v>
      </c>
      <c r="P83" s="19" t="str">
        <f>VLOOKUP(Coffee_data[[#This Row],[Area Code]],Location!$B$1:$E$157,3,FALSE)</f>
        <v>East</v>
      </c>
      <c r="Q83" s="19" t="str">
        <f>VLOOKUP(Coffee_data[[#This Row],[Area Code]],Location!$B$1:$E$157,4,FALSE)</f>
        <v>Small Market</v>
      </c>
      <c r="R83" s="56" t="str">
        <f>HLOOKUP(Coffee_data[[#This Row],[ProductId]],Product!$B$4:$O$7,2,FALSE)</f>
        <v>Regular</v>
      </c>
      <c r="S83" s="56" t="str">
        <f>HLOOKUP(Coffee_data[[#This Row],[ProductId]],Product!$B$4:$O$7,3,FALSE)</f>
        <v>Espresso</v>
      </c>
      <c r="T83" s="56" t="str">
        <f>HLOOKUP(Coffee_data[[#This Row],[ProductId]],Product!$B$4:$O$7,4,FALSE)</f>
        <v>Caffe Mocha</v>
      </c>
    </row>
    <row r="84" spans="1:20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79</v>
      </c>
      <c r="L84">
        <v>603</v>
      </c>
      <c r="M84">
        <v>1</v>
      </c>
      <c r="N84" s="2">
        <v>41639</v>
      </c>
      <c r="O84" s="19" t="str">
        <f>VLOOKUP(Coffee_data[[#This Row],[Area Code]],Location!$B$1:$E$157,2,FALSE)</f>
        <v>New Hampshire</v>
      </c>
      <c r="P84" s="19" t="str">
        <f>VLOOKUP(Coffee_data[[#This Row],[Area Code]],Location!$B$1:$E$157,3,FALSE)</f>
        <v>East</v>
      </c>
      <c r="Q84" s="19" t="str">
        <f>VLOOKUP(Coffee_data[[#This Row],[Area Code]],Location!$B$1:$E$157,4,FALSE)</f>
        <v>Small Market</v>
      </c>
      <c r="R84" s="56" t="str">
        <f>HLOOKUP(Coffee_data[[#This Row],[ProductId]],Product!$B$4:$O$7,2,FALSE)</f>
        <v>Regular</v>
      </c>
      <c r="S84" s="56" t="str">
        <f>HLOOKUP(Coffee_data[[#This Row],[ProductId]],Product!$B$4:$O$7,3,FALSE)</f>
        <v>Coffee</v>
      </c>
      <c r="T84" s="56" t="str">
        <f>HLOOKUP(Coffee_data[[#This Row],[ProductId]],Product!$B$4:$O$7,4,FALSE)</f>
        <v>Amaretto</v>
      </c>
    </row>
    <row r="85" spans="1:20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38</v>
      </c>
      <c r="J85">
        <v>70</v>
      </c>
      <c r="K85">
        <v>110</v>
      </c>
      <c r="L85">
        <v>603</v>
      </c>
      <c r="M85">
        <v>2</v>
      </c>
      <c r="N85" s="2">
        <v>41639</v>
      </c>
      <c r="O85" s="19" t="str">
        <f>VLOOKUP(Coffee_data[[#This Row],[Area Code]],Location!$B$1:$E$157,2,FALSE)</f>
        <v>New Hampshire</v>
      </c>
      <c r="P85" s="19" t="str">
        <f>VLOOKUP(Coffee_data[[#This Row],[Area Code]],Location!$B$1:$E$157,3,FALSE)</f>
        <v>East</v>
      </c>
      <c r="Q85" s="19" t="str">
        <f>VLOOKUP(Coffee_data[[#This Row],[Area Code]],Location!$B$1:$E$157,4,FALSE)</f>
        <v>Small Market</v>
      </c>
      <c r="R85" s="56" t="str">
        <f>HLOOKUP(Coffee_data[[#This Row],[ProductId]],Product!$B$4:$O$7,2,FALSE)</f>
        <v>Regular</v>
      </c>
      <c r="S85" s="56" t="str">
        <f>HLOOKUP(Coffee_data[[#This Row],[ProductId]],Product!$B$4:$O$7,3,FALSE)</f>
        <v>Coffee</v>
      </c>
      <c r="T85" s="56" t="str">
        <f>HLOOKUP(Coffee_data[[#This Row],[ProductId]],Product!$B$4:$O$7,4,FALSE)</f>
        <v>Columbian</v>
      </c>
    </row>
    <row r="86" spans="1:20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59</v>
      </c>
      <c r="L86">
        <v>603</v>
      </c>
      <c r="M86">
        <v>9</v>
      </c>
      <c r="N86" s="2">
        <v>41639</v>
      </c>
      <c r="O86" s="19" t="str">
        <f>VLOOKUP(Coffee_data[[#This Row],[Area Code]],Location!$B$1:$E$157,2,FALSE)</f>
        <v>New Hampshire</v>
      </c>
      <c r="P86" s="19" t="str">
        <f>VLOOKUP(Coffee_data[[#This Row],[Area Code]],Location!$B$1:$E$157,3,FALSE)</f>
        <v>East</v>
      </c>
      <c r="Q86" s="19" t="str">
        <f>VLOOKUP(Coffee_data[[#This Row],[Area Code]],Location!$B$1:$E$157,4,FALSE)</f>
        <v>Small Market</v>
      </c>
      <c r="R86" s="56" t="str">
        <f>HLOOKUP(Coffee_data[[#This Row],[ProductId]],Product!$B$4:$O$7,2,FALSE)</f>
        <v>Decaf</v>
      </c>
      <c r="S86" s="56" t="str">
        <f>HLOOKUP(Coffee_data[[#This Row],[ProductId]],Product!$B$4:$O$7,3,FALSE)</f>
        <v>Herbal Tea</v>
      </c>
      <c r="T86" s="56" t="str">
        <f>HLOOKUP(Coffee_data[[#This Row],[ProductId]],Product!$B$4:$O$7,4,FALSE)</f>
        <v>Lemon</v>
      </c>
    </row>
    <row r="87" spans="1:20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82</v>
      </c>
      <c r="J87">
        <v>150</v>
      </c>
      <c r="K87">
        <v>261</v>
      </c>
      <c r="L87">
        <v>347</v>
      </c>
      <c r="M87">
        <v>11</v>
      </c>
      <c r="N87" s="2">
        <v>41639</v>
      </c>
      <c r="O87" s="19" t="str">
        <f>VLOOKUP(Coffee_data[[#This Row],[Area Code]],Location!$B$1:$E$157,2,FALSE)</f>
        <v>New York</v>
      </c>
      <c r="P87" s="19" t="str">
        <f>VLOOKUP(Coffee_data[[#This Row],[Area Code]],Location!$B$1:$E$157,3,FALSE)</f>
        <v>East</v>
      </c>
      <c r="Q87" s="19" t="str">
        <f>VLOOKUP(Coffee_data[[#This Row],[Area Code]],Location!$B$1:$E$157,4,FALSE)</f>
        <v>Major Market</v>
      </c>
      <c r="R87" s="56" t="str">
        <f>HLOOKUP(Coffee_data[[#This Row],[ProductId]],Product!$B$4:$O$7,2,FALSE)</f>
        <v>Regular</v>
      </c>
      <c r="S87" s="56" t="str">
        <f>HLOOKUP(Coffee_data[[#This Row],[ProductId]],Product!$B$4:$O$7,3,FALSE)</f>
        <v>Tea</v>
      </c>
      <c r="T87" s="56" t="str">
        <f>HLOOKUP(Coffee_data[[#This Row],[ProductId]],Product!$B$4:$O$7,4,FALSE)</f>
        <v>Darjeeling</v>
      </c>
    </row>
    <row r="88" spans="1:20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78</v>
      </c>
      <c r="J88">
        <v>140</v>
      </c>
      <c r="K88">
        <v>242</v>
      </c>
      <c r="L88">
        <v>646</v>
      </c>
      <c r="M88">
        <v>12</v>
      </c>
      <c r="N88" s="2">
        <v>41639</v>
      </c>
      <c r="O88" s="19" t="str">
        <f>VLOOKUP(Coffee_data[[#This Row],[Area Code]],Location!$B$1:$E$157,2,FALSE)</f>
        <v>New York</v>
      </c>
      <c r="P88" s="19" t="str">
        <f>VLOOKUP(Coffee_data[[#This Row],[Area Code]],Location!$B$1:$E$157,3,FALSE)</f>
        <v>East</v>
      </c>
      <c r="Q88" s="19" t="str">
        <f>VLOOKUP(Coffee_data[[#This Row],[Area Code]],Location!$B$1:$E$157,4,FALSE)</f>
        <v>Major Market</v>
      </c>
      <c r="R88" s="56" t="str">
        <f>HLOOKUP(Coffee_data[[#This Row],[ProductId]],Product!$B$4:$O$7,2,FALSE)</f>
        <v>Regular</v>
      </c>
      <c r="S88" s="56" t="str">
        <f>HLOOKUP(Coffee_data[[#This Row],[ProductId]],Product!$B$4:$O$7,3,FALSE)</f>
        <v>Tea</v>
      </c>
      <c r="T88" s="56" t="str">
        <f>HLOOKUP(Coffee_data[[#This Row],[ProductId]],Product!$B$4:$O$7,4,FALSE)</f>
        <v>Earl Grey</v>
      </c>
    </row>
    <row r="89" spans="1:20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63</v>
      </c>
      <c r="J89">
        <v>90</v>
      </c>
      <c r="K89">
        <v>153</v>
      </c>
      <c r="L89">
        <v>347</v>
      </c>
      <c r="M89">
        <v>13</v>
      </c>
      <c r="N89" s="2">
        <v>41639</v>
      </c>
      <c r="O89" s="19" t="str">
        <f>VLOOKUP(Coffee_data[[#This Row],[Area Code]],Location!$B$1:$E$157,2,FALSE)</f>
        <v>New York</v>
      </c>
      <c r="P89" s="19" t="str">
        <f>VLOOKUP(Coffee_data[[#This Row],[Area Code]],Location!$B$1:$E$157,3,FALSE)</f>
        <v>East</v>
      </c>
      <c r="Q89" s="19" t="str">
        <f>VLOOKUP(Coffee_data[[#This Row],[Area Code]],Location!$B$1:$E$157,4,FALSE)</f>
        <v>Major Market</v>
      </c>
      <c r="R89" s="56" t="str">
        <f>HLOOKUP(Coffee_data[[#This Row],[ProductId]],Product!$B$4:$O$7,2,FALSE)</f>
        <v>Regular</v>
      </c>
      <c r="S89" s="56" t="str">
        <f>HLOOKUP(Coffee_data[[#This Row],[ProductId]],Product!$B$4:$O$7,3,FALSE)</f>
        <v>Tea</v>
      </c>
      <c r="T89" s="56" t="str">
        <f>HLOOKUP(Coffee_data[[#This Row],[ProductId]],Product!$B$4:$O$7,4,FALSE)</f>
        <v>Green Tea</v>
      </c>
    </row>
    <row r="90" spans="1:20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283</v>
      </c>
      <c r="J90">
        <v>270</v>
      </c>
      <c r="K90">
        <v>480</v>
      </c>
      <c r="L90">
        <v>631</v>
      </c>
      <c r="M90">
        <v>7</v>
      </c>
      <c r="N90" s="2">
        <v>41639</v>
      </c>
      <c r="O90" s="19" t="str">
        <f>VLOOKUP(Coffee_data[[#This Row],[Area Code]],Location!$B$1:$E$157,2,FALSE)</f>
        <v>New York</v>
      </c>
      <c r="P90" s="19" t="str">
        <f>VLOOKUP(Coffee_data[[#This Row],[Area Code]],Location!$B$1:$E$157,3,FALSE)</f>
        <v>East</v>
      </c>
      <c r="Q90" s="19" t="str">
        <f>VLOOKUP(Coffee_data[[#This Row],[Area Code]],Location!$B$1:$E$157,4,FALSE)</f>
        <v>Major Market</v>
      </c>
      <c r="R90" s="56" t="str">
        <f>HLOOKUP(Coffee_data[[#This Row],[ProductId]],Product!$B$4:$O$7,2,FALSE)</f>
        <v>Regular</v>
      </c>
      <c r="S90" s="56" t="str">
        <f>HLOOKUP(Coffee_data[[#This Row],[ProductId]],Product!$B$4:$O$7,3,FALSE)</f>
        <v>Espresso</v>
      </c>
      <c r="T90" s="56" t="str">
        <f>HLOOKUP(Coffee_data[[#This Row],[ProductId]],Product!$B$4:$O$7,4,FALSE)</f>
        <v>Regular Espresso</v>
      </c>
    </row>
    <row r="91" spans="1:20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72</v>
      </c>
      <c r="J91">
        <v>-50</v>
      </c>
      <c r="K91">
        <v>50</v>
      </c>
      <c r="L91">
        <v>315</v>
      </c>
      <c r="M91">
        <v>5</v>
      </c>
      <c r="N91" s="2">
        <v>41639</v>
      </c>
      <c r="O91" s="19" t="str">
        <f>VLOOKUP(Coffee_data[[#This Row],[Area Code]],Location!$B$1:$E$157,2,FALSE)</f>
        <v>New York</v>
      </c>
      <c r="P91" s="19" t="str">
        <f>VLOOKUP(Coffee_data[[#This Row],[Area Code]],Location!$B$1:$E$157,3,FALSE)</f>
        <v>East</v>
      </c>
      <c r="Q91" s="19" t="str">
        <f>VLOOKUP(Coffee_data[[#This Row],[Area Code]],Location!$B$1:$E$157,4,FALSE)</f>
        <v>Major Market</v>
      </c>
      <c r="R91" s="56" t="str">
        <f>HLOOKUP(Coffee_data[[#This Row],[ProductId]],Product!$B$4:$O$7,2,FALSE)</f>
        <v>Regular</v>
      </c>
      <c r="S91" s="56" t="str">
        <f>HLOOKUP(Coffee_data[[#This Row],[ProductId]],Product!$B$4:$O$7,3,FALSE)</f>
        <v>Espresso</v>
      </c>
      <c r="T91" s="56" t="str">
        <f>HLOOKUP(Coffee_data[[#This Row],[ProductId]],Product!$B$4:$O$7,4,FALSE)</f>
        <v>Caffe Mocha</v>
      </c>
    </row>
    <row r="92" spans="1:20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323</v>
      </c>
      <c r="J92">
        <v>380</v>
      </c>
      <c r="K92">
        <v>640</v>
      </c>
      <c r="L92">
        <v>716</v>
      </c>
      <c r="M92">
        <v>2</v>
      </c>
      <c r="N92" s="2">
        <v>41639</v>
      </c>
      <c r="O92" s="19" t="str">
        <f>VLOOKUP(Coffee_data[[#This Row],[Area Code]],Location!$B$1:$E$157,2,FALSE)</f>
        <v>New York</v>
      </c>
      <c r="P92" s="19" t="str">
        <f>VLOOKUP(Coffee_data[[#This Row],[Area Code]],Location!$B$1:$E$157,3,FALSE)</f>
        <v>East</v>
      </c>
      <c r="Q92" s="19" t="str">
        <f>VLOOKUP(Coffee_data[[#This Row],[Area Code]],Location!$B$1:$E$157,4,FALSE)</f>
        <v>Major Market</v>
      </c>
      <c r="R92" s="56" t="str">
        <f>HLOOKUP(Coffee_data[[#This Row],[ProductId]],Product!$B$4:$O$7,2,FALSE)</f>
        <v>Regular</v>
      </c>
      <c r="S92" s="56" t="str">
        <f>HLOOKUP(Coffee_data[[#This Row],[ProductId]],Product!$B$4:$O$7,3,FALSE)</f>
        <v>Coffee</v>
      </c>
      <c r="T92" s="56" t="str">
        <f>HLOOKUP(Coffee_data[[#This Row],[ProductId]],Product!$B$4:$O$7,4,FALSE)</f>
        <v>Columbian</v>
      </c>
    </row>
    <row r="93" spans="1:20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171</v>
      </c>
      <c r="J93">
        <v>190</v>
      </c>
      <c r="K93">
        <v>361</v>
      </c>
      <c r="L93">
        <v>607</v>
      </c>
      <c r="M93">
        <v>9</v>
      </c>
      <c r="N93" s="2">
        <v>41639</v>
      </c>
      <c r="O93" s="19" t="str">
        <f>VLOOKUP(Coffee_data[[#This Row],[Area Code]],Location!$B$1:$E$157,2,FALSE)</f>
        <v>New York</v>
      </c>
      <c r="P93" s="19" t="str">
        <f>VLOOKUP(Coffee_data[[#This Row],[Area Code]],Location!$B$1:$E$157,3,FALSE)</f>
        <v>East</v>
      </c>
      <c r="Q93" s="19" t="str">
        <f>VLOOKUP(Coffee_data[[#This Row],[Area Code]],Location!$B$1:$E$157,4,FALSE)</f>
        <v>Major Market</v>
      </c>
      <c r="R93" s="56" t="str">
        <f>HLOOKUP(Coffee_data[[#This Row],[ProductId]],Product!$B$4:$O$7,2,FALSE)</f>
        <v>Decaf</v>
      </c>
      <c r="S93" s="56" t="str">
        <f>HLOOKUP(Coffee_data[[#This Row],[ProductId]],Product!$B$4:$O$7,3,FALSE)</f>
        <v>Herbal Tea</v>
      </c>
      <c r="T93" s="56" t="str">
        <f>HLOOKUP(Coffee_data[[#This Row],[ProductId]],Product!$B$4:$O$7,4,FALSE)</f>
        <v>Lemon</v>
      </c>
    </row>
    <row r="94" spans="1:20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201</v>
      </c>
      <c r="J94">
        <v>-10</v>
      </c>
      <c r="K94">
        <v>140</v>
      </c>
      <c r="L94">
        <v>845</v>
      </c>
      <c r="M94">
        <v>10</v>
      </c>
      <c r="N94" s="2">
        <v>41639</v>
      </c>
      <c r="O94" s="19" t="str">
        <f>VLOOKUP(Coffee_data[[#This Row],[Area Code]],Location!$B$1:$E$157,2,FALSE)</f>
        <v>New York</v>
      </c>
      <c r="P94" s="19" t="str">
        <f>VLOOKUP(Coffee_data[[#This Row],[Area Code]],Location!$B$1:$E$157,3,FALSE)</f>
        <v>East</v>
      </c>
      <c r="Q94" s="19" t="str">
        <f>VLOOKUP(Coffee_data[[#This Row],[Area Code]],Location!$B$1:$E$157,4,FALSE)</f>
        <v>Major Market</v>
      </c>
      <c r="R94" s="56" t="str">
        <f>HLOOKUP(Coffee_data[[#This Row],[ProductId]],Product!$B$4:$O$7,2,FALSE)</f>
        <v>Decaf</v>
      </c>
      <c r="S94" s="56" t="str">
        <f>HLOOKUP(Coffee_data[[#This Row],[ProductId]],Product!$B$4:$O$7,3,FALSE)</f>
        <v>Herbal Tea</v>
      </c>
      <c r="T94" s="56" t="str">
        <f>HLOOKUP(Coffee_data[[#This Row],[ProductId]],Product!$B$4:$O$7,4,FALSE)</f>
        <v>Mint</v>
      </c>
    </row>
    <row r="95" spans="1:20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55</v>
      </c>
      <c r="J95">
        <v>100</v>
      </c>
      <c r="K95">
        <v>145</v>
      </c>
      <c r="L95">
        <v>337</v>
      </c>
      <c r="M95">
        <v>5</v>
      </c>
      <c r="N95" s="2">
        <v>41639</v>
      </c>
      <c r="O95" s="19" t="str">
        <f>VLOOKUP(Coffee_data[[#This Row],[Area Code]],Location!$B$1:$E$157,2,FALSE)</f>
        <v>Louisiana</v>
      </c>
      <c r="P95" s="19" t="str">
        <f>VLOOKUP(Coffee_data[[#This Row],[Area Code]],Location!$B$1:$E$157,3,FALSE)</f>
        <v>South</v>
      </c>
      <c r="Q95" s="19" t="str">
        <f>VLOOKUP(Coffee_data[[#This Row],[Area Code]],Location!$B$1:$E$157,4,FALSE)</f>
        <v>Small Market</v>
      </c>
      <c r="R95" s="56" t="str">
        <f>HLOOKUP(Coffee_data[[#This Row],[ProductId]],Product!$B$4:$O$7,2,FALSE)</f>
        <v>Regular</v>
      </c>
      <c r="S95" s="56" t="str">
        <f>HLOOKUP(Coffee_data[[#This Row],[ProductId]],Product!$B$4:$O$7,3,FALSE)</f>
        <v>Espresso</v>
      </c>
      <c r="T95" s="56" t="str">
        <f>HLOOKUP(Coffee_data[[#This Row],[ProductId]],Product!$B$4:$O$7,4,FALSE)</f>
        <v>Caffe Mocha</v>
      </c>
    </row>
    <row r="96" spans="1:20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126</v>
      </c>
      <c r="L96">
        <v>337</v>
      </c>
      <c r="M96">
        <v>6</v>
      </c>
      <c r="N96" s="2">
        <v>41639</v>
      </c>
      <c r="O96" s="19" t="str">
        <f>VLOOKUP(Coffee_data[[#This Row],[Area Code]],Location!$B$1:$E$157,2,FALSE)</f>
        <v>Louisiana</v>
      </c>
      <c r="P96" s="19" t="str">
        <f>VLOOKUP(Coffee_data[[#This Row],[Area Code]],Location!$B$1:$E$157,3,FALSE)</f>
        <v>South</v>
      </c>
      <c r="Q96" s="19" t="str">
        <f>VLOOKUP(Coffee_data[[#This Row],[Area Code]],Location!$B$1:$E$157,4,FALSE)</f>
        <v>Small Market</v>
      </c>
      <c r="R96" s="56" t="str">
        <f>HLOOKUP(Coffee_data[[#This Row],[ProductId]],Product!$B$4:$O$7,2,FALSE)</f>
        <v>Decaf</v>
      </c>
      <c r="S96" s="56" t="str">
        <f>HLOOKUP(Coffee_data[[#This Row],[ProductId]],Product!$B$4:$O$7,3,FALSE)</f>
        <v>Espresso</v>
      </c>
      <c r="T96" s="56" t="str">
        <f>HLOOKUP(Coffee_data[[#This Row],[ProductId]],Product!$B$4:$O$7,4,FALSE)</f>
        <v>Decaf Espresso</v>
      </c>
    </row>
    <row r="97" spans="1:20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48</v>
      </c>
      <c r="J97">
        <v>60</v>
      </c>
      <c r="K97">
        <v>100</v>
      </c>
      <c r="L97">
        <v>337</v>
      </c>
      <c r="M97">
        <v>8</v>
      </c>
      <c r="N97" s="2">
        <v>41639</v>
      </c>
      <c r="O97" s="19" t="str">
        <f>VLOOKUP(Coffee_data[[#This Row],[Area Code]],Location!$B$1:$E$157,2,FALSE)</f>
        <v>Louisiana</v>
      </c>
      <c r="P97" s="19" t="str">
        <f>VLOOKUP(Coffee_data[[#This Row],[Area Code]],Location!$B$1:$E$157,3,FALSE)</f>
        <v>South</v>
      </c>
      <c r="Q97" s="19" t="str">
        <f>VLOOKUP(Coffee_data[[#This Row],[Area Code]],Location!$B$1:$E$157,4,FALSE)</f>
        <v>Small Market</v>
      </c>
      <c r="R97" s="56" t="str">
        <f>HLOOKUP(Coffee_data[[#This Row],[ProductId]],Product!$B$4:$O$7,2,FALSE)</f>
        <v>Decaf</v>
      </c>
      <c r="S97" s="56" t="str">
        <f>HLOOKUP(Coffee_data[[#This Row],[ProductId]],Product!$B$4:$O$7,3,FALSE)</f>
        <v>Herbal Tea</v>
      </c>
      <c r="T97" s="56" t="str">
        <f>HLOOKUP(Coffee_data[[#This Row],[ProductId]],Product!$B$4:$O$7,4,FALSE)</f>
        <v>Chamomile</v>
      </c>
    </row>
    <row r="98" spans="1:20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171</v>
      </c>
      <c r="L98">
        <v>504</v>
      </c>
      <c r="M98">
        <v>9</v>
      </c>
      <c r="N98" s="2">
        <v>41639</v>
      </c>
      <c r="O98" s="19" t="str">
        <f>VLOOKUP(Coffee_data[[#This Row],[Area Code]],Location!$B$1:$E$157,2,FALSE)</f>
        <v>Louisiana</v>
      </c>
      <c r="P98" s="19" t="str">
        <f>VLOOKUP(Coffee_data[[#This Row],[Area Code]],Location!$B$1:$E$157,3,FALSE)</f>
        <v>South</v>
      </c>
      <c r="Q98" s="19" t="str">
        <f>VLOOKUP(Coffee_data[[#This Row],[Area Code]],Location!$B$1:$E$157,4,FALSE)</f>
        <v>Small Market</v>
      </c>
      <c r="R98" s="56" t="str">
        <f>HLOOKUP(Coffee_data[[#This Row],[ProductId]],Product!$B$4:$O$7,2,FALSE)</f>
        <v>Decaf</v>
      </c>
      <c r="S98" s="56" t="str">
        <f>HLOOKUP(Coffee_data[[#This Row],[ProductId]],Product!$B$4:$O$7,3,FALSE)</f>
        <v>Herbal Tea</v>
      </c>
      <c r="T98" s="56" t="str">
        <f>HLOOKUP(Coffee_data[[#This Row],[ProductId]],Product!$B$4:$O$7,4,FALSE)</f>
        <v>Lemon</v>
      </c>
    </row>
    <row r="99" spans="1:20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64</v>
      </c>
      <c r="J99">
        <v>90</v>
      </c>
      <c r="K99">
        <v>154</v>
      </c>
      <c r="L99">
        <v>504</v>
      </c>
      <c r="M99">
        <v>4</v>
      </c>
      <c r="N99" s="2">
        <v>41639</v>
      </c>
      <c r="O99" s="19" t="str">
        <f>VLOOKUP(Coffee_data[[#This Row],[Area Code]],Location!$B$1:$E$157,2,FALSE)</f>
        <v>Louisiana</v>
      </c>
      <c r="P99" s="19" t="str">
        <f>VLOOKUP(Coffee_data[[#This Row],[Area Code]],Location!$B$1:$E$157,3,FALSE)</f>
        <v>South</v>
      </c>
      <c r="Q99" s="19" t="str">
        <f>VLOOKUP(Coffee_data[[#This Row],[Area Code]],Location!$B$1:$E$157,4,FALSE)</f>
        <v>Small Market</v>
      </c>
      <c r="R99" s="56" t="str">
        <f>HLOOKUP(Coffee_data[[#This Row],[ProductId]],Product!$B$4:$O$7,2,FALSE)</f>
        <v>Regular</v>
      </c>
      <c r="S99" s="56" t="str">
        <f>HLOOKUP(Coffee_data[[#This Row],[ProductId]],Product!$B$4:$O$7,3,FALSE)</f>
        <v>Espresso</v>
      </c>
      <c r="T99" s="56" t="str">
        <f>HLOOKUP(Coffee_data[[#This Row],[ProductId]],Product!$B$4:$O$7,4,FALSE)</f>
        <v>Caffe Latte</v>
      </c>
    </row>
    <row r="100" spans="1:20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38</v>
      </c>
      <c r="J100">
        <v>60</v>
      </c>
      <c r="K100">
        <v>100</v>
      </c>
      <c r="L100">
        <v>225</v>
      </c>
      <c r="M100">
        <v>2</v>
      </c>
      <c r="N100" s="2">
        <v>41639</v>
      </c>
      <c r="O100" s="19" t="str">
        <f>VLOOKUP(Coffee_data[[#This Row],[Area Code]],Location!$B$1:$E$157,2,FALSE)</f>
        <v>Louisiana</v>
      </c>
      <c r="P100" s="19" t="str">
        <f>VLOOKUP(Coffee_data[[#This Row],[Area Code]],Location!$B$1:$E$157,3,FALSE)</f>
        <v>South</v>
      </c>
      <c r="Q100" s="19" t="str">
        <f>VLOOKUP(Coffee_data[[#This Row],[Area Code]],Location!$B$1:$E$157,4,FALSE)</f>
        <v>Small Market</v>
      </c>
      <c r="R100" s="56" t="str">
        <f>HLOOKUP(Coffee_data[[#This Row],[ProductId]],Product!$B$4:$O$7,2,FALSE)</f>
        <v>Regular</v>
      </c>
      <c r="S100" s="56" t="str">
        <f>HLOOKUP(Coffee_data[[#This Row],[ProductId]],Product!$B$4:$O$7,3,FALSE)</f>
        <v>Coffee</v>
      </c>
      <c r="T100" s="56" t="str">
        <f>HLOOKUP(Coffee_data[[#This Row],[ProductId]],Product!$B$4:$O$7,4,FALSE)</f>
        <v>Columbian</v>
      </c>
    </row>
    <row r="101" spans="1:20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43</v>
      </c>
      <c r="J101">
        <v>60</v>
      </c>
      <c r="K101">
        <v>100</v>
      </c>
      <c r="L101">
        <v>985</v>
      </c>
      <c r="M101">
        <v>3</v>
      </c>
      <c r="N101" s="2">
        <v>41639</v>
      </c>
      <c r="O101" s="19" t="str">
        <f>VLOOKUP(Coffee_data[[#This Row],[Area Code]],Location!$B$1:$E$157,2,FALSE)</f>
        <v>Louisiana</v>
      </c>
      <c r="P101" s="19" t="str">
        <f>VLOOKUP(Coffee_data[[#This Row],[Area Code]],Location!$B$1:$E$157,3,FALSE)</f>
        <v>South</v>
      </c>
      <c r="Q101" s="19" t="str">
        <f>VLOOKUP(Coffee_data[[#This Row],[Area Code]],Location!$B$1:$E$157,4,FALSE)</f>
        <v>Small Market</v>
      </c>
      <c r="R101" s="56" t="str">
        <f>HLOOKUP(Coffee_data[[#This Row],[ProductId]],Product!$B$4:$O$7,2,FALSE)</f>
        <v>Decaf</v>
      </c>
      <c r="S101" s="56" t="str">
        <f>HLOOKUP(Coffee_data[[#This Row],[ProductId]],Product!$B$4:$O$7,3,FALSE)</f>
        <v>Coffee</v>
      </c>
      <c r="T101" s="56" t="str">
        <f>HLOOKUP(Coffee_data[[#This Row],[ProductId]],Product!$B$4:$O$7,4,FALSE)</f>
        <v>Decaf Irish Cream</v>
      </c>
    </row>
    <row r="102" spans="1:20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35</v>
      </c>
      <c r="J102">
        <v>40</v>
      </c>
      <c r="K102">
        <v>70</v>
      </c>
      <c r="L102">
        <v>505</v>
      </c>
      <c r="M102">
        <v>5</v>
      </c>
      <c r="N102" s="2">
        <v>41639</v>
      </c>
      <c r="O102" s="19" t="str">
        <f>VLOOKUP(Coffee_data[[#This Row],[Area Code]],Location!$B$1:$E$157,2,FALSE)</f>
        <v>New Mexico</v>
      </c>
      <c r="P102" s="19" t="str">
        <f>VLOOKUP(Coffee_data[[#This Row],[Area Code]],Location!$B$1:$E$157,3,FALSE)</f>
        <v>South</v>
      </c>
      <c r="Q102" s="19" t="str">
        <f>VLOOKUP(Coffee_data[[#This Row],[Area Code]],Location!$B$1:$E$157,4,FALSE)</f>
        <v>Small Market</v>
      </c>
      <c r="R102" s="56" t="str">
        <f>HLOOKUP(Coffee_data[[#This Row],[ProductId]],Product!$B$4:$O$7,2,FALSE)</f>
        <v>Regular</v>
      </c>
      <c r="S102" s="56" t="str">
        <f>HLOOKUP(Coffee_data[[#This Row],[ProductId]],Product!$B$4:$O$7,3,FALSE)</f>
        <v>Espresso</v>
      </c>
      <c r="T102" s="56" t="str">
        <f>HLOOKUP(Coffee_data[[#This Row],[ProductId]],Product!$B$4:$O$7,4,FALSE)</f>
        <v>Caffe Mocha</v>
      </c>
    </row>
    <row r="103" spans="1:20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36</v>
      </c>
      <c r="J103">
        <v>40</v>
      </c>
      <c r="K103">
        <v>70</v>
      </c>
      <c r="L103">
        <v>505</v>
      </c>
      <c r="M103">
        <v>6</v>
      </c>
      <c r="N103" s="2">
        <v>41639</v>
      </c>
      <c r="O103" s="19" t="str">
        <f>VLOOKUP(Coffee_data[[#This Row],[Area Code]],Location!$B$1:$E$157,2,FALSE)</f>
        <v>New Mexico</v>
      </c>
      <c r="P103" s="19" t="str">
        <f>VLOOKUP(Coffee_data[[#This Row],[Area Code]],Location!$B$1:$E$157,3,FALSE)</f>
        <v>South</v>
      </c>
      <c r="Q103" s="19" t="str">
        <f>VLOOKUP(Coffee_data[[#This Row],[Area Code]],Location!$B$1:$E$157,4,FALSE)</f>
        <v>Small Market</v>
      </c>
      <c r="R103" s="56" t="str">
        <f>HLOOKUP(Coffee_data[[#This Row],[ProductId]],Product!$B$4:$O$7,2,FALSE)</f>
        <v>Decaf</v>
      </c>
      <c r="S103" s="56" t="str">
        <f>HLOOKUP(Coffee_data[[#This Row],[ProductId]],Product!$B$4:$O$7,3,FALSE)</f>
        <v>Espresso</v>
      </c>
      <c r="T103" s="56" t="str">
        <f>HLOOKUP(Coffee_data[[#This Row],[ProductId]],Product!$B$4:$O$7,4,FALSE)</f>
        <v>Decaf Espresso</v>
      </c>
    </row>
    <row r="104" spans="1:20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32</v>
      </c>
      <c r="L104">
        <v>505</v>
      </c>
      <c r="M104">
        <v>8</v>
      </c>
      <c r="N104" s="2">
        <v>41639</v>
      </c>
      <c r="O104" s="19" t="str">
        <f>VLOOKUP(Coffee_data[[#This Row],[Area Code]],Location!$B$1:$E$157,2,FALSE)</f>
        <v>New Mexico</v>
      </c>
      <c r="P104" s="19" t="str">
        <f>VLOOKUP(Coffee_data[[#This Row],[Area Code]],Location!$B$1:$E$157,3,FALSE)</f>
        <v>South</v>
      </c>
      <c r="Q104" s="19" t="str">
        <f>VLOOKUP(Coffee_data[[#This Row],[Area Code]],Location!$B$1:$E$157,4,FALSE)</f>
        <v>Small Market</v>
      </c>
      <c r="R104" s="56" t="str">
        <f>HLOOKUP(Coffee_data[[#This Row],[ProductId]],Product!$B$4:$O$7,2,FALSE)</f>
        <v>Decaf</v>
      </c>
      <c r="S104" s="56" t="str">
        <f>HLOOKUP(Coffee_data[[#This Row],[ProductId]],Product!$B$4:$O$7,3,FALSE)</f>
        <v>Herbal Tea</v>
      </c>
      <c r="T104" s="56" t="str">
        <f>HLOOKUP(Coffee_data[[#This Row],[ProductId]],Product!$B$4:$O$7,4,FALSE)</f>
        <v>Chamomile</v>
      </c>
    </row>
    <row r="105" spans="1:20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41639</v>
      </c>
      <c r="O105" s="19" t="str">
        <f>VLOOKUP(Coffee_data[[#This Row],[Area Code]],Location!$B$1:$E$157,2,FALSE)</f>
        <v>New Mexico</v>
      </c>
      <c r="P105" s="19" t="str">
        <f>VLOOKUP(Coffee_data[[#This Row],[Area Code]],Location!$B$1:$E$157,3,FALSE)</f>
        <v>South</v>
      </c>
      <c r="Q105" s="19" t="str">
        <f>VLOOKUP(Coffee_data[[#This Row],[Area Code]],Location!$B$1:$E$157,4,FALSE)</f>
        <v>Small Market</v>
      </c>
      <c r="R105" s="56" t="str">
        <f>HLOOKUP(Coffee_data[[#This Row],[ProductId]],Product!$B$4:$O$7,2,FALSE)</f>
        <v>Decaf</v>
      </c>
      <c r="S105" s="56" t="str">
        <f>HLOOKUP(Coffee_data[[#This Row],[ProductId]],Product!$B$4:$O$7,3,FALSE)</f>
        <v>Herbal Tea</v>
      </c>
      <c r="T105" s="56" t="str">
        <f>HLOOKUP(Coffee_data[[#This Row],[ProductId]],Product!$B$4:$O$7,4,FALSE)</f>
        <v>Lemon</v>
      </c>
    </row>
    <row r="106" spans="1:20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41639</v>
      </c>
      <c r="O106" s="19" t="str">
        <f>VLOOKUP(Coffee_data[[#This Row],[Area Code]],Location!$B$1:$E$157,2,FALSE)</f>
        <v>New Mexico</v>
      </c>
      <c r="P106" s="19" t="str">
        <f>VLOOKUP(Coffee_data[[#This Row],[Area Code]],Location!$B$1:$E$157,3,FALSE)</f>
        <v>South</v>
      </c>
      <c r="Q106" s="19" t="str">
        <f>VLOOKUP(Coffee_data[[#This Row],[Area Code]],Location!$B$1:$E$157,4,FALSE)</f>
        <v>Small Market</v>
      </c>
      <c r="R106" s="56" t="str">
        <f>HLOOKUP(Coffee_data[[#This Row],[ProductId]],Product!$B$4:$O$7,2,FALSE)</f>
        <v>Regular</v>
      </c>
      <c r="S106" s="56" t="str">
        <f>HLOOKUP(Coffee_data[[#This Row],[ProductId]],Product!$B$4:$O$7,3,FALSE)</f>
        <v>Espresso</v>
      </c>
      <c r="T106" s="56" t="str">
        <f>HLOOKUP(Coffee_data[[#This Row],[ProductId]],Product!$B$4:$O$7,4,FALSE)</f>
        <v>Caffe Latte</v>
      </c>
    </row>
    <row r="107" spans="1:20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152</v>
      </c>
      <c r="L107">
        <v>505</v>
      </c>
      <c r="M107">
        <v>2</v>
      </c>
      <c r="N107" s="2">
        <v>41639</v>
      </c>
      <c r="O107" s="19" t="str">
        <f>VLOOKUP(Coffee_data[[#This Row],[Area Code]],Location!$B$1:$E$157,2,FALSE)</f>
        <v>New Mexico</v>
      </c>
      <c r="P107" s="19" t="str">
        <f>VLOOKUP(Coffee_data[[#This Row],[Area Code]],Location!$B$1:$E$157,3,FALSE)</f>
        <v>South</v>
      </c>
      <c r="Q107" s="19" t="str">
        <f>VLOOKUP(Coffee_data[[#This Row],[Area Code]],Location!$B$1:$E$157,4,FALSE)</f>
        <v>Small Market</v>
      </c>
      <c r="R107" s="56" t="str">
        <f>HLOOKUP(Coffee_data[[#This Row],[ProductId]],Product!$B$4:$O$7,2,FALSE)</f>
        <v>Regular</v>
      </c>
      <c r="S107" s="56" t="str">
        <f>HLOOKUP(Coffee_data[[#This Row],[ProductId]],Product!$B$4:$O$7,3,FALSE)</f>
        <v>Coffee</v>
      </c>
      <c r="T107" s="56" t="str">
        <f>HLOOKUP(Coffee_data[[#This Row],[ProductId]],Product!$B$4:$O$7,4,FALSE)</f>
        <v>Columbian</v>
      </c>
    </row>
    <row r="108" spans="1:20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100</v>
      </c>
      <c r="J108">
        <v>10</v>
      </c>
      <c r="K108">
        <v>120</v>
      </c>
      <c r="L108">
        <v>505</v>
      </c>
      <c r="M108">
        <v>3</v>
      </c>
      <c r="N108" s="2">
        <v>41639</v>
      </c>
      <c r="O108" s="19" t="str">
        <f>VLOOKUP(Coffee_data[[#This Row],[Area Code]],Location!$B$1:$E$157,2,FALSE)</f>
        <v>New Mexico</v>
      </c>
      <c r="P108" s="19" t="str">
        <f>VLOOKUP(Coffee_data[[#This Row],[Area Code]],Location!$B$1:$E$157,3,FALSE)</f>
        <v>South</v>
      </c>
      <c r="Q108" s="19" t="str">
        <f>VLOOKUP(Coffee_data[[#This Row],[Area Code]],Location!$B$1:$E$157,4,FALSE)</f>
        <v>Small Market</v>
      </c>
      <c r="R108" s="56" t="str">
        <f>HLOOKUP(Coffee_data[[#This Row],[ProductId]],Product!$B$4:$O$7,2,FALSE)</f>
        <v>Decaf</v>
      </c>
      <c r="S108" s="56" t="str">
        <f>HLOOKUP(Coffee_data[[#This Row],[ProductId]],Product!$B$4:$O$7,3,FALSE)</f>
        <v>Coffee</v>
      </c>
      <c r="T108" s="56" t="str">
        <f>HLOOKUP(Coffee_data[[#This Row],[ProductId]],Product!$B$4:$O$7,4,FALSE)</f>
        <v>Decaf Irish Cream</v>
      </c>
    </row>
    <row r="109" spans="1:20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55</v>
      </c>
      <c r="L109">
        <v>405</v>
      </c>
      <c r="M109">
        <v>5</v>
      </c>
      <c r="N109" s="2">
        <v>41639</v>
      </c>
      <c r="O109" s="19" t="str">
        <f>VLOOKUP(Coffee_data[[#This Row],[Area Code]],Location!$B$1:$E$157,2,FALSE)</f>
        <v>Oklahoma</v>
      </c>
      <c r="P109" s="19" t="str">
        <f>VLOOKUP(Coffee_data[[#This Row],[Area Code]],Location!$B$1:$E$157,3,FALSE)</f>
        <v>South</v>
      </c>
      <c r="Q109" s="19" t="str">
        <f>VLOOKUP(Coffee_data[[#This Row],[Area Code]],Location!$B$1:$E$157,4,FALSE)</f>
        <v>Small Market</v>
      </c>
      <c r="R109" s="56" t="str">
        <f>HLOOKUP(Coffee_data[[#This Row],[ProductId]],Product!$B$4:$O$7,2,FALSE)</f>
        <v>Regular</v>
      </c>
      <c r="S109" s="56" t="str">
        <f>HLOOKUP(Coffee_data[[#This Row],[ProductId]],Product!$B$4:$O$7,3,FALSE)</f>
        <v>Espresso</v>
      </c>
      <c r="T109" s="56" t="str">
        <f>HLOOKUP(Coffee_data[[#This Row],[ProductId]],Product!$B$4:$O$7,4,FALSE)</f>
        <v>Caffe Mocha</v>
      </c>
    </row>
    <row r="110" spans="1:20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41639</v>
      </c>
      <c r="O110" s="19" t="str">
        <f>VLOOKUP(Coffee_data[[#This Row],[Area Code]],Location!$B$1:$E$157,2,FALSE)</f>
        <v>Oklahoma</v>
      </c>
      <c r="P110" s="19" t="str">
        <f>VLOOKUP(Coffee_data[[#This Row],[Area Code]],Location!$B$1:$E$157,3,FALSE)</f>
        <v>South</v>
      </c>
      <c r="Q110" s="19" t="str">
        <f>VLOOKUP(Coffee_data[[#This Row],[Area Code]],Location!$B$1:$E$157,4,FALSE)</f>
        <v>Small Market</v>
      </c>
      <c r="R110" s="56" t="str">
        <f>HLOOKUP(Coffee_data[[#This Row],[ProductId]],Product!$B$4:$O$7,2,FALSE)</f>
        <v>Decaf</v>
      </c>
      <c r="S110" s="56" t="str">
        <f>HLOOKUP(Coffee_data[[#This Row],[ProductId]],Product!$B$4:$O$7,3,FALSE)</f>
        <v>Espresso</v>
      </c>
      <c r="T110" s="56" t="str">
        <f>HLOOKUP(Coffee_data[[#This Row],[ProductId]],Product!$B$4:$O$7,4,FALSE)</f>
        <v>Decaf Espresso</v>
      </c>
    </row>
    <row r="111" spans="1:20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41639</v>
      </c>
      <c r="O111" s="19" t="str">
        <f>VLOOKUP(Coffee_data[[#This Row],[Area Code]],Location!$B$1:$E$157,2,FALSE)</f>
        <v>Oklahoma</v>
      </c>
      <c r="P111" s="19" t="str">
        <f>VLOOKUP(Coffee_data[[#This Row],[Area Code]],Location!$B$1:$E$157,3,FALSE)</f>
        <v>South</v>
      </c>
      <c r="Q111" s="19" t="str">
        <f>VLOOKUP(Coffee_data[[#This Row],[Area Code]],Location!$B$1:$E$157,4,FALSE)</f>
        <v>Small Market</v>
      </c>
      <c r="R111" s="56" t="str">
        <f>HLOOKUP(Coffee_data[[#This Row],[ProductId]],Product!$B$4:$O$7,2,FALSE)</f>
        <v>Decaf</v>
      </c>
      <c r="S111" s="56" t="str">
        <f>HLOOKUP(Coffee_data[[#This Row],[ProductId]],Product!$B$4:$O$7,3,FALSE)</f>
        <v>Herbal Tea</v>
      </c>
      <c r="T111" s="56" t="str">
        <f>HLOOKUP(Coffee_data[[#This Row],[ProductId]],Product!$B$4:$O$7,4,FALSE)</f>
        <v>Chamomile</v>
      </c>
    </row>
    <row r="112" spans="1:20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79</v>
      </c>
      <c r="J112">
        <v>110</v>
      </c>
      <c r="K112">
        <v>189</v>
      </c>
      <c r="L112">
        <v>580</v>
      </c>
      <c r="M112">
        <v>9</v>
      </c>
      <c r="N112" s="2">
        <v>41639</v>
      </c>
      <c r="O112" s="19" t="str">
        <f>VLOOKUP(Coffee_data[[#This Row],[Area Code]],Location!$B$1:$E$157,2,FALSE)</f>
        <v>Oklahoma</v>
      </c>
      <c r="P112" s="19" t="str">
        <f>VLOOKUP(Coffee_data[[#This Row],[Area Code]],Location!$B$1:$E$157,3,FALSE)</f>
        <v>South</v>
      </c>
      <c r="Q112" s="19" t="str">
        <f>VLOOKUP(Coffee_data[[#This Row],[Area Code]],Location!$B$1:$E$157,4,FALSE)</f>
        <v>Small Market</v>
      </c>
      <c r="R112" s="56" t="str">
        <f>HLOOKUP(Coffee_data[[#This Row],[ProductId]],Product!$B$4:$O$7,2,FALSE)</f>
        <v>Decaf</v>
      </c>
      <c r="S112" s="56" t="str">
        <f>HLOOKUP(Coffee_data[[#This Row],[ProductId]],Product!$B$4:$O$7,3,FALSE)</f>
        <v>Herbal Tea</v>
      </c>
      <c r="T112" s="56" t="str">
        <f>HLOOKUP(Coffee_data[[#This Row],[ProductId]],Product!$B$4:$O$7,4,FALSE)</f>
        <v>Lemon</v>
      </c>
    </row>
    <row r="113" spans="1:20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166</v>
      </c>
      <c r="L113">
        <v>405</v>
      </c>
      <c r="M113">
        <v>4</v>
      </c>
      <c r="N113" s="2">
        <v>41639</v>
      </c>
      <c r="O113" s="19" t="str">
        <f>VLOOKUP(Coffee_data[[#This Row],[Area Code]],Location!$B$1:$E$157,2,FALSE)</f>
        <v>Oklahoma</v>
      </c>
      <c r="P113" s="19" t="str">
        <f>VLOOKUP(Coffee_data[[#This Row],[Area Code]],Location!$B$1:$E$157,3,FALSE)</f>
        <v>South</v>
      </c>
      <c r="Q113" s="19" t="str">
        <f>VLOOKUP(Coffee_data[[#This Row],[Area Code]],Location!$B$1:$E$157,4,FALSE)</f>
        <v>Small Market</v>
      </c>
      <c r="R113" s="56" t="str">
        <f>HLOOKUP(Coffee_data[[#This Row],[ProductId]],Product!$B$4:$O$7,2,FALSE)</f>
        <v>Regular</v>
      </c>
      <c r="S113" s="56" t="str">
        <f>HLOOKUP(Coffee_data[[#This Row],[ProductId]],Product!$B$4:$O$7,3,FALSE)</f>
        <v>Espresso</v>
      </c>
      <c r="T113" s="56" t="str">
        <f>HLOOKUP(Coffee_data[[#This Row],[ProductId]],Product!$B$4:$O$7,4,FALSE)</f>
        <v>Caffe Latte</v>
      </c>
    </row>
    <row r="114" spans="1:20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122</v>
      </c>
      <c r="L114">
        <v>580</v>
      </c>
      <c r="M114">
        <v>2</v>
      </c>
      <c r="N114" s="2">
        <v>41639</v>
      </c>
      <c r="O114" s="19" t="str">
        <f>VLOOKUP(Coffee_data[[#This Row],[Area Code]],Location!$B$1:$E$157,2,FALSE)</f>
        <v>Oklahoma</v>
      </c>
      <c r="P114" s="19" t="str">
        <f>VLOOKUP(Coffee_data[[#This Row],[Area Code]],Location!$B$1:$E$157,3,FALSE)</f>
        <v>South</v>
      </c>
      <c r="Q114" s="19" t="str">
        <f>VLOOKUP(Coffee_data[[#This Row],[Area Code]],Location!$B$1:$E$157,4,FALSE)</f>
        <v>Small Market</v>
      </c>
      <c r="R114" s="56" t="str">
        <f>HLOOKUP(Coffee_data[[#This Row],[ProductId]],Product!$B$4:$O$7,2,FALSE)</f>
        <v>Regular</v>
      </c>
      <c r="S114" s="56" t="str">
        <f>HLOOKUP(Coffee_data[[#This Row],[ProductId]],Product!$B$4:$O$7,3,FALSE)</f>
        <v>Coffee</v>
      </c>
      <c r="T114" s="56" t="str">
        <f>HLOOKUP(Coffee_data[[#This Row],[ProductId]],Product!$B$4:$O$7,4,FALSE)</f>
        <v>Columbian</v>
      </c>
    </row>
    <row r="115" spans="1:20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103</v>
      </c>
      <c r="L115">
        <v>580</v>
      </c>
      <c r="M115">
        <v>3</v>
      </c>
      <c r="N115" s="2">
        <v>41639</v>
      </c>
      <c r="O115" s="19" t="str">
        <f>VLOOKUP(Coffee_data[[#This Row],[Area Code]],Location!$B$1:$E$157,2,FALSE)</f>
        <v>Oklahoma</v>
      </c>
      <c r="P115" s="19" t="str">
        <f>VLOOKUP(Coffee_data[[#This Row],[Area Code]],Location!$B$1:$E$157,3,FALSE)</f>
        <v>South</v>
      </c>
      <c r="Q115" s="19" t="str">
        <f>VLOOKUP(Coffee_data[[#This Row],[Area Code]],Location!$B$1:$E$157,4,FALSE)</f>
        <v>Small Market</v>
      </c>
      <c r="R115" s="56" t="str">
        <f>HLOOKUP(Coffee_data[[#This Row],[ProductId]],Product!$B$4:$O$7,2,FALSE)</f>
        <v>Decaf</v>
      </c>
      <c r="S115" s="56" t="str">
        <f>HLOOKUP(Coffee_data[[#This Row],[ProductId]],Product!$B$4:$O$7,3,FALSE)</f>
        <v>Coffee</v>
      </c>
      <c r="T115" s="56" t="str">
        <f>HLOOKUP(Coffee_data[[#This Row],[ProductId]],Product!$B$4:$O$7,4,FALSE)</f>
        <v>Decaf Irish Cream</v>
      </c>
    </row>
    <row r="116" spans="1:20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75</v>
      </c>
      <c r="J116">
        <v>110</v>
      </c>
      <c r="K116">
        <v>180</v>
      </c>
      <c r="L116">
        <v>325</v>
      </c>
      <c r="M116">
        <v>5</v>
      </c>
      <c r="N116" s="2">
        <v>41639</v>
      </c>
      <c r="O116" s="19" t="str">
        <f>VLOOKUP(Coffee_data[[#This Row],[Area Code]],Location!$B$1:$E$157,2,FALSE)</f>
        <v>Texas</v>
      </c>
      <c r="P116" s="19" t="str">
        <f>VLOOKUP(Coffee_data[[#This Row],[Area Code]],Location!$B$1:$E$157,3,FALSE)</f>
        <v>South</v>
      </c>
      <c r="Q116" s="19" t="str">
        <f>VLOOKUP(Coffee_data[[#This Row],[Area Code]],Location!$B$1:$E$157,4,FALSE)</f>
        <v>Major Market</v>
      </c>
      <c r="R116" s="56" t="str">
        <f>HLOOKUP(Coffee_data[[#This Row],[ProductId]],Product!$B$4:$O$7,2,FALSE)</f>
        <v>Regular</v>
      </c>
      <c r="S116" s="56" t="str">
        <f>HLOOKUP(Coffee_data[[#This Row],[ProductId]],Product!$B$4:$O$7,3,FALSE)</f>
        <v>Espresso</v>
      </c>
      <c r="T116" s="56" t="str">
        <f>HLOOKUP(Coffee_data[[#This Row],[ProductId]],Product!$B$4:$O$7,4,FALSE)</f>
        <v>Caffe Mocha</v>
      </c>
    </row>
    <row r="117" spans="1:20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34</v>
      </c>
      <c r="J117">
        <v>70</v>
      </c>
      <c r="K117">
        <v>104</v>
      </c>
      <c r="L117">
        <v>956</v>
      </c>
      <c r="M117">
        <v>6</v>
      </c>
      <c r="N117" s="2">
        <v>41639</v>
      </c>
      <c r="O117" s="19" t="str">
        <f>VLOOKUP(Coffee_data[[#This Row],[Area Code]],Location!$B$1:$E$157,2,FALSE)</f>
        <v>Texas</v>
      </c>
      <c r="P117" s="19" t="str">
        <f>VLOOKUP(Coffee_data[[#This Row],[Area Code]],Location!$B$1:$E$157,3,FALSE)</f>
        <v>South</v>
      </c>
      <c r="Q117" s="19" t="str">
        <f>VLOOKUP(Coffee_data[[#This Row],[Area Code]],Location!$B$1:$E$157,4,FALSE)</f>
        <v>Major Market</v>
      </c>
      <c r="R117" s="56" t="str">
        <f>HLOOKUP(Coffee_data[[#This Row],[ProductId]],Product!$B$4:$O$7,2,FALSE)</f>
        <v>Decaf</v>
      </c>
      <c r="S117" s="56" t="str">
        <f>HLOOKUP(Coffee_data[[#This Row],[ProductId]],Product!$B$4:$O$7,3,FALSE)</f>
        <v>Espresso</v>
      </c>
      <c r="T117" s="56" t="str">
        <f>HLOOKUP(Coffee_data[[#This Row],[ProductId]],Product!$B$4:$O$7,4,FALSE)</f>
        <v>Decaf Espresso</v>
      </c>
    </row>
    <row r="118" spans="1:20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58</v>
      </c>
      <c r="J118">
        <v>80</v>
      </c>
      <c r="K118">
        <v>138</v>
      </c>
      <c r="L118">
        <v>281</v>
      </c>
      <c r="M118">
        <v>8</v>
      </c>
      <c r="N118" s="2">
        <v>41639</v>
      </c>
      <c r="O118" s="19" t="str">
        <f>VLOOKUP(Coffee_data[[#This Row],[Area Code]],Location!$B$1:$E$157,2,FALSE)</f>
        <v>Texas</v>
      </c>
      <c r="P118" s="19" t="str">
        <f>VLOOKUP(Coffee_data[[#This Row],[Area Code]],Location!$B$1:$E$157,3,FALSE)</f>
        <v>South</v>
      </c>
      <c r="Q118" s="19" t="str">
        <f>VLOOKUP(Coffee_data[[#This Row],[Area Code]],Location!$B$1:$E$157,4,FALSE)</f>
        <v>Major Market</v>
      </c>
      <c r="R118" s="56" t="str">
        <f>HLOOKUP(Coffee_data[[#This Row],[ProductId]],Product!$B$4:$O$7,2,FALSE)</f>
        <v>Decaf</v>
      </c>
      <c r="S118" s="56" t="str">
        <f>HLOOKUP(Coffee_data[[#This Row],[ProductId]],Product!$B$4:$O$7,3,FALSE)</f>
        <v>Herbal Tea</v>
      </c>
      <c r="T118" s="56" t="str">
        <f>HLOOKUP(Coffee_data[[#This Row],[ProductId]],Product!$B$4:$O$7,4,FALSE)</f>
        <v>Chamomile</v>
      </c>
    </row>
    <row r="119" spans="1:20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41639</v>
      </c>
      <c r="O119" s="19" t="str">
        <f>VLOOKUP(Coffee_data[[#This Row],[Area Code]],Location!$B$1:$E$157,2,FALSE)</f>
        <v>Texas</v>
      </c>
      <c r="P119" s="19" t="str">
        <f>VLOOKUP(Coffee_data[[#This Row],[Area Code]],Location!$B$1:$E$157,3,FALSE)</f>
        <v>South</v>
      </c>
      <c r="Q119" s="19" t="str">
        <f>VLOOKUP(Coffee_data[[#This Row],[Area Code]],Location!$B$1:$E$157,4,FALSE)</f>
        <v>Major Market</v>
      </c>
      <c r="R119" s="56" t="str">
        <f>HLOOKUP(Coffee_data[[#This Row],[ProductId]],Product!$B$4:$O$7,2,FALSE)</f>
        <v>Decaf</v>
      </c>
      <c r="S119" s="56" t="str">
        <f>HLOOKUP(Coffee_data[[#This Row],[ProductId]],Product!$B$4:$O$7,3,FALSE)</f>
        <v>Herbal Tea</v>
      </c>
      <c r="T119" s="56" t="str">
        <f>HLOOKUP(Coffee_data[[#This Row],[ProductId]],Product!$B$4:$O$7,4,FALSE)</f>
        <v>Lemon</v>
      </c>
    </row>
    <row r="120" spans="1:20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56</v>
      </c>
      <c r="J120">
        <v>90</v>
      </c>
      <c r="K120">
        <v>154</v>
      </c>
      <c r="L120">
        <v>830</v>
      </c>
      <c r="M120">
        <v>4</v>
      </c>
      <c r="N120" s="2">
        <v>41639</v>
      </c>
      <c r="O120" s="19" t="str">
        <f>VLOOKUP(Coffee_data[[#This Row],[Area Code]],Location!$B$1:$E$157,2,FALSE)</f>
        <v>Texas</v>
      </c>
      <c r="P120" s="19" t="str">
        <f>VLOOKUP(Coffee_data[[#This Row],[Area Code]],Location!$B$1:$E$157,3,FALSE)</f>
        <v>South</v>
      </c>
      <c r="Q120" s="19" t="str">
        <f>VLOOKUP(Coffee_data[[#This Row],[Area Code]],Location!$B$1:$E$157,4,FALSE)</f>
        <v>Major Market</v>
      </c>
      <c r="R120" s="56" t="str">
        <f>HLOOKUP(Coffee_data[[#This Row],[ProductId]],Product!$B$4:$O$7,2,FALSE)</f>
        <v>Regular</v>
      </c>
      <c r="S120" s="56" t="str">
        <f>HLOOKUP(Coffee_data[[#This Row],[ProductId]],Product!$B$4:$O$7,3,FALSE)</f>
        <v>Espresso</v>
      </c>
      <c r="T120" s="56" t="str">
        <f>HLOOKUP(Coffee_data[[#This Row],[ProductId]],Product!$B$4:$O$7,4,FALSE)</f>
        <v>Caffe Latte</v>
      </c>
    </row>
    <row r="121" spans="1:20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275</v>
      </c>
      <c r="J121">
        <v>300</v>
      </c>
      <c r="K121">
        <v>560</v>
      </c>
      <c r="L121">
        <v>409</v>
      </c>
      <c r="M121">
        <v>2</v>
      </c>
      <c r="N121" s="2">
        <v>41639</v>
      </c>
      <c r="O121" s="19" t="str">
        <f>VLOOKUP(Coffee_data[[#This Row],[Area Code]],Location!$B$1:$E$157,2,FALSE)</f>
        <v>Texas</v>
      </c>
      <c r="P121" s="19" t="str">
        <f>VLOOKUP(Coffee_data[[#This Row],[Area Code]],Location!$B$1:$E$157,3,FALSE)</f>
        <v>South</v>
      </c>
      <c r="Q121" s="19" t="str">
        <f>VLOOKUP(Coffee_data[[#This Row],[Area Code]],Location!$B$1:$E$157,4,FALSE)</f>
        <v>Major Market</v>
      </c>
      <c r="R121" s="56" t="str">
        <f>HLOOKUP(Coffee_data[[#This Row],[ProductId]],Product!$B$4:$O$7,2,FALSE)</f>
        <v>Regular</v>
      </c>
      <c r="S121" s="56" t="str">
        <f>HLOOKUP(Coffee_data[[#This Row],[ProductId]],Product!$B$4:$O$7,3,FALSE)</f>
        <v>Coffee</v>
      </c>
      <c r="T121" s="56" t="str">
        <f>HLOOKUP(Coffee_data[[#This Row],[ProductId]],Product!$B$4:$O$7,4,FALSE)</f>
        <v>Columbian</v>
      </c>
    </row>
    <row r="122" spans="1:20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41639</v>
      </c>
      <c r="O122" s="19" t="str">
        <f>VLOOKUP(Coffee_data[[#This Row],[Area Code]],Location!$B$1:$E$157,2,FALSE)</f>
        <v>Texas</v>
      </c>
      <c r="P122" s="19" t="str">
        <f>VLOOKUP(Coffee_data[[#This Row],[Area Code]],Location!$B$1:$E$157,3,FALSE)</f>
        <v>South</v>
      </c>
      <c r="Q122" s="19" t="str">
        <f>VLOOKUP(Coffee_data[[#This Row],[Area Code]],Location!$B$1:$E$157,4,FALSE)</f>
        <v>Major Market</v>
      </c>
      <c r="R122" s="56" t="str">
        <f>HLOOKUP(Coffee_data[[#This Row],[ProductId]],Product!$B$4:$O$7,2,FALSE)</f>
        <v>Decaf</v>
      </c>
      <c r="S122" s="56" t="str">
        <f>HLOOKUP(Coffee_data[[#This Row],[ProductId]],Product!$B$4:$O$7,3,FALSE)</f>
        <v>Coffee</v>
      </c>
      <c r="T122" s="56" t="str">
        <f>HLOOKUP(Coffee_data[[#This Row],[ProductId]],Product!$B$4:$O$7,4,FALSE)</f>
        <v>Decaf Irish Cream</v>
      </c>
    </row>
    <row r="123" spans="1:20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36</v>
      </c>
      <c r="J123">
        <v>60</v>
      </c>
      <c r="K123">
        <v>100</v>
      </c>
      <c r="L123">
        <v>435</v>
      </c>
      <c r="M123">
        <v>4</v>
      </c>
      <c r="N123" s="2">
        <v>41639</v>
      </c>
      <c r="O123" s="19" t="str">
        <f>VLOOKUP(Coffee_data[[#This Row],[Area Code]],Location!$B$1:$E$157,2,FALSE)</f>
        <v>Utah</v>
      </c>
      <c r="P123" s="19" t="str">
        <f>VLOOKUP(Coffee_data[[#This Row],[Area Code]],Location!$B$1:$E$157,3,FALSE)</f>
        <v>West</v>
      </c>
      <c r="Q123" s="19" t="str">
        <f>VLOOKUP(Coffee_data[[#This Row],[Area Code]],Location!$B$1:$E$157,4,FALSE)</f>
        <v>Small Market</v>
      </c>
      <c r="R123" s="56" t="str">
        <f>HLOOKUP(Coffee_data[[#This Row],[ProductId]],Product!$B$4:$O$7,2,FALSE)</f>
        <v>Regular</v>
      </c>
      <c r="S123" s="56" t="str">
        <f>HLOOKUP(Coffee_data[[#This Row],[ProductId]],Product!$B$4:$O$7,3,FALSE)</f>
        <v>Espresso</v>
      </c>
      <c r="T123" s="56" t="str">
        <f>HLOOKUP(Coffee_data[[#This Row],[ProductId]],Product!$B$4:$O$7,4,FALSE)</f>
        <v>Caffe Latte</v>
      </c>
    </row>
    <row r="124" spans="1:20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45</v>
      </c>
      <c r="J124">
        <v>60</v>
      </c>
      <c r="K124">
        <v>100</v>
      </c>
      <c r="L124">
        <v>435</v>
      </c>
      <c r="M124">
        <v>5</v>
      </c>
      <c r="N124" s="2">
        <v>41639</v>
      </c>
      <c r="O124" s="19" t="str">
        <f>VLOOKUP(Coffee_data[[#This Row],[Area Code]],Location!$B$1:$E$157,2,FALSE)</f>
        <v>Utah</v>
      </c>
      <c r="P124" s="19" t="str">
        <f>VLOOKUP(Coffee_data[[#This Row],[Area Code]],Location!$B$1:$E$157,3,FALSE)</f>
        <v>West</v>
      </c>
      <c r="Q124" s="19" t="str">
        <f>VLOOKUP(Coffee_data[[#This Row],[Area Code]],Location!$B$1:$E$157,4,FALSE)</f>
        <v>Small Market</v>
      </c>
      <c r="R124" s="56" t="str">
        <f>HLOOKUP(Coffee_data[[#This Row],[ProductId]],Product!$B$4:$O$7,2,FALSE)</f>
        <v>Regular</v>
      </c>
      <c r="S124" s="56" t="str">
        <f>HLOOKUP(Coffee_data[[#This Row],[ProductId]],Product!$B$4:$O$7,3,FALSE)</f>
        <v>Espresso</v>
      </c>
      <c r="T124" s="56" t="str">
        <f>HLOOKUP(Coffee_data[[#This Row],[ProductId]],Product!$B$4:$O$7,4,FALSE)</f>
        <v>Caffe Mocha</v>
      </c>
    </row>
    <row r="125" spans="1:20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46</v>
      </c>
      <c r="J125">
        <v>70</v>
      </c>
      <c r="K125">
        <v>110</v>
      </c>
      <c r="L125">
        <v>435</v>
      </c>
      <c r="M125">
        <v>6</v>
      </c>
      <c r="N125" s="2">
        <v>41639</v>
      </c>
      <c r="O125" s="19" t="str">
        <f>VLOOKUP(Coffee_data[[#This Row],[Area Code]],Location!$B$1:$E$157,2,FALSE)</f>
        <v>Utah</v>
      </c>
      <c r="P125" s="19" t="str">
        <f>VLOOKUP(Coffee_data[[#This Row],[Area Code]],Location!$B$1:$E$157,3,FALSE)</f>
        <v>West</v>
      </c>
      <c r="Q125" s="19" t="str">
        <f>VLOOKUP(Coffee_data[[#This Row],[Area Code]],Location!$B$1:$E$157,4,FALSE)</f>
        <v>Small Market</v>
      </c>
      <c r="R125" s="56" t="str">
        <f>HLOOKUP(Coffee_data[[#This Row],[ProductId]],Product!$B$4:$O$7,2,FALSE)</f>
        <v>Decaf</v>
      </c>
      <c r="S125" s="56" t="str">
        <f>HLOOKUP(Coffee_data[[#This Row],[ProductId]],Product!$B$4:$O$7,3,FALSE)</f>
        <v>Espresso</v>
      </c>
      <c r="T125" s="56" t="str">
        <f>HLOOKUP(Coffee_data[[#This Row],[ProductId]],Product!$B$4:$O$7,4,FALSE)</f>
        <v>Decaf Espresso</v>
      </c>
    </row>
    <row r="126" spans="1:20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22</v>
      </c>
      <c r="J126">
        <v>50</v>
      </c>
      <c r="K126">
        <v>72</v>
      </c>
      <c r="L126">
        <v>801</v>
      </c>
      <c r="M126">
        <v>8</v>
      </c>
      <c r="N126" s="2">
        <v>41639</v>
      </c>
      <c r="O126" s="19" t="str">
        <f>VLOOKUP(Coffee_data[[#This Row],[Area Code]],Location!$B$1:$E$157,2,FALSE)</f>
        <v>Utah</v>
      </c>
      <c r="P126" s="19" t="str">
        <f>VLOOKUP(Coffee_data[[#This Row],[Area Code]],Location!$B$1:$E$157,3,FALSE)</f>
        <v>West</v>
      </c>
      <c r="Q126" s="19" t="str">
        <f>VLOOKUP(Coffee_data[[#This Row],[Area Code]],Location!$B$1:$E$157,4,FALSE)</f>
        <v>Small Market</v>
      </c>
      <c r="R126" s="56" t="str">
        <f>HLOOKUP(Coffee_data[[#This Row],[ProductId]],Product!$B$4:$O$7,2,FALSE)</f>
        <v>Decaf</v>
      </c>
      <c r="S126" s="56" t="str">
        <f>HLOOKUP(Coffee_data[[#This Row],[ProductId]],Product!$B$4:$O$7,3,FALSE)</f>
        <v>Herbal Tea</v>
      </c>
      <c r="T126" s="56" t="str">
        <f>HLOOKUP(Coffee_data[[#This Row],[ProductId]],Product!$B$4:$O$7,4,FALSE)</f>
        <v>Chamomile</v>
      </c>
    </row>
    <row r="127" spans="1:20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91</v>
      </c>
      <c r="L127">
        <v>435</v>
      </c>
      <c r="M127">
        <v>9</v>
      </c>
      <c r="N127" s="2">
        <v>41639</v>
      </c>
      <c r="O127" s="19" t="str">
        <f>VLOOKUP(Coffee_data[[#This Row],[Area Code]],Location!$B$1:$E$157,2,FALSE)</f>
        <v>Utah</v>
      </c>
      <c r="P127" s="19" t="str">
        <f>VLOOKUP(Coffee_data[[#This Row],[Area Code]],Location!$B$1:$E$157,3,FALSE)</f>
        <v>West</v>
      </c>
      <c r="Q127" s="19" t="str">
        <f>VLOOKUP(Coffee_data[[#This Row],[Area Code]],Location!$B$1:$E$157,4,FALSE)</f>
        <v>Small Market</v>
      </c>
      <c r="R127" s="56" t="str">
        <f>HLOOKUP(Coffee_data[[#This Row],[ProductId]],Product!$B$4:$O$7,2,FALSE)</f>
        <v>Decaf</v>
      </c>
      <c r="S127" s="56" t="str">
        <f>HLOOKUP(Coffee_data[[#This Row],[ProductId]],Product!$B$4:$O$7,3,FALSE)</f>
        <v>Herbal Tea</v>
      </c>
      <c r="T127" s="56" t="str">
        <f>HLOOKUP(Coffee_data[[#This Row],[ProductId]],Product!$B$4:$O$7,4,FALSE)</f>
        <v>Lemon</v>
      </c>
    </row>
    <row r="128" spans="1:20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80</v>
      </c>
      <c r="J128">
        <v>10</v>
      </c>
      <c r="K128">
        <v>90</v>
      </c>
      <c r="L128">
        <v>435</v>
      </c>
      <c r="M128">
        <v>10</v>
      </c>
      <c r="N128" s="2">
        <v>41639</v>
      </c>
      <c r="O128" s="19" t="str">
        <f>VLOOKUP(Coffee_data[[#This Row],[Area Code]],Location!$B$1:$E$157,2,FALSE)</f>
        <v>Utah</v>
      </c>
      <c r="P128" s="19" t="str">
        <f>VLOOKUP(Coffee_data[[#This Row],[Area Code]],Location!$B$1:$E$157,3,FALSE)</f>
        <v>West</v>
      </c>
      <c r="Q128" s="19" t="str">
        <f>VLOOKUP(Coffee_data[[#This Row],[Area Code]],Location!$B$1:$E$157,4,FALSE)</f>
        <v>Small Market</v>
      </c>
      <c r="R128" s="56" t="str">
        <f>HLOOKUP(Coffee_data[[#This Row],[ProductId]],Product!$B$4:$O$7,2,FALSE)</f>
        <v>Decaf</v>
      </c>
      <c r="S128" s="56" t="str">
        <f>HLOOKUP(Coffee_data[[#This Row],[ProductId]],Product!$B$4:$O$7,3,FALSE)</f>
        <v>Herbal Tea</v>
      </c>
      <c r="T128" s="56" t="str">
        <f>HLOOKUP(Coffee_data[[#This Row],[ProductId]],Product!$B$4:$O$7,4,FALSE)</f>
        <v>Mint</v>
      </c>
    </row>
    <row r="129" spans="1:20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49</v>
      </c>
      <c r="L129">
        <v>435</v>
      </c>
      <c r="M129">
        <v>11</v>
      </c>
      <c r="N129" s="2">
        <v>41639</v>
      </c>
      <c r="O129" s="19" t="str">
        <f>VLOOKUP(Coffee_data[[#This Row],[Area Code]],Location!$B$1:$E$157,2,FALSE)</f>
        <v>Utah</v>
      </c>
      <c r="P129" s="19" t="str">
        <f>VLOOKUP(Coffee_data[[#This Row],[Area Code]],Location!$B$1:$E$157,3,FALSE)</f>
        <v>West</v>
      </c>
      <c r="Q129" s="19" t="str">
        <f>VLOOKUP(Coffee_data[[#This Row],[Area Code]],Location!$B$1:$E$157,4,FALSE)</f>
        <v>Small Market</v>
      </c>
      <c r="R129" s="56" t="str">
        <f>HLOOKUP(Coffee_data[[#This Row],[ProductId]],Product!$B$4:$O$7,2,FALSE)</f>
        <v>Regular</v>
      </c>
      <c r="S129" s="56" t="str">
        <f>HLOOKUP(Coffee_data[[#This Row],[ProductId]],Product!$B$4:$O$7,3,FALSE)</f>
        <v>Tea</v>
      </c>
      <c r="T129" s="56" t="str">
        <f>HLOOKUP(Coffee_data[[#This Row],[ProductId]],Product!$B$4:$O$7,4,FALSE)</f>
        <v>Darjeeling</v>
      </c>
    </row>
    <row r="130" spans="1:20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38</v>
      </c>
      <c r="L130">
        <v>435</v>
      </c>
      <c r="M130">
        <v>12</v>
      </c>
      <c r="N130" s="2">
        <v>41639</v>
      </c>
      <c r="O130" s="19" t="str">
        <f>VLOOKUP(Coffee_data[[#This Row],[Area Code]],Location!$B$1:$E$157,2,FALSE)</f>
        <v>Utah</v>
      </c>
      <c r="P130" s="19" t="str">
        <f>VLOOKUP(Coffee_data[[#This Row],[Area Code]],Location!$B$1:$E$157,3,FALSE)</f>
        <v>West</v>
      </c>
      <c r="Q130" s="19" t="str">
        <f>VLOOKUP(Coffee_data[[#This Row],[Area Code]],Location!$B$1:$E$157,4,FALSE)</f>
        <v>Small Market</v>
      </c>
      <c r="R130" s="56" t="str">
        <f>HLOOKUP(Coffee_data[[#This Row],[ProductId]],Product!$B$4:$O$7,2,FALSE)</f>
        <v>Regular</v>
      </c>
      <c r="S130" s="56" t="str">
        <f>HLOOKUP(Coffee_data[[#This Row],[ProductId]],Product!$B$4:$O$7,3,FALSE)</f>
        <v>Tea</v>
      </c>
      <c r="T130" s="56" t="str">
        <f>HLOOKUP(Coffee_data[[#This Row],[ProductId]],Product!$B$4:$O$7,4,FALSE)</f>
        <v>Earl Grey</v>
      </c>
    </row>
    <row r="131" spans="1:20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41639</v>
      </c>
      <c r="O131" s="19" t="str">
        <f>VLOOKUP(Coffee_data[[#This Row],[Area Code]],Location!$B$1:$E$157,2,FALSE)</f>
        <v>Utah</v>
      </c>
      <c r="P131" s="19" t="str">
        <f>VLOOKUP(Coffee_data[[#This Row],[Area Code]],Location!$B$1:$E$157,3,FALSE)</f>
        <v>West</v>
      </c>
      <c r="Q131" s="19" t="str">
        <f>VLOOKUP(Coffee_data[[#This Row],[Area Code]],Location!$B$1:$E$157,4,FALSE)</f>
        <v>Small Market</v>
      </c>
      <c r="R131" s="56" t="str">
        <f>HLOOKUP(Coffee_data[[#This Row],[ProductId]],Product!$B$4:$O$7,2,FALSE)</f>
        <v>Regular</v>
      </c>
      <c r="S131" s="56" t="str">
        <f>HLOOKUP(Coffee_data[[#This Row],[ProductId]],Product!$B$4:$O$7,3,FALSE)</f>
        <v>Tea</v>
      </c>
      <c r="T131" s="56" t="str">
        <f>HLOOKUP(Coffee_data[[#This Row],[ProductId]],Product!$B$4:$O$7,4,FALSE)</f>
        <v>Green Tea</v>
      </c>
    </row>
    <row r="132" spans="1:20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91</v>
      </c>
      <c r="J132">
        <v>120</v>
      </c>
      <c r="K132">
        <v>210</v>
      </c>
      <c r="L132">
        <v>801</v>
      </c>
      <c r="M132">
        <v>1</v>
      </c>
      <c r="N132" s="2">
        <v>41639</v>
      </c>
      <c r="O132" s="19" t="str">
        <f>VLOOKUP(Coffee_data[[#This Row],[Area Code]],Location!$B$1:$E$157,2,FALSE)</f>
        <v>Utah</v>
      </c>
      <c r="P132" s="19" t="str">
        <f>VLOOKUP(Coffee_data[[#This Row],[Area Code]],Location!$B$1:$E$157,3,FALSE)</f>
        <v>West</v>
      </c>
      <c r="Q132" s="19" t="str">
        <f>VLOOKUP(Coffee_data[[#This Row],[Area Code]],Location!$B$1:$E$157,4,FALSE)</f>
        <v>Small Market</v>
      </c>
      <c r="R132" s="56" t="str">
        <f>HLOOKUP(Coffee_data[[#This Row],[ProductId]],Product!$B$4:$O$7,2,FALSE)</f>
        <v>Regular</v>
      </c>
      <c r="S132" s="56" t="str">
        <f>HLOOKUP(Coffee_data[[#This Row],[ProductId]],Product!$B$4:$O$7,3,FALSE)</f>
        <v>Coffee</v>
      </c>
      <c r="T132" s="56" t="str">
        <f>HLOOKUP(Coffee_data[[#This Row],[ProductId]],Product!$B$4:$O$7,4,FALSE)</f>
        <v>Amaretto</v>
      </c>
    </row>
    <row r="133" spans="1:20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58</v>
      </c>
      <c r="J133">
        <v>100</v>
      </c>
      <c r="K133">
        <v>162</v>
      </c>
      <c r="L133">
        <v>435</v>
      </c>
      <c r="M133">
        <v>2</v>
      </c>
      <c r="N133" s="2">
        <v>41639</v>
      </c>
      <c r="O133" s="19" t="str">
        <f>VLOOKUP(Coffee_data[[#This Row],[Area Code]],Location!$B$1:$E$157,2,FALSE)</f>
        <v>Utah</v>
      </c>
      <c r="P133" s="19" t="str">
        <f>VLOOKUP(Coffee_data[[#This Row],[Area Code]],Location!$B$1:$E$157,3,FALSE)</f>
        <v>West</v>
      </c>
      <c r="Q133" s="19" t="str">
        <f>VLOOKUP(Coffee_data[[#This Row],[Area Code]],Location!$B$1:$E$157,4,FALSE)</f>
        <v>Small Market</v>
      </c>
      <c r="R133" s="56" t="str">
        <f>HLOOKUP(Coffee_data[[#This Row],[ProductId]],Product!$B$4:$O$7,2,FALSE)</f>
        <v>Regular</v>
      </c>
      <c r="S133" s="56" t="str">
        <f>HLOOKUP(Coffee_data[[#This Row],[ProductId]],Product!$B$4:$O$7,3,FALSE)</f>
        <v>Coffee</v>
      </c>
      <c r="T133" s="56" t="str">
        <f>HLOOKUP(Coffee_data[[#This Row],[ProductId]],Product!$B$4:$O$7,4,FALSE)</f>
        <v>Columbian</v>
      </c>
    </row>
    <row r="134" spans="1:20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67</v>
      </c>
      <c r="J134">
        <v>130</v>
      </c>
      <c r="K134">
        <v>233</v>
      </c>
      <c r="L134">
        <v>801</v>
      </c>
      <c r="M134">
        <v>3</v>
      </c>
      <c r="N134" s="2">
        <v>41639</v>
      </c>
      <c r="O134" s="19" t="str">
        <f>VLOOKUP(Coffee_data[[#This Row],[Area Code]],Location!$B$1:$E$157,2,FALSE)</f>
        <v>Utah</v>
      </c>
      <c r="P134" s="19" t="str">
        <f>VLOOKUP(Coffee_data[[#This Row],[Area Code]],Location!$B$1:$E$157,3,FALSE)</f>
        <v>West</v>
      </c>
      <c r="Q134" s="19" t="str">
        <f>VLOOKUP(Coffee_data[[#This Row],[Area Code]],Location!$B$1:$E$157,4,FALSE)</f>
        <v>Small Market</v>
      </c>
      <c r="R134" s="56" t="str">
        <f>HLOOKUP(Coffee_data[[#This Row],[ProductId]],Product!$B$4:$O$7,2,FALSE)</f>
        <v>Decaf</v>
      </c>
      <c r="S134" s="56" t="str">
        <f>HLOOKUP(Coffee_data[[#This Row],[ProductId]],Product!$B$4:$O$7,3,FALSE)</f>
        <v>Coffee</v>
      </c>
      <c r="T134" s="56" t="str">
        <f>HLOOKUP(Coffee_data[[#This Row],[ProductId]],Product!$B$4:$O$7,4,FALSE)</f>
        <v>Decaf Irish Cream</v>
      </c>
    </row>
    <row r="135" spans="1:20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194</v>
      </c>
      <c r="J135">
        <v>220</v>
      </c>
      <c r="K135">
        <v>430</v>
      </c>
      <c r="L135">
        <v>661</v>
      </c>
      <c r="M135">
        <v>4</v>
      </c>
      <c r="N135" s="2">
        <v>41639</v>
      </c>
      <c r="O135" s="19" t="str">
        <f>VLOOKUP(Coffee_data[[#This Row],[Area Code]],Location!$B$1:$E$157,2,FALSE)</f>
        <v>California</v>
      </c>
      <c r="P135" s="19" t="str">
        <f>VLOOKUP(Coffee_data[[#This Row],[Area Code]],Location!$B$1:$E$157,3,FALSE)</f>
        <v>West</v>
      </c>
      <c r="Q135" s="19" t="str">
        <f>VLOOKUP(Coffee_data[[#This Row],[Area Code]],Location!$B$1:$E$157,4,FALSE)</f>
        <v>Major Market</v>
      </c>
      <c r="R135" s="56" t="str">
        <f>HLOOKUP(Coffee_data[[#This Row],[ProductId]],Product!$B$4:$O$7,2,FALSE)</f>
        <v>Regular</v>
      </c>
      <c r="S135" s="56" t="str">
        <f>HLOOKUP(Coffee_data[[#This Row],[ProductId]],Product!$B$4:$O$7,3,FALSE)</f>
        <v>Espresso</v>
      </c>
      <c r="T135" s="56" t="str">
        <f>HLOOKUP(Coffee_data[[#This Row],[ProductId]],Product!$B$4:$O$7,4,FALSE)</f>
        <v>Caffe Latte</v>
      </c>
    </row>
    <row r="136" spans="1:20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94</v>
      </c>
      <c r="J136">
        <v>140</v>
      </c>
      <c r="K136">
        <v>245</v>
      </c>
      <c r="L136">
        <v>818</v>
      </c>
      <c r="M136">
        <v>5</v>
      </c>
      <c r="N136" s="2">
        <v>41639</v>
      </c>
      <c r="O136" s="19" t="str">
        <f>VLOOKUP(Coffee_data[[#This Row],[Area Code]],Location!$B$1:$E$157,2,FALSE)</f>
        <v>California</v>
      </c>
      <c r="P136" s="19" t="str">
        <f>VLOOKUP(Coffee_data[[#This Row],[Area Code]],Location!$B$1:$E$157,3,FALSE)</f>
        <v>West</v>
      </c>
      <c r="Q136" s="19" t="str">
        <f>VLOOKUP(Coffee_data[[#This Row],[Area Code]],Location!$B$1:$E$157,4,FALSE)</f>
        <v>Major Market</v>
      </c>
      <c r="R136" s="56" t="str">
        <f>HLOOKUP(Coffee_data[[#This Row],[ProductId]],Product!$B$4:$O$7,2,FALSE)</f>
        <v>Regular</v>
      </c>
      <c r="S136" s="56" t="str">
        <f>HLOOKUP(Coffee_data[[#This Row],[ProductId]],Product!$B$4:$O$7,3,FALSE)</f>
        <v>Espresso</v>
      </c>
      <c r="T136" s="56" t="str">
        <f>HLOOKUP(Coffee_data[[#This Row],[ProductId]],Product!$B$4:$O$7,4,FALSE)</f>
        <v>Caffe Mocha</v>
      </c>
    </row>
    <row r="137" spans="1:20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262</v>
      </c>
      <c r="J137">
        <v>300</v>
      </c>
      <c r="K137">
        <v>520</v>
      </c>
      <c r="L137">
        <v>213</v>
      </c>
      <c r="M137">
        <v>6</v>
      </c>
      <c r="N137" s="2">
        <v>41639</v>
      </c>
      <c r="O137" s="19" t="str">
        <f>VLOOKUP(Coffee_data[[#This Row],[Area Code]],Location!$B$1:$E$157,2,FALSE)</f>
        <v>California</v>
      </c>
      <c r="P137" s="19" t="str">
        <f>VLOOKUP(Coffee_data[[#This Row],[Area Code]],Location!$B$1:$E$157,3,FALSE)</f>
        <v>West</v>
      </c>
      <c r="Q137" s="19" t="str">
        <f>VLOOKUP(Coffee_data[[#This Row],[Area Code]],Location!$B$1:$E$157,4,FALSE)</f>
        <v>Major Market</v>
      </c>
      <c r="R137" s="56" t="str">
        <f>HLOOKUP(Coffee_data[[#This Row],[ProductId]],Product!$B$4:$O$7,2,FALSE)</f>
        <v>Decaf</v>
      </c>
      <c r="S137" s="56" t="str">
        <f>HLOOKUP(Coffee_data[[#This Row],[ProductId]],Product!$B$4:$O$7,3,FALSE)</f>
        <v>Espresso</v>
      </c>
      <c r="T137" s="56" t="str">
        <f>HLOOKUP(Coffee_data[[#This Row],[ProductId]],Product!$B$4:$O$7,4,FALSE)</f>
        <v>Decaf Espresso</v>
      </c>
    </row>
    <row r="138" spans="1:20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72</v>
      </c>
      <c r="J138">
        <v>120</v>
      </c>
      <c r="K138">
        <v>192</v>
      </c>
      <c r="L138">
        <v>510</v>
      </c>
      <c r="M138">
        <v>8</v>
      </c>
      <c r="N138" s="2">
        <v>41639</v>
      </c>
      <c r="O138" s="19" t="str">
        <f>VLOOKUP(Coffee_data[[#This Row],[Area Code]],Location!$B$1:$E$157,2,FALSE)</f>
        <v>California</v>
      </c>
      <c r="P138" s="19" t="str">
        <f>VLOOKUP(Coffee_data[[#This Row],[Area Code]],Location!$B$1:$E$157,3,FALSE)</f>
        <v>West</v>
      </c>
      <c r="Q138" s="19" t="str">
        <f>VLOOKUP(Coffee_data[[#This Row],[Area Code]],Location!$B$1:$E$157,4,FALSE)</f>
        <v>Major Market</v>
      </c>
      <c r="R138" s="56" t="str">
        <f>HLOOKUP(Coffee_data[[#This Row],[ProductId]],Product!$B$4:$O$7,2,FALSE)</f>
        <v>Decaf</v>
      </c>
      <c r="S138" s="56" t="str">
        <f>HLOOKUP(Coffee_data[[#This Row],[ProductId]],Product!$B$4:$O$7,3,FALSE)</f>
        <v>Herbal Tea</v>
      </c>
      <c r="T138" s="56" t="str">
        <f>HLOOKUP(Coffee_data[[#This Row],[ProductId]],Product!$B$4:$O$7,4,FALSE)</f>
        <v>Chamomile</v>
      </c>
    </row>
    <row r="139" spans="1:20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399</v>
      </c>
      <c r="L139">
        <v>310</v>
      </c>
      <c r="M139">
        <v>9</v>
      </c>
      <c r="N139" s="2">
        <v>41639</v>
      </c>
      <c r="O139" s="19" t="str">
        <f>VLOOKUP(Coffee_data[[#This Row],[Area Code]],Location!$B$1:$E$157,2,FALSE)</f>
        <v>California</v>
      </c>
      <c r="P139" s="19" t="str">
        <f>VLOOKUP(Coffee_data[[#This Row],[Area Code]],Location!$B$1:$E$157,3,FALSE)</f>
        <v>West</v>
      </c>
      <c r="Q139" s="19" t="str">
        <f>VLOOKUP(Coffee_data[[#This Row],[Area Code]],Location!$B$1:$E$157,4,FALSE)</f>
        <v>Major Market</v>
      </c>
      <c r="R139" s="56" t="str">
        <f>HLOOKUP(Coffee_data[[#This Row],[ProductId]],Product!$B$4:$O$7,2,FALSE)</f>
        <v>Decaf</v>
      </c>
      <c r="S139" s="56" t="str">
        <f>HLOOKUP(Coffee_data[[#This Row],[ProductId]],Product!$B$4:$O$7,3,FALSE)</f>
        <v>Herbal Tea</v>
      </c>
      <c r="T139" s="56" t="str">
        <f>HLOOKUP(Coffee_data[[#This Row],[ProductId]],Product!$B$4:$O$7,4,FALSE)</f>
        <v>Lemon</v>
      </c>
    </row>
    <row r="140" spans="1:20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80</v>
      </c>
      <c r="J140">
        <v>90</v>
      </c>
      <c r="K140">
        <v>160</v>
      </c>
      <c r="L140">
        <v>707</v>
      </c>
      <c r="M140">
        <v>10</v>
      </c>
      <c r="N140" s="2">
        <v>41639</v>
      </c>
      <c r="O140" s="19" t="str">
        <f>VLOOKUP(Coffee_data[[#This Row],[Area Code]],Location!$B$1:$E$157,2,FALSE)</f>
        <v>California</v>
      </c>
      <c r="P140" s="19" t="str">
        <f>VLOOKUP(Coffee_data[[#This Row],[Area Code]],Location!$B$1:$E$157,3,FALSE)</f>
        <v>West</v>
      </c>
      <c r="Q140" s="19" t="str">
        <f>VLOOKUP(Coffee_data[[#This Row],[Area Code]],Location!$B$1:$E$157,4,FALSE)</f>
        <v>Major Market</v>
      </c>
      <c r="R140" s="56" t="str">
        <f>HLOOKUP(Coffee_data[[#This Row],[ProductId]],Product!$B$4:$O$7,2,FALSE)</f>
        <v>Decaf</v>
      </c>
      <c r="S140" s="56" t="str">
        <f>HLOOKUP(Coffee_data[[#This Row],[ProductId]],Product!$B$4:$O$7,3,FALSE)</f>
        <v>Herbal Tea</v>
      </c>
      <c r="T140" s="56" t="str">
        <f>HLOOKUP(Coffee_data[[#This Row],[ProductId]],Product!$B$4:$O$7,4,FALSE)</f>
        <v>Mint</v>
      </c>
    </row>
    <row r="141" spans="1:20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39</v>
      </c>
      <c r="J141">
        <v>90</v>
      </c>
      <c r="K141">
        <v>129</v>
      </c>
      <c r="L141">
        <v>619</v>
      </c>
      <c r="M141">
        <v>11</v>
      </c>
      <c r="N141" s="2">
        <v>41639</v>
      </c>
      <c r="O141" s="19" t="str">
        <f>VLOOKUP(Coffee_data[[#This Row],[Area Code]],Location!$B$1:$E$157,2,FALSE)</f>
        <v>California</v>
      </c>
      <c r="P141" s="19" t="str">
        <f>VLOOKUP(Coffee_data[[#This Row],[Area Code]],Location!$B$1:$E$157,3,FALSE)</f>
        <v>West</v>
      </c>
      <c r="Q141" s="19" t="str">
        <f>VLOOKUP(Coffee_data[[#This Row],[Area Code]],Location!$B$1:$E$157,4,FALSE)</f>
        <v>Major Market</v>
      </c>
      <c r="R141" s="56" t="str">
        <f>HLOOKUP(Coffee_data[[#This Row],[ProductId]],Product!$B$4:$O$7,2,FALSE)</f>
        <v>Regular</v>
      </c>
      <c r="S141" s="56" t="str">
        <f>HLOOKUP(Coffee_data[[#This Row],[ProductId]],Product!$B$4:$O$7,3,FALSE)</f>
        <v>Tea</v>
      </c>
      <c r="T141" s="56" t="str">
        <f>HLOOKUP(Coffee_data[[#This Row],[ProductId]],Product!$B$4:$O$7,4,FALSE)</f>
        <v>Darjeeling</v>
      </c>
    </row>
    <row r="142" spans="1:20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102</v>
      </c>
      <c r="L142">
        <v>650</v>
      </c>
      <c r="M142">
        <v>12</v>
      </c>
      <c r="N142" s="2">
        <v>41639</v>
      </c>
      <c r="O142" s="19" t="str">
        <f>VLOOKUP(Coffee_data[[#This Row],[Area Code]],Location!$B$1:$E$157,2,FALSE)</f>
        <v>California</v>
      </c>
      <c r="P142" s="19" t="str">
        <f>VLOOKUP(Coffee_data[[#This Row],[Area Code]],Location!$B$1:$E$157,3,FALSE)</f>
        <v>West</v>
      </c>
      <c r="Q142" s="19" t="str">
        <f>VLOOKUP(Coffee_data[[#This Row],[Area Code]],Location!$B$1:$E$157,4,FALSE)</f>
        <v>Major Market</v>
      </c>
      <c r="R142" s="56" t="str">
        <f>HLOOKUP(Coffee_data[[#This Row],[ProductId]],Product!$B$4:$O$7,2,FALSE)</f>
        <v>Regular</v>
      </c>
      <c r="S142" s="56" t="str">
        <f>HLOOKUP(Coffee_data[[#This Row],[ProductId]],Product!$B$4:$O$7,3,FALSE)</f>
        <v>Tea</v>
      </c>
      <c r="T142" s="56" t="str">
        <f>HLOOKUP(Coffee_data[[#This Row],[ProductId]],Product!$B$4:$O$7,4,FALSE)</f>
        <v>Earl Grey</v>
      </c>
    </row>
    <row r="143" spans="1:20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133</v>
      </c>
      <c r="L143">
        <v>760</v>
      </c>
      <c r="M143">
        <v>13</v>
      </c>
      <c r="N143" s="2">
        <v>41639</v>
      </c>
      <c r="O143" s="19" t="str">
        <f>VLOOKUP(Coffee_data[[#This Row],[Area Code]],Location!$B$1:$E$157,2,FALSE)</f>
        <v>California</v>
      </c>
      <c r="P143" s="19" t="str">
        <f>VLOOKUP(Coffee_data[[#This Row],[Area Code]],Location!$B$1:$E$157,3,FALSE)</f>
        <v>West</v>
      </c>
      <c r="Q143" s="19" t="str">
        <f>VLOOKUP(Coffee_data[[#This Row],[Area Code]],Location!$B$1:$E$157,4,FALSE)</f>
        <v>Major Market</v>
      </c>
      <c r="R143" s="56" t="str">
        <f>HLOOKUP(Coffee_data[[#This Row],[ProductId]],Product!$B$4:$O$7,2,FALSE)</f>
        <v>Regular</v>
      </c>
      <c r="S143" s="56" t="str">
        <f>HLOOKUP(Coffee_data[[#This Row],[ProductId]],Product!$B$4:$O$7,3,FALSE)</f>
        <v>Tea</v>
      </c>
      <c r="T143" s="56" t="str">
        <f>HLOOKUP(Coffee_data[[#This Row],[ProductId]],Product!$B$4:$O$7,4,FALSE)</f>
        <v>Green Tea</v>
      </c>
    </row>
    <row r="144" spans="1:20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108</v>
      </c>
      <c r="J144">
        <v>70</v>
      </c>
      <c r="K144">
        <v>179</v>
      </c>
      <c r="L144">
        <v>916</v>
      </c>
      <c r="M144">
        <v>1</v>
      </c>
      <c r="N144" s="2">
        <v>41639</v>
      </c>
      <c r="O144" s="19" t="str">
        <f>VLOOKUP(Coffee_data[[#This Row],[Area Code]],Location!$B$1:$E$157,2,FALSE)</f>
        <v>California</v>
      </c>
      <c r="P144" s="19" t="str">
        <f>VLOOKUP(Coffee_data[[#This Row],[Area Code]],Location!$B$1:$E$157,3,FALSE)</f>
        <v>West</v>
      </c>
      <c r="Q144" s="19" t="str">
        <f>VLOOKUP(Coffee_data[[#This Row],[Area Code]],Location!$B$1:$E$157,4,FALSE)</f>
        <v>Major Market</v>
      </c>
      <c r="R144" s="56" t="str">
        <f>HLOOKUP(Coffee_data[[#This Row],[ProductId]],Product!$B$4:$O$7,2,FALSE)</f>
        <v>Regular</v>
      </c>
      <c r="S144" s="56" t="str">
        <f>HLOOKUP(Coffee_data[[#This Row],[ProductId]],Product!$B$4:$O$7,3,FALSE)</f>
        <v>Coffee</v>
      </c>
      <c r="T144" s="56" t="str">
        <f>HLOOKUP(Coffee_data[[#This Row],[ProductId]],Product!$B$4:$O$7,4,FALSE)</f>
        <v>Amaretto</v>
      </c>
    </row>
    <row r="145" spans="1:20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408</v>
      </c>
      <c r="J145">
        <v>500</v>
      </c>
      <c r="K145">
        <v>842</v>
      </c>
      <c r="L145">
        <v>559</v>
      </c>
      <c r="M145">
        <v>2</v>
      </c>
      <c r="N145" s="2">
        <v>41639</v>
      </c>
      <c r="O145" s="19" t="str">
        <f>VLOOKUP(Coffee_data[[#This Row],[Area Code]],Location!$B$1:$E$157,2,FALSE)</f>
        <v>California</v>
      </c>
      <c r="P145" s="19" t="str">
        <f>VLOOKUP(Coffee_data[[#This Row],[Area Code]],Location!$B$1:$E$157,3,FALSE)</f>
        <v>West</v>
      </c>
      <c r="Q145" s="19" t="str">
        <f>VLOOKUP(Coffee_data[[#This Row],[Area Code]],Location!$B$1:$E$157,4,FALSE)</f>
        <v>Major Market</v>
      </c>
      <c r="R145" s="56" t="str">
        <f>HLOOKUP(Coffee_data[[#This Row],[ProductId]],Product!$B$4:$O$7,2,FALSE)</f>
        <v>Regular</v>
      </c>
      <c r="S145" s="56" t="str">
        <f>HLOOKUP(Coffee_data[[#This Row],[ProductId]],Product!$B$4:$O$7,3,FALSE)</f>
        <v>Coffee</v>
      </c>
      <c r="T145" s="56" t="str">
        <f>HLOOKUP(Coffee_data[[#This Row],[ProductId]],Product!$B$4:$O$7,4,FALSE)</f>
        <v>Columbian</v>
      </c>
    </row>
    <row r="146" spans="1:20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134</v>
      </c>
      <c r="J146">
        <v>-40</v>
      </c>
      <c r="K146">
        <v>137</v>
      </c>
      <c r="L146">
        <v>650</v>
      </c>
      <c r="M146">
        <v>3</v>
      </c>
      <c r="N146" s="2">
        <v>41639</v>
      </c>
      <c r="O146" s="19" t="str">
        <f>VLOOKUP(Coffee_data[[#This Row],[Area Code]],Location!$B$1:$E$157,2,FALSE)</f>
        <v>California</v>
      </c>
      <c r="P146" s="19" t="str">
        <f>VLOOKUP(Coffee_data[[#This Row],[Area Code]],Location!$B$1:$E$157,3,FALSE)</f>
        <v>West</v>
      </c>
      <c r="Q146" s="19" t="str">
        <f>VLOOKUP(Coffee_data[[#This Row],[Area Code]],Location!$B$1:$E$157,4,FALSE)</f>
        <v>Major Market</v>
      </c>
      <c r="R146" s="56" t="str">
        <f>HLOOKUP(Coffee_data[[#This Row],[ProductId]],Product!$B$4:$O$7,2,FALSE)</f>
        <v>Decaf</v>
      </c>
      <c r="S146" s="56" t="str">
        <f>HLOOKUP(Coffee_data[[#This Row],[ProductId]],Product!$B$4:$O$7,3,FALSE)</f>
        <v>Coffee</v>
      </c>
      <c r="T146" s="56" t="str">
        <f>HLOOKUP(Coffee_data[[#This Row],[ProductId]],Product!$B$4:$O$7,4,FALSE)</f>
        <v>Decaf Irish Cream</v>
      </c>
    </row>
    <row r="147" spans="1:20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41639</v>
      </c>
      <c r="O147" s="19" t="str">
        <f>VLOOKUP(Coffee_data[[#This Row],[Area Code]],Location!$B$1:$E$157,2,FALSE)</f>
        <v>Nevada</v>
      </c>
      <c r="P147" s="19" t="str">
        <f>VLOOKUP(Coffee_data[[#This Row],[Area Code]],Location!$B$1:$E$157,3,FALSE)</f>
        <v>West</v>
      </c>
      <c r="Q147" s="19" t="str">
        <f>VLOOKUP(Coffee_data[[#This Row],[Area Code]],Location!$B$1:$E$157,4,FALSE)</f>
        <v>Small Market</v>
      </c>
      <c r="R147" s="56" t="str">
        <f>HLOOKUP(Coffee_data[[#This Row],[ProductId]],Product!$B$4:$O$7,2,FALSE)</f>
        <v>Regular</v>
      </c>
      <c r="S147" s="56" t="str">
        <f>HLOOKUP(Coffee_data[[#This Row],[ProductId]],Product!$B$4:$O$7,3,FALSE)</f>
        <v>Espresso</v>
      </c>
      <c r="T147" s="56" t="str">
        <f>HLOOKUP(Coffee_data[[#This Row],[ProductId]],Product!$B$4:$O$7,4,FALSE)</f>
        <v>Caffe Latte</v>
      </c>
    </row>
    <row r="148" spans="1:20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45</v>
      </c>
      <c r="L148">
        <v>702</v>
      </c>
      <c r="M148">
        <v>5</v>
      </c>
      <c r="N148" s="2">
        <v>41639</v>
      </c>
      <c r="O148" s="19" t="str">
        <f>VLOOKUP(Coffee_data[[#This Row],[Area Code]],Location!$B$1:$E$157,2,FALSE)</f>
        <v>Nevada</v>
      </c>
      <c r="P148" s="19" t="str">
        <f>VLOOKUP(Coffee_data[[#This Row],[Area Code]],Location!$B$1:$E$157,3,FALSE)</f>
        <v>West</v>
      </c>
      <c r="Q148" s="19" t="str">
        <f>VLOOKUP(Coffee_data[[#This Row],[Area Code]],Location!$B$1:$E$157,4,FALSE)</f>
        <v>Small Market</v>
      </c>
      <c r="R148" s="56" t="str">
        <f>HLOOKUP(Coffee_data[[#This Row],[ProductId]],Product!$B$4:$O$7,2,FALSE)</f>
        <v>Regular</v>
      </c>
      <c r="S148" s="56" t="str">
        <f>HLOOKUP(Coffee_data[[#This Row],[ProductId]],Product!$B$4:$O$7,3,FALSE)</f>
        <v>Espresso</v>
      </c>
      <c r="T148" s="56" t="str">
        <f>HLOOKUP(Coffee_data[[#This Row],[ProductId]],Product!$B$4:$O$7,4,FALSE)</f>
        <v>Caffe Mocha</v>
      </c>
    </row>
    <row r="149" spans="1:20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41639</v>
      </c>
      <c r="O149" s="19" t="str">
        <f>VLOOKUP(Coffee_data[[#This Row],[Area Code]],Location!$B$1:$E$157,2,FALSE)</f>
        <v>Nevada</v>
      </c>
      <c r="P149" s="19" t="str">
        <f>VLOOKUP(Coffee_data[[#This Row],[Area Code]],Location!$B$1:$E$157,3,FALSE)</f>
        <v>West</v>
      </c>
      <c r="Q149" s="19" t="str">
        <f>VLOOKUP(Coffee_data[[#This Row],[Area Code]],Location!$B$1:$E$157,4,FALSE)</f>
        <v>Small Market</v>
      </c>
      <c r="R149" s="56" t="str">
        <f>HLOOKUP(Coffee_data[[#This Row],[ProductId]],Product!$B$4:$O$7,2,FALSE)</f>
        <v>Decaf</v>
      </c>
      <c r="S149" s="56" t="str">
        <f>HLOOKUP(Coffee_data[[#This Row],[ProductId]],Product!$B$4:$O$7,3,FALSE)</f>
        <v>Espresso</v>
      </c>
      <c r="T149" s="56" t="str">
        <f>HLOOKUP(Coffee_data[[#This Row],[ProductId]],Product!$B$4:$O$7,4,FALSE)</f>
        <v>Decaf Espresso</v>
      </c>
    </row>
    <row r="150" spans="1:20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33</v>
      </c>
      <c r="J150">
        <v>40</v>
      </c>
      <c r="K150">
        <v>73</v>
      </c>
      <c r="L150">
        <v>775</v>
      </c>
      <c r="M150">
        <v>3</v>
      </c>
      <c r="N150" s="2">
        <v>41639</v>
      </c>
      <c r="O150" s="19" t="str">
        <f>VLOOKUP(Coffee_data[[#This Row],[Area Code]],Location!$B$1:$E$157,2,FALSE)</f>
        <v>Nevada</v>
      </c>
      <c r="P150" s="19" t="str">
        <f>VLOOKUP(Coffee_data[[#This Row],[Area Code]],Location!$B$1:$E$157,3,FALSE)</f>
        <v>West</v>
      </c>
      <c r="Q150" s="19" t="str">
        <f>VLOOKUP(Coffee_data[[#This Row],[Area Code]],Location!$B$1:$E$157,4,FALSE)</f>
        <v>Small Market</v>
      </c>
      <c r="R150" s="56" t="str">
        <f>HLOOKUP(Coffee_data[[#This Row],[ProductId]],Product!$B$4:$O$7,2,FALSE)</f>
        <v>Decaf</v>
      </c>
      <c r="S150" s="56" t="str">
        <f>HLOOKUP(Coffee_data[[#This Row],[ProductId]],Product!$B$4:$O$7,3,FALSE)</f>
        <v>Coffee</v>
      </c>
      <c r="T150" s="56" t="str">
        <f>HLOOKUP(Coffee_data[[#This Row],[ProductId]],Product!$B$4:$O$7,4,FALSE)</f>
        <v>Decaf Irish Cream</v>
      </c>
    </row>
    <row r="151" spans="1:20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228</v>
      </c>
      <c r="L151">
        <v>702</v>
      </c>
      <c r="M151">
        <v>8</v>
      </c>
      <c r="N151" s="2">
        <v>41639</v>
      </c>
      <c r="O151" s="19" t="str">
        <f>VLOOKUP(Coffee_data[[#This Row],[Area Code]],Location!$B$1:$E$157,2,FALSE)</f>
        <v>Nevada</v>
      </c>
      <c r="P151" s="19" t="str">
        <f>VLOOKUP(Coffee_data[[#This Row],[Area Code]],Location!$B$1:$E$157,3,FALSE)</f>
        <v>West</v>
      </c>
      <c r="Q151" s="19" t="str">
        <f>VLOOKUP(Coffee_data[[#This Row],[Area Code]],Location!$B$1:$E$157,4,FALSE)</f>
        <v>Small Market</v>
      </c>
      <c r="R151" s="56" t="str">
        <f>HLOOKUP(Coffee_data[[#This Row],[ProductId]],Product!$B$4:$O$7,2,FALSE)</f>
        <v>Decaf</v>
      </c>
      <c r="S151" s="56" t="str">
        <f>HLOOKUP(Coffee_data[[#This Row],[ProductId]],Product!$B$4:$O$7,3,FALSE)</f>
        <v>Herbal Tea</v>
      </c>
      <c r="T151" s="56" t="str">
        <f>HLOOKUP(Coffee_data[[#This Row],[ProductId]],Product!$B$4:$O$7,4,FALSE)</f>
        <v>Chamomile</v>
      </c>
    </row>
    <row r="152" spans="1:20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79</v>
      </c>
      <c r="J152">
        <v>180</v>
      </c>
      <c r="K152">
        <v>309</v>
      </c>
      <c r="L152">
        <v>775</v>
      </c>
      <c r="M152">
        <v>9</v>
      </c>
      <c r="N152" s="2">
        <v>41639</v>
      </c>
      <c r="O152" s="19" t="str">
        <f>VLOOKUP(Coffee_data[[#This Row],[Area Code]],Location!$B$1:$E$157,2,FALSE)</f>
        <v>Nevada</v>
      </c>
      <c r="P152" s="19" t="str">
        <f>VLOOKUP(Coffee_data[[#This Row],[Area Code]],Location!$B$1:$E$157,3,FALSE)</f>
        <v>West</v>
      </c>
      <c r="Q152" s="19" t="str">
        <f>VLOOKUP(Coffee_data[[#This Row],[Area Code]],Location!$B$1:$E$157,4,FALSE)</f>
        <v>Small Market</v>
      </c>
      <c r="R152" s="56" t="str">
        <f>HLOOKUP(Coffee_data[[#This Row],[ProductId]],Product!$B$4:$O$7,2,FALSE)</f>
        <v>Decaf</v>
      </c>
      <c r="S152" s="56" t="str">
        <f>HLOOKUP(Coffee_data[[#This Row],[ProductId]],Product!$B$4:$O$7,3,FALSE)</f>
        <v>Herbal Tea</v>
      </c>
      <c r="T152" s="56" t="str">
        <f>HLOOKUP(Coffee_data[[#This Row],[ProductId]],Product!$B$4:$O$7,4,FALSE)</f>
        <v>Lemon</v>
      </c>
    </row>
    <row r="153" spans="1:20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90</v>
      </c>
      <c r="J153">
        <v>120</v>
      </c>
      <c r="K153">
        <v>200</v>
      </c>
      <c r="L153">
        <v>702</v>
      </c>
      <c r="M153">
        <v>10</v>
      </c>
      <c r="N153" s="2">
        <v>41639</v>
      </c>
      <c r="O153" s="19" t="str">
        <f>VLOOKUP(Coffee_data[[#This Row],[Area Code]],Location!$B$1:$E$157,2,FALSE)</f>
        <v>Nevada</v>
      </c>
      <c r="P153" s="19" t="str">
        <f>VLOOKUP(Coffee_data[[#This Row],[Area Code]],Location!$B$1:$E$157,3,FALSE)</f>
        <v>West</v>
      </c>
      <c r="Q153" s="19" t="str">
        <f>VLOOKUP(Coffee_data[[#This Row],[Area Code]],Location!$B$1:$E$157,4,FALSE)</f>
        <v>Small Market</v>
      </c>
      <c r="R153" s="56" t="str">
        <f>HLOOKUP(Coffee_data[[#This Row],[ProductId]],Product!$B$4:$O$7,2,FALSE)</f>
        <v>Decaf</v>
      </c>
      <c r="S153" s="56" t="str">
        <f>HLOOKUP(Coffee_data[[#This Row],[ProductId]],Product!$B$4:$O$7,3,FALSE)</f>
        <v>Herbal Tea</v>
      </c>
      <c r="T153" s="56" t="str">
        <f>HLOOKUP(Coffee_data[[#This Row],[ProductId]],Product!$B$4:$O$7,4,FALSE)</f>
        <v>Mint</v>
      </c>
    </row>
    <row r="154" spans="1:20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99</v>
      </c>
      <c r="J154">
        <v>220</v>
      </c>
      <c r="K154">
        <v>381</v>
      </c>
      <c r="L154">
        <v>775</v>
      </c>
      <c r="M154">
        <v>11</v>
      </c>
      <c r="N154" s="2">
        <v>41639</v>
      </c>
      <c r="O154" s="19" t="str">
        <f>VLOOKUP(Coffee_data[[#This Row],[Area Code]],Location!$B$1:$E$157,2,FALSE)</f>
        <v>Nevada</v>
      </c>
      <c r="P154" s="19" t="str">
        <f>VLOOKUP(Coffee_data[[#This Row],[Area Code]],Location!$B$1:$E$157,3,FALSE)</f>
        <v>West</v>
      </c>
      <c r="Q154" s="19" t="str">
        <f>VLOOKUP(Coffee_data[[#This Row],[Area Code]],Location!$B$1:$E$157,4,FALSE)</f>
        <v>Small Market</v>
      </c>
      <c r="R154" s="56" t="str">
        <f>HLOOKUP(Coffee_data[[#This Row],[ProductId]],Product!$B$4:$O$7,2,FALSE)</f>
        <v>Regular</v>
      </c>
      <c r="S154" s="56" t="str">
        <f>HLOOKUP(Coffee_data[[#This Row],[ProductId]],Product!$B$4:$O$7,3,FALSE)</f>
        <v>Tea</v>
      </c>
      <c r="T154" s="56" t="str">
        <f>HLOOKUP(Coffee_data[[#This Row],[ProductId]],Product!$B$4:$O$7,4,FALSE)</f>
        <v>Darjeeling</v>
      </c>
    </row>
    <row r="155" spans="1:20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104</v>
      </c>
      <c r="J155">
        <v>160</v>
      </c>
      <c r="K155">
        <v>322</v>
      </c>
      <c r="L155">
        <v>775</v>
      </c>
      <c r="M155">
        <v>12</v>
      </c>
      <c r="N155" s="2">
        <v>41639</v>
      </c>
      <c r="O155" s="19" t="str">
        <f>VLOOKUP(Coffee_data[[#This Row],[Area Code]],Location!$B$1:$E$157,2,FALSE)</f>
        <v>Nevada</v>
      </c>
      <c r="P155" s="19" t="str">
        <f>VLOOKUP(Coffee_data[[#This Row],[Area Code]],Location!$B$1:$E$157,3,FALSE)</f>
        <v>West</v>
      </c>
      <c r="Q155" s="19" t="str">
        <f>VLOOKUP(Coffee_data[[#This Row],[Area Code]],Location!$B$1:$E$157,4,FALSE)</f>
        <v>Small Market</v>
      </c>
      <c r="R155" s="56" t="str">
        <f>HLOOKUP(Coffee_data[[#This Row],[ProductId]],Product!$B$4:$O$7,2,FALSE)</f>
        <v>Regular</v>
      </c>
      <c r="S155" s="56" t="str">
        <f>HLOOKUP(Coffee_data[[#This Row],[ProductId]],Product!$B$4:$O$7,3,FALSE)</f>
        <v>Tea</v>
      </c>
      <c r="T155" s="56" t="str">
        <f>HLOOKUP(Coffee_data[[#This Row],[ProductId]],Product!$B$4:$O$7,4,FALSE)</f>
        <v>Earl Grey</v>
      </c>
    </row>
    <row r="156" spans="1:20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-13</v>
      </c>
      <c r="L156">
        <v>702</v>
      </c>
      <c r="M156">
        <v>13</v>
      </c>
      <c r="N156" s="2">
        <v>41639</v>
      </c>
      <c r="O156" s="19" t="str">
        <f>VLOOKUP(Coffee_data[[#This Row],[Area Code]],Location!$B$1:$E$157,2,FALSE)</f>
        <v>Nevada</v>
      </c>
      <c r="P156" s="19" t="str">
        <f>VLOOKUP(Coffee_data[[#This Row],[Area Code]],Location!$B$1:$E$157,3,FALSE)</f>
        <v>West</v>
      </c>
      <c r="Q156" s="19" t="str">
        <f>VLOOKUP(Coffee_data[[#This Row],[Area Code]],Location!$B$1:$E$157,4,FALSE)</f>
        <v>Small Market</v>
      </c>
      <c r="R156" s="56" t="str">
        <f>HLOOKUP(Coffee_data[[#This Row],[ProductId]],Product!$B$4:$O$7,2,FALSE)</f>
        <v>Regular</v>
      </c>
      <c r="S156" s="56" t="str">
        <f>HLOOKUP(Coffee_data[[#This Row],[ProductId]],Product!$B$4:$O$7,3,FALSE)</f>
        <v>Tea</v>
      </c>
      <c r="T156" s="56" t="str">
        <f>HLOOKUP(Coffee_data[[#This Row],[ProductId]],Product!$B$4:$O$7,4,FALSE)</f>
        <v>Green Tea</v>
      </c>
    </row>
    <row r="157" spans="1:20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42</v>
      </c>
      <c r="J157">
        <v>50</v>
      </c>
      <c r="K157">
        <v>88</v>
      </c>
      <c r="L157">
        <v>702</v>
      </c>
      <c r="M157">
        <v>2</v>
      </c>
      <c r="N157" s="2">
        <v>41639</v>
      </c>
      <c r="O157" s="19" t="str">
        <f>VLOOKUP(Coffee_data[[#This Row],[Area Code]],Location!$B$1:$E$157,2,FALSE)</f>
        <v>Nevada</v>
      </c>
      <c r="P157" s="19" t="str">
        <f>VLOOKUP(Coffee_data[[#This Row],[Area Code]],Location!$B$1:$E$157,3,FALSE)</f>
        <v>West</v>
      </c>
      <c r="Q157" s="19" t="str">
        <f>VLOOKUP(Coffee_data[[#This Row],[Area Code]],Location!$B$1:$E$157,4,FALSE)</f>
        <v>Small Market</v>
      </c>
      <c r="R157" s="56" t="str">
        <f>HLOOKUP(Coffee_data[[#This Row],[ProductId]],Product!$B$4:$O$7,2,FALSE)</f>
        <v>Regular</v>
      </c>
      <c r="S157" s="56" t="str">
        <f>HLOOKUP(Coffee_data[[#This Row],[ProductId]],Product!$B$4:$O$7,3,FALSE)</f>
        <v>Coffee</v>
      </c>
      <c r="T157" s="56" t="str">
        <f>HLOOKUP(Coffee_data[[#This Row],[ProductId]],Product!$B$4:$O$7,4,FALSE)</f>
        <v>Columbian</v>
      </c>
    </row>
    <row r="158" spans="1:20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54</v>
      </c>
      <c r="J158">
        <v>70</v>
      </c>
      <c r="K158">
        <v>124</v>
      </c>
      <c r="L158">
        <v>503</v>
      </c>
      <c r="M158">
        <v>4</v>
      </c>
      <c r="N158" s="2">
        <v>41639</v>
      </c>
      <c r="O158" s="19" t="str">
        <f>VLOOKUP(Coffee_data[[#This Row],[Area Code]],Location!$B$1:$E$157,2,FALSE)</f>
        <v>Oregon</v>
      </c>
      <c r="P158" s="19" t="str">
        <f>VLOOKUP(Coffee_data[[#This Row],[Area Code]],Location!$B$1:$E$157,3,FALSE)</f>
        <v>West</v>
      </c>
      <c r="Q158" s="19" t="str">
        <f>VLOOKUP(Coffee_data[[#This Row],[Area Code]],Location!$B$1:$E$157,4,FALSE)</f>
        <v>Small Market</v>
      </c>
      <c r="R158" s="56" t="str">
        <f>HLOOKUP(Coffee_data[[#This Row],[ProductId]],Product!$B$4:$O$7,2,FALSE)</f>
        <v>Regular</v>
      </c>
      <c r="S158" s="56" t="str">
        <f>HLOOKUP(Coffee_data[[#This Row],[ProductId]],Product!$B$4:$O$7,3,FALSE)</f>
        <v>Espresso</v>
      </c>
      <c r="T158" s="56" t="str">
        <f>HLOOKUP(Coffee_data[[#This Row],[ProductId]],Product!$B$4:$O$7,4,FALSE)</f>
        <v>Caffe Latte</v>
      </c>
    </row>
    <row r="159" spans="1:20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55</v>
      </c>
      <c r="J159">
        <v>80</v>
      </c>
      <c r="K159">
        <v>130</v>
      </c>
      <c r="L159">
        <v>503</v>
      </c>
      <c r="M159">
        <v>5</v>
      </c>
      <c r="N159" s="2">
        <v>41639</v>
      </c>
      <c r="O159" s="19" t="str">
        <f>VLOOKUP(Coffee_data[[#This Row],[Area Code]],Location!$B$1:$E$157,2,FALSE)</f>
        <v>Oregon</v>
      </c>
      <c r="P159" s="19" t="str">
        <f>VLOOKUP(Coffee_data[[#This Row],[Area Code]],Location!$B$1:$E$157,3,FALSE)</f>
        <v>West</v>
      </c>
      <c r="Q159" s="19" t="str">
        <f>VLOOKUP(Coffee_data[[#This Row],[Area Code]],Location!$B$1:$E$157,4,FALSE)</f>
        <v>Small Market</v>
      </c>
      <c r="R159" s="56" t="str">
        <f>HLOOKUP(Coffee_data[[#This Row],[ProductId]],Product!$B$4:$O$7,2,FALSE)</f>
        <v>Regular</v>
      </c>
      <c r="S159" s="56" t="str">
        <f>HLOOKUP(Coffee_data[[#This Row],[ProductId]],Product!$B$4:$O$7,3,FALSE)</f>
        <v>Espresso</v>
      </c>
      <c r="T159" s="56" t="str">
        <f>HLOOKUP(Coffee_data[[#This Row],[ProductId]],Product!$B$4:$O$7,4,FALSE)</f>
        <v>Caffe Mocha</v>
      </c>
    </row>
    <row r="160" spans="1:20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314</v>
      </c>
      <c r="L160">
        <v>971</v>
      </c>
      <c r="M160">
        <v>6</v>
      </c>
      <c r="N160" s="2">
        <v>41639</v>
      </c>
      <c r="O160" s="19" t="str">
        <f>VLOOKUP(Coffee_data[[#This Row],[Area Code]],Location!$B$1:$E$157,2,FALSE)</f>
        <v>Oregon</v>
      </c>
      <c r="P160" s="19" t="str">
        <f>VLOOKUP(Coffee_data[[#This Row],[Area Code]],Location!$B$1:$E$157,3,FALSE)</f>
        <v>West</v>
      </c>
      <c r="Q160" s="19" t="str">
        <f>VLOOKUP(Coffee_data[[#This Row],[Area Code]],Location!$B$1:$E$157,4,FALSE)</f>
        <v>Small Market</v>
      </c>
      <c r="R160" s="56" t="str">
        <f>HLOOKUP(Coffee_data[[#This Row],[ProductId]],Product!$B$4:$O$7,2,FALSE)</f>
        <v>Decaf</v>
      </c>
      <c r="S160" s="56" t="str">
        <f>HLOOKUP(Coffee_data[[#This Row],[ProductId]],Product!$B$4:$O$7,3,FALSE)</f>
        <v>Espresso</v>
      </c>
      <c r="T160" s="56" t="str">
        <f>HLOOKUP(Coffee_data[[#This Row],[ProductId]],Product!$B$4:$O$7,4,FALSE)</f>
        <v>Decaf Espresso</v>
      </c>
    </row>
    <row r="161" spans="1:20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73</v>
      </c>
      <c r="J161">
        <v>100</v>
      </c>
      <c r="K161">
        <v>170</v>
      </c>
      <c r="L161">
        <v>971</v>
      </c>
      <c r="M161">
        <v>3</v>
      </c>
      <c r="N161" s="2">
        <v>41639</v>
      </c>
      <c r="O161" s="19" t="str">
        <f>VLOOKUP(Coffee_data[[#This Row],[Area Code]],Location!$B$1:$E$157,2,FALSE)</f>
        <v>Oregon</v>
      </c>
      <c r="P161" s="19" t="str">
        <f>VLOOKUP(Coffee_data[[#This Row],[Area Code]],Location!$B$1:$E$157,3,FALSE)</f>
        <v>West</v>
      </c>
      <c r="Q161" s="19" t="str">
        <f>VLOOKUP(Coffee_data[[#This Row],[Area Code]],Location!$B$1:$E$157,4,FALSE)</f>
        <v>Small Market</v>
      </c>
      <c r="R161" s="56" t="str">
        <f>HLOOKUP(Coffee_data[[#This Row],[ProductId]],Product!$B$4:$O$7,2,FALSE)</f>
        <v>Decaf</v>
      </c>
      <c r="S161" s="56" t="str">
        <f>HLOOKUP(Coffee_data[[#This Row],[ProductId]],Product!$B$4:$O$7,3,FALSE)</f>
        <v>Coffee</v>
      </c>
      <c r="T161" s="56" t="str">
        <f>HLOOKUP(Coffee_data[[#This Row],[ProductId]],Product!$B$4:$O$7,4,FALSE)</f>
        <v>Decaf Irish Cream</v>
      </c>
    </row>
    <row r="162" spans="1:20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22</v>
      </c>
      <c r="J162">
        <v>40</v>
      </c>
      <c r="K162">
        <v>70</v>
      </c>
      <c r="L162">
        <v>971</v>
      </c>
      <c r="M162">
        <v>8</v>
      </c>
      <c r="N162" s="2">
        <v>41639</v>
      </c>
      <c r="O162" s="19" t="str">
        <f>VLOOKUP(Coffee_data[[#This Row],[Area Code]],Location!$B$1:$E$157,2,FALSE)</f>
        <v>Oregon</v>
      </c>
      <c r="P162" s="19" t="str">
        <f>VLOOKUP(Coffee_data[[#This Row],[Area Code]],Location!$B$1:$E$157,3,FALSE)</f>
        <v>West</v>
      </c>
      <c r="Q162" s="19" t="str">
        <f>VLOOKUP(Coffee_data[[#This Row],[Area Code]],Location!$B$1:$E$157,4,FALSE)</f>
        <v>Small Market</v>
      </c>
      <c r="R162" s="56" t="str">
        <f>HLOOKUP(Coffee_data[[#This Row],[ProductId]],Product!$B$4:$O$7,2,FALSE)</f>
        <v>Decaf</v>
      </c>
      <c r="S162" s="56" t="str">
        <f>HLOOKUP(Coffee_data[[#This Row],[ProductId]],Product!$B$4:$O$7,3,FALSE)</f>
        <v>Herbal Tea</v>
      </c>
      <c r="T162" s="56" t="str">
        <f>HLOOKUP(Coffee_data[[#This Row],[ProductId]],Product!$B$4:$O$7,4,FALSE)</f>
        <v>Chamomile</v>
      </c>
    </row>
    <row r="163" spans="1:20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21</v>
      </c>
      <c r="J163">
        <v>50</v>
      </c>
      <c r="K163">
        <v>80</v>
      </c>
      <c r="L163">
        <v>503</v>
      </c>
      <c r="M163">
        <v>9</v>
      </c>
      <c r="N163" s="2">
        <v>41639</v>
      </c>
      <c r="O163" s="19" t="str">
        <f>VLOOKUP(Coffee_data[[#This Row],[Area Code]],Location!$B$1:$E$157,2,FALSE)</f>
        <v>Oregon</v>
      </c>
      <c r="P163" s="19" t="str">
        <f>VLOOKUP(Coffee_data[[#This Row],[Area Code]],Location!$B$1:$E$157,3,FALSE)</f>
        <v>West</v>
      </c>
      <c r="Q163" s="19" t="str">
        <f>VLOOKUP(Coffee_data[[#This Row],[Area Code]],Location!$B$1:$E$157,4,FALSE)</f>
        <v>Small Market</v>
      </c>
      <c r="R163" s="56" t="str">
        <f>HLOOKUP(Coffee_data[[#This Row],[ProductId]],Product!$B$4:$O$7,2,FALSE)</f>
        <v>Decaf</v>
      </c>
      <c r="S163" s="56" t="str">
        <f>HLOOKUP(Coffee_data[[#This Row],[ProductId]],Product!$B$4:$O$7,3,FALSE)</f>
        <v>Herbal Tea</v>
      </c>
      <c r="T163" s="56" t="str">
        <f>HLOOKUP(Coffee_data[[#This Row],[ProductId]],Product!$B$4:$O$7,4,FALSE)</f>
        <v>Lemon</v>
      </c>
    </row>
    <row r="164" spans="1:20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41639</v>
      </c>
      <c r="O164" s="19" t="str">
        <f>VLOOKUP(Coffee_data[[#This Row],[Area Code]],Location!$B$1:$E$157,2,FALSE)</f>
        <v>Oregon</v>
      </c>
      <c r="P164" s="19" t="str">
        <f>VLOOKUP(Coffee_data[[#This Row],[Area Code]],Location!$B$1:$E$157,3,FALSE)</f>
        <v>West</v>
      </c>
      <c r="Q164" s="19" t="str">
        <f>VLOOKUP(Coffee_data[[#This Row],[Area Code]],Location!$B$1:$E$157,4,FALSE)</f>
        <v>Small Market</v>
      </c>
      <c r="R164" s="56" t="str">
        <f>HLOOKUP(Coffee_data[[#This Row],[ProductId]],Product!$B$4:$O$7,2,FALSE)</f>
        <v>Regular</v>
      </c>
      <c r="S164" s="56" t="str">
        <f>HLOOKUP(Coffee_data[[#This Row],[ProductId]],Product!$B$4:$O$7,3,FALSE)</f>
        <v>Tea</v>
      </c>
      <c r="T164" s="56" t="str">
        <f>HLOOKUP(Coffee_data[[#This Row],[ProductId]],Product!$B$4:$O$7,4,FALSE)</f>
        <v>Darjeeling</v>
      </c>
    </row>
    <row r="165" spans="1:20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128</v>
      </c>
      <c r="L165">
        <v>503</v>
      </c>
      <c r="M165">
        <v>12</v>
      </c>
      <c r="N165" s="2">
        <v>41639</v>
      </c>
      <c r="O165" s="19" t="str">
        <f>VLOOKUP(Coffee_data[[#This Row],[Area Code]],Location!$B$1:$E$157,2,FALSE)</f>
        <v>Oregon</v>
      </c>
      <c r="P165" s="19" t="str">
        <f>VLOOKUP(Coffee_data[[#This Row],[Area Code]],Location!$B$1:$E$157,3,FALSE)</f>
        <v>West</v>
      </c>
      <c r="Q165" s="19" t="str">
        <f>VLOOKUP(Coffee_data[[#This Row],[Area Code]],Location!$B$1:$E$157,4,FALSE)</f>
        <v>Small Market</v>
      </c>
      <c r="R165" s="56" t="str">
        <f>HLOOKUP(Coffee_data[[#This Row],[ProductId]],Product!$B$4:$O$7,2,FALSE)</f>
        <v>Regular</v>
      </c>
      <c r="S165" s="56" t="str">
        <f>HLOOKUP(Coffee_data[[#This Row],[ProductId]],Product!$B$4:$O$7,3,FALSE)</f>
        <v>Tea</v>
      </c>
      <c r="T165" s="56" t="str">
        <f>HLOOKUP(Coffee_data[[#This Row],[ProductId]],Product!$B$4:$O$7,4,FALSE)</f>
        <v>Earl Grey</v>
      </c>
    </row>
    <row r="166" spans="1:20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37</v>
      </c>
      <c r="J166">
        <v>80</v>
      </c>
      <c r="K166">
        <v>117</v>
      </c>
      <c r="L166">
        <v>541</v>
      </c>
      <c r="M166">
        <v>13</v>
      </c>
      <c r="N166" s="2">
        <v>41639</v>
      </c>
      <c r="O166" s="19" t="str">
        <f>VLOOKUP(Coffee_data[[#This Row],[Area Code]],Location!$B$1:$E$157,2,FALSE)</f>
        <v>Oregon</v>
      </c>
      <c r="P166" s="19" t="str">
        <f>VLOOKUP(Coffee_data[[#This Row],[Area Code]],Location!$B$1:$E$157,3,FALSE)</f>
        <v>West</v>
      </c>
      <c r="Q166" s="19" t="str">
        <f>VLOOKUP(Coffee_data[[#This Row],[Area Code]],Location!$B$1:$E$157,4,FALSE)</f>
        <v>Small Market</v>
      </c>
      <c r="R166" s="56" t="str">
        <f>HLOOKUP(Coffee_data[[#This Row],[ProductId]],Product!$B$4:$O$7,2,FALSE)</f>
        <v>Regular</v>
      </c>
      <c r="S166" s="56" t="str">
        <f>HLOOKUP(Coffee_data[[#This Row],[ProductId]],Product!$B$4:$O$7,3,FALSE)</f>
        <v>Tea</v>
      </c>
      <c r="T166" s="56" t="str">
        <f>HLOOKUP(Coffee_data[[#This Row],[ProductId]],Product!$B$4:$O$7,4,FALSE)</f>
        <v>Green Tea</v>
      </c>
    </row>
    <row r="167" spans="1:20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69</v>
      </c>
      <c r="J167">
        <v>110</v>
      </c>
      <c r="K167">
        <v>180</v>
      </c>
      <c r="L167">
        <v>541</v>
      </c>
      <c r="M167">
        <v>1</v>
      </c>
      <c r="N167" s="2">
        <v>41639</v>
      </c>
      <c r="O167" s="19" t="str">
        <f>VLOOKUP(Coffee_data[[#This Row],[Area Code]],Location!$B$1:$E$157,2,FALSE)</f>
        <v>Oregon</v>
      </c>
      <c r="P167" s="19" t="str">
        <f>VLOOKUP(Coffee_data[[#This Row],[Area Code]],Location!$B$1:$E$157,3,FALSE)</f>
        <v>West</v>
      </c>
      <c r="Q167" s="19" t="str">
        <f>VLOOKUP(Coffee_data[[#This Row],[Area Code]],Location!$B$1:$E$157,4,FALSE)</f>
        <v>Small Market</v>
      </c>
      <c r="R167" s="56" t="str">
        <f>HLOOKUP(Coffee_data[[#This Row],[ProductId]],Product!$B$4:$O$7,2,FALSE)</f>
        <v>Regular</v>
      </c>
      <c r="S167" s="56" t="str">
        <f>HLOOKUP(Coffee_data[[#This Row],[ProductId]],Product!$B$4:$O$7,3,FALSE)</f>
        <v>Coffee</v>
      </c>
      <c r="T167" s="56" t="str">
        <f>HLOOKUP(Coffee_data[[#This Row],[ProductId]],Product!$B$4:$O$7,4,FALSE)</f>
        <v>Amaretto</v>
      </c>
    </row>
    <row r="168" spans="1:20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82</v>
      </c>
      <c r="J168">
        <v>120</v>
      </c>
      <c r="K168">
        <v>198</v>
      </c>
      <c r="L168">
        <v>503</v>
      </c>
      <c r="M168">
        <v>2</v>
      </c>
      <c r="N168" s="2">
        <v>41639</v>
      </c>
      <c r="O168" s="19" t="str">
        <f>VLOOKUP(Coffee_data[[#This Row],[Area Code]],Location!$B$1:$E$157,2,FALSE)</f>
        <v>Oregon</v>
      </c>
      <c r="P168" s="19" t="str">
        <f>VLOOKUP(Coffee_data[[#This Row],[Area Code]],Location!$B$1:$E$157,3,FALSE)</f>
        <v>West</v>
      </c>
      <c r="Q168" s="19" t="str">
        <f>VLOOKUP(Coffee_data[[#This Row],[Area Code]],Location!$B$1:$E$157,4,FALSE)</f>
        <v>Small Market</v>
      </c>
      <c r="R168" s="56" t="str">
        <f>HLOOKUP(Coffee_data[[#This Row],[ProductId]],Product!$B$4:$O$7,2,FALSE)</f>
        <v>Regular</v>
      </c>
      <c r="S168" s="56" t="str">
        <f>HLOOKUP(Coffee_data[[#This Row],[ProductId]],Product!$B$4:$O$7,3,FALSE)</f>
        <v>Coffee</v>
      </c>
      <c r="T168" s="56" t="str">
        <f>HLOOKUP(Coffee_data[[#This Row],[ProductId]],Product!$B$4:$O$7,4,FALSE)</f>
        <v>Columbian</v>
      </c>
    </row>
    <row r="169" spans="1:20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44</v>
      </c>
      <c r="J169">
        <v>60</v>
      </c>
      <c r="K169">
        <v>96</v>
      </c>
      <c r="L169">
        <v>425</v>
      </c>
      <c r="M169">
        <v>4</v>
      </c>
      <c r="N169" s="2">
        <v>41639</v>
      </c>
      <c r="O169" s="19" t="str">
        <f>VLOOKUP(Coffee_data[[#This Row],[Area Code]],Location!$B$1:$E$157,2,FALSE)</f>
        <v>Washington</v>
      </c>
      <c r="P169" s="19" t="str">
        <f>VLOOKUP(Coffee_data[[#This Row],[Area Code]],Location!$B$1:$E$157,3,FALSE)</f>
        <v>West</v>
      </c>
      <c r="Q169" s="19" t="str">
        <f>VLOOKUP(Coffee_data[[#This Row],[Area Code]],Location!$B$1:$E$157,4,FALSE)</f>
        <v>Small Market</v>
      </c>
      <c r="R169" s="56" t="str">
        <f>HLOOKUP(Coffee_data[[#This Row],[ProductId]],Product!$B$4:$O$7,2,FALSE)</f>
        <v>Regular</v>
      </c>
      <c r="S169" s="56" t="str">
        <f>HLOOKUP(Coffee_data[[#This Row],[ProductId]],Product!$B$4:$O$7,3,FALSE)</f>
        <v>Espresso</v>
      </c>
      <c r="T169" s="56" t="str">
        <f>HLOOKUP(Coffee_data[[#This Row],[ProductId]],Product!$B$4:$O$7,4,FALSE)</f>
        <v>Caffe Latte</v>
      </c>
    </row>
    <row r="170" spans="1:20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55</v>
      </c>
      <c r="J170">
        <v>60</v>
      </c>
      <c r="K170">
        <v>110</v>
      </c>
      <c r="L170">
        <v>253</v>
      </c>
      <c r="M170">
        <v>5</v>
      </c>
      <c r="N170" s="2">
        <v>41639</v>
      </c>
      <c r="O170" s="19" t="str">
        <f>VLOOKUP(Coffee_data[[#This Row],[Area Code]],Location!$B$1:$E$157,2,FALSE)</f>
        <v>Washington</v>
      </c>
      <c r="P170" s="19" t="str">
        <f>VLOOKUP(Coffee_data[[#This Row],[Area Code]],Location!$B$1:$E$157,3,FALSE)</f>
        <v>West</v>
      </c>
      <c r="Q170" s="19" t="str">
        <f>VLOOKUP(Coffee_data[[#This Row],[Area Code]],Location!$B$1:$E$157,4,FALSE)</f>
        <v>Small Market</v>
      </c>
      <c r="R170" s="56" t="str">
        <f>HLOOKUP(Coffee_data[[#This Row],[ProductId]],Product!$B$4:$O$7,2,FALSE)</f>
        <v>Regular</v>
      </c>
      <c r="S170" s="56" t="str">
        <f>HLOOKUP(Coffee_data[[#This Row],[ProductId]],Product!$B$4:$O$7,3,FALSE)</f>
        <v>Espresso</v>
      </c>
      <c r="T170" s="56" t="str">
        <f>HLOOKUP(Coffee_data[[#This Row],[ProductId]],Product!$B$4:$O$7,4,FALSE)</f>
        <v>Caffe Mocha</v>
      </c>
    </row>
    <row r="171" spans="1:20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66</v>
      </c>
      <c r="J171">
        <v>80</v>
      </c>
      <c r="K171">
        <v>146</v>
      </c>
      <c r="L171">
        <v>206</v>
      </c>
      <c r="M171">
        <v>6</v>
      </c>
      <c r="N171" s="2">
        <v>41639</v>
      </c>
      <c r="O171" s="19" t="str">
        <f>VLOOKUP(Coffee_data[[#This Row],[Area Code]],Location!$B$1:$E$157,2,FALSE)</f>
        <v>Washington</v>
      </c>
      <c r="P171" s="19" t="str">
        <f>VLOOKUP(Coffee_data[[#This Row],[Area Code]],Location!$B$1:$E$157,3,FALSE)</f>
        <v>West</v>
      </c>
      <c r="Q171" s="19" t="str">
        <f>VLOOKUP(Coffee_data[[#This Row],[Area Code]],Location!$B$1:$E$157,4,FALSE)</f>
        <v>Small Market</v>
      </c>
      <c r="R171" s="56" t="str">
        <f>HLOOKUP(Coffee_data[[#This Row],[ProductId]],Product!$B$4:$O$7,2,FALSE)</f>
        <v>Decaf</v>
      </c>
      <c r="S171" s="56" t="str">
        <f>HLOOKUP(Coffee_data[[#This Row],[ProductId]],Product!$B$4:$O$7,3,FALSE)</f>
        <v>Espresso</v>
      </c>
      <c r="T171" s="56" t="str">
        <f>HLOOKUP(Coffee_data[[#This Row],[ProductId]],Product!$B$4:$O$7,4,FALSE)</f>
        <v>Decaf Espresso</v>
      </c>
    </row>
    <row r="172" spans="1:20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41639</v>
      </c>
      <c r="O172" s="19" t="str">
        <f>VLOOKUP(Coffee_data[[#This Row],[Area Code]],Location!$B$1:$E$157,2,FALSE)</f>
        <v>Washington</v>
      </c>
      <c r="P172" s="19" t="str">
        <f>VLOOKUP(Coffee_data[[#This Row],[Area Code]],Location!$B$1:$E$157,3,FALSE)</f>
        <v>West</v>
      </c>
      <c r="Q172" s="19" t="str">
        <f>VLOOKUP(Coffee_data[[#This Row],[Area Code]],Location!$B$1:$E$157,4,FALSE)</f>
        <v>Small Market</v>
      </c>
      <c r="R172" s="56" t="str">
        <f>HLOOKUP(Coffee_data[[#This Row],[ProductId]],Product!$B$4:$O$7,2,FALSE)</f>
        <v>Decaf</v>
      </c>
      <c r="S172" s="56" t="str">
        <f>HLOOKUP(Coffee_data[[#This Row],[ProductId]],Product!$B$4:$O$7,3,FALSE)</f>
        <v>Coffee</v>
      </c>
      <c r="T172" s="56" t="str">
        <f>HLOOKUP(Coffee_data[[#This Row],[ProductId]],Product!$B$4:$O$7,4,FALSE)</f>
        <v>Decaf Irish Cream</v>
      </c>
    </row>
    <row r="173" spans="1:20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98</v>
      </c>
      <c r="J173">
        <v>170</v>
      </c>
      <c r="K173">
        <v>270</v>
      </c>
      <c r="L173">
        <v>206</v>
      </c>
      <c r="M173">
        <v>8</v>
      </c>
      <c r="N173" s="2">
        <v>41639</v>
      </c>
      <c r="O173" s="19" t="str">
        <f>VLOOKUP(Coffee_data[[#This Row],[Area Code]],Location!$B$1:$E$157,2,FALSE)</f>
        <v>Washington</v>
      </c>
      <c r="P173" s="19" t="str">
        <f>VLOOKUP(Coffee_data[[#This Row],[Area Code]],Location!$B$1:$E$157,3,FALSE)</f>
        <v>West</v>
      </c>
      <c r="Q173" s="19" t="str">
        <f>VLOOKUP(Coffee_data[[#This Row],[Area Code]],Location!$B$1:$E$157,4,FALSE)</f>
        <v>Small Market</v>
      </c>
      <c r="R173" s="56" t="str">
        <f>HLOOKUP(Coffee_data[[#This Row],[ProductId]],Product!$B$4:$O$7,2,FALSE)</f>
        <v>Decaf</v>
      </c>
      <c r="S173" s="56" t="str">
        <f>HLOOKUP(Coffee_data[[#This Row],[ProductId]],Product!$B$4:$O$7,3,FALSE)</f>
        <v>Herbal Tea</v>
      </c>
      <c r="T173" s="56" t="str">
        <f>HLOOKUP(Coffee_data[[#This Row],[ProductId]],Product!$B$4:$O$7,4,FALSE)</f>
        <v>Chamomile</v>
      </c>
    </row>
    <row r="174" spans="1:20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41639</v>
      </c>
      <c r="O174" s="19" t="str">
        <f>VLOOKUP(Coffee_data[[#This Row],[Area Code]],Location!$B$1:$E$157,2,FALSE)</f>
        <v>Washington</v>
      </c>
      <c r="P174" s="19" t="str">
        <f>VLOOKUP(Coffee_data[[#This Row],[Area Code]],Location!$B$1:$E$157,3,FALSE)</f>
        <v>West</v>
      </c>
      <c r="Q174" s="19" t="str">
        <f>VLOOKUP(Coffee_data[[#This Row],[Area Code]],Location!$B$1:$E$157,4,FALSE)</f>
        <v>Small Market</v>
      </c>
      <c r="R174" s="56" t="str">
        <f>HLOOKUP(Coffee_data[[#This Row],[ProductId]],Product!$B$4:$O$7,2,FALSE)</f>
        <v>Decaf</v>
      </c>
      <c r="S174" s="56" t="str">
        <f>HLOOKUP(Coffee_data[[#This Row],[ProductId]],Product!$B$4:$O$7,3,FALSE)</f>
        <v>Herbal Tea</v>
      </c>
      <c r="T174" s="56" t="str">
        <f>HLOOKUP(Coffee_data[[#This Row],[ProductId]],Product!$B$4:$O$7,4,FALSE)</f>
        <v>Lemon</v>
      </c>
    </row>
    <row r="175" spans="1:20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29</v>
      </c>
      <c r="J175">
        <v>80</v>
      </c>
      <c r="K175">
        <v>109</v>
      </c>
      <c r="L175">
        <v>360</v>
      </c>
      <c r="M175">
        <v>11</v>
      </c>
      <c r="N175" s="2">
        <v>41639</v>
      </c>
      <c r="O175" s="19" t="str">
        <f>VLOOKUP(Coffee_data[[#This Row],[Area Code]],Location!$B$1:$E$157,2,FALSE)</f>
        <v>Washington</v>
      </c>
      <c r="P175" s="19" t="str">
        <f>VLOOKUP(Coffee_data[[#This Row],[Area Code]],Location!$B$1:$E$157,3,FALSE)</f>
        <v>West</v>
      </c>
      <c r="Q175" s="19" t="str">
        <f>VLOOKUP(Coffee_data[[#This Row],[Area Code]],Location!$B$1:$E$157,4,FALSE)</f>
        <v>Small Market</v>
      </c>
      <c r="R175" s="56" t="str">
        <f>HLOOKUP(Coffee_data[[#This Row],[ProductId]],Product!$B$4:$O$7,2,FALSE)</f>
        <v>Regular</v>
      </c>
      <c r="S175" s="56" t="str">
        <f>HLOOKUP(Coffee_data[[#This Row],[ProductId]],Product!$B$4:$O$7,3,FALSE)</f>
        <v>Tea</v>
      </c>
      <c r="T175" s="56" t="str">
        <f>HLOOKUP(Coffee_data[[#This Row],[ProductId]],Product!$B$4:$O$7,4,FALSE)</f>
        <v>Darjeeling</v>
      </c>
    </row>
    <row r="176" spans="1:20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112</v>
      </c>
      <c r="L176">
        <v>253</v>
      </c>
      <c r="M176">
        <v>12</v>
      </c>
      <c r="N176" s="2">
        <v>41639</v>
      </c>
      <c r="O176" s="19" t="str">
        <f>VLOOKUP(Coffee_data[[#This Row],[Area Code]],Location!$B$1:$E$157,2,FALSE)</f>
        <v>Washington</v>
      </c>
      <c r="P176" s="19" t="str">
        <f>VLOOKUP(Coffee_data[[#This Row],[Area Code]],Location!$B$1:$E$157,3,FALSE)</f>
        <v>West</v>
      </c>
      <c r="Q176" s="19" t="str">
        <f>VLOOKUP(Coffee_data[[#This Row],[Area Code]],Location!$B$1:$E$157,4,FALSE)</f>
        <v>Small Market</v>
      </c>
      <c r="R176" s="56" t="str">
        <f>HLOOKUP(Coffee_data[[#This Row],[ProductId]],Product!$B$4:$O$7,2,FALSE)</f>
        <v>Regular</v>
      </c>
      <c r="S176" s="56" t="str">
        <f>HLOOKUP(Coffee_data[[#This Row],[ProductId]],Product!$B$4:$O$7,3,FALSE)</f>
        <v>Tea</v>
      </c>
      <c r="T176" s="56" t="str">
        <f>HLOOKUP(Coffee_data[[#This Row],[ProductId]],Product!$B$4:$O$7,4,FALSE)</f>
        <v>Earl Grey</v>
      </c>
    </row>
    <row r="177" spans="1:20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107</v>
      </c>
      <c r="L177">
        <v>360</v>
      </c>
      <c r="M177">
        <v>13</v>
      </c>
      <c r="N177" s="2">
        <v>41639</v>
      </c>
      <c r="O177" s="19" t="str">
        <f>VLOOKUP(Coffee_data[[#This Row],[Area Code]],Location!$B$1:$E$157,2,FALSE)</f>
        <v>Washington</v>
      </c>
      <c r="P177" s="19" t="str">
        <f>VLOOKUP(Coffee_data[[#This Row],[Area Code]],Location!$B$1:$E$157,3,FALSE)</f>
        <v>West</v>
      </c>
      <c r="Q177" s="19" t="str">
        <f>VLOOKUP(Coffee_data[[#This Row],[Area Code]],Location!$B$1:$E$157,4,FALSE)</f>
        <v>Small Market</v>
      </c>
      <c r="R177" s="56" t="str">
        <f>HLOOKUP(Coffee_data[[#This Row],[ProductId]],Product!$B$4:$O$7,2,FALSE)</f>
        <v>Regular</v>
      </c>
      <c r="S177" s="56" t="str">
        <f>HLOOKUP(Coffee_data[[#This Row],[ProductId]],Product!$B$4:$O$7,3,FALSE)</f>
        <v>Tea</v>
      </c>
      <c r="T177" s="56" t="str">
        <f>HLOOKUP(Coffee_data[[#This Row],[ProductId]],Product!$B$4:$O$7,4,FALSE)</f>
        <v>Green Tea</v>
      </c>
    </row>
    <row r="178" spans="1:20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58</v>
      </c>
      <c r="J178">
        <v>100</v>
      </c>
      <c r="K178">
        <v>162</v>
      </c>
      <c r="L178">
        <v>206</v>
      </c>
      <c r="M178">
        <v>2</v>
      </c>
      <c r="N178" s="2">
        <v>41639</v>
      </c>
      <c r="O178" s="19" t="str">
        <f>VLOOKUP(Coffee_data[[#This Row],[Area Code]],Location!$B$1:$E$157,2,FALSE)</f>
        <v>Washington</v>
      </c>
      <c r="P178" s="19" t="str">
        <f>VLOOKUP(Coffee_data[[#This Row],[Area Code]],Location!$B$1:$E$157,3,FALSE)</f>
        <v>West</v>
      </c>
      <c r="Q178" s="19" t="str">
        <f>VLOOKUP(Coffee_data[[#This Row],[Area Code]],Location!$B$1:$E$157,4,FALSE)</f>
        <v>Small Market</v>
      </c>
      <c r="R178" s="56" t="str">
        <f>HLOOKUP(Coffee_data[[#This Row],[ProductId]],Product!$B$4:$O$7,2,FALSE)</f>
        <v>Regular</v>
      </c>
      <c r="S178" s="56" t="str">
        <f>HLOOKUP(Coffee_data[[#This Row],[ProductId]],Product!$B$4:$O$7,3,FALSE)</f>
        <v>Coffee</v>
      </c>
      <c r="T178" s="56" t="str">
        <f>HLOOKUP(Coffee_data[[#This Row],[ProductId]],Product!$B$4:$O$7,4,FALSE)</f>
        <v>Columbian</v>
      </c>
    </row>
    <row r="179" spans="1:20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79</v>
      </c>
      <c r="J179">
        <v>150</v>
      </c>
      <c r="K179">
        <v>251</v>
      </c>
      <c r="L179">
        <v>303</v>
      </c>
      <c r="M179">
        <v>1</v>
      </c>
      <c r="N179" s="2">
        <v>41670</v>
      </c>
      <c r="O179" s="19" t="str">
        <f>VLOOKUP(Coffee_data[[#This Row],[Area Code]],Location!$B$1:$E$157,2,FALSE)</f>
        <v>Colorado</v>
      </c>
      <c r="P179" s="19" t="str">
        <f>VLOOKUP(Coffee_data[[#This Row],[Area Code]],Location!$B$1:$E$157,3,FALSE)</f>
        <v>Central</v>
      </c>
      <c r="Q179" s="19" t="str">
        <f>VLOOKUP(Coffee_data[[#This Row],[Area Code]],Location!$B$1:$E$157,4,FALSE)</f>
        <v>Major Market</v>
      </c>
      <c r="R179" s="56" t="str">
        <f>HLOOKUP(Coffee_data[[#This Row],[ProductId]],Product!$B$4:$O$7,2,FALSE)</f>
        <v>Regular</v>
      </c>
      <c r="S179" s="56" t="str">
        <f>HLOOKUP(Coffee_data[[#This Row],[ProductId]],Product!$B$4:$O$7,3,FALSE)</f>
        <v>Coffee</v>
      </c>
      <c r="T179" s="56" t="str">
        <f>HLOOKUP(Coffee_data[[#This Row],[ProductId]],Product!$B$4:$O$7,4,FALSE)</f>
        <v>Amaretto</v>
      </c>
    </row>
    <row r="180" spans="1:20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78</v>
      </c>
      <c r="J180">
        <v>110</v>
      </c>
      <c r="K180">
        <v>192</v>
      </c>
      <c r="L180">
        <v>720</v>
      </c>
      <c r="M180">
        <v>2</v>
      </c>
      <c r="N180" s="2">
        <v>41670</v>
      </c>
      <c r="O180" s="19" t="str">
        <f>VLOOKUP(Coffee_data[[#This Row],[Area Code]],Location!$B$1:$E$157,2,FALSE)</f>
        <v>Colorado</v>
      </c>
      <c r="P180" s="19" t="str">
        <f>VLOOKUP(Coffee_data[[#This Row],[Area Code]],Location!$B$1:$E$157,3,FALSE)</f>
        <v>Central</v>
      </c>
      <c r="Q180" s="19" t="str">
        <f>VLOOKUP(Coffee_data[[#This Row],[Area Code]],Location!$B$1:$E$157,4,FALSE)</f>
        <v>Major Market</v>
      </c>
      <c r="R180" s="56" t="str">
        <f>HLOOKUP(Coffee_data[[#This Row],[ProductId]],Product!$B$4:$O$7,2,FALSE)</f>
        <v>Regular</v>
      </c>
      <c r="S180" s="56" t="str">
        <f>HLOOKUP(Coffee_data[[#This Row],[ProductId]],Product!$B$4:$O$7,3,FALSE)</f>
        <v>Coffee</v>
      </c>
      <c r="T180" s="56" t="str">
        <f>HLOOKUP(Coffee_data[[#This Row],[ProductId]],Product!$B$4:$O$7,4,FALSE)</f>
        <v>Columbian</v>
      </c>
    </row>
    <row r="181" spans="1:20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96</v>
      </c>
      <c r="J181">
        <v>140</v>
      </c>
      <c r="K181">
        <v>240</v>
      </c>
      <c r="L181">
        <v>719</v>
      </c>
      <c r="M181">
        <v>3</v>
      </c>
      <c r="N181" s="2">
        <v>41670</v>
      </c>
      <c r="O181" s="19" t="str">
        <f>VLOOKUP(Coffee_data[[#This Row],[Area Code]],Location!$B$1:$E$157,2,FALSE)</f>
        <v>Colorado</v>
      </c>
      <c r="P181" s="19" t="str">
        <f>VLOOKUP(Coffee_data[[#This Row],[Area Code]],Location!$B$1:$E$157,3,FALSE)</f>
        <v>Central</v>
      </c>
      <c r="Q181" s="19" t="str">
        <f>VLOOKUP(Coffee_data[[#This Row],[Area Code]],Location!$B$1:$E$157,4,FALSE)</f>
        <v>Major Market</v>
      </c>
      <c r="R181" s="56" t="str">
        <f>HLOOKUP(Coffee_data[[#This Row],[ProductId]],Product!$B$4:$O$7,2,FALSE)</f>
        <v>Decaf</v>
      </c>
      <c r="S181" s="56" t="str">
        <f>HLOOKUP(Coffee_data[[#This Row],[ProductId]],Product!$B$4:$O$7,3,FALSE)</f>
        <v>Coffee</v>
      </c>
      <c r="T181" s="56" t="str">
        <f>HLOOKUP(Coffee_data[[#This Row],[ProductId]],Product!$B$4:$O$7,4,FALSE)</f>
        <v>Decaf Irish Cream</v>
      </c>
    </row>
    <row r="182" spans="1:20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17</v>
      </c>
      <c r="J182">
        <v>50</v>
      </c>
      <c r="K182">
        <v>67</v>
      </c>
      <c r="L182">
        <v>970</v>
      </c>
      <c r="M182">
        <v>13</v>
      </c>
      <c r="N182" s="2">
        <v>41670</v>
      </c>
      <c r="O182" s="19" t="str">
        <f>VLOOKUP(Coffee_data[[#This Row],[Area Code]],Location!$B$1:$E$157,2,FALSE)</f>
        <v>Colorado</v>
      </c>
      <c r="P182" s="19" t="str">
        <f>VLOOKUP(Coffee_data[[#This Row],[Area Code]],Location!$B$1:$E$157,3,FALSE)</f>
        <v>Central</v>
      </c>
      <c r="Q182" s="19" t="str">
        <f>VLOOKUP(Coffee_data[[#This Row],[Area Code]],Location!$B$1:$E$157,4,FALSE)</f>
        <v>Major Market</v>
      </c>
      <c r="R182" s="56" t="str">
        <f>HLOOKUP(Coffee_data[[#This Row],[ProductId]],Product!$B$4:$O$7,2,FALSE)</f>
        <v>Regular</v>
      </c>
      <c r="S182" s="56" t="str">
        <f>HLOOKUP(Coffee_data[[#This Row],[ProductId]],Product!$B$4:$O$7,3,FALSE)</f>
        <v>Tea</v>
      </c>
      <c r="T182" s="56" t="str">
        <f>HLOOKUP(Coffee_data[[#This Row],[ProductId]],Product!$B$4:$O$7,4,FALSE)</f>
        <v>Green Tea</v>
      </c>
    </row>
    <row r="183" spans="1:20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75</v>
      </c>
      <c r="J183">
        <v>140</v>
      </c>
      <c r="K183">
        <v>220</v>
      </c>
      <c r="L183">
        <v>970</v>
      </c>
      <c r="M183">
        <v>5</v>
      </c>
      <c r="N183" s="2">
        <v>41670</v>
      </c>
      <c r="O183" s="19" t="str">
        <f>VLOOKUP(Coffee_data[[#This Row],[Area Code]],Location!$B$1:$E$157,2,FALSE)</f>
        <v>Colorado</v>
      </c>
      <c r="P183" s="19" t="str">
        <f>VLOOKUP(Coffee_data[[#This Row],[Area Code]],Location!$B$1:$E$157,3,FALSE)</f>
        <v>Central</v>
      </c>
      <c r="Q183" s="19" t="str">
        <f>VLOOKUP(Coffee_data[[#This Row],[Area Code]],Location!$B$1:$E$157,4,FALSE)</f>
        <v>Major Market</v>
      </c>
      <c r="R183" s="56" t="str">
        <f>HLOOKUP(Coffee_data[[#This Row],[ProductId]],Product!$B$4:$O$7,2,FALSE)</f>
        <v>Regular</v>
      </c>
      <c r="S183" s="56" t="str">
        <f>HLOOKUP(Coffee_data[[#This Row],[ProductId]],Product!$B$4:$O$7,3,FALSE)</f>
        <v>Espresso</v>
      </c>
      <c r="T183" s="56" t="str">
        <f>HLOOKUP(Coffee_data[[#This Row],[ProductId]],Product!$B$4:$O$7,4,FALSE)</f>
        <v>Caffe Mocha</v>
      </c>
    </row>
    <row r="184" spans="1:20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86</v>
      </c>
      <c r="J184">
        <v>140</v>
      </c>
      <c r="K184">
        <v>214</v>
      </c>
      <c r="L184">
        <v>303</v>
      </c>
      <c r="M184">
        <v>6</v>
      </c>
      <c r="N184" s="2">
        <v>41670</v>
      </c>
      <c r="O184" s="19" t="str">
        <f>VLOOKUP(Coffee_data[[#This Row],[Area Code]],Location!$B$1:$E$157,2,FALSE)</f>
        <v>Colorado</v>
      </c>
      <c r="P184" s="19" t="str">
        <f>VLOOKUP(Coffee_data[[#This Row],[Area Code]],Location!$B$1:$E$157,3,FALSE)</f>
        <v>Central</v>
      </c>
      <c r="Q184" s="19" t="str">
        <f>VLOOKUP(Coffee_data[[#This Row],[Area Code]],Location!$B$1:$E$157,4,FALSE)</f>
        <v>Major Market</v>
      </c>
      <c r="R184" s="56" t="str">
        <f>HLOOKUP(Coffee_data[[#This Row],[ProductId]],Product!$B$4:$O$7,2,FALSE)</f>
        <v>Decaf</v>
      </c>
      <c r="S184" s="56" t="str">
        <f>HLOOKUP(Coffee_data[[#This Row],[ProductId]],Product!$B$4:$O$7,3,FALSE)</f>
        <v>Espresso</v>
      </c>
      <c r="T184" s="56" t="str">
        <f>HLOOKUP(Coffee_data[[#This Row],[ProductId]],Product!$B$4:$O$7,4,FALSE)</f>
        <v>Decaf Espresso</v>
      </c>
    </row>
    <row r="185" spans="1:20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199</v>
      </c>
      <c r="J185">
        <v>150</v>
      </c>
      <c r="K185">
        <v>282</v>
      </c>
      <c r="L185">
        <v>970</v>
      </c>
      <c r="M185">
        <v>8</v>
      </c>
      <c r="N185" s="2">
        <v>41670</v>
      </c>
      <c r="O185" s="19" t="str">
        <f>VLOOKUP(Coffee_data[[#This Row],[Area Code]],Location!$B$1:$E$157,2,FALSE)</f>
        <v>Colorado</v>
      </c>
      <c r="P185" s="19" t="str">
        <f>VLOOKUP(Coffee_data[[#This Row],[Area Code]],Location!$B$1:$E$157,3,FALSE)</f>
        <v>Central</v>
      </c>
      <c r="Q185" s="19" t="str">
        <f>VLOOKUP(Coffee_data[[#This Row],[Area Code]],Location!$B$1:$E$157,4,FALSE)</f>
        <v>Major Market</v>
      </c>
      <c r="R185" s="56" t="str">
        <f>HLOOKUP(Coffee_data[[#This Row],[ProductId]],Product!$B$4:$O$7,2,FALSE)</f>
        <v>Decaf</v>
      </c>
      <c r="S185" s="56" t="str">
        <f>HLOOKUP(Coffee_data[[#This Row],[ProductId]],Product!$B$4:$O$7,3,FALSE)</f>
        <v>Herbal Tea</v>
      </c>
      <c r="T185" s="56" t="str">
        <f>HLOOKUP(Coffee_data[[#This Row],[ProductId]],Product!$B$4:$O$7,4,FALSE)</f>
        <v>Chamomile</v>
      </c>
    </row>
    <row r="186" spans="1:20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119</v>
      </c>
      <c r="L186">
        <v>970</v>
      </c>
      <c r="M186">
        <v>9</v>
      </c>
      <c r="N186" s="2">
        <v>41670</v>
      </c>
      <c r="O186" s="19" t="str">
        <f>VLOOKUP(Coffee_data[[#This Row],[Area Code]],Location!$B$1:$E$157,2,FALSE)</f>
        <v>Colorado</v>
      </c>
      <c r="P186" s="19" t="str">
        <f>VLOOKUP(Coffee_data[[#This Row],[Area Code]],Location!$B$1:$E$157,3,FALSE)</f>
        <v>Central</v>
      </c>
      <c r="Q186" s="19" t="str">
        <f>VLOOKUP(Coffee_data[[#This Row],[Area Code]],Location!$B$1:$E$157,4,FALSE)</f>
        <v>Major Market</v>
      </c>
      <c r="R186" s="56" t="str">
        <f>HLOOKUP(Coffee_data[[#This Row],[ProductId]],Product!$B$4:$O$7,2,FALSE)</f>
        <v>Decaf</v>
      </c>
      <c r="S186" s="56" t="str">
        <f>HLOOKUP(Coffee_data[[#This Row],[ProductId]],Product!$B$4:$O$7,3,FALSE)</f>
        <v>Herbal Tea</v>
      </c>
      <c r="T186" s="56" t="str">
        <f>HLOOKUP(Coffee_data[[#This Row],[ProductId]],Product!$B$4:$O$7,4,FALSE)</f>
        <v>Lemon</v>
      </c>
    </row>
    <row r="187" spans="1:20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60</v>
      </c>
      <c r="J187">
        <v>70</v>
      </c>
      <c r="K187">
        <v>120</v>
      </c>
      <c r="L187">
        <v>303</v>
      </c>
      <c r="M187">
        <v>10</v>
      </c>
      <c r="N187" s="2">
        <v>41670</v>
      </c>
      <c r="O187" s="19" t="str">
        <f>VLOOKUP(Coffee_data[[#This Row],[Area Code]],Location!$B$1:$E$157,2,FALSE)</f>
        <v>Colorado</v>
      </c>
      <c r="P187" s="19" t="str">
        <f>VLOOKUP(Coffee_data[[#This Row],[Area Code]],Location!$B$1:$E$157,3,FALSE)</f>
        <v>Central</v>
      </c>
      <c r="Q187" s="19" t="str">
        <f>VLOOKUP(Coffee_data[[#This Row],[Area Code]],Location!$B$1:$E$157,4,FALSE)</f>
        <v>Major Market</v>
      </c>
      <c r="R187" s="56" t="str">
        <f>HLOOKUP(Coffee_data[[#This Row],[ProductId]],Product!$B$4:$O$7,2,FALSE)</f>
        <v>Decaf</v>
      </c>
      <c r="S187" s="56" t="str">
        <f>HLOOKUP(Coffee_data[[#This Row],[ProductId]],Product!$B$4:$O$7,3,FALSE)</f>
        <v>Herbal Tea</v>
      </c>
      <c r="T187" s="56" t="str">
        <f>HLOOKUP(Coffee_data[[#This Row],[ProductId]],Product!$B$4:$O$7,4,FALSE)</f>
        <v>Mint</v>
      </c>
    </row>
    <row r="188" spans="1:20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39</v>
      </c>
      <c r="J188">
        <v>60</v>
      </c>
      <c r="K188">
        <v>110</v>
      </c>
      <c r="L188">
        <v>719</v>
      </c>
      <c r="M188">
        <v>11</v>
      </c>
      <c r="N188" s="2">
        <v>41670</v>
      </c>
      <c r="O188" s="19" t="str">
        <f>VLOOKUP(Coffee_data[[#This Row],[Area Code]],Location!$B$1:$E$157,2,FALSE)</f>
        <v>Colorado</v>
      </c>
      <c r="P188" s="19" t="str">
        <f>VLOOKUP(Coffee_data[[#This Row],[Area Code]],Location!$B$1:$E$157,3,FALSE)</f>
        <v>Central</v>
      </c>
      <c r="Q188" s="19" t="str">
        <f>VLOOKUP(Coffee_data[[#This Row],[Area Code]],Location!$B$1:$E$157,4,FALSE)</f>
        <v>Major Market</v>
      </c>
      <c r="R188" s="56" t="str">
        <f>HLOOKUP(Coffee_data[[#This Row],[ProductId]],Product!$B$4:$O$7,2,FALSE)</f>
        <v>Regular</v>
      </c>
      <c r="S188" s="56" t="str">
        <f>HLOOKUP(Coffee_data[[#This Row],[ProductId]],Product!$B$4:$O$7,3,FALSE)</f>
        <v>Tea</v>
      </c>
      <c r="T188" s="56" t="str">
        <f>HLOOKUP(Coffee_data[[#This Row],[ProductId]],Product!$B$4:$O$7,4,FALSE)</f>
        <v>Darjeeling</v>
      </c>
    </row>
    <row r="189" spans="1:20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38</v>
      </c>
      <c r="J189">
        <v>60</v>
      </c>
      <c r="K189">
        <v>98</v>
      </c>
      <c r="L189">
        <v>720</v>
      </c>
      <c r="M189">
        <v>12</v>
      </c>
      <c r="N189" s="2">
        <v>41670</v>
      </c>
      <c r="O189" s="19" t="str">
        <f>VLOOKUP(Coffee_data[[#This Row],[Area Code]],Location!$B$1:$E$157,2,FALSE)</f>
        <v>Colorado</v>
      </c>
      <c r="P189" s="19" t="str">
        <f>VLOOKUP(Coffee_data[[#This Row],[Area Code]],Location!$B$1:$E$157,3,FALSE)</f>
        <v>Central</v>
      </c>
      <c r="Q189" s="19" t="str">
        <f>VLOOKUP(Coffee_data[[#This Row],[Area Code]],Location!$B$1:$E$157,4,FALSE)</f>
        <v>Major Market</v>
      </c>
      <c r="R189" s="56" t="str">
        <f>HLOOKUP(Coffee_data[[#This Row],[ProductId]],Product!$B$4:$O$7,2,FALSE)</f>
        <v>Regular</v>
      </c>
      <c r="S189" s="56" t="str">
        <f>HLOOKUP(Coffee_data[[#This Row],[ProductId]],Product!$B$4:$O$7,3,FALSE)</f>
        <v>Tea</v>
      </c>
      <c r="T189" s="56" t="str">
        <f>HLOOKUP(Coffee_data[[#This Row],[ProductId]],Product!$B$4:$O$7,4,FALSE)</f>
        <v>Earl Grey</v>
      </c>
    </row>
    <row r="190" spans="1:20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41670</v>
      </c>
      <c r="O190" s="19" t="str">
        <f>VLOOKUP(Coffee_data[[#This Row],[Area Code]],Location!$B$1:$E$157,2,FALSE)</f>
        <v>Illinois</v>
      </c>
      <c r="P190" s="19" t="str">
        <f>VLOOKUP(Coffee_data[[#This Row],[Area Code]],Location!$B$1:$E$157,3,FALSE)</f>
        <v>Central</v>
      </c>
      <c r="Q190" s="19" t="str">
        <f>VLOOKUP(Coffee_data[[#This Row],[Area Code]],Location!$B$1:$E$157,4,FALSE)</f>
        <v>Major Market</v>
      </c>
      <c r="R190" s="56" t="str">
        <f>HLOOKUP(Coffee_data[[#This Row],[ProductId]],Product!$B$4:$O$7,2,FALSE)</f>
        <v>Regular</v>
      </c>
      <c r="S190" s="56" t="str">
        <f>HLOOKUP(Coffee_data[[#This Row],[ProductId]],Product!$B$4:$O$7,3,FALSE)</f>
        <v>Coffee</v>
      </c>
      <c r="T190" s="56" t="str">
        <f>HLOOKUP(Coffee_data[[#This Row],[ProductId]],Product!$B$4:$O$7,4,FALSE)</f>
        <v>Columbian</v>
      </c>
    </row>
    <row r="191" spans="1:20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87</v>
      </c>
      <c r="J191">
        <v>150</v>
      </c>
      <c r="K191">
        <v>257</v>
      </c>
      <c r="L191">
        <v>847</v>
      </c>
      <c r="M191">
        <v>3</v>
      </c>
      <c r="N191" s="2">
        <v>41670</v>
      </c>
      <c r="O191" s="19" t="str">
        <f>VLOOKUP(Coffee_data[[#This Row],[Area Code]],Location!$B$1:$E$157,2,FALSE)</f>
        <v>Illinois</v>
      </c>
      <c r="P191" s="19" t="str">
        <f>VLOOKUP(Coffee_data[[#This Row],[Area Code]],Location!$B$1:$E$157,3,FALSE)</f>
        <v>Central</v>
      </c>
      <c r="Q191" s="19" t="str">
        <f>VLOOKUP(Coffee_data[[#This Row],[Area Code]],Location!$B$1:$E$157,4,FALSE)</f>
        <v>Major Market</v>
      </c>
      <c r="R191" s="56" t="str">
        <f>HLOOKUP(Coffee_data[[#This Row],[ProductId]],Product!$B$4:$O$7,2,FALSE)</f>
        <v>Decaf</v>
      </c>
      <c r="S191" s="56" t="str">
        <f>HLOOKUP(Coffee_data[[#This Row],[ProductId]],Product!$B$4:$O$7,3,FALSE)</f>
        <v>Coffee</v>
      </c>
      <c r="T191" s="56" t="str">
        <f>HLOOKUP(Coffee_data[[#This Row],[ProductId]],Product!$B$4:$O$7,4,FALSE)</f>
        <v>Decaf Irish Cream</v>
      </c>
    </row>
    <row r="192" spans="1:20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41670</v>
      </c>
      <c r="O192" s="19" t="str">
        <f>VLOOKUP(Coffee_data[[#This Row],[Area Code]],Location!$B$1:$E$157,2,FALSE)</f>
        <v>Illinois</v>
      </c>
      <c r="P192" s="19" t="str">
        <f>VLOOKUP(Coffee_data[[#This Row],[Area Code]],Location!$B$1:$E$157,3,FALSE)</f>
        <v>Central</v>
      </c>
      <c r="Q192" s="19" t="str">
        <f>VLOOKUP(Coffee_data[[#This Row],[Area Code]],Location!$B$1:$E$157,4,FALSE)</f>
        <v>Major Market</v>
      </c>
      <c r="R192" s="56" t="str">
        <f>HLOOKUP(Coffee_data[[#This Row],[ProductId]],Product!$B$4:$O$7,2,FALSE)</f>
        <v>Regular</v>
      </c>
      <c r="S192" s="56" t="str">
        <f>HLOOKUP(Coffee_data[[#This Row],[ProductId]],Product!$B$4:$O$7,3,FALSE)</f>
        <v>Espresso</v>
      </c>
      <c r="T192" s="56" t="str">
        <f>HLOOKUP(Coffee_data[[#This Row],[ProductId]],Product!$B$4:$O$7,4,FALSE)</f>
        <v>Caffe Mocha</v>
      </c>
    </row>
    <row r="193" spans="1:20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282</v>
      </c>
      <c r="J193">
        <v>270</v>
      </c>
      <c r="K193">
        <v>536</v>
      </c>
      <c r="L193">
        <v>312</v>
      </c>
      <c r="M193">
        <v>6</v>
      </c>
      <c r="N193" s="2">
        <v>41670</v>
      </c>
      <c r="O193" s="19" t="str">
        <f>VLOOKUP(Coffee_data[[#This Row],[Area Code]],Location!$B$1:$E$157,2,FALSE)</f>
        <v>Illinois</v>
      </c>
      <c r="P193" s="19" t="str">
        <f>VLOOKUP(Coffee_data[[#This Row],[Area Code]],Location!$B$1:$E$157,3,FALSE)</f>
        <v>Central</v>
      </c>
      <c r="Q193" s="19" t="str">
        <f>VLOOKUP(Coffee_data[[#This Row],[Area Code]],Location!$B$1:$E$157,4,FALSE)</f>
        <v>Major Market</v>
      </c>
      <c r="R193" s="56" t="str">
        <f>HLOOKUP(Coffee_data[[#This Row],[ProductId]],Product!$B$4:$O$7,2,FALSE)</f>
        <v>Decaf</v>
      </c>
      <c r="S193" s="56" t="str">
        <f>HLOOKUP(Coffee_data[[#This Row],[ProductId]],Product!$B$4:$O$7,3,FALSE)</f>
        <v>Espresso</v>
      </c>
      <c r="T193" s="56" t="str">
        <f>HLOOKUP(Coffee_data[[#This Row],[ProductId]],Product!$B$4:$O$7,4,FALSE)</f>
        <v>Decaf Espresso</v>
      </c>
    </row>
    <row r="194" spans="1:20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202</v>
      </c>
      <c r="L194">
        <v>815</v>
      </c>
      <c r="M194">
        <v>8</v>
      </c>
      <c r="N194" s="2">
        <v>41670</v>
      </c>
      <c r="O194" s="19" t="str">
        <f>VLOOKUP(Coffee_data[[#This Row],[Area Code]],Location!$B$1:$E$157,2,FALSE)</f>
        <v>Illinois</v>
      </c>
      <c r="P194" s="19" t="str">
        <f>VLOOKUP(Coffee_data[[#This Row],[Area Code]],Location!$B$1:$E$157,3,FALSE)</f>
        <v>Central</v>
      </c>
      <c r="Q194" s="19" t="str">
        <f>VLOOKUP(Coffee_data[[#This Row],[Area Code]],Location!$B$1:$E$157,4,FALSE)</f>
        <v>Major Market</v>
      </c>
      <c r="R194" s="56" t="str">
        <f>HLOOKUP(Coffee_data[[#This Row],[ProductId]],Product!$B$4:$O$7,2,FALSE)</f>
        <v>Decaf</v>
      </c>
      <c r="S194" s="56" t="str">
        <f>HLOOKUP(Coffee_data[[#This Row],[ProductId]],Product!$B$4:$O$7,3,FALSE)</f>
        <v>Herbal Tea</v>
      </c>
      <c r="T194" s="56" t="str">
        <f>HLOOKUP(Coffee_data[[#This Row],[ProductId]],Product!$B$4:$O$7,4,FALSE)</f>
        <v>Chamomile</v>
      </c>
    </row>
    <row r="195" spans="1:20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41670</v>
      </c>
      <c r="O195" s="19" t="str">
        <f>VLOOKUP(Coffee_data[[#This Row],[Area Code]],Location!$B$1:$E$157,2,FALSE)</f>
        <v>Illinois</v>
      </c>
      <c r="P195" s="19" t="str">
        <f>VLOOKUP(Coffee_data[[#This Row],[Area Code]],Location!$B$1:$E$157,3,FALSE)</f>
        <v>Central</v>
      </c>
      <c r="Q195" s="19" t="str">
        <f>VLOOKUP(Coffee_data[[#This Row],[Area Code]],Location!$B$1:$E$157,4,FALSE)</f>
        <v>Major Market</v>
      </c>
      <c r="R195" s="56" t="str">
        <f>HLOOKUP(Coffee_data[[#This Row],[ProductId]],Product!$B$4:$O$7,2,FALSE)</f>
        <v>Decaf</v>
      </c>
      <c r="S195" s="56" t="str">
        <f>HLOOKUP(Coffee_data[[#This Row],[ProductId]],Product!$B$4:$O$7,3,FALSE)</f>
        <v>Herbal Tea</v>
      </c>
      <c r="T195" s="56" t="str">
        <f>HLOOKUP(Coffee_data[[#This Row],[ProductId]],Product!$B$4:$O$7,4,FALSE)</f>
        <v>Lemon</v>
      </c>
    </row>
    <row r="196" spans="1:20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70</v>
      </c>
      <c r="J196">
        <v>120</v>
      </c>
      <c r="K196">
        <v>210</v>
      </c>
      <c r="L196">
        <v>847</v>
      </c>
      <c r="M196">
        <v>10</v>
      </c>
      <c r="N196" s="2">
        <v>41670</v>
      </c>
      <c r="O196" s="19" t="str">
        <f>VLOOKUP(Coffee_data[[#This Row],[Area Code]],Location!$B$1:$E$157,2,FALSE)</f>
        <v>Illinois</v>
      </c>
      <c r="P196" s="19" t="str">
        <f>VLOOKUP(Coffee_data[[#This Row],[Area Code]],Location!$B$1:$E$157,3,FALSE)</f>
        <v>Central</v>
      </c>
      <c r="Q196" s="19" t="str">
        <f>VLOOKUP(Coffee_data[[#This Row],[Area Code]],Location!$B$1:$E$157,4,FALSE)</f>
        <v>Major Market</v>
      </c>
      <c r="R196" s="56" t="str">
        <f>HLOOKUP(Coffee_data[[#This Row],[ProductId]],Product!$B$4:$O$7,2,FALSE)</f>
        <v>Decaf</v>
      </c>
      <c r="S196" s="56" t="str">
        <f>HLOOKUP(Coffee_data[[#This Row],[ProductId]],Product!$B$4:$O$7,3,FALSE)</f>
        <v>Herbal Tea</v>
      </c>
      <c r="T196" s="56" t="str">
        <f>HLOOKUP(Coffee_data[[#This Row],[ProductId]],Product!$B$4:$O$7,4,FALSE)</f>
        <v>Mint</v>
      </c>
    </row>
    <row r="197" spans="1:20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71</v>
      </c>
      <c r="J197">
        <v>100</v>
      </c>
      <c r="K197">
        <v>160</v>
      </c>
      <c r="L197">
        <v>309</v>
      </c>
      <c r="M197">
        <v>11</v>
      </c>
      <c r="N197" s="2">
        <v>41670</v>
      </c>
      <c r="O197" s="19" t="str">
        <f>VLOOKUP(Coffee_data[[#This Row],[Area Code]],Location!$B$1:$E$157,2,FALSE)</f>
        <v>Illinois</v>
      </c>
      <c r="P197" s="19" t="str">
        <f>VLOOKUP(Coffee_data[[#This Row],[Area Code]],Location!$B$1:$E$157,3,FALSE)</f>
        <v>Central</v>
      </c>
      <c r="Q197" s="19" t="str">
        <f>VLOOKUP(Coffee_data[[#This Row],[Area Code]],Location!$B$1:$E$157,4,FALSE)</f>
        <v>Major Market</v>
      </c>
      <c r="R197" s="56" t="str">
        <f>HLOOKUP(Coffee_data[[#This Row],[ProductId]],Product!$B$4:$O$7,2,FALSE)</f>
        <v>Regular</v>
      </c>
      <c r="S197" s="56" t="str">
        <f>HLOOKUP(Coffee_data[[#This Row],[ProductId]],Product!$B$4:$O$7,3,FALSE)</f>
        <v>Tea</v>
      </c>
      <c r="T197" s="56" t="str">
        <f>HLOOKUP(Coffee_data[[#This Row],[ProductId]],Product!$B$4:$O$7,4,FALSE)</f>
        <v>Darjeeling</v>
      </c>
    </row>
    <row r="198" spans="1:20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72</v>
      </c>
      <c r="J198">
        <v>100</v>
      </c>
      <c r="K198">
        <v>148</v>
      </c>
      <c r="L198">
        <v>630</v>
      </c>
      <c r="M198">
        <v>12</v>
      </c>
      <c r="N198" s="2">
        <v>41670</v>
      </c>
      <c r="O198" s="19" t="str">
        <f>VLOOKUP(Coffee_data[[#This Row],[Area Code]],Location!$B$1:$E$157,2,FALSE)</f>
        <v>Illinois</v>
      </c>
      <c r="P198" s="19" t="str">
        <f>VLOOKUP(Coffee_data[[#This Row],[Area Code]],Location!$B$1:$E$157,3,FALSE)</f>
        <v>Central</v>
      </c>
      <c r="Q198" s="19" t="str">
        <f>VLOOKUP(Coffee_data[[#This Row],[Area Code]],Location!$B$1:$E$157,4,FALSE)</f>
        <v>Major Market</v>
      </c>
      <c r="R198" s="56" t="str">
        <f>HLOOKUP(Coffee_data[[#This Row],[ProductId]],Product!$B$4:$O$7,2,FALSE)</f>
        <v>Regular</v>
      </c>
      <c r="S198" s="56" t="str">
        <f>HLOOKUP(Coffee_data[[#This Row],[ProductId]],Product!$B$4:$O$7,3,FALSE)</f>
        <v>Tea</v>
      </c>
      <c r="T198" s="56" t="str">
        <f>HLOOKUP(Coffee_data[[#This Row],[ProductId]],Product!$B$4:$O$7,4,FALSE)</f>
        <v>Earl Grey</v>
      </c>
    </row>
    <row r="199" spans="1:20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39</v>
      </c>
      <c r="L199">
        <v>712</v>
      </c>
      <c r="M199">
        <v>1</v>
      </c>
      <c r="N199" s="2">
        <v>41670</v>
      </c>
      <c r="O199" s="19" t="str">
        <f>VLOOKUP(Coffee_data[[#This Row],[Area Code]],Location!$B$1:$E$157,2,FALSE)</f>
        <v>Iowa</v>
      </c>
      <c r="P199" s="19" t="str">
        <f>VLOOKUP(Coffee_data[[#This Row],[Area Code]],Location!$B$1:$E$157,3,FALSE)</f>
        <v>Central</v>
      </c>
      <c r="Q199" s="19" t="str">
        <f>VLOOKUP(Coffee_data[[#This Row],[Area Code]],Location!$B$1:$E$157,4,FALSE)</f>
        <v>Small Market</v>
      </c>
      <c r="R199" s="56" t="str">
        <f>HLOOKUP(Coffee_data[[#This Row],[ProductId]],Product!$B$4:$O$7,2,FALSE)</f>
        <v>Regular</v>
      </c>
      <c r="S199" s="56" t="str">
        <f>HLOOKUP(Coffee_data[[#This Row],[ProductId]],Product!$B$4:$O$7,3,FALSE)</f>
        <v>Coffee</v>
      </c>
      <c r="T199" s="56" t="str">
        <f>HLOOKUP(Coffee_data[[#This Row],[ProductId]],Product!$B$4:$O$7,4,FALSE)</f>
        <v>Amaretto</v>
      </c>
    </row>
    <row r="200" spans="1:20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41670</v>
      </c>
      <c r="O200" s="19" t="str">
        <f>VLOOKUP(Coffee_data[[#This Row],[Area Code]],Location!$B$1:$E$157,2,FALSE)</f>
        <v>Iowa</v>
      </c>
      <c r="P200" s="19" t="str">
        <f>VLOOKUP(Coffee_data[[#This Row],[Area Code]],Location!$B$1:$E$157,3,FALSE)</f>
        <v>Central</v>
      </c>
      <c r="Q200" s="19" t="str">
        <f>VLOOKUP(Coffee_data[[#This Row],[Area Code]],Location!$B$1:$E$157,4,FALSE)</f>
        <v>Small Market</v>
      </c>
      <c r="R200" s="56" t="str">
        <f>HLOOKUP(Coffee_data[[#This Row],[ProductId]],Product!$B$4:$O$7,2,FALSE)</f>
        <v>Regular</v>
      </c>
      <c r="S200" s="56" t="str">
        <f>HLOOKUP(Coffee_data[[#This Row],[ProductId]],Product!$B$4:$O$7,3,FALSE)</f>
        <v>Coffee</v>
      </c>
      <c r="T200" s="56" t="str">
        <f>HLOOKUP(Coffee_data[[#This Row],[ProductId]],Product!$B$4:$O$7,4,FALSE)</f>
        <v>Columbian</v>
      </c>
    </row>
    <row r="201" spans="1:20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41670</v>
      </c>
      <c r="O201" s="19" t="str">
        <f>VLOOKUP(Coffee_data[[#This Row],[Area Code]],Location!$B$1:$E$157,2,FALSE)</f>
        <v>Iowa</v>
      </c>
      <c r="P201" s="19" t="str">
        <f>VLOOKUP(Coffee_data[[#This Row],[Area Code]],Location!$B$1:$E$157,3,FALSE)</f>
        <v>Central</v>
      </c>
      <c r="Q201" s="19" t="str">
        <f>VLOOKUP(Coffee_data[[#This Row],[Area Code]],Location!$B$1:$E$157,4,FALSE)</f>
        <v>Small Market</v>
      </c>
      <c r="R201" s="56" t="str">
        <f>HLOOKUP(Coffee_data[[#This Row],[ProductId]],Product!$B$4:$O$7,2,FALSE)</f>
        <v>Decaf</v>
      </c>
      <c r="S201" s="56" t="str">
        <f>HLOOKUP(Coffee_data[[#This Row],[ProductId]],Product!$B$4:$O$7,3,FALSE)</f>
        <v>Coffee</v>
      </c>
      <c r="T201" s="56" t="str">
        <f>HLOOKUP(Coffee_data[[#This Row],[ProductId]],Product!$B$4:$O$7,4,FALSE)</f>
        <v>Decaf Irish Cream</v>
      </c>
    </row>
    <row r="202" spans="1:20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41670</v>
      </c>
      <c r="O202" s="19" t="str">
        <f>VLOOKUP(Coffee_data[[#This Row],[Area Code]],Location!$B$1:$E$157,2,FALSE)</f>
        <v>Iowa</v>
      </c>
      <c r="P202" s="19" t="str">
        <f>VLOOKUP(Coffee_data[[#This Row],[Area Code]],Location!$B$1:$E$157,3,FALSE)</f>
        <v>Central</v>
      </c>
      <c r="Q202" s="19" t="str">
        <f>VLOOKUP(Coffee_data[[#This Row],[Area Code]],Location!$B$1:$E$157,4,FALSE)</f>
        <v>Small Market</v>
      </c>
      <c r="R202" s="56" t="str">
        <f>HLOOKUP(Coffee_data[[#This Row],[ProductId]],Product!$B$4:$O$7,2,FALSE)</f>
        <v>Regular</v>
      </c>
      <c r="S202" s="56" t="str">
        <f>HLOOKUP(Coffee_data[[#This Row],[ProductId]],Product!$B$4:$O$7,3,FALSE)</f>
        <v>Espresso</v>
      </c>
      <c r="T202" s="56" t="str">
        <f>HLOOKUP(Coffee_data[[#This Row],[ProductId]],Product!$B$4:$O$7,4,FALSE)</f>
        <v>Caffe Mocha</v>
      </c>
    </row>
    <row r="203" spans="1:20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41670</v>
      </c>
      <c r="O203" s="19" t="str">
        <f>VLOOKUP(Coffee_data[[#This Row],[Area Code]],Location!$B$1:$E$157,2,FALSE)</f>
        <v>Iowa</v>
      </c>
      <c r="P203" s="19" t="str">
        <f>VLOOKUP(Coffee_data[[#This Row],[Area Code]],Location!$B$1:$E$157,3,FALSE)</f>
        <v>Central</v>
      </c>
      <c r="Q203" s="19" t="str">
        <f>VLOOKUP(Coffee_data[[#This Row],[Area Code]],Location!$B$1:$E$157,4,FALSE)</f>
        <v>Small Market</v>
      </c>
      <c r="R203" s="56" t="str">
        <f>HLOOKUP(Coffee_data[[#This Row],[ProductId]],Product!$B$4:$O$7,2,FALSE)</f>
        <v>Decaf</v>
      </c>
      <c r="S203" s="56" t="str">
        <f>HLOOKUP(Coffee_data[[#This Row],[ProductId]],Product!$B$4:$O$7,3,FALSE)</f>
        <v>Espresso</v>
      </c>
      <c r="T203" s="56" t="str">
        <f>HLOOKUP(Coffee_data[[#This Row],[ProductId]],Product!$B$4:$O$7,4,FALSE)</f>
        <v>Decaf Espresso</v>
      </c>
    </row>
    <row r="204" spans="1:20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292</v>
      </c>
      <c r="J204">
        <v>270</v>
      </c>
      <c r="K204">
        <v>470</v>
      </c>
      <c r="L204">
        <v>563</v>
      </c>
      <c r="M204">
        <v>8</v>
      </c>
      <c r="N204" s="2">
        <v>41670</v>
      </c>
      <c r="O204" s="19" t="str">
        <f>VLOOKUP(Coffee_data[[#This Row],[Area Code]],Location!$B$1:$E$157,2,FALSE)</f>
        <v>Iowa</v>
      </c>
      <c r="P204" s="19" t="str">
        <f>VLOOKUP(Coffee_data[[#This Row],[Area Code]],Location!$B$1:$E$157,3,FALSE)</f>
        <v>Central</v>
      </c>
      <c r="Q204" s="19" t="str">
        <f>VLOOKUP(Coffee_data[[#This Row],[Area Code]],Location!$B$1:$E$157,4,FALSE)</f>
        <v>Small Market</v>
      </c>
      <c r="R204" s="56" t="str">
        <f>HLOOKUP(Coffee_data[[#This Row],[ProductId]],Product!$B$4:$O$7,2,FALSE)</f>
        <v>Decaf</v>
      </c>
      <c r="S204" s="56" t="str">
        <f>HLOOKUP(Coffee_data[[#This Row],[ProductId]],Product!$B$4:$O$7,3,FALSE)</f>
        <v>Herbal Tea</v>
      </c>
      <c r="T204" s="56" t="str">
        <f>HLOOKUP(Coffee_data[[#This Row],[ProductId]],Product!$B$4:$O$7,4,FALSE)</f>
        <v>Chamomile</v>
      </c>
    </row>
    <row r="205" spans="1:20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89</v>
      </c>
      <c r="J205">
        <v>140</v>
      </c>
      <c r="K205">
        <v>211</v>
      </c>
      <c r="L205">
        <v>563</v>
      </c>
      <c r="M205">
        <v>9</v>
      </c>
      <c r="N205" s="2">
        <v>41670</v>
      </c>
      <c r="O205" s="19" t="str">
        <f>VLOOKUP(Coffee_data[[#This Row],[Area Code]],Location!$B$1:$E$157,2,FALSE)</f>
        <v>Iowa</v>
      </c>
      <c r="P205" s="19" t="str">
        <f>VLOOKUP(Coffee_data[[#This Row],[Area Code]],Location!$B$1:$E$157,3,FALSE)</f>
        <v>Central</v>
      </c>
      <c r="Q205" s="19" t="str">
        <f>VLOOKUP(Coffee_data[[#This Row],[Area Code]],Location!$B$1:$E$157,4,FALSE)</f>
        <v>Small Market</v>
      </c>
      <c r="R205" s="56" t="str">
        <f>HLOOKUP(Coffee_data[[#This Row],[ProductId]],Product!$B$4:$O$7,2,FALSE)</f>
        <v>Decaf</v>
      </c>
      <c r="S205" s="56" t="str">
        <f>HLOOKUP(Coffee_data[[#This Row],[ProductId]],Product!$B$4:$O$7,3,FALSE)</f>
        <v>Herbal Tea</v>
      </c>
      <c r="T205" s="56" t="str">
        <f>HLOOKUP(Coffee_data[[#This Row],[ProductId]],Product!$B$4:$O$7,4,FALSE)</f>
        <v>Lemon</v>
      </c>
    </row>
    <row r="206" spans="1:20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411</v>
      </c>
      <c r="L206">
        <v>563</v>
      </c>
      <c r="M206">
        <v>11</v>
      </c>
      <c r="N206" s="2">
        <v>41670</v>
      </c>
      <c r="O206" s="19" t="str">
        <f>VLOOKUP(Coffee_data[[#This Row],[Area Code]],Location!$B$1:$E$157,2,FALSE)</f>
        <v>Iowa</v>
      </c>
      <c r="P206" s="19" t="str">
        <f>VLOOKUP(Coffee_data[[#This Row],[Area Code]],Location!$B$1:$E$157,3,FALSE)</f>
        <v>Central</v>
      </c>
      <c r="Q206" s="19" t="str">
        <f>VLOOKUP(Coffee_data[[#This Row],[Area Code]],Location!$B$1:$E$157,4,FALSE)</f>
        <v>Small Market</v>
      </c>
      <c r="R206" s="56" t="str">
        <f>HLOOKUP(Coffee_data[[#This Row],[ProductId]],Product!$B$4:$O$7,2,FALSE)</f>
        <v>Regular</v>
      </c>
      <c r="S206" s="56" t="str">
        <f>HLOOKUP(Coffee_data[[#This Row],[ProductId]],Product!$B$4:$O$7,3,FALSE)</f>
        <v>Tea</v>
      </c>
      <c r="T206" s="56" t="str">
        <f>HLOOKUP(Coffee_data[[#This Row],[ProductId]],Product!$B$4:$O$7,4,FALSE)</f>
        <v>Darjeeling</v>
      </c>
    </row>
    <row r="207" spans="1:20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218</v>
      </c>
      <c r="J207">
        <v>260</v>
      </c>
      <c r="K207">
        <v>460</v>
      </c>
      <c r="L207">
        <v>515</v>
      </c>
      <c r="M207">
        <v>12</v>
      </c>
      <c r="N207" s="2">
        <v>41670</v>
      </c>
      <c r="O207" s="19" t="str">
        <f>VLOOKUP(Coffee_data[[#This Row],[Area Code]],Location!$B$1:$E$157,2,FALSE)</f>
        <v>Iowa</v>
      </c>
      <c r="P207" s="19" t="str">
        <f>VLOOKUP(Coffee_data[[#This Row],[Area Code]],Location!$B$1:$E$157,3,FALSE)</f>
        <v>Central</v>
      </c>
      <c r="Q207" s="19" t="str">
        <f>VLOOKUP(Coffee_data[[#This Row],[Area Code]],Location!$B$1:$E$157,4,FALSE)</f>
        <v>Small Market</v>
      </c>
      <c r="R207" s="56" t="str">
        <f>HLOOKUP(Coffee_data[[#This Row],[ProductId]],Product!$B$4:$O$7,2,FALSE)</f>
        <v>Regular</v>
      </c>
      <c r="S207" s="56" t="str">
        <f>HLOOKUP(Coffee_data[[#This Row],[ProductId]],Product!$B$4:$O$7,3,FALSE)</f>
        <v>Tea</v>
      </c>
      <c r="T207" s="56" t="str">
        <f>HLOOKUP(Coffee_data[[#This Row],[ProductId]],Product!$B$4:$O$7,4,FALSE)</f>
        <v>Earl Grey</v>
      </c>
    </row>
    <row r="208" spans="1:20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41670</v>
      </c>
      <c r="O208" s="19" t="str">
        <f>VLOOKUP(Coffee_data[[#This Row],[Area Code]],Location!$B$1:$E$157,2,FALSE)</f>
        <v>Missouri</v>
      </c>
      <c r="P208" s="19" t="str">
        <f>VLOOKUP(Coffee_data[[#This Row],[Area Code]],Location!$B$1:$E$157,3,FALSE)</f>
        <v>Central</v>
      </c>
      <c r="Q208" s="19" t="str">
        <f>VLOOKUP(Coffee_data[[#This Row],[Area Code]],Location!$B$1:$E$157,4,FALSE)</f>
        <v>Small Market</v>
      </c>
      <c r="R208" s="56" t="str">
        <f>HLOOKUP(Coffee_data[[#This Row],[ProductId]],Product!$B$4:$O$7,2,FALSE)</f>
        <v>Regular</v>
      </c>
      <c r="S208" s="56" t="str">
        <f>HLOOKUP(Coffee_data[[#This Row],[ProductId]],Product!$B$4:$O$7,3,FALSE)</f>
        <v>Coffee</v>
      </c>
      <c r="T208" s="56" t="str">
        <f>HLOOKUP(Coffee_data[[#This Row],[ProductId]],Product!$B$4:$O$7,4,FALSE)</f>
        <v>Columbian</v>
      </c>
    </row>
    <row r="209" spans="1:20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67</v>
      </c>
      <c r="J209">
        <v>100</v>
      </c>
      <c r="K209">
        <v>173</v>
      </c>
      <c r="L209">
        <v>816</v>
      </c>
      <c r="M209">
        <v>3</v>
      </c>
      <c r="N209" s="2">
        <v>41670</v>
      </c>
      <c r="O209" s="19" t="str">
        <f>VLOOKUP(Coffee_data[[#This Row],[Area Code]],Location!$B$1:$E$157,2,FALSE)</f>
        <v>Missouri</v>
      </c>
      <c r="P209" s="19" t="str">
        <f>VLOOKUP(Coffee_data[[#This Row],[Area Code]],Location!$B$1:$E$157,3,FALSE)</f>
        <v>Central</v>
      </c>
      <c r="Q209" s="19" t="str">
        <f>VLOOKUP(Coffee_data[[#This Row],[Area Code]],Location!$B$1:$E$157,4,FALSE)</f>
        <v>Small Market</v>
      </c>
      <c r="R209" s="56" t="str">
        <f>HLOOKUP(Coffee_data[[#This Row],[ProductId]],Product!$B$4:$O$7,2,FALSE)</f>
        <v>Decaf</v>
      </c>
      <c r="S209" s="56" t="str">
        <f>HLOOKUP(Coffee_data[[#This Row],[ProductId]],Product!$B$4:$O$7,3,FALSE)</f>
        <v>Coffee</v>
      </c>
      <c r="T209" s="56" t="str">
        <f>HLOOKUP(Coffee_data[[#This Row],[ProductId]],Product!$B$4:$O$7,4,FALSE)</f>
        <v>Decaf Irish Cream</v>
      </c>
    </row>
    <row r="210" spans="1:20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41670</v>
      </c>
      <c r="O210" s="19" t="str">
        <f>VLOOKUP(Coffee_data[[#This Row],[Area Code]],Location!$B$1:$E$157,2,FALSE)</f>
        <v>Missouri</v>
      </c>
      <c r="P210" s="19" t="str">
        <f>VLOOKUP(Coffee_data[[#This Row],[Area Code]],Location!$B$1:$E$157,3,FALSE)</f>
        <v>Central</v>
      </c>
      <c r="Q210" s="19" t="str">
        <f>VLOOKUP(Coffee_data[[#This Row],[Area Code]],Location!$B$1:$E$157,4,FALSE)</f>
        <v>Small Market</v>
      </c>
      <c r="R210" s="56" t="str">
        <f>HLOOKUP(Coffee_data[[#This Row],[ProductId]],Product!$B$4:$O$7,2,FALSE)</f>
        <v>Regular</v>
      </c>
      <c r="S210" s="56" t="str">
        <f>HLOOKUP(Coffee_data[[#This Row],[ProductId]],Product!$B$4:$O$7,3,FALSE)</f>
        <v>Tea</v>
      </c>
      <c r="T210" s="56" t="str">
        <f>HLOOKUP(Coffee_data[[#This Row],[ProductId]],Product!$B$4:$O$7,4,FALSE)</f>
        <v>Green Tea</v>
      </c>
    </row>
    <row r="211" spans="1:20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45</v>
      </c>
      <c r="J211">
        <v>90</v>
      </c>
      <c r="K211">
        <v>135</v>
      </c>
      <c r="L211">
        <v>573</v>
      </c>
      <c r="M211">
        <v>5</v>
      </c>
      <c r="N211" s="2">
        <v>41670</v>
      </c>
      <c r="O211" s="19" t="str">
        <f>VLOOKUP(Coffee_data[[#This Row],[Area Code]],Location!$B$1:$E$157,2,FALSE)</f>
        <v>Missouri</v>
      </c>
      <c r="P211" s="19" t="str">
        <f>VLOOKUP(Coffee_data[[#This Row],[Area Code]],Location!$B$1:$E$157,3,FALSE)</f>
        <v>Central</v>
      </c>
      <c r="Q211" s="19" t="str">
        <f>VLOOKUP(Coffee_data[[#This Row],[Area Code]],Location!$B$1:$E$157,4,FALSE)</f>
        <v>Small Market</v>
      </c>
      <c r="R211" s="56" t="str">
        <f>HLOOKUP(Coffee_data[[#This Row],[ProductId]],Product!$B$4:$O$7,2,FALSE)</f>
        <v>Regular</v>
      </c>
      <c r="S211" s="56" t="str">
        <f>HLOOKUP(Coffee_data[[#This Row],[ProductId]],Product!$B$4:$O$7,3,FALSE)</f>
        <v>Espresso</v>
      </c>
      <c r="T211" s="56" t="str">
        <f>HLOOKUP(Coffee_data[[#This Row],[ProductId]],Product!$B$4:$O$7,4,FALSE)</f>
        <v>Caffe Mocha</v>
      </c>
    </row>
    <row r="212" spans="1:20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46</v>
      </c>
      <c r="J212">
        <v>80</v>
      </c>
      <c r="K212">
        <v>120</v>
      </c>
      <c r="L212">
        <v>573</v>
      </c>
      <c r="M212">
        <v>6</v>
      </c>
      <c r="N212" s="2">
        <v>41670</v>
      </c>
      <c r="O212" s="19" t="str">
        <f>VLOOKUP(Coffee_data[[#This Row],[Area Code]],Location!$B$1:$E$157,2,FALSE)</f>
        <v>Missouri</v>
      </c>
      <c r="P212" s="19" t="str">
        <f>VLOOKUP(Coffee_data[[#This Row],[Area Code]],Location!$B$1:$E$157,3,FALSE)</f>
        <v>Central</v>
      </c>
      <c r="Q212" s="19" t="str">
        <f>VLOOKUP(Coffee_data[[#This Row],[Area Code]],Location!$B$1:$E$157,4,FALSE)</f>
        <v>Small Market</v>
      </c>
      <c r="R212" s="56" t="str">
        <f>HLOOKUP(Coffee_data[[#This Row],[ProductId]],Product!$B$4:$O$7,2,FALSE)</f>
        <v>Decaf</v>
      </c>
      <c r="S212" s="56" t="str">
        <f>HLOOKUP(Coffee_data[[#This Row],[ProductId]],Product!$B$4:$O$7,3,FALSE)</f>
        <v>Espresso</v>
      </c>
      <c r="T212" s="56" t="str">
        <f>HLOOKUP(Coffee_data[[#This Row],[ProductId]],Product!$B$4:$O$7,4,FALSE)</f>
        <v>Decaf Espresso</v>
      </c>
    </row>
    <row r="213" spans="1:20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82</v>
      </c>
      <c r="L213">
        <v>636</v>
      </c>
      <c r="M213">
        <v>8</v>
      </c>
      <c r="N213" s="2">
        <v>41670</v>
      </c>
      <c r="O213" s="19" t="str">
        <f>VLOOKUP(Coffee_data[[#This Row],[Area Code]],Location!$B$1:$E$157,2,FALSE)</f>
        <v>Missouri</v>
      </c>
      <c r="P213" s="19" t="str">
        <f>VLOOKUP(Coffee_data[[#This Row],[Area Code]],Location!$B$1:$E$157,3,FALSE)</f>
        <v>Central</v>
      </c>
      <c r="Q213" s="19" t="str">
        <f>VLOOKUP(Coffee_data[[#This Row],[Area Code]],Location!$B$1:$E$157,4,FALSE)</f>
        <v>Small Market</v>
      </c>
      <c r="R213" s="56" t="str">
        <f>HLOOKUP(Coffee_data[[#This Row],[ProductId]],Product!$B$4:$O$7,2,FALSE)</f>
        <v>Decaf</v>
      </c>
      <c r="S213" s="56" t="str">
        <f>HLOOKUP(Coffee_data[[#This Row],[ProductId]],Product!$B$4:$O$7,3,FALSE)</f>
        <v>Herbal Tea</v>
      </c>
      <c r="T213" s="56" t="str">
        <f>HLOOKUP(Coffee_data[[#This Row],[ProductId]],Product!$B$4:$O$7,4,FALSE)</f>
        <v>Chamomile</v>
      </c>
    </row>
    <row r="214" spans="1:20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79</v>
      </c>
      <c r="J214">
        <v>10</v>
      </c>
      <c r="K214">
        <v>89</v>
      </c>
      <c r="L214">
        <v>417</v>
      </c>
      <c r="M214">
        <v>9</v>
      </c>
      <c r="N214" s="2">
        <v>41670</v>
      </c>
      <c r="O214" s="19" t="str">
        <f>VLOOKUP(Coffee_data[[#This Row],[Area Code]],Location!$B$1:$E$157,2,FALSE)</f>
        <v>Missouri</v>
      </c>
      <c r="P214" s="19" t="str">
        <f>VLOOKUP(Coffee_data[[#This Row],[Area Code]],Location!$B$1:$E$157,3,FALSE)</f>
        <v>Central</v>
      </c>
      <c r="Q214" s="19" t="str">
        <f>VLOOKUP(Coffee_data[[#This Row],[Area Code]],Location!$B$1:$E$157,4,FALSE)</f>
        <v>Small Market</v>
      </c>
      <c r="R214" s="56" t="str">
        <f>HLOOKUP(Coffee_data[[#This Row],[ProductId]],Product!$B$4:$O$7,2,FALSE)</f>
        <v>Decaf</v>
      </c>
      <c r="S214" s="56" t="str">
        <f>HLOOKUP(Coffee_data[[#This Row],[ProductId]],Product!$B$4:$O$7,3,FALSE)</f>
        <v>Herbal Tea</v>
      </c>
      <c r="T214" s="56" t="str">
        <f>HLOOKUP(Coffee_data[[#This Row],[ProductId]],Product!$B$4:$O$7,4,FALSE)</f>
        <v>Lemon</v>
      </c>
    </row>
    <row r="215" spans="1:20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19</v>
      </c>
      <c r="J215">
        <v>40</v>
      </c>
      <c r="K215">
        <v>59</v>
      </c>
      <c r="L215">
        <v>816</v>
      </c>
      <c r="M215">
        <v>11</v>
      </c>
      <c r="N215" s="2">
        <v>41670</v>
      </c>
      <c r="O215" s="19" t="str">
        <f>VLOOKUP(Coffee_data[[#This Row],[Area Code]],Location!$B$1:$E$157,2,FALSE)</f>
        <v>Missouri</v>
      </c>
      <c r="P215" s="19" t="str">
        <f>VLOOKUP(Coffee_data[[#This Row],[Area Code]],Location!$B$1:$E$157,3,FALSE)</f>
        <v>Central</v>
      </c>
      <c r="Q215" s="19" t="str">
        <f>VLOOKUP(Coffee_data[[#This Row],[Area Code]],Location!$B$1:$E$157,4,FALSE)</f>
        <v>Small Market</v>
      </c>
      <c r="R215" s="56" t="str">
        <f>HLOOKUP(Coffee_data[[#This Row],[ProductId]],Product!$B$4:$O$7,2,FALSE)</f>
        <v>Regular</v>
      </c>
      <c r="S215" s="56" t="str">
        <f>HLOOKUP(Coffee_data[[#This Row],[ProductId]],Product!$B$4:$O$7,3,FALSE)</f>
        <v>Tea</v>
      </c>
      <c r="T215" s="56" t="str">
        <f>HLOOKUP(Coffee_data[[#This Row],[ProductId]],Product!$B$4:$O$7,4,FALSE)</f>
        <v>Darjeeling</v>
      </c>
    </row>
    <row r="216" spans="1:20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41670</v>
      </c>
      <c r="O216" s="19" t="str">
        <f>VLOOKUP(Coffee_data[[#This Row],[Area Code]],Location!$B$1:$E$157,2,FALSE)</f>
        <v>Missouri</v>
      </c>
      <c r="P216" s="19" t="str">
        <f>VLOOKUP(Coffee_data[[#This Row],[Area Code]],Location!$B$1:$E$157,3,FALSE)</f>
        <v>Central</v>
      </c>
      <c r="Q216" s="19" t="str">
        <f>VLOOKUP(Coffee_data[[#This Row],[Area Code]],Location!$B$1:$E$157,4,FALSE)</f>
        <v>Small Market</v>
      </c>
      <c r="R216" s="56" t="str">
        <f>HLOOKUP(Coffee_data[[#This Row],[ProductId]],Product!$B$4:$O$7,2,FALSE)</f>
        <v>Regular</v>
      </c>
      <c r="S216" s="56" t="str">
        <f>HLOOKUP(Coffee_data[[#This Row],[ProductId]],Product!$B$4:$O$7,3,FALSE)</f>
        <v>Tea</v>
      </c>
      <c r="T216" s="56" t="str">
        <f>HLOOKUP(Coffee_data[[#This Row],[ProductId]],Product!$B$4:$O$7,4,FALSE)</f>
        <v>Earl Grey</v>
      </c>
    </row>
    <row r="217" spans="1:20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61</v>
      </c>
      <c r="J217">
        <v>80</v>
      </c>
      <c r="K217">
        <v>141</v>
      </c>
      <c r="L217">
        <v>937</v>
      </c>
      <c r="M217">
        <v>1</v>
      </c>
      <c r="N217" s="2">
        <v>41670</v>
      </c>
      <c r="O217" s="19" t="str">
        <f>VLOOKUP(Coffee_data[[#This Row],[Area Code]],Location!$B$1:$E$157,2,FALSE)</f>
        <v>Ohio</v>
      </c>
      <c r="P217" s="19" t="str">
        <f>VLOOKUP(Coffee_data[[#This Row],[Area Code]],Location!$B$1:$E$157,3,FALSE)</f>
        <v>Central</v>
      </c>
      <c r="Q217" s="19" t="str">
        <f>VLOOKUP(Coffee_data[[#This Row],[Area Code]],Location!$B$1:$E$157,4,FALSE)</f>
        <v>Major Market</v>
      </c>
      <c r="R217" s="56" t="str">
        <f>HLOOKUP(Coffee_data[[#This Row],[ProductId]],Product!$B$4:$O$7,2,FALSE)</f>
        <v>Regular</v>
      </c>
      <c r="S217" s="56" t="str">
        <f>HLOOKUP(Coffee_data[[#This Row],[ProductId]],Product!$B$4:$O$7,3,FALSE)</f>
        <v>Coffee</v>
      </c>
      <c r="T217" s="56" t="str">
        <f>HLOOKUP(Coffee_data[[#This Row],[ProductId]],Product!$B$4:$O$7,4,FALSE)</f>
        <v>Amaretto</v>
      </c>
    </row>
    <row r="218" spans="1:20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52</v>
      </c>
      <c r="J218">
        <v>80</v>
      </c>
      <c r="K218">
        <v>132</v>
      </c>
      <c r="L218">
        <v>513</v>
      </c>
      <c r="M218">
        <v>2</v>
      </c>
      <c r="N218" s="2">
        <v>41670</v>
      </c>
      <c r="O218" s="19" t="str">
        <f>VLOOKUP(Coffee_data[[#This Row],[Area Code]],Location!$B$1:$E$157,2,FALSE)</f>
        <v>Ohio</v>
      </c>
      <c r="P218" s="19" t="str">
        <f>VLOOKUP(Coffee_data[[#This Row],[Area Code]],Location!$B$1:$E$157,3,FALSE)</f>
        <v>Central</v>
      </c>
      <c r="Q218" s="19" t="str">
        <f>VLOOKUP(Coffee_data[[#This Row],[Area Code]],Location!$B$1:$E$157,4,FALSE)</f>
        <v>Major Market</v>
      </c>
      <c r="R218" s="56" t="str">
        <f>HLOOKUP(Coffee_data[[#This Row],[ProductId]],Product!$B$4:$O$7,2,FALSE)</f>
        <v>Regular</v>
      </c>
      <c r="S218" s="56" t="str">
        <f>HLOOKUP(Coffee_data[[#This Row],[ProductId]],Product!$B$4:$O$7,3,FALSE)</f>
        <v>Coffee</v>
      </c>
      <c r="T218" s="56" t="str">
        <f>HLOOKUP(Coffee_data[[#This Row],[ProductId]],Product!$B$4:$O$7,4,FALSE)</f>
        <v>Columbian</v>
      </c>
    </row>
    <row r="219" spans="1:20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133</v>
      </c>
      <c r="L219">
        <v>614</v>
      </c>
      <c r="M219">
        <v>3</v>
      </c>
      <c r="N219" s="2">
        <v>41670</v>
      </c>
      <c r="O219" s="19" t="str">
        <f>VLOOKUP(Coffee_data[[#This Row],[Area Code]],Location!$B$1:$E$157,2,FALSE)</f>
        <v>Ohio</v>
      </c>
      <c r="P219" s="19" t="str">
        <f>VLOOKUP(Coffee_data[[#This Row],[Area Code]],Location!$B$1:$E$157,3,FALSE)</f>
        <v>Central</v>
      </c>
      <c r="Q219" s="19" t="str">
        <f>VLOOKUP(Coffee_data[[#This Row],[Area Code]],Location!$B$1:$E$157,4,FALSE)</f>
        <v>Major Market</v>
      </c>
      <c r="R219" s="56" t="str">
        <f>HLOOKUP(Coffee_data[[#This Row],[ProductId]],Product!$B$4:$O$7,2,FALSE)</f>
        <v>Decaf</v>
      </c>
      <c r="S219" s="56" t="str">
        <f>HLOOKUP(Coffee_data[[#This Row],[ProductId]],Product!$B$4:$O$7,3,FALSE)</f>
        <v>Coffee</v>
      </c>
      <c r="T219" s="56" t="str">
        <f>HLOOKUP(Coffee_data[[#This Row],[ProductId]],Product!$B$4:$O$7,4,FALSE)</f>
        <v>Decaf Irish Cream</v>
      </c>
    </row>
    <row r="220" spans="1:20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41670</v>
      </c>
      <c r="O220" s="19" t="str">
        <f>VLOOKUP(Coffee_data[[#This Row],[Area Code]],Location!$B$1:$E$157,2,FALSE)</f>
        <v>Ohio</v>
      </c>
      <c r="P220" s="19" t="str">
        <f>VLOOKUP(Coffee_data[[#This Row],[Area Code]],Location!$B$1:$E$157,3,FALSE)</f>
        <v>Central</v>
      </c>
      <c r="Q220" s="19" t="str">
        <f>VLOOKUP(Coffee_data[[#This Row],[Area Code]],Location!$B$1:$E$157,4,FALSE)</f>
        <v>Major Market</v>
      </c>
      <c r="R220" s="56" t="str">
        <f>HLOOKUP(Coffee_data[[#This Row],[ProductId]],Product!$B$4:$O$7,2,FALSE)</f>
        <v>Regular</v>
      </c>
      <c r="S220" s="56" t="str">
        <f>HLOOKUP(Coffee_data[[#This Row],[ProductId]],Product!$B$4:$O$7,3,FALSE)</f>
        <v>Tea</v>
      </c>
      <c r="T220" s="56" t="str">
        <f>HLOOKUP(Coffee_data[[#This Row],[ProductId]],Product!$B$4:$O$7,4,FALSE)</f>
        <v>Darjeeling</v>
      </c>
    </row>
    <row r="221" spans="1:20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58</v>
      </c>
      <c r="J221">
        <v>110</v>
      </c>
      <c r="K221">
        <v>168</v>
      </c>
      <c r="L221">
        <v>513</v>
      </c>
      <c r="M221">
        <v>12</v>
      </c>
      <c r="N221" s="2">
        <v>41670</v>
      </c>
      <c r="O221" s="19" t="str">
        <f>VLOOKUP(Coffee_data[[#This Row],[Area Code]],Location!$B$1:$E$157,2,FALSE)</f>
        <v>Ohio</v>
      </c>
      <c r="P221" s="19" t="str">
        <f>VLOOKUP(Coffee_data[[#This Row],[Area Code]],Location!$B$1:$E$157,3,FALSE)</f>
        <v>Central</v>
      </c>
      <c r="Q221" s="19" t="str">
        <f>VLOOKUP(Coffee_data[[#This Row],[Area Code]],Location!$B$1:$E$157,4,FALSE)</f>
        <v>Major Market</v>
      </c>
      <c r="R221" s="56" t="str">
        <f>HLOOKUP(Coffee_data[[#This Row],[ProductId]],Product!$B$4:$O$7,2,FALSE)</f>
        <v>Regular</v>
      </c>
      <c r="S221" s="56" t="str">
        <f>HLOOKUP(Coffee_data[[#This Row],[ProductId]],Product!$B$4:$O$7,3,FALSE)</f>
        <v>Tea</v>
      </c>
      <c r="T221" s="56" t="str">
        <f>HLOOKUP(Coffee_data[[#This Row],[ProductId]],Product!$B$4:$O$7,4,FALSE)</f>
        <v>Earl Grey</v>
      </c>
    </row>
    <row r="222" spans="1:20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144</v>
      </c>
      <c r="L222">
        <v>614</v>
      </c>
      <c r="M222">
        <v>6</v>
      </c>
      <c r="N222" s="2">
        <v>41670</v>
      </c>
      <c r="O222" s="19" t="str">
        <f>VLOOKUP(Coffee_data[[#This Row],[Area Code]],Location!$B$1:$E$157,2,FALSE)</f>
        <v>Ohio</v>
      </c>
      <c r="P222" s="19" t="str">
        <f>VLOOKUP(Coffee_data[[#This Row],[Area Code]],Location!$B$1:$E$157,3,FALSE)</f>
        <v>Central</v>
      </c>
      <c r="Q222" s="19" t="str">
        <f>VLOOKUP(Coffee_data[[#This Row],[Area Code]],Location!$B$1:$E$157,4,FALSE)</f>
        <v>Major Market</v>
      </c>
      <c r="R222" s="56" t="str">
        <f>HLOOKUP(Coffee_data[[#This Row],[ProductId]],Product!$B$4:$O$7,2,FALSE)</f>
        <v>Decaf</v>
      </c>
      <c r="S222" s="56" t="str">
        <f>HLOOKUP(Coffee_data[[#This Row],[ProductId]],Product!$B$4:$O$7,3,FALSE)</f>
        <v>Espresso</v>
      </c>
      <c r="T222" s="56" t="str">
        <f>HLOOKUP(Coffee_data[[#This Row],[ProductId]],Product!$B$4:$O$7,4,FALSE)</f>
        <v>Decaf Espresso</v>
      </c>
    </row>
    <row r="223" spans="1:20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130</v>
      </c>
      <c r="J223">
        <v>210</v>
      </c>
      <c r="K223">
        <v>405</v>
      </c>
      <c r="L223">
        <v>234</v>
      </c>
      <c r="M223">
        <v>5</v>
      </c>
      <c r="N223" s="2">
        <v>41670</v>
      </c>
      <c r="O223" s="19" t="str">
        <f>VLOOKUP(Coffee_data[[#This Row],[Area Code]],Location!$B$1:$E$157,2,FALSE)</f>
        <v>Ohio</v>
      </c>
      <c r="P223" s="19" t="str">
        <f>VLOOKUP(Coffee_data[[#This Row],[Area Code]],Location!$B$1:$E$157,3,FALSE)</f>
        <v>Central</v>
      </c>
      <c r="Q223" s="19" t="str">
        <f>VLOOKUP(Coffee_data[[#This Row],[Area Code]],Location!$B$1:$E$157,4,FALSE)</f>
        <v>Major Market</v>
      </c>
      <c r="R223" s="56" t="str">
        <f>HLOOKUP(Coffee_data[[#This Row],[ProductId]],Product!$B$4:$O$7,2,FALSE)</f>
        <v>Regular</v>
      </c>
      <c r="S223" s="56" t="str">
        <f>HLOOKUP(Coffee_data[[#This Row],[ProductId]],Product!$B$4:$O$7,3,FALSE)</f>
        <v>Espresso</v>
      </c>
      <c r="T223" s="56" t="str">
        <f>HLOOKUP(Coffee_data[[#This Row],[ProductId]],Product!$B$4:$O$7,4,FALSE)</f>
        <v>Caffe Mocha</v>
      </c>
    </row>
    <row r="224" spans="1:20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41670</v>
      </c>
      <c r="O224" s="19" t="str">
        <f>VLOOKUP(Coffee_data[[#This Row],[Area Code]],Location!$B$1:$E$157,2,FALSE)</f>
        <v>Ohio</v>
      </c>
      <c r="P224" s="19" t="str">
        <f>VLOOKUP(Coffee_data[[#This Row],[Area Code]],Location!$B$1:$E$157,3,FALSE)</f>
        <v>Central</v>
      </c>
      <c r="Q224" s="19" t="str">
        <f>VLOOKUP(Coffee_data[[#This Row],[Area Code]],Location!$B$1:$E$157,4,FALSE)</f>
        <v>Major Market</v>
      </c>
      <c r="R224" s="56" t="str">
        <f>HLOOKUP(Coffee_data[[#This Row],[ProductId]],Product!$B$4:$O$7,2,FALSE)</f>
        <v>Decaf</v>
      </c>
      <c r="S224" s="56" t="str">
        <f>HLOOKUP(Coffee_data[[#This Row],[ProductId]],Product!$B$4:$O$7,3,FALSE)</f>
        <v>Herbal Tea</v>
      </c>
      <c r="T224" s="56" t="str">
        <f>HLOOKUP(Coffee_data[[#This Row],[ProductId]],Product!$B$4:$O$7,4,FALSE)</f>
        <v>Chamomile</v>
      </c>
    </row>
    <row r="225" spans="1:20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41670</v>
      </c>
      <c r="O225" s="19" t="str">
        <f>VLOOKUP(Coffee_data[[#This Row],[Area Code]],Location!$B$1:$E$157,2,FALSE)</f>
        <v>Ohio</v>
      </c>
      <c r="P225" s="19" t="str">
        <f>VLOOKUP(Coffee_data[[#This Row],[Area Code]],Location!$B$1:$E$157,3,FALSE)</f>
        <v>Central</v>
      </c>
      <c r="Q225" s="19" t="str">
        <f>VLOOKUP(Coffee_data[[#This Row],[Area Code]],Location!$B$1:$E$157,4,FALSE)</f>
        <v>Major Market</v>
      </c>
      <c r="R225" s="56" t="str">
        <f>HLOOKUP(Coffee_data[[#This Row],[ProductId]],Product!$B$4:$O$7,2,FALSE)</f>
        <v>Decaf</v>
      </c>
      <c r="S225" s="56" t="str">
        <f>HLOOKUP(Coffee_data[[#This Row],[ProductId]],Product!$B$4:$O$7,3,FALSE)</f>
        <v>Herbal Tea</v>
      </c>
      <c r="T225" s="56" t="str">
        <f>HLOOKUP(Coffee_data[[#This Row],[ProductId]],Product!$B$4:$O$7,4,FALSE)</f>
        <v>Lemon</v>
      </c>
    </row>
    <row r="226" spans="1:20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49</v>
      </c>
      <c r="J226">
        <v>70</v>
      </c>
      <c r="K226">
        <v>120</v>
      </c>
      <c r="L226">
        <v>262</v>
      </c>
      <c r="M226">
        <v>1</v>
      </c>
      <c r="N226" s="2">
        <v>41670</v>
      </c>
      <c r="O226" s="19" t="str">
        <f>VLOOKUP(Coffee_data[[#This Row],[Area Code]],Location!$B$1:$E$157,2,FALSE)</f>
        <v>Wisconsin</v>
      </c>
      <c r="P226" s="19" t="str">
        <f>VLOOKUP(Coffee_data[[#This Row],[Area Code]],Location!$B$1:$E$157,3,FALSE)</f>
        <v>Central</v>
      </c>
      <c r="Q226" s="19" t="str">
        <f>VLOOKUP(Coffee_data[[#This Row],[Area Code]],Location!$B$1:$E$157,4,FALSE)</f>
        <v>Small Market</v>
      </c>
      <c r="R226" s="56" t="str">
        <f>HLOOKUP(Coffee_data[[#This Row],[ProductId]],Product!$B$4:$O$7,2,FALSE)</f>
        <v>Regular</v>
      </c>
      <c r="S226" s="56" t="str">
        <f>HLOOKUP(Coffee_data[[#This Row],[ProductId]],Product!$B$4:$O$7,3,FALSE)</f>
        <v>Coffee</v>
      </c>
      <c r="T226" s="56" t="str">
        <f>HLOOKUP(Coffee_data[[#This Row],[ProductId]],Product!$B$4:$O$7,4,FALSE)</f>
        <v>Amaretto</v>
      </c>
    </row>
    <row r="227" spans="1:20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88</v>
      </c>
      <c r="J227">
        <v>140</v>
      </c>
      <c r="K227">
        <v>232</v>
      </c>
      <c r="L227">
        <v>920</v>
      </c>
      <c r="M227">
        <v>2</v>
      </c>
      <c r="N227" s="2">
        <v>41670</v>
      </c>
      <c r="O227" s="19" t="str">
        <f>VLOOKUP(Coffee_data[[#This Row],[Area Code]],Location!$B$1:$E$157,2,FALSE)</f>
        <v>Wisconsin</v>
      </c>
      <c r="P227" s="19" t="str">
        <f>VLOOKUP(Coffee_data[[#This Row],[Area Code]],Location!$B$1:$E$157,3,FALSE)</f>
        <v>Central</v>
      </c>
      <c r="Q227" s="19" t="str">
        <f>VLOOKUP(Coffee_data[[#This Row],[Area Code]],Location!$B$1:$E$157,4,FALSE)</f>
        <v>Small Market</v>
      </c>
      <c r="R227" s="56" t="str">
        <f>HLOOKUP(Coffee_data[[#This Row],[ProductId]],Product!$B$4:$O$7,2,FALSE)</f>
        <v>Regular</v>
      </c>
      <c r="S227" s="56" t="str">
        <f>HLOOKUP(Coffee_data[[#This Row],[ProductId]],Product!$B$4:$O$7,3,FALSE)</f>
        <v>Coffee</v>
      </c>
      <c r="T227" s="56" t="str">
        <f>HLOOKUP(Coffee_data[[#This Row],[ProductId]],Product!$B$4:$O$7,4,FALSE)</f>
        <v>Columbian</v>
      </c>
    </row>
    <row r="228" spans="1:20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77</v>
      </c>
      <c r="J228">
        <v>100</v>
      </c>
      <c r="K228">
        <v>183</v>
      </c>
      <c r="L228">
        <v>414</v>
      </c>
      <c r="M228">
        <v>3</v>
      </c>
      <c r="N228" s="2">
        <v>41670</v>
      </c>
      <c r="O228" s="19" t="str">
        <f>VLOOKUP(Coffee_data[[#This Row],[Area Code]],Location!$B$1:$E$157,2,FALSE)</f>
        <v>Wisconsin</v>
      </c>
      <c r="P228" s="19" t="str">
        <f>VLOOKUP(Coffee_data[[#This Row],[Area Code]],Location!$B$1:$E$157,3,FALSE)</f>
        <v>Central</v>
      </c>
      <c r="Q228" s="19" t="str">
        <f>VLOOKUP(Coffee_data[[#This Row],[Area Code]],Location!$B$1:$E$157,4,FALSE)</f>
        <v>Small Market</v>
      </c>
      <c r="R228" s="56" t="str">
        <f>HLOOKUP(Coffee_data[[#This Row],[ProductId]],Product!$B$4:$O$7,2,FALSE)</f>
        <v>Decaf</v>
      </c>
      <c r="S228" s="56" t="str">
        <f>HLOOKUP(Coffee_data[[#This Row],[ProductId]],Product!$B$4:$O$7,3,FALSE)</f>
        <v>Coffee</v>
      </c>
      <c r="T228" s="56" t="str">
        <f>HLOOKUP(Coffee_data[[#This Row],[ProductId]],Product!$B$4:$O$7,4,FALSE)</f>
        <v>Decaf Irish Cream</v>
      </c>
    </row>
    <row r="229" spans="1:20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109</v>
      </c>
      <c r="L229">
        <v>920</v>
      </c>
      <c r="M229">
        <v>11</v>
      </c>
      <c r="N229" s="2">
        <v>41670</v>
      </c>
      <c r="O229" s="19" t="str">
        <f>VLOOKUP(Coffee_data[[#This Row],[Area Code]],Location!$B$1:$E$157,2,FALSE)</f>
        <v>Wisconsin</v>
      </c>
      <c r="P229" s="19" t="str">
        <f>VLOOKUP(Coffee_data[[#This Row],[Area Code]],Location!$B$1:$E$157,3,FALSE)</f>
        <v>Central</v>
      </c>
      <c r="Q229" s="19" t="str">
        <f>VLOOKUP(Coffee_data[[#This Row],[Area Code]],Location!$B$1:$E$157,4,FALSE)</f>
        <v>Small Market</v>
      </c>
      <c r="R229" s="56" t="str">
        <f>HLOOKUP(Coffee_data[[#This Row],[ProductId]],Product!$B$4:$O$7,2,FALSE)</f>
        <v>Regular</v>
      </c>
      <c r="S229" s="56" t="str">
        <f>HLOOKUP(Coffee_data[[#This Row],[ProductId]],Product!$B$4:$O$7,3,FALSE)</f>
        <v>Tea</v>
      </c>
      <c r="T229" s="56" t="str">
        <f>HLOOKUP(Coffee_data[[#This Row],[ProductId]],Product!$B$4:$O$7,4,FALSE)</f>
        <v>Darjeeling</v>
      </c>
    </row>
    <row r="230" spans="1:20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62</v>
      </c>
      <c r="J230">
        <v>80</v>
      </c>
      <c r="K230">
        <v>118</v>
      </c>
      <c r="L230">
        <v>414</v>
      </c>
      <c r="M230">
        <v>12</v>
      </c>
      <c r="N230" s="2">
        <v>41670</v>
      </c>
      <c r="O230" s="19" t="str">
        <f>VLOOKUP(Coffee_data[[#This Row],[Area Code]],Location!$B$1:$E$157,2,FALSE)</f>
        <v>Wisconsin</v>
      </c>
      <c r="P230" s="19" t="str">
        <f>VLOOKUP(Coffee_data[[#This Row],[Area Code]],Location!$B$1:$E$157,3,FALSE)</f>
        <v>Central</v>
      </c>
      <c r="Q230" s="19" t="str">
        <f>VLOOKUP(Coffee_data[[#This Row],[Area Code]],Location!$B$1:$E$157,4,FALSE)</f>
        <v>Small Market</v>
      </c>
      <c r="R230" s="56" t="str">
        <f>HLOOKUP(Coffee_data[[#This Row],[ProductId]],Product!$B$4:$O$7,2,FALSE)</f>
        <v>Regular</v>
      </c>
      <c r="S230" s="56" t="str">
        <f>HLOOKUP(Coffee_data[[#This Row],[ProductId]],Product!$B$4:$O$7,3,FALSE)</f>
        <v>Tea</v>
      </c>
      <c r="T230" s="56" t="str">
        <f>HLOOKUP(Coffee_data[[#This Row],[ProductId]],Product!$B$4:$O$7,4,FALSE)</f>
        <v>Earl Grey</v>
      </c>
    </row>
    <row r="231" spans="1:20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44</v>
      </c>
      <c r="J231">
        <v>70</v>
      </c>
      <c r="K231">
        <v>114</v>
      </c>
      <c r="L231">
        <v>715</v>
      </c>
      <c r="M231">
        <v>6</v>
      </c>
      <c r="N231" s="2">
        <v>41670</v>
      </c>
      <c r="O231" s="19" t="str">
        <f>VLOOKUP(Coffee_data[[#This Row],[Area Code]],Location!$B$1:$E$157,2,FALSE)</f>
        <v>Wisconsin</v>
      </c>
      <c r="P231" s="19" t="str">
        <f>VLOOKUP(Coffee_data[[#This Row],[Area Code]],Location!$B$1:$E$157,3,FALSE)</f>
        <v>Central</v>
      </c>
      <c r="Q231" s="19" t="str">
        <f>VLOOKUP(Coffee_data[[#This Row],[Area Code]],Location!$B$1:$E$157,4,FALSE)</f>
        <v>Small Market</v>
      </c>
      <c r="R231" s="56" t="str">
        <f>HLOOKUP(Coffee_data[[#This Row],[ProductId]],Product!$B$4:$O$7,2,FALSE)</f>
        <v>Decaf</v>
      </c>
      <c r="S231" s="56" t="str">
        <f>HLOOKUP(Coffee_data[[#This Row],[ProductId]],Product!$B$4:$O$7,3,FALSE)</f>
        <v>Espresso</v>
      </c>
      <c r="T231" s="56" t="str">
        <f>HLOOKUP(Coffee_data[[#This Row],[ProductId]],Product!$B$4:$O$7,4,FALSE)</f>
        <v>Decaf Espresso</v>
      </c>
    </row>
    <row r="232" spans="1:20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85</v>
      </c>
      <c r="J232">
        <v>100</v>
      </c>
      <c r="K232">
        <v>180</v>
      </c>
      <c r="L232">
        <v>414</v>
      </c>
      <c r="M232">
        <v>5</v>
      </c>
      <c r="N232" s="2">
        <v>41670</v>
      </c>
      <c r="O232" s="19" t="str">
        <f>VLOOKUP(Coffee_data[[#This Row],[Area Code]],Location!$B$1:$E$157,2,FALSE)</f>
        <v>Wisconsin</v>
      </c>
      <c r="P232" s="19" t="str">
        <f>VLOOKUP(Coffee_data[[#This Row],[Area Code]],Location!$B$1:$E$157,3,FALSE)</f>
        <v>Central</v>
      </c>
      <c r="Q232" s="19" t="str">
        <f>VLOOKUP(Coffee_data[[#This Row],[Area Code]],Location!$B$1:$E$157,4,FALSE)</f>
        <v>Small Market</v>
      </c>
      <c r="R232" s="56" t="str">
        <f>HLOOKUP(Coffee_data[[#This Row],[ProductId]],Product!$B$4:$O$7,2,FALSE)</f>
        <v>Regular</v>
      </c>
      <c r="S232" s="56" t="str">
        <f>HLOOKUP(Coffee_data[[#This Row],[ProductId]],Product!$B$4:$O$7,3,FALSE)</f>
        <v>Espresso</v>
      </c>
      <c r="T232" s="56" t="str">
        <f>HLOOKUP(Coffee_data[[#This Row],[ProductId]],Product!$B$4:$O$7,4,FALSE)</f>
        <v>Caffe Mocha</v>
      </c>
    </row>
    <row r="233" spans="1:20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41670</v>
      </c>
      <c r="O233" s="19" t="str">
        <f>VLOOKUP(Coffee_data[[#This Row],[Area Code]],Location!$B$1:$E$157,2,FALSE)</f>
        <v>Wisconsin</v>
      </c>
      <c r="P233" s="19" t="str">
        <f>VLOOKUP(Coffee_data[[#This Row],[Area Code]],Location!$B$1:$E$157,3,FALSE)</f>
        <v>Central</v>
      </c>
      <c r="Q233" s="19" t="str">
        <f>VLOOKUP(Coffee_data[[#This Row],[Area Code]],Location!$B$1:$E$157,4,FALSE)</f>
        <v>Small Market</v>
      </c>
      <c r="R233" s="56" t="str">
        <f>HLOOKUP(Coffee_data[[#This Row],[ProductId]],Product!$B$4:$O$7,2,FALSE)</f>
        <v>Decaf</v>
      </c>
      <c r="S233" s="56" t="str">
        <f>HLOOKUP(Coffee_data[[#This Row],[ProductId]],Product!$B$4:$O$7,3,FALSE)</f>
        <v>Herbal Tea</v>
      </c>
      <c r="T233" s="56" t="str">
        <f>HLOOKUP(Coffee_data[[#This Row],[ProductId]],Product!$B$4:$O$7,4,FALSE)</f>
        <v>Chamomile</v>
      </c>
    </row>
    <row r="234" spans="1:20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49</v>
      </c>
      <c r="J234">
        <v>60</v>
      </c>
      <c r="K234">
        <v>100</v>
      </c>
      <c r="L234">
        <v>262</v>
      </c>
      <c r="M234">
        <v>9</v>
      </c>
      <c r="N234" s="2">
        <v>41670</v>
      </c>
      <c r="O234" s="19" t="str">
        <f>VLOOKUP(Coffee_data[[#This Row],[Area Code]],Location!$B$1:$E$157,2,FALSE)</f>
        <v>Wisconsin</v>
      </c>
      <c r="P234" s="19" t="str">
        <f>VLOOKUP(Coffee_data[[#This Row],[Area Code]],Location!$B$1:$E$157,3,FALSE)</f>
        <v>Central</v>
      </c>
      <c r="Q234" s="19" t="str">
        <f>VLOOKUP(Coffee_data[[#This Row],[Area Code]],Location!$B$1:$E$157,4,FALSE)</f>
        <v>Small Market</v>
      </c>
      <c r="R234" s="56" t="str">
        <f>HLOOKUP(Coffee_data[[#This Row],[ProductId]],Product!$B$4:$O$7,2,FALSE)</f>
        <v>Decaf</v>
      </c>
      <c r="S234" s="56" t="str">
        <f>HLOOKUP(Coffee_data[[#This Row],[ProductId]],Product!$B$4:$O$7,3,FALSE)</f>
        <v>Herbal Tea</v>
      </c>
      <c r="T234" s="56" t="str">
        <f>HLOOKUP(Coffee_data[[#This Row],[ProductId]],Product!$B$4:$O$7,4,FALSE)</f>
        <v>Lemon</v>
      </c>
    </row>
    <row r="235" spans="1:20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119</v>
      </c>
      <c r="L235">
        <v>475</v>
      </c>
      <c r="M235">
        <v>11</v>
      </c>
      <c r="N235" s="2">
        <v>41670</v>
      </c>
      <c r="O235" s="19" t="str">
        <f>VLOOKUP(Coffee_data[[#This Row],[Area Code]],Location!$B$1:$E$157,2,FALSE)</f>
        <v>Connecticut</v>
      </c>
      <c r="P235" s="19" t="str">
        <f>VLOOKUP(Coffee_data[[#This Row],[Area Code]],Location!$B$1:$E$157,3,FALSE)</f>
        <v>East</v>
      </c>
      <c r="Q235" s="19" t="str">
        <f>VLOOKUP(Coffee_data[[#This Row],[Area Code]],Location!$B$1:$E$157,4,FALSE)</f>
        <v>Small Market</v>
      </c>
      <c r="R235" s="56" t="str">
        <f>HLOOKUP(Coffee_data[[#This Row],[ProductId]],Product!$B$4:$O$7,2,FALSE)</f>
        <v>Regular</v>
      </c>
      <c r="S235" s="56" t="str">
        <f>HLOOKUP(Coffee_data[[#This Row],[ProductId]],Product!$B$4:$O$7,3,FALSE)</f>
        <v>Tea</v>
      </c>
      <c r="T235" s="56" t="str">
        <f>HLOOKUP(Coffee_data[[#This Row],[ProductId]],Product!$B$4:$O$7,4,FALSE)</f>
        <v>Darjeeling</v>
      </c>
    </row>
    <row r="236" spans="1:20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83</v>
      </c>
      <c r="L236">
        <v>475</v>
      </c>
      <c r="M236">
        <v>13</v>
      </c>
      <c r="N236" s="2">
        <v>41670</v>
      </c>
      <c r="O236" s="19" t="str">
        <f>VLOOKUP(Coffee_data[[#This Row],[Area Code]],Location!$B$1:$E$157,2,FALSE)</f>
        <v>Connecticut</v>
      </c>
      <c r="P236" s="19" t="str">
        <f>VLOOKUP(Coffee_data[[#This Row],[Area Code]],Location!$B$1:$E$157,3,FALSE)</f>
        <v>East</v>
      </c>
      <c r="Q236" s="19" t="str">
        <f>VLOOKUP(Coffee_data[[#This Row],[Area Code]],Location!$B$1:$E$157,4,FALSE)</f>
        <v>Small Market</v>
      </c>
      <c r="R236" s="56" t="str">
        <f>HLOOKUP(Coffee_data[[#This Row],[ProductId]],Product!$B$4:$O$7,2,FALSE)</f>
        <v>Regular</v>
      </c>
      <c r="S236" s="56" t="str">
        <f>HLOOKUP(Coffee_data[[#This Row],[ProductId]],Product!$B$4:$O$7,3,FALSE)</f>
        <v>Tea</v>
      </c>
      <c r="T236" s="56" t="str">
        <f>HLOOKUP(Coffee_data[[#This Row],[ProductId]],Product!$B$4:$O$7,4,FALSE)</f>
        <v>Green Tea</v>
      </c>
    </row>
    <row r="237" spans="1:20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44</v>
      </c>
      <c r="J237">
        <v>70</v>
      </c>
      <c r="K237">
        <v>114</v>
      </c>
      <c r="L237">
        <v>203</v>
      </c>
      <c r="M237">
        <v>6</v>
      </c>
      <c r="N237" s="2">
        <v>41670</v>
      </c>
      <c r="O237" s="19" t="str">
        <f>VLOOKUP(Coffee_data[[#This Row],[Area Code]],Location!$B$1:$E$157,2,FALSE)</f>
        <v>Connecticut</v>
      </c>
      <c r="P237" s="19" t="str">
        <f>VLOOKUP(Coffee_data[[#This Row],[Area Code]],Location!$B$1:$E$157,3,FALSE)</f>
        <v>East</v>
      </c>
      <c r="Q237" s="19" t="str">
        <f>VLOOKUP(Coffee_data[[#This Row],[Area Code]],Location!$B$1:$E$157,4,FALSE)</f>
        <v>Small Market</v>
      </c>
      <c r="R237" s="56" t="str">
        <f>HLOOKUP(Coffee_data[[#This Row],[ProductId]],Product!$B$4:$O$7,2,FALSE)</f>
        <v>Decaf</v>
      </c>
      <c r="S237" s="56" t="str">
        <f>HLOOKUP(Coffee_data[[#This Row],[ProductId]],Product!$B$4:$O$7,3,FALSE)</f>
        <v>Espresso</v>
      </c>
      <c r="T237" s="56" t="str">
        <f>HLOOKUP(Coffee_data[[#This Row],[ProductId]],Product!$B$4:$O$7,4,FALSE)</f>
        <v>Decaf Espresso</v>
      </c>
    </row>
    <row r="238" spans="1:20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65</v>
      </c>
      <c r="J238">
        <v>90</v>
      </c>
      <c r="K238">
        <v>155</v>
      </c>
      <c r="L238">
        <v>860</v>
      </c>
      <c r="M238">
        <v>5</v>
      </c>
      <c r="N238" s="2">
        <v>41670</v>
      </c>
      <c r="O238" s="19" t="str">
        <f>VLOOKUP(Coffee_data[[#This Row],[Area Code]],Location!$B$1:$E$157,2,FALSE)</f>
        <v>Connecticut</v>
      </c>
      <c r="P238" s="19" t="str">
        <f>VLOOKUP(Coffee_data[[#This Row],[Area Code]],Location!$B$1:$E$157,3,FALSE)</f>
        <v>East</v>
      </c>
      <c r="Q238" s="19" t="str">
        <f>VLOOKUP(Coffee_data[[#This Row],[Area Code]],Location!$B$1:$E$157,4,FALSE)</f>
        <v>Small Market</v>
      </c>
      <c r="R238" s="56" t="str">
        <f>HLOOKUP(Coffee_data[[#This Row],[ProductId]],Product!$B$4:$O$7,2,FALSE)</f>
        <v>Regular</v>
      </c>
      <c r="S238" s="56" t="str">
        <f>HLOOKUP(Coffee_data[[#This Row],[ProductId]],Product!$B$4:$O$7,3,FALSE)</f>
        <v>Espresso</v>
      </c>
      <c r="T238" s="56" t="str">
        <f>HLOOKUP(Coffee_data[[#This Row],[ProductId]],Product!$B$4:$O$7,4,FALSE)</f>
        <v>Caffe Mocha</v>
      </c>
    </row>
    <row r="239" spans="1:20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92</v>
      </c>
      <c r="J239">
        <v>180</v>
      </c>
      <c r="K239">
        <v>300</v>
      </c>
      <c r="L239">
        <v>959</v>
      </c>
      <c r="M239">
        <v>2</v>
      </c>
      <c r="N239" s="2">
        <v>41670</v>
      </c>
      <c r="O239" s="19" t="str">
        <f>VLOOKUP(Coffee_data[[#This Row],[Area Code]],Location!$B$1:$E$157,2,FALSE)</f>
        <v>Connecticut</v>
      </c>
      <c r="P239" s="19" t="str">
        <f>VLOOKUP(Coffee_data[[#This Row],[Area Code]],Location!$B$1:$E$157,3,FALSE)</f>
        <v>East</v>
      </c>
      <c r="Q239" s="19" t="str">
        <f>VLOOKUP(Coffee_data[[#This Row],[Area Code]],Location!$B$1:$E$157,4,FALSE)</f>
        <v>Small Market</v>
      </c>
      <c r="R239" s="56" t="str">
        <f>HLOOKUP(Coffee_data[[#This Row],[ProductId]],Product!$B$4:$O$7,2,FALSE)</f>
        <v>Regular</v>
      </c>
      <c r="S239" s="56" t="str">
        <f>HLOOKUP(Coffee_data[[#This Row],[ProductId]],Product!$B$4:$O$7,3,FALSE)</f>
        <v>Coffee</v>
      </c>
      <c r="T239" s="56" t="str">
        <f>HLOOKUP(Coffee_data[[#This Row],[ProductId]],Product!$B$4:$O$7,4,FALSE)</f>
        <v>Columbian</v>
      </c>
    </row>
    <row r="240" spans="1:20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141</v>
      </c>
      <c r="L240">
        <v>475</v>
      </c>
      <c r="M240">
        <v>9</v>
      </c>
      <c r="N240" s="2">
        <v>41670</v>
      </c>
      <c r="O240" s="19" t="str">
        <f>VLOOKUP(Coffee_data[[#This Row],[Area Code]],Location!$B$1:$E$157,2,FALSE)</f>
        <v>Connecticut</v>
      </c>
      <c r="P240" s="19" t="str">
        <f>VLOOKUP(Coffee_data[[#This Row],[Area Code]],Location!$B$1:$E$157,3,FALSE)</f>
        <v>East</v>
      </c>
      <c r="Q240" s="19" t="str">
        <f>VLOOKUP(Coffee_data[[#This Row],[Area Code]],Location!$B$1:$E$157,4,FALSE)</f>
        <v>Small Market</v>
      </c>
      <c r="R240" s="56" t="str">
        <f>HLOOKUP(Coffee_data[[#This Row],[ProductId]],Product!$B$4:$O$7,2,FALSE)</f>
        <v>Decaf</v>
      </c>
      <c r="S240" s="56" t="str">
        <f>HLOOKUP(Coffee_data[[#This Row],[ProductId]],Product!$B$4:$O$7,3,FALSE)</f>
        <v>Herbal Tea</v>
      </c>
      <c r="T240" s="56" t="str">
        <f>HLOOKUP(Coffee_data[[#This Row],[ProductId]],Product!$B$4:$O$7,4,FALSE)</f>
        <v>Lemon</v>
      </c>
    </row>
    <row r="241" spans="1:20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40</v>
      </c>
      <c r="J241">
        <v>70</v>
      </c>
      <c r="K241">
        <v>110</v>
      </c>
      <c r="L241">
        <v>860</v>
      </c>
      <c r="M241">
        <v>10</v>
      </c>
      <c r="N241" s="2">
        <v>41670</v>
      </c>
      <c r="O241" s="19" t="str">
        <f>VLOOKUP(Coffee_data[[#This Row],[Area Code]],Location!$B$1:$E$157,2,FALSE)</f>
        <v>Connecticut</v>
      </c>
      <c r="P241" s="19" t="str">
        <f>VLOOKUP(Coffee_data[[#This Row],[Area Code]],Location!$B$1:$E$157,3,FALSE)</f>
        <v>East</v>
      </c>
      <c r="Q241" s="19" t="str">
        <f>VLOOKUP(Coffee_data[[#This Row],[Area Code]],Location!$B$1:$E$157,4,FALSE)</f>
        <v>Small Market</v>
      </c>
      <c r="R241" s="56" t="str">
        <f>HLOOKUP(Coffee_data[[#This Row],[ProductId]],Product!$B$4:$O$7,2,FALSE)</f>
        <v>Decaf</v>
      </c>
      <c r="S241" s="56" t="str">
        <f>HLOOKUP(Coffee_data[[#This Row],[ProductId]],Product!$B$4:$O$7,3,FALSE)</f>
        <v>Herbal Tea</v>
      </c>
      <c r="T241" s="56" t="str">
        <f>HLOOKUP(Coffee_data[[#This Row],[ProductId]],Product!$B$4:$O$7,4,FALSE)</f>
        <v>Mint</v>
      </c>
    </row>
    <row r="242" spans="1:20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19</v>
      </c>
      <c r="J242">
        <v>50</v>
      </c>
      <c r="K242">
        <v>69</v>
      </c>
      <c r="L242">
        <v>786</v>
      </c>
      <c r="M242">
        <v>11</v>
      </c>
      <c r="N242" s="2">
        <v>41670</v>
      </c>
      <c r="O242" s="19" t="str">
        <f>VLOOKUP(Coffee_data[[#This Row],[Area Code]],Location!$B$1:$E$157,2,FALSE)</f>
        <v>Florida</v>
      </c>
      <c r="P242" s="19" t="str">
        <f>VLOOKUP(Coffee_data[[#This Row],[Area Code]],Location!$B$1:$E$157,3,FALSE)</f>
        <v>East</v>
      </c>
      <c r="Q242" s="19" t="str">
        <f>VLOOKUP(Coffee_data[[#This Row],[Area Code]],Location!$B$1:$E$157,4,FALSE)</f>
        <v>Major Market</v>
      </c>
      <c r="R242" s="56" t="str">
        <f>HLOOKUP(Coffee_data[[#This Row],[ProductId]],Product!$B$4:$O$7,2,FALSE)</f>
        <v>Regular</v>
      </c>
      <c r="S242" s="56" t="str">
        <f>HLOOKUP(Coffee_data[[#This Row],[ProductId]],Product!$B$4:$O$7,3,FALSE)</f>
        <v>Tea</v>
      </c>
      <c r="T242" s="56" t="str">
        <f>HLOOKUP(Coffee_data[[#This Row],[ProductId]],Product!$B$4:$O$7,4,FALSE)</f>
        <v>Darjeeling</v>
      </c>
    </row>
    <row r="243" spans="1:20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53</v>
      </c>
      <c r="J243">
        <v>80</v>
      </c>
      <c r="K243">
        <v>107</v>
      </c>
      <c r="L243">
        <v>727</v>
      </c>
      <c r="M243">
        <v>13</v>
      </c>
      <c r="N243" s="2">
        <v>41670</v>
      </c>
      <c r="O243" s="19" t="str">
        <f>VLOOKUP(Coffee_data[[#This Row],[Area Code]],Location!$B$1:$E$157,2,FALSE)</f>
        <v>Florida</v>
      </c>
      <c r="P243" s="19" t="str">
        <f>VLOOKUP(Coffee_data[[#This Row],[Area Code]],Location!$B$1:$E$157,3,FALSE)</f>
        <v>East</v>
      </c>
      <c r="Q243" s="19" t="str">
        <f>VLOOKUP(Coffee_data[[#This Row],[Area Code]],Location!$B$1:$E$157,4,FALSE)</f>
        <v>Major Market</v>
      </c>
      <c r="R243" s="56" t="str">
        <f>HLOOKUP(Coffee_data[[#This Row],[ProductId]],Product!$B$4:$O$7,2,FALSE)</f>
        <v>Regular</v>
      </c>
      <c r="S243" s="56" t="str">
        <f>HLOOKUP(Coffee_data[[#This Row],[ProductId]],Product!$B$4:$O$7,3,FALSE)</f>
        <v>Tea</v>
      </c>
      <c r="T243" s="56" t="str">
        <f>HLOOKUP(Coffee_data[[#This Row],[ProductId]],Product!$B$4:$O$7,4,FALSE)</f>
        <v>Green Tea</v>
      </c>
    </row>
    <row r="244" spans="1:20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64</v>
      </c>
      <c r="J244">
        <v>100</v>
      </c>
      <c r="K244">
        <v>170</v>
      </c>
      <c r="L244">
        <v>407</v>
      </c>
      <c r="M244">
        <v>6</v>
      </c>
      <c r="N244" s="2">
        <v>41670</v>
      </c>
      <c r="O244" s="19" t="str">
        <f>VLOOKUP(Coffee_data[[#This Row],[Area Code]],Location!$B$1:$E$157,2,FALSE)</f>
        <v>Florida</v>
      </c>
      <c r="P244" s="19" t="str">
        <f>VLOOKUP(Coffee_data[[#This Row],[Area Code]],Location!$B$1:$E$157,3,FALSE)</f>
        <v>East</v>
      </c>
      <c r="Q244" s="19" t="str">
        <f>VLOOKUP(Coffee_data[[#This Row],[Area Code]],Location!$B$1:$E$157,4,FALSE)</f>
        <v>Major Market</v>
      </c>
      <c r="R244" s="56" t="str">
        <f>HLOOKUP(Coffee_data[[#This Row],[ProductId]],Product!$B$4:$O$7,2,FALSE)</f>
        <v>Decaf</v>
      </c>
      <c r="S244" s="56" t="str">
        <f>HLOOKUP(Coffee_data[[#This Row],[ProductId]],Product!$B$4:$O$7,3,FALSE)</f>
        <v>Espresso</v>
      </c>
      <c r="T244" s="56" t="str">
        <f>HLOOKUP(Coffee_data[[#This Row],[ProductId]],Product!$B$4:$O$7,4,FALSE)</f>
        <v>Decaf Espresso</v>
      </c>
    </row>
    <row r="245" spans="1:20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215</v>
      </c>
      <c r="L245">
        <v>305</v>
      </c>
      <c r="M245">
        <v>5</v>
      </c>
      <c r="N245" s="2">
        <v>41670</v>
      </c>
      <c r="O245" s="19" t="str">
        <f>VLOOKUP(Coffee_data[[#This Row],[Area Code]],Location!$B$1:$E$157,2,FALSE)</f>
        <v>Florida</v>
      </c>
      <c r="P245" s="19" t="str">
        <f>VLOOKUP(Coffee_data[[#This Row],[Area Code]],Location!$B$1:$E$157,3,FALSE)</f>
        <v>East</v>
      </c>
      <c r="Q245" s="19" t="str">
        <f>VLOOKUP(Coffee_data[[#This Row],[Area Code]],Location!$B$1:$E$157,4,FALSE)</f>
        <v>Major Market</v>
      </c>
      <c r="R245" s="56" t="str">
        <f>HLOOKUP(Coffee_data[[#This Row],[ProductId]],Product!$B$4:$O$7,2,FALSE)</f>
        <v>Regular</v>
      </c>
      <c r="S245" s="56" t="str">
        <f>HLOOKUP(Coffee_data[[#This Row],[ProductId]],Product!$B$4:$O$7,3,FALSE)</f>
        <v>Espresso</v>
      </c>
      <c r="T245" s="56" t="str">
        <f>HLOOKUP(Coffee_data[[#This Row],[ProductId]],Product!$B$4:$O$7,4,FALSE)</f>
        <v>Caffe Mocha</v>
      </c>
    </row>
    <row r="246" spans="1:20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77</v>
      </c>
      <c r="J246">
        <v>110</v>
      </c>
      <c r="K246">
        <v>193</v>
      </c>
      <c r="L246">
        <v>305</v>
      </c>
      <c r="M246">
        <v>3</v>
      </c>
      <c r="N246" s="2">
        <v>41670</v>
      </c>
      <c r="O246" s="19" t="str">
        <f>VLOOKUP(Coffee_data[[#This Row],[Area Code]],Location!$B$1:$E$157,2,FALSE)</f>
        <v>Florida</v>
      </c>
      <c r="P246" s="19" t="str">
        <f>VLOOKUP(Coffee_data[[#This Row],[Area Code]],Location!$B$1:$E$157,3,FALSE)</f>
        <v>East</v>
      </c>
      <c r="Q246" s="19" t="str">
        <f>VLOOKUP(Coffee_data[[#This Row],[Area Code]],Location!$B$1:$E$157,4,FALSE)</f>
        <v>Major Market</v>
      </c>
      <c r="R246" s="56" t="str">
        <f>HLOOKUP(Coffee_data[[#This Row],[ProductId]],Product!$B$4:$O$7,2,FALSE)</f>
        <v>Decaf</v>
      </c>
      <c r="S246" s="56" t="str">
        <f>HLOOKUP(Coffee_data[[#This Row],[ProductId]],Product!$B$4:$O$7,3,FALSE)</f>
        <v>Coffee</v>
      </c>
      <c r="T246" s="56" t="str">
        <f>HLOOKUP(Coffee_data[[#This Row],[ProductId]],Product!$B$4:$O$7,4,FALSE)</f>
        <v>Decaf Irish Cream</v>
      </c>
    </row>
    <row r="247" spans="1:20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68</v>
      </c>
      <c r="J247">
        <v>120</v>
      </c>
      <c r="K247">
        <v>188</v>
      </c>
      <c r="L247">
        <v>754</v>
      </c>
      <c r="M247">
        <v>2</v>
      </c>
      <c r="N247" s="2">
        <v>41670</v>
      </c>
      <c r="O247" s="19" t="str">
        <f>VLOOKUP(Coffee_data[[#This Row],[Area Code]],Location!$B$1:$E$157,2,FALSE)</f>
        <v>Florida</v>
      </c>
      <c r="P247" s="19" t="str">
        <f>VLOOKUP(Coffee_data[[#This Row],[Area Code]],Location!$B$1:$E$157,3,FALSE)</f>
        <v>East</v>
      </c>
      <c r="Q247" s="19" t="str">
        <f>VLOOKUP(Coffee_data[[#This Row],[Area Code]],Location!$B$1:$E$157,4,FALSE)</f>
        <v>Major Market</v>
      </c>
      <c r="R247" s="56" t="str">
        <f>HLOOKUP(Coffee_data[[#This Row],[ProductId]],Product!$B$4:$O$7,2,FALSE)</f>
        <v>Regular</v>
      </c>
      <c r="S247" s="56" t="str">
        <f>HLOOKUP(Coffee_data[[#This Row],[ProductId]],Product!$B$4:$O$7,3,FALSE)</f>
        <v>Coffee</v>
      </c>
      <c r="T247" s="56" t="str">
        <f>HLOOKUP(Coffee_data[[#This Row],[ProductId]],Product!$B$4:$O$7,4,FALSE)</f>
        <v>Columbian</v>
      </c>
    </row>
    <row r="248" spans="1:20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22</v>
      </c>
      <c r="J248">
        <v>50</v>
      </c>
      <c r="K248">
        <v>88</v>
      </c>
      <c r="L248">
        <v>754</v>
      </c>
      <c r="M248">
        <v>8</v>
      </c>
      <c r="N248" s="2">
        <v>41670</v>
      </c>
      <c r="O248" s="19" t="str">
        <f>VLOOKUP(Coffee_data[[#This Row],[Area Code]],Location!$B$1:$E$157,2,FALSE)</f>
        <v>Florida</v>
      </c>
      <c r="P248" s="19" t="str">
        <f>VLOOKUP(Coffee_data[[#This Row],[Area Code]],Location!$B$1:$E$157,3,FALSE)</f>
        <v>East</v>
      </c>
      <c r="Q248" s="19" t="str">
        <f>VLOOKUP(Coffee_data[[#This Row],[Area Code]],Location!$B$1:$E$157,4,FALSE)</f>
        <v>Major Market</v>
      </c>
      <c r="R248" s="56" t="str">
        <f>HLOOKUP(Coffee_data[[#This Row],[ProductId]],Product!$B$4:$O$7,2,FALSE)</f>
        <v>Decaf</v>
      </c>
      <c r="S248" s="56" t="str">
        <f>HLOOKUP(Coffee_data[[#This Row],[ProductId]],Product!$B$4:$O$7,3,FALSE)</f>
        <v>Herbal Tea</v>
      </c>
      <c r="T248" s="56" t="str">
        <f>HLOOKUP(Coffee_data[[#This Row],[ProductId]],Product!$B$4:$O$7,4,FALSE)</f>
        <v>Chamomile</v>
      </c>
    </row>
    <row r="249" spans="1:20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31</v>
      </c>
      <c r="J249">
        <v>50</v>
      </c>
      <c r="K249">
        <v>90</v>
      </c>
      <c r="L249">
        <v>727</v>
      </c>
      <c r="M249">
        <v>9</v>
      </c>
      <c r="N249" s="2">
        <v>41670</v>
      </c>
      <c r="O249" s="19" t="str">
        <f>VLOOKUP(Coffee_data[[#This Row],[Area Code]],Location!$B$1:$E$157,2,FALSE)</f>
        <v>Florida</v>
      </c>
      <c r="P249" s="19" t="str">
        <f>VLOOKUP(Coffee_data[[#This Row],[Area Code]],Location!$B$1:$E$157,3,FALSE)</f>
        <v>East</v>
      </c>
      <c r="Q249" s="19" t="str">
        <f>VLOOKUP(Coffee_data[[#This Row],[Area Code]],Location!$B$1:$E$157,4,FALSE)</f>
        <v>Major Market</v>
      </c>
      <c r="R249" s="56" t="str">
        <f>HLOOKUP(Coffee_data[[#This Row],[ProductId]],Product!$B$4:$O$7,2,FALSE)</f>
        <v>Decaf</v>
      </c>
      <c r="S249" s="56" t="str">
        <f>HLOOKUP(Coffee_data[[#This Row],[ProductId]],Product!$B$4:$O$7,3,FALSE)</f>
        <v>Herbal Tea</v>
      </c>
      <c r="T249" s="56" t="str">
        <f>HLOOKUP(Coffee_data[[#This Row],[ProductId]],Product!$B$4:$O$7,4,FALSE)</f>
        <v>Lemon</v>
      </c>
    </row>
    <row r="250" spans="1:20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40</v>
      </c>
      <c r="J250">
        <v>70</v>
      </c>
      <c r="K250">
        <v>130</v>
      </c>
      <c r="L250">
        <v>850</v>
      </c>
      <c r="M250">
        <v>10</v>
      </c>
      <c r="N250" s="2">
        <v>41670</v>
      </c>
      <c r="O250" s="19" t="str">
        <f>VLOOKUP(Coffee_data[[#This Row],[Area Code]],Location!$B$1:$E$157,2,FALSE)</f>
        <v>Florida</v>
      </c>
      <c r="P250" s="19" t="str">
        <f>VLOOKUP(Coffee_data[[#This Row],[Area Code]],Location!$B$1:$E$157,3,FALSE)</f>
        <v>East</v>
      </c>
      <c r="Q250" s="19" t="str">
        <f>VLOOKUP(Coffee_data[[#This Row],[Area Code]],Location!$B$1:$E$157,4,FALSE)</f>
        <v>Major Market</v>
      </c>
      <c r="R250" s="56" t="str">
        <f>HLOOKUP(Coffee_data[[#This Row],[ProductId]],Product!$B$4:$O$7,2,FALSE)</f>
        <v>Decaf</v>
      </c>
      <c r="S250" s="56" t="str">
        <f>HLOOKUP(Coffee_data[[#This Row],[ProductId]],Product!$B$4:$O$7,3,FALSE)</f>
        <v>Herbal Tea</v>
      </c>
      <c r="T250" s="56" t="str">
        <f>HLOOKUP(Coffee_data[[#This Row],[ProductId]],Product!$B$4:$O$7,4,FALSE)</f>
        <v>Mint</v>
      </c>
    </row>
    <row r="251" spans="1:20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19</v>
      </c>
      <c r="J251">
        <v>50</v>
      </c>
      <c r="K251">
        <v>80</v>
      </c>
      <c r="L251">
        <v>978</v>
      </c>
      <c r="M251">
        <v>11</v>
      </c>
      <c r="N251" s="2">
        <v>41670</v>
      </c>
      <c r="O251" s="19" t="str">
        <f>VLOOKUP(Coffee_data[[#This Row],[Area Code]],Location!$B$1:$E$157,2,FALSE)</f>
        <v>Massachusetts</v>
      </c>
      <c r="P251" s="19" t="str">
        <f>VLOOKUP(Coffee_data[[#This Row],[Area Code]],Location!$B$1:$E$157,3,FALSE)</f>
        <v>East</v>
      </c>
      <c r="Q251" s="19" t="str">
        <f>VLOOKUP(Coffee_data[[#This Row],[Area Code]],Location!$B$1:$E$157,4,FALSE)</f>
        <v>Major Market</v>
      </c>
      <c r="R251" s="56" t="str">
        <f>HLOOKUP(Coffee_data[[#This Row],[ProductId]],Product!$B$4:$O$7,2,FALSE)</f>
        <v>Regular</v>
      </c>
      <c r="S251" s="56" t="str">
        <f>HLOOKUP(Coffee_data[[#This Row],[ProductId]],Product!$B$4:$O$7,3,FALSE)</f>
        <v>Tea</v>
      </c>
      <c r="T251" s="56" t="str">
        <f>HLOOKUP(Coffee_data[[#This Row],[ProductId]],Product!$B$4:$O$7,4,FALSE)</f>
        <v>Darjeeling</v>
      </c>
    </row>
    <row r="252" spans="1:20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47</v>
      </c>
      <c r="L252">
        <v>978</v>
      </c>
      <c r="M252">
        <v>13</v>
      </c>
      <c r="N252" s="2">
        <v>41670</v>
      </c>
      <c r="O252" s="19" t="str">
        <f>VLOOKUP(Coffee_data[[#This Row],[Area Code]],Location!$B$1:$E$157,2,FALSE)</f>
        <v>Massachusetts</v>
      </c>
      <c r="P252" s="19" t="str">
        <f>VLOOKUP(Coffee_data[[#This Row],[Area Code]],Location!$B$1:$E$157,3,FALSE)</f>
        <v>East</v>
      </c>
      <c r="Q252" s="19" t="str">
        <f>VLOOKUP(Coffee_data[[#This Row],[Area Code]],Location!$B$1:$E$157,4,FALSE)</f>
        <v>Major Market</v>
      </c>
      <c r="R252" s="56" t="str">
        <f>HLOOKUP(Coffee_data[[#This Row],[ProductId]],Product!$B$4:$O$7,2,FALSE)</f>
        <v>Regular</v>
      </c>
      <c r="S252" s="56" t="str">
        <f>HLOOKUP(Coffee_data[[#This Row],[ProductId]],Product!$B$4:$O$7,3,FALSE)</f>
        <v>Tea</v>
      </c>
      <c r="T252" s="56" t="str">
        <f>HLOOKUP(Coffee_data[[#This Row],[ProductId]],Product!$B$4:$O$7,4,FALSE)</f>
        <v>Green Tea</v>
      </c>
    </row>
    <row r="253" spans="1:20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198</v>
      </c>
      <c r="J253">
        <v>170</v>
      </c>
      <c r="K253">
        <v>330</v>
      </c>
      <c r="L253">
        <v>508</v>
      </c>
      <c r="M253">
        <v>7</v>
      </c>
      <c r="N253" s="2">
        <v>41670</v>
      </c>
      <c r="O253" s="19" t="str">
        <f>VLOOKUP(Coffee_data[[#This Row],[Area Code]],Location!$B$1:$E$157,2,FALSE)</f>
        <v>Massachusetts</v>
      </c>
      <c r="P253" s="19" t="str">
        <f>VLOOKUP(Coffee_data[[#This Row],[Area Code]],Location!$B$1:$E$157,3,FALSE)</f>
        <v>East</v>
      </c>
      <c r="Q253" s="19" t="str">
        <f>VLOOKUP(Coffee_data[[#This Row],[Area Code]],Location!$B$1:$E$157,4,FALSE)</f>
        <v>Major Market</v>
      </c>
      <c r="R253" s="56" t="str">
        <f>HLOOKUP(Coffee_data[[#This Row],[ProductId]],Product!$B$4:$O$7,2,FALSE)</f>
        <v>Regular</v>
      </c>
      <c r="S253" s="56" t="str">
        <f>HLOOKUP(Coffee_data[[#This Row],[ProductId]],Product!$B$4:$O$7,3,FALSE)</f>
        <v>Espresso</v>
      </c>
      <c r="T253" s="56" t="str">
        <f>HLOOKUP(Coffee_data[[#This Row],[ProductId]],Product!$B$4:$O$7,4,FALSE)</f>
        <v>Regular Espresso</v>
      </c>
    </row>
    <row r="254" spans="1:20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55</v>
      </c>
      <c r="J254">
        <v>70</v>
      </c>
      <c r="K254">
        <v>120</v>
      </c>
      <c r="L254">
        <v>508</v>
      </c>
      <c r="M254">
        <v>5</v>
      </c>
      <c r="N254" s="2">
        <v>41670</v>
      </c>
      <c r="O254" s="19" t="str">
        <f>VLOOKUP(Coffee_data[[#This Row],[Area Code]],Location!$B$1:$E$157,2,FALSE)</f>
        <v>Massachusetts</v>
      </c>
      <c r="P254" s="19" t="str">
        <f>VLOOKUP(Coffee_data[[#This Row],[Area Code]],Location!$B$1:$E$157,3,FALSE)</f>
        <v>East</v>
      </c>
      <c r="Q254" s="19" t="str">
        <f>VLOOKUP(Coffee_data[[#This Row],[Area Code]],Location!$B$1:$E$157,4,FALSE)</f>
        <v>Major Market</v>
      </c>
      <c r="R254" s="56" t="str">
        <f>HLOOKUP(Coffee_data[[#This Row],[ProductId]],Product!$B$4:$O$7,2,FALSE)</f>
        <v>Regular</v>
      </c>
      <c r="S254" s="56" t="str">
        <f>HLOOKUP(Coffee_data[[#This Row],[ProductId]],Product!$B$4:$O$7,3,FALSE)</f>
        <v>Espresso</v>
      </c>
      <c r="T254" s="56" t="str">
        <f>HLOOKUP(Coffee_data[[#This Row],[ProductId]],Product!$B$4:$O$7,4,FALSE)</f>
        <v>Caffe Mocha</v>
      </c>
    </row>
    <row r="255" spans="1:20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72</v>
      </c>
      <c r="J255">
        <v>370</v>
      </c>
      <c r="K255">
        <v>440</v>
      </c>
      <c r="L255">
        <v>774</v>
      </c>
      <c r="M255">
        <v>2</v>
      </c>
      <c r="N255" s="2">
        <v>41670</v>
      </c>
      <c r="O255" s="19" t="str">
        <f>VLOOKUP(Coffee_data[[#This Row],[Area Code]],Location!$B$1:$E$157,2,FALSE)</f>
        <v>Massachusetts</v>
      </c>
      <c r="P255" s="19" t="str">
        <f>VLOOKUP(Coffee_data[[#This Row],[Area Code]],Location!$B$1:$E$157,3,FALSE)</f>
        <v>East</v>
      </c>
      <c r="Q255" s="19" t="str">
        <f>VLOOKUP(Coffee_data[[#This Row],[Area Code]],Location!$B$1:$E$157,4,FALSE)</f>
        <v>Major Market</v>
      </c>
      <c r="R255" s="56" t="str">
        <f>HLOOKUP(Coffee_data[[#This Row],[ProductId]],Product!$B$4:$O$7,2,FALSE)</f>
        <v>Regular</v>
      </c>
      <c r="S255" s="56" t="str">
        <f>HLOOKUP(Coffee_data[[#This Row],[ProductId]],Product!$B$4:$O$7,3,FALSE)</f>
        <v>Coffee</v>
      </c>
      <c r="T255" s="56" t="str">
        <f>HLOOKUP(Coffee_data[[#This Row],[ProductId]],Product!$B$4:$O$7,4,FALSE)</f>
        <v>Columbian</v>
      </c>
    </row>
    <row r="256" spans="1:20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49</v>
      </c>
      <c r="J256">
        <v>60</v>
      </c>
      <c r="K256">
        <v>109</v>
      </c>
      <c r="L256">
        <v>781</v>
      </c>
      <c r="M256">
        <v>9</v>
      </c>
      <c r="N256" s="2">
        <v>41670</v>
      </c>
      <c r="O256" s="19" t="str">
        <f>VLOOKUP(Coffee_data[[#This Row],[Area Code]],Location!$B$1:$E$157,2,FALSE)</f>
        <v>Massachusetts</v>
      </c>
      <c r="P256" s="19" t="str">
        <f>VLOOKUP(Coffee_data[[#This Row],[Area Code]],Location!$B$1:$E$157,3,FALSE)</f>
        <v>East</v>
      </c>
      <c r="Q256" s="19" t="str">
        <f>VLOOKUP(Coffee_data[[#This Row],[Area Code]],Location!$B$1:$E$157,4,FALSE)</f>
        <v>Major Market</v>
      </c>
      <c r="R256" s="56" t="str">
        <f>HLOOKUP(Coffee_data[[#This Row],[ProductId]],Product!$B$4:$O$7,2,FALSE)</f>
        <v>Decaf</v>
      </c>
      <c r="S256" s="56" t="str">
        <f>HLOOKUP(Coffee_data[[#This Row],[ProductId]],Product!$B$4:$O$7,3,FALSE)</f>
        <v>Herbal Tea</v>
      </c>
      <c r="T256" s="56" t="str">
        <f>HLOOKUP(Coffee_data[[#This Row],[ProductId]],Product!$B$4:$O$7,4,FALSE)</f>
        <v>Lemon</v>
      </c>
    </row>
    <row r="257" spans="1:20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51</v>
      </c>
      <c r="L257">
        <v>603</v>
      </c>
      <c r="M257">
        <v>11</v>
      </c>
      <c r="N257" s="2">
        <v>41670</v>
      </c>
      <c r="O257" s="19" t="str">
        <f>VLOOKUP(Coffee_data[[#This Row],[Area Code]],Location!$B$1:$E$157,2,FALSE)</f>
        <v>New Hampshire</v>
      </c>
      <c r="P257" s="19" t="str">
        <f>VLOOKUP(Coffee_data[[#This Row],[Area Code]],Location!$B$1:$E$157,3,FALSE)</f>
        <v>East</v>
      </c>
      <c r="Q257" s="19" t="str">
        <f>VLOOKUP(Coffee_data[[#This Row],[Area Code]],Location!$B$1:$E$157,4,FALSE)</f>
        <v>Small Market</v>
      </c>
      <c r="R257" s="56" t="str">
        <f>HLOOKUP(Coffee_data[[#This Row],[ProductId]],Product!$B$4:$O$7,2,FALSE)</f>
        <v>Regular</v>
      </c>
      <c r="S257" s="56" t="str">
        <f>HLOOKUP(Coffee_data[[#This Row],[ProductId]],Product!$B$4:$O$7,3,FALSE)</f>
        <v>Tea</v>
      </c>
      <c r="T257" s="56" t="str">
        <f>HLOOKUP(Coffee_data[[#This Row],[ProductId]],Product!$B$4:$O$7,4,FALSE)</f>
        <v>Darjeeling</v>
      </c>
    </row>
    <row r="258" spans="1:20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53</v>
      </c>
      <c r="L258">
        <v>603</v>
      </c>
      <c r="M258">
        <v>13</v>
      </c>
      <c r="N258" s="2">
        <v>41670</v>
      </c>
      <c r="O258" s="19" t="str">
        <f>VLOOKUP(Coffee_data[[#This Row],[Area Code]],Location!$B$1:$E$157,2,FALSE)</f>
        <v>New Hampshire</v>
      </c>
      <c r="P258" s="19" t="str">
        <f>VLOOKUP(Coffee_data[[#This Row],[Area Code]],Location!$B$1:$E$157,3,FALSE)</f>
        <v>East</v>
      </c>
      <c r="Q258" s="19" t="str">
        <f>VLOOKUP(Coffee_data[[#This Row],[Area Code]],Location!$B$1:$E$157,4,FALSE)</f>
        <v>Small Market</v>
      </c>
      <c r="R258" s="56" t="str">
        <f>HLOOKUP(Coffee_data[[#This Row],[ProductId]],Product!$B$4:$O$7,2,FALSE)</f>
        <v>Regular</v>
      </c>
      <c r="S258" s="56" t="str">
        <f>HLOOKUP(Coffee_data[[#This Row],[ProductId]],Product!$B$4:$O$7,3,FALSE)</f>
        <v>Tea</v>
      </c>
      <c r="T258" s="56" t="str">
        <f>HLOOKUP(Coffee_data[[#This Row],[ProductId]],Product!$B$4:$O$7,4,FALSE)</f>
        <v>Green Tea</v>
      </c>
    </row>
    <row r="259" spans="1:20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53</v>
      </c>
      <c r="L259">
        <v>603</v>
      </c>
      <c r="M259">
        <v>7</v>
      </c>
      <c r="N259" s="2">
        <v>41670</v>
      </c>
      <c r="O259" s="19" t="str">
        <f>VLOOKUP(Coffee_data[[#This Row],[Area Code]],Location!$B$1:$E$157,2,FALSE)</f>
        <v>New Hampshire</v>
      </c>
      <c r="P259" s="19" t="str">
        <f>VLOOKUP(Coffee_data[[#This Row],[Area Code]],Location!$B$1:$E$157,3,FALSE)</f>
        <v>East</v>
      </c>
      <c r="Q259" s="19" t="str">
        <f>VLOOKUP(Coffee_data[[#This Row],[Area Code]],Location!$B$1:$E$157,4,FALSE)</f>
        <v>Small Market</v>
      </c>
      <c r="R259" s="56" t="str">
        <f>HLOOKUP(Coffee_data[[#This Row],[ProductId]],Product!$B$4:$O$7,2,FALSE)</f>
        <v>Regular</v>
      </c>
      <c r="S259" s="56" t="str">
        <f>HLOOKUP(Coffee_data[[#This Row],[ProductId]],Product!$B$4:$O$7,3,FALSE)</f>
        <v>Espresso</v>
      </c>
      <c r="T259" s="56" t="str">
        <f>HLOOKUP(Coffee_data[[#This Row],[ProductId]],Product!$B$4:$O$7,4,FALSE)</f>
        <v>Regular Espresso</v>
      </c>
    </row>
    <row r="260" spans="1:20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41670</v>
      </c>
      <c r="O260" s="19" t="str">
        <f>VLOOKUP(Coffee_data[[#This Row],[Area Code]],Location!$B$1:$E$157,2,FALSE)</f>
        <v>New Hampshire</v>
      </c>
      <c r="P260" s="19" t="str">
        <f>VLOOKUP(Coffee_data[[#This Row],[Area Code]],Location!$B$1:$E$157,3,FALSE)</f>
        <v>East</v>
      </c>
      <c r="Q260" s="19" t="str">
        <f>VLOOKUP(Coffee_data[[#This Row],[Area Code]],Location!$B$1:$E$157,4,FALSE)</f>
        <v>Small Market</v>
      </c>
      <c r="R260" s="56" t="str">
        <f>HLOOKUP(Coffee_data[[#This Row],[ProductId]],Product!$B$4:$O$7,2,FALSE)</f>
        <v>Regular</v>
      </c>
      <c r="S260" s="56" t="str">
        <f>HLOOKUP(Coffee_data[[#This Row],[ProductId]],Product!$B$4:$O$7,3,FALSE)</f>
        <v>Espresso</v>
      </c>
      <c r="T260" s="56" t="str">
        <f>HLOOKUP(Coffee_data[[#This Row],[ProductId]],Product!$B$4:$O$7,4,FALSE)</f>
        <v>Caffe Mocha</v>
      </c>
    </row>
    <row r="261" spans="1:20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31</v>
      </c>
      <c r="J261">
        <v>60</v>
      </c>
      <c r="K261">
        <v>90</v>
      </c>
      <c r="L261">
        <v>603</v>
      </c>
      <c r="M261">
        <v>1</v>
      </c>
      <c r="N261" s="2">
        <v>41670</v>
      </c>
      <c r="O261" s="19" t="str">
        <f>VLOOKUP(Coffee_data[[#This Row],[Area Code]],Location!$B$1:$E$157,2,FALSE)</f>
        <v>New Hampshire</v>
      </c>
      <c r="P261" s="19" t="str">
        <f>VLOOKUP(Coffee_data[[#This Row],[Area Code]],Location!$B$1:$E$157,3,FALSE)</f>
        <v>East</v>
      </c>
      <c r="Q261" s="19" t="str">
        <f>VLOOKUP(Coffee_data[[#This Row],[Area Code]],Location!$B$1:$E$157,4,FALSE)</f>
        <v>Small Market</v>
      </c>
      <c r="R261" s="56" t="str">
        <f>HLOOKUP(Coffee_data[[#This Row],[ProductId]],Product!$B$4:$O$7,2,FALSE)</f>
        <v>Regular</v>
      </c>
      <c r="S261" s="56" t="str">
        <f>HLOOKUP(Coffee_data[[#This Row],[ProductId]],Product!$B$4:$O$7,3,FALSE)</f>
        <v>Coffee</v>
      </c>
      <c r="T261" s="56" t="str">
        <f>HLOOKUP(Coffee_data[[#This Row],[ProductId]],Product!$B$4:$O$7,4,FALSE)</f>
        <v>Amaretto</v>
      </c>
    </row>
    <row r="262" spans="1:20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98</v>
      </c>
      <c r="L262">
        <v>603</v>
      </c>
      <c r="M262">
        <v>2</v>
      </c>
      <c r="N262" s="2">
        <v>41670</v>
      </c>
      <c r="O262" s="19" t="str">
        <f>VLOOKUP(Coffee_data[[#This Row],[Area Code]],Location!$B$1:$E$157,2,FALSE)</f>
        <v>New Hampshire</v>
      </c>
      <c r="P262" s="19" t="str">
        <f>VLOOKUP(Coffee_data[[#This Row],[Area Code]],Location!$B$1:$E$157,3,FALSE)</f>
        <v>East</v>
      </c>
      <c r="Q262" s="19" t="str">
        <f>VLOOKUP(Coffee_data[[#This Row],[Area Code]],Location!$B$1:$E$157,4,FALSE)</f>
        <v>Small Market</v>
      </c>
      <c r="R262" s="56" t="str">
        <f>HLOOKUP(Coffee_data[[#This Row],[ProductId]],Product!$B$4:$O$7,2,FALSE)</f>
        <v>Regular</v>
      </c>
      <c r="S262" s="56" t="str">
        <f>HLOOKUP(Coffee_data[[#This Row],[ProductId]],Product!$B$4:$O$7,3,FALSE)</f>
        <v>Coffee</v>
      </c>
      <c r="T262" s="56" t="str">
        <f>HLOOKUP(Coffee_data[[#This Row],[ProductId]],Product!$B$4:$O$7,4,FALSE)</f>
        <v>Columbian</v>
      </c>
    </row>
    <row r="263" spans="1:20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41</v>
      </c>
      <c r="L263">
        <v>603</v>
      </c>
      <c r="M263">
        <v>9</v>
      </c>
      <c r="N263" s="2">
        <v>41670</v>
      </c>
      <c r="O263" s="19" t="str">
        <f>VLOOKUP(Coffee_data[[#This Row],[Area Code]],Location!$B$1:$E$157,2,FALSE)</f>
        <v>New Hampshire</v>
      </c>
      <c r="P263" s="19" t="str">
        <f>VLOOKUP(Coffee_data[[#This Row],[Area Code]],Location!$B$1:$E$157,3,FALSE)</f>
        <v>East</v>
      </c>
      <c r="Q263" s="19" t="str">
        <f>VLOOKUP(Coffee_data[[#This Row],[Area Code]],Location!$B$1:$E$157,4,FALSE)</f>
        <v>Small Market</v>
      </c>
      <c r="R263" s="56" t="str">
        <f>HLOOKUP(Coffee_data[[#This Row],[ProductId]],Product!$B$4:$O$7,2,FALSE)</f>
        <v>Decaf</v>
      </c>
      <c r="S263" s="56" t="str">
        <f>HLOOKUP(Coffee_data[[#This Row],[ProductId]],Product!$B$4:$O$7,3,FALSE)</f>
        <v>Herbal Tea</v>
      </c>
      <c r="T263" s="56" t="str">
        <f>HLOOKUP(Coffee_data[[#This Row],[ProductId]],Product!$B$4:$O$7,4,FALSE)</f>
        <v>Lemon</v>
      </c>
    </row>
    <row r="264" spans="1:20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183</v>
      </c>
      <c r="J264">
        <v>150</v>
      </c>
      <c r="K264">
        <v>250</v>
      </c>
      <c r="L264">
        <v>631</v>
      </c>
      <c r="M264">
        <v>11</v>
      </c>
      <c r="N264" s="2">
        <v>41670</v>
      </c>
      <c r="O264" s="19" t="str">
        <f>VLOOKUP(Coffee_data[[#This Row],[Area Code]],Location!$B$1:$E$157,2,FALSE)</f>
        <v>New York</v>
      </c>
      <c r="P264" s="19" t="str">
        <f>VLOOKUP(Coffee_data[[#This Row],[Area Code]],Location!$B$1:$E$157,3,FALSE)</f>
        <v>East</v>
      </c>
      <c r="Q264" s="19" t="str">
        <f>VLOOKUP(Coffee_data[[#This Row],[Area Code]],Location!$B$1:$E$157,4,FALSE)</f>
        <v>Major Market</v>
      </c>
      <c r="R264" s="56" t="str">
        <f>HLOOKUP(Coffee_data[[#This Row],[ProductId]],Product!$B$4:$O$7,2,FALSE)</f>
        <v>Regular</v>
      </c>
      <c r="S264" s="56" t="str">
        <f>HLOOKUP(Coffee_data[[#This Row],[ProductId]],Product!$B$4:$O$7,3,FALSE)</f>
        <v>Tea</v>
      </c>
      <c r="T264" s="56" t="str">
        <f>HLOOKUP(Coffee_data[[#This Row],[ProductId]],Product!$B$4:$O$7,4,FALSE)</f>
        <v>Darjeeling</v>
      </c>
    </row>
    <row r="265" spans="1:20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183</v>
      </c>
      <c r="J265">
        <v>160</v>
      </c>
      <c r="K265">
        <v>272</v>
      </c>
      <c r="L265">
        <v>518</v>
      </c>
      <c r="M265">
        <v>12</v>
      </c>
      <c r="N265" s="2">
        <v>41670</v>
      </c>
      <c r="O265" s="19" t="str">
        <f>VLOOKUP(Coffee_data[[#This Row],[Area Code]],Location!$B$1:$E$157,2,FALSE)</f>
        <v>New York</v>
      </c>
      <c r="P265" s="19" t="str">
        <f>VLOOKUP(Coffee_data[[#This Row],[Area Code]],Location!$B$1:$E$157,3,FALSE)</f>
        <v>East</v>
      </c>
      <c r="Q265" s="19" t="str">
        <f>VLOOKUP(Coffee_data[[#This Row],[Area Code]],Location!$B$1:$E$157,4,FALSE)</f>
        <v>Major Market</v>
      </c>
      <c r="R265" s="56" t="str">
        <f>HLOOKUP(Coffee_data[[#This Row],[ProductId]],Product!$B$4:$O$7,2,FALSE)</f>
        <v>Regular</v>
      </c>
      <c r="S265" s="56" t="str">
        <f>HLOOKUP(Coffee_data[[#This Row],[ProductId]],Product!$B$4:$O$7,3,FALSE)</f>
        <v>Tea</v>
      </c>
      <c r="T265" s="56" t="str">
        <f>HLOOKUP(Coffee_data[[#This Row],[ProductId]],Product!$B$4:$O$7,4,FALSE)</f>
        <v>Earl Grey</v>
      </c>
    </row>
    <row r="266" spans="1:20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93</v>
      </c>
      <c r="J266">
        <v>120</v>
      </c>
      <c r="K266">
        <v>200</v>
      </c>
      <c r="L266">
        <v>845</v>
      </c>
      <c r="M266">
        <v>13</v>
      </c>
      <c r="N266" s="2">
        <v>41670</v>
      </c>
      <c r="O266" s="19" t="str">
        <f>VLOOKUP(Coffee_data[[#This Row],[Area Code]],Location!$B$1:$E$157,2,FALSE)</f>
        <v>New York</v>
      </c>
      <c r="P266" s="19" t="str">
        <f>VLOOKUP(Coffee_data[[#This Row],[Area Code]],Location!$B$1:$E$157,3,FALSE)</f>
        <v>East</v>
      </c>
      <c r="Q266" s="19" t="str">
        <f>VLOOKUP(Coffee_data[[#This Row],[Area Code]],Location!$B$1:$E$157,4,FALSE)</f>
        <v>Major Market</v>
      </c>
      <c r="R266" s="56" t="str">
        <f>HLOOKUP(Coffee_data[[#This Row],[ProductId]],Product!$B$4:$O$7,2,FALSE)</f>
        <v>Regular</v>
      </c>
      <c r="S266" s="56" t="str">
        <f>HLOOKUP(Coffee_data[[#This Row],[ProductId]],Product!$B$4:$O$7,3,FALSE)</f>
        <v>Tea</v>
      </c>
      <c r="T266" s="56" t="str">
        <f>HLOOKUP(Coffee_data[[#This Row],[ProductId]],Product!$B$4:$O$7,4,FALSE)</f>
        <v>Green Tea</v>
      </c>
    </row>
    <row r="267" spans="1:20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41670</v>
      </c>
      <c r="O267" s="19" t="str">
        <f>VLOOKUP(Coffee_data[[#This Row],[Area Code]],Location!$B$1:$E$157,2,FALSE)</f>
        <v>New York</v>
      </c>
      <c r="P267" s="19" t="str">
        <f>VLOOKUP(Coffee_data[[#This Row],[Area Code]],Location!$B$1:$E$157,3,FALSE)</f>
        <v>East</v>
      </c>
      <c r="Q267" s="19" t="str">
        <f>VLOOKUP(Coffee_data[[#This Row],[Area Code]],Location!$B$1:$E$157,4,FALSE)</f>
        <v>Major Market</v>
      </c>
      <c r="R267" s="56" t="str">
        <f>HLOOKUP(Coffee_data[[#This Row],[ProductId]],Product!$B$4:$O$7,2,FALSE)</f>
        <v>Regular</v>
      </c>
      <c r="S267" s="56" t="str">
        <f>HLOOKUP(Coffee_data[[#This Row],[ProductId]],Product!$B$4:$O$7,3,FALSE)</f>
        <v>Espresso</v>
      </c>
      <c r="T267" s="56" t="str">
        <f>HLOOKUP(Coffee_data[[#This Row],[ProductId]],Product!$B$4:$O$7,4,FALSE)</f>
        <v>Regular Espresso</v>
      </c>
    </row>
    <row r="268" spans="1:20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45</v>
      </c>
      <c r="L268">
        <v>585</v>
      </c>
      <c r="M268">
        <v>5</v>
      </c>
      <c r="N268" s="2">
        <v>41670</v>
      </c>
      <c r="O268" s="19" t="str">
        <f>VLOOKUP(Coffee_data[[#This Row],[Area Code]],Location!$B$1:$E$157,2,FALSE)</f>
        <v>New York</v>
      </c>
      <c r="P268" s="19" t="str">
        <f>VLOOKUP(Coffee_data[[#This Row],[Area Code]],Location!$B$1:$E$157,3,FALSE)</f>
        <v>East</v>
      </c>
      <c r="Q268" s="19" t="str">
        <f>VLOOKUP(Coffee_data[[#This Row],[Area Code]],Location!$B$1:$E$157,4,FALSE)</f>
        <v>Major Market</v>
      </c>
      <c r="R268" s="56" t="str">
        <f>HLOOKUP(Coffee_data[[#This Row],[ProductId]],Product!$B$4:$O$7,2,FALSE)</f>
        <v>Regular</v>
      </c>
      <c r="S268" s="56" t="str">
        <f>HLOOKUP(Coffee_data[[#This Row],[ProductId]],Product!$B$4:$O$7,3,FALSE)</f>
        <v>Espresso</v>
      </c>
      <c r="T268" s="56" t="str">
        <f>HLOOKUP(Coffee_data[[#This Row],[ProductId]],Product!$B$4:$O$7,4,FALSE)</f>
        <v>Caffe Mocha</v>
      </c>
    </row>
    <row r="269" spans="1:20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612</v>
      </c>
      <c r="L269">
        <v>917</v>
      </c>
      <c r="M269">
        <v>2</v>
      </c>
      <c r="N269" s="2">
        <v>41670</v>
      </c>
      <c r="O269" s="19" t="str">
        <f>VLOOKUP(Coffee_data[[#This Row],[Area Code]],Location!$B$1:$E$157,2,FALSE)</f>
        <v>New York</v>
      </c>
      <c r="P269" s="19" t="str">
        <f>VLOOKUP(Coffee_data[[#This Row],[Area Code]],Location!$B$1:$E$157,3,FALSE)</f>
        <v>East</v>
      </c>
      <c r="Q269" s="19" t="str">
        <f>VLOOKUP(Coffee_data[[#This Row],[Area Code]],Location!$B$1:$E$157,4,FALSE)</f>
        <v>Major Market</v>
      </c>
      <c r="R269" s="56" t="str">
        <f>HLOOKUP(Coffee_data[[#This Row],[ProductId]],Product!$B$4:$O$7,2,FALSE)</f>
        <v>Regular</v>
      </c>
      <c r="S269" s="56" t="str">
        <f>HLOOKUP(Coffee_data[[#This Row],[ProductId]],Product!$B$4:$O$7,3,FALSE)</f>
        <v>Coffee</v>
      </c>
      <c r="T269" s="56" t="str">
        <f>HLOOKUP(Coffee_data[[#This Row],[ProductId]],Product!$B$4:$O$7,4,FALSE)</f>
        <v>Columbian</v>
      </c>
    </row>
    <row r="270" spans="1:20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170</v>
      </c>
      <c r="J270">
        <v>200</v>
      </c>
      <c r="K270">
        <v>389</v>
      </c>
      <c r="L270">
        <v>518</v>
      </c>
      <c r="M270">
        <v>9</v>
      </c>
      <c r="N270" s="2">
        <v>41670</v>
      </c>
      <c r="O270" s="19" t="str">
        <f>VLOOKUP(Coffee_data[[#This Row],[Area Code]],Location!$B$1:$E$157,2,FALSE)</f>
        <v>New York</v>
      </c>
      <c r="P270" s="19" t="str">
        <f>VLOOKUP(Coffee_data[[#This Row],[Area Code]],Location!$B$1:$E$157,3,FALSE)</f>
        <v>East</v>
      </c>
      <c r="Q270" s="19" t="str">
        <f>VLOOKUP(Coffee_data[[#This Row],[Area Code]],Location!$B$1:$E$157,4,FALSE)</f>
        <v>Major Market</v>
      </c>
      <c r="R270" s="56" t="str">
        <f>HLOOKUP(Coffee_data[[#This Row],[ProductId]],Product!$B$4:$O$7,2,FALSE)</f>
        <v>Decaf</v>
      </c>
      <c r="S270" s="56" t="str">
        <f>HLOOKUP(Coffee_data[[#This Row],[ProductId]],Product!$B$4:$O$7,3,FALSE)</f>
        <v>Herbal Tea</v>
      </c>
      <c r="T270" s="56" t="str">
        <f>HLOOKUP(Coffee_data[[#This Row],[ProductId]],Product!$B$4:$O$7,4,FALSE)</f>
        <v>Lemon</v>
      </c>
    </row>
    <row r="271" spans="1:20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167</v>
      </c>
      <c r="J271">
        <v>-20</v>
      </c>
      <c r="K271">
        <v>130</v>
      </c>
      <c r="L271">
        <v>607</v>
      </c>
      <c r="M271">
        <v>10</v>
      </c>
      <c r="N271" s="2">
        <v>41670</v>
      </c>
      <c r="O271" s="19" t="str">
        <f>VLOOKUP(Coffee_data[[#This Row],[Area Code]],Location!$B$1:$E$157,2,FALSE)</f>
        <v>New York</v>
      </c>
      <c r="P271" s="19" t="str">
        <f>VLOOKUP(Coffee_data[[#This Row],[Area Code]],Location!$B$1:$E$157,3,FALSE)</f>
        <v>East</v>
      </c>
      <c r="Q271" s="19" t="str">
        <f>VLOOKUP(Coffee_data[[#This Row],[Area Code]],Location!$B$1:$E$157,4,FALSE)</f>
        <v>Major Market</v>
      </c>
      <c r="R271" s="56" t="str">
        <f>HLOOKUP(Coffee_data[[#This Row],[ProductId]],Product!$B$4:$O$7,2,FALSE)</f>
        <v>Decaf</v>
      </c>
      <c r="S271" s="56" t="str">
        <f>HLOOKUP(Coffee_data[[#This Row],[ProductId]],Product!$B$4:$O$7,3,FALSE)</f>
        <v>Herbal Tea</v>
      </c>
      <c r="T271" s="56" t="str">
        <f>HLOOKUP(Coffee_data[[#This Row],[ProductId]],Product!$B$4:$O$7,4,FALSE)</f>
        <v>Mint</v>
      </c>
    </row>
    <row r="272" spans="1:20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45</v>
      </c>
      <c r="J272">
        <v>90</v>
      </c>
      <c r="K272">
        <v>140</v>
      </c>
      <c r="L272">
        <v>504</v>
      </c>
      <c r="M272">
        <v>5</v>
      </c>
      <c r="N272" s="2">
        <v>41670</v>
      </c>
      <c r="O272" s="19" t="str">
        <f>VLOOKUP(Coffee_data[[#This Row],[Area Code]],Location!$B$1:$E$157,2,FALSE)</f>
        <v>Louisiana</v>
      </c>
      <c r="P272" s="19" t="str">
        <f>VLOOKUP(Coffee_data[[#This Row],[Area Code]],Location!$B$1:$E$157,3,FALSE)</f>
        <v>South</v>
      </c>
      <c r="Q272" s="19" t="str">
        <f>VLOOKUP(Coffee_data[[#This Row],[Area Code]],Location!$B$1:$E$157,4,FALSE)</f>
        <v>Small Market</v>
      </c>
      <c r="R272" s="56" t="str">
        <f>HLOOKUP(Coffee_data[[#This Row],[ProductId]],Product!$B$4:$O$7,2,FALSE)</f>
        <v>Regular</v>
      </c>
      <c r="S272" s="56" t="str">
        <f>HLOOKUP(Coffee_data[[#This Row],[ProductId]],Product!$B$4:$O$7,3,FALSE)</f>
        <v>Espresso</v>
      </c>
      <c r="T272" s="56" t="str">
        <f>HLOOKUP(Coffee_data[[#This Row],[ProductId]],Product!$B$4:$O$7,4,FALSE)</f>
        <v>Caffe Mocha</v>
      </c>
    </row>
    <row r="273" spans="1:20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34</v>
      </c>
      <c r="J273">
        <v>70</v>
      </c>
      <c r="K273">
        <v>110</v>
      </c>
      <c r="L273">
        <v>985</v>
      </c>
      <c r="M273">
        <v>6</v>
      </c>
      <c r="N273" s="2">
        <v>41670</v>
      </c>
      <c r="O273" s="19" t="str">
        <f>VLOOKUP(Coffee_data[[#This Row],[Area Code]],Location!$B$1:$E$157,2,FALSE)</f>
        <v>Louisiana</v>
      </c>
      <c r="P273" s="19" t="str">
        <f>VLOOKUP(Coffee_data[[#This Row],[Area Code]],Location!$B$1:$E$157,3,FALSE)</f>
        <v>South</v>
      </c>
      <c r="Q273" s="19" t="str">
        <f>VLOOKUP(Coffee_data[[#This Row],[Area Code]],Location!$B$1:$E$157,4,FALSE)</f>
        <v>Small Market</v>
      </c>
      <c r="R273" s="56" t="str">
        <f>HLOOKUP(Coffee_data[[#This Row],[ProductId]],Product!$B$4:$O$7,2,FALSE)</f>
        <v>Decaf</v>
      </c>
      <c r="S273" s="56" t="str">
        <f>HLOOKUP(Coffee_data[[#This Row],[ProductId]],Product!$B$4:$O$7,3,FALSE)</f>
        <v>Espresso</v>
      </c>
      <c r="T273" s="56" t="str">
        <f>HLOOKUP(Coffee_data[[#This Row],[ProductId]],Product!$B$4:$O$7,4,FALSE)</f>
        <v>Decaf Espresso</v>
      </c>
    </row>
    <row r="274" spans="1:20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48</v>
      </c>
      <c r="J274">
        <v>60</v>
      </c>
      <c r="K274">
        <v>108</v>
      </c>
      <c r="L274">
        <v>337</v>
      </c>
      <c r="M274">
        <v>8</v>
      </c>
      <c r="N274" s="2">
        <v>41670</v>
      </c>
      <c r="O274" s="19" t="str">
        <f>VLOOKUP(Coffee_data[[#This Row],[Area Code]],Location!$B$1:$E$157,2,FALSE)</f>
        <v>Louisiana</v>
      </c>
      <c r="P274" s="19" t="str">
        <f>VLOOKUP(Coffee_data[[#This Row],[Area Code]],Location!$B$1:$E$157,3,FALSE)</f>
        <v>South</v>
      </c>
      <c r="Q274" s="19" t="str">
        <f>VLOOKUP(Coffee_data[[#This Row],[Area Code]],Location!$B$1:$E$157,4,FALSE)</f>
        <v>Small Market</v>
      </c>
      <c r="R274" s="56" t="str">
        <f>HLOOKUP(Coffee_data[[#This Row],[ProductId]],Product!$B$4:$O$7,2,FALSE)</f>
        <v>Decaf</v>
      </c>
      <c r="S274" s="56" t="str">
        <f>HLOOKUP(Coffee_data[[#This Row],[ProductId]],Product!$B$4:$O$7,3,FALSE)</f>
        <v>Herbal Tea</v>
      </c>
      <c r="T274" s="56" t="str">
        <f>HLOOKUP(Coffee_data[[#This Row],[ProductId]],Product!$B$4:$O$7,4,FALSE)</f>
        <v>Chamomile</v>
      </c>
    </row>
    <row r="275" spans="1:20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89</v>
      </c>
      <c r="J275">
        <v>100</v>
      </c>
      <c r="K275">
        <v>171</v>
      </c>
      <c r="L275">
        <v>225</v>
      </c>
      <c r="M275">
        <v>9</v>
      </c>
      <c r="N275" s="2">
        <v>41670</v>
      </c>
      <c r="O275" s="19" t="str">
        <f>VLOOKUP(Coffee_data[[#This Row],[Area Code]],Location!$B$1:$E$157,2,FALSE)</f>
        <v>Louisiana</v>
      </c>
      <c r="P275" s="19" t="str">
        <f>VLOOKUP(Coffee_data[[#This Row],[Area Code]],Location!$B$1:$E$157,3,FALSE)</f>
        <v>South</v>
      </c>
      <c r="Q275" s="19" t="str">
        <f>VLOOKUP(Coffee_data[[#This Row],[Area Code]],Location!$B$1:$E$157,4,FALSE)</f>
        <v>Small Market</v>
      </c>
      <c r="R275" s="56" t="str">
        <f>HLOOKUP(Coffee_data[[#This Row],[ProductId]],Product!$B$4:$O$7,2,FALSE)</f>
        <v>Decaf</v>
      </c>
      <c r="S275" s="56" t="str">
        <f>HLOOKUP(Coffee_data[[#This Row],[ProductId]],Product!$B$4:$O$7,3,FALSE)</f>
        <v>Herbal Tea</v>
      </c>
      <c r="T275" s="56" t="str">
        <f>HLOOKUP(Coffee_data[[#This Row],[ProductId]],Product!$B$4:$O$7,4,FALSE)</f>
        <v>Lemon</v>
      </c>
    </row>
    <row r="276" spans="1:20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134</v>
      </c>
      <c r="L276">
        <v>318</v>
      </c>
      <c r="M276">
        <v>4</v>
      </c>
      <c r="N276" s="2">
        <v>41670</v>
      </c>
      <c r="O276" s="19" t="str">
        <f>VLOOKUP(Coffee_data[[#This Row],[Area Code]],Location!$B$1:$E$157,2,FALSE)</f>
        <v>Louisiana</v>
      </c>
      <c r="P276" s="19" t="str">
        <f>VLOOKUP(Coffee_data[[#This Row],[Area Code]],Location!$B$1:$E$157,3,FALSE)</f>
        <v>South</v>
      </c>
      <c r="Q276" s="19" t="str">
        <f>VLOOKUP(Coffee_data[[#This Row],[Area Code]],Location!$B$1:$E$157,4,FALSE)</f>
        <v>Small Market</v>
      </c>
      <c r="R276" s="56" t="str">
        <f>HLOOKUP(Coffee_data[[#This Row],[ProductId]],Product!$B$4:$O$7,2,FALSE)</f>
        <v>Regular</v>
      </c>
      <c r="S276" s="56" t="str">
        <f>HLOOKUP(Coffee_data[[#This Row],[ProductId]],Product!$B$4:$O$7,3,FALSE)</f>
        <v>Espresso</v>
      </c>
      <c r="T276" s="56" t="str">
        <f>HLOOKUP(Coffee_data[[#This Row],[ProductId]],Product!$B$4:$O$7,4,FALSE)</f>
        <v>Caffe Latte</v>
      </c>
    </row>
    <row r="277" spans="1:20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38</v>
      </c>
      <c r="J277">
        <v>70</v>
      </c>
      <c r="K277">
        <v>110</v>
      </c>
      <c r="L277">
        <v>337</v>
      </c>
      <c r="M277">
        <v>2</v>
      </c>
      <c r="N277" s="2">
        <v>41670</v>
      </c>
      <c r="O277" s="19" t="str">
        <f>VLOOKUP(Coffee_data[[#This Row],[Area Code]],Location!$B$1:$E$157,2,FALSE)</f>
        <v>Louisiana</v>
      </c>
      <c r="P277" s="19" t="str">
        <f>VLOOKUP(Coffee_data[[#This Row],[Area Code]],Location!$B$1:$E$157,3,FALSE)</f>
        <v>South</v>
      </c>
      <c r="Q277" s="19" t="str">
        <f>VLOOKUP(Coffee_data[[#This Row],[Area Code]],Location!$B$1:$E$157,4,FALSE)</f>
        <v>Small Market</v>
      </c>
      <c r="R277" s="56" t="str">
        <f>HLOOKUP(Coffee_data[[#This Row],[ProductId]],Product!$B$4:$O$7,2,FALSE)</f>
        <v>Regular</v>
      </c>
      <c r="S277" s="56" t="str">
        <f>HLOOKUP(Coffee_data[[#This Row],[ProductId]],Product!$B$4:$O$7,3,FALSE)</f>
        <v>Coffee</v>
      </c>
      <c r="T277" s="56" t="str">
        <f>HLOOKUP(Coffee_data[[#This Row],[ProductId]],Product!$B$4:$O$7,4,FALSE)</f>
        <v>Columbian</v>
      </c>
    </row>
    <row r="278" spans="1:20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53</v>
      </c>
      <c r="J278">
        <v>90</v>
      </c>
      <c r="K278">
        <v>137</v>
      </c>
      <c r="L278">
        <v>504</v>
      </c>
      <c r="M278">
        <v>3</v>
      </c>
      <c r="N278" s="2">
        <v>41670</v>
      </c>
      <c r="O278" s="19" t="str">
        <f>VLOOKUP(Coffee_data[[#This Row],[Area Code]],Location!$B$1:$E$157,2,FALSE)</f>
        <v>Louisiana</v>
      </c>
      <c r="P278" s="19" t="str">
        <f>VLOOKUP(Coffee_data[[#This Row],[Area Code]],Location!$B$1:$E$157,3,FALSE)</f>
        <v>South</v>
      </c>
      <c r="Q278" s="19" t="str">
        <f>VLOOKUP(Coffee_data[[#This Row],[Area Code]],Location!$B$1:$E$157,4,FALSE)</f>
        <v>Small Market</v>
      </c>
      <c r="R278" s="56" t="str">
        <f>HLOOKUP(Coffee_data[[#This Row],[ProductId]],Product!$B$4:$O$7,2,FALSE)</f>
        <v>Decaf</v>
      </c>
      <c r="S278" s="56" t="str">
        <f>HLOOKUP(Coffee_data[[#This Row],[ProductId]],Product!$B$4:$O$7,3,FALSE)</f>
        <v>Coffee</v>
      </c>
      <c r="T278" s="56" t="str">
        <f>HLOOKUP(Coffee_data[[#This Row],[ProductId]],Product!$B$4:$O$7,4,FALSE)</f>
        <v>Decaf Irish Cream</v>
      </c>
    </row>
    <row r="279" spans="1:20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41670</v>
      </c>
      <c r="O279" s="19" t="str">
        <f>VLOOKUP(Coffee_data[[#This Row],[Area Code]],Location!$B$1:$E$157,2,FALSE)</f>
        <v>New Mexico</v>
      </c>
      <c r="P279" s="19" t="str">
        <f>VLOOKUP(Coffee_data[[#This Row],[Area Code]],Location!$B$1:$E$157,3,FALSE)</f>
        <v>South</v>
      </c>
      <c r="Q279" s="19" t="str">
        <f>VLOOKUP(Coffee_data[[#This Row],[Area Code]],Location!$B$1:$E$157,4,FALSE)</f>
        <v>Small Market</v>
      </c>
      <c r="R279" s="56" t="str">
        <f>HLOOKUP(Coffee_data[[#This Row],[ProductId]],Product!$B$4:$O$7,2,FALSE)</f>
        <v>Regular</v>
      </c>
      <c r="S279" s="56" t="str">
        <f>HLOOKUP(Coffee_data[[#This Row],[ProductId]],Product!$B$4:$O$7,3,FALSE)</f>
        <v>Espresso</v>
      </c>
      <c r="T279" s="56" t="str">
        <f>HLOOKUP(Coffee_data[[#This Row],[ProductId]],Product!$B$4:$O$7,4,FALSE)</f>
        <v>Caffe Mocha</v>
      </c>
    </row>
    <row r="280" spans="1:20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24</v>
      </c>
      <c r="J280">
        <v>40</v>
      </c>
      <c r="K280">
        <v>70</v>
      </c>
      <c r="L280">
        <v>505</v>
      </c>
      <c r="M280">
        <v>6</v>
      </c>
      <c r="N280" s="2">
        <v>41670</v>
      </c>
      <c r="O280" s="19" t="str">
        <f>VLOOKUP(Coffee_data[[#This Row],[Area Code]],Location!$B$1:$E$157,2,FALSE)</f>
        <v>New Mexico</v>
      </c>
      <c r="P280" s="19" t="str">
        <f>VLOOKUP(Coffee_data[[#This Row],[Area Code]],Location!$B$1:$E$157,3,FALSE)</f>
        <v>South</v>
      </c>
      <c r="Q280" s="19" t="str">
        <f>VLOOKUP(Coffee_data[[#This Row],[Area Code]],Location!$B$1:$E$157,4,FALSE)</f>
        <v>Small Market</v>
      </c>
      <c r="R280" s="56" t="str">
        <f>HLOOKUP(Coffee_data[[#This Row],[ProductId]],Product!$B$4:$O$7,2,FALSE)</f>
        <v>Decaf</v>
      </c>
      <c r="S280" s="56" t="str">
        <f>HLOOKUP(Coffee_data[[#This Row],[ProductId]],Product!$B$4:$O$7,3,FALSE)</f>
        <v>Espresso</v>
      </c>
      <c r="T280" s="56" t="str">
        <f>HLOOKUP(Coffee_data[[#This Row],[ProductId]],Product!$B$4:$O$7,4,FALSE)</f>
        <v>Decaf Espresso</v>
      </c>
    </row>
    <row r="281" spans="1:20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48</v>
      </c>
      <c r="L281">
        <v>505</v>
      </c>
      <c r="M281">
        <v>8</v>
      </c>
      <c r="N281" s="2">
        <v>41670</v>
      </c>
      <c r="O281" s="19" t="str">
        <f>VLOOKUP(Coffee_data[[#This Row],[Area Code]],Location!$B$1:$E$157,2,FALSE)</f>
        <v>New Mexico</v>
      </c>
      <c r="P281" s="19" t="str">
        <f>VLOOKUP(Coffee_data[[#This Row],[Area Code]],Location!$B$1:$E$157,3,FALSE)</f>
        <v>South</v>
      </c>
      <c r="Q281" s="19" t="str">
        <f>VLOOKUP(Coffee_data[[#This Row],[Area Code]],Location!$B$1:$E$157,4,FALSE)</f>
        <v>Small Market</v>
      </c>
      <c r="R281" s="56" t="str">
        <f>HLOOKUP(Coffee_data[[#This Row],[ProductId]],Product!$B$4:$O$7,2,FALSE)</f>
        <v>Decaf</v>
      </c>
      <c r="S281" s="56" t="str">
        <f>HLOOKUP(Coffee_data[[#This Row],[ProductId]],Product!$B$4:$O$7,3,FALSE)</f>
        <v>Herbal Tea</v>
      </c>
      <c r="T281" s="56" t="str">
        <f>HLOOKUP(Coffee_data[[#This Row],[ProductId]],Product!$B$4:$O$7,4,FALSE)</f>
        <v>Chamomile</v>
      </c>
    </row>
    <row r="282" spans="1:20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51</v>
      </c>
      <c r="L282">
        <v>505</v>
      </c>
      <c r="M282">
        <v>9</v>
      </c>
      <c r="N282" s="2">
        <v>41670</v>
      </c>
      <c r="O282" s="19" t="str">
        <f>VLOOKUP(Coffee_data[[#This Row],[Area Code]],Location!$B$1:$E$157,2,FALSE)</f>
        <v>New Mexico</v>
      </c>
      <c r="P282" s="19" t="str">
        <f>VLOOKUP(Coffee_data[[#This Row],[Area Code]],Location!$B$1:$E$157,3,FALSE)</f>
        <v>South</v>
      </c>
      <c r="Q282" s="19" t="str">
        <f>VLOOKUP(Coffee_data[[#This Row],[Area Code]],Location!$B$1:$E$157,4,FALSE)</f>
        <v>Small Market</v>
      </c>
      <c r="R282" s="56" t="str">
        <f>HLOOKUP(Coffee_data[[#This Row],[ProductId]],Product!$B$4:$O$7,2,FALSE)</f>
        <v>Decaf</v>
      </c>
      <c r="S282" s="56" t="str">
        <f>HLOOKUP(Coffee_data[[#This Row],[ProductId]],Product!$B$4:$O$7,3,FALSE)</f>
        <v>Herbal Tea</v>
      </c>
      <c r="T282" s="56" t="str">
        <f>HLOOKUP(Coffee_data[[#This Row],[ProductId]],Product!$B$4:$O$7,4,FALSE)</f>
        <v>Lemon</v>
      </c>
    </row>
    <row r="283" spans="1:20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54</v>
      </c>
      <c r="L283">
        <v>505</v>
      </c>
      <c r="M283">
        <v>4</v>
      </c>
      <c r="N283" s="2">
        <v>41670</v>
      </c>
      <c r="O283" s="19" t="str">
        <f>VLOOKUP(Coffee_data[[#This Row],[Area Code]],Location!$B$1:$E$157,2,FALSE)</f>
        <v>New Mexico</v>
      </c>
      <c r="P283" s="19" t="str">
        <f>VLOOKUP(Coffee_data[[#This Row],[Area Code]],Location!$B$1:$E$157,3,FALSE)</f>
        <v>South</v>
      </c>
      <c r="Q283" s="19" t="str">
        <f>VLOOKUP(Coffee_data[[#This Row],[Area Code]],Location!$B$1:$E$157,4,FALSE)</f>
        <v>Small Market</v>
      </c>
      <c r="R283" s="56" t="str">
        <f>HLOOKUP(Coffee_data[[#This Row],[ProductId]],Product!$B$4:$O$7,2,FALSE)</f>
        <v>Regular</v>
      </c>
      <c r="S283" s="56" t="str">
        <f>HLOOKUP(Coffee_data[[#This Row],[ProductId]],Product!$B$4:$O$7,3,FALSE)</f>
        <v>Espresso</v>
      </c>
      <c r="T283" s="56" t="str">
        <f>HLOOKUP(Coffee_data[[#This Row],[ProductId]],Product!$B$4:$O$7,4,FALSE)</f>
        <v>Caffe Latte</v>
      </c>
    </row>
    <row r="284" spans="1:20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41670</v>
      </c>
      <c r="O284" s="19" t="str">
        <f>VLOOKUP(Coffee_data[[#This Row],[Area Code]],Location!$B$1:$E$157,2,FALSE)</f>
        <v>New Mexico</v>
      </c>
      <c r="P284" s="19" t="str">
        <f>VLOOKUP(Coffee_data[[#This Row],[Area Code]],Location!$B$1:$E$157,3,FALSE)</f>
        <v>South</v>
      </c>
      <c r="Q284" s="19" t="str">
        <f>VLOOKUP(Coffee_data[[#This Row],[Area Code]],Location!$B$1:$E$157,4,FALSE)</f>
        <v>Small Market</v>
      </c>
      <c r="R284" s="56" t="str">
        <f>HLOOKUP(Coffee_data[[#This Row],[ProductId]],Product!$B$4:$O$7,2,FALSE)</f>
        <v>Regular</v>
      </c>
      <c r="S284" s="56" t="str">
        <f>HLOOKUP(Coffee_data[[#This Row],[ProductId]],Product!$B$4:$O$7,3,FALSE)</f>
        <v>Coffee</v>
      </c>
      <c r="T284" s="56" t="str">
        <f>HLOOKUP(Coffee_data[[#This Row],[ProductId]],Product!$B$4:$O$7,4,FALSE)</f>
        <v>Columbian</v>
      </c>
    </row>
    <row r="285" spans="1:20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83</v>
      </c>
      <c r="J285">
        <v>20</v>
      </c>
      <c r="K285">
        <v>123</v>
      </c>
      <c r="L285">
        <v>505</v>
      </c>
      <c r="M285">
        <v>3</v>
      </c>
      <c r="N285" s="2">
        <v>41670</v>
      </c>
      <c r="O285" s="19" t="str">
        <f>VLOOKUP(Coffee_data[[#This Row],[Area Code]],Location!$B$1:$E$157,2,FALSE)</f>
        <v>New Mexico</v>
      </c>
      <c r="P285" s="19" t="str">
        <f>VLOOKUP(Coffee_data[[#This Row],[Area Code]],Location!$B$1:$E$157,3,FALSE)</f>
        <v>South</v>
      </c>
      <c r="Q285" s="19" t="str">
        <f>VLOOKUP(Coffee_data[[#This Row],[Area Code]],Location!$B$1:$E$157,4,FALSE)</f>
        <v>Small Market</v>
      </c>
      <c r="R285" s="56" t="str">
        <f>HLOOKUP(Coffee_data[[#This Row],[ProductId]],Product!$B$4:$O$7,2,FALSE)</f>
        <v>Decaf</v>
      </c>
      <c r="S285" s="56" t="str">
        <f>HLOOKUP(Coffee_data[[#This Row],[ProductId]],Product!$B$4:$O$7,3,FALSE)</f>
        <v>Coffee</v>
      </c>
      <c r="T285" s="56" t="str">
        <f>HLOOKUP(Coffee_data[[#This Row],[ProductId]],Product!$B$4:$O$7,4,FALSE)</f>
        <v>Decaf Irish Cream</v>
      </c>
    </row>
    <row r="286" spans="1:20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74</v>
      </c>
      <c r="J286">
        <v>100</v>
      </c>
      <c r="K286">
        <v>174</v>
      </c>
      <c r="L286">
        <v>405</v>
      </c>
      <c r="M286">
        <v>4</v>
      </c>
      <c r="N286" s="2">
        <v>41670</v>
      </c>
      <c r="O286" s="19" t="str">
        <f>VLOOKUP(Coffee_data[[#This Row],[Area Code]],Location!$B$1:$E$157,2,FALSE)</f>
        <v>Oklahoma</v>
      </c>
      <c r="P286" s="19" t="str">
        <f>VLOOKUP(Coffee_data[[#This Row],[Area Code]],Location!$B$1:$E$157,3,FALSE)</f>
        <v>South</v>
      </c>
      <c r="Q286" s="19" t="str">
        <f>VLOOKUP(Coffee_data[[#This Row],[Area Code]],Location!$B$1:$E$157,4,FALSE)</f>
        <v>Small Market</v>
      </c>
      <c r="R286" s="56" t="str">
        <f>HLOOKUP(Coffee_data[[#This Row],[ProductId]],Product!$B$4:$O$7,2,FALSE)</f>
        <v>Regular</v>
      </c>
      <c r="S286" s="56" t="str">
        <f>HLOOKUP(Coffee_data[[#This Row],[ProductId]],Product!$B$4:$O$7,3,FALSE)</f>
        <v>Espresso</v>
      </c>
      <c r="T286" s="56" t="str">
        <f>HLOOKUP(Coffee_data[[#This Row],[ProductId]],Product!$B$4:$O$7,4,FALSE)</f>
        <v>Caffe Latte</v>
      </c>
    </row>
    <row r="287" spans="1:20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41670</v>
      </c>
      <c r="O287" s="19" t="str">
        <f>VLOOKUP(Coffee_data[[#This Row],[Area Code]],Location!$B$1:$E$157,2,FALSE)</f>
        <v>Oklahoma</v>
      </c>
      <c r="P287" s="19" t="str">
        <f>VLOOKUP(Coffee_data[[#This Row],[Area Code]],Location!$B$1:$E$157,3,FALSE)</f>
        <v>South</v>
      </c>
      <c r="Q287" s="19" t="str">
        <f>VLOOKUP(Coffee_data[[#This Row],[Area Code]],Location!$B$1:$E$157,4,FALSE)</f>
        <v>Small Market</v>
      </c>
      <c r="R287" s="56" t="str">
        <f>HLOOKUP(Coffee_data[[#This Row],[ProductId]],Product!$B$4:$O$7,2,FALSE)</f>
        <v>Regular</v>
      </c>
      <c r="S287" s="56" t="str">
        <f>HLOOKUP(Coffee_data[[#This Row],[ProductId]],Product!$B$4:$O$7,3,FALSE)</f>
        <v>Espresso</v>
      </c>
      <c r="T287" s="56" t="str">
        <f>HLOOKUP(Coffee_data[[#This Row],[ProductId]],Product!$B$4:$O$7,4,FALSE)</f>
        <v>Caffe Mocha</v>
      </c>
    </row>
    <row r="288" spans="1:20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54</v>
      </c>
      <c r="J288">
        <v>110</v>
      </c>
      <c r="K288">
        <v>164</v>
      </c>
      <c r="L288">
        <v>405</v>
      </c>
      <c r="M288">
        <v>6</v>
      </c>
      <c r="N288" s="2">
        <v>41670</v>
      </c>
      <c r="O288" s="19" t="str">
        <f>VLOOKUP(Coffee_data[[#This Row],[Area Code]],Location!$B$1:$E$157,2,FALSE)</f>
        <v>Oklahoma</v>
      </c>
      <c r="P288" s="19" t="str">
        <f>VLOOKUP(Coffee_data[[#This Row],[Area Code]],Location!$B$1:$E$157,3,FALSE)</f>
        <v>South</v>
      </c>
      <c r="Q288" s="19" t="str">
        <f>VLOOKUP(Coffee_data[[#This Row],[Area Code]],Location!$B$1:$E$157,4,FALSE)</f>
        <v>Small Market</v>
      </c>
      <c r="R288" s="56" t="str">
        <f>HLOOKUP(Coffee_data[[#This Row],[ProductId]],Product!$B$4:$O$7,2,FALSE)</f>
        <v>Decaf</v>
      </c>
      <c r="S288" s="56" t="str">
        <f>HLOOKUP(Coffee_data[[#This Row],[ProductId]],Product!$B$4:$O$7,3,FALSE)</f>
        <v>Espresso</v>
      </c>
      <c r="T288" s="56" t="str">
        <f>HLOOKUP(Coffee_data[[#This Row],[ProductId]],Product!$B$4:$O$7,4,FALSE)</f>
        <v>Decaf Espresso</v>
      </c>
    </row>
    <row r="289" spans="1:20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118</v>
      </c>
      <c r="L289">
        <v>918</v>
      </c>
      <c r="M289">
        <v>8</v>
      </c>
      <c r="N289" s="2">
        <v>41670</v>
      </c>
      <c r="O289" s="19" t="str">
        <f>VLOOKUP(Coffee_data[[#This Row],[Area Code]],Location!$B$1:$E$157,2,FALSE)</f>
        <v>Oklahoma</v>
      </c>
      <c r="P289" s="19" t="str">
        <f>VLOOKUP(Coffee_data[[#This Row],[Area Code]],Location!$B$1:$E$157,3,FALSE)</f>
        <v>South</v>
      </c>
      <c r="Q289" s="19" t="str">
        <f>VLOOKUP(Coffee_data[[#This Row],[Area Code]],Location!$B$1:$E$157,4,FALSE)</f>
        <v>Small Market</v>
      </c>
      <c r="R289" s="56" t="str">
        <f>HLOOKUP(Coffee_data[[#This Row],[ProductId]],Product!$B$4:$O$7,2,FALSE)</f>
        <v>Decaf</v>
      </c>
      <c r="S289" s="56" t="str">
        <f>HLOOKUP(Coffee_data[[#This Row],[ProductId]],Product!$B$4:$O$7,3,FALSE)</f>
        <v>Herbal Tea</v>
      </c>
      <c r="T289" s="56" t="str">
        <f>HLOOKUP(Coffee_data[[#This Row],[ProductId]],Product!$B$4:$O$7,4,FALSE)</f>
        <v>Chamomile</v>
      </c>
    </row>
    <row r="290" spans="1:20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71</v>
      </c>
      <c r="J290">
        <v>130</v>
      </c>
      <c r="K290">
        <v>219</v>
      </c>
      <c r="L290">
        <v>405</v>
      </c>
      <c r="M290">
        <v>9</v>
      </c>
      <c r="N290" s="2">
        <v>41670</v>
      </c>
      <c r="O290" s="19" t="str">
        <f>VLOOKUP(Coffee_data[[#This Row],[Area Code]],Location!$B$1:$E$157,2,FALSE)</f>
        <v>Oklahoma</v>
      </c>
      <c r="P290" s="19" t="str">
        <f>VLOOKUP(Coffee_data[[#This Row],[Area Code]],Location!$B$1:$E$157,3,FALSE)</f>
        <v>South</v>
      </c>
      <c r="Q290" s="19" t="str">
        <f>VLOOKUP(Coffee_data[[#This Row],[Area Code]],Location!$B$1:$E$157,4,FALSE)</f>
        <v>Small Market</v>
      </c>
      <c r="R290" s="56" t="str">
        <f>HLOOKUP(Coffee_data[[#This Row],[ProductId]],Product!$B$4:$O$7,2,FALSE)</f>
        <v>Decaf</v>
      </c>
      <c r="S290" s="56" t="str">
        <f>HLOOKUP(Coffee_data[[#This Row],[ProductId]],Product!$B$4:$O$7,3,FALSE)</f>
        <v>Herbal Tea</v>
      </c>
      <c r="T290" s="56" t="str">
        <f>HLOOKUP(Coffee_data[[#This Row],[ProductId]],Product!$B$4:$O$7,4,FALSE)</f>
        <v>Lemon</v>
      </c>
    </row>
    <row r="291" spans="1:20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48</v>
      </c>
      <c r="J291">
        <v>70</v>
      </c>
      <c r="K291">
        <v>120</v>
      </c>
      <c r="L291">
        <v>918</v>
      </c>
      <c r="M291">
        <v>2</v>
      </c>
      <c r="N291" s="2">
        <v>41670</v>
      </c>
      <c r="O291" s="19" t="str">
        <f>VLOOKUP(Coffee_data[[#This Row],[Area Code]],Location!$B$1:$E$157,2,FALSE)</f>
        <v>Oklahoma</v>
      </c>
      <c r="P291" s="19" t="str">
        <f>VLOOKUP(Coffee_data[[#This Row],[Area Code]],Location!$B$1:$E$157,3,FALSE)</f>
        <v>South</v>
      </c>
      <c r="Q291" s="19" t="str">
        <f>VLOOKUP(Coffee_data[[#This Row],[Area Code]],Location!$B$1:$E$157,4,FALSE)</f>
        <v>Small Market</v>
      </c>
      <c r="R291" s="56" t="str">
        <f>HLOOKUP(Coffee_data[[#This Row],[ProductId]],Product!$B$4:$O$7,2,FALSE)</f>
        <v>Regular</v>
      </c>
      <c r="S291" s="56" t="str">
        <f>HLOOKUP(Coffee_data[[#This Row],[ProductId]],Product!$B$4:$O$7,3,FALSE)</f>
        <v>Coffee</v>
      </c>
      <c r="T291" s="56" t="str">
        <f>HLOOKUP(Coffee_data[[#This Row],[ProductId]],Product!$B$4:$O$7,4,FALSE)</f>
        <v>Columbian</v>
      </c>
    </row>
    <row r="292" spans="1:20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43</v>
      </c>
      <c r="J292">
        <v>60</v>
      </c>
      <c r="K292">
        <v>100</v>
      </c>
      <c r="L292">
        <v>405</v>
      </c>
      <c r="M292">
        <v>3</v>
      </c>
      <c r="N292" s="2">
        <v>41670</v>
      </c>
      <c r="O292" s="19" t="str">
        <f>VLOOKUP(Coffee_data[[#This Row],[Area Code]],Location!$B$1:$E$157,2,FALSE)</f>
        <v>Oklahoma</v>
      </c>
      <c r="P292" s="19" t="str">
        <f>VLOOKUP(Coffee_data[[#This Row],[Area Code]],Location!$B$1:$E$157,3,FALSE)</f>
        <v>South</v>
      </c>
      <c r="Q292" s="19" t="str">
        <f>VLOOKUP(Coffee_data[[#This Row],[Area Code]],Location!$B$1:$E$157,4,FALSE)</f>
        <v>Small Market</v>
      </c>
      <c r="R292" s="56" t="str">
        <f>HLOOKUP(Coffee_data[[#This Row],[ProductId]],Product!$B$4:$O$7,2,FALSE)</f>
        <v>Decaf</v>
      </c>
      <c r="S292" s="56" t="str">
        <f>HLOOKUP(Coffee_data[[#This Row],[ProductId]],Product!$B$4:$O$7,3,FALSE)</f>
        <v>Coffee</v>
      </c>
      <c r="T292" s="56" t="str">
        <f>HLOOKUP(Coffee_data[[#This Row],[ProductId]],Product!$B$4:$O$7,4,FALSE)</f>
        <v>Decaf Irish Cream</v>
      </c>
    </row>
    <row r="293" spans="1:20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56</v>
      </c>
      <c r="J293">
        <v>100</v>
      </c>
      <c r="K293">
        <v>156</v>
      </c>
      <c r="L293">
        <v>512</v>
      </c>
      <c r="M293">
        <v>4</v>
      </c>
      <c r="N293" s="2">
        <v>41670</v>
      </c>
      <c r="O293" s="19" t="str">
        <f>VLOOKUP(Coffee_data[[#This Row],[Area Code]],Location!$B$1:$E$157,2,FALSE)</f>
        <v>Texas</v>
      </c>
      <c r="P293" s="19" t="str">
        <f>VLOOKUP(Coffee_data[[#This Row],[Area Code]],Location!$B$1:$E$157,3,FALSE)</f>
        <v>South</v>
      </c>
      <c r="Q293" s="19" t="str">
        <f>VLOOKUP(Coffee_data[[#This Row],[Area Code]],Location!$B$1:$E$157,4,FALSE)</f>
        <v>Major Market</v>
      </c>
      <c r="R293" s="56" t="str">
        <f>HLOOKUP(Coffee_data[[#This Row],[ProductId]],Product!$B$4:$O$7,2,FALSE)</f>
        <v>Regular</v>
      </c>
      <c r="S293" s="56" t="str">
        <f>HLOOKUP(Coffee_data[[#This Row],[ProductId]],Product!$B$4:$O$7,3,FALSE)</f>
        <v>Espresso</v>
      </c>
      <c r="T293" s="56" t="str">
        <f>HLOOKUP(Coffee_data[[#This Row],[ProductId]],Product!$B$4:$O$7,4,FALSE)</f>
        <v>Caffe Latte</v>
      </c>
    </row>
    <row r="294" spans="1:20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85</v>
      </c>
      <c r="J294">
        <v>120</v>
      </c>
      <c r="K294">
        <v>205</v>
      </c>
      <c r="L294">
        <v>903</v>
      </c>
      <c r="M294">
        <v>5</v>
      </c>
      <c r="N294" s="2">
        <v>41670</v>
      </c>
      <c r="O294" s="19" t="str">
        <f>VLOOKUP(Coffee_data[[#This Row],[Area Code]],Location!$B$1:$E$157,2,FALSE)</f>
        <v>Texas</v>
      </c>
      <c r="P294" s="19" t="str">
        <f>VLOOKUP(Coffee_data[[#This Row],[Area Code]],Location!$B$1:$E$157,3,FALSE)</f>
        <v>South</v>
      </c>
      <c r="Q294" s="19" t="str">
        <f>VLOOKUP(Coffee_data[[#This Row],[Area Code]],Location!$B$1:$E$157,4,FALSE)</f>
        <v>Major Market</v>
      </c>
      <c r="R294" s="56" t="str">
        <f>HLOOKUP(Coffee_data[[#This Row],[ProductId]],Product!$B$4:$O$7,2,FALSE)</f>
        <v>Regular</v>
      </c>
      <c r="S294" s="56" t="str">
        <f>HLOOKUP(Coffee_data[[#This Row],[ProductId]],Product!$B$4:$O$7,3,FALSE)</f>
        <v>Espresso</v>
      </c>
      <c r="T294" s="56" t="str">
        <f>HLOOKUP(Coffee_data[[#This Row],[ProductId]],Product!$B$4:$O$7,4,FALSE)</f>
        <v>Caffe Mocha</v>
      </c>
    </row>
    <row r="295" spans="1:20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66</v>
      </c>
      <c r="J295">
        <v>100</v>
      </c>
      <c r="K295">
        <v>154</v>
      </c>
      <c r="L295">
        <v>956</v>
      </c>
      <c r="M295">
        <v>6</v>
      </c>
      <c r="N295" s="2">
        <v>41670</v>
      </c>
      <c r="O295" s="19" t="str">
        <f>VLOOKUP(Coffee_data[[#This Row],[Area Code]],Location!$B$1:$E$157,2,FALSE)</f>
        <v>Texas</v>
      </c>
      <c r="P295" s="19" t="str">
        <f>VLOOKUP(Coffee_data[[#This Row],[Area Code]],Location!$B$1:$E$157,3,FALSE)</f>
        <v>South</v>
      </c>
      <c r="Q295" s="19" t="str">
        <f>VLOOKUP(Coffee_data[[#This Row],[Area Code]],Location!$B$1:$E$157,4,FALSE)</f>
        <v>Major Market</v>
      </c>
      <c r="R295" s="56" t="str">
        <f>HLOOKUP(Coffee_data[[#This Row],[ProductId]],Product!$B$4:$O$7,2,FALSE)</f>
        <v>Decaf</v>
      </c>
      <c r="S295" s="56" t="str">
        <f>HLOOKUP(Coffee_data[[#This Row],[ProductId]],Product!$B$4:$O$7,3,FALSE)</f>
        <v>Espresso</v>
      </c>
      <c r="T295" s="56" t="str">
        <f>HLOOKUP(Coffee_data[[#This Row],[ProductId]],Product!$B$4:$O$7,4,FALSE)</f>
        <v>Decaf Espresso</v>
      </c>
    </row>
    <row r="296" spans="1:20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122</v>
      </c>
      <c r="L296">
        <v>214</v>
      </c>
      <c r="M296">
        <v>8</v>
      </c>
      <c r="N296" s="2">
        <v>41670</v>
      </c>
      <c r="O296" s="19" t="str">
        <f>VLOOKUP(Coffee_data[[#This Row],[Area Code]],Location!$B$1:$E$157,2,FALSE)</f>
        <v>Texas</v>
      </c>
      <c r="P296" s="19" t="str">
        <f>VLOOKUP(Coffee_data[[#This Row],[Area Code]],Location!$B$1:$E$157,3,FALSE)</f>
        <v>South</v>
      </c>
      <c r="Q296" s="19" t="str">
        <f>VLOOKUP(Coffee_data[[#This Row],[Area Code]],Location!$B$1:$E$157,4,FALSE)</f>
        <v>Major Market</v>
      </c>
      <c r="R296" s="56" t="str">
        <f>HLOOKUP(Coffee_data[[#This Row],[ProductId]],Product!$B$4:$O$7,2,FALSE)</f>
        <v>Decaf</v>
      </c>
      <c r="S296" s="56" t="str">
        <f>HLOOKUP(Coffee_data[[#This Row],[ProductId]],Product!$B$4:$O$7,3,FALSE)</f>
        <v>Herbal Tea</v>
      </c>
      <c r="T296" s="56" t="str">
        <f>HLOOKUP(Coffee_data[[#This Row],[ProductId]],Product!$B$4:$O$7,4,FALSE)</f>
        <v>Chamomile</v>
      </c>
    </row>
    <row r="297" spans="1:20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31</v>
      </c>
      <c r="J297">
        <v>80</v>
      </c>
      <c r="K297">
        <v>111</v>
      </c>
      <c r="L297">
        <v>432</v>
      </c>
      <c r="M297">
        <v>9</v>
      </c>
      <c r="N297" s="2">
        <v>41670</v>
      </c>
      <c r="O297" s="19" t="str">
        <f>VLOOKUP(Coffee_data[[#This Row],[Area Code]],Location!$B$1:$E$157,2,FALSE)</f>
        <v>Texas</v>
      </c>
      <c r="P297" s="19" t="str">
        <f>VLOOKUP(Coffee_data[[#This Row],[Area Code]],Location!$B$1:$E$157,3,FALSE)</f>
        <v>South</v>
      </c>
      <c r="Q297" s="19" t="str">
        <f>VLOOKUP(Coffee_data[[#This Row],[Area Code]],Location!$B$1:$E$157,4,FALSE)</f>
        <v>Major Market</v>
      </c>
      <c r="R297" s="56" t="str">
        <f>HLOOKUP(Coffee_data[[#This Row],[ProductId]],Product!$B$4:$O$7,2,FALSE)</f>
        <v>Decaf</v>
      </c>
      <c r="S297" s="56" t="str">
        <f>HLOOKUP(Coffee_data[[#This Row],[ProductId]],Product!$B$4:$O$7,3,FALSE)</f>
        <v>Herbal Tea</v>
      </c>
      <c r="T297" s="56" t="str">
        <f>HLOOKUP(Coffee_data[[#This Row],[ProductId]],Product!$B$4:$O$7,4,FALSE)</f>
        <v>Lemon</v>
      </c>
    </row>
    <row r="298" spans="1:20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294</v>
      </c>
      <c r="J298">
        <v>320</v>
      </c>
      <c r="K298">
        <v>578</v>
      </c>
      <c r="L298">
        <v>972</v>
      </c>
      <c r="M298">
        <v>2</v>
      </c>
      <c r="N298" s="2">
        <v>41670</v>
      </c>
      <c r="O298" s="19" t="str">
        <f>VLOOKUP(Coffee_data[[#This Row],[Area Code]],Location!$B$1:$E$157,2,FALSE)</f>
        <v>Texas</v>
      </c>
      <c r="P298" s="19" t="str">
        <f>VLOOKUP(Coffee_data[[#This Row],[Area Code]],Location!$B$1:$E$157,3,FALSE)</f>
        <v>South</v>
      </c>
      <c r="Q298" s="19" t="str">
        <f>VLOOKUP(Coffee_data[[#This Row],[Area Code]],Location!$B$1:$E$157,4,FALSE)</f>
        <v>Major Market</v>
      </c>
      <c r="R298" s="56" t="str">
        <f>HLOOKUP(Coffee_data[[#This Row],[ProductId]],Product!$B$4:$O$7,2,FALSE)</f>
        <v>Regular</v>
      </c>
      <c r="S298" s="56" t="str">
        <f>HLOOKUP(Coffee_data[[#This Row],[ProductId]],Product!$B$4:$O$7,3,FALSE)</f>
        <v>Coffee</v>
      </c>
      <c r="T298" s="56" t="str">
        <f>HLOOKUP(Coffee_data[[#This Row],[ProductId]],Product!$B$4:$O$7,4,FALSE)</f>
        <v>Columbian</v>
      </c>
    </row>
    <row r="299" spans="1:20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91</v>
      </c>
      <c r="J299">
        <v>130</v>
      </c>
      <c r="K299">
        <v>233</v>
      </c>
      <c r="L299">
        <v>432</v>
      </c>
      <c r="M299">
        <v>3</v>
      </c>
      <c r="N299" s="2">
        <v>41670</v>
      </c>
      <c r="O299" s="19" t="str">
        <f>VLOOKUP(Coffee_data[[#This Row],[Area Code]],Location!$B$1:$E$157,2,FALSE)</f>
        <v>Texas</v>
      </c>
      <c r="P299" s="19" t="str">
        <f>VLOOKUP(Coffee_data[[#This Row],[Area Code]],Location!$B$1:$E$157,3,FALSE)</f>
        <v>South</v>
      </c>
      <c r="Q299" s="19" t="str">
        <f>VLOOKUP(Coffee_data[[#This Row],[Area Code]],Location!$B$1:$E$157,4,FALSE)</f>
        <v>Major Market</v>
      </c>
      <c r="R299" s="56" t="str">
        <f>HLOOKUP(Coffee_data[[#This Row],[ProductId]],Product!$B$4:$O$7,2,FALSE)</f>
        <v>Decaf</v>
      </c>
      <c r="S299" s="56" t="str">
        <f>HLOOKUP(Coffee_data[[#This Row],[ProductId]],Product!$B$4:$O$7,3,FALSE)</f>
        <v>Coffee</v>
      </c>
      <c r="T299" s="56" t="str">
        <f>HLOOKUP(Coffee_data[[#This Row],[ProductId]],Product!$B$4:$O$7,4,FALSE)</f>
        <v>Decaf Irish Cream</v>
      </c>
    </row>
    <row r="300" spans="1:20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44</v>
      </c>
      <c r="J300">
        <v>50</v>
      </c>
      <c r="K300">
        <v>94</v>
      </c>
      <c r="L300">
        <v>435</v>
      </c>
      <c r="M300">
        <v>4</v>
      </c>
      <c r="N300" s="2">
        <v>41670</v>
      </c>
      <c r="O300" s="19" t="str">
        <f>VLOOKUP(Coffee_data[[#This Row],[Area Code]],Location!$B$1:$E$157,2,FALSE)</f>
        <v>Utah</v>
      </c>
      <c r="P300" s="19" t="str">
        <f>VLOOKUP(Coffee_data[[#This Row],[Area Code]],Location!$B$1:$E$157,3,FALSE)</f>
        <v>West</v>
      </c>
      <c r="Q300" s="19" t="str">
        <f>VLOOKUP(Coffee_data[[#This Row],[Area Code]],Location!$B$1:$E$157,4,FALSE)</f>
        <v>Small Market</v>
      </c>
      <c r="R300" s="56" t="str">
        <f>HLOOKUP(Coffee_data[[#This Row],[ProductId]],Product!$B$4:$O$7,2,FALSE)</f>
        <v>Regular</v>
      </c>
      <c r="S300" s="56" t="str">
        <f>HLOOKUP(Coffee_data[[#This Row],[ProductId]],Product!$B$4:$O$7,3,FALSE)</f>
        <v>Espresso</v>
      </c>
      <c r="T300" s="56" t="str">
        <f>HLOOKUP(Coffee_data[[#This Row],[ProductId]],Product!$B$4:$O$7,4,FALSE)</f>
        <v>Caffe Latte</v>
      </c>
    </row>
    <row r="301" spans="1:20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41670</v>
      </c>
      <c r="O301" s="19" t="str">
        <f>VLOOKUP(Coffee_data[[#This Row],[Area Code]],Location!$B$1:$E$157,2,FALSE)</f>
        <v>Utah</v>
      </c>
      <c r="P301" s="19" t="str">
        <f>VLOOKUP(Coffee_data[[#This Row],[Area Code]],Location!$B$1:$E$157,3,FALSE)</f>
        <v>West</v>
      </c>
      <c r="Q301" s="19" t="str">
        <f>VLOOKUP(Coffee_data[[#This Row],[Area Code]],Location!$B$1:$E$157,4,FALSE)</f>
        <v>Small Market</v>
      </c>
      <c r="R301" s="56" t="str">
        <f>HLOOKUP(Coffee_data[[#This Row],[ProductId]],Product!$B$4:$O$7,2,FALSE)</f>
        <v>Regular</v>
      </c>
      <c r="S301" s="56" t="str">
        <f>HLOOKUP(Coffee_data[[#This Row],[ProductId]],Product!$B$4:$O$7,3,FALSE)</f>
        <v>Espresso</v>
      </c>
      <c r="T301" s="56" t="str">
        <f>HLOOKUP(Coffee_data[[#This Row],[ProductId]],Product!$B$4:$O$7,4,FALSE)</f>
        <v>Caffe Mocha</v>
      </c>
    </row>
    <row r="302" spans="1:20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46</v>
      </c>
      <c r="J302">
        <v>70</v>
      </c>
      <c r="K302">
        <v>104</v>
      </c>
      <c r="L302">
        <v>435</v>
      </c>
      <c r="M302">
        <v>6</v>
      </c>
      <c r="N302" s="2">
        <v>41670</v>
      </c>
      <c r="O302" s="19" t="str">
        <f>VLOOKUP(Coffee_data[[#This Row],[Area Code]],Location!$B$1:$E$157,2,FALSE)</f>
        <v>Utah</v>
      </c>
      <c r="P302" s="19" t="str">
        <f>VLOOKUP(Coffee_data[[#This Row],[Area Code]],Location!$B$1:$E$157,3,FALSE)</f>
        <v>West</v>
      </c>
      <c r="Q302" s="19" t="str">
        <f>VLOOKUP(Coffee_data[[#This Row],[Area Code]],Location!$B$1:$E$157,4,FALSE)</f>
        <v>Small Market</v>
      </c>
      <c r="R302" s="56" t="str">
        <f>HLOOKUP(Coffee_data[[#This Row],[ProductId]],Product!$B$4:$O$7,2,FALSE)</f>
        <v>Decaf</v>
      </c>
      <c r="S302" s="56" t="str">
        <f>HLOOKUP(Coffee_data[[#This Row],[ProductId]],Product!$B$4:$O$7,3,FALSE)</f>
        <v>Espresso</v>
      </c>
      <c r="T302" s="56" t="str">
        <f>HLOOKUP(Coffee_data[[#This Row],[ProductId]],Product!$B$4:$O$7,4,FALSE)</f>
        <v>Decaf Espresso</v>
      </c>
    </row>
    <row r="303" spans="1:20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38</v>
      </c>
      <c r="J303">
        <v>50</v>
      </c>
      <c r="K303">
        <v>88</v>
      </c>
      <c r="L303">
        <v>435</v>
      </c>
      <c r="M303">
        <v>8</v>
      </c>
      <c r="N303" s="2">
        <v>41670</v>
      </c>
      <c r="O303" s="19" t="str">
        <f>VLOOKUP(Coffee_data[[#This Row],[Area Code]],Location!$B$1:$E$157,2,FALSE)</f>
        <v>Utah</v>
      </c>
      <c r="P303" s="19" t="str">
        <f>VLOOKUP(Coffee_data[[#This Row],[Area Code]],Location!$B$1:$E$157,3,FALSE)</f>
        <v>West</v>
      </c>
      <c r="Q303" s="19" t="str">
        <f>VLOOKUP(Coffee_data[[#This Row],[Area Code]],Location!$B$1:$E$157,4,FALSE)</f>
        <v>Small Market</v>
      </c>
      <c r="R303" s="56" t="str">
        <f>HLOOKUP(Coffee_data[[#This Row],[ProductId]],Product!$B$4:$O$7,2,FALSE)</f>
        <v>Decaf</v>
      </c>
      <c r="S303" s="56" t="str">
        <f>HLOOKUP(Coffee_data[[#This Row],[ProductId]],Product!$B$4:$O$7,3,FALSE)</f>
        <v>Herbal Tea</v>
      </c>
      <c r="T303" s="56" t="str">
        <f>HLOOKUP(Coffee_data[[#This Row],[ProductId]],Product!$B$4:$O$7,4,FALSE)</f>
        <v>Chamomile</v>
      </c>
    </row>
    <row r="304" spans="1:20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39</v>
      </c>
      <c r="J304">
        <v>70</v>
      </c>
      <c r="K304">
        <v>91</v>
      </c>
      <c r="L304">
        <v>435</v>
      </c>
      <c r="M304">
        <v>9</v>
      </c>
      <c r="N304" s="2">
        <v>41670</v>
      </c>
      <c r="O304" s="19" t="str">
        <f>VLOOKUP(Coffee_data[[#This Row],[Area Code]],Location!$B$1:$E$157,2,FALSE)</f>
        <v>Utah</v>
      </c>
      <c r="P304" s="19" t="str">
        <f>VLOOKUP(Coffee_data[[#This Row],[Area Code]],Location!$B$1:$E$157,3,FALSE)</f>
        <v>West</v>
      </c>
      <c r="Q304" s="19" t="str">
        <f>VLOOKUP(Coffee_data[[#This Row],[Area Code]],Location!$B$1:$E$157,4,FALSE)</f>
        <v>Small Market</v>
      </c>
      <c r="R304" s="56" t="str">
        <f>HLOOKUP(Coffee_data[[#This Row],[ProductId]],Product!$B$4:$O$7,2,FALSE)</f>
        <v>Decaf</v>
      </c>
      <c r="S304" s="56" t="str">
        <f>HLOOKUP(Coffee_data[[#This Row],[ProductId]],Product!$B$4:$O$7,3,FALSE)</f>
        <v>Herbal Tea</v>
      </c>
      <c r="T304" s="56" t="str">
        <f>HLOOKUP(Coffee_data[[#This Row],[ProductId]],Product!$B$4:$O$7,4,FALSE)</f>
        <v>Lemon</v>
      </c>
    </row>
    <row r="305" spans="1:20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80</v>
      </c>
      <c r="J305">
        <v>10</v>
      </c>
      <c r="K305">
        <v>90</v>
      </c>
      <c r="L305">
        <v>435</v>
      </c>
      <c r="M305">
        <v>10</v>
      </c>
      <c r="N305" s="2">
        <v>41670</v>
      </c>
      <c r="O305" s="19" t="str">
        <f>VLOOKUP(Coffee_data[[#This Row],[Area Code]],Location!$B$1:$E$157,2,FALSE)</f>
        <v>Utah</v>
      </c>
      <c r="P305" s="19" t="str">
        <f>VLOOKUP(Coffee_data[[#This Row],[Area Code]],Location!$B$1:$E$157,3,FALSE)</f>
        <v>West</v>
      </c>
      <c r="Q305" s="19" t="str">
        <f>VLOOKUP(Coffee_data[[#This Row],[Area Code]],Location!$B$1:$E$157,4,FALSE)</f>
        <v>Small Market</v>
      </c>
      <c r="R305" s="56" t="str">
        <f>HLOOKUP(Coffee_data[[#This Row],[ProductId]],Product!$B$4:$O$7,2,FALSE)</f>
        <v>Decaf</v>
      </c>
      <c r="S305" s="56" t="str">
        <f>HLOOKUP(Coffee_data[[#This Row],[ProductId]],Product!$B$4:$O$7,3,FALSE)</f>
        <v>Herbal Tea</v>
      </c>
      <c r="T305" s="56" t="str">
        <f>HLOOKUP(Coffee_data[[#This Row],[ProductId]],Product!$B$4:$O$7,4,FALSE)</f>
        <v>Mint</v>
      </c>
    </row>
    <row r="306" spans="1:20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41670</v>
      </c>
      <c r="O306" s="19" t="str">
        <f>VLOOKUP(Coffee_data[[#This Row],[Area Code]],Location!$B$1:$E$157,2,FALSE)</f>
        <v>Utah</v>
      </c>
      <c r="P306" s="19" t="str">
        <f>VLOOKUP(Coffee_data[[#This Row],[Area Code]],Location!$B$1:$E$157,3,FALSE)</f>
        <v>West</v>
      </c>
      <c r="Q306" s="19" t="str">
        <f>VLOOKUP(Coffee_data[[#This Row],[Area Code]],Location!$B$1:$E$157,4,FALSE)</f>
        <v>Small Market</v>
      </c>
      <c r="R306" s="56" t="str">
        <f>HLOOKUP(Coffee_data[[#This Row],[ProductId]],Product!$B$4:$O$7,2,FALSE)</f>
        <v>Regular</v>
      </c>
      <c r="S306" s="56" t="str">
        <f>HLOOKUP(Coffee_data[[#This Row],[ProductId]],Product!$B$4:$O$7,3,FALSE)</f>
        <v>Tea</v>
      </c>
      <c r="T306" s="56" t="str">
        <f>HLOOKUP(Coffee_data[[#This Row],[ProductId]],Product!$B$4:$O$7,4,FALSE)</f>
        <v>Darjeeling</v>
      </c>
    </row>
    <row r="307" spans="1:20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62</v>
      </c>
      <c r="L307">
        <v>435</v>
      </c>
      <c r="M307">
        <v>12</v>
      </c>
      <c r="N307" s="2">
        <v>41670</v>
      </c>
      <c r="O307" s="19" t="str">
        <f>VLOOKUP(Coffee_data[[#This Row],[Area Code]],Location!$B$1:$E$157,2,FALSE)</f>
        <v>Utah</v>
      </c>
      <c r="P307" s="19" t="str">
        <f>VLOOKUP(Coffee_data[[#This Row],[Area Code]],Location!$B$1:$E$157,3,FALSE)</f>
        <v>West</v>
      </c>
      <c r="Q307" s="19" t="str">
        <f>VLOOKUP(Coffee_data[[#This Row],[Area Code]],Location!$B$1:$E$157,4,FALSE)</f>
        <v>Small Market</v>
      </c>
      <c r="R307" s="56" t="str">
        <f>HLOOKUP(Coffee_data[[#This Row],[ProductId]],Product!$B$4:$O$7,2,FALSE)</f>
        <v>Regular</v>
      </c>
      <c r="S307" s="56" t="str">
        <f>HLOOKUP(Coffee_data[[#This Row],[ProductId]],Product!$B$4:$O$7,3,FALSE)</f>
        <v>Tea</v>
      </c>
      <c r="T307" s="56" t="str">
        <f>HLOOKUP(Coffee_data[[#This Row],[ProductId]],Product!$B$4:$O$7,4,FALSE)</f>
        <v>Earl Grey</v>
      </c>
    </row>
    <row r="308" spans="1:20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41670</v>
      </c>
      <c r="O308" s="19" t="str">
        <f>VLOOKUP(Coffee_data[[#This Row],[Area Code]],Location!$B$1:$E$157,2,FALSE)</f>
        <v>Utah</v>
      </c>
      <c r="P308" s="19" t="str">
        <f>VLOOKUP(Coffee_data[[#This Row],[Area Code]],Location!$B$1:$E$157,3,FALSE)</f>
        <v>West</v>
      </c>
      <c r="Q308" s="19" t="str">
        <f>VLOOKUP(Coffee_data[[#This Row],[Area Code]],Location!$B$1:$E$157,4,FALSE)</f>
        <v>Small Market</v>
      </c>
      <c r="R308" s="56" t="str">
        <f>HLOOKUP(Coffee_data[[#This Row],[ProductId]],Product!$B$4:$O$7,2,FALSE)</f>
        <v>Regular</v>
      </c>
      <c r="S308" s="56" t="str">
        <f>HLOOKUP(Coffee_data[[#This Row],[ProductId]],Product!$B$4:$O$7,3,FALSE)</f>
        <v>Tea</v>
      </c>
      <c r="T308" s="56" t="str">
        <f>HLOOKUP(Coffee_data[[#This Row],[ProductId]],Product!$B$4:$O$7,4,FALSE)</f>
        <v>Green Tea</v>
      </c>
    </row>
    <row r="309" spans="1:20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201</v>
      </c>
      <c r="L309">
        <v>435</v>
      </c>
      <c r="M309">
        <v>1</v>
      </c>
      <c r="N309" s="2">
        <v>41670</v>
      </c>
      <c r="O309" s="19" t="str">
        <f>VLOOKUP(Coffee_data[[#This Row],[Area Code]],Location!$B$1:$E$157,2,FALSE)</f>
        <v>Utah</v>
      </c>
      <c r="P309" s="19" t="str">
        <f>VLOOKUP(Coffee_data[[#This Row],[Area Code]],Location!$B$1:$E$157,3,FALSE)</f>
        <v>West</v>
      </c>
      <c r="Q309" s="19" t="str">
        <f>VLOOKUP(Coffee_data[[#This Row],[Area Code]],Location!$B$1:$E$157,4,FALSE)</f>
        <v>Small Market</v>
      </c>
      <c r="R309" s="56" t="str">
        <f>HLOOKUP(Coffee_data[[#This Row],[ProductId]],Product!$B$4:$O$7,2,FALSE)</f>
        <v>Regular</v>
      </c>
      <c r="S309" s="56" t="str">
        <f>HLOOKUP(Coffee_data[[#This Row],[ProductId]],Product!$B$4:$O$7,3,FALSE)</f>
        <v>Coffee</v>
      </c>
      <c r="T309" s="56" t="str">
        <f>HLOOKUP(Coffee_data[[#This Row],[ProductId]],Product!$B$4:$O$7,4,FALSE)</f>
        <v>Amaretto</v>
      </c>
    </row>
    <row r="310" spans="1:20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62</v>
      </c>
      <c r="J310">
        <v>100</v>
      </c>
      <c r="K310">
        <v>162</v>
      </c>
      <c r="L310">
        <v>435</v>
      </c>
      <c r="M310">
        <v>2</v>
      </c>
      <c r="N310" s="2">
        <v>41670</v>
      </c>
      <c r="O310" s="19" t="str">
        <f>VLOOKUP(Coffee_data[[#This Row],[Area Code]],Location!$B$1:$E$157,2,FALSE)</f>
        <v>Utah</v>
      </c>
      <c r="P310" s="19" t="str">
        <f>VLOOKUP(Coffee_data[[#This Row],[Area Code]],Location!$B$1:$E$157,3,FALSE)</f>
        <v>West</v>
      </c>
      <c r="Q310" s="19" t="str">
        <f>VLOOKUP(Coffee_data[[#This Row],[Area Code]],Location!$B$1:$E$157,4,FALSE)</f>
        <v>Small Market</v>
      </c>
      <c r="R310" s="56" t="str">
        <f>HLOOKUP(Coffee_data[[#This Row],[ProductId]],Product!$B$4:$O$7,2,FALSE)</f>
        <v>Regular</v>
      </c>
      <c r="S310" s="56" t="str">
        <f>HLOOKUP(Coffee_data[[#This Row],[ProductId]],Product!$B$4:$O$7,3,FALSE)</f>
        <v>Coffee</v>
      </c>
      <c r="T310" s="56" t="str">
        <f>HLOOKUP(Coffee_data[[#This Row],[ProductId]],Product!$B$4:$O$7,4,FALSE)</f>
        <v>Columbian</v>
      </c>
    </row>
    <row r="311" spans="1:20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174</v>
      </c>
      <c r="J311">
        <v>140</v>
      </c>
      <c r="K311">
        <v>243</v>
      </c>
      <c r="L311">
        <v>435</v>
      </c>
      <c r="M311">
        <v>3</v>
      </c>
      <c r="N311" s="2">
        <v>41670</v>
      </c>
      <c r="O311" s="19" t="str">
        <f>VLOOKUP(Coffee_data[[#This Row],[Area Code]],Location!$B$1:$E$157,2,FALSE)</f>
        <v>Utah</v>
      </c>
      <c r="P311" s="19" t="str">
        <f>VLOOKUP(Coffee_data[[#This Row],[Area Code]],Location!$B$1:$E$157,3,FALSE)</f>
        <v>West</v>
      </c>
      <c r="Q311" s="19" t="str">
        <f>VLOOKUP(Coffee_data[[#This Row],[Area Code]],Location!$B$1:$E$157,4,FALSE)</f>
        <v>Small Market</v>
      </c>
      <c r="R311" s="56" t="str">
        <f>HLOOKUP(Coffee_data[[#This Row],[ProductId]],Product!$B$4:$O$7,2,FALSE)</f>
        <v>Decaf</v>
      </c>
      <c r="S311" s="56" t="str">
        <f>HLOOKUP(Coffee_data[[#This Row],[ProductId]],Product!$B$4:$O$7,3,FALSE)</f>
        <v>Coffee</v>
      </c>
      <c r="T311" s="56" t="str">
        <f>HLOOKUP(Coffee_data[[#This Row],[ProductId]],Product!$B$4:$O$7,4,FALSE)</f>
        <v>Decaf Irish Cream</v>
      </c>
    </row>
    <row r="312" spans="1:20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187</v>
      </c>
      <c r="J312">
        <v>220</v>
      </c>
      <c r="K312">
        <v>426</v>
      </c>
      <c r="L312">
        <v>831</v>
      </c>
      <c r="M312">
        <v>4</v>
      </c>
      <c r="N312" s="2">
        <v>41670</v>
      </c>
      <c r="O312" s="19" t="str">
        <f>VLOOKUP(Coffee_data[[#This Row],[Area Code]],Location!$B$1:$E$157,2,FALSE)</f>
        <v>California</v>
      </c>
      <c r="P312" s="19" t="str">
        <f>VLOOKUP(Coffee_data[[#This Row],[Area Code]],Location!$B$1:$E$157,3,FALSE)</f>
        <v>West</v>
      </c>
      <c r="Q312" s="19" t="str">
        <f>VLOOKUP(Coffee_data[[#This Row],[Area Code]],Location!$B$1:$E$157,4,FALSE)</f>
        <v>Major Market</v>
      </c>
      <c r="R312" s="56" t="str">
        <f>HLOOKUP(Coffee_data[[#This Row],[ProductId]],Product!$B$4:$O$7,2,FALSE)</f>
        <v>Regular</v>
      </c>
      <c r="S312" s="56" t="str">
        <f>HLOOKUP(Coffee_data[[#This Row],[ProductId]],Product!$B$4:$O$7,3,FALSE)</f>
        <v>Espresso</v>
      </c>
      <c r="T312" s="56" t="str">
        <f>HLOOKUP(Coffee_data[[#This Row],[ProductId]],Product!$B$4:$O$7,4,FALSE)</f>
        <v>Caffe Latte</v>
      </c>
    </row>
    <row r="313" spans="1:20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120</v>
      </c>
      <c r="J313">
        <v>160</v>
      </c>
      <c r="K313">
        <v>270</v>
      </c>
      <c r="L313">
        <v>916</v>
      </c>
      <c r="M313">
        <v>5</v>
      </c>
      <c r="N313" s="2">
        <v>41670</v>
      </c>
      <c r="O313" s="19" t="str">
        <f>VLOOKUP(Coffee_data[[#This Row],[Area Code]],Location!$B$1:$E$157,2,FALSE)</f>
        <v>California</v>
      </c>
      <c r="P313" s="19" t="str">
        <f>VLOOKUP(Coffee_data[[#This Row],[Area Code]],Location!$B$1:$E$157,3,FALSE)</f>
        <v>West</v>
      </c>
      <c r="Q313" s="19" t="str">
        <f>VLOOKUP(Coffee_data[[#This Row],[Area Code]],Location!$B$1:$E$157,4,FALSE)</f>
        <v>Major Market</v>
      </c>
      <c r="R313" s="56" t="str">
        <f>HLOOKUP(Coffee_data[[#This Row],[ProductId]],Product!$B$4:$O$7,2,FALSE)</f>
        <v>Regular</v>
      </c>
      <c r="S313" s="56" t="str">
        <f>HLOOKUP(Coffee_data[[#This Row],[ProductId]],Product!$B$4:$O$7,3,FALSE)</f>
        <v>Espresso</v>
      </c>
      <c r="T313" s="56" t="str">
        <f>HLOOKUP(Coffee_data[[#This Row],[ProductId]],Product!$B$4:$O$7,4,FALSE)</f>
        <v>Caffe Mocha</v>
      </c>
    </row>
    <row r="314" spans="1:20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215</v>
      </c>
      <c r="J314">
        <v>300</v>
      </c>
      <c r="K314">
        <v>526</v>
      </c>
      <c r="L314">
        <v>951</v>
      </c>
      <c r="M314">
        <v>6</v>
      </c>
      <c r="N314" s="2">
        <v>41670</v>
      </c>
      <c r="O314" s="19" t="str">
        <f>VLOOKUP(Coffee_data[[#This Row],[Area Code]],Location!$B$1:$E$157,2,FALSE)</f>
        <v>California</v>
      </c>
      <c r="P314" s="19" t="str">
        <f>VLOOKUP(Coffee_data[[#This Row],[Area Code]],Location!$B$1:$E$157,3,FALSE)</f>
        <v>West</v>
      </c>
      <c r="Q314" s="19" t="str">
        <f>VLOOKUP(Coffee_data[[#This Row],[Area Code]],Location!$B$1:$E$157,4,FALSE)</f>
        <v>Major Market</v>
      </c>
      <c r="R314" s="56" t="str">
        <f>HLOOKUP(Coffee_data[[#This Row],[ProductId]],Product!$B$4:$O$7,2,FALSE)</f>
        <v>Decaf</v>
      </c>
      <c r="S314" s="56" t="str">
        <f>HLOOKUP(Coffee_data[[#This Row],[ProductId]],Product!$B$4:$O$7,3,FALSE)</f>
        <v>Espresso</v>
      </c>
      <c r="T314" s="56" t="str">
        <f>HLOOKUP(Coffee_data[[#This Row],[ProductId]],Product!$B$4:$O$7,4,FALSE)</f>
        <v>Decaf Espresso</v>
      </c>
    </row>
    <row r="315" spans="1:20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72</v>
      </c>
      <c r="J315">
        <v>120</v>
      </c>
      <c r="K315">
        <v>192</v>
      </c>
      <c r="L315">
        <v>949</v>
      </c>
      <c r="M315">
        <v>8</v>
      </c>
      <c r="N315" s="2">
        <v>41670</v>
      </c>
      <c r="O315" s="19" t="str">
        <f>VLOOKUP(Coffee_data[[#This Row],[Area Code]],Location!$B$1:$E$157,2,FALSE)</f>
        <v>California</v>
      </c>
      <c r="P315" s="19" t="str">
        <f>VLOOKUP(Coffee_data[[#This Row],[Area Code]],Location!$B$1:$E$157,3,FALSE)</f>
        <v>West</v>
      </c>
      <c r="Q315" s="19" t="str">
        <f>VLOOKUP(Coffee_data[[#This Row],[Area Code]],Location!$B$1:$E$157,4,FALSE)</f>
        <v>Major Market</v>
      </c>
      <c r="R315" s="56" t="str">
        <f>HLOOKUP(Coffee_data[[#This Row],[ProductId]],Product!$B$4:$O$7,2,FALSE)</f>
        <v>Decaf</v>
      </c>
      <c r="S315" s="56" t="str">
        <f>HLOOKUP(Coffee_data[[#This Row],[ProductId]],Product!$B$4:$O$7,3,FALSE)</f>
        <v>Herbal Tea</v>
      </c>
      <c r="T315" s="56" t="str">
        <f>HLOOKUP(Coffee_data[[#This Row],[ProductId]],Product!$B$4:$O$7,4,FALSE)</f>
        <v>Chamomile</v>
      </c>
    </row>
    <row r="316" spans="1:20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104</v>
      </c>
      <c r="J316">
        <v>220</v>
      </c>
      <c r="K316">
        <v>400</v>
      </c>
      <c r="L316">
        <v>714</v>
      </c>
      <c r="M316">
        <v>9</v>
      </c>
      <c r="N316" s="2">
        <v>41670</v>
      </c>
      <c r="O316" s="19" t="str">
        <f>VLOOKUP(Coffee_data[[#This Row],[Area Code]],Location!$B$1:$E$157,2,FALSE)</f>
        <v>California</v>
      </c>
      <c r="P316" s="19" t="str">
        <f>VLOOKUP(Coffee_data[[#This Row],[Area Code]],Location!$B$1:$E$157,3,FALSE)</f>
        <v>West</v>
      </c>
      <c r="Q316" s="19" t="str">
        <f>VLOOKUP(Coffee_data[[#This Row],[Area Code]],Location!$B$1:$E$157,4,FALSE)</f>
        <v>Major Market</v>
      </c>
      <c r="R316" s="56" t="str">
        <f>HLOOKUP(Coffee_data[[#This Row],[ProductId]],Product!$B$4:$O$7,2,FALSE)</f>
        <v>Decaf</v>
      </c>
      <c r="S316" s="56" t="str">
        <f>HLOOKUP(Coffee_data[[#This Row],[ProductId]],Product!$B$4:$O$7,3,FALSE)</f>
        <v>Herbal Tea</v>
      </c>
      <c r="T316" s="56" t="str">
        <f>HLOOKUP(Coffee_data[[#This Row],[ProductId]],Product!$B$4:$O$7,4,FALSE)</f>
        <v>Lemon</v>
      </c>
    </row>
    <row r="317" spans="1:20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60</v>
      </c>
      <c r="J317">
        <v>90</v>
      </c>
      <c r="K317">
        <v>160</v>
      </c>
      <c r="L317">
        <v>530</v>
      </c>
      <c r="M317">
        <v>10</v>
      </c>
      <c r="N317" s="2">
        <v>41670</v>
      </c>
      <c r="O317" s="19" t="str">
        <f>VLOOKUP(Coffee_data[[#This Row],[Area Code]],Location!$B$1:$E$157,2,FALSE)</f>
        <v>California</v>
      </c>
      <c r="P317" s="19" t="str">
        <f>VLOOKUP(Coffee_data[[#This Row],[Area Code]],Location!$B$1:$E$157,3,FALSE)</f>
        <v>West</v>
      </c>
      <c r="Q317" s="19" t="str">
        <f>VLOOKUP(Coffee_data[[#This Row],[Area Code]],Location!$B$1:$E$157,4,FALSE)</f>
        <v>Major Market</v>
      </c>
      <c r="R317" s="56" t="str">
        <f>HLOOKUP(Coffee_data[[#This Row],[ProductId]],Product!$B$4:$O$7,2,FALSE)</f>
        <v>Decaf</v>
      </c>
      <c r="S317" s="56" t="str">
        <f>HLOOKUP(Coffee_data[[#This Row],[ProductId]],Product!$B$4:$O$7,3,FALSE)</f>
        <v>Herbal Tea</v>
      </c>
      <c r="T317" s="56" t="str">
        <f>HLOOKUP(Coffee_data[[#This Row],[ProductId]],Product!$B$4:$O$7,4,FALSE)</f>
        <v>Mint</v>
      </c>
    </row>
    <row r="318" spans="1:20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49</v>
      </c>
      <c r="J318">
        <v>100</v>
      </c>
      <c r="K318">
        <v>160</v>
      </c>
      <c r="L318">
        <v>626</v>
      </c>
      <c r="M318">
        <v>11</v>
      </c>
      <c r="N318" s="2">
        <v>41670</v>
      </c>
      <c r="O318" s="19" t="str">
        <f>VLOOKUP(Coffee_data[[#This Row],[Area Code]],Location!$B$1:$E$157,2,FALSE)</f>
        <v>California</v>
      </c>
      <c r="P318" s="19" t="str">
        <f>VLOOKUP(Coffee_data[[#This Row],[Area Code]],Location!$B$1:$E$157,3,FALSE)</f>
        <v>West</v>
      </c>
      <c r="Q318" s="19" t="str">
        <f>VLOOKUP(Coffee_data[[#This Row],[Area Code]],Location!$B$1:$E$157,4,FALSE)</f>
        <v>Major Market</v>
      </c>
      <c r="R318" s="56" t="str">
        <f>HLOOKUP(Coffee_data[[#This Row],[ProductId]],Product!$B$4:$O$7,2,FALSE)</f>
        <v>Regular</v>
      </c>
      <c r="S318" s="56" t="str">
        <f>HLOOKUP(Coffee_data[[#This Row],[ProductId]],Product!$B$4:$O$7,3,FALSE)</f>
        <v>Tea</v>
      </c>
      <c r="T318" s="56" t="str">
        <f>HLOOKUP(Coffee_data[[#This Row],[ProductId]],Product!$B$4:$O$7,4,FALSE)</f>
        <v>Darjeeling</v>
      </c>
    </row>
    <row r="319" spans="1:20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38</v>
      </c>
      <c r="J319">
        <v>70</v>
      </c>
      <c r="K319">
        <v>132</v>
      </c>
      <c r="L319">
        <v>858</v>
      </c>
      <c r="M319">
        <v>12</v>
      </c>
      <c r="N319" s="2">
        <v>41670</v>
      </c>
      <c r="O319" s="19" t="str">
        <f>VLOOKUP(Coffee_data[[#This Row],[Area Code]],Location!$B$1:$E$157,2,FALSE)</f>
        <v>California</v>
      </c>
      <c r="P319" s="19" t="str">
        <f>VLOOKUP(Coffee_data[[#This Row],[Area Code]],Location!$B$1:$E$157,3,FALSE)</f>
        <v>West</v>
      </c>
      <c r="Q319" s="19" t="str">
        <f>VLOOKUP(Coffee_data[[#This Row],[Area Code]],Location!$B$1:$E$157,4,FALSE)</f>
        <v>Major Market</v>
      </c>
      <c r="R319" s="56" t="str">
        <f>HLOOKUP(Coffee_data[[#This Row],[ProductId]],Product!$B$4:$O$7,2,FALSE)</f>
        <v>Regular</v>
      </c>
      <c r="S319" s="56" t="str">
        <f>HLOOKUP(Coffee_data[[#This Row],[ProductId]],Product!$B$4:$O$7,3,FALSE)</f>
        <v>Tea</v>
      </c>
      <c r="T319" s="56" t="str">
        <f>HLOOKUP(Coffee_data[[#This Row],[ProductId]],Product!$B$4:$O$7,4,FALSE)</f>
        <v>Earl Grey</v>
      </c>
    </row>
    <row r="320" spans="1:20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133</v>
      </c>
      <c r="L320">
        <v>858</v>
      </c>
      <c r="M320">
        <v>13</v>
      </c>
      <c r="N320" s="2">
        <v>41670</v>
      </c>
      <c r="O320" s="19" t="str">
        <f>VLOOKUP(Coffee_data[[#This Row],[Area Code]],Location!$B$1:$E$157,2,FALSE)</f>
        <v>California</v>
      </c>
      <c r="P320" s="19" t="str">
        <f>VLOOKUP(Coffee_data[[#This Row],[Area Code]],Location!$B$1:$E$157,3,FALSE)</f>
        <v>West</v>
      </c>
      <c r="Q320" s="19" t="str">
        <f>VLOOKUP(Coffee_data[[#This Row],[Area Code]],Location!$B$1:$E$157,4,FALSE)</f>
        <v>Major Market</v>
      </c>
      <c r="R320" s="56" t="str">
        <f>HLOOKUP(Coffee_data[[#This Row],[ProductId]],Product!$B$4:$O$7,2,FALSE)</f>
        <v>Regular</v>
      </c>
      <c r="S320" s="56" t="str">
        <f>HLOOKUP(Coffee_data[[#This Row],[ProductId]],Product!$B$4:$O$7,3,FALSE)</f>
        <v>Tea</v>
      </c>
      <c r="T320" s="56" t="str">
        <f>HLOOKUP(Coffee_data[[#This Row],[ProductId]],Product!$B$4:$O$7,4,FALSE)</f>
        <v>Green Tea</v>
      </c>
    </row>
    <row r="321" spans="1:20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53</v>
      </c>
      <c r="J321">
        <v>30</v>
      </c>
      <c r="K321">
        <v>160</v>
      </c>
      <c r="L321">
        <v>909</v>
      </c>
      <c r="M321">
        <v>1</v>
      </c>
      <c r="N321" s="2">
        <v>41670</v>
      </c>
      <c r="O321" s="19" t="str">
        <f>VLOOKUP(Coffee_data[[#This Row],[Area Code]],Location!$B$1:$E$157,2,FALSE)</f>
        <v>California</v>
      </c>
      <c r="P321" s="19" t="str">
        <f>VLOOKUP(Coffee_data[[#This Row],[Area Code]],Location!$B$1:$E$157,3,FALSE)</f>
        <v>West</v>
      </c>
      <c r="Q321" s="19" t="str">
        <f>VLOOKUP(Coffee_data[[#This Row],[Area Code]],Location!$B$1:$E$157,4,FALSE)</f>
        <v>Major Market</v>
      </c>
      <c r="R321" s="56" t="str">
        <f>HLOOKUP(Coffee_data[[#This Row],[ProductId]],Product!$B$4:$O$7,2,FALSE)</f>
        <v>Regular</v>
      </c>
      <c r="S321" s="56" t="str">
        <f>HLOOKUP(Coffee_data[[#This Row],[ProductId]],Product!$B$4:$O$7,3,FALSE)</f>
        <v>Coffee</v>
      </c>
      <c r="T321" s="56" t="str">
        <f>HLOOKUP(Coffee_data[[#This Row],[ProductId]],Product!$B$4:$O$7,4,FALSE)</f>
        <v>Amaretto</v>
      </c>
    </row>
    <row r="322" spans="1:20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243</v>
      </c>
      <c r="J322">
        <v>480</v>
      </c>
      <c r="K322">
        <v>800</v>
      </c>
      <c r="L322">
        <v>415</v>
      </c>
      <c r="M322">
        <v>2</v>
      </c>
      <c r="N322" s="2">
        <v>41670</v>
      </c>
      <c r="O322" s="19" t="str">
        <f>VLOOKUP(Coffee_data[[#This Row],[Area Code]],Location!$B$1:$E$157,2,FALSE)</f>
        <v>California</v>
      </c>
      <c r="P322" s="19" t="str">
        <f>VLOOKUP(Coffee_data[[#This Row],[Area Code]],Location!$B$1:$E$157,3,FALSE)</f>
        <v>West</v>
      </c>
      <c r="Q322" s="19" t="str">
        <f>VLOOKUP(Coffee_data[[#This Row],[Area Code]],Location!$B$1:$E$157,4,FALSE)</f>
        <v>Major Market</v>
      </c>
      <c r="R322" s="56" t="str">
        <f>HLOOKUP(Coffee_data[[#This Row],[ProductId]],Product!$B$4:$O$7,2,FALSE)</f>
        <v>Regular</v>
      </c>
      <c r="S322" s="56" t="str">
        <f>HLOOKUP(Coffee_data[[#This Row],[ProductId]],Product!$B$4:$O$7,3,FALSE)</f>
        <v>Coffee</v>
      </c>
      <c r="T322" s="56" t="str">
        <f>HLOOKUP(Coffee_data[[#This Row],[ProductId]],Product!$B$4:$O$7,4,FALSE)</f>
        <v>Columbian</v>
      </c>
    </row>
    <row r="323" spans="1:20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122</v>
      </c>
      <c r="J323">
        <v>-30</v>
      </c>
      <c r="K323">
        <v>153</v>
      </c>
      <c r="L323">
        <v>818</v>
      </c>
      <c r="M323">
        <v>3</v>
      </c>
      <c r="N323" s="2">
        <v>41670</v>
      </c>
      <c r="O323" s="19" t="str">
        <f>VLOOKUP(Coffee_data[[#This Row],[Area Code]],Location!$B$1:$E$157,2,FALSE)</f>
        <v>California</v>
      </c>
      <c r="P323" s="19" t="str">
        <f>VLOOKUP(Coffee_data[[#This Row],[Area Code]],Location!$B$1:$E$157,3,FALSE)</f>
        <v>West</v>
      </c>
      <c r="Q323" s="19" t="str">
        <f>VLOOKUP(Coffee_data[[#This Row],[Area Code]],Location!$B$1:$E$157,4,FALSE)</f>
        <v>Major Market</v>
      </c>
      <c r="R323" s="56" t="str">
        <f>HLOOKUP(Coffee_data[[#This Row],[ProductId]],Product!$B$4:$O$7,2,FALSE)</f>
        <v>Decaf</v>
      </c>
      <c r="S323" s="56" t="str">
        <f>HLOOKUP(Coffee_data[[#This Row],[ProductId]],Product!$B$4:$O$7,3,FALSE)</f>
        <v>Coffee</v>
      </c>
      <c r="T323" s="56" t="str">
        <f>HLOOKUP(Coffee_data[[#This Row],[ProductId]],Product!$B$4:$O$7,4,FALSE)</f>
        <v>Decaf Irish Cream</v>
      </c>
    </row>
    <row r="324" spans="1:20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36</v>
      </c>
      <c r="L324">
        <v>702</v>
      </c>
      <c r="M324">
        <v>4</v>
      </c>
      <c r="N324" s="2">
        <v>41670</v>
      </c>
      <c r="O324" s="19" t="str">
        <f>VLOOKUP(Coffee_data[[#This Row],[Area Code]],Location!$B$1:$E$157,2,FALSE)</f>
        <v>Nevada</v>
      </c>
      <c r="P324" s="19" t="str">
        <f>VLOOKUP(Coffee_data[[#This Row],[Area Code]],Location!$B$1:$E$157,3,FALSE)</f>
        <v>West</v>
      </c>
      <c r="Q324" s="19" t="str">
        <f>VLOOKUP(Coffee_data[[#This Row],[Area Code]],Location!$B$1:$E$157,4,FALSE)</f>
        <v>Small Market</v>
      </c>
      <c r="R324" s="56" t="str">
        <f>HLOOKUP(Coffee_data[[#This Row],[ProductId]],Product!$B$4:$O$7,2,FALSE)</f>
        <v>Regular</v>
      </c>
      <c r="S324" s="56" t="str">
        <f>HLOOKUP(Coffee_data[[#This Row],[ProductId]],Product!$B$4:$O$7,3,FALSE)</f>
        <v>Espresso</v>
      </c>
      <c r="T324" s="56" t="str">
        <f>HLOOKUP(Coffee_data[[#This Row],[ProductId]],Product!$B$4:$O$7,4,FALSE)</f>
        <v>Caffe Latte</v>
      </c>
    </row>
    <row r="325" spans="1:20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35</v>
      </c>
      <c r="L325">
        <v>775</v>
      </c>
      <c r="M325">
        <v>5</v>
      </c>
      <c r="N325" s="2">
        <v>41670</v>
      </c>
      <c r="O325" s="19" t="str">
        <f>VLOOKUP(Coffee_data[[#This Row],[Area Code]],Location!$B$1:$E$157,2,FALSE)</f>
        <v>Nevada</v>
      </c>
      <c r="P325" s="19" t="str">
        <f>VLOOKUP(Coffee_data[[#This Row],[Area Code]],Location!$B$1:$E$157,3,FALSE)</f>
        <v>West</v>
      </c>
      <c r="Q325" s="19" t="str">
        <f>VLOOKUP(Coffee_data[[#This Row],[Area Code]],Location!$B$1:$E$157,4,FALSE)</f>
        <v>Small Market</v>
      </c>
      <c r="R325" s="56" t="str">
        <f>HLOOKUP(Coffee_data[[#This Row],[ProductId]],Product!$B$4:$O$7,2,FALSE)</f>
        <v>Regular</v>
      </c>
      <c r="S325" s="56" t="str">
        <f>HLOOKUP(Coffee_data[[#This Row],[ProductId]],Product!$B$4:$O$7,3,FALSE)</f>
        <v>Espresso</v>
      </c>
      <c r="T325" s="56" t="str">
        <f>HLOOKUP(Coffee_data[[#This Row],[ProductId]],Product!$B$4:$O$7,4,FALSE)</f>
        <v>Caffe Mocha</v>
      </c>
    </row>
    <row r="326" spans="1:20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34</v>
      </c>
      <c r="L326">
        <v>775</v>
      </c>
      <c r="M326">
        <v>6</v>
      </c>
      <c r="N326" s="2">
        <v>41670</v>
      </c>
      <c r="O326" s="19" t="str">
        <f>VLOOKUP(Coffee_data[[#This Row],[Area Code]],Location!$B$1:$E$157,2,FALSE)</f>
        <v>Nevada</v>
      </c>
      <c r="P326" s="19" t="str">
        <f>VLOOKUP(Coffee_data[[#This Row],[Area Code]],Location!$B$1:$E$157,3,FALSE)</f>
        <v>West</v>
      </c>
      <c r="Q326" s="19" t="str">
        <f>VLOOKUP(Coffee_data[[#This Row],[Area Code]],Location!$B$1:$E$157,4,FALSE)</f>
        <v>Small Market</v>
      </c>
      <c r="R326" s="56" t="str">
        <f>HLOOKUP(Coffee_data[[#This Row],[ProductId]],Product!$B$4:$O$7,2,FALSE)</f>
        <v>Decaf</v>
      </c>
      <c r="S326" s="56" t="str">
        <f>HLOOKUP(Coffee_data[[#This Row],[ProductId]],Product!$B$4:$O$7,3,FALSE)</f>
        <v>Espresso</v>
      </c>
      <c r="T326" s="56" t="str">
        <f>HLOOKUP(Coffee_data[[#This Row],[ProductId]],Product!$B$4:$O$7,4,FALSE)</f>
        <v>Decaf Espresso</v>
      </c>
    </row>
    <row r="327" spans="1:20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33</v>
      </c>
      <c r="J327">
        <v>40</v>
      </c>
      <c r="K327">
        <v>70</v>
      </c>
      <c r="L327">
        <v>702</v>
      </c>
      <c r="M327">
        <v>3</v>
      </c>
      <c r="N327" s="2">
        <v>41670</v>
      </c>
      <c r="O327" s="19" t="str">
        <f>VLOOKUP(Coffee_data[[#This Row],[Area Code]],Location!$B$1:$E$157,2,FALSE)</f>
        <v>Nevada</v>
      </c>
      <c r="P327" s="19" t="str">
        <f>VLOOKUP(Coffee_data[[#This Row],[Area Code]],Location!$B$1:$E$157,3,FALSE)</f>
        <v>West</v>
      </c>
      <c r="Q327" s="19" t="str">
        <f>VLOOKUP(Coffee_data[[#This Row],[Area Code]],Location!$B$1:$E$157,4,FALSE)</f>
        <v>Small Market</v>
      </c>
      <c r="R327" s="56" t="str">
        <f>HLOOKUP(Coffee_data[[#This Row],[ProductId]],Product!$B$4:$O$7,2,FALSE)</f>
        <v>Decaf</v>
      </c>
      <c r="S327" s="56" t="str">
        <f>HLOOKUP(Coffee_data[[#This Row],[ProductId]],Product!$B$4:$O$7,3,FALSE)</f>
        <v>Coffee</v>
      </c>
      <c r="T327" s="56" t="str">
        <f>HLOOKUP(Coffee_data[[#This Row],[ProductId]],Product!$B$4:$O$7,4,FALSE)</f>
        <v>Decaf Irish Cream</v>
      </c>
    </row>
    <row r="328" spans="1:20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103</v>
      </c>
      <c r="J328">
        <v>150</v>
      </c>
      <c r="K328">
        <v>242</v>
      </c>
      <c r="L328">
        <v>775</v>
      </c>
      <c r="M328">
        <v>8</v>
      </c>
      <c r="N328" s="2">
        <v>41670</v>
      </c>
      <c r="O328" s="19" t="str">
        <f>VLOOKUP(Coffee_data[[#This Row],[Area Code]],Location!$B$1:$E$157,2,FALSE)</f>
        <v>Nevada</v>
      </c>
      <c r="P328" s="19" t="str">
        <f>VLOOKUP(Coffee_data[[#This Row],[Area Code]],Location!$B$1:$E$157,3,FALSE)</f>
        <v>West</v>
      </c>
      <c r="Q328" s="19" t="str">
        <f>VLOOKUP(Coffee_data[[#This Row],[Area Code]],Location!$B$1:$E$157,4,FALSE)</f>
        <v>Small Market</v>
      </c>
      <c r="R328" s="56" t="str">
        <f>HLOOKUP(Coffee_data[[#This Row],[ProductId]],Product!$B$4:$O$7,2,FALSE)</f>
        <v>Decaf</v>
      </c>
      <c r="S328" s="56" t="str">
        <f>HLOOKUP(Coffee_data[[#This Row],[ProductId]],Product!$B$4:$O$7,3,FALSE)</f>
        <v>Herbal Tea</v>
      </c>
      <c r="T328" s="56" t="str">
        <f>HLOOKUP(Coffee_data[[#This Row],[ProductId]],Product!$B$4:$O$7,4,FALSE)</f>
        <v>Chamomile</v>
      </c>
    </row>
    <row r="329" spans="1:20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176</v>
      </c>
      <c r="J329">
        <v>190</v>
      </c>
      <c r="K329">
        <v>319</v>
      </c>
      <c r="L329">
        <v>775</v>
      </c>
      <c r="M329">
        <v>9</v>
      </c>
      <c r="N329" s="2">
        <v>41670</v>
      </c>
      <c r="O329" s="19" t="str">
        <f>VLOOKUP(Coffee_data[[#This Row],[Area Code]],Location!$B$1:$E$157,2,FALSE)</f>
        <v>Nevada</v>
      </c>
      <c r="P329" s="19" t="str">
        <f>VLOOKUP(Coffee_data[[#This Row],[Area Code]],Location!$B$1:$E$157,3,FALSE)</f>
        <v>West</v>
      </c>
      <c r="Q329" s="19" t="str">
        <f>VLOOKUP(Coffee_data[[#This Row],[Area Code]],Location!$B$1:$E$157,4,FALSE)</f>
        <v>Small Market</v>
      </c>
      <c r="R329" s="56" t="str">
        <f>HLOOKUP(Coffee_data[[#This Row],[ProductId]],Product!$B$4:$O$7,2,FALSE)</f>
        <v>Decaf</v>
      </c>
      <c r="S329" s="56" t="str">
        <f>HLOOKUP(Coffee_data[[#This Row],[ProductId]],Product!$B$4:$O$7,3,FALSE)</f>
        <v>Herbal Tea</v>
      </c>
      <c r="T329" s="56" t="str">
        <f>HLOOKUP(Coffee_data[[#This Row],[ProductId]],Product!$B$4:$O$7,4,FALSE)</f>
        <v>Lemon</v>
      </c>
    </row>
    <row r="330" spans="1:20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90</v>
      </c>
      <c r="J330">
        <v>140</v>
      </c>
      <c r="K330">
        <v>210</v>
      </c>
      <c r="L330">
        <v>702</v>
      </c>
      <c r="M330">
        <v>10</v>
      </c>
      <c r="N330" s="2">
        <v>41670</v>
      </c>
      <c r="O330" s="19" t="str">
        <f>VLOOKUP(Coffee_data[[#This Row],[Area Code]],Location!$B$1:$E$157,2,FALSE)</f>
        <v>Nevada</v>
      </c>
      <c r="P330" s="19" t="str">
        <f>VLOOKUP(Coffee_data[[#This Row],[Area Code]],Location!$B$1:$E$157,3,FALSE)</f>
        <v>West</v>
      </c>
      <c r="Q330" s="19" t="str">
        <f>VLOOKUP(Coffee_data[[#This Row],[Area Code]],Location!$B$1:$E$157,4,FALSE)</f>
        <v>Small Market</v>
      </c>
      <c r="R330" s="56" t="str">
        <f>HLOOKUP(Coffee_data[[#This Row],[ProductId]],Product!$B$4:$O$7,2,FALSE)</f>
        <v>Decaf</v>
      </c>
      <c r="S330" s="56" t="str">
        <f>HLOOKUP(Coffee_data[[#This Row],[ProductId]],Product!$B$4:$O$7,3,FALSE)</f>
        <v>Herbal Tea</v>
      </c>
      <c r="T330" s="56" t="str">
        <f>HLOOKUP(Coffee_data[[#This Row],[ProductId]],Product!$B$4:$O$7,4,FALSE)</f>
        <v>Mint</v>
      </c>
    </row>
    <row r="331" spans="1:20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162</v>
      </c>
      <c r="J331">
        <v>220</v>
      </c>
      <c r="K331">
        <v>381</v>
      </c>
      <c r="L331">
        <v>775</v>
      </c>
      <c r="M331">
        <v>11</v>
      </c>
      <c r="N331" s="2">
        <v>41670</v>
      </c>
      <c r="O331" s="19" t="str">
        <f>VLOOKUP(Coffee_data[[#This Row],[Area Code]],Location!$B$1:$E$157,2,FALSE)</f>
        <v>Nevada</v>
      </c>
      <c r="P331" s="19" t="str">
        <f>VLOOKUP(Coffee_data[[#This Row],[Area Code]],Location!$B$1:$E$157,3,FALSE)</f>
        <v>West</v>
      </c>
      <c r="Q331" s="19" t="str">
        <f>VLOOKUP(Coffee_data[[#This Row],[Area Code]],Location!$B$1:$E$157,4,FALSE)</f>
        <v>Small Market</v>
      </c>
      <c r="R331" s="56" t="str">
        <f>HLOOKUP(Coffee_data[[#This Row],[ProductId]],Product!$B$4:$O$7,2,FALSE)</f>
        <v>Regular</v>
      </c>
      <c r="S331" s="56" t="str">
        <f>HLOOKUP(Coffee_data[[#This Row],[ProductId]],Product!$B$4:$O$7,3,FALSE)</f>
        <v>Tea</v>
      </c>
      <c r="T331" s="56" t="str">
        <f>HLOOKUP(Coffee_data[[#This Row],[ProductId]],Product!$B$4:$O$7,4,FALSE)</f>
        <v>Darjeeling</v>
      </c>
    </row>
    <row r="332" spans="1:20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65</v>
      </c>
      <c r="J332">
        <v>160</v>
      </c>
      <c r="K332">
        <v>322</v>
      </c>
      <c r="L332">
        <v>702</v>
      </c>
      <c r="M332">
        <v>12</v>
      </c>
      <c r="N332" s="2">
        <v>41670</v>
      </c>
      <c r="O332" s="19" t="str">
        <f>VLOOKUP(Coffee_data[[#This Row],[Area Code]],Location!$B$1:$E$157,2,FALSE)</f>
        <v>Nevada</v>
      </c>
      <c r="P332" s="19" t="str">
        <f>VLOOKUP(Coffee_data[[#This Row],[Area Code]],Location!$B$1:$E$157,3,FALSE)</f>
        <v>West</v>
      </c>
      <c r="Q332" s="19" t="str">
        <f>VLOOKUP(Coffee_data[[#This Row],[Area Code]],Location!$B$1:$E$157,4,FALSE)</f>
        <v>Small Market</v>
      </c>
      <c r="R332" s="56" t="str">
        <f>HLOOKUP(Coffee_data[[#This Row],[ProductId]],Product!$B$4:$O$7,2,FALSE)</f>
        <v>Regular</v>
      </c>
      <c r="S332" s="56" t="str">
        <f>HLOOKUP(Coffee_data[[#This Row],[ProductId]],Product!$B$4:$O$7,3,FALSE)</f>
        <v>Tea</v>
      </c>
      <c r="T332" s="56" t="str">
        <f>HLOOKUP(Coffee_data[[#This Row],[ProductId]],Product!$B$4:$O$7,4,FALSE)</f>
        <v>Earl Grey</v>
      </c>
    </row>
    <row r="333" spans="1:20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166</v>
      </c>
      <c r="J333">
        <v>-150</v>
      </c>
      <c r="K333">
        <v>0</v>
      </c>
      <c r="L333">
        <v>702</v>
      </c>
      <c r="M333">
        <v>13</v>
      </c>
      <c r="N333" s="2">
        <v>41670</v>
      </c>
      <c r="O333" s="19" t="str">
        <f>VLOOKUP(Coffee_data[[#This Row],[Area Code]],Location!$B$1:$E$157,2,FALSE)</f>
        <v>Nevada</v>
      </c>
      <c r="P333" s="19" t="str">
        <f>VLOOKUP(Coffee_data[[#This Row],[Area Code]],Location!$B$1:$E$157,3,FALSE)</f>
        <v>West</v>
      </c>
      <c r="Q333" s="19" t="str">
        <f>VLOOKUP(Coffee_data[[#This Row],[Area Code]],Location!$B$1:$E$157,4,FALSE)</f>
        <v>Small Market</v>
      </c>
      <c r="R333" s="56" t="str">
        <f>HLOOKUP(Coffee_data[[#This Row],[ProductId]],Product!$B$4:$O$7,2,FALSE)</f>
        <v>Regular</v>
      </c>
      <c r="S333" s="56" t="str">
        <f>HLOOKUP(Coffee_data[[#This Row],[ProductId]],Product!$B$4:$O$7,3,FALSE)</f>
        <v>Tea</v>
      </c>
      <c r="T333" s="56" t="str">
        <f>HLOOKUP(Coffee_data[[#This Row],[ProductId]],Product!$B$4:$O$7,4,FALSE)</f>
        <v>Green Tea</v>
      </c>
    </row>
    <row r="334" spans="1:20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42</v>
      </c>
      <c r="J334">
        <v>50</v>
      </c>
      <c r="K334">
        <v>88</v>
      </c>
      <c r="L334">
        <v>775</v>
      </c>
      <c r="M334">
        <v>2</v>
      </c>
      <c r="N334" s="2">
        <v>41670</v>
      </c>
      <c r="O334" s="19" t="str">
        <f>VLOOKUP(Coffee_data[[#This Row],[Area Code]],Location!$B$1:$E$157,2,FALSE)</f>
        <v>Nevada</v>
      </c>
      <c r="P334" s="19" t="str">
        <f>VLOOKUP(Coffee_data[[#This Row],[Area Code]],Location!$B$1:$E$157,3,FALSE)</f>
        <v>West</v>
      </c>
      <c r="Q334" s="19" t="str">
        <f>VLOOKUP(Coffee_data[[#This Row],[Area Code]],Location!$B$1:$E$157,4,FALSE)</f>
        <v>Small Market</v>
      </c>
      <c r="R334" s="56" t="str">
        <f>HLOOKUP(Coffee_data[[#This Row],[ProductId]],Product!$B$4:$O$7,2,FALSE)</f>
        <v>Regular</v>
      </c>
      <c r="S334" s="56" t="str">
        <f>HLOOKUP(Coffee_data[[#This Row],[ProductId]],Product!$B$4:$O$7,3,FALSE)</f>
        <v>Coffee</v>
      </c>
      <c r="T334" s="56" t="str">
        <f>HLOOKUP(Coffee_data[[#This Row],[ProductId]],Product!$B$4:$O$7,4,FALSE)</f>
        <v>Columbian</v>
      </c>
    </row>
    <row r="335" spans="1:20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54</v>
      </c>
      <c r="J335">
        <v>70</v>
      </c>
      <c r="K335">
        <v>124</v>
      </c>
      <c r="L335">
        <v>503</v>
      </c>
      <c r="M335">
        <v>4</v>
      </c>
      <c r="N335" s="2">
        <v>41670</v>
      </c>
      <c r="O335" s="19" t="str">
        <f>VLOOKUP(Coffee_data[[#This Row],[Area Code]],Location!$B$1:$E$157,2,FALSE)</f>
        <v>Oregon</v>
      </c>
      <c r="P335" s="19" t="str">
        <f>VLOOKUP(Coffee_data[[#This Row],[Area Code]],Location!$B$1:$E$157,3,FALSE)</f>
        <v>West</v>
      </c>
      <c r="Q335" s="19" t="str">
        <f>VLOOKUP(Coffee_data[[#This Row],[Area Code]],Location!$B$1:$E$157,4,FALSE)</f>
        <v>Small Market</v>
      </c>
      <c r="R335" s="56" t="str">
        <f>HLOOKUP(Coffee_data[[#This Row],[ProductId]],Product!$B$4:$O$7,2,FALSE)</f>
        <v>Regular</v>
      </c>
      <c r="S335" s="56" t="str">
        <f>HLOOKUP(Coffee_data[[#This Row],[ProductId]],Product!$B$4:$O$7,3,FALSE)</f>
        <v>Espresso</v>
      </c>
      <c r="T335" s="56" t="str">
        <f>HLOOKUP(Coffee_data[[#This Row],[ProductId]],Product!$B$4:$O$7,4,FALSE)</f>
        <v>Caffe Latte</v>
      </c>
    </row>
    <row r="336" spans="1:20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55</v>
      </c>
      <c r="J336">
        <v>80</v>
      </c>
      <c r="K336">
        <v>125</v>
      </c>
      <c r="L336">
        <v>541</v>
      </c>
      <c r="M336">
        <v>5</v>
      </c>
      <c r="N336" s="2">
        <v>41670</v>
      </c>
      <c r="O336" s="19" t="str">
        <f>VLOOKUP(Coffee_data[[#This Row],[Area Code]],Location!$B$1:$E$157,2,FALSE)</f>
        <v>Oregon</v>
      </c>
      <c r="P336" s="19" t="str">
        <f>VLOOKUP(Coffee_data[[#This Row],[Area Code]],Location!$B$1:$E$157,3,FALSE)</f>
        <v>West</v>
      </c>
      <c r="Q336" s="19" t="str">
        <f>VLOOKUP(Coffee_data[[#This Row],[Area Code]],Location!$B$1:$E$157,4,FALSE)</f>
        <v>Small Market</v>
      </c>
      <c r="R336" s="56" t="str">
        <f>HLOOKUP(Coffee_data[[#This Row],[ProductId]],Product!$B$4:$O$7,2,FALSE)</f>
        <v>Regular</v>
      </c>
      <c r="S336" s="56" t="str">
        <f>HLOOKUP(Coffee_data[[#This Row],[ProductId]],Product!$B$4:$O$7,3,FALSE)</f>
        <v>Espresso</v>
      </c>
      <c r="T336" s="56" t="str">
        <f>HLOOKUP(Coffee_data[[#This Row],[ProductId]],Product!$B$4:$O$7,4,FALSE)</f>
        <v>Caffe Mocha</v>
      </c>
    </row>
    <row r="337" spans="1:20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153</v>
      </c>
      <c r="J337">
        <v>160</v>
      </c>
      <c r="K337">
        <v>320</v>
      </c>
      <c r="L337">
        <v>971</v>
      </c>
      <c r="M337">
        <v>6</v>
      </c>
      <c r="N337" s="2">
        <v>41670</v>
      </c>
      <c r="O337" s="19" t="str">
        <f>VLOOKUP(Coffee_data[[#This Row],[Area Code]],Location!$B$1:$E$157,2,FALSE)</f>
        <v>Oregon</v>
      </c>
      <c r="P337" s="19" t="str">
        <f>VLOOKUP(Coffee_data[[#This Row],[Area Code]],Location!$B$1:$E$157,3,FALSE)</f>
        <v>West</v>
      </c>
      <c r="Q337" s="19" t="str">
        <f>VLOOKUP(Coffee_data[[#This Row],[Area Code]],Location!$B$1:$E$157,4,FALSE)</f>
        <v>Small Market</v>
      </c>
      <c r="R337" s="56" t="str">
        <f>HLOOKUP(Coffee_data[[#This Row],[ProductId]],Product!$B$4:$O$7,2,FALSE)</f>
        <v>Decaf</v>
      </c>
      <c r="S337" s="56" t="str">
        <f>HLOOKUP(Coffee_data[[#This Row],[ProductId]],Product!$B$4:$O$7,3,FALSE)</f>
        <v>Espresso</v>
      </c>
      <c r="T337" s="56" t="str">
        <f>HLOOKUP(Coffee_data[[#This Row],[ProductId]],Product!$B$4:$O$7,4,FALSE)</f>
        <v>Decaf Espresso</v>
      </c>
    </row>
    <row r="338" spans="1:20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57</v>
      </c>
      <c r="J338">
        <v>100</v>
      </c>
      <c r="K338">
        <v>157</v>
      </c>
      <c r="L338">
        <v>971</v>
      </c>
      <c r="M338">
        <v>3</v>
      </c>
      <c r="N338" s="2">
        <v>41670</v>
      </c>
      <c r="O338" s="19" t="str">
        <f>VLOOKUP(Coffee_data[[#This Row],[Area Code]],Location!$B$1:$E$157,2,FALSE)</f>
        <v>Oregon</v>
      </c>
      <c r="P338" s="19" t="str">
        <f>VLOOKUP(Coffee_data[[#This Row],[Area Code]],Location!$B$1:$E$157,3,FALSE)</f>
        <v>West</v>
      </c>
      <c r="Q338" s="19" t="str">
        <f>VLOOKUP(Coffee_data[[#This Row],[Area Code]],Location!$B$1:$E$157,4,FALSE)</f>
        <v>Small Market</v>
      </c>
      <c r="R338" s="56" t="str">
        <f>HLOOKUP(Coffee_data[[#This Row],[ProductId]],Product!$B$4:$O$7,2,FALSE)</f>
        <v>Decaf</v>
      </c>
      <c r="S338" s="56" t="str">
        <f>HLOOKUP(Coffee_data[[#This Row],[ProductId]],Product!$B$4:$O$7,3,FALSE)</f>
        <v>Coffee</v>
      </c>
      <c r="T338" s="56" t="str">
        <f>HLOOKUP(Coffee_data[[#This Row],[ProductId]],Product!$B$4:$O$7,4,FALSE)</f>
        <v>Decaf Irish Cream</v>
      </c>
    </row>
    <row r="339" spans="1:20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78</v>
      </c>
      <c r="L339">
        <v>971</v>
      </c>
      <c r="M339">
        <v>8</v>
      </c>
      <c r="N339" s="2">
        <v>41670</v>
      </c>
      <c r="O339" s="19" t="str">
        <f>VLOOKUP(Coffee_data[[#This Row],[Area Code]],Location!$B$1:$E$157,2,FALSE)</f>
        <v>Oregon</v>
      </c>
      <c r="P339" s="19" t="str">
        <f>VLOOKUP(Coffee_data[[#This Row],[Area Code]],Location!$B$1:$E$157,3,FALSE)</f>
        <v>West</v>
      </c>
      <c r="Q339" s="19" t="str">
        <f>VLOOKUP(Coffee_data[[#This Row],[Area Code]],Location!$B$1:$E$157,4,FALSE)</f>
        <v>Small Market</v>
      </c>
      <c r="R339" s="56" t="str">
        <f>HLOOKUP(Coffee_data[[#This Row],[ProductId]],Product!$B$4:$O$7,2,FALSE)</f>
        <v>Decaf</v>
      </c>
      <c r="S339" s="56" t="str">
        <f>HLOOKUP(Coffee_data[[#This Row],[ProductId]],Product!$B$4:$O$7,3,FALSE)</f>
        <v>Herbal Tea</v>
      </c>
      <c r="T339" s="56" t="str">
        <f>HLOOKUP(Coffee_data[[#This Row],[ProductId]],Product!$B$4:$O$7,4,FALSE)</f>
        <v>Chamomile</v>
      </c>
    </row>
    <row r="340" spans="1:20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89</v>
      </c>
      <c r="L340">
        <v>541</v>
      </c>
      <c r="M340">
        <v>9</v>
      </c>
      <c r="N340" s="2">
        <v>41670</v>
      </c>
      <c r="O340" s="19" t="str">
        <f>VLOOKUP(Coffee_data[[#This Row],[Area Code]],Location!$B$1:$E$157,2,FALSE)</f>
        <v>Oregon</v>
      </c>
      <c r="P340" s="19" t="str">
        <f>VLOOKUP(Coffee_data[[#This Row],[Area Code]],Location!$B$1:$E$157,3,FALSE)</f>
        <v>West</v>
      </c>
      <c r="Q340" s="19" t="str">
        <f>VLOOKUP(Coffee_data[[#This Row],[Area Code]],Location!$B$1:$E$157,4,FALSE)</f>
        <v>Small Market</v>
      </c>
      <c r="R340" s="56" t="str">
        <f>HLOOKUP(Coffee_data[[#This Row],[ProductId]],Product!$B$4:$O$7,2,FALSE)</f>
        <v>Decaf</v>
      </c>
      <c r="S340" s="56" t="str">
        <f>HLOOKUP(Coffee_data[[#This Row],[ProductId]],Product!$B$4:$O$7,3,FALSE)</f>
        <v>Herbal Tea</v>
      </c>
      <c r="T340" s="56" t="str">
        <f>HLOOKUP(Coffee_data[[#This Row],[ProductId]],Product!$B$4:$O$7,4,FALSE)</f>
        <v>Lemon</v>
      </c>
    </row>
    <row r="341" spans="1:20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41</v>
      </c>
      <c r="L341">
        <v>541</v>
      </c>
      <c r="M341">
        <v>11</v>
      </c>
      <c r="N341" s="2">
        <v>41670</v>
      </c>
      <c r="O341" s="19" t="str">
        <f>VLOOKUP(Coffee_data[[#This Row],[Area Code]],Location!$B$1:$E$157,2,FALSE)</f>
        <v>Oregon</v>
      </c>
      <c r="P341" s="19" t="str">
        <f>VLOOKUP(Coffee_data[[#This Row],[Area Code]],Location!$B$1:$E$157,3,FALSE)</f>
        <v>West</v>
      </c>
      <c r="Q341" s="19" t="str">
        <f>VLOOKUP(Coffee_data[[#This Row],[Area Code]],Location!$B$1:$E$157,4,FALSE)</f>
        <v>Small Market</v>
      </c>
      <c r="R341" s="56" t="str">
        <f>HLOOKUP(Coffee_data[[#This Row],[ProductId]],Product!$B$4:$O$7,2,FALSE)</f>
        <v>Regular</v>
      </c>
      <c r="S341" s="56" t="str">
        <f>HLOOKUP(Coffee_data[[#This Row],[ProductId]],Product!$B$4:$O$7,3,FALSE)</f>
        <v>Tea</v>
      </c>
      <c r="T341" s="56" t="str">
        <f>HLOOKUP(Coffee_data[[#This Row],[ProductId]],Product!$B$4:$O$7,4,FALSE)</f>
        <v>Darjeeling</v>
      </c>
    </row>
    <row r="342" spans="1:20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62</v>
      </c>
      <c r="J342">
        <v>80</v>
      </c>
      <c r="K342">
        <v>118</v>
      </c>
      <c r="L342">
        <v>971</v>
      </c>
      <c r="M342">
        <v>12</v>
      </c>
      <c r="N342" s="2">
        <v>41670</v>
      </c>
      <c r="O342" s="19" t="str">
        <f>VLOOKUP(Coffee_data[[#This Row],[Area Code]],Location!$B$1:$E$157,2,FALSE)</f>
        <v>Oregon</v>
      </c>
      <c r="P342" s="19" t="str">
        <f>VLOOKUP(Coffee_data[[#This Row],[Area Code]],Location!$B$1:$E$157,3,FALSE)</f>
        <v>West</v>
      </c>
      <c r="Q342" s="19" t="str">
        <f>VLOOKUP(Coffee_data[[#This Row],[Area Code]],Location!$B$1:$E$157,4,FALSE)</f>
        <v>Small Market</v>
      </c>
      <c r="R342" s="56" t="str">
        <f>HLOOKUP(Coffee_data[[#This Row],[ProductId]],Product!$B$4:$O$7,2,FALSE)</f>
        <v>Regular</v>
      </c>
      <c r="S342" s="56" t="str">
        <f>HLOOKUP(Coffee_data[[#This Row],[ProductId]],Product!$B$4:$O$7,3,FALSE)</f>
        <v>Tea</v>
      </c>
      <c r="T342" s="56" t="str">
        <f>HLOOKUP(Coffee_data[[#This Row],[ProductId]],Product!$B$4:$O$7,4,FALSE)</f>
        <v>Earl Grey</v>
      </c>
    </row>
    <row r="343" spans="1:20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37</v>
      </c>
      <c r="J343">
        <v>90</v>
      </c>
      <c r="K343">
        <v>127</v>
      </c>
      <c r="L343">
        <v>503</v>
      </c>
      <c r="M343">
        <v>13</v>
      </c>
      <c r="N343" s="2">
        <v>41670</v>
      </c>
      <c r="O343" s="19" t="str">
        <f>VLOOKUP(Coffee_data[[#This Row],[Area Code]],Location!$B$1:$E$157,2,FALSE)</f>
        <v>Oregon</v>
      </c>
      <c r="P343" s="19" t="str">
        <f>VLOOKUP(Coffee_data[[#This Row],[Area Code]],Location!$B$1:$E$157,3,FALSE)</f>
        <v>West</v>
      </c>
      <c r="Q343" s="19" t="str">
        <f>VLOOKUP(Coffee_data[[#This Row],[Area Code]],Location!$B$1:$E$157,4,FALSE)</f>
        <v>Small Market</v>
      </c>
      <c r="R343" s="56" t="str">
        <f>HLOOKUP(Coffee_data[[#This Row],[ProductId]],Product!$B$4:$O$7,2,FALSE)</f>
        <v>Regular</v>
      </c>
      <c r="S343" s="56" t="str">
        <f>HLOOKUP(Coffee_data[[#This Row],[ProductId]],Product!$B$4:$O$7,3,FALSE)</f>
        <v>Tea</v>
      </c>
      <c r="T343" s="56" t="str">
        <f>HLOOKUP(Coffee_data[[#This Row],[ProductId]],Product!$B$4:$O$7,4,FALSE)</f>
        <v>Green Tea</v>
      </c>
    </row>
    <row r="344" spans="1:20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59</v>
      </c>
      <c r="J344">
        <v>100</v>
      </c>
      <c r="K344">
        <v>160</v>
      </c>
      <c r="L344">
        <v>971</v>
      </c>
      <c r="M344">
        <v>1</v>
      </c>
      <c r="N344" s="2">
        <v>41670</v>
      </c>
      <c r="O344" s="19" t="str">
        <f>VLOOKUP(Coffee_data[[#This Row],[Area Code]],Location!$B$1:$E$157,2,FALSE)</f>
        <v>Oregon</v>
      </c>
      <c r="P344" s="19" t="str">
        <f>VLOOKUP(Coffee_data[[#This Row],[Area Code]],Location!$B$1:$E$157,3,FALSE)</f>
        <v>West</v>
      </c>
      <c r="Q344" s="19" t="str">
        <f>VLOOKUP(Coffee_data[[#This Row],[Area Code]],Location!$B$1:$E$157,4,FALSE)</f>
        <v>Small Market</v>
      </c>
      <c r="R344" s="56" t="str">
        <f>HLOOKUP(Coffee_data[[#This Row],[ProductId]],Product!$B$4:$O$7,2,FALSE)</f>
        <v>Regular</v>
      </c>
      <c r="S344" s="56" t="str">
        <f>HLOOKUP(Coffee_data[[#This Row],[ProductId]],Product!$B$4:$O$7,3,FALSE)</f>
        <v>Coffee</v>
      </c>
      <c r="T344" s="56" t="str">
        <f>HLOOKUP(Coffee_data[[#This Row],[ProductId]],Product!$B$4:$O$7,4,FALSE)</f>
        <v>Amaretto</v>
      </c>
    </row>
    <row r="345" spans="1:20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41670</v>
      </c>
      <c r="O345" s="19" t="str">
        <f>VLOOKUP(Coffee_data[[#This Row],[Area Code]],Location!$B$1:$E$157,2,FALSE)</f>
        <v>Oregon</v>
      </c>
      <c r="P345" s="19" t="str">
        <f>VLOOKUP(Coffee_data[[#This Row],[Area Code]],Location!$B$1:$E$157,3,FALSE)</f>
        <v>West</v>
      </c>
      <c r="Q345" s="19" t="str">
        <f>VLOOKUP(Coffee_data[[#This Row],[Area Code]],Location!$B$1:$E$157,4,FALSE)</f>
        <v>Small Market</v>
      </c>
      <c r="R345" s="56" t="str">
        <f>HLOOKUP(Coffee_data[[#This Row],[ProductId]],Product!$B$4:$O$7,2,FALSE)</f>
        <v>Regular</v>
      </c>
      <c r="S345" s="56" t="str">
        <f>HLOOKUP(Coffee_data[[#This Row],[ProductId]],Product!$B$4:$O$7,3,FALSE)</f>
        <v>Coffee</v>
      </c>
      <c r="T345" s="56" t="str">
        <f>HLOOKUP(Coffee_data[[#This Row],[ProductId]],Product!$B$4:$O$7,4,FALSE)</f>
        <v>Columbian</v>
      </c>
    </row>
    <row r="346" spans="1:20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96</v>
      </c>
      <c r="L346">
        <v>360</v>
      </c>
      <c r="M346">
        <v>4</v>
      </c>
      <c r="N346" s="2">
        <v>41670</v>
      </c>
      <c r="O346" s="19" t="str">
        <f>VLOOKUP(Coffee_data[[#This Row],[Area Code]],Location!$B$1:$E$157,2,FALSE)</f>
        <v>Washington</v>
      </c>
      <c r="P346" s="19" t="str">
        <f>VLOOKUP(Coffee_data[[#This Row],[Area Code]],Location!$B$1:$E$157,3,FALSE)</f>
        <v>West</v>
      </c>
      <c r="Q346" s="19" t="str">
        <f>VLOOKUP(Coffee_data[[#This Row],[Area Code]],Location!$B$1:$E$157,4,FALSE)</f>
        <v>Small Market</v>
      </c>
      <c r="R346" s="56" t="str">
        <f>HLOOKUP(Coffee_data[[#This Row],[ProductId]],Product!$B$4:$O$7,2,FALSE)</f>
        <v>Regular</v>
      </c>
      <c r="S346" s="56" t="str">
        <f>HLOOKUP(Coffee_data[[#This Row],[ProductId]],Product!$B$4:$O$7,3,FALSE)</f>
        <v>Espresso</v>
      </c>
      <c r="T346" s="56" t="str">
        <f>HLOOKUP(Coffee_data[[#This Row],[ProductId]],Product!$B$4:$O$7,4,FALSE)</f>
        <v>Caffe Latte</v>
      </c>
    </row>
    <row r="347" spans="1:20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45</v>
      </c>
      <c r="J347">
        <v>60</v>
      </c>
      <c r="K347">
        <v>110</v>
      </c>
      <c r="L347">
        <v>253</v>
      </c>
      <c r="M347">
        <v>5</v>
      </c>
      <c r="N347" s="2">
        <v>41670</v>
      </c>
      <c r="O347" s="19" t="str">
        <f>VLOOKUP(Coffee_data[[#This Row],[Area Code]],Location!$B$1:$E$157,2,FALSE)</f>
        <v>Washington</v>
      </c>
      <c r="P347" s="19" t="str">
        <f>VLOOKUP(Coffee_data[[#This Row],[Area Code]],Location!$B$1:$E$157,3,FALSE)</f>
        <v>West</v>
      </c>
      <c r="Q347" s="19" t="str">
        <f>VLOOKUP(Coffee_data[[#This Row],[Area Code]],Location!$B$1:$E$157,4,FALSE)</f>
        <v>Small Market</v>
      </c>
      <c r="R347" s="56" t="str">
        <f>HLOOKUP(Coffee_data[[#This Row],[ProductId]],Product!$B$4:$O$7,2,FALSE)</f>
        <v>Regular</v>
      </c>
      <c r="S347" s="56" t="str">
        <f>HLOOKUP(Coffee_data[[#This Row],[ProductId]],Product!$B$4:$O$7,3,FALSE)</f>
        <v>Espresso</v>
      </c>
      <c r="T347" s="56" t="str">
        <f>HLOOKUP(Coffee_data[[#This Row],[ProductId]],Product!$B$4:$O$7,4,FALSE)</f>
        <v>Caffe Mocha</v>
      </c>
    </row>
    <row r="348" spans="1:20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66</v>
      </c>
      <c r="J348">
        <v>80</v>
      </c>
      <c r="K348">
        <v>140</v>
      </c>
      <c r="L348">
        <v>509</v>
      </c>
      <c r="M348">
        <v>6</v>
      </c>
      <c r="N348" s="2">
        <v>41670</v>
      </c>
      <c r="O348" s="19" t="str">
        <f>VLOOKUP(Coffee_data[[#This Row],[Area Code]],Location!$B$1:$E$157,2,FALSE)</f>
        <v>Washington</v>
      </c>
      <c r="P348" s="19" t="str">
        <f>VLOOKUP(Coffee_data[[#This Row],[Area Code]],Location!$B$1:$E$157,3,FALSE)</f>
        <v>West</v>
      </c>
      <c r="Q348" s="19" t="str">
        <f>VLOOKUP(Coffee_data[[#This Row],[Area Code]],Location!$B$1:$E$157,4,FALSE)</f>
        <v>Small Market</v>
      </c>
      <c r="R348" s="56" t="str">
        <f>HLOOKUP(Coffee_data[[#This Row],[ProductId]],Product!$B$4:$O$7,2,FALSE)</f>
        <v>Decaf</v>
      </c>
      <c r="S348" s="56" t="str">
        <f>HLOOKUP(Coffee_data[[#This Row],[ProductId]],Product!$B$4:$O$7,3,FALSE)</f>
        <v>Espresso</v>
      </c>
      <c r="T348" s="56" t="str">
        <f>HLOOKUP(Coffee_data[[#This Row],[ProductId]],Product!$B$4:$O$7,4,FALSE)</f>
        <v>Decaf Espresso</v>
      </c>
    </row>
    <row r="349" spans="1:20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111</v>
      </c>
      <c r="J349">
        <v>160</v>
      </c>
      <c r="K349">
        <v>273</v>
      </c>
      <c r="L349">
        <v>206</v>
      </c>
      <c r="M349">
        <v>3</v>
      </c>
      <c r="N349" s="2">
        <v>41670</v>
      </c>
      <c r="O349" s="19" t="str">
        <f>VLOOKUP(Coffee_data[[#This Row],[Area Code]],Location!$B$1:$E$157,2,FALSE)</f>
        <v>Washington</v>
      </c>
      <c r="P349" s="19" t="str">
        <f>VLOOKUP(Coffee_data[[#This Row],[Area Code]],Location!$B$1:$E$157,3,FALSE)</f>
        <v>West</v>
      </c>
      <c r="Q349" s="19" t="str">
        <f>VLOOKUP(Coffee_data[[#This Row],[Area Code]],Location!$B$1:$E$157,4,FALSE)</f>
        <v>Small Market</v>
      </c>
      <c r="R349" s="56" t="str">
        <f>HLOOKUP(Coffee_data[[#This Row],[ProductId]],Product!$B$4:$O$7,2,FALSE)</f>
        <v>Decaf</v>
      </c>
      <c r="S349" s="56" t="str">
        <f>HLOOKUP(Coffee_data[[#This Row],[ProductId]],Product!$B$4:$O$7,3,FALSE)</f>
        <v>Coffee</v>
      </c>
      <c r="T349" s="56" t="str">
        <f>HLOOKUP(Coffee_data[[#This Row],[ProductId]],Product!$B$4:$O$7,4,FALSE)</f>
        <v>Decaf Irish Cream</v>
      </c>
    </row>
    <row r="350" spans="1:20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102</v>
      </c>
      <c r="J350">
        <v>170</v>
      </c>
      <c r="K350">
        <v>288</v>
      </c>
      <c r="L350">
        <v>206</v>
      </c>
      <c r="M350">
        <v>8</v>
      </c>
      <c r="N350" s="2">
        <v>41670</v>
      </c>
      <c r="O350" s="19" t="str">
        <f>VLOOKUP(Coffee_data[[#This Row],[Area Code]],Location!$B$1:$E$157,2,FALSE)</f>
        <v>Washington</v>
      </c>
      <c r="P350" s="19" t="str">
        <f>VLOOKUP(Coffee_data[[#This Row],[Area Code]],Location!$B$1:$E$157,3,FALSE)</f>
        <v>West</v>
      </c>
      <c r="Q350" s="19" t="str">
        <f>VLOOKUP(Coffee_data[[#This Row],[Area Code]],Location!$B$1:$E$157,4,FALSE)</f>
        <v>Small Market</v>
      </c>
      <c r="R350" s="56" t="str">
        <f>HLOOKUP(Coffee_data[[#This Row],[ProductId]],Product!$B$4:$O$7,2,FALSE)</f>
        <v>Decaf</v>
      </c>
      <c r="S350" s="56" t="str">
        <f>HLOOKUP(Coffee_data[[#This Row],[ProductId]],Product!$B$4:$O$7,3,FALSE)</f>
        <v>Herbal Tea</v>
      </c>
      <c r="T350" s="56" t="str">
        <f>HLOOKUP(Coffee_data[[#This Row],[ProductId]],Product!$B$4:$O$7,4,FALSE)</f>
        <v>Chamomile</v>
      </c>
    </row>
    <row r="351" spans="1:20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41670</v>
      </c>
      <c r="O351" s="19" t="str">
        <f>VLOOKUP(Coffee_data[[#This Row],[Area Code]],Location!$B$1:$E$157,2,FALSE)</f>
        <v>Washington</v>
      </c>
      <c r="P351" s="19" t="str">
        <f>VLOOKUP(Coffee_data[[#This Row],[Area Code]],Location!$B$1:$E$157,3,FALSE)</f>
        <v>West</v>
      </c>
      <c r="Q351" s="19" t="str">
        <f>VLOOKUP(Coffee_data[[#This Row],[Area Code]],Location!$B$1:$E$157,4,FALSE)</f>
        <v>Small Market</v>
      </c>
      <c r="R351" s="56" t="str">
        <f>HLOOKUP(Coffee_data[[#This Row],[ProductId]],Product!$B$4:$O$7,2,FALSE)</f>
        <v>Decaf</v>
      </c>
      <c r="S351" s="56" t="str">
        <f>HLOOKUP(Coffee_data[[#This Row],[ProductId]],Product!$B$4:$O$7,3,FALSE)</f>
        <v>Herbal Tea</v>
      </c>
      <c r="T351" s="56" t="str">
        <f>HLOOKUP(Coffee_data[[#This Row],[ProductId]],Product!$B$4:$O$7,4,FALSE)</f>
        <v>Lemon</v>
      </c>
    </row>
    <row r="352" spans="1:20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29</v>
      </c>
      <c r="J352">
        <v>70</v>
      </c>
      <c r="K352">
        <v>121</v>
      </c>
      <c r="L352">
        <v>360</v>
      </c>
      <c r="M352">
        <v>11</v>
      </c>
      <c r="N352" s="2">
        <v>41670</v>
      </c>
      <c r="O352" s="19" t="str">
        <f>VLOOKUP(Coffee_data[[#This Row],[Area Code]],Location!$B$1:$E$157,2,FALSE)</f>
        <v>Washington</v>
      </c>
      <c r="P352" s="19" t="str">
        <f>VLOOKUP(Coffee_data[[#This Row],[Area Code]],Location!$B$1:$E$157,3,FALSE)</f>
        <v>West</v>
      </c>
      <c r="Q352" s="19" t="str">
        <f>VLOOKUP(Coffee_data[[#This Row],[Area Code]],Location!$B$1:$E$157,4,FALSE)</f>
        <v>Small Market</v>
      </c>
      <c r="R352" s="56" t="str">
        <f>HLOOKUP(Coffee_data[[#This Row],[ProductId]],Product!$B$4:$O$7,2,FALSE)</f>
        <v>Regular</v>
      </c>
      <c r="S352" s="56" t="str">
        <f>HLOOKUP(Coffee_data[[#This Row],[ProductId]],Product!$B$4:$O$7,3,FALSE)</f>
        <v>Tea</v>
      </c>
      <c r="T352" s="56" t="str">
        <f>HLOOKUP(Coffee_data[[#This Row],[ProductId]],Product!$B$4:$O$7,4,FALSE)</f>
        <v>Darjeeling</v>
      </c>
    </row>
    <row r="353" spans="1:20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102</v>
      </c>
      <c r="L353">
        <v>206</v>
      </c>
      <c r="M353">
        <v>12</v>
      </c>
      <c r="N353" s="2">
        <v>41670</v>
      </c>
      <c r="O353" s="19" t="str">
        <f>VLOOKUP(Coffee_data[[#This Row],[Area Code]],Location!$B$1:$E$157,2,FALSE)</f>
        <v>Washington</v>
      </c>
      <c r="P353" s="19" t="str">
        <f>VLOOKUP(Coffee_data[[#This Row],[Area Code]],Location!$B$1:$E$157,3,FALSE)</f>
        <v>West</v>
      </c>
      <c r="Q353" s="19" t="str">
        <f>VLOOKUP(Coffee_data[[#This Row],[Area Code]],Location!$B$1:$E$157,4,FALSE)</f>
        <v>Small Market</v>
      </c>
      <c r="R353" s="56" t="str">
        <f>HLOOKUP(Coffee_data[[#This Row],[ProductId]],Product!$B$4:$O$7,2,FALSE)</f>
        <v>Regular</v>
      </c>
      <c r="S353" s="56" t="str">
        <f>HLOOKUP(Coffee_data[[#This Row],[ProductId]],Product!$B$4:$O$7,3,FALSE)</f>
        <v>Tea</v>
      </c>
      <c r="T353" s="56" t="str">
        <f>HLOOKUP(Coffee_data[[#This Row],[ProductId]],Product!$B$4:$O$7,4,FALSE)</f>
        <v>Earl Grey</v>
      </c>
    </row>
    <row r="354" spans="1:20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41670</v>
      </c>
      <c r="O354" s="19" t="str">
        <f>VLOOKUP(Coffee_data[[#This Row],[Area Code]],Location!$B$1:$E$157,2,FALSE)</f>
        <v>Washington</v>
      </c>
      <c r="P354" s="19" t="str">
        <f>VLOOKUP(Coffee_data[[#This Row],[Area Code]],Location!$B$1:$E$157,3,FALSE)</f>
        <v>West</v>
      </c>
      <c r="Q354" s="19" t="str">
        <f>VLOOKUP(Coffee_data[[#This Row],[Area Code]],Location!$B$1:$E$157,4,FALSE)</f>
        <v>Small Market</v>
      </c>
      <c r="R354" s="56" t="str">
        <f>HLOOKUP(Coffee_data[[#This Row],[ProductId]],Product!$B$4:$O$7,2,FALSE)</f>
        <v>Regular</v>
      </c>
      <c r="S354" s="56" t="str">
        <f>HLOOKUP(Coffee_data[[#This Row],[ProductId]],Product!$B$4:$O$7,3,FALSE)</f>
        <v>Tea</v>
      </c>
      <c r="T354" s="56" t="str">
        <f>HLOOKUP(Coffee_data[[#This Row],[ProductId]],Product!$B$4:$O$7,4,FALSE)</f>
        <v>Green Tea</v>
      </c>
    </row>
    <row r="355" spans="1:20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68</v>
      </c>
      <c r="J355">
        <v>100</v>
      </c>
      <c r="K355">
        <v>172</v>
      </c>
      <c r="L355">
        <v>509</v>
      </c>
      <c r="M355">
        <v>2</v>
      </c>
      <c r="N355" s="2">
        <v>41670</v>
      </c>
      <c r="O355" s="19" t="str">
        <f>VLOOKUP(Coffee_data[[#This Row],[Area Code]],Location!$B$1:$E$157,2,FALSE)</f>
        <v>Washington</v>
      </c>
      <c r="P355" s="19" t="str">
        <f>VLOOKUP(Coffee_data[[#This Row],[Area Code]],Location!$B$1:$E$157,3,FALSE)</f>
        <v>West</v>
      </c>
      <c r="Q355" s="19" t="str">
        <f>VLOOKUP(Coffee_data[[#This Row],[Area Code]],Location!$B$1:$E$157,4,FALSE)</f>
        <v>Small Market</v>
      </c>
      <c r="R355" s="56" t="str">
        <f>HLOOKUP(Coffee_data[[#This Row],[ProductId]],Product!$B$4:$O$7,2,FALSE)</f>
        <v>Regular</v>
      </c>
      <c r="S355" s="56" t="str">
        <f>HLOOKUP(Coffee_data[[#This Row],[ProductId]],Product!$B$4:$O$7,3,FALSE)</f>
        <v>Coffee</v>
      </c>
      <c r="T355" s="56" t="str">
        <f>HLOOKUP(Coffee_data[[#This Row],[ProductId]],Product!$B$4:$O$7,4,FALSE)</f>
        <v>Columbian</v>
      </c>
    </row>
    <row r="356" spans="1:20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91</v>
      </c>
      <c r="J356">
        <v>130</v>
      </c>
      <c r="K356">
        <v>221</v>
      </c>
      <c r="L356">
        <v>720</v>
      </c>
      <c r="M356">
        <v>1</v>
      </c>
      <c r="N356" s="2">
        <v>41698</v>
      </c>
      <c r="O356" s="19" t="str">
        <f>VLOOKUP(Coffee_data[[#This Row],[Area Code]],Location!$B$1:$E$157,2,FALSE)</f>
        <v>Colorado</v>
      </c>
      <c r="P356" s="19" t="str">
        <f>VLOOKUP(Coffee_data[[#This Row],[Area Code]],Location!$B$1:$E$157,3,FALSE)</f>
        <v>Central</v>
      </c>
      <c r="Q356" s="19" t="str">
        <f>VLOOKUP(Coffee_data[[#This Row],[Area Code]],Location!$B$1:$E$157,4,FALSE)</f>
        <v>Major Market</v>
      </c>
      <c r="R356" s="56" t="str">
        <f>HLOOKUP(Coffee_data[[#This Row],[ProductId]],Product!$B$4:$O$7,2,FALSE)</f>
        <v>Regular</v>
      </c>
      <c r="S356" s="56" t="str">
        <f>HLOOKUP(Coffee_data[[#This Row],[ProductId]],Product!$B$4:$O$7,3,FALSE)</f>
        <v>Coffee</v>
      </c>
      <c r="T356" s="56" t="str">
        <f>HLOOKUP(Coffee_data[[#This Row],[ProductId]],Product!$B$4:$O$7,4,FALSE)</f>
        <v>Amaretto</v>
      </c>
    </row>
    <row r="357" spans="1:20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82</v>
      </c>
      <c r="J357">
        <v>120</v>
      </c>
      <c r="K357">
        <v>198</v>
      </c>
      <c r="L357">
        <v>970</v>
      </c>
      <c r="M357">
        <v>2</v>
      </c>
      <c r="N357" s="2">
        <v>41698</v>
      </c>
      <c r="O357" s="19" t="str">
        <f>VLOOKUP(Coffee_data[[#This Row],[Area Code]],Location!$B$1:$E$157,2,FALSE)</f>
        <v>Colorado</v>
      </c>
      <c r="P357" s="19" t="str">
        <f>VLOOKUP(Coffee_data[[#This Row],[Area Code]],Location!$B$1:$E$157,3,FALSE)</f>
        <v>Central</v>
      </c>
      <c r="Q357" s="19" t="str">
        <f>VLOOKUP(Coffee_data[[#This Row],[Area Code]],Location!$B$1:$E$157,4,FALSE)</f>
        <v>Major Market</v>
      </c>
      <c r="R357" s="56" t="str">
        <f>HLOOKUP(Coffee_data[[#This Row],[ProductId]],Product!$B$4:$O$7,2,FALSE)</f>
        <v>Regular</v>
      </c>
      <c r="S357" s="56" t="str">
        <f>HLOOKUP(Coffee_data[[#This Row],[ProductId]],Product!$B$4:$O$7,3,FALSE)</f>
        <v>Coffee</v>
      </c>
      <c r="T357" s="56" t="str">
        <f>HLOOKUP(Coffee_data[[#This Row],[ProductId]],Product!$B$4:$O$7,4,FALSE)</f>
        <v>Columbian</v>
      </c>
    </row>
    <row r="358" spans="1:20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126</v>
      </c>
      <c r="J358">
        <v>140</v>
      </c>
      <c r="K358">
        <v>237</v>
      </c>
      <c r="L358">
        <v>720</v>
      </c>
      <c r="M358">
        <v>3</v>
      </c>
      <c r="N358" s="2">
        <v>41698</v>
      </c>
      <c r="O358" s="19" t="str">
        <f>VLOOKUP(Coffee_data[[#This Row],[Area Code]],Location!$B$1:$E$157,2,FALSE)</f>
        <v>Colorado</v>
      </c>
      <c r="P358" s="19" t="str">
        <f>VLOOKUP(Coffee_data[[#This Row],[Area Code]],Location!$B$1:$E$157,3,FALSE)</f>
        <v>Central</v>
      </c>
      <c r="Q358" s="19" t="str">
        <f>VLOOKUP(Coffee_data[[#This Row],[Area Code]],Location!$B$1:$E$157,4,FALSE)</f>
        <v>Major Market</v>
      </c>
      <c r="R358" s="56" t="str">
        <f>HLOOKUP(Coffee_data[[#This Row],[ProductId]],Product!$B$4:$O$7,2,FALSE)</f>
        <v>Decaf</v>
      </c>
      <c r="S358" s="56" t="str">
        <f>HLOOKUP(Coffee_data[[#This Row],[ProductId]],Product!$B$4:$O$7,3,FALSE)</f>
        <v>Coffee</v>
      </c>
      <c r="T358" s="56" t="str">
        <f>HLOOKUP(Coffee_data[[#This Row],[ProductId]],Product!$B$4:$O$7,4,FALSE)</f>
        <v>Decaf Irish Cream</v>
      </c>
    </row>
    <row r="359" spans="1:20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43</v>
      </c>
      <c r="J359">
        <v>50</v>
      </c>
      <c r="K359">
        <v>80</v>
      </c>
      <c r="L359">
        <v>720</v>
      </c>
      <c r="M359">
        <v>13</v>
      </c>
      <c r="N359" s="2">
        <v>41698</v>
      </c>
      <c r="O359" s="19" t="str">
        <f>VLOOKUP(Coffee_data[[#This Row],[Area Code]],Location!$B$1:$E$157,2,FALSE)</f>
        <v>Colorado</v>
      </c>
      <c r="P359" s="19" t="str">
        <f>VLOOKUP(Coffee_data[[#This Row],[Area Code]],Location!$B$1:$E$157,3,FALSE)</f>
        <v>Central</v>
      </c>
      <c r="Q359" s="19" t="str">
        <f>VLOOKUP(Coffee_data[[#This Row],[Area Code]],Location!$B$1:$E$157,4,FALSE)</f>
        <v>Major Market</v>
      </c>
      <c r="R359" s="56" t="str">
        <f>HLOOKUP(Coffee_data[[#This Row],[ProductId]],Product!$B$4:$O$7,2,FALSE)</f>
        <v>Regular</v>
      </c>
      <c r="S359" s="56" t="str">
        <f>HLOOKUP(Coffee_data[[#This Row],[ProductId]],Product!$B$4:$O$7,3,FALSE)</f>
        <v>Tea</v>
      </c>
      <c r="T359" s="56" t="str">
        <f>HLOOKUP(Coffee_data[[#This Row],[ProductId]],Product!$B$4:$O$7,4,FALSE)</f>
        <v>Green Tea</v>
      </c>
    </row>
    <row r="360" spans="1:20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95</v>
      </c>
      <c r="J360">
        <v>140</v>
      </c>
      <c r="K360">
        <v>230</v>
      </c>
      <c r="L360">
        <v>719</v>
      </c>
      <c r="M360">
        <v>5</v>
      </c>
      <c r="N360" s="2">
        <v>41698</v>
      </c>
      <c r="O360" s="19" t="str">
        <f>VLOOKUP(Coffee_data[[#This Row],[Area Code]],Location!$B$1:$E$157,2,FALSE)</f>
        <v>Colorado</v>
      </c>
      <c r="P360" s="19" t="str">
        <f>VLOOKUP(Coffee_data[[#This Row],[Area Code]],Location!$B$1:$E$157,3,FALSE)</f>
        <v>Central</v>
      </c>
      <c r="Q360" s="19" t="str">
        <f>VLOOKUP(Coffee_data[[#This Row],[Area Code]],Location!$B$1:$E$157,4,FALSE)</f>
        <v>Major Market</v>
      </c>
      <c r="R360" s="56" t="str">
        <f>HLOOKUP(Coffee_data[[#This Row],[ProductId]],Product!$B$4:$O$7,2,FALSE)</f>
        <v>Regular</v>
      </c>
      <c r="S360" s="56" t="str">
        <f>HLOOKUP(Coffee_data[[#This Row],[ProductId]],Product!$B$4:$O$7,3,FALSE)</f>
        <v>Espresso</v>
      </c>
      <c r="T360" s="56" t="str">
        <f>HLOOKUP(Coffee_data[[#This Row],[ProductId]],Product!$B$4:$O$7,4,FALSE)</f>
        <v>Caffe Mocha</v>
      </c>
    </row>
    <row r="361" spans="1:20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74</v>
      </c>
      <c r="J361">
        <v>130</v>
      </c>
      <c r="K361">
        <v>216</v>
      </c>
      <c r="L361">
        <v>970</v>
      </c>
      <c r="M361">
        <v>6</v>
      </c>
      <c r="N361" s="2">
        <v>41698</v>
      </c>
      <c r="O361" s="19" t="str">
        <f>VLOOKUP(Coffee_data[[#This Row],[Area Code]],Location!$B$1:$E$157,2,FALSE)</f>
        <v>Colorado</v>
      </c>
      <c r="P361" s="19" t="str">
        <f>VLOOKUP(Coffee_data[[#This Row],[Area Code]],Location!$B$1:$E$157,3,FALSE)</f>
        <v>Central</v>
      </c>
      <c r="Q361" s="19" t="str">
        <f>VLOOKUP(Coffee_data[[#This Row],[Area Code]],Location!$B$1:$E$157,4,FALSE)</f>
        <v>Major Market</v>
      </c>
      <c r="R361" s="56" t="str">
        <f>HLOOKUP(Coffee_data[[#This Row],[ProductId]],Product!$B$4:$O$7,2,FALSE)</f>
        <v>Decaf</v>
      </c>
      <c r="S361" s="56" t="str">
        <f>HLOOKUP(Coffee_data[[#This Row],[ProductId]],Product!$B$4:$O$7,3,FALSE)</f>
        <v>Espresso</v>
      </c>
      <c r="T361" s="56" t="str">
        <f>HLOOKUP(Coffee_data[[#This Row],[ProductId]],Product!$B$4:$O$7,4,FALSE)</f>
        <v>Decaf Espresso</v>
      </c>
    </row>
    <row r="362" spans="1:20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96</v>
      </c>
      <c r="J362">
        <v>150</v>
      </c>
      <c r="K362">
        <v>280</v>
      </c>
      <c r="L362">
        <v>719</v>
      </c>
      <c r="M362">
        <v>8</v>
      </c>
      <c r="N362" s="2">
        <v>41698</v>
      </c>
      <c r="O362" s="19" t="str">
        <f>VLOOKUP(Coffee_data[[#This Row],[Area Code]],Location!$B$1:$E$157,2,FALSE)</f>
        <v>Colorado</v>
      </c>
      <c r="P362" s="19" t="str">
        <f>VLOOKUP(Coffee_data[[#This Row],[Area Code]],Location!$B$1:$E$157,3,FALSE)</f>
        <v>Central</v>
      </c>
      <c r="Q362" s="19" t="str">
        <f>VLOOKUP(Coffee_data[[#This Row],[Area Code]],Location!$B$1:$E$157,4,FALSE)</f>
        <v>Major Market</v>
      </c>
      <c r="R362" s="56" t="str">
        <f>HLOOKUP(Coffee_data[[#This Row],[ProductId]],Product!$B$4:$O$7,2,FALSE)</f>
        <v>Decaf</v>
      </c>
      <c r="S362" s="56" t="str">
        <f>HLOOKUP(Coffee_data[[#This Row],[ProductId]],Product!$B$4:$O$7,3,FALSE)</f>
        <v>Herbal Tea</v>
      </c>
      <c r="T362" s="56" t="str">
        <f>HLOOKUP(Coffee_data[[#This Row],[ProductId]],Product!$B$4:$O$7,4,FALSE)</f>
        <v>Chamomile</v>
      </c>
    </row>
    <row r="363" spans="1:20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49</v>
      </c>
      <c r="J363">
        <v>70</v>
      </c>
      <c r="K363">
        <v>101</v>
      </c>
      <c r="L363">
        <v>970</v>
      </c>
      <c r="M363">
        <v>9</v>
      </c>
      <c r="N363" s="2">
        <v>41698</v>
      </c>
      <c r="O363" s="19" t="str">
        <f>VLOOKUP(Coffee_data[[#This Row],[Area Code]],Location!$B$1:$E$157,2,FALSE)</f>
        <v>Colorado</v>
      </c>
      <c r="P363" s="19" t="str">
        <f>VLOOKUP(Coffee_data[[#This Row],[Area Code]],Location!$B$1:$E$157,3,FALSE)</f>
        <v>Central</v>
      </c>
      <c r="Q363" s="19" t="str">
        <f>VLOOKUP(Coffee_data[[#This Row],[Area Code]],Location!$B$1:$E$157,4,FALSE)</f>
        <v>Major Market</v>
      </c>
      <c r="R363" s="56" t="str">
        <f>HLOOKUP(Coffee_data[[#This Row],[ProductId]],Product!$B$4:$O$7,2,FALSE)</f>
        <v>Decaf</v>
      </c>
      <c r="S363" s="56" t="str">
        <f>HLOOKUP(Coffee_data[[#This Row],[ProductId]],Product!$B$4:$O$7,3,FALSE)</f>
        <v>Herbal Tea</v>
      </c>
      <c r="T363" s="56" t="str">
        <f>HLOOKUP(Coffee_data[[#This Row],[ProductId]],Product!$B$4:$O$7,4,FALSE)</f>
        <v>Lemon</v>
      </c>
    </row>
    <row r="364" spans="1:20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30</v>
      </c>
      <c r="J364">
        <v>70</v>
      </c>
      <c r="K364">
        <v>120</v>
      </c>
      <c r="L364">
        <v>720</v>
      </c>
      <c r="M364">
        <v>10</v>
      </c>
      <c r="N364" s="2">
        <v>41698</v>
      </c>
      <c r="O364" s="19" t="str">
        <f>VLOOKUP(Coffee_data[[#This Row],[Area Code]],Location!$B$1:$E$157,2,FALSE)</f>
        <v>Colorado</v>
      </c>
      <c r="P364" s="19" t="str">
        <f>VLOOKUP(Coffee_data[[#This Row],[Area Code]],Location!$B$1:$E$157,3,FALSE)</f>
        <v>Central</v>
      </c>
      <c r="Q364" s="19" t="str">
        <f>VLOOKUP(Coffee_data[[#This Row],[Area Code]],Location!$B$1:$E$157,4,FALSE)</f>
        <v>Major Market</v>
      </c>
      <c r="R364" s="56" t="str">
        <f>HLOOKUP(Coffee_data[[#This Row],[ProductId]],Product!$B$4:$O$7,2,FALSE)</f>
        <v>Decaf</v>
      </c>
      <c r="S364" s="56" t="str">
        <f>HLOOKUP(Coffee_data[[#This Row],[ProductId]],Product!$B$4:$O$7,3,FALSE)</f>
        <v>Herbal Tea</v>
      </c>
      <c r="T364" s="56" t="str">
        <f>HLOOKUP(Coffee_data[[#This Row],[ProductId]],Product!$B$4:$O$7,4,FALSE)</f>
        <v>Mint</v>
      </c>
    </row>
    <row r="365" spans="1:20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41698</v>
      </c>
      <c r="O365" s="19" t="str">
        <f>VLOOKUP(Coffee_data[[#This Row],[Area Code]],Location!$B$1:$E$157,2,FALSE)</f>
        <v>Colorado</v>
      </c>
      <c r="P365" s="19" t="str">
        <f>VLOOKUP(Coffee_data[[#This Row],[Area Code]],Location!$B$1:$E$157,3,FALSE)</f>
        <v>Central</v>
      </c>
      <c r="Q365" s="19" t="str">
        <f>VLOOKUP(Coffee_data[[#This Row],[Area Code]],Location!$B$1:$E$157,4,FALSE)</f>
        <v>Major Market</v>
      </c>
      <c r="R365" s="56" t="str">
        <f>HLOOKUP(Coffee_data[[#This Row],[ProductId]],Product!$B$4:$O$7,2,FALSE)</f>
        <v>Regular</v>
      </c>
      <c r="S365" s="56" t="str">
        <f>HLOOKUP(Coffee_data[[#This Row],[ProductId]],Product!$B$4:$O$7,3,FALSE)</f>
        <v>Tea</v>
      </c>
      <c r="T365" s="56" t="str">
        <f>HLOOKUP(Coffee_data[[#This Row],[ProductId]],Product!$B$4:$O$7,4,FALSE)</f>
        <v>Darjeeling</v>
      </c>
    </row>
    <row r="366" spans="1:20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98</v>
      </c>
      <c r="L366">
        <v>303</v>
      </c>
      <c r="M366">
        <v>12</v>
      </c>
      <c r="N366" s="2">
        <v>41698</v>
      </c>
      <c r="O366" s="19" t="str">
        <f>VLOOKUP(Coffee_data[[#This Row],[Area Code]],Location!$B$1:$E$157,2,FALSE)</f>
        <v>Colorado</v>
      </c>
      <c r="P366" s="19" t="str">
        <f>VLOOKUP(Coffee_data[[#This Row],[Area Code]],Location!$B$1:$E$157,3,FALSE)</f>
        <v>Central</v>
      </c>
      <c r="Q366" s="19" t="str">
        <f>VLOOKUP(Coffee_data[[#This Row],[Area Code]],Location!$B$1:$E$157,4,FALSE)</f>
        <v>Major Market</v>
      </c>
      <c r="R366" s="56" t="str">
        <f>HLOOKUP(Coffee_data[[#This Row],[ProductId]],Product!$B$4:$O$7,2,FALSE)</f>
        <v>Regular</v>
      </c>
      <c r="S366" s="56" t="str">
        <f>HLOOKUP(Coffee_data[[#This Row],[ProductId]],Product!$B$4:$O$7,3,FALSE)</f>
        <v>Tea</v>
      </c>
      <c r="T366" s="56" t="str">
        <f>HLOOKUP(Coffee_data[[#This Row],[ProductId]],Product!$B$4:$O$7,4,FALSE)</f>
        <v>Earl Grey</v>
      </c>
    </row>
    <row r="367" spans="1:20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161</v>
      </c>
      <c r="J367">
        <v>220</v>
      </c>
      <c r="K367">
        <v>380</v>
      </c>
      <c r="L367">
        <v>217</v>
      </c>
      <c r="M367">
        <v>2</v>
      </c>
      <c r="N367" s="2">
        <v>41698</v>
      </c>
      <c r="O367" s="19" t="str">
        <f>VLOOKUP(Coffee_data[[#This Row],[Area Code]],Location!$B$1:$E$157,2,FALSE)</f>
        <v>Illinois</v>
      </c>
      <c r="P367" s="19" t="str">
        <f>VLOOKUP(Coffee_data[[#This Row],[Area Code]],Location!$B$1:$E$157,3,FALSE)</f>
        <v>Central</v>
      </c>
      <c r="Q367" s="19" t="str">
        <f>VLOOKUP(Coffee_data[[#This Row],[Area Code]],Location!$B$1:$E$157,4,FALSE)</f>
        <v>Major Market</v>
      </c>
      <c r="R367" s="56" t="str">
        <f>HLOOKUP(Coffee_data[[#This Row],[ProductId]],Product!$B$4:$O$7,2,FALSE)</f>
        <v>Regular</v>
      </c>
      <c r="S367" s="56" t="str">
        <f>HLOOKUP(Coffee_data[[#This Row],[ProductId]],Product!$B$4:$O$7,3,FALSE)</f>
        <v>Coffee</v>
      </c>
      <c r="T367" s="56" t="str">
        <f>HLOOKUP(Coffee_data[[#This Row],[ProductId]],Product!$B$4:$O$7,4,FALSE)</f>
        <v>Columbian</v>
      </c>
    </row>
    <row r="368" spans="1:20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87</v>
      </c>
      <c r="J368">
        <v>170</v>
      </c>
      <c r="K368">
        <v>280</v>
      </c>
      <c r="L368">
        <v>630</v>
      </c>
      <c r="M368">
        <v>3</v>
      </c>
      <c r="N368" s="2">
        <v>41698</v>
      </c>
      <c r="O368" s="19" t="str">
        <f>VLOOKUP(Coffee_data[[#This Row],[Area Code]],Location!$B$1:$E$157,2,FALSE)</f>
        <v>Illinois</v>
      </c>
      <c r="P368" s="19" t="str">
        <f>VLOOKUP(Coffee_data[[#This Row],[Area Code]],Location!$B$1:$E$157,3,FALSE)</f>
        <v>Central</v>
      </c>
      <c r="Q368" s="19" t="str">
        <f>VLOOKUP(Coffee_data[[#This Row],[Area Code]],Location!$B$1:$E$157,4,FALSE)</f>
        <v>Major Market</v>
      </c>
      <c r="R368" s="56" t="str">
        <f>HLOOKUP(Coffee_data[[#This Row],[ProductId]],Product!$B$4:$O$7,2,FALSE)</f>
        <v>Decaf</v>
      </c>
      <c r="S368" s="56" t="str">
        <f>HLOOKUP(Coffee_data[[#This Row],[ProductId]],Product!$B$4:$O$7,3,FALSE)</f>
        <v>Coffee</v>
      </c>
      <c r="T368" s="56" t="str">
        <f>HLOOKUP(Coffee_data[[#This Row],[ProductId]],Product!$B$4:$O$7,4,FALSE)</f>
        <v>Decaf Irish Cream</v>
      </c>
    </row>
    <row r="369" spans="1:20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41698</v>
      </c>
      <c r="O369" s="19" t="str">
        <f>VLOOKUP(Coffee_data[[#This Row],[Area Code]],Location!$B$1:$E$157,2,FALSE)</f>
        <v>Illinois</v>
      </c>
      <c r="P369" s="19" t="str">
        <f>VLOOKUP(Coffee_data[[#This Row],[Area Code]],Location!$B$1:$E$157,3,FALSE)</f>
        <v>Central</v>
      </c>
      <c r="Q369" s="19" t="str">
        <f>VLOOKUP(Coffee_data[[#This Row],[Area Code]],Location!$B$1:$E$157,4,FALSE)</f>
        <v>Major Market</v>
      </c>
      <c r="R369" s="56" t="str">
        <f>HLOOKUP(Coffee_data[[#This Row],[ProductId]],Product!$B$4:$O$7,2,FALSE)</f>
        <v>Regular</v>
      </c>
      <c r="S369" s="56" t="str">
        <f>HLOOKUP(Coffee_data[[#This Row],[ProductId]],Product!$B$4:$O$7,3,FALSE)</f>
        <v>Espresso</v>
      </c>
      <c r="T369" s="56" t="str">
        <f>HLOOKUP(Coffee_data[[#This Row],[ProductId]],Product!$B$4:$O$7,4,FALSE)</f>
        <v>Caffe Mocha</v>
      </c>
    </row>
    <row r="370" spans="1:20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301</v>
      </c>
      <c r="J370">
        <v>290</v>
      </c>
      <c r="K370">
        <v>554</v>
      </c>
      <c r="L370">
        <v>773</v>
      </c>
      <c r="M370">
        <v>6</v>
      </c>
      <c r="N370" s="2">
        <v>41698</v>
      </c>
      <c r="O370" s="19" t="str">
        <f>VLOOKUP(Coffee_data[[#This Row],[Area Code]],Location!$B$1:$E$157,2,FALSE)</f>
        <v>Illinois</v>
      </c>
      <c r="P370" s="19" t="str">
        <f>VLOOKUP(Coffee_data[[#This Row],[Area Code]],Location!$B$1:$E$157,3,FALSE)</f>
        <v>Central</v>
      </c>
      <c r="Q370" s="19" t="str">
        <f>VLOOKUP(Coffee_data[[#This Row],[Area Code]],Location!$B$1:$E$157,4,FALSE)</f>
        <v>Major Market</v>
      </c>
      <c r="R370" s="56" t="str">
        <f>HLOOKUP(Coffee_data[[#This Row],[ProductId]],Product!$B$4:$O$7,2,FALSE)</f>
        <v>Decaf</v>
      </c>
      <c r="S370" s="56" t="str">
        <f>HLOOKUP(Coffee_data[[#This Row],[ProductId]],Product!$B$4:$O$7,3,FALSE)</f>
        <v>Espresso</v>
      </c>
      <c r="T370" s="56" t="str">
        <f>HLOOKUP(Coffee_data[[#This Row],[ProductId]],Product!$B$4:$O$7,4,FALSE)</f>
        <v>Decaf Espresso</v>
      </c>
    </row>
    <row r="371" spans="1:20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78</v>
      </c>
      <c r="J371">
        <v>110</v>
      </c>
      <c r="K371">
        <v>172</v>
      </c>
      <c r="L371">
        <v>224</v>
      </c>
      <c r="M371">
        <v>8</v>
      </c>
      <c r="N371" s="2">
        <v>41698</v>
      </c>
      <c r="O371" s="19" t="str">
        <f>VLOOKUP(Coffee_data[[#This Row],[Area Code]],Location!$B$1:$E$157,2,FALSE)</f>
        <v>Illinois</v>
      </c>
      <c r="P371" s="19" t="str">
        <f>VLOOKUP(Coffee_data[[#This Row],[Area Code]],Location!$B$1:$E$157,3,FALSE)</f>
        <v>Central</v>
      </c>
      <c r="Q371" s="19" t="str">
        <f>VLOOKUP(Coffee_data[[#This Row],[Area Code]],Location!$B$1:$E$157,4,FALSE)</f>
        <v>Major Market</v>
      </c>
      <c r="R371" s="56" t="str">
        <f>HLOOKUP(Coffee_data[[#This Row],[ProductId]],Product!$B$4:$O$7,2,FALSE)</f>
        <v>Decaf</v>
      </c>
      <c r="S371" s="56" t="str">
        <f>HLOOKUP(Coffee_data[[#This Row],[ProductId]],Product!$B$4:$O$7,3,FALSE)</f>
        <v>Herbal Tea</v>
      </c>
      <c r="T371" s="56" t="str">
        <f>HLOOKUP(Coffee_data[[#This Row],[ProductId]],Product!$B$4:$O$7,4,FALSE)</f>
        <v>Chamomile</v>
      </c>
    </row>
    <row r="372" spans="1:20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41698</v>
      </c>
      <c r="O372" s="19" t="str">
        <f>VLOOKUP(Coffee_data[[#This Row],[Area Code]],Location!$B$1:$E$157,2,FALSE)</f>
        <v>Illinois</v>
      </c>
      <c r="P372" s="19" t="str">
        <f>VLOOKUP(Coffee_data[[#This Row],[Area Code]],Location!$B$1:$E$157,3,FALSE)</f>
        <v>Central</v>
      </c>
      <c r="Q372" s="19" t="str">
        <f>VLOOKUP(Coffee_data[[#This Row],[Area Code]],Location!$B$1:$E$157,4,FALSE)</f>
        <v>Major Market</v>
      </c>
      <c r="R372" s="56" t="str">
        <f>HLOOKUP(Coffee_data[[#This Row],[ProductId]],Product!$B$4:$O$7,2,FALSE)</f>
        <v>Decaf</v>
      </c>
      <c r="S372" s="56" t="str">
        <f>HLOOKUP(Coffee_data[[#This Row],[ProductId]],Product!$B$4:$O$7,3,FALSE)</f>
        <v>Herbal Tea</v>
      </c>
      <c r="T372" s="56" t="str">
        <f>HLOOKUP(Coffee_data[[#This Row],[ProductId]],Product!$B$4:$O$7,4,FALSE)</f>
        <v>Lemon</v>
      </c>
    </row>
    <row r="373" spans="1:20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90</v>
      </c>
      <c r="J373">
        <v>120</v>
      </c>
      <c r="K373">
        <v>200</v>
      </c>
      <c r="L373">
        <v>773</v>
      </c>
      <c r="M373">
        <v>10</v>
      </c>
      <c r="N373" s="2">
        <v>41698</v>
      </c>
      <c r="O373" s="19" t="str">
        <f>VLOOKUP(Coffee_data[[#This Row],[Area Code]],Location!$B$1:$E$157,2,FALSE)</f>
        <v>Illinois</v>
      </c>
      <c r="P373" s="19" t="str">
        <f>VLOOKUP(Coffee_data[[#This Row],[Area Code]],Location!$B$1:$E$157,3,FALSE)</f>
        <v>Central</v>
      </c>
      <c r="Q373" s="19" t="str">
        <f>VLOOKUP(Coffee_data[[#This Row],[Area Code]],Location!$B$1:$E$157,4,FALSE)</f>
        <v>Major Market</v>
      </c>
      <c r="R373" s="56" t="str">
        <f>HLOOKUP(Coffee_data[[#This Row],[ProductId]],Product!$B$4:$O$7,2,FALSE)</f>
        <v>Decaf</v>
      </c>
      <c r="S373" s="56" t="str">
        <f>HLOOKUP(Coffee_data[[#This Row],[ProductId]],Product!$B$4:$O$7,3,FALSE)</f>
        <v>Herbal Tea</v>
      </c>
      <c r="T373" s="56" t="str">
        <f>HLOOKUP(Coffee_data[[#This Row],[ProductId]],Product!$B$4:$O$7,4,FALSE)</f>
        <v>Mint</v>
      </c>
    </row>
    <row r="374" spans="1:20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71</v>
      </c>
      <c r="J374">
        <v>110</v>
      </c>
      <c r="K374">
        <v>159</v>
      </c>
      <c r="L374">
        <v>815</v>
      </c>
      <c r="M374">
        <v>11</v>
      </c>
      <c r="N374" s="2">
        <v>41698</v>
      </c>
      <c r="O374" s="19" t="str">
        <f>VLOOKUP(Coffee_data[[#This Row],[Area Code]],Location!$B$1:$E$157,2,FALSE)</f>
        <v>Illinois</v>
      </c>
      <c r="P374" s="19" t="str">
        <f>VLOOKUP(Coffee_data[[#This Row],[Area Code]],Location!$B$1:$E$157,3,FALSE)</f>
        <v>Central</v>
      </c>
      <c r="Q374" s="19" t="str">
        <f>VLOOKUP(Coffee_data[[#This Row],[Area Code]],Location!$B$1:$E$157,4,FALSE)</f>
        <v>Major Market</v>
      </c>
      <c r="R374" s="56" t="str">
        <f>HLOOKUP(Coffee_data[[#This Row],[ProductId]],Product!$B$4:$O$7,2,FALSE)</f>
        <v>Regular</v>
      </c>
      <c r="S374" s="56" t="str">
        <f>HLOOKUP(Coffee_data[[#This Row],[ProductId]],Product!$B$4:$O$7,3,FALSE)</f>
        <v>Tea</v>
      </c>
      <c r="T374" s="56" t="str">
        <f>HLOOKUP(Coffee_data[[#This Row],[ProductId]],Product!$B$4:$O$7,4,FALSE)</f>
        <v>Darjeeling</v>
      </c>
    </row>
    <row r="375" spans="1:20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41698</v>
      </c>
      <c r="O375" s="19" t="str">
        <f>VLOOKUP(Coffee_data[[#This Row],[Area Code]],Location!$B$1:$E$157,2,FALSE)</f>
        <v>Illinois</v>
      </c>
      <c r="P375" s="19" t="str">
        <f>VLOOKUP(Coffee_data[[#This Row],[Area Code]],Location!$B$1:$E$157,3,FALSE)</f>
        <v>Central</v>
      </c>
      <c r="Q375" s="19" t="str">
        <f>VLOOKUP(Coffee_data[[#This Row],[Area Code]],Location!$B$1:$E$157,4,FALSE)</f>
        <v>Major Market</v>
      </c>
      <c r="R375" s="56" t="str">
        <f>HLOOKUP(Coffee_data[[#This Row],[ProductId]],Product!$B$4:$O$7,2,FALSE)</f>
        <v>Regular</v>
      </c>
      <c r="S375" s="56" t="str">
        <f>HLOOKUP(Coffee_data[[#This Row],[ProductId]],Product!$B$4:$O$7,3,FALSE)</f>
        <v>Tea</v>
      </c>
      <c r="T375" s="56" t="str">
        <f>HLOOKUP(Coffee_data[[#This Row],[ProductId]],Product!$B$4:$O$7,4,FALSE)</f>
        <v>Earl Grey</v>
      </c>
    </row>
    <row r="376" spans="1:20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41</v>
      </c>
      <c r="L376">
        <v>712</v>
      </c>
      <c r="M376">
        <v>1</v>
      </c>
      <c r="N376" s="2">
        <v>41698</v>
      </c>
      <c r="O376" s="19" t="str">
        <f>VLOOKUP(Coffee_data[[#This Row],[Area Code]],Location!$B$1:$E$157,2,FALSE)</f>
        <v>Iowa</v>
      </c>
      <c r="P376" s="19" t="str">
        <f>VLOOKUP(Coffee_data[[#This Row],[Area Code]],Location!$B$1:$E$157,3,FALSE)</f>
        <v>Central</v>
      </c>
      <c r="Q376" s="19" t="str">
        <f>VLOOKUP(Coffee_data[[#This Row],[Area Code]],Location!$B$1:$E$157,4,FALSE)</f>
        <v>Small Market</v>
      </c>
      <c r="R376" s="56" t="str">
        <f>HLOOKUP(Coffee_data[[#This Row],[ProductId]],Product!$B$4:$O$7,2,FALSE)</f>
        <v>Regular</v>
      </c>
      <c r="S376" s="56" t="str">
        <f>HLOOKUP(Coffee_data[[#This Row],[ProductId]],Product!$B$4:$O$7,3,FALSE)</f>
        <v>Coffee</v>
      </c>
      <c r="T376" s="56" t="str">
        <f>HLOOKUP(Coffee_data[[#This Row],[ProductId]],Product!$B$4:$O$7,4,FALSE)</f>
        <v>Amaretto</v>
      </c>
    </row>
    <row r="377" spans="1:20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41698</v>
      </c>
      <c r="O377" s="19" t="str">
        <f>VLOOKUP(Coffee_data[[#This Row],[Area Code]],Location!$B$1:$E$157,2,FALSE)</f>
        <v>Iowa</v>
      </c>
      <c r="P377" s="19" t="str">
        <f>VLOOKUP(Coffee_data[[#This Row],[Area Code]],Location!$B$1:$E$157,3,FALSE)</f>
        <v>Central</v>
      </c>
      <c r="Q377" s="19" t="str">
        <f>VLOOKUP(Coffee_data[[#This Row],[Area Code]],Location!$B$1:$E$157,4,FALSE)</f>
        <v>Small Market</v>
      </c>
      <c r="R377" s="56" t="str">
        <f>HLOOKUP(Coffee_data[[#This Row],[ProductId]],Product!$B$4:$O$7,2,FALSE)</f>
        <v>Regular</v>
      </c>
      <c r="S377" s="56" t="str">
        <f>HLOOKUP(Coffee_data[[#This Row],[ProductId]],Product!$B$4:$O$7,3,FALSE)</f>
        <v>Coffee</v>
      </c>
      <c r="T377" s="56" t="str">
        <f>HLOOKUP(Coffee_data[[#This Row],[ProductId]],Product!$B$4:$O$7,4,FALSE)</f>
        <v>Columbian</v>
      </c>
    </row>
    <row r="378" spans="1:20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53</v>
      </c>
      <c r="L378">
        <v>563</v>
      </c>
      <c r="M378">
        <v>3</v>
      </c>
      <c r="N378" s="2">
        <v>41698</v>
      </c>
      <c r="O378" s="19" t="str">
        <f>VLOOKUP(Coffee_data[[#This Row],[Area Code]],Location!$B$1:$E$157,2,FALSE)</f>
        <v>Iowa</v>
      </c>
      <c r="P378" s="19" t="str">
        <f>VLOOKUP(Coffee_data[[#This Row],[Area Code]],Location!$B$1:$E$157,3,FALSE)</f>
        <v>Central</v>
      </c>
      <c r="Q378" s="19" t="str">
        <f>VLOOKUP(Coffee_data[[#This Row],[Area Code]],Location!$B$1:$E$157,4,FALSE)</f>
        <v>Small Market</v>
      </c>
      <c r="R378" s="56" t="str">
        <f>HLOOKUP(Coffee_data[[#This Row],[ProductId]],Product!$B$4:$O$7,2,FALSE)</f>
        <v>Decaf</v>
      </c>
      <c r="S378" s="56" t="str">
        <f>HLOOKUP(Coffee_data[[#This Row],[ProductId]],Product!$B$4:$O$7,3,FALSE)</f>
        <v>Coffee</v>
      </c>
      <c r="T378" s="56" t="str">
        <f>HLOOKUP(Coffee_data[[#This Row],[ProductId]],Product!$B$4:$O$7,4,FALSE)</f>
        <v>Decaf Irish Cream</v>
      </c>
    </row>
    <row r="379" spans="1:20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35</v>
      </c>
      <c r="L379">
        <v>712</v>
      </c>
      <c r="M379">
        <v>5</v>
      </c>
      <c r="N379" s="2">
        <v>41698</v>
      </c>
      <c r="O379" s="19" t="str">
        <f>VLOOKUP(Coffee_data[[#This Row],[Area Code]],Location!$B$1:$E$157,2,FALSE)</f>
        <v>Iowa</v>
      </c>
      <c r="P379" s="19" t="str">
        <f>VLOOKUP(Coffee_data[[#This Row],[Area Code]],Location!$B$1:$E$157,3,FALSE)</f>
        <v>Central</v>
      </c>
      <c r="Q379" s="19" t="str">
        <f>VLOOKUP(Coffee_data[[#This Row],[Area Code]],Location!$B$1:$E$157,4,FALSE)</f>
        <v>Small Market</v>
      </c>
      <c r="R379" s="56" t="str">
        <f>HLOOKUP(Coffee_data[[#This Row],[ProductId]],Product!$B$4:$O$7,2,FALSE)</f>
        <v>Regular</v>
      </c>
      <c r="S379" s="56" t="str">
        <f>HLOOKUP(Coffee_data[[#This Row],[ProductId]],Product!$B$4:$O$7,3,FALSE)</f>
        <v>Espresso</v>
      </c>
      <c r="T379" s="56" t="str">
        <f>HLOOKUP(Coffee_data[[#This Row],[ProductId]],Product!$B$4:$O$7,4,FALSE)</f>
        <v>Caffe Mocha</v>
      </c>
    </row>
    <row r="380" spans="1:20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56</v>
      </c>
      <c r="L380">
        <v>563</v>
      </c>
      <c r="M380">
        <v>6</v>
      </c>
      <c r="N380" s="2">
        <v>41698</v>
      </c>
      <c r="O380" s="19" t="str">
        <f>VLOOKUP(Coffee_data[[#This Row],[Area Code]],Location!$B$1:$E$157,2,FALSE)</f>
        <v>Iowa</v>
      </c>
      <c r="P380" s="19" t="str">
        <f>VLOOKUP(Coffee_data[[#This Row],[Area Code]],Location!$B$1:$E$157,3,FALSE)</f>
        <v>Central</v>
      </c>
      <c r="Q380" s="19" t="str">
        <f>VLOOKUP(Coffee_data[[#This Row],[Area Code]],Location!$B$1:$E$157,4,FALSE)</f>
        <v>Small Market</v>
      </c>
      <c r="R380" s="56" t="str">
        <f>HLOOKUP(Coffee_data[[#This Row],[ProductId]],Product!$B$4:$O$7,2,FALSE)</f>
        <v>Decaf</v>
      </c>
      <c r="S380" s="56" t="str">
        <f>HLOOKUP(Coffee_data[[#This Row],[ProductId]],Product!$B$4:$O$7,3,FALSE)</f>
        <v>Espresso</v>
      </c>
      <c r="T380" s="56" t="str">
        <f>HLOOKUP(Coffee_data[[#This Row],[ProductId]],Product!$B$4:$O$7,4,FALSE)</f>
        <v>Decaf Espresso</v>
      </c>
    </row>
    <row r="381" spans="1:20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227</v>
      </c>
      <c r="J381">
        <v>290</v>
      </c>
      <c r="K381">
        <v>498</v>
      </c>
      <c r="L381">
        <v>641</v>
      </c>
      <c r="M381">
        <v>8</v>
      </c>
      <c r="N381" s="2">
        <v>41698</v>
      </c>
      <c r="O381" s="19" t="str">
        <f>VLOOKUP(Coffee_data[[#This Row],[Area Code]],Location!$B$1:$E$157,2,FALSE)</f>
        <v>Iowa</v>
      </c>
      <c r="P381" s="19" t="str">
        <f>VLOOKUP(Coffee_data[[#This Row],[Area Code]],Location!$B$1:$E$157,3,FALSE)</f>
        <v>Central</v>
      </c>
      <c r="Q381" s="19" t="str">
        <f>VLOOKUP(Coffee_data[[#This Row],[Area Code]],Location!$B$1:$E$157,4,FALSE)</f>
        <v>Small Market</v>
      </c>
      <c r="R381" s="56" t="str">
        <f>HLOOKUP(Coffee_data[[#This Row],[ProductId]],Product!$B$4:$O$7,2,FALSE)</f>
        <v>Decaf</v>
      </c>
      <c r="S381" s="56" t="str">
        <f>HLOOKUP(Coffee_data[[#This Row],[ProductId]],Product!$B$4:$O$7,3,FALSE)</f>
        <v>Herbal Tea</v>
      </c>
      <c r="T381" s="56" t="str">
        <f>HLOOKUP(Coffee_data[[#This Row],[ProductId]],Product!$B$4:$O$7,4,FALSE)</f>
        <v>Chamomile</v>
      </c>
    </row>
    <row r="382" spans="1:20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41698</v>
      </c>
      <c r="O382" s="19" t="str">
        <f>VLOOKUP(Coffee_data[[#This Row],[Area Code]],Location!$B$1:$E$157,2,FALSE)</f>
        <v>Iowa</v>
      </c>
      <c r="P382" s="19" t="str">
        <f>VLOOKUP(Coffee_data[[#This Row],[Area Code]],Location!$B$1:$E$157,3,FALSE)</f>
        <v>Central</v>
      </c>
      <c r="Q382" s="19" t="str">
        <f>VLOOKUP(Coffee_data[[#This Row],[Area Code]],Location!$B$1:$E$157,4,FALSE)</f>
        <v>Small Market</v>
      </c>
      <c r="R382" s="56" t="str">
        <f>HLOOKUP(Coffee_data[[#This Row],[ProductId]],Product!$B$4:$O$7,2,FALSE)</f>
        <v>Decaf</v>
      </c>
      <c r="S382" s="56" t="str">
        <f>HLOOKUP(Coffee_data[[#This Row],[ProductId]],Product!$B$4:$O$7,3,FALSE)</f>
        <v>Herbal Tea</v>
      </c>
      <c r="T382" s="56" t="str">
        <f>HLOOKUP(Coffee_data[[#This Row],[ProductId]],Product!$B$4:$O$7,4,FALSE)</f>
        <v>Lemon</v>
      </c>
    </row>
    <row r="383" spans="1:20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235</v>
      </c>
      <c r="J383">
        <v>220</v>
      </c>
      <c r="K383">
        <v>420</v>
      </c>
      <c r="L383">
        <v>515</v>
      </c>
      <c r="M383">
        <v>11</v>
      </c>
      <c r="N383" s="2">
        <v>41698</v>
      </c>
      <c r="O383" s="19" t="str">
        <f>VLOOKUP(Coffee_data[[#This Row],[Area Code]],Location!$B$1:$E$157,2,FALSE)</f>
        <v>Iowa</v>
      </c>
      <c r="P383" s="19" t="str">
        <f>VLOOKUP(Coffee_data[[#This Row],[Area Code]],Location!$B$1:$E$157,3,FALSE)</f>
        <v>Central</v>
      </c>
      <c r="Q383" s="19" t="str">
        <f>VLOOKUP(Coffee_data[[#This Row],[Area Code]],Location!$B$1:$E$157,4,FALSE)</f>
        <v>Small Market</v>
      </c>
      <c r="R383" s="56" t="str">
        <f>HLOOKUP(Coffee_data[[#This Row],[ProductId]],Product!$B$4:$O$7,2,FALSE)</f>
        <v>Regular</v>
      </c>
      <c r="S383" s="56" t="str">
        <f>HLOOKUP(Coffee_data[[#This Row],[ProductId]],Product!$B$4:$O$7,3,FALSE)</f>
        <v>Tea</v>
      </c>
      <c r="T383" s="56" t="str">
        <f>HLOOKUP(Coffee_data[[#This Row],[ProductId]],Product!$B$4:$O$7,4,FALSE)</f>
        <v>Darjeeling</v>
      </c>
    </row>
    <row r="384" spans="1:20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41698</v>
      </c>
      <c r="O384" s="19" t="str">
        <f>VLOOKUP(Coffee_data[[#This Row],[Area Code]],Location!$B$1:$E$157,2,FALSE)</f>
        <v>Iowa</v>
      </c>
      <c r="P384" s="19" t="str">
        <f>VLOOKUP(Coffee_data[[#This Row],[Area Code]],Location!$B$1:$E$157,3,FALSE)</f>
        <v>Central</v>
      </c>
      <c r="Q384" s="19" t="str">
        <f>VLOOKUP(Coffee_data[[#This Row],[Area Code]],Location!$B$1:$E$157,4,FALSE)</f>
        <v>Small Market</v>
      </c>
      <c r="R384" s="56" t="str">
        <f>HLOOKUP(Coffee_data[[#This Row],[ProductId]],Product!$B$4:$O$7,2,FALSE)</f>
        <v>Regular</v>
      </c>
      <c r="S384" s="56" t="str">
        <f>HLOOKUP(Coffee_data[[#This Row],[ProductId]],Product!$B$4:$O$7,3,FALSE)</f>
        <v>Tea</v>
      </c>
      <c r="T384" s="56" t="str">
        <f>HLOOKUP(Coffee_data[[#This Row],[ProductId]],Product!$B$4:$O$7,4,FALSE)</f>
        <v>Earl Grey</v>
      </c>
    </row>
    <row r="385" spans="1:20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88</v>
      </c>
      <c r="J385">
        <v>100</v>
      </c>
      <c r="K385">
        <v>192</v>
      </c>
      <c r="L385">
        <v>573</v>
      </c>
      <c r="M385">
        <v>2</v>
      </c>
      <c r="N385" s="2">
        <v>41698</v>
      </c>
      <c r="O385" s="19" t="str">
        <f>VLOOKUP(Coffee_data[[#This Row],[Area Code]],Location!$B$1:$E$157,2,FALSE)</f>
        <v>Missouri</v>
      </c>
      <c r="P385" s="19" t="str">
        <f>VLOOKUP(Coffee_data[[#This Row],[Area Code]],Location!$B$1:$E$157,3,FALSE)</f>
        <v>Central</v>
      </c>
      <c r="Q385" s="19" t="str">
        <f>VLOOKUP(Coffee_data[[#This Row],[Area Code]],Location!$B$1:$E$157,4,FALSE)</f>
        <v>Small Market</v>
      </c>
      <c r="R385" s="56" t="str">
        <f>HLOOKUP(Coffee_data[[#This Row],[ProductId]],Product!$B$4:$O$7,2,FALSE)</f>
        <v>Regular</v>
      </c>
      <c r="S385" s="56" t="str">
        <f>HLOOKUP(Coffee_data[[#This Row],[ProductId]],Product!$B$4:$O$7,3,FALSE)</f>
        <v>Coffee</v>
      </c>
      <c r="T385" s="56" t="str">
        <f>HLOOKUP(Coffee_data[[#This Row],[ProductId]],Product!$B$4:$O$7,4,FALSE)</f>
        <v>Columbian</v>
      </c>
    </row>
    <row r="386" spans="1:20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67</v>
      </c>
      <c r="J386">
        <v>100</v>
      </c>
      <c r="K386">
        <v>170</v>
      </c>
      <c r="L386">
        <v>573</v>
      </c>
      <c r="M386">
        <v>3</v>
      </c>
      <c r="N386" s="2">
        <v>41698</v>
      </c>
      <c r="O386" s="19" t="str">
        <f>VLOOKUP(Coffee_data[[#This Row],[Area Code]],Location!$B$1:$E$157,2,FALSE)</f>
        <v>Missouri</v>
      </c>
      <c r="P386" s="19" t="str">
        <f>VLOOKUP(Coffee_data[[#This Row],[Area Code]],Location!$B$1:$E$157,3,FALSE)</f>
        <v>Central</v>
      </c>
      <c r="Q386" s="19" t="str">
        <f>VLOOKUP(Coffee_data[[#This Row],[Area Code]],Location!$B$1:$E$157,4,FALSE)</f>
        <v>Small Market</v>
      </c>
      <c r="R386" s="56" t="str">
        <f>HLOOKUP(Coffee_data[[#This Row],[ProductId]],Product!$B$4:$O$7,2,FALSE)</f>
        <v>Decaf</v>
      </c>
      <c r="S386" s="56" t="str">
        <f>HLOOKUP(Coffee_data[[#This Row],[ProductId]],Product!$B$4:$O$7,3,FALSE)</f>
        <v>Coffee</v>
      </c>
      <c r="T386" s="56" t="str">
        <f>HLOOKUP(Coffee_data[[#This Row],[ProductId]],Product!$B$4:$O$7,4,FALSE)</f>
        <v>Decaf Irish Cream</v>
      </c>
    </row>
    <row r="387" spans="1:20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73</v>
      </c>
      <c r="L387">
        <v>573</v>
      </c>
      <c r="M387">
        <v>13</v>
      </c>
      <c r="N387" s="2">
        <v>41698</v>
      </c>
      <c r="O387" s="19" t="str">
        <f>VLOOKUP(Coffee_data[[#This Row],[Area Code]],Location!$B$1:$E$157,2,FALSE)</f>
        <v>Missouri</v>
      </c>
      <c r="P387" s="19" t="str">
        <f>VLOOKUP(Coffee_data[[#This Row],[Area Code]],Location!$B$1:$E$157,3,FALSE)</f>
        <v>Central</v>
      </c>
      <c r="Q387" s="19" t="str">
        <f>VLOOKUP(Coffee_data[[#This Row],[Area Code]],Location!$B$1:$E$157,4,FALSE)</f>
        <v>Small Market</v>
      </c>
      <c r="R387" s="56" t="str">
        <f>HLOOKUP(Coffee_data[[#This Row],[ProductId]],Product!$B$4:$O$7,2,FALSE)</f>
        <v>Regular</v>
      </c>
      <c r="S387" s="56" t="str">
        <f>HLOOKUP(Coffee_data[[#This Row],[ProductId]],Product!$B$4:$O$7,3,FALSE)</f>
        <v>Tea</v>
      </c>
      <c r="T387" s="56" t="str">
        <f>HLOOKUP(Coffee_data[[#This Row],[ProductId]],Product!$B$4:$O$7,4,FALSE)</f>
        <v>Green Tea</v>
      </c>
    </row>
    <row r="388" spans="1:20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135</v>
      </c>
      <c r="L388">
        <v>573</v>
      </c>
      <c r="M388">
        <v>5</v>
      </c>
      <c r="N388" s="2">
        <v>41698</v>
      </c>
      <c r="O388" s="19" t="str">
        <f>VLOOKUP(Coffee_data[[#This Row],[Area Code]],Location!$B$1:$E$157,2,FALSE)</f>
        <v>Missouri</v>
      </c>
      <c r="P388" s="19" t="str">
        <f>VLOOKUP(Coffee_data[[#This Row],[Area Code]],Location!$B$1:$E$157,3,FALSE)</f>
        <v>Central</v>
      </c>
      <c r="Q388" s="19" t="str">
        <f>VLOOKUP(Coffee_data[[#This Row],[Area Code]],Location!$B$1:$E$157,4,FALSE)</f>
        <v>Small Market</v>
      </c>
      <c r="R388" s="56" t="str">
        <f>HLOOKUP(Coffee_data[[#This Row],[ProductId]],Product!$B$4:$O$7,2,FALSE)</f>
        <v>Regular</v>
      </c>
      <c r="S388" s="56" t="str">
        <f>HLOOKUP(Coffee_data[[#This Row],[ProductId]],Product!$B$4:$O$7,3,FALSE)</f>
        <v>Espresso</v>
      </c>
      <c r="T388" s="56" t="str">
        <f>HLOOKUP(Coffee_data[[#This Row],[ProductId]],Product!$B$4:$O$7,4,FALSE)</f>
        <v>Caffe Mocha</v>
      </c>
    </row>
    <row r="389" spans="1:20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56</v>
      </c>
      <c r="J389">
        <v>80</v>
      </c>
      <c r="K389">
        <v>136</v>
      </c>
      <c r="L389">
        <v>660</v>
      </c>
      <c r="M389">
        <v>6</v>
      </c>
      <c r="N389" s="2">
        <v>41698</v>
      </c>
      <c r="O389" s="19" t="str">
        <f>VLOOKUP(Coffee_data[[#This Row],[Area Code]],Location!$B$1:$E$157,2,FALSE)</f>
        <v>Missouri</v>
      </c>
      <c r="P389" s="19" t="str">
        <f>VLOOKUP(Coffee_data[[#This Row],[Area Code]],Location!$B$1:$E$157,3,FALSE)</f>
        <v>Central</v>
      </c>
      <c r="Q389" s="19" t="str">
        <f>VLOOKUP(Coffee_data[[#This Row],[Area Code]],Location!$B$1:$E$157,4,FALSE)</f>
        <v>Small Market</v>
      </c>
      <c r="R389" s="56" t="str">
        <f>HLOOKUP(Coffee_data[[#This Row],[ProductId]],Product!$B$4:$O$7,2,FALSE)</f>
        <v>Decaf</v>
      </c>
      <c r="S389" s="56" t="str">
        <f>HLOOKUP(Coffee_data[[#This Row],[ProductId]],Product!$B$4:$O$7,3,FALSE)</f>
        <v>Espresso</v>
      </c>
      <c r="T389" s="56" t="str">
        <f>HLOOKUP(Coffee_data[[#This Row],[ProductId]],Product!$B$4:$O$7,4,FALSE)</f>
        <v>Decaf Espresso</v>
      </c>
    </row>
    <row r="390" spans="1:20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22</v>
      </c>
      <c r="J390">
        <v>60</v>
      </c>
      <c r="K390">
        <v>98</v>
      </c>
      <c r="L390">
        <v>816</v>
      </c>
      <c r="M390">
        <v>8</v>
      </c>
      <c r="N390" s="2">
        <v>41698</v>
      </c>
      <c r="O390" s="19" t="str">
        <f>VLOOKUP(Coffee_data[[#This Row],[Area Code]],Location!$B$1:$E$157,2,FALSE)</f>
        <v>Missouri</v>
      </c>
      <c r="P390" s="19" t="str">
        <f>VLOOKUP(Coffee_data[[#This Row],[Area Code]],Location!$B$1:$E$157,3,FALSE)</f>
        <v>Central</v>
      </c>
      <c r="Q390" s="19" t="str">
        <f>VLOOKUP(Coffee_data[[#This Row],[Area Code]],Location!$B$1:$E$157,4,FALSE)</f>
        <v>Small Market</v>
      </c>
      <c r="R390" s="56" t="str">
        <f>HLOOKUP(Coffee_data[[#This Row],[ProductId]],Product!$B$4:$O$7,2,FALSE)</f>
        <v>Decaf</v>
      </c>
      <c r="S390" s="56" t="str">
        <f>HLOOKUP(Coffee_data[[#This Row],[ProductId]],Product!$B$4:$O$7,3,FALSE)</f>
        <v>Herbal Tea</v>
      </c>
      <c r="T390" s="56" t="str">
        <f>HLOOKUP(Coffee_data[[#This Row],[ProductId]],Product!$B$4:$O$7,4,FALSE)</f>
        <v>Chamomile</v>
      </c>
    </row>
    <row r="391" spans="1:20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61</v>
      </c>
      <c r="J391">
        <v>20</v>
      </c>
      <c r="K391">
        <v>90</v>
      </c>
      <c r="L391">
        <v>636</v>
      </c>
      <c r="M391">
        <v>9</v>
      </c>
      <c r="N391" s="2">
        <v>41698</v>
      </c>
      <c r="O391" s="19" t="str">
        <f>VLOOKUP(Coffee_data[[#This Row],[Area Code]],Location!$B$1:$E$157,2,FALSE)</f>
        <v>Missouri</v>
      </c>
      <c r="P391" s="19" t="str">
        <f>VLOOKUP(Coffee_data[[#This Row],[Area Code]],Location!$B$1:$E$157,3,FALSE)</f>
        <v>Central</v>
      </c>
      <c r="Q391" s="19" t="str">
        <f>VLOOKUP(Coffee_data[[#This Row],[Area Code]],Location!$B$1:$E$157,4,FALSE)</f>
        <v>Small Market</v>
      </c>
      <c r="R391" s="56" t="str">
        <f>HLOOKUP(Coffee_data[[#This Row],[ProductId]],Product!$B$4:$O$7,2,FALSE)</f>
        <v>Decaf</v>
      </c>
      <c r="S391" s="56" t="str">
        <f>HLOOKUP(Coffee_data[[#This Row],[ProductId]],Product!$B$4:$O$7,3,FALSE)</f>
        <v>Herbal Tea</v>
      </c>
      <c r="T391" s="56" t="str">
        <f>HLOOKUP(Coffee_data[[#This Row],[ProductId]],Product!$B$4:$O$7,4,FALSE)</f>
        <v>Lemon</v>
      </c>
    </row>
    <row r="392" spans="1:20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19</v>
      </c>
      <c r="J392">
        <v>40</v>
      </c>
      <c r="K392">
        <v>70</v>
      </c>
      <c r="L392">
        <v>417</v>
      </c>
      <c r="M392">
        <v>11</v>
      </c>
      <c r="N392" s="2">
        <v>41698</v>
      </c>
      <c r="O392" s="19" t="str">
        <f>VLOOKUP(Coffee_data[[#This Row],[Area Code]],Location!$B$1:$E$157,2,FALSE)</f>
        <v>Missouri</v>
      </c>
      <c r="P392" s="19" t="str">
        <f>VLOOKUP(Coffee_data[[#This Row],[Area Code]],Location!$B$1:$E$157,3,FALSE)</f>
        <v>Central</v>
      </c>
      <c r="Q392" s="19" t="str">
        <f>VLOOKUP(Coffee_data[[#This Row],[Area Code]],Location!$B$1:$E$157,4,FALSE)</f>
        <v>Small Market</v>
      </c>
      <c r="R392" s="56" t="str">
        <f>HLOOKUP(Coffee_data[[#This Row],[ProductId]],Product!$B$4:$O$7,2,FALSE)</f>
        <v>Regular</v>
      </c>
      <c r="S392" s="56" t="str">
        <f>HLOOKUP(Coffee_data[[#This Row],[ProductId]],Product!$B$4:$O$7,3,FALSE)</f>
        <v>Tea</v>
      </c>
      <c r="T392" s="56" t="str">
        <f>HLOOKUP(Coffee_data[[#This Row],[ProductId]],Product!$B$4:$O$7,4,FALSE)</f>
        <v>Darjeeling</v>
      </c>
    </row>
    <row r="393" spans="1:20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72</v>
      </c>
      <c r="L393">
        <v>417</v>
      </c>
      <c r="M393">
        <v>12</v>
      </c>
      <c r="N393" s="2">
        <v>41698</v>
      </c>
      <c r="O393" s="19" t="str">
        <f>VLOOKUP(Coffee_data[[#This Row],[Area Code]],Location!$B$1:$E$157,2,FALSE)</f>
        <v>Missouri</v>
      </c>
      <c r="P393" s="19" t="str">
        <f>VLOOKUP(Coffee_data[[#This Row],[Area Code]],Location!$B$1:$E$157,3,FALSE)</f>
        <v>Central</v>
      </c>
      <c r="Q393" s="19" t="str">
        <f>VLOOKUP(Coffee_data[[#This Row],[Area Code]],Location!$B$1:$E$157,4,FALSE)</f>
        <v>Small Market</v>
      </c>
      <c r="R393" s="56" t="str">
        <f>HLOOKUP(Coffee_data[[#This Row],[ProductId]],Product!$B$4:$O$7,2,FALSE)</f>
        <v>Regular</v>
      </c>
      <c r="S393" s="56" t="str">
        <f>HLOOKUP(Coffee_data[[#This Row],[ProductId]],Product!$B$4:$O$7,3,FALSE)</f>
        <v>Tea</v>
      </c>
      <c r="T393" s="56" t="str">
        <f>HLOOKUP(Coffee_data[[#This Row],[ProductId]],Product!$B$4:$O$7,4,FALSE)</f>
        <v>Earl Grey</v>
      </c>
    </row>
    <row r="394" spans="1:20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139</v>
      </c>
      <c r="L394">
        <v>937</v>
      </c>
      <c r="M394">
        <v>1</v>
      </c>
      <c r="N394" s="2">
        <v>41698</v>
      </c>
      <c r="O394" s="19" t="str">
        <f>VLOOKUP(Coffee_data[[#This Row],[Area Code]],Location!$B$1:$E$157,2,FALSE)</f>
        <v>Ohio</v>
      </c>
      <c r="P394" s="19" t="str">
        <f>VLOOKUP(Coffee_data[[#This Row],[Area Code]],Location!$B$1:$E$157,3,FALSE)</f>
        <v>Central</v>
      </c>
      <c r="Q394" s="19" t="str">
        <f>VLOOKUP(Coffee_data[[#This Row],[Area Code]],Location!$B$1:$E$157,4,FALSE)</f>
        <v>Major Market</v>
      </c>
      <c r="R394" s="56" t="str">
        <f>HLOOKUP(Coffee_data[[#This Row],[ProductId]],Product!$B$4:$O$7,2,FALSE)</f>
        <v>Regular</v>
      </c>
      <c r="S394" s="56" t="str">
        <f>HLOOKUP(Coffee_data[[#This Row],[ProductId]],Product!$B$4:$O$7,3,FALSE)</f>
        <v>Coffee</v>
      </c>
      <c r="T394" s="56" t="str">
        <f>HLOOKUP(Coffee_data[[#This Row],[ProductId]],Product!$B$4:$O$7,4,FALSE)</f>
        <v>Amaretto</v>
      </c>
    </row>
    <row r="395" spans="1:20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52</v>
      </c>
      <c r="J395">
        <v>70</v>
      </c>
      <c r="K395">
        <v>120</v>
      </c>
      <c r="L395">
        <v>740</v>
      </c>
      <c r="M395">
        <v>2</v>
      </c>
      <c r="N395" s="2">
        <v>41698</v>
      </c>
      <c r="O395" s="19" t="str">
        <f>VLOOKUP(Coffee_data[[#This Row],[Area Code]],Location!$B$1:$E$157,2,FALSE)</f>
        <v>Ohio</v>
      </c>
      <c r="P395" s="19" t="str">
        <f>VLOOKUP(Coffee_data[[#This Row],[Area Code]],Location!$B$1:$E$157,3,FALSE)</f>
        <v>Central</v>
      </c>
      <c r="Q395" s="19" t="str">
        <f>VLOOKUP(Coffee_data[[#This Row],[Area Code]],Location!$B$1:$E$157,4,FALSE)</f>
        <v>Major Market</v>
      </c>
      <c r="R395" s="56" t="str">
        <f>HLOOKUP(Coffee_data[[#This Row],[ProductId]],Product!$B$4:$O$7,2,FALSE)</f>
        <v>Regular</v>
      </c>
      <c r="S395" s="56" t="str">
        <f>HLOOKUP(Coffee_data[[#This Row],[ProductId]],Product!$B$4:$O$7,3,FALSE)</f>
        <v>Coffee</v>
      </c>
      <c r="T395" s="56" t="str">
        <f>HLOOKUP(Coffee_data[[#This Row],[ProductId]],Product!$B$4:$O$7,4,FALSE)</f>
        <v>Columbian</v>
      </c>
    </row>
    <row r="396" spans="1:20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47</v>
      </c>
      <c r="J396">
        <v>80</v>
      </c>
      <c r="K396">
        <v>127</v>
      </c>
      <c r="L396">
        <v>513</v>
      </c>
      <c r="M396">
        <v>3</v>
      </c>
      <c r="N396" s="2">
        <v>41698</v>
      </c>
      <c r="O396" s="19" t="str">
        <f>VLOOKUP(Coffee_data[[#This Row],[Area Code]],Location!$B$1:$E$157,2,FALSE)</f>
        <v>Ohio</v>
      </c>
      <c r="P396" s="19" t="str">
        <f>VLOOKUP(Coffee_data[[#This Row],[Area Code]],Location!$B$1:$E$157,3,FALSE)</f>
        <v>Central</v>
      </c>
      <c r="Q396" s="19" t="str">
        <f>VLOOKUP(Coffee_data[[#This Row],[Area Code]],Location!$B$1:$E$157,4,FALSE)</f>
        <v>Major Market</v>
      </c>
      <c r="R396" s="56" t="str">
        <f>HLOOKUP(Coffee_data[[#This Row],[ProductId]],Product!$B$4:$O$7,2,FALSE)</f>
        <v>Decaf</v>
      </c>
      <c r="S396" s="56" t="str">
        <f>HLOOKUP(Coffee_data[[#This Row],[ProductId]],Product!$B$4:$O$7,3,FALSE)</f>
        <v>Coffee</v>
      </c>
      <c r="T396" s="56" t="str">
        <f>HLOOKUP(Coffee_data[[#This Row],[ProductId]],Product!$B$4:$O$7,4,FALSE)</f>
        <v>Decaf Irish Cream</v>
      </c>
    </row>
    <row r="397" spans="1:20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81</v>
      </c>
      <c r="J397">
        <v>110</v>
      </c>
      <c r="K397">
        <v>191</v>
      </c>
      <c r="L397">
        <v>513</v>
      </c>
      <c r="M397">
        <v>11</v>
      </c>
      <c r="N397" s="2">
        <v>41698</v>
      </c>
      <c r="O397" s="19" t="str">
        <f>VLOOKUP(Coffee_data[[#This Row],[Area Code]],Location!$B$1:$E$157,2,FALSE)</f>
        <v>Ohio</v>
      </c>
      <c r="P397" s="19" t="str">
        <f>VLOOKUP(Coffee_data[[#This Row],[Area Code]],Location!$B$1:$E$157,3,FALSE)</f>
        <v>Central</v>
      </c>
      <c r="Q397" s="19" t="str">
        <f>VLOOKUP(Coffee_data[[#This Row],[Area Code]],Location!$B$1:$E$157,4,FALSE)</f>
        <v>Major Market</v>
      </c>
      <c r="R397" s="56" t="str">
        <f>HLOOKUP(Coffee_data[[#This Row],[ProductId]],Product!$B$4:$O$7,2,FALSE)</f>
        <v>Regular</v>
      </c>
      <c r="S397" s="56" t="str">
        <f>HLOOKUP(Coffee_data[[#This Row],[ProductId]],Product!$B$4:$O$7,3,FALSE)</f>
        <v>Tea</v>
      </c>
      <c r="T397" s="56" t="str">
        <f>HLOOKUP(Coffee_data[[#This Row],[ProductId]],Product!$B$4:$O$7,4,FALSE)</f>
        <v>Darjeeling</v>
      </c>
    </row>
    <row r="398" spans="1:20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192</v>
      </c>
      <c r="L398">
        <v>513</v>
      </c>
      <c r="M398">
        <v>12</v>
      </c>
      <c r="N398" s="2">
        <v>41698</v>
      </c>
      <c r="O398" s="19" t="str">
        <f>VLOOKUP(Coffee_data[[#This Row],[Area Code]],Location!$B$1:$E$157,2,FALSE)</f>
        <v>Ohio</v>
      </c>
      <c r="P398" s="19" t="str">
        <f>VLOOKUP(Coffee_data[[#This Row],[Area Code]],Location!$B$1:$E$157,3,FALSE)</f>
        <v>Central</v>
      </c>
      <c r="Q398" s="19" t="str">
        <f>VLOOKUP(Coffee_data[[#This Row],[Area Code]],Location!$B$1:$E$157,4,FALSE)</f>
        <v>Major Market</v>
      </c>
      <c r="R398" s="56" t="str">
        <f>HLOOKUP(Coffee_data[[#This Row],[ProductId]],Product!$B$4:$O$7,2,FALSE)</f>
        <v>Regular</v>
      </c>
      <c r="S398" s="56" t="str">
        <f>HLOOKUP(Coffee_data[[#This Row],[ProductId]],Product!$B$4:$O$7,3,FALSE)</f>
        <v>Tea</v>
      </c>
      <c r="T398" s="56" t="str">
        <f>HLOOKUP(Coffee_data[[#This Row],[ProductId]],Product!$B$4:$O$7,4,FALSE)</f>
        <v>Earl Grey</v>
      </c>
    </row>
    <row r="399" spans="1:20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54</v>
      </c>
      <c r="J399">
        <v>90</v>
      </c>
      <c r="K399">
        <v>150</v>
      </c>
      <c r="L399">
        <v>234</v>
      </c>
      <c r="M399">
        <v>6</v>
      </c>
      <c r="N399" s="2">
        <v>41698</v>
      </c>
      <c r="O399" s="19" t="str">
        <f>VLOOKUP(Coffee_data[[#This Row],[Area Code]],Location!$B$1:$E$157,2,FALSE)</f>
        <v>Ohio</v>
      </c>
      <c r="P399" s="19" t="str">
        <f>VLOOKUP(Coffee_data[[#This Row],[Area Code]],Location!$B$1:$E$157,3,FALSE)</f>
        <v>Central</v>
      </c>
      <c r="Q399" s="19" t="str">
        <f>VLOOKUP(Coffee_data[[#This Row],[Area Code]],Location!$B$1:$E$157,4,FALSE)</f>
        <v>Major Market</v>
      </c>
      <c r="R399" s="56" t="str">
        <f>HLOOKUP(Coffee_data[[#This Row],[ProductId]],Product!$B$4:$O$7,2,FALSE)</f>
        <v>Decaf</v>
      </c>
      <c r="S399" s="56" t="str">
        <f>HLOOKUP(Coffee_data[[#This Row],[ProductId]],Product!$B$4:$O$7,3,FALSE)</f>
        <v>Espresso</v>
      </c>
      <c r="T399" s="56" t="str">
        <f>HLOOKUP(Coffee_data[[#This Row],[ProductId]],Product!$B$4:$O$7,4,FALSE)</f>
        <v>Decaf Espresso</v>
      </c>
    </row>
    <row r="400" spans="1:20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136</v>
      </c>
      <c r="J400">
        <v>200</v>
      </c>
      <c r="K400">
        <v>375</v>
      </c>
      <c r="L400">
        <v>513</v>
      </c>
      <c r="M400">
        <v>5</v>
      </c>
      <c r="N400" s="2">
        <v>41698</v>
      </c>
      <c r="O400" s="19" t="str">
        <f>VLOOKUP(Coffee_data[[#This Row],[Area Code]],Location!$B$1:$E$157,2,FALSE)</f>
        <v>Ohio</v>
      </c>
      <c r="P400" s="19" t="str">
        <f>VLOOKUP(Coffee_data[[#This Row],[Area Code]],Location!$B$1:$E$157,3,FALSE)</f>
        <v>Central</v>
      </c>
      <c r="Q400" s="19" t="str">
        <f>VLOOKUP(Coffee_data[[#This Row],[Area Code]],Location!$B$1:$E$157,4,FALSE)</f>
        <v>Major Market</v>
      </c>
      <c r="R400" s="56" t="str">
        <f>HLOOKUP(Coffee_data[[#This Row],[ProductId]],Product!$B$4:$O$7,2,FALSE)</f>
        <v>Regular</v>
      </c>
      <c r="S400" s="56" t="str">
        <f>HLOOKUP(Coffee_data[[#This Row],[ProductId]],Product!$B$4:$O$7,3,FALSE)</f>
        <v>Espresso</v>
      </c>
      <c r="T400" s="56" t="str">
        <f>HLOOKUP(Coffee_data[[#This Row],[ProductId]],Product!$B$4:$O$7,4,FALSE)</f>
        <v>Caffe Mocha</v>
      </c>
    </row>
    <row r="401" spans="1:20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41698</v>
      </c>
      <c r="O401" s="19" t="str">
        <f>VLOOKUP(Coffee_data[[#This Row],[Area Code]],Location!$B$1:$E$157,2,FALSE)</f>
        <v>Ohio</v>
      </c>
      <c r="P401" s="19" t="str">
        <f>VLOOKUP(Coffee_data[[#This Row],[Area Code]],Location!$B$1:$E$157,3,FALSE)</f>
        <v>Central</v>
      </c>
      <c r="Q401" s="19" t="str">
        <f>VLOOKUP(Coffee_data[[#This Row],[Area Code]],Location!$B$1:$E$157,4,FALSE)</f>
        <v>Major Market</v>
      </c>
      <c r="R401" s="56" t="str">
        <f>HLOOKUP(Coffee_data[[#This Row],[ProductId]],Product!$B$4:$O$7,2,FALSE)</f>
        <v>Decaf</v>
      </c>
      <c r="S401" s="56" t="str">
        <f>HLOOKUP(Coffee_data[[#This Row],[ProductId]],Product!$B$4:$O$7,3,FALSE)</f>
        <v>Herbal Tea</v>
      </c>
      <c r="T401" s="56" t="str">
        <f>HLOOKUP(Coffee_data[[#This Row],[ProductId]],Product!$B$4:$O$7,4,FALSE)</f>
        <v>Chamomile</v>
      </c>
    </row>
    <row r="402" spans="1:20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51</v>
      </c>
      <c r="L402">
        <v>740</v>
      </c>
      <c r="M402">
        <v>9</v>
      </c>
      <c r="N402" s="2">
        <v>41698</v>
      </c>
      <c r="O402" s="19" t="str">
        <f>VLOOKUP(Coffee_data[[#This Row],[Area Code]],Location!$B$1:$E$157,2,FALSE)</f>
        <v>Ohio</v>
      </c>
      <c r="P402" s="19" t="str">
        <f>VLOOKUP(Coffee_data[[#This Row],[Area Code]],Location!$B$1:$E$157,3,FALSE)</f>
        <v>Central</v>
      </c>
      <c r="Q402" s="19" t="str">
        <f>VLOOKUP(Coffee_data[[#This Row],[Area Code]],Location!$B$1:$E$157,4,FALSE)</f>
        <v>Major Market</v>
      </c>
      <c r="R402" s="56" t="str">
        <f>HLOOKUP(Coffee_data[[#This Row],[ProductId]],Product!$B$4:$O$7,2,FALSE)</f>
        <v>Decaf</v>
      </c>
      <c r="S402" s="56" t="str">
        <f>HLOOKUP(Coffee_data[[#This Row],[ProductId]],Product!$B$4:$O$7,3,FALSE)</f>
        <v>Herbal Tea</v>
      </c>
      <c r="T402" s="56" t="str">
        <f>HLOOKUP(Coffee_data[[#This Row],[ProductId]],Product!$B$4:$O$7,4,FALSE)</f>
        <v>Lemon</v>
      </c>
    </row>
    <row r="403" spans="1:20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41698</v>
      </c>
      <c r="O403" s="19" t="str">
        <f>VLOOKUP(Coffee_data[[#This Row],[Area Code]],Location!$B$1:$E$157,2,FALSE)</f>
        <v>Wisconsin</v>
      </c>
      <c r="P403" s="19" t="str">
        <f>VLOOKUP(Coffee_data[[#This Row],[Area Code]],Location!$B$1:$E$157,3,FALSE)</f>
        <v>Central</v>
      </c>
      <c r="Q403" s="19" t="str">
        <f>VLOOKUP(Coffee_data[[#This Row],[Area Code]],Location!$B$1:$E$157,4,FALSE)</f>
        <v>Small Market</v>
      </c>
      <c r="R403" s="56" t="str">
        <f>HLOOKUP(Coffee_data[[#This Row],[ProductId]],Product!$B$4:$O$7,2,FALSE)</f>
        <v>Regular</v>
      </c>
      <c r="S403" s="56" t="str">
        <f>HLOOKUP(Coffee_data[[#This Row],[ProductId]],Product!$B$4:$O$7,3,FALSE)</f>
        <v>Coffee</v>
      </c>
      <c r="T403" s="56" t="str">
        <f>HLOOKUP(Coffee_data[[#This Row],[ProductId]],Product!$B$4:$O$7,4,FALSE)</f>
        <v>Amaretto</v>
      </c>
    </row>
    <row r="404" spans="1:20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228</v>
      </c>
      <c r="L404">
        <v>262</v>
      </c>
      <c r="M404">
        <v>2</v>
      </c>
      <c r="N404" s="2">
        <v>41698</v>
      </c>
      <c r="O404" s="19" t="str">
        <f>VLOOKUP(Coffee_data[[#This Row],[Area Code]],Location!$B$1:$E$157,2,FALSE)</f>
        <v>Wisconsin</v>
      </c>
      <c r="P404" s="19" t="str">
        <f>VLOOKUP(Coffee_data[[#This Row],[Area Code]],Location!$B$1:$E$157,3,FALSE)</f>
        <v>Central</v>
      </c>
      <c r="Q404" s="19" t="str">
        <f>VLOOKUP(Coffee_data[[#This Row],[Area Code]],Location!$B$1:$E$157,4,FALSE)</f>
        <v>Small Market</v>
      </c>
      <c r="R404" s="56" t="str">
        <f>HLOOKUP(Coffee_data[[#This Row],[ProductId]],Product!$B$4:$O$7,2,FALSE)</f>
        <v>Regular</v>
      </c>
      <c r="S404" s="56" t="str">
        <f>HLOOKUP(Coffee_data[[#This Row],[ProductId]],Product!$B$4:$O$7,3,FALSE)</f>
        <v>Coffee</v>
      </c>
      <c r="T404" s="56" t="str">
        <f>HLOOKUP(Coffee_data[[#This Row],[ProductId]],Product!$B$4:$O$7,4,FALSE)</f>
        <v>Columbian</v>
      </c>
    </row>
    <row r="405" spans="1:20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193</v>
      </c>
      <c r="L405">
        <v>414</v>
      </c>
      <c r="M405">
        <v>3</v>
      </c>
      <c r="N405" s="2">
        <v>41698</v>
      </c>
      <c r="O405" s="19" t="str">
        <f>VLOOKUP(Coffee_data[[#This Row],[Area Code]],Location!$B$1:$E$157,2,FALSE)</f>
        <v>Wisconsin</v>
      </c>
      <c r="P405" s="19" t="str">
        <f>VLOOKUP(Coffee_data[[#This Row],[Area Code]],Location!$B$1:$E$157,3,FALSE)</f>
        <v>Central</v>
      </c>
      <c r="Q405" s="19" t="str">
        <f>VLOOKUP(Coffee_data[[#This Row],[Area Code]],Location!$B$1:$E$157,4,FALSE)</f>
        <v>Small Market</v>
      </c>
      <c r="R405" s="56" t="str">
        <f>HLOOKUP(Coffee_data[[#This Row],[ProductId]],Product!$B$4:$O$7,2,FALSE)</f>
        <v>Decaf</v>
      </c>
      <c r="S405" s="56" t="str">
        <f>HLOOKUP(Coffee_data[[#This Row],[ProductId]],Product!$B$4:$O$7,3,FALSE)</f>
        <v>Coffee</v>
      </c>
      <c r="T405" s="56" t="str">
        <f>HLOOKUP(Coffee_data[[#This Row],[ProductId]],Product!$B$4:$O$7,4,FALSE)</f>
        <v>Decaf Irish Cream</v>
      </c>
    </row>
    <row r="406" spans="1:20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51</v>
      </c>
      <c r="J406">
        <v>70</v>
      </c>
      <c r="K406">
        <v>110</v>
      </c>
      <c r="L406">
        <v>414</v>
      </c>
      <c r="M406">
        <v>11</v>
      </c>
      <c r="N406" s="2">
        <v>41698</v>
      </c>
      <c r="O406" s="19" t="str">
        <f>VLOOKUP(Coffee_data[[#This Row],[Area Code]],Location!$B$1:$E$157,2,FALSE)</f>
        <v>Wisconsin</v>
      </c>
      <c r="P406" s="19" t="str">
        <f>VLOOKUP(Coffee_data[[#This Row],[Area Code]],Location!$B$1:$E$157,3,FALSE)</f>
        <v>Central</v>
      </c>
      <c r="Q406" s="19" t="str">
        <f>VLOOKUP(Coffee_data[[#This Row],[Area Code]],Location!$B$1:$E$157,4,FALSE)</f>
        <v>Small Market</v>
      </c>
      <c r="R406" s="56" t="str">
        <f>HLOOKUP(Coffee_data[[#This Row],[ProductId]],Product!$B$4:$O$7,2,FALSE)</f>
        <v>Regular</v>
      </c>
      <c r="S406" s="56" t="str">
        <f>HLOOKUP(Coffee_data[[#This Row],[ProductId]],Product!$B$4:$O$7,3,FALSE)</f>
        <v>Tea</v>
      </c>
      <c r="T406" s="56" t="str">
        <f>HLOOKUP(Coffee_data[[#This Row],[ProductId]],Product!$B$4:$O$7,4,FALSE)</f>
        <v>Darjeeling</v>
      </c>
    </row>
    <row r="407" spans="1:20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41698</v>
      </c>
      <c r="O407" s="19" t="str">
        <f>VLOOKUP(Coffee_data[[#This Row],[Area Code]],Location!$B$1:$E$157,2,FALSE)</f>
        <v>Wisconsin</v>
      </c>
      <c r="P407" s="19" t="str">
        <f>VLOOKUP(Coffee_data[[#This Row],[Area Code]],Location!$B$1:$E$157,3,FALSE)</f>
        <v>Central</v>
      </c>
      <c r="Q407" s="19" t="str">
        <f>VLOOKUP(Coffee_data[[#This Row],[Area Code]],Location!$B$1:$E$157,4,FALSE)</f>
        <v>Small Market</v>
      </c>
      <c r="R407" s="56" t="str">
        <f>HLOOKUP(Coffee_data[[#This Row],[ProductId]],Product!$B$4:$O$7,2,FALSE)</f>
        <v>Regular</v>
      </c>
      <c r="S407" s="56" t="str">
        <f>HLOOKUP(Coffee_data[[#This Row],[ProductId]],Product!$B$4:$O$7,3,FALSE)</f>
        <v>Tea</v>
      </c>
      <c r="T407" s="56" t="str">
        <f>HLOOKUP(Coffee_data[[#This Row],[ProductId]],Product!$B$4:$O$7,4,FALSE)</f>
        <v>Earl Grey</v>
      </c>
    </row>
    <row r="408" spans="1:20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41698</v>
      </c>
      <c r="O408" s="19" t="str">
        <f>VLOOKUP(Coffee_data[[#This Row],[Area Code]],Location!$B$1:$E$157,2,FALSE)</f>
        <v>Wisconsin</v>
      </c>
      <c r="P408" s="19" t="str">
        <f>VLOOKUP(Coffee_data[[#This Row],[Area Code]],Location!$B$1:$E$157,3,FALSE)</f>
        <v>Central</v>
      </c>
      <c r="Q408" s="19" t="str">
        <f>VLOOKUP(Coffee_data[[#This Row],[Area Code]],Location!$B$1:$E$157,4,FALSE)</f>
        <v>Small Market</v>
      </c>
      <c r="R408" s="56" t="str">
        <f>HLOOKUP(Coffee_data[[#This Row],[ProductId]],Product!$B$4:$O$7,2,FALSE)</f>
        <v>Decaf</v>
      </c>
      <c r="S408" s="56" t="str">
        <f>HLOOKUP(Coffee_data[[#This Row],[ProductId]],Product!$B$4:$O$7,3,FALSE)</f>
        <v>Espresso</v>
      </c>
      <c r="T408" s="56" t="str">
        <f>HLOOKUP(Coffee_data[[#This Row],[ProductId]],Product!$B$4:$O$7,4,FALSE)</f>
        <v>Decaf Espresso</v>
      </c>
    </row>
    <row r="409" spans="1:20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185</v>
      </c>
      <c r="L409">
        <v>715</v>
      </c>
      <c r="M409">
        <v>5</v>
      </c>
      <c r="N409" s="2">
        <v>41698</v>
      </c>
      <c r="O409" s="19" t="str">
        <f>VLOOKUP(Coffee_data[[#This Row],[Area Code]],Location!$B$1:$E$157,2,FALSE)</f>
        <v>Wisconsin</v>
      </c>
      <c r="P409" s="19" t="str">
        <f>VLOOKUP(Coffee_data[[#This Row],[Area Code]],Location!$B$1:$E$157,3,FALSE)</f>
        <v>Central</v>
      </c>
      <c r="Q409" s="19" t="str">
        <f>VLOOKUP(Coffee_data[[#This Row],[Area Code]],Location!$B$1:$E$157,4,FALSE)</f>
        <v>Small Market</v>
      </c>
      <c r="R409" s="56" t="str">
        <f>HLOOKUP(Coffee_data[[#This Row],[ProductId]],Product!$B$4:$O$7,2,FALSE)</f>
        <v>Regular</v>
      </c>
      <c r="S409" s="56" t="str">
        <f>HLOOKUP(Coffee_data[[#This Row],[ProductId]],Product!$B$4:$O$7,3,FALSE)</f>
        <v>Espresso</v>
      </c>
      <c r="T409" s="56" t="str">
        <f>HLOOKUP(Coffee_data[[#This Row],[ProductId]],Product!$B$4:$O$7,4,FALSE)</f>
        <v>Caffe Mocha</v>
      </c>
    </row>
    <row r="410" spans="1:20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42</v>
      </c>
      <c r="J410">
        <v>90</v>
      </c>
      <c r="K410">
        <v>132</v>
      </c>
      <c r="L410">
        <v>262</v>
      </c>
      <c r="M410">
        <v>8</v>
      </c>
      <c r="N410" s="2">
        <v>41698</v>
      </c>
      <c r="O410" s="19" t="str">
        <f>VLOOKUP(Coffee_data[[#This Row],[Area Code]],Location!$B$1:$E$157,2,FALSE)</f>
        <v>Wisconsin</v>
      </c>
      <c r="P410" s="19" t="str">
        <f>VLOOKUP(Coffee_data[[#This Row],[Area Code]],Location!$B$1:$E$157,3,FALSE)</f>
        <v>Central</v>
      </c>
      <c r="Q410" s="19" t="str">
        <f>VLOOKUP(Coffee_data[[#This Row],[Area Code]],Location!$B$1:$E$157,4,FALSE)</f>
        <v>Small Market</v>
      </c>
      <c r="R410" s="56" t="str">
        <f>HLOOKUP(Coffee_data[[#This Row],[ProductId]],Product!$B$4:$O$7,2,FALSE)</f>
        <v>Decaf</v>
      </c>
      <c r="S410" s="56" t="str">
        <f>HLOOKUP(Coffee_data[[#This Row],[ProductId]],Product!$B$4:$O$7,3,FALSE)</f>
        <v>Herbal Tea</v>
      </c>
      <c r="T410" s="56" t="str">
        <f>HLOOKUP(Coffee_data[[#This Row],[ProductId]],Product!$B$4:$O$7,4,FALSE)</f>
        <v>Chamomile</v>
      </c>
    </row>
    <row r="411" spans="1:20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49</v>
      </c>
      <c r="J411">
        <v>60</v>
      </c>
      <c r="K411">
        <v>100</v>
      </c>
      <c r="L411">
        <v>715</v>
      </c>
      <c r="M411">
        <v>9</v>
      </c>
      <c r="N411" s="2">
        <v>41698</v>
      </c>
      <c r="O411" s="19" t="str">
        <f>VLOOKUP(Coffee_data[[#This Row],[Area Code]],Location!$B$1:$E$157,2,FALSE)</f>
        <v>Wisconsin</v>
      </c>
      <c r="P411" s="19" t="str">
        <f>VLOOKUP(Coffee_data[[#This Row],[Area Code]],Location!$B$1:$E$157,3,FALSE)</f>
        <v>Central</v>
      </c>
      <c r="Q411" s="19" t="str">
        <f>VLOOKUP(Coffee_data[[#This Row],[Area Code]],Location!$B$1:$E$157,4,FALSE)</f>
        <v>Small Market</v>
      </c>
      <c r="R411" s="56" t="str">
        <f>HLOOKUP(Coffee_data[[#This Row],[ProductId]],Product!$B$4:$O$7,2,FALSE)</f>
        <v>Decaf</v>
      </c>
      <c r="S411" s="56" t="str">
        <f>HLOOKUP(Coffee_data[[#This Row],[ProductId]],Product!$B$4:$O$7,3,FALSE)</f>
        <v>Herbal Tea</v>
      </c>
      <c r="T411" s="56" t="str">
        <f>HLOOKUP(Coffee_data[[#This Row],[ProductId]],Product!$B$4:$O$7,4,FALSE)</f>
        <v>Lemon</v>
      </c>
    </row>
    <row r="412" spans="1:20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39</v>
      </c>
      <c r="J412">
        <v>80</v>
      </c>
      <c r="K412">
        <v>119</v>
      </c>
      <c r="L412">
        <v>959</v>
      </c>
      <c r="M412">
        <v>11</v>
      </c>
      <c r="N412" s="2">
        <v>41698</v>
      </c>
      <c r="O412" s="19" t="str">
        <f>VLOOKUP(Coffee_data[[#This Row],[Area Code]],Location!$B$1:$E$157,2,FALSE)</f>
        <v>Connecticut</v>
      </c>
      <c r="P412" s="19" t="str">
        <f>VLOOKUP(Coffee_data[[#This Row],[Area Code]],Location!$B$1:$E$157,3,FALSE)</f>
        <v>East</v>
      </c>
      <c r="Q412" s="19" t="str">
        <f>VLOOKUP(Coffee_data[[#This Row],[Area Code]],Location!$B$1:$E$157,4,FALSE)</f>
        <v>Small Market</v>
      </c>
      <c r="R412" s="56" t="str">
        <f>HLOOKUP(Coffee_data[[#This Row],[ProductId]],Product!$B$4:$O$7,2,FALSE)</f>
        <v>Regular</v>
      </c>
      <c r="S412" s="56" t="str">
        <f>HLOOKUP(Coffee_data[[#This Row],[ProductId]],Product!$B$4:$O$7,3,FALSE)</f>
        <v>Tea</v>
      </c>
      <c r="T412" s="56" t="str">
        <f>HLOOKUP(Coffee_data[[#This Row],[ProductId]],Product!$B$4:$O$7,4,FALSE)</f>
        <v>Darjeeling</v>
      </c>
    </row>
    <row r="413" spans="1:20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41698</v>
      </c>
      <c r="O413" s="19" t="str">
        <f>VLOOKUP(Coffee_data[[#This Row],[Area Code]],Location!$B$1:$E$157,2,FALSE)</f>
        <v>Connecticut</v>
      </c>
      <c r="P413" s="19" t="str">
        <f>VLOOKUP(Coffee_data[[#This Row],[Area Code]],Location!$B$1:$E$157,3,FALSE)</f>
        <v>East</v>
      </c>
      <c r="Q413" s="19" t="str">
        <f>VLOOKUP(Coffee_data[[#This Row],[Area Code]],Location!$B$1:$E$157,4,FALSE)</f>
        <v>Small Market</v>
      </c>
      <c r="R413" s="56" t="str">
        <f>HLOOKUP(Coffee_data[[#This Row],[ProductId]],Product!$B$4:$O$7,2,FALSE)</f>
        <v>Regular</v>
      </c>
      <c r="S413" s="56" t="str">
        <f>HLOOKUP(Coffee_data[[#This Row],[ProductId]],Product!$B$4:$O$7,3,FALSE)</f>
        <v>Tea</v>
      </c>
      <c r="T413" s="56" t="str">
        <f>HLOOKUP(Coffee_data[[#This Row],[ProductId]],Product!$B$4:$O$7,4,FALSE)</f>
        <v>Green Tea</v>
      </c>
    </row>
    <row r="414" spans="1:20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41698</v>
      </c>
      <c r="O414" s="19" t="str">
        <f>VLOOKUP(Coffee_data[[#This Row],[Area Code]],Location!$B$1:$E$157,2,FALSE)</f>
        <v>Connecticut</v>
      </c>
      <c r="P414" s="19" t="str">
        <f>VLOOKUP(Coffee_data[[#This Row],[Area Code]],Location!$B$1:$E$157,3,FALSE)</f>
        <v>East</v>
      </c>
      <c r="Q414" s="19" t="str">
        <f>VLOOKUP(Coffee_data[[#This Row],[Area Code]],Location!$B$1:$E$157,4,FALSE)</f>
        <v>Small Market</v>
      </c>
      <c r="R414" s="56" t="str">
        <f>HLOOKUP(Coffee_data[[#This Row],[ProductId]],Product!$B$4:$O$7,2,FALSE)</f>
        <v>Decaf</v>
      </c>
      <c r="S414" s="56" t="str">
        <f>HLOOKUP(Coffee_data[[#This Row],[ProductId]],Product!$B$4:$O$7,3,FALSE)</f>
        <v>Espresso</v>
      </c>
      <c r="T414" s="56" t="str">
        <f>HLOOKUP(Coffee_data[[#This Row],[ProductId]],Product!$B$4:$O$7,4,FALSE)</f>
        <v>Decaf Espresso</v>
      </c>
    </row>
    <row r="415" spans="1:20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55</v>
      </c>
      <c r="J415">
        <v>80</v>
      </c>
      <c r="K415">
        <v>140</v>
      </c>
      <c r="L415">
        <v>860</v>
      </c>
      <c r="M415">
        <v>5</v>
      </c>
      <c r="N415" s="2">
        <v>41698</v>
      </c>
      <c r="O415" s="19" t="str">
        <f>VLOOKUP(Coffee_data[[#This Row],[Area Code]],Location!$B$1:$E$157,2,FALSE)</f>
        <v>Connecticut</v>
      </c>
      <c r="P415" s="19" t="str">
        <f>VLOOKUP(Coffee_data[[#This Row],[Area Code]],Location!$B$1:$E$157,3,FALSE)</f>
        <v>East</v>
      </c>
      <c r="Q415" s="19" t="str">
        <f>VLOOKUP(Coffee_data[[#This Row],[Area Code]],Location!$B$1:$E$157,4,FALSE)</f>
        <v>Small Market</v>
      </c>
      <c r="R415" s="56" t="str">
        <f>HLOOKUP(Coffee_data[[#This Row],[ProductId]],Product!$B$4:$O$7,2,FALSE)</f>
        <v>Regular</v>
      </c>
      <c r="S415" s="56" t="str">
        <f>HLOOKUP(Coffee_data[[#This Row],[ProductId]],Product!$B$4:$O$7,3,FALSE)</f>
        <v>Espresso</v>
      </c>
      <c r="T415" s="56" t="str">
        <f>HLOOKUP(Coffee_data[[#This Row],[ProductId]],Product!$B$4:$O$7,4,FALSE)</f>
        <v>Caffe Mocha</v>
      </c>
    </row>
    <row r="416" spans="1:20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92</v>
      </c>
      <c r="J416">
        <v>180</v>
      </c>
      <c r="K416">
        <v>288</v>
      </c>
      <c r="L416">
        <v>475</v>
      </c>
      <c r="M416">
        <v>2</v>
      </c>
      <c r="N416" s="2">
        <v>41698</v>
      </c>
      <c r="O416" s="19" t="str">
        <f>VLOOKUP(Coffee_data[[#This Row],[Area Code]],Location!$B$1:$E$157,2,FALSE)</f>
        <v>Connecticut</v>
      </c>
      <c r="P416" s="19" t="str">
        <f>VLOOKUP(Coffee_data[[#This Row],[Area Code]],Location!$B$1:$E$157,3,FALSE)</f>
        <v>East</v>
      </c>
      <c r="Q416" s="19" t="str">
        <f>VLOOKUP(Coffee_data[[#This Row],[Area Code]],Location!$B$1:$E$157,4,FALSE)</f>
        <v>Small Market</v>
      </c>
      <c r="R416" s="56" t="str">
        <f>HLOOKUP(Coffee_data[[#This Row],[ProductId]],Product!$B$4:$O$7,2,FALSE)</f>
        <v>Regular</v>
      </c>
      <c r="S416" s="56" t="str">
        <f>HLOOKUP(Coffee_data[[#This Row],[ProductId]],Product!$B$4:$O$7,3,FALSE)</f>
        <v>Coffee</v>
      </c>
      <c r="T416" s="56" t="str">
        <f>HLOOKUP(Coffee_data[[#This Row],[ProductId]],Product!$B$4:$O$7,4,FALSE)</f>
        <v>Columbian</v>
      </c>
    </row>
    <row r="417" spans="1:20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131</v>
      </c>
      <c r="L417">
        <v>203</v>
      </c>
      <c r="M417">
        <v>9</v>
      </c>
      <c r="N417" s="2">
        <v>41698</v>
      </c>
      <c r="O417" s="19" t="str">
        <f>VLOOKUP(Coffee_data[[#This Row],[Area Code]],Location!$B$1:$E$157,2,FALSE)</f>
        <v>Connecticut</v>
      </c>
      <c r="P417" s="19" t="str">
        <f>VLOOKUP(Coffee_data[[#This Row],[Area Code]],Location!$B$1:$E$157,3,FALSE)</f>
        <v>East</v>
      </c>
      <c r="Q417" s="19" t="str">
        <f>VLOOKUP(Coffee_data[[#This Row],[Area Code]],Location!$B$1:$E$157,4,FALSE)</f>
        <v>Small Market</v>
      </c>
      <c r="R417" s="56" t="str">
        <f>HLOOKUP(Coffee_data[[#This Row],[ProductId]],Product!$B$4:$O$7,2,FALSE)</f>
        <v>Decaf</v>
      </c>
      <c r="S417" s="56" t="str">
        <f>HLOOKUP(Coffee_data[[#This Row],[ProductId]],Product!$B$4:$O$7,3,FALSE)</f>
        <v>Herbal Tea</v>
      </c>
      <c r="T417" s="56" t="str">
        <f>HLOOKUP(Coffee_data[[#This Row],[ProductId]],Product!$B$4:$O$7,4,FALSE)</f>
        <v>Lemon</v>
      </c>
    </row>
    <row r="418" spans="1:20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41698</v>
      </c>
      <c r="O418" s="19" t="str">
        <f>VLOOKUP(Coffee_data[[#This Row],[Area Code]],Location!$B$1:$E$157,2,FALSE)</f>
        <v>Connecticut</v>
      </c>
      <c r="P418" s="19" t="str">
        <f>VLOOKUP(Coffee_data[[#This Row],[Area Code]],Location!$B$1:$E$157,3,FALSE)</f>
        <v>East</v>
      </c>
      <c r="Q418" s="19" t="str">
        <f>VLOOKUP(Coffee_data[[#This Row],[Area Code]],Location!$B$1:$E$157,4,FALSE)</f>
        <v>Small Market</v>
      </c>
      <c r="R418" s="56" t="str">
        <f>HLOOKUP(Coffee_data[[#This Row],[ProductId]],Product!$B$4:$O$7,2,FALSE)</f>
        <v>Decaf</v>
      </c>
      <c r="S418" s="56" t="str">
        <f>HLOOKUP(Coffee_data[[#This Row],[ProductId]],Product!$B$4:$O$7,3,FALSE)</f>
        <v>Herbal Tea</v>
      </c>
      <c r="T418" s="56" t="str">
        <f>HLOOKUP(Coffee_data[[#This Row],[ProductId]],Product!$B$4:$O$7,4,FALSE)</f>
        <v>Mint</v>
      </c>
    </row>
    <row r="419" spans="1:20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41</v>
      </c>
      <c r="J419">
        <v>50</v>
      </c>
      <c r="K419">
        <v>69</v>
      </c>
      <c r="L419">
        <v>863</v>
      </c>
      <c r="M419">
        <v>11</v>
      </c>
      <c r="N419" s="2">
        <v>41698</v>
      </c>
      <c r="O419" s="19" t="str">
        <f>VLOOKUP(Coffee_data[[#This Row],[Area Code]],Location!$B$1:$E$157,2,FALSE)</f>
        <v>Florida</v>
      </c>
      <c r="P419" s="19" t="str">
        <f>VLOOKUP(Coffee_data[[#This Row],[Area Code]],Location!$B$1:$E$157,3,FALSE)</f>
        <v>East</v>
      </c>
      <c r="Q419" s="19" t="str">
        <f>VLOOKUP(Coffee_data[[#This Row],[Area Code]],Location!$B$1:$E$157,4,FALSE)</f>
        <v>Major Market</v>
      </c>
      <c r="R419" s="56" t="str">
        <f>HLOOKUP(Coffee_data[[#This Row],[ProductId]],Product!$B$4:$O$7,2,FALSE)</f>
        <v>Regular</v>
      </c>
      <c r="S419" s="56" t="str">
        <f>HLOOKUP(Coffee_data[[#This Row],[ProductId]],Product!$B$4:$O$7,3,FALSE)</f>
        <v>Tea</v>
      </c>
      <c r="T419" s="56" t="str">
        <f>HLOOKUP(Coffee_data[[#This Row],[ProductId]],Product!$B$4:$O$7,4,FALSE)</f>
        <v>Darjeeling</v>
      </c>
    </row>
    <row r="420" spans="1:20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41698</v>
      </c>
      <c r="O420" s="19" t="str">
        <f>VLOOKUP(Coffee_data[[#This Row],[Area Code]],Location!$B$1:$E$157,2,FALSE)</f>
        <v>Florida</v>
      </c>
      <c r="P420" s="19" t="str">
        <f>VLOOKUP(Coffee_data[[#This Row],[Area Code]],Location!$B$1:$E$157,3,FALSE)</f>
        <v>East</v>
      </c>
      <c r="Q420" s="19" t="str">
        <f>VLOOKUP(Coffee_data[[#This Row],[Area Code]],Location!$B$1:$E$157,4,FALSE)</f>
        <v>Major Market</v>
      </c>
      <c r="R420" s="56" t="str">
        <f>HLOOKUP(Coffee_data[[#This Row],[ProductId]],Product!$B$4:$O$7,2,FALSE)</f>
        <v>Regular</v>
      </c>
      <c r="S420" s="56" t="str">
        <f>HLOOKUP(Coffee_data[[#This Row],[ProductId]],Product!$B$4:$O$7,3,FALSE)</f>
        <v>Tea</v>
      </c>
      <c r="T420" s="56" t="str">
        <f>HLOOKUP(Coffee_data[[#This Row],[ProductId]],Product!$B$4:$O$7,4,FALSE)</f>
        <v>Green Tea</v>
      </c>
    </row>
    <row r="421" spans="1:20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186</v>
      </c>
      <c r="L421">
        <v>941</v>
      </c>
      <c r="M421">
        <v>6</v>
      </c>
      <c r="N421" s="2">
        <v>41698</v>
      </c>
      <c r="O421" s="19" t="str">
        <f>VLOOKUP(Coffee_data[[#This Row],[Area Code]],Location!$B$1:$E$157,2,FALSE)</f>
        <v>Florida</v>
      </c>
      <c r="P421" s="19" t="str">
        <f>VLOOKUP(Coffee_data[[#This Row],[Area Code]],Location!$B$1:$E$157,3,FALSE)</f>
        <v>East</v>
      </c>
      <c r="Q421" s="19" t="str">
        <f>VLOOKUP(Coffee_data[[#This Row],[Area Code]],Location!$B$1:$E$157,4,FALSE)</f>
        <v>Major Market</v>
      </c>
      <c r="R421" s="56" t="str">
        <f>HLOOKUP(Coffee_data[[#This Row],[ProductId]],Product!$B$4:$O$7,2,FALSE)</f>
        <v>Decaf</v>
      </c>
      <c r="S421" s="56" t="str">
        <f>HLOOKUP(Coffee_data[[#This Row],[ProductId]],Product!$B$4:$O$7,3,FALSE)</f>
        <v>Espresso</v>
      </c>
      <c r="T421" s="56" t="str">
        <f>HLOOKUP(Coffee_data[[#This Row],[ProductId]],Product!$B$4:$O$7,4,FALSE)</f>
        <v>Decaf Espresso</v>
      </c>
    </row>
    <row r="422" spans="1:20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215</v>
      </c>
      <c r="L422">
        <v>941</v>
      </c>
      <c r="M422">
        <v>5</v>
      </c>
      <c r="N422" s="2">
        <v>41698</v>
      </c>
      <c r="O422" s="19" t="str">
        <f>VLOOKUP(Coffee_data[[#This Row],[Area Code]],Location!$B$1:$E$157,2,FALSE)</f>
        <v>Florida</v>
      </c>
      <c r="P422" s="19" t="str">
        <f>VLOOKUP(Coffee_data[[#This Row],[Area Code]],Location!$B$1:$E$157,3,FALSE)</f>
        <v>East</v>
      </c>
      <c r="Q422" s="19" t="str">
        <f>VLOOKUP(Coffee_data[[#This Row],[Area Code]],Location!$B$1:$E$157,4,FALSE)</f>
        <v>Major Market</v>
      </c>
      <c r="R422" s="56" t="str">
        <f>HLOOKUP(Coffee_data[[#This Row],[ProductId]],Product!$B$4:$O$7,2,FALSE)</f>
        <v>Regular</v>
      </c>
      <c r="S422" s="56" t="str">
        <f>HLOOKUP(Coffee_data[[#This Row],[ProductId]],Product!$B$4:$O$7,3,FALSE)</f>
        <v>Espresso</v>
      </c>
      <c r="T422" s="56" t="str">
        <f>HLOOKUP(Coffee_data[[#This Row],[ProductId]],Product!$B$4:$O$7,4,FALSE)</f>
        <v>Caffe Mocha</v>
      </c>
    </row>
    <row r="423" spans="1:20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83</v>
      </c>
      <c r="J423">
        <v>120</v>
      </c>
      <c r="K423">
        <v>200</v>
      </c>
      <c r="L423">
        <v>321</v>
      </c>
      <c r="M423">
        <v>3</v>
      </c>
      <c r="N423" s="2">
        <v>41698</v>
      </c>
      <c r="O423" s="19" t="str">
        <f>VLOOKUP(Coffee_data[[#This Row],[Area Code]],Location!$B$1:$E$157,2,FALSE)</f>
        <v>Florida</v>
      </c>
      <c r="P423" s="19" t="str">
        <f>VLOOKUP(Coffee_data[[#This Row],[Area Code]],Location!$B$1:$E$157,3,FALSE)</f>
        <v>East</v>
      </c>
      <c r="Q423" s="19" t="str">
        <f>VLOOKUP(Coffee_data[[#This Row],[Area Code]],Location!$B$1:$E$157,4,FALSE)</f>
        <v>Major Market</v>
      </c>
      <c r="R423" s="56" t="str">
        <f>HLOOKUP(Coffee_data[[#This Row],[ProductId]],Product!$B$4:$O$7,2,FALSE)</f>
        <v>Decaf</v>
      </c>
      <c r="S423" s="56" t="str">
        <f>HLOOKUP(Coffee_data[[#This Row],[ProductId]],Product!$B$4:$O$7,3,FALSE)</f>
        <v>Coffee</v>
      </c>
      <c r="T423" s="56" t="str">
        <f>HLOOKUP(Coffee_data[[#This Row],[ProductId]],Product!$B$4:$O$7,4,FALSE)</f>
        <v>Decaf Irish Cream</v>
      </c>
    </row>
    <row r="424" spans="1:20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41698</v>
      </c>
      <c r="O424" s="19" t="str">
        <f>VLOOKUP(Coffee_data[[#This Row],[Area Code]],Location!$B$1:$E$157,2,FALSE)</f>
        <v>Florida</v>
      </c>
      <c r="P424" s="19" t="str">
        <f>VLOOKUP(Coffee_data[[#This Row],[Area Code]],Location!$B$1:$E$157,3,FALSE)</f>
        <v>East</v>
      </c>
      <c r="Q424" s="19" t="str">
        <f>VLOOKUP(Coffee_data[[#This Row],[Area Code]],Location!$B$1:$E$157,4,FALSE)</f>
        <v>Major Market</v>
      </c>
      <c r="R424" s="56" t="str">
        <f>HLOOKUP(Coffee_data[[#This Row],[ProductId]],Product!$B$4:$O$7,2,FALSE)</f>
        <v>Regular</v>
      </c>
      <c r="S424" s="56" t="str">
        <f>HLOOKUP(Coffee_data[[#This Row],[ProductId]],Product!$B$4:$O$7,3,FALSE)</f>
        <v>Coffee</v>
      </c>
      <c r="T424" s="56" t="str">
        <f>HLOOKUP(Coffee_data[[#This Row],[ProductId]],Product!$B$4:$O$7,4,FALSE)</f>
        <v>Columbian</v>
      </c>
    </row>
    <row r="425" spans="1:20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22</v>
      </c>
      <c r="J425">
        <v>50</v>
      </c>
      <c r="K425">
        <v>88</v>
      </c>
      <c r="L425">
        <v>863</v>
      </c>
      <c r="M425">
        <v>8</v>
      </c>
      <c r="N425" s="2">
        <v>41698</v>
      </c>
      <c r="O425" s="19" t="str">
        <f>VLOOKUP(Coffee_data[[#This Row],[Area Code]],Location!$B$1:$E$157,2,FALSE)</f>
        <v>Florida</v>
      </c>
      <c r="P425" s="19" t="str">
        <f>VLOOKUP(Coffee_data[[#This Row],[Area Code]],Location!$B$1:$E$157,3,FALSE)</f>
        <v>East</v>
      </c>
      <c r="Q425" s="19" t="str">
        <f>VLOOKUP(Coffee_data[[#This Row],[Area Code]],Location!$B$1:$E$157,4,FALSE)</f>
        <v>Major Market</v>
      </c>
      <c r="R425" s="56" t="str">
        <f>HLOOKUP(Coffee_data[[#This Row],[ProductId]],Product!$B$4:$O$7,2,FALSE)</f>
        <v>Decaf</v>
      </c>
      <c r="S425" s="56" t="str">
        <f>HLOOKUP(Coffee_data[[#This Row],[ProductId]],Product!$B$4:$O$7,3,FALSE)</f>
        <v>Herbal Tea</v>
      </c>
      <c r="T425" s="56" t="str">
        <f>HLOOKUP(Coffee_data[[#This Row],[ProductId]],Product!$B$4:$O$7,4,FALSE)</f>
        <v>Chamomile</v>
      </c>
    </row>
    <row r="426" spans="1:20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31</v>
      </c>
      <c r="J426">
        <v>50</v>
      </c>
      <c r="K426">
        <v>90</v>
      </c>
      <c r="L426">
        <v>772</v>
      </c>
      <c r="M426">
        <v>9</v>
      </c>
      <c r="N426" s="2">
        <v>41698</v>
      </c>
      <c r="O426" s="19" t="str">
        <f>VLOOKUP(Coffee_data[[#This Row],[Area Code]],Location!$B$1:$E$157,2,FALSE)</f>
        <v>Florida</v>
      </c>
      <c r="P426" s="19" t="str">
        <f>VLOOKUP(Coffee_data[[#This Row],[Area Code]],Location!$B$1:$E$157,3,FALSE)</f>
        <v>East</v>
      </c>
      <c r="Q426" s="19" t="str">
        <f>VLOOKUP(Coffee_data[[#This Row],[Area Code]],Location!$B$1:$E$157,4,FALSE)</f>
        <v>Major Market</v>
      </c>
      <c r="R426" s="56" t="str">
        <f>HLOOKUP(Coffee_data[[#This Row],[ProductId]],Product!$B$4:$O$7,2,FALSE)</f>
        <v>Decaf</v>
      </c>
      <c r="S426" s="56" t="str">
        <f>HLOOKUP(Coffee_data[[#This Row],[ProductId]],Product!$B$4:$O$7,3,FALSE)</f>
        <v>Herbal Tea</v>
      </c>
      <c r="T426" s="56" t="str">
        <f>HLOOKUP(Coffee_data[[#This Row],[ProductId]],Product!$B$4:$O$7,4,FALSE)</f>
        <v>Lemon</v>
      </c>
    </row>
    <row r="427" spans="1:20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60</v>
      </c>
      <c r="J427">
        <v>70</v>
      </c>
      <c r="K427">
        <v>130</v>
      </c>
      <c r="L427">
        <v>813</v>
      </c>
      <c r="M427">
        <v>10</v>
      </c>
      <c r="N427" s="2">
        <v>41698</v>
      </c>
      <c r="O427" s="19" t="str">
        <f>VLOOKUP(Coffee_data[[#This Row],[Area Code]],Location!$B$1:$E$157,2,FALSE)</f>
        <v>Florida</v>
      </c>
      <c r="P427" s="19" t="str">
        <f>VLOOKUP(Coffee_data[[#This Row],[Area Code]],Location!$B$1:$E$157,3,FALSE)</f>
        <v>East</v>
      </c>
      <c r="Q427" s="19" t="str">
        <f>VLOOKUP(Coffee_data[[#This Row],[Area Code]],Location!$B$1:$E$157,4,FALSE)</f>
        <v>Major Market</v>
      </c>
      <c r="R427" s="56" t="str">
        <f>HLOOKUP(Coffee_data[[#This Row],[ProductId]],Product!$B$4:$O$7,2,FALSE)</f>
        <v>Decaf</v>
      </c>
      <c r="S427" s="56" t="str">
        <f>HLOOKUP(Coffee_data[[#This Row],[ProductId]],Product!$B$4:$O$7,3,FALSE)</f>
        <v>Herbal Tea</v>
      </c>
      <c r="T427" s="56" t="str">
        <f>HLOOKUP(Coffee_data[[#This Row],[ProductId]],Product!$B$4:$O$7,4,FALSE)</f>
        <v>Mint</v>
      </c>
    </row>
    <row r="428" spans="1:20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41</v>
      </c>
      <c r="J428">
        <v>50</v>
      </c>
      <c r="K428">
        <v>80</v>
      </c>
      <c r="L428">
        <v>978</v>
      </c>
      <c r="M428">
        <v>11</v>
      </c>
      <c r="N428" s="2">
        <v>41698</v>
      </c>
      <c r="O428" s="19" t="str">
        <f>VLOOKUP(Coffee_data[[#This Row],[Area Code]],Location!$B$1:$E$157,2,FALSE)</f>
        <v>Massachusetts</v>
      </c>
      <c r="P428" s="19" t="str">
        <f>VLOOKUP(Coffee_data[[#This Row],[Area Code]],Location!$B$1:$E$157,3,FALSE)</f>
        <v>East</v>
      </c>
      <c r="Q428" s="19" t="str">
        <f>VLOOKUP(Coffee_data[[#This Row],[Area Code]],Location!$B$1:$E$157,4,FALSE)</f>
        <v>Major Market</v>
      </c>
      <c r="R428" s="56" t="str">
        <f>HLOOKUP(Coffee_data[[#This Row],[ProductId]],Product!$B$4:$O$7,2,FALSE)</f>
        <v>Regular</v>
      </c>
      <c r="S428" s="56" t="str">
        <f>HLOOKUP(Coffee_data[[#This Row],[ProductId]],Product!$B$4:$O$7,3,FALSE)</f>
        <v>Tea</v>
      </c>
      <c r="T428" s="56" t="str">
        <f>HLOOKUP(Coffee_data[[#This Row],[ProductId]],Product!$B$4:$O$7,4,FALSE)</f>
        <v>Darjeeling</v>
      </c>
    </row>
    <row r="429" spans="1:20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37</v>
      </c>
      <c r="L429">
        <v>857</v>
      </c>
      <c r="M429">
        <v>13</v>
      </c>
      <c r="N429" s="2">
        <v>41698</v>
      </c>
      <c r="O429" s="19" t="str">
        <f>VLOOKUP(Coffee_data[[#This Row],[Area Code]],Location!$B$1:$E$157,2,FALSE)</f>
        <v>Massachusetts</v>
      </c>
      <c r="P429" s="19" t="str">
        <f>VLOOKUP(Coffee_data[[#This Row],[Area Code]],Location!$B$1:$E$157,3,FALSE)</f>
        <v>East</v>
      </c>
      <c r="Q429" s="19" t="str">
        <f>VLOOKUP(Coffee_data[[#This Row],[Area Code]],Location!$B$1:$E$157,4,FALSE)</f>
        <v>Major Market</v>
      </c>
      <c r="R429" s="56" t="str">
        <f>HLOOKUP(Coffee_data[[#This Row],[ProductId]],Product!$B$4:$O$7,2,FALSE)</f>
        <v>Regular</v>
      </c>
      <c r="S429" s="56" t="str">
        <f>HLOOKUP(Coffee_data[[#This Row],[ProductId]],Product!$B$4:$O$7,3,FALSE)</f>
        <v>Tea</v>
      </c>
      <c r="T429" s="56" t="str">
        <f>HLOOKUP(Coffee_data[[#This Row],[ProductId]],Product!$B$4:$O$7,4,FALSE)</f>
        <v>Green Tea</v>
      </c>
    </row>
    <row r="430" spans="1:20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317</v>
      </c>
      <c r="L430">
        <v>508</v>
      </c>
      <c r="M430">
        <v>7</v>
      </c>
      <c r="N430" s="2">
        <v>41698</v>
      </c>
      <c r="O430" s="19" t="str">
        <f>VLOOKUP(Coffee_data[[#This Row],[Area Code]],Location!$B$1:$E$157,2,FALSE)</f>
        <v>Massachusetts</v>
      </c>
      <c r="P430" s="19" t="str">
        <f>VLOOKUP(Coffee_data[[#This Row],[Area Code]],Location!$B$1:$E$157,3,FALSE)</f>
        <v>East</v>
      </c>
      <c r="Q430" s="19" t="str">
        <f>VLOOKUP(Coffee_data[[#This Row],[Area Code]],Location!$B$1:$E$157,4,FALSE)</f>
        <v>Major Market</v>
      </c>
      <c r="R430" s="56" t="str">
        <f>HLOOKUP(Coffee_data[[#This Row],[ProductId]],Product!$B$4:$O$7,2,FALSE)</f>
        <v>Regular</v>
      </c>
      <c r="S430" s="56" t="str">
        <f>HLOOKUP(Coffee_data[[#This Row],[ProductId]],Product!$B$4:$O$7,3,FALSE)</f>
        <v>Espresso</v>
      </c>
      <c r="T430" s="56" t="str">
        <f>HLOOKUP(Coffee_data[[#This Row],[ProductId]],Product!$B$4:$O$7,4,FALSE)</f>
        <v>Regular Espresso</v>
      </c>
    </row>
    <row r="431" spans="1:20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45</v>
      </c>
      <c r="J431">
        <v>80</v>
      </c>
      <c r="K431">
        <v>120</v>
      </c>
      <c r="L431">
        <v>508</v>
      </c>
      <c r="M431">
        <v>5</v>
      </c>
      <c r="N431" s="2">
        <v>41698</v>
      </c>
      <c r="O431" s="19" t="str">
        <f>VLOOKUP(Coffee_data[[#This Row],[Area Code]],Location!$B$1:$E$157,2,FALSE)</f>
        <v>Massachusetts</v>
      </c>
      <c r="P431" s="19" t="str">
        <f>VLOOKUP(Coffee_data[[#This Row],[Area Code]],Location!$B$1:$E$157,3,FALSE)</f>
        <v>East</v>
      </c>
      <c r="Q431" s="19" t="str">
        <f>VLOOKUP(Coffee_data[[#This Row],[Area Code]],Location!$B$1:$E$157,4,FALSE)</f>
        <v>Major Market</v>
      </c>
      <c r="R431" s="56" t="str">
        <f>HLOOKUP(Coffee_data[[#This Row],[ProductId]],Product!$B$4:$O$7,2,FALSE)</f>
        <v>Regular</v>
      </c>
      <c r="S431" s="56" t="str">
        <f>HLOOKUP(Coffee_data[[#This Row],[ProductId]],Product!$B$4:$O$7,3,FALSE)</f>
        <v>Espresso</v>
      </c>
      <c r="T431" s="56" t="str">
        <f>HLOOKUP(Coffee_data[[#This Row],[ProductId]],Product!$B$4:$O$7,4,FALSE)</f>
        <v>Caffe Mocha</v>
      </c>
    </row>
    <row r="432" spans="1:20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58</v>
      </c>
      <c r="J432">
        <v>400</v>
      </c>
      <c r="K432">
        <v>458</v>
      </c>
      <c r="L432">
        <v>978</v>
      </c>
      <c r="M432">
        <v>2</v>
      </c>
      <c r="N432" s="2">
        <v>41698</v>
      </c>
      <c r="O432" s="19" t="str">
        <f>VLOOKUP(Coffee_data[[#This Row],[Area Code]],Location!$B$1:$E$157,2,FALSE)</f>
        <v>Massachusetts</v>
      </c>
      <c r="P432" s="19" t="str">
        <f>VLOOKUP(Coffee_data[[#This Row],[Area Code]],Location!$B$1:$E$157,3,FALSE)</f>
        <v>East</v>
      </c>
      <c r="Q432" s="19" t="str">
        <f>VLOOKUP(Coffee_data[[#This Row],[Area Code]],Location!$B$1:$E$157,4,FALSE)</f>
        <v>Major Market</v>
      </c>
      <c r="R432" s="56" t="str">
        <f>HLOOKUP(Coffee_data[[#This Row],[ProductId]],Product!$B$4:$O$7,2,FALSE)</f>
        <v>Regular</v>
      </c>
      <c r="S432" s="56" t="str">
        <f>HLOOKUP(Coffee_data[[#This Row],[ProductId]],Product!$B$4:$O$7,3,FALSE)</f>
        <v>Coffee</v>
      </c>
      <c r="T432" s="56" t="str">
        <f>HLOOKUP(Coffee_data[[#This Row],[ProductId]],Product!$B$4:$O$7,4,FALSE)</f>
        <v>Columbian</v>
      </c>
    </row>
    <row r="433" spans="1:20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41698</v>
      </c>
      <c r="O433" s="19" t="str">
        <f>VLOOKUP(Coffee_data[[#This Row],[Area Code]],Location!$B$1:$E$157,2,FALSE)</f>
        <v>Massachusetts</v>
      </c>
      <c r="P433" s="19" t="str">
        <f>VLOOKUP(Coffee_data[[#This Row],[Area Code]],Location!$B$1:$E$157,3,FALSE)</f>
        <v>East</v>
      </c>
      <c r="Q433" s="19" t="str">
        <f>VLOOKUP(Coffee_data[[#This Row],[Area Code]],Location!$B$1:$E$157,4,FALSE)</f>
        <v>Major Market</v>
      </c>
      <c r="R433" s="56" t="str">
        <f>HLOOKUP(Coffee_data[[#This Row],[ProductId]],Product!$B$4:$O$7,2,FALSE)</f>
        <v>Decaf</v>
      </c>
      <c r="S433" s="56" t="str">
        <f>HLOOKUP(Coffee_data[[#This Row],[ProductId]],Product!$B$4:$O$7,3,FALSE)</f>
        <v>Herbal Tea</v>
      </c>
      <c r="T433" s="56" t="str">
        <f>HLOOKUP(Coffee_data[[#This Row],[ProductId]],Product!$B$4:$O$7,4,FALSE)</f>
        <v>Lemon</v>
      </c>
    </row>
    <row r="434" spans="1:20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51</v>
      </c>
      <c r="L434">
        <v>603</v>
      </c>
      <c r="M434">
        <v>11</v>
      </c>
      <c r="N434" s="2">
        <v>41698</v>
      </c>
      <c r="O434" s="19" t="str">
        <f>VLOOKUP(Coffee_data[[#This Row],[Area Code]],Location!$B$1:$E$157,2,FALSE)</f>
        <v>New Hampshire</v>
      </c>
      <c r="P434" s="19" t="str">
        <f>VLOOKUP(Coffee_data[[#This Row],[Area Code]],Location!$B$1:$E$157,3,FALSE)</f>
        <v>East</v>
      </c>
      <c r="Q434" s="19" t="str">
        <f>VLOOKUP(Coffee_data[[#This Row],[Area Code]],Location!$B$1:$E$157,4,FALSE)</f>
        <v>Small Market</v>
      </c>
      <c r="R434" s="56" t="str">
        <f>HLOOKUP(Coffee_data[[#This Row],[ProductId]],Product!$B$4:$O$7,2,FALSE)</f>
        <v>Regular</v>
      </c>
      <c r="S434" s="56" t="str">
        <f>HLOOKUP(Coffee_data[[#This Row],[ProductId]],Product!$B$4:$O$7,3,FALSE)</f>
        <v>Tea</v>
      </c>
      <c r="T434" s="56" t="str">
        <f>HLOOKUP(Coffee_data[[#This Row],[ProductId]],Product!$B$4:$O$7,4,FALSE)</f>
        <v>Darjeeling</v>
      </c>
    </row>
    <row r="435" spans="1:20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53</v>
      </c>
      <c r="L435">
        <v>603</v>
      </c>
      <c r="M435">
        <v>13</v>
      </c>
      <c r="N435" s="2">
        <v>41698</v>
      </c>
      <c r="O435" s="19" t="str">
        <f>VLOOKUP(Coffee_data[[#This Row],[Area Code]],Location!$B$1:$E$157,2,FALSE)</f>
        <v>New Hampshire</v>
      </c>
      <c r="P435" s="19" t="str">
        <f>VLOOKUP(Coffee_data[[#This Row],[Area Code]],Location!$B$1:$E$157,3,FALSE)</f>
        <v>East</v>
      </c>
      <c r="Q435" s="19" t="str">
        <f>VLOOKUP(Coffee_data[[#This Row],[Area Code]],Location!$B$1:$E$157,4,FALSE)</f>
        <v>Small Market</v>
      </c>
      <c r="R435" s="56" t="str">
        <f>HLOOKUP(Coffee_data[[#This Row],[ProductId]],Product!$B$4:$O$7,2,FALSE)</f>
        <v>Regular</v>
      </c>
      <c r="S435" s="56" t="str">
        <f>HLOOKUP(Coffee_data[[#This Row],[ProductId]],Product!$B$4:$O$7,3,FALSE)</f>
        <v>Tea</v>
      </c>
      <c r="T435" s="56" t="str">
        <f>HLOOKUP(Coffee_data[[#This Row],[ProductId]],Product!$B$4:$O$7,4,FALSE)</f>
        <v>Green Tea</v>
      </c>
    </row>
    <row r="436" spans="1:20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37</v>
      </c>
      <c r="J436">
        <v>40</v>
      </c>
      <c r="K436">
        <v>70</v>
      </c>
      <c r="L436">
        <v>603</v>
      </c>
      <c r="M436">
        <v>7</v>
      </c>
      <c r="N436" s="2">
        <v>41698</v>
      </c>
      <c r="O436" s="19" t="str">
        <f>VLOOKUP(Coffee_data[[#This Row],[Area Code]],Location!$B$1:$E$157,2,FALSE)</f>
        <v>New Hampshire</v>
      </c>
      <c r="P436" s="19" t="str">
        <f>VLOOKUP(Coffee_data[[#This Row],[Area Code]],Location!$B$1:$E$157,3,FALSE)</f>
        <v>East</v>
      </c>
      <c r="Q436" s="19" t="str">
        <f>VLOOKUP(Coffee_data[[#This Row],[Area Code]],Location!$B$1:$E$157,4,FALSE)</f>
        <v>Small Market</v>
      </c>
      <c r="R436" s="56" t="str">
        <f>HLOOKUP(Coffee_data[[#This Row],[ProductId]],Product!$B$4:$O$7,2,FALSE)</f>
        <v>Regular</v>
      </c>
      <c r="S436" s="56" t="str">
        <f>HLOOKUP(Coffee_data[[#This Row],[ProductId]],Product!$B$4:$O$7,3,FALSE)</f>
        <v>Espresso</v>
      </c>
      <c r="T436" s="56" t="str">
        <f>HLOOKUP(Coffee_data[[#This Row],[ProductId]],Product!$B$4:$O$7,4,FALSE)</f>
        <v>Regular Espresso</v>
      </c>
    </row>
    <row r="437" spans="1:20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41698</v>
      </c>
      <c r="O437" s="19" t="str">
        <f>VLOOKUP(Coffee_data[[#This Row],[Area Code]],Location!$B$1:$E$157,2,FALSE)</f>
        <v>New Hampshire</v>
      </c>
      <c r="P437" s="19" t="str">
        <f>VLOOKUP(Coffee_data[[#This Row],[Area Code]],Location!$B$1:$E$157,3,FALSE)</f>
        <v>East</v>
      </c>
      <c r="Q437" s="19" t="str">
        <f>VLOOKUP(Coffee_data[[#This Row],[Area Code]],Location!$B$1:$E$157,4,FALSE)</f>
        <v>Small Market</v>
      </c>
      <c r="R437" s="56" t="str">
        <f>HLOOKUP(Coffee_data[[#This Row],[ProductId]],Product!$B$4:$O$7,2,FALSE)</f>
        <v>Regular</v>
      </c>
      <c r="S437" s="56" t="str">
        <f>HLOOKUP(Coffee_data[[#This Row],[ProductId]],Product!$B$4:$O$7,3,FALSE)</f>
        <v>Espresso</v>
      </c>
      <c r="T437" s="56" t="str">
        <f>HLOOKUP(Coffee_data[[#This Row],[ProductId]],Product!$B$4:$O$7,4,FALSE)</f>
        <v>Caffe Mocha</v>
      </c>
    </row>
    <row r="438" spans="1:20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39</v>
      </c>
      <c r="J438">
        <v>60</v>
      </c>
      <c r="K438">
        <v>100</v>
      </c>
      <c r="L438">
        <v>603</v>
      </c>
      <c r="M438">
        <v>1</v>
      </c>
      <c r="N438" s="2">
        <v>41698</v>
      </c>
      <c r="O438" s="19" t="str">
        <f>VLOOKUP(Coffee_data[[#This Row],[Area Code]],Location!$B$1:$E$157,2,FALSE)</f>
        <v>New Hampshire</v>
      </c>
      <c r="P438" s="19" t="str">
        <f>VLOOKUP(Coffee_data[[#This Row],[Area Code]],Location!$B$1:$E$157,3,FALSE)</f>
        <v>East</v>
      </c>
      <c r="Q438" s="19" t="str">
        <f>VLOOKUP(Coffee_data[[#This Row],[Area Code]],Location!$B$1:$E$157,4,FALSE)</f>
        <v>Small Market</v>
      </c>
      <c r="R438" s="56" t="str">
        <f>HLOOKUP(Coffee_data[[#This Row],[ProductId]],Product!$B$4:$O$7,2,FALSE)</f>
        <v>Regular</v>
      </c>
      <c r="S438" s="56" t="str">
        <f>HLOOKUP(Coffee_data[[#This Row],[ProductId]],Product!$B$4:$O$7,3,FALSE)</f>
        <v>Coffee</v>
      </c>
      <c r="T438" s="56" t="str">
        <f>HLOOKUP(Coffee_data[[#This Row],[ProductId]],Product!$B$4:$O$7,4,FALSE)</f>
        <v>Amaretto</v>
      </c>
    </row>
    <row r="439" spans="1:20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42</v>
      </c>
      <c r="J439">
        <v>70</v>
      </c>
      <c r="K439">
        <v>108</v>
      </c>
      <c r="L439">
        <v>603</v>
      </c>
      <c r="M439">
        <v>2</v>
      </c>
      <c r="N439" s="2">
        <v>41698</v>
      </c>
      <c r="O439" s="19" t="str">
        <f>VLOOKUP(Coffee_data[[#This Row],[Area Code]],Location!$B$1:$E$157,2,FALSE)</f>
        <v>New Hampshire</v>
      </c>
      <c r="P439" s="19" t="str">
        <f>VLOOKUP(Coffee_data[[#This Row],[Area Code]],Location!$B$1:$E$157,3,FALSE)</f>
        <v>East</v>
      </c>
      <c r="Q439" s="19" t="str">
        <f>VLOOKUP(Coffee_data[[#This Row],[Area Code]],Location!$B$1:$E$157,4,FALSE)</f>
        <v>Small Market</v>
      </c>
      <c r="R439" s="56" t="str">
        <f>HLOOKUP(Coffee_data[[#This Row],[ProductId]],Product!$B$4:$O$7,2,FALSE)</f>
        <v>Regular</v>
      </c>
      <c r="S439" s="56" t="str">
        <f>HLOOKUP(Coffee_data[[#This Row],[ProductId]],Product!$B$4:$O$7,3,FALSE)</f>
        <v>Coffee</v>
      </c>
      <c r="T439" s="56" t="str">
        <f>HLOOKUP(Coffee_data[[#This Row],[ProductId]],Product!$B$4:$O$7,4,FALSE)</f>
        <v>Columbian</v>
      </c>
    </row>
    <row r="440" spans="1:20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41698</v>
      </c>
      <c r="O440" s="19" t="str">
        <f>VLOOKUP(Coffee_data[[#This Row],[Area Code]],Location!$B$1:$E$157,2,FALSE)</f>
        <v>New Hampshire</v>
      </c>
      <c r="P440" s="19" t="str">
        <f>VLOOKUP(Coffee_data[[#This Row],[Area Code]],Location!$B$1:$E$157,3,FALSE)</f>
        <v>East</v>
      </c>
      <c r="Q440" s="19" t="str">
        <f>VLOOKUP(Coffee_data[[#This Row],[Area Code]],Location!$B$1:$E$157,4,FALSE)</f>
        <v>Small Market</v>
      </c>
      <c r="R440" s="56" t="str">
        <f>HLOOKUP(Coffee_data[[#This Row],[ProductId]],Product!$B$4:$O$7,2,FALSE)</f>
        <v>Decaf</v>
      </c>
      <c r="S440" s="56" t="str">
        <f>HLOOKUP(Coffee_data[[#This Row],[ProductId]],Product!$B$4:$O$7,3,FALSE)</f>
        <v>Herbal Tea</v>
      </c>
      <c r="T440" s="56" t="str">
        <f>HLOOKUP(Coffee_data[[#This Row],[ProductId]],Product!$B$4:$O$7,4,FALSE)</f>
        <v>Lemon</v>
      </c>
    </row>
    <row r="441" spans="1:20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239</v>
      </c>
      <c r="L441">
        <v>716</v>
      </c>
      <c r="M441">
        <v>11</v>
      </c>
      <c r="N441" s="2">
        <v>41698</v>
      </c>
      <c r="O441" s="19" t="str">
        <f>VLOOKUP(Coffee_data[[#This Row],[Area Code]],Location!$B$1:$E$157,2,FALSE)</f>
        <v>New York</v>
      </c>
      <c r="P441" s="19" t="str">
        <f>VLOOKUP(Coffee_data[[#This Row],[Area Code]],Location!$B$1:$E$157,3,FALSE)</f>
        <v>East</v>
      </c>
      <c r="Q441" s="19" t="str">
        <f>VLOOKUP(Coffee_data[[#This Row],[Area Code]],Location!$B$1:$E$157,4,FALSE)</f>
        <v>Major Market</v>
      </c>
      <c r="R441" s="56" t="str">
        <f>HLOOKUP(Coffee_data[[#This Row],[ProductId]],Product!$B$4:$O$7,2,FALSE)</f>
        <v>Regular</v>
      </c>
      <c r="S441" s="56" t="str">
        <f>HLOOKUP(Coffee_data[[#This Row],[ProductId]],Product!$B$4:$O$7,3,FALSE)</f>
        <v>Tea</v>
      </c>
      <c r="T441" s="56" t="str">
        <f>HLOOKUP(Coffee_data[[#This Row],[ProductId]],Product!$B$4:$O$7,4,FALSE)</f>
        <v>Darjeeling</v>
      </c>
    </row>
    <row r="442" spans="1:20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242</v>
      </c>
      <c r="L442">
        <v>315</v>
      </c>
      <c r="M442">
        <v>12</v>
      </c>
      <c r="N442" s="2">
        <v>41698</v>
      </c>
      <c r="O442" s="19" t="str">
        <f>VLOOKUP(Coffee_data[[#This Row],[Area Code]],Location!$B$1:$E$157,2,FALSE)</f>
        <v>New York</v>
      </c>
      <c r="P442" s="19" t="str">
        <f>VLOOKUP(Coffee_data[[#This Row],[Area Code]],Location!$B$1:$E$157,3,FALSE)</f>
        <v>East</v>
      </c>
      <c r="Q442" s="19" t="str">
        <f>VLOOKUP(Coffee_data[[#This Row],[Area Code]],Location!$B$1:$E$157,4,FALSE)</f>
        <v>Major Market</v>
      </c>
      <c r="R442" s="56" t="str">
        <f>HLOOKUP(Coffee_data[[#This Row],[ProductId]],Product!$B$4:$O$7,2,FALSE)</f>
        <v>Regular</v>
      </c>
      <c r="S442" s="56" t="str">
        <f>HLOOKUP(Coffee_data[[#This Row],[ProductId]],Product!$B$4:$O$7,3,FALSE)</f>
        <v>Tea</v>
      </c>
      <c r="T442" s="56" t="str">
        <f>HLOOKUP(Coffee_data[[#This Row],[ProductId]],Product!$B$4:$O$7,4,FALSE)</f>
        <v>Earl Grey</v>
      </c>
    </row>
    <row r="443" spans="1:20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41698</v>
      </c>
      <c r="O443" s="19" t="str">
        <f>VLOOKUP(Coffee_data[[#This Row],[Area Code]],Location!$B$1:$E$157,2,FALSE)</f>
        <v>New York</v>
      </c>
      <c r="P443" s="19" t="str">
        <f>VLOOKUP(Coffee_data[[#This Row],[Area Code]],Location!$B$1:$E$157,3,FALSE)</f>
        <v>East</v>
      </c>
      <c r="Q443" s="19" t="str">
        <f>VLOOKUP(Coffee_data[[#This Row],[Area Code]],Location!$B$1:$E$157,4,FALSE)</f>
        <v>Major Market</v>
      </c>
      <c r="R443" s="56" t="str">
        <f>HLOOKUP(Coffee_data[[#This Row],[ProductId]],Product!$B$4:$O$7,2,FALSE)</f>
        <v>Regular</v>
      </c>
      <c r="S443" s="56" t="str">
        <f>HLOOKUP(Coffee_data[[#This Row],[ProductId]],Product!$B$4:$O$7,3,FALSE)</f>
        <v>Tea</v>
      </c>
      <c r="T443" s="56" t="str">
        <f>HLOOKUP(Coffee_data[[#This Row],[ProductId]],Product!$B$4:$O$7,4,FALSE)</f>
        <v>Green Tea</v>
      </c>
    </row>
    <row r="444" spans="1:20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103</v>
      </c>
      <c r="J444">
        <v>-60</v>
      </c>
      <c r="K444">
        <v>65</v>
      </c>
      <c r="L444">
        <v>607</v>
      </c>
      <c r="M444">
        <v>5</v>
      </c>
      <c r="N444" s="2">
        <v>41698</v>
      </c>
      <c r="O444" s="19" t="str">
        <f>VLOOKUP(Coffee_data[[#This Row],[Area Code]],Location!$B$1:$E$157,2,FALSE)</f>
        <v>New York</v>
      </c>
      <c r="P444" s="19" t="str">
        <f>VLOOKUP(Coffee_data[[#This Row],[Area Code]],Location!$B$1:$E$157,3,FALSE)</f>
        <v>East</v>
      </c>
      <c r="Q444" s="19" t="str">
        <f>VLOOKUP(Coffee_data[[#This Row],[Area Code]],Location!$B$1:$E$157,4,FALSE)</f>
        <v>Major Market</v>
      </c>
      <c r="R444" s="56" t="str">
        <f>HLOOKUP(Coffee_data[[#This Row],[ProductId]],Product!$B$4:$O$7,2,FALSE)</f>
        <v>Regular</v>
      </c>
      <c r="S444" s="56" t="str">
        <f>HLOOKUP(Coffee_data[[#This Row],[ProductId]],Product!$B$4:$O$7,3,FALSE)</f>
        <v>Espresso</v>
      </c>
      <c r="T444" s="56" t="str">
        <f>HLOOKUP(Coffee_data[[#This Row],[ProductId]],Product!$B$4:$O$7,4,FALSE)</f>
        <v>Caffe Mocha</v>
      </c>
    </row>
    <row r="445" spans="1:20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166</v>
      </c>
      <c r="J445">
        <v>290</v>
      </c>
      <c r="K445">
        <v>517</v>
      </c>
      <c r="L445">
        <v>718</v>
      </c>
      <c r="M445">
        <v>7</v>
      </c>
      <c r="N445" s="2">
        <v>41698</v>
      </c>
      <c r="O445" s="19" t="str">
        <f>VLOOKUP(Coffee_data[[#This Row],[Area Code]],Location!$B$1:$E$157,2,FALSE)</f>
        <v>New York</v>
      </c>
      <c r="P445" s="19" t="str">
        <f>VLOOKUP(Coffee_data[[#This Row],[Area Code]],Location!$B$1:$E$157,3,FALSE)</f>
        <v>East</v>
      </c>
      <c r="Q445" s="19" t="str">
        <f>VLOOKUP(Coffee_data[[#This Row],[Area Code]],Location!$B$1:$E$157,4,FALSE)</f>
        <v>Major Market</v>
      </c>
      <c r="R445" s="56" t="str">
        <f>HLOOKUP(Coffee_data[[#This Row],[ProductId]],Product!$B$4:$O$7,2,FALSE)</f>
        <v>Regular</v>
      </c>
      <c r="S445" s="56" t="str">
        <f>HLOOKUP(Coffee_data[[#This Row],[ProductId]],Product!$B$4:$O$7,3,FALSE)</f>
        <v>Espresso</v>
      </c>
      <c r="T445" s="56" t="str">
        <f>HLOOKUP(Coffee_data[[#This Row],[ProductId]],Product!$B$4:$O$7,4,FALSE)</f>
        <v>Regular Espresso</v>
      </c>
    </row>
    <row r="446" spans="1:20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206</v>
      </c>
      <c r="J446">
        <v>390</v>
      </c>
      <c r="K446">
        <v>640</v>
      </c>
      <c r="L446">
        <v>718</v>
      </c>
      <c r="M446">
        <v>2</v>
      </c>
      <c r="N446" s="2">
        <v>41698</v>
      </c>
      <c r="O446" s="19" t="str">
        <f>VLOOKUP(Coffee_data[[#This Row],[Area Code]],Location!$B$1:$E$157,2,FALSE)</f>
        <v>New York</v>
      </c>
      <c r="P446" s="19" t="str">
        <f>VLOOKUP(Coffee_data[[#This Row],[Area Code]],Location!$B$1:$E$157,3,FALSE)</f>
        <v>East</v>
      </c>
      <c r="Q446" s="19" t="str">
        <f>VLOOKUP(Coffee_data[[#This Row],[Area Code]],Location!$B$1:$E$157,4,FALSE)</f>
        <v>Major Market</v>
      </c>
      <c r="R446" s="56" t="str">
        <f>HLOOKUP(Coffee_data[[#This Row],[ProductId]],Product!$B$4:$O$7,2,FALSE)</f>
        <v>Regular</v>
      </c>
      <c r="S446" s="56" t="str">
        <f>HLOOKUP(Coffee_data[[#This Row],[ProductId]],Product!$B$4:$O$7,3,FALSE)</f>
        <v>Coffee</v>
      </c>
      <c r="T446" s="56" t="str">
        <f>HLOOKUP(Coffee_data[[#This Row],[ProductId]],Product!$B$4:$O$7,4,FALSE)</f>
        <v>Columbian</v>
      </c>
    </row>
    <row r="447" spans="1:20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127</v>
      </c>
      <c r="J447">
        <v>220</v>
      </c>
      <c r="K447">
        <v>400</v>
      </c>
      <c r="L447">
        <v>516</v>
      </c>
      <c r="M447">
        <v>9</v>
      </c>
      <c r="N447" s="2">
        <v>41698</v>
      </c>
      <c r="O447" s="19" t="str">
        <f>VLOOKUP(Coffee_data[[#This Row],[Area Code]],Location!$B$1:$E$157,2,FALSE)</f>
        <v>New York</v>
      </c>
      <c r="P447" s="19" t="str">
        <f>VLOOKUP(Coffee_data[[#This Row],[Area Code]],Location!$B$1:$E$157,3,FALSE)</f>
        <v>East</v>
      </c>
      <c r="Q447" s="19" t="str">
        <f>VLOOKUP(Coffee_data[[#This Row],[Area Code]],Location!$B$1:$E$157,4,FALSE)</f>
        <v>Major Market</v>
      </c>
      <c r="R447" s="56" t="str">
        <f>HLOOKUP(Coffee_data[[#This Row],[ProductId]],Product!$B$4:$O$7,2,FALSE)</f>
        <v>Decaf</v>
      </c>
      <c r="S447" s="56" t="str">
        <f>HLOOKUP(Coffee_data[[#This Row],[ProductId]],Product!$B$4:$O$7,3,FALSE)</f>
        <v>Herbal Tea</v>
      </c>
      <c r="T447" s="56" t="str">
        <f>HLOOKUP(Coffee_data[[#This Row],[ProductId]],Product!$B$4:$O$7,4,FALSE)</f>
        <v>Lemon</v>
      </c>
    </row>
    <row r="448" spans="1:20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130</v>
      </c>
      <c r="L448">
        <v>914</v>
      </c>
      <c r="M448">
        <v>10</v>
      </c>
      <c r="N448" s="2">
        <v>41698</v>
      </c>
      <c r="O448" s="19" t="str">
        <f>VLOOKUP(Coffee_data[[#This Row],[Area Code]],Location!$B$1:$E$157,2,FALSE)</f>
        <v>New York</v>
      </c>
      <c r="P448" s="19" t="str">
        <f>VLOOKUP(Coffee_data[[#This Row],[Area Code]],Location!$B$1:$E$157,3,FALSE)</f>
        <v>East</v>
      </c>
      <c r="Q448" s="19" t="str">
        <f>VLOOKUP(Coffee_data[[#This Row],[Area Code]],Location!$B$1:$E$157,4,FALSE)</f>
        <v>Major Market</v>
      </c>
      <c r="R448" s="56" t="str">
        <f>HLOOKUP(Coffee_data[[#This Row],[ProductId]],Product!$B$4:$O$7,2,FALSE)</f>
        <v>Decaf</v>
      </c>
      <c r="S448" s="56" t="str">
        <f>HLOOKUP(Coffee_data[[#This Row],[ProductId]],Product!$B$4:$O$7,3,FALSE)</f>
        <v>Herbal Tea</v>
      </c>
      <c r="T448" s="56" t="str">
        <f>HLOOKUP(Coffee_data[[#This Row],[ProductId]],Product!$B$4:$O$7,4,FALSE)</f>
        <v>Mint</v>
      </c>
    </row>
    <row r="449" spans="1:20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54</v>
      </c>
      <c r="J449">
        <v>70</v>
      </c>
      <c r="K449">
        <v>124</v>
      </c>
      <c r="L449">
        <v>318</v>
      </c>
      <c r="M449">
        <v>4</v>
      </c>
      <c r="N449" s="2">
        <v>41698</v>
      </c>
      <c r="O449" s="19" t="str">
        <f>VLOOKUP(Coffee_data[[#This Row],[Area Code]],Location!$B$1:$E$157,2,FALSE)</f>
        <v>Louisiana</v>
      </c>
      <c r="P449" s="19" t="str">
        <f>VLOOKUP(Coffee_data[[#This Row],[Area Code]],Location!$B$1:$E$157,3,FALSE)</f>
        <v>South</v>
      </c>
      <c r="Q449" s="19" t="str">
        <f>VLOOKUP(Coffee_data[[#This Row],[Area Code]],Location!$B$1:$E$157,4,FALSE)</f>
        <v>Small Market</v>
      </c>
      <c r="R449" s="56" t="str">
        <f>HLOOKUP(Coffee_data[[#This Row],[ProductId]],Product!$B$4:$O$7,2,FALSE)</f>
        <v>Regular</v>
      </c>
      <c r="S449" s="56" t="str">
        <f>HLOOKUP(Coffee_data[[#This Row],[ProductId]],Product!$B$4:$O$7,3,FALSE)</f>
        <v>Espresso</v>
      </c>
      <c r="T449" s="56" t="str">
        <f>HLOOKUP(Coffee_data[[#This Row],[ProductId]],Product!$B$4:$O$7,4,FALSE)</f>
        <v>Caffe Latte</v>
      </c>
    </row>
    <row r="450" spans="1:20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55</v>
      </c>
      <c r="J450">
        <v>90</v>
      </c>
      <c r="K450">
        <v>140</v>
      </c>
      <c r="L450">
        <v>318</v>
      </c>
      <c r="M450">
        <v>5</v>
      </c>
      <c r="N450" s="2">
        <v>41698</v>
      </c>
      <c r="O450" s="19" t="str">
        <f>VLOOKUP(Coffee_data[[#This Row],[Area Code]],Location!$B$1:$E$157,2,FALSE)</f>
        <v>Louisiana</v>
      </c>
      <c r="P450" s="19" t="str">
        <f>VLOOKUP(Coffee_data[[#This Row],[Area Code]],Location!$B$1:$E$157,3,FALSE)</f>
        <v>South</v>
      </c>
      <c r="Q450" s="19" t="str">
        <f>VLOOKUP(Coffee_data[[#This Row],[Area Code]],Location!$B$1:$E$157,4,FALSE)</f>
        <v>Small Market</v>
      </c>
      <c r="R450" s="56" t="str">
        <f>HLOOKUP(Coffee_data[[#This Row],[ProductId]],Product!$B$4:$O$7,2,FALSE)</f>
        <v>Regular</v>
      </c>
      <c r="S450" s="56" t="str">
        <f>HLOOKUP(Coffee_data[[#This Row],[ProductId]],Product!$B$4:$O$7,3,FALSE)</f>
        <v>Espresso</v>
      </c>
      <c r="T450" s="56" t="str">
        <f>HLOOKUP(Coffee_data[[#This Row],[ProductId]],Product!$B$4:$O$7,4,FALSE)</f>
        <v>Caffe Mocha</v>
      </c>
    </row>
    <row r="451" spans="1:20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116</v>
      </c>
      <c r="L451">
        <v>504</v>
      </c>
      <c r="M451">
        <v>6</v>
      </c>
      <c r="N451" s="2">
        <v>41698</v>
      </c>
      <c r="O451" s="19" t="str">
        <f>VLOOKUP(Coffee_data[[#This Row],[Area Code]],Location!$B$1:$E$157,2,FALSE)</f>
        <v>Louisiana</v>
      </c>
      <c r="P451" s="19" t="str">
        <f>VLOOKUP(Coffee_data[[#This Row],[Area Code]],Location!$B$1:$E$157,3,FALSE)</f>
        <v>South</v>
      </c>
      <c r="Q451" s="19" t="str">
        <f>VLOOKUP(Coffee_data[[#This Row],[Area Code]],Location!$B$1:$E$157,4,FALSE)</f>
        <v>Small Market</v>
      </c>
      <c r="R451" s="56" t="str">
        <f>HLOOKUP(Coffee_data[[#This Row],[ProductId]],Product!$B$4:$O$7,2,FALSE)</f>
        <v>Decaf</v>
      </c>
      <c r="S451" s="56" t="str">
        <f>HLOOKUP(Coffee_data[[#This Row],[ProductId]],Product!$B$4:$O$7,3,FALSE)</f>
        <v>Espresso</v>
      </c>
      <c r="T451" s="56" t="str">
        <f>HLOOKUP(Coffee_data[[#This Row],[ProductId]],Product!$B$4:$O$7,4,FALSE)</f>
        <v>Decaf Espresso</v>
      </c>
    </row>
    <row r="452" spans="1:20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32</v>
      </c>
      <c r="J452">
        <v>60</v>
      </c>
      <c r="K452">
        <v>108</v>
      </c>
      <c r="L452">
        <v>337</v>
      </c>
      <c r="M452">
        <v>8</v>
      </c>
      <c r="N452" s="2">
        <v>41698</v>
      </c>
      <c r="O452" s="19" t="str">
        <f>VLOOKUP(Coffee_data[[#This Row],[Area Code]],Location!$B$1:$E$157,2,FALSE)</f>
        <v>Louisiana</v>
      </c>
      <c r="P452" s="19" t="str">
        <f>VLOOKUP(Coffee_data[[#This Row],[Area Code]],Location!$B$1:$E$157,3,FALSE)</f>
        <v>South</v>
      </c>
      <c r="Q452" s="19" t="str">
        <f>VLOOKUP(Coffee_data[[#This Row],[Area Code]],Location!$B$1:$E$157,4,FALSE)</f>
        <v>Small Market</v>
      </c>
      <c r="R452" s="56" t="str">
        <f>HLOOKUP(Coffee_data[[#This Row],[ProductId]],Product!$B$4:$O$7,2,FALSE)</f>
        <v>Decaf</v>
      </c>
      <c r="S452" s="56" t="str">
        <f>HLOOKUP(Coffee_data[[#This Row],[ProductId]],Product!$B$4:$O$7,3,FALSE)</f>
        <v>Herbal Tea</v>
      </c>
      <c r="T452" s="56" t="str">
        <f>HLOOKUP(Coffee_data[[#This Row],[ProductId]],Product!$B$4:$O$7,4,FALSE)</f>
        <v>Chamomile</v>
      </c>
    </row>
    <row r="453" spans="1:20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89</v>
      </c>
      <c r="J453">
        <v>100</v>
      </c>
      <c r="K453">
        <v>171</v>
      </c>
      <c r="L453">
        <v>318</v>
      </c>
      <c r="M453">
        <v>9</v>
      </c>
      <c r="N453" s="2">
        <v>41698</v>
      </c>
      <c r="O453" s="19" t="str">
        <f>VLOOKUP(Coffee_data[[#This Row],[Area Code]],Location!$B$1:$E$157,2,FALSE)</f>
        <v>Louisiana</v>
      </c>
      <c r="P453" s="19" t="str">
        <f>VLOOKUP(Coffee_data[[#This Row],[Area Code]],Location!$B$1:$E$157,3,FALSE)</f>
        <v>South</v>
      </c>
      <c r="Q453" s="19" t="str">
        <f>VLOOKUP(Coffee_data[[#This Row],[Area Code]],Location!$B$1:$E$157,4,FALSE)</f>
        <v>Small Market</v>
      </c>
      <c r="R453" s="56" t="str">
        <f>HLOOKUP(Coffee_data[[#This Row],[ProductId]],Product!$B$4:$O$7,2,FALSE)</f>
        <v>Decaf</v>
      </c>
      <c r="S453" s="56" t="str">
        <f>HLOOKUP(Coffee_data[[#This Row],[ProductId]],Product!$B$4:$O$7,3,FALSE)</f>
        <v>Herbal Tea</v>
      </c>
      <c r="T453" s="56" t="str">
        <f>HLOOKUP(Coffee_data[[#This Row],[ProductId]],Product!$B$4:$O$7,4,FALSE)</f>
        <v>Lemon</v>
      </c>
    </row>
    <row r="454" spans="1:20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41698</v>
      </c>
      <c r="O454" s="19" t="str">
        <f>VLOOKUP(Coffee_data[[#This Row],[Area Code]],Location!$B$1:$E$157,2,FALSE)</f>
        <v>Louisiana</v>
      </c>
      <c r="P454" s="19" t="str">
        <f>VLOOKUP(Coffee_data[[#This Row],[Area Code]],Location!$B$1:$E$157,3,FALSE)</f>
        <v>South</v>
      </c>
      <c r="Q454" s="19" t="str">
        <f>VLOOKUP(Coffee_data[[#This Row],[Area Code]],Location!$B$1:$E$157,4,FALSE)</f>
        <v>Small Market</v>
      </c>
      <c r="R454" s="56" t="str">
        <f>HLOOKUP(Coffee_data[[#This Row],[ProductId]],Product!$B$4:$O$7,2,FALSE)</f>
        <v>Decaf</v>
      </c>
      <c r="S454" s="56" t="str">
        <f>HLOOKUP(Coffee_data[[#This Row],[ProductId]],Product!$B$4:$O$7,3,FALSE)</f>
        <v>Coffee</v>
      </c>
      <c r="T454" s="56" t="str">
        <f>HLOOKUP(Coffee_data[[#This Row],[ProductId]],Product!$B$4:$O$7,4,FALSE)</f>
        <v>Decaf Irish Cream</v>
      </c>
    </row>
    <row r="455" spans="1:20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38</v>
      </c>
      <c r="J455">
        <v>60</v>
      </c>
      <c r="K455">
        <v>98</v>
      </c>
      <c r="L455">
        <v>225</v>
      </c>
      <c r="M455">
        <v>2</v>
      </c>
      <c r="N455" s="2">
        <v>41698</v>
      </c>
      <c r="O455" s="19" t="str">
        <f>VLOOKUP(Coffee_data[[#This Row],[Area Code]],Location!$B$1:$E$157,2,FALSE)</f>
        <v>Louisiana</v>
      </c>
      <c r="P455" s="19" t="str">
        <f>VLOOKUP(Coffee_data[[#This Row],[Area Code]],Location!$B$1:$E$157,3,FALSE)</f>
        <v>South</v>
      </c>
      <c r="Q455" s="19" t="str">
        <f>VLOOKUP(Coffee_data[[#This Row],[Area Code]],Location!$B$1:$E$157,4,FALSE)</f>
        <v>Small Market</v>
      </c>
      <c r="R455" s="56" t="str">
        <f>HLOOKUP(Coffee_data[[#This Row],[ProductId]],Product!$B$4:$O$7,2,FALSE)</f>
        <v>Regular</v>
      </c>
      <c r="S455" s="56" t="str">
        <f>HLOOKUP(Coffee_data[[#This Row],[ProductId]],Product!$B$4:$O$7,3,FALSE)</f>
        <v>Coffee</v>
      </c>
      <c r="T455" s="56" t="str">
        <f>HLOOKUP(Coffee_data[[#This Row],[ProductId]],Product!$B$4:$O$7,4,FALSE)</f>
        <v>Columbian</v>
      </c>
    </row>
    <row r="456" spans="1:20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41698</v>
      </c>
      <c r="O456" s="19" t="str">
        <f>VLOOKUP(Coffee_data[[#This Row],[Area Code]],Location!$B$1:$E$157,2,FALSE)</f>
        <v>New Mexico</v>
      </c>
      <c r="P456" s="19" t="str">
        <f>VLOOKUP(Coffee_data[[#This Row],[Area Code]],Location!$B$1:$E$157,3,FALSE)</f>
        <v>South</v>
      </c>
      <c r="Q456" s="19" t="str">
        <f>VLOOKUP(Coffee_data[[#This Row],[Area Code]],Location!$B$1:$E$157,4,FALSE)</f>
        <v>Small Market</v>
      </c>
      <c r="R456" s="56" t="str">
        <f>HLOOKUP(Coffee_data[[#This Row],[ProductId]],Product!$B$4:$O$7,2,FALSE)</f>
        <v>Regular</v>
      </c>
      <c r="S456" s="56" t="str">
        <f>HLOOKUP(Coffee_data[[#This Row],[ProductId]],Product!$B$4:$O$7,3,FALSE)</f>
        <v>Espresso</v>
      </c>
      <c r="T456" s="56" t="str">
        <f>HLOOKUP(Coffee_data[[#This Row],[ProductId]],Product!$B$4:$O$7,4,FALSE)</f>
        <v>Caffe Latte</v>
      </c>
    </row>
    <row r="457" spans="1:20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41698</v>
      </c>
      <c r="O457" s="19" t="str">
        <f>VLOOKUP(Coffee_data[[#This Row],[Area Code]],Location!$B$1:$E$157,2,FALSE)</f>
        <v>New Mexico</v>
      </c>
      <c r="P457" s="19" t="str">
        <f>VLOOKUP(Coffee_data[[#This Row],[Area Code]],Location!$B$1:$E$157,3,FALSE)</f>
        <v>South</v>
      </c>
      <c r="Q457" s="19" t="str">
        <f>VLOOKUP(Coffee_data[[#This Row],[Area Code]],Location!$B$1:$E$157,4,FALSE)</f>
        <v>Small Market</v>
      </c>
      <c r="R457" s="56" t="str">
        <f>HLOOKUP(Coffee_data[[#This Row],[ProductId]],Product!$B$4:$O$7,2,FALSE)</f>
        <v>Regular</v>
      </c>
      <c r="S457" s="56" t="str">
        <f>HLOOKUP(Coffee_data[[#This Row],[ProductId]],Product!$B$4:$O$7,3,FALSE)</f>
        <v>Espresso</v>
      </c>
      <c r="T457" s="56" t="str">
        <f>HLOOKUP(Coffee_data[[#This Row],[ProductId]],Product!$B$4:$O$7,4,FALSE)</f>
        <v>Caffe Mocha</v>
      </c>
    </row>
    <row r="458" spans="1:20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41698</v>
      </c>
      <c r="O458" s="19" t="str">
        <f>VLOOKUP(Coffee_data[[#This Row],[Area Code]],Location!$B$1:$E$157,2,FALSE)</f>
        <v>New Mexico</v>
      </c>
      <c r="P458" s="19" t="str">
        <f>VLOOKUP(Coffee_data[[#This Row],[Area Code]],Location!$B$1:$E$157,3,FALSE)</f>
        <v>South</v>
      </c>
      <c r="Q458" s="19" t="str">
        <f>VLOOKUP(Coffee_data[[#This Row],[Area Code]],Location!$B$1:$E$157,4,FALSE)</f>
        <v>Small Market</v>
      </c>
      <c r="R458" s="56" t="str">
        <f>HLOOKUP(Coffee_data[[#This Row],[ProductId]],Product!$B$4:$O$7,2,FALSE)</f>
        <v>Decaf</v>
      </c>
      <c r="S458" s="56" t="str">
        <f>HLOOKUP(Coffee_data[[#This Row],[ProductId]],Product!$B$4:$O$7,3,FALSE)</f>
        <v>Espresso</v>
      </c>
      <c r="T458" s="56" t="str">
        <f>HLOOKUP(Coffee_data[[#This Row],[ProductId]],Product!$B$4:$O$7,4,FALSE)</f>
        <v>Decaf Espresso</v>
      </c>
    </row>
    <row r="459" spans="1:20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41698</v>
      </c>
      <c r="O459" s="19" t="str">
        <f>VLOOKUP(Coffee_data[[#This Row],[Area Code]],Location!$B$1:$E$157,2,FALSE)</f>
        <v>New Mexico</v>
      </c>
      <c r="P459" s="19" t="str">
        <f>VLOOKUP(Coffee_data[[#This Row],[Area Code]],Location!$B$1:$E$157,3,FALSE)</f>
        <v>South</v>
      </c>
      <c r="Q459" s="19" t="str">
        <f>VLOOKUP(Coffee_data[[#This Row],[Area Code]],Location!$B$1:$E$157,4,FALSE)</f>
        <v>Small Market</v>
      </c>
      <c r="R459" s="56" t="str">
        <f>HLOOKUP(Coffee_data[[#This Row],[ProductId]],Product!$B$4:$O$7,2,FALSE)</f>
        <v>Decaf</v>
      </c>
      <c r="S459" s="56" t="str">
        <f>HLOOKUP(Coffee_data[[#This Row],[ProductId]],Product!$B$4:$O$7,3,FALSE)</f>
        <v>Herbal Tea</v>
      </c>
      <c r="T459" s="56" t="str">
        <f>HLOOKUP(Coffee_data[[#This Row],[ProductId]],Product!$B$4:$O$7,4,FALSE)</f>
        <v>Chamomile</v>
      </c>
    </row>
    <row r="460" spans="1:20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69</v>
      </c>
      <c r="L460">
        <v>505</v>
      </c>
      <c r="M460">
        <v>9</v>
      </c>
      <c r="N460" s="2">
        <v>41698</v>
      </c>
      <c r="O460" s="19" t="str">
        <f>VLOOKUP(Coffee_data[[#This Row],[Area Code]],Location!$B$1:$E$157,2,FALSE)</f>
        <v>New Mexico</v>
      </c>
      <c r="P460" s="19" t="str">
        <f>VLOOKUP(Coffee_data[[#This Row],[Area Code]],Location!$B$1:$E$157,3,FALSE)</f>
        <v>South</v>
      </c>
      <c r="Q460" s="19" t="str">
        <f>VLOOKUP(Coffee_data[[#This Row],[Area Code]],Location!$B$1:$E$157,4,FALSE)</f>
        <v>Small Market</v>
      </c>
      <c r="R460" s="56" t="str">
        <f>HLOOKUP(Coffee_data[[#This Row],[ProductId]],Product!$B$4:$O$7,2,FALSE)</f>
        <v>Decaf</v>
      </c>
      <c r="S460" s="56" t="str">
        <f>HLOOKUP(Coffee_data[[#This Row],[ProductId]],Product!$B$4:$O$7,3,FALSE)</f>
        <v>Herbal Tea</v>
      </c>
      <c r="T460" s="56" t="str">
        <f>HLOOKUP(Coffee_data[[#This Row],[ProductId]],Product!$B$4:$O$7,4,FALSE)</f>
        <v>Lemon</v>
      </c>
    </row>
    <row r="461" spans="1:20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84</v>
      </c>
      <c r="J461">
        <v>20</v>
      </c>
      <c r="K461">
        <v>127</v>
      </c>
      <c r="L461">
        <v>505</v>
      </c>
      <c r="M461">
        <v>3</v>
      </c>
      <c r="N461" s="2">
        <v>41698</v>
      </c>
      <c r="O461" s="19" t="str">
        <f>VLOOKUP(Coffee_data[[#This Row],[Area Code]],Location!$B$1:$E$157,2,FALSE)</f>
        <v>New Mexico</v>
      </c>
      <c r="P461" s="19" t="str">
        <f>VLOOKUP(Coffee_data[[#This Row],[Area Code]],Location!$B$1:$E$157,3,FALSE)</f>
        <v>South</v>
      </c>
      <c r="Q461" s="19" t="str">
        <f>VLOOKUP(Coffee_data[[#This Row],[Area Code]],Location!$B$1:$E$157,4,FALSE)</f>
        <v>Small Market</v>
      </c>
      <c r="R461" s="56" t="str">
        <f>HLOOKUP(Coffee_data[[#This Row],[ProductId]],Product!$B$4:$O$7,2,FALSE)</f>
        <v>Decaf</v>
      </c>
      <c r="S461" s="56" t="str">
        <f>HLOOKUP(Coffee_data[[#This Row],[ProductId]],Product!$B$4:$O$7,3,FALSE)</f>
        <v>Coffee</v>
      </c>
      <c r="T461" s="56" t="str">
        <f>HLOOKUP(Coffee_data[[#This Row],[ProductId]],Product!$B$4:$O$7,4,FALSE)</f>
        <v>Decaf Irish Cream</v>
      </c>
    </row>
    <row r="462" spans="1:20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52</v>
      </c>
      <c r="J462">
        <v>90</v>
      </c>
      <c r="K462">
        <v>142</v>
      </c>
      <c r="L462">
        <v>505</v>
      </c>
      <c r="M462">
        <v>2</v>
      </c>
      <c r="N462" s="2">
        <v>41698</v>
      </c>
      <c r="O462" s="19" t="str">
        <f>VLOOKUP(Coffee_data[[#This Row],[Area Code]],Location!$B$1:$E$157,2,FALSE)</f>
        <v>New Mexico</v>
      </c>
      <c r="P462" s="19" t="str">
        <f>VLOOKUP(Coffee_data[[#This Row],[Area Code]],Location!$B$1:$E$157,3,FALSE)</f>
        <v>South</v>
      </c>
      <c r="Q462" s="19" t="str">
        <f>VLOOKUP(Coffee_data[[#This Row],[Area Code]],Location!$B$1:$E$157,4,FALSE)</f>
        <v>Small Market</v>
      </c>
      <c r="R462" s="56" t="str">
        <f>HLOOKUP(Coffee_data[[#This Row],[ProductId]],Product!$B$4:$O$7,2,FALSE)</f>
        <v>Regular</v>
      </c>
      <c r="S462" s="56" t="str">
        <f>HLOOKUP(Coffee_data[[#This Row],[ProductId]],Product!$B$4:$O$7,3,FALSE)</f>
        <v>Coffee</v>
      </c>
      <c r="T462" s="56" t="str">
        <f>HLOOKUP(Coffee_data[[#This Row],[ProductId]],Product!$B$4:$O$7,4,FALSE)</f>
        <v>Columbian</v>
      </c>
    </row>
    <row r="463" spans="1:20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176</v>
      </c>
      <c r="L463">
        <v>405</v>
      </c>
      <c r="M463">
        <v>4</v>
      </c>
      <c r="N463" s="2">
        <v>41698</v>
      </c>
      <c r="O463" s="19" t="str">
        <f>VLOOKUP(Coffee_data[[#This Row],[Area Code]],Location!$B$1:$E$157,2,FALSE)</f>
        <v>Oklahoma</v>
      </c>
      <c r="P463" s="19" t="str">
        <f>VLOOKUP(Coffee_data[[#This Row],[Area Code]],Location!$B$1:$E$157,3,FALSE)</f>
        <v>South</v>
      </c>
      <c r="Q463" s="19" t="str">
        <f>VLOOKUP(Coffee_data[[#This Row],[Area Code]],Location!$B$1:$E$157,4,FALSE)</f>
        <v>Small Market</v>
      </c>
      <c r="R463" s="56" t="str">
        <f>HLOOKUP(Coffee_data[[#This Row],[ProductId]],Product!$B$4:$O$7,2,FALSE)</f>
        <v>Regular</v>
      </c>
      <c r="S463" s="56" t="str">
        <f>HLOOKUP(Coffee_data[[#This Row],[ProductId]],Product!$B$4:$O$7,3,FALSE)</f>
        <v>Espresso</v>
      </c>
      <c r="T463" s="56" t="str">
        <f>HLOOKUP(Coffee_data[[#This Row],[ProductId]],Product!$B$4:$O$7,4,FALSE)</f>
        <v>Caffe Latte</v>
      </c>
    </row>
    <row r="464" spans="1:20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35</v>
      </c>
      <c r="L464">
        <v>918</v>
      </c>
      <c r="M464">
        <v>5</v>
      </c>
      <c r="N464" s="2">
        <v>41698</v>
      </c>
      <c r="O464" s="19" t="str">
        <f>VLOOKUP(Coffee_data[[#This Row],[Area Code]],Location!$B$1:$E$157,2,FALSE)</f>
        <v>Oklahoma</v>
      </c>
      <c r="P464" s="19" t="str">
        <f>VLOOKUP(Coffee_data[[#This Row],[Area Code]],Location!$B$1:$E$157,3,FALSE)</f>
        <v>South</v>
      </c>
      <c r="Q464" s="19" t="str">
        <f>VLOOKUP(Coffee_data[[#This Row],[Area Code]],Location!$B$1:$E$157,4,FALSE)</f>
        <v>Small Market</v>
      </c>
      <c r="R464" s="56" t="str">
        <f>HLOOKUP(Coffee_data[[#This Row],[ProductId]],Product!$B$4:$O$7,2,FALSE)</f>
        <v>Regular</v>
      </c>
      <c r="S464" s="56" t="str">
        <f>HLOOKUP(Coffee_data[[#This Row],[ProductId]],Product!$B$4:$O$7,3,FALSE)</f>
        <v>Espresso</v>
      </c>
      <c r="T464" s="56" t="str">
        <f>HLOOKUP(Coffee_data[[#This Row],[ProductId]],Product!$B$4:$O$7,4,FALSE)</f>
        <v>Caffe Mocha</v>
      </c>
    </row>
    <row r="465" spans="1:20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76</v>
      </c>
      <c r="J465">
        <v>110</v>
      </c>
      <c r="K465">
        <v>174</v>
      </c>
      <c r="L465">
        <v>580</v>
      </c>
      <c r="M465">
        <v>6</v>
      </c>
      <c r="N465" s="2">
        <v>41698</v>
      </c>
      <c r="O465" s="19" t="str">
        <f>VLOOKUP(Coffee_data[[#This Row],[Area Code]],Location!$B$1:$E$157,2,FALSE)</f>
        <v>Oklahoma</v>
      </c>
      <c r="P465" s="19" t="str">
        <f>VLOOKUP(Coffee_data[[#This Row],[Area Code]],Location!$B$1:$E$157,3,FALSE)</f>
        <v>South</v>
      </c>
      <c r="Q465" s="19" t="str">
        <f>VLOOKUP(Coffee_data[[#This Row],[Area Code]],Location!$B$1:$E$157,4,FALSE)</f>
        <v>Small Market</v>
      </c>
      <c r="R465" s="56" t="str">
        <f>HLOOKUP(Coffee_data[[#This Row],[ProductId]],Product!$B$4:$O$7,2,FALSE)</f>
        <v>Decaf</v>
      </c>
      <c r="S465" s="56" t="str">
        <f>HLOOKUP(Coffee_data[[#This Row],[ProductId]],Product!$B$4:$O$7,3,FALSE)</f>
        <v>Espresso</v>
      </c>
      <c r="T465" s="56" t="str">
        <f>HLOOKUP(Coffee_data[[#This Row],[ProductId]],Product!$B$4:$O$7,4,FALSE)</f>
        <v>Decaf Espresso</v>
      </c>
    </row>
    <row r="466" spans="1:20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118</v>
      </c>
      <c r="L466">
        <v>580</v>
      </c>
      <c r="M466">
        <v>8</v>
      </c>
      <c r="N466" s="2">
        <v>41698</v>
      </c>
      <c r="O466" s="19" t="str">
        <f>VLOOKUP(Coffee_data[[#This Row],[Area Code]],Location!$B$1:$E$157,2,FALSE)</f>
        <v>Oklahoma</v>
      </c>
      <c r="P466" s="19" t="str">
        <f>VLOOKUP(Coffee_data[[#This Row],[Area Code]],Location!$B$1:$E$157,3,FALSE)</f>
        <v>South</v>
      </c>
      <c r="Q466" s="19" t="str">
        <f>VLOOKUP(Coffee_data[[#This Row],[Area Code]],Location!$B$1:$E$157,4,FALSE)</f>
        <v>Small Market</v>
      </c>
      <c r="R466" s="56" t="str">
        <f>HLOOKUP(Coffee_data[[#This Row],[ProductId]],Product!$B$4:$O$7,2,FALSE)</f>
        <v>Decaf</v>
      </c>
      <c r="S466" s="56" t="str">
        <f>HLOOKUP(Coffee_data[[#This Row],[ProductId]],Product!$B$4:$O$7,3,FALSE)</f>
        <v>Herbal Tea</v>
      </c>
      <c r="T466" s="56" t="str">
        <f>HLOOKUP(Coffee_data[[#This Row],[ProductId]],Product!$B$4:$O$7,4,FALSE)</f>
        <v>Chamomile</v>
      </c>
    </row>
    <row r="467" spans="1:20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229</v>
      </c>
      <c r="L467">
        <v>405</v>
      </c>
      <c r="M467">
        <v>9</v>
      </c>
      <c r="N467" s="2">
        <v>41698</v>
      </c>
      <c r="O467" s="19" t="str">
        <f>VLOOKUP(Coffee_data[[#This Row],[Area Code]],Location!$B$1:$E$157,2,FALSE)</f>
        <v>Oklahoma</v>
      </c>
      <c r="P467" s="19" t="str">
        <f>VLOOKUP(Coffee_data[[#This Row],[Area Code]],Location!$B$1:$E$157,3,FALSE)</f>
        <v>South</v>
      </c>
      <c r="Q467" s="19" t="str">
        <f>VLOOKUP(Coffee_data[[#This Row],[Area Code]],Location!$B$1:$E$157,4,FALSE)</f>
        <v>Small Market</v>
      </c>
      <c r="R467" s="56" t="str">
        <f>HLOOKUP(Coffee_data[[#This Row],[ProductId]],Product!$B$4:$O$7,2,FALSE)</f>
        <v>Decaf</v>
      </c>
      <c r="S467" s="56" t="str">
        <f>HLOOKUP(Coffee_data[[#This Row],[ProductId]],Product!$B$4:$O$7,3,FALSE)</f>
        <v>Herbal Tea</v>
      </c>
      <c r="T467" s="56" t="str">
        <f>HLOOKUP(Coffee_data[[#This Row],[ProductId]],Product!$B$4:$O$7,4,FALSE)</f>
        <v>Lemon</v>
      </c>
    </row>
    <row r="468" spans="1:20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37</v>
      </c>
      <c r="J468">
        <v>50</v>
      </c>
      <c r="K468">
        <v>93</v>
      </c>
      <c r="L468">
        <v>405</v>
      </c>
      <c r="M468">
        <v>3</v>
      </c>
      <c r="N468" s="2">
        <v>41698</v>
      </c>
      <c r="O468" s="19" t="str">
        <f>VLOOKUP(Coffee_data[[#This Row],[Area Code]],Location!$B$1:$E$157,2,FALSE)</f>
        <v>Oklahoma</v>
      </c>
      <c r="P468" s="19" t="str">
        <f>VLOOKUP(Coffee_data[[#This Row],[Area Code]],Location!$B$1:$E$157,3,FALSE)</f>
        <v>South</v>
      </c>
      <c r="Q468" s="19" t="str">
        <f>VLOOKUP(Coffee_data[[#This Row],[Area Code]],Location!$B$1:$E$157,4,FALSE)</f>
        <v>Small Market</v>
      </c>
      <c r="R468" s="56" t="str">
        <f>HLOOKUP(Coffee_data[[#This Row],[ProductId]],Product!$B$4:$O$7,2,FALSE)</f>
        <v>Decaf</v>
      </c>
      <c r="S468" s="56" t="str">
        <f>HLOOKUP(Coffee_data[[#This Row],[ProductId]],Product!$B$4:$O$7,3,FALSE)</f>
        <v>Coffee</v>
      </c>
      <c r="T468" s="56" t="str">
        <f>HLOOKUP(Coffee_data[[#This Row],[ProductId]],Product!$B$4:$O$7,4,FALSE)</f>
        <v>Decaf Irish Cream</v>
      </c>
    </row>
    <row r="469" spans="1:20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48</v>
      </c>
      <c r="J469">
        <v>70</v>
      </c>
      <c r="K469">
        <v>118</v>
      </c>
      <c r="L469">
        <v>918</v>
      </c>
      <c r="M469">
        <v>2</v>
      </c>
      <c r="N469" s="2">
        <v>41698</v>
      </c>
      <c r="O469" s="19" t="str">
        <f>VLOOKUP(Coffee_data[[#This Row],[Area Code]],Location!$B$1:$E$157,2,FALSE)</f>
        <v>Oklahoma</v>
      </c>
      <c r="P469" s="19" t="str">
        <f>VLOOKUP(Coffee_data[[#This Row],[Area Code]],Location!$B$1:$E$157,3,FALSE)</f>
        <v>South</v>
      </c>
      <c r="Q469" s="19" t="str">
        <f>VLOOKUP(Coffee_data[[#This Row],[Area Code]],Location!$B$1:$E$157,4,FALSE)</f>
        <v>Small Market</v>
      </c>
      <c r="R469" s="56" t="str">
        <f>HLOOKUP(Coffee_data[[#This Row],[ProductId]],Product!$B$4:$O$7,2,FALSE)</f>
        <v>Regular</v>
      </c>
      <c r="S469" s="56" t="str">
        <f>HLOOKUP(Coffee_data[[#This Row],[ProductId]],Product!$B$4:$O$7,3,FALSE)</f>
        <v>Coffee</v>
      </c>
      <c r="T469" s="56" t="str">
        <f>HLOOKUP(Coffee_data[[#This Row],[ProductId]],Product!$B$4:$O$7,4,FALSE)</f>
        <v>Columbian</v>
      </c>
    </row>
    <row r="470" spans="1:20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64</v>
      </c>
      <c r="J470">
        <v>90</v>
      </c>
      <c r="K470">
        <v>150</v>
      </c>
      <c r="L470">
        <v>325</v>
      </c>
      <c r="M470">
        <v>4</v>
      </c>
      <c r="N470" s="2">
        <v>41698</v>
      </c>
      <c r="O470" s="19" t="str">
        <f>VLOOKUP(Coffee_data[[#This Row],[Area Code]],Location!$B$1:$E$157,2,FALSE)</f>
        <v>Texas</v>
      </c>
      <c r="P470" s="19" t="str">
        <f>VLOOKUP(Coffee_data[[#This Row],[Area Code]],Location!$B$1:$E$157,3,FALSE)</f>
        <v>South</v>
      </c>
      <c r="Q470" s="19" t="str">
        <f>VLOOKUP(Coffee_data[[#This Row],[Area Code]],Location!$B$1:$E$157,4,FALSE)</f>
        <v>Major Market</v>
      </c>
      <c r="R470" s="56" t="str">
        <f>HLOOKUP(Coffee_data[[#This Row],[ProductId]],Product!$B$4:$O$7,2,FALSE)</f>
        <v>Regular</v>
      </c>
      <c r="S470" s="56" t="str">
        <f>HLOOKUP(Coffee_data[[#This Row],[ProductId]],Product!$B$4:$O$7,3,FALSE)</f>
        <v>Espresso</v>
      </c>
      <c r="T470" s="56" t="str">
        <f>HLOOKUP(Coffee_data[[#This Row],[ProductId]],Product!$B$4:$O$7,4,FALSE)</f>
        <v>Caffe Latte</v>
      </c>
    </row>
    <row r="471" spans="1:20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65</v>
      </c>
      <c r="J471">
        <v>110</v>
      </c>
      <c r="K471">
        <v>180</v>
      </c>
      <c r="L471">
        <v>936</v>
      </c>
      <c r="M471">
        <v>5</v>
      </c>
      <c r="N471" s="2">
        <v>41698</v>
      </c>
      <c r="O471" s="19" t="str">
        <f>VLOOKUP(Coffee_data[[#This Row],[Area Code]],Location!$B$1:$E$157,2,FALSE)</f>
        <v>Texas</v>
      </c>
      <c r="P471" s="19" t="str">
        <f>VLOOKUP(Coffee_data[[#This Row],[Area Code]],Location!$B$1:$E$157,3,FALSE)</f>
        <v>South</v>
      </c>
      <c r="Q471" s="19" t="str">
        <f>VLOOKUP(Coffee_data[[#This Row],[Area Code]],Location!$B$1:$E$157,4,FALSE)</f>
        <v>Major Market</v>
      </c>
      <c r="R471" s="56" t="str">
        <f>HLOOKUP(Coffee_data[[#This Row],[ProductId]],Product!$B$4:$O$7,2,FALSE)</f>
        <v>Regular</v>
      </c>
      <c r="S471" s="56" t="str">
        <f>HLOOKUP(Coffee_data[[#This Row],[ProductId]],Product!$B$4:$O$7,3,FALSE)</f>
        <v>Espresso</v>
      </c>
      <c r="T471" s="56" t="str">
        <f>HLOOKUP(Coffee_data[[#This Row],[ProductId]],Product!$B$4:$O$7,4,FALSE)</f>
        <v>Caffe Mocha</v>
      </c>
    </row>
    <row r="472" spans="1:20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66</v>
      </c>
      <c r="J472">
        <v>110</v>
      </c>
      <c r="K472">
        <v>170</v>
      </c>
      <c r="L472">
        <v>972</v>
      </c>
      <c r="M472">
        <v>6</v>
      </c>
      <c r="N472" s="2">
        <v>41698</v>
      </c>
      <c r="O472" s="19" t="str">
        <f>VLOOKUP(Coffee_data[[#This Row],[Area Code]],Location!$B$1:$E$157,2,FALSE)</f>
        <v>Texas</v>
      </c>
      <c r="P472" s="19" t="str">
        <f>VLOOKUP(Coffee_data[[#This Row],[Area Code]],Location!$B$1:$E$157,3,FALSE)</f>
        <v>South</v>
      </c>
      <c r="Q472" s="19" t="str">
        <f>VLOOKUP(Coffee_data[[#This Row],[Area Code]],Location!$B$1:$E$157,4,FALSE)</f>
        <v>Major Market</v>
      </c>
      <c r="R472" s="56" t="str">
        <f>HLOOKUP(Coffee_data[[#This Row],[ProductId]],Product!$B$4:$O$7,2,FALSE)</f>
        <v>Decaf</v>
      </c>
      <c r="S472" s="56" t="str">
        <f>HLOOKUP(Coffee_data[[#This Row],[ProductId]],Product!$B$4:$O$7,3,FALSE)</f>
        <v>Espresso</v>
      </c>
      <c r="T472" s="56" t="str">
        <f>HLOOKUP(Coffee_data[[#This Row],[ProductId]],Product!$B$4:$O$7,4,FALSE)</f>
        <v>Decaf Espresso</v>
      </c>
    </row>
    <row r="473" spans="1:20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42</v>
      </c>
      <c r="J473">
        <v>80</v>
      </c>
      <c r="K473">
        <v>138</v>
      </c>
      <c r="L473">
        <v>214</v>
      </c>
      <c r="M473">
        <v>8</v>
      </c>
      <c r="N473" s="2">
        <v>41698</v>
      </c>
      <c r="O473" s="19" t="str">
        <f>VLOOKUP(Coffee_data[[#This Row],[Area Code]],Location!$B$1:$E$157,2,FALSE)</f>
        <v>Texas</v>
      </c>
      <c r="P473" s="19" t="str">
        <f>VLOOKUP(Coffee_data[[#This Row],[Area Code]],Location!$B$1:$E$157,3,FALSE)</f>
        <v>South</v>
      </c>
      <c r="Q473" s="19" t="str">
        <f>VLOOKUP(Coffee_data[[#This Row],[Area Code]],Location!$B$1:$E$157,4,FALSE)</f>
        <v>Major Market</v>
      </c>
      <c r="R473" s="56" t="str">
        <f>HLOOKUP(Coffee_data[[#This Row],[ProductId]],Product!$B$4:$O$7,2,FALSE)</f>
        <v>Decaf</v>
      </c>
      <c r="S473" s="56" t="str">
        <f>HLOOKUP(Coffee_data[[#This Row],[ProductId]],Product!$B$4:$O$7,3,FALSE)</f>
        <v>Herbal Tea</v>
      </c>
      <c r="T473" s="56" t="str">
        <f>HLOOKUP(Coffee_data[[#This Row],[ProductId]],Product!$B$4:$O$7,4,FALSE)</f>
        <v>Chamomile</v>
      </c>
    </row>
    <row r="474" spans="1:20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49</v>
      </c>
      <c r="J474">
        <v>70</v>
      </c>
      <c r="K474">
        <v>119</v>
      </c>
      <c r="L474">
        <v>281</v>
      </c>
      <c r="M474">
        <v>9</v>
      </c>
      <c r="N474" s="2">
        <v>41698</v>
      </c>
      <c r="O474" s="19" t="str">
        <f>VLOOKUP(Coffee_data[[#This Row],[Area Code]],Location!$B$1:$E$157,2,FALSE)</f>
        <v>Texas</v>
      </c>
      <c r="P474" s="19" t="str">
        <f>VLOOKUP(Coffee_data[[#This Row],[Area Code]],Location!$B$1:$E$157,3,FALSE)</f>
        <v>South</v>
      </c>
      <c r="Q474" s="19" t="str">
        <f>VLOOKUP(Coffee_data[[#This Row],[Area Code]],Location!$B$1:$E$157,4,FALSE)</f>
        <v>Major Market</v>
      </c>
      <c r="R474" s="56" t="str">
        <f>HLOOKUP(Coffee_data[[#This Row],[ProductId]],Product!$B$4:$O$7,2,FALSE)</f>
        <v>Decaf</v>
      </c>
      <c r="S474" s="56" t="str">
        <f>HLOOKUP(Coffee_data[[#This Row],[ProductId]],Product!$B$4:$O$7,3,FALSE)</f>
        <v>Herbal Tea</v>
      </c>
      <c r="T474" s="56" t="str">
        <f>HLOOKUP(Coffee_data[[#This Row],[ProductId]],Product!$B$4:$O$7,4,FALSE)</f>
        <v>Lemon</v>
      </c>
    </row>
    <row r="475" spans="1:20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170</v>
      </c>
      <c r="J475">
        <v>140</v>
      </c>
      <c r="K475">
        <v>243</v>
      </c>
      <c r="L475">
        <v>214</v>
      </c>
      <c r="M475">
        <v>3</v>
      </c>
      <c r="N475" s="2">
        <v>41698</v>
      </c>
      <c r="O475" s="19" t="str">
        <f>VLOOKUP(Coffee_data[[#This Row],[Area Code]],Location!$B$1:$E$157,2,FALSE)</f>
        <v>Texas</v>
      </c>
      <c r="P475" s="19" t="str">
        <f>VLOOKUP(Coffee_data[[#This Row],[Area Code]],Location!$B$1:$E$157,3,FALSE)</f>
        <v>South</v>
      </c>
      <c r="Q475" s="19" t="str">
        <f>VLOOKUP(Coffee_data[[#This Row],[Area Code]],Location!$B$1:$E$157,4,FALSE)</f>
        <v>Major Market</v>
      </c>
      <c r="R475" s="56" t="str">
        <f>HLOOKUP(Coffee_data[[#This Row],[ProductId]],Product!$B$4:$O$7,2,FALSE)</f>
        <v>Decaf</v>
      </c>
      <c r="S475" s="56" t="str">
        <f>HLOOKUP(Coffee_data[[#This Row],[ProductId]],Product!$B$4:$O$7,3,FALSE)</f>
        <v>Coffee</v>
      </c>
      <c r="T475" s="56" t="str">
        <f>HLOOKUP(Coffee_data[[#This Row],[ProductId]],Product!$B$4:$O$7,4,FALSE)</f>
        <v>Decaf Irish Cream</v>
      </c>
    </row>
    <row r="476" spans="1:20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272</v>
      </c>
      <c r="J476">
        <v>320</v>
      </c>
      <c r="K476">
        <v>582</v>
      </c>
      <c r="L476">
        <v>940</v>
      </c>
      <c r="M476">
        <v>2</v>
      </c>
      <c r="N476" s="2">
        <v>41698</v>
      </c>
      <c r="O476" s="19" t="str">
        <f>VLOOKUP(Coffee_data[[#This Row],[Area Code]],Location!$B$1:$E$157,2,FALSE)</f>
        <v>Texas</v>
      </c>
      <c r="P476" s="19" t="str">
        <f>VLOOKUP(Coffee_data[[#This Row],[Area Code]],Location!$B$1:$E$157,3,FALSE)</f>
        <v>South</v>
      </c>
      <c r="Q476" s="19" t="str">
        <f>VLOOKUP(Coffee_data[[#This Row],[Area Code]],Location!$B$1:$E$157,4,FALSE)</f>
        <v>Major Market</v>
      </c>
      <c r="R476" s="56" t="str">
        <f>HLOOKUP(Coffee_data[[#This Row],[ProductId]],Product!$B$4:$O$7,2,FALSE)</f>
        <v>Regular</v>
      </c>
      <c r="S476" s="56" t="str">
        <f>HLOOKUP(Coffee_data[[#This Row],[ProductId]],Product!$B$4:$O$7,3,FALSE)</f>
        <v>Coffee</v>
      </c>
      <c r="T476" s="56" t="str">
        <f>HLOOKUP(Coffee_data[[#This Row],[ProductId]],Product!$B$4:$O$7,4,FALSE)</f>
        <v>Columbian</v>
      </c>
    </row>
    <row r="477" spans="1:20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106</v>
      </c>
      <c r="L477">
        <v>435</v>
      </c>
      <c r="M477">
        <v>4</v>
      </c>
      <c r="N477" s="2">
        <v>41698</v>
      </c>
      <c r="O477" s="19" t="str">
        <f>VLOOKUP(Coffee_data[[#This Row],[Area Code]],Location!$B$1:$E$157,2,FALSE)</f>
        <v>Utah</v>
      </c>
      <c r="P477" s="19" t="str">
        <f>VLOOKUP(Coffee_data[[#This Row],[Area Code]],Location!$B$1:$E$157,3,FALSE)</f>
        <v>West</v>
      </c>
      <c r="Q477" s="19" t="str">
        <f>VLOOKUP(Coffee_data[[#This Row],[Area Code]],Location!$B$1:$E$157,4,FALSE)</f>
        <v>Small Market</v>
      </c>
      <c r="R477" s="56" t="str">
        <f>HLOOKUP(Coffee_data[[#This Row],[ProductId]],Product!$B$4:$O$7,2,FALSE)</f>
        <v>Regular</v>
      </c>
      <c r="S477" s="56" t="str">
        <f>HLOOKUP(Coffee_data[[#This Row],[ProductId]],Product!$B$4:$O$7,3,FALSE)</f>
        <v>Espresso</v>
      </c>
      <c r="T477" s="56" t="str">
        <f>HLOOKUP(Coffee_data[[#This Row],[ProductId]],Product!$B$4:$O$7,4,FALSE)</f>
        <v>Caffe Latte</v>
      </c>
    </row>
    <row r="478" spans="1:20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95</v>
      </c>
      <c r="L478">
        <v>801</v>
      </c>
      <c r="M478">
        <v>5</v>
      </c>
      <c r="N478" s="2">
        <v>41698</v>
      </c>
      <c r="O478" s="19" t="str">
        <f>VLOOKUP(Coffee_data[[#This Row],[Area Code]],Location!$B$1:$E$157,2,FALSE)</f>
        <v>Utah</v>
      </c>
      <c r="P478" s="19" t="str">
        <f>VLOOKUP(Coffee_data[[#This Row],[Area Code]],Location!$B$1:$E$157,3,FALSE)</f>
        <v>West</v>
      </c>
      <c r="Q478" s="19" t="str">
        <f>VLOOKUP(Coffee_data[[#This Row],[Area Code]],Location!$B$1:$E$157,4,FALSE)</f>
        <v>Small Market</v>
      </c>
      <c r="R478" s="56" t="str">
        <f>HLOOKUP(Coffee_data[[#This Row],[ProductId]],Product!$B$4:$O$7,2,FALSE)</f>
        <v>Regular</v>
      </c>
      <c r="S478" s="56" t="str">
        <f>HLOOKUP(Coffee_data[[#This Row],[ProductId]],Product!$B$4:$O$7,3,FALSE)</f>
        <v>Espresso</v>
      </c>
      <c r="T478" s="56" t="str">
        <f>HLOOKUP(Coffee_data[[#This Row],[ProductId]],Product!$B$4:$O$7,4,FALSE)</f>
        <v>Caffe Mocha</v>
      </c>
    </row>
    <row r="479" spans="1:20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116</v>
      </c>
      <c r="L479">
        <v>435</v>
      </c>
      <c r="M479">
        <v>6</v>
      </c>
      <c r="N479" s="2">
        <v>41698</v>
      </c>
      <c r="O479" s="19" t="str">
        <f>VLOOKUP(Coffee_data[[#This Row],[Area Code]],Location!$B$1:$E$157,2,FALSE)</f>
        <v>Utah</v>
      </c>
      <c r="P479" s="19" t="str">
        <f>VLOOKUP(Coffee_data[[#This Row],[Area Code]],Location!$B$1:$E$157,3,FALSE)</f>
        <v>West</v>
      </c>
      <c r="Q479" s="19" t="str">
        <f>VLOOKUP(Coffee_data[[#This Row],[Area Code]],Location!$B$1:$E$157,4,FALSE)</f>
        <v>Small Market</v>
      </c>
      <c r="R479" s="56" t="str">
        <f>HLOOKUP(Coffee_data[[#This Row],[ProductId]],Product!$B$4:$O$7,2,FALSE)</f>
        <v>Decaf</v>
      </c>
      <c r="S479" s="56" t="str">
        <f>HLOOKUP(Coffee_data[[#This Row],[ProductId]],Product!$B$4:$O$7,3,FALSE)</f>
        <v>Espresso</v>
      </c>
      <c r="T479" s="56" t="str">
        <f>HLOOKUP(Coffee_data[[#This Row],[ProductId]],Product!$B$4:$O$7,4,FALSE)</f>
        <v>Decaf Espresso</v>
      </c>
    </row>
    <row r="480" spans="1:20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85</v>
      </c>
      <c r="J480">
        <v>130</v>
      </c>
      <c r="K480">
        <v>230</v>
      </c>
      <c r="L480">
        <v>435</v>
      </c>
      <c r="M480">
        <v>3</v>
      </c>
      <c r="N480" s="2">
        <v>41698</v>
      </c>
      <c r="O480" s="19" t="str">
        <f>VLOOKUP(Coffee_data[[#This Row],[Area Code]],Location!$B$1:$E$157,2,FALSE)</f>
        <v>Utah</v>
      </c>
      <c r="P480" s="19" t="str">
        <f>VLOOKUP(Coffee_data[[#This Row],[Area Code]],Location!$B$1:$E$157,3,FALSE)</f>
        <v>West</v>
      </c>
      <c r="Q480" s="19" t="str">
        <f>VLOOKUP(Coffee_data[[#This Row],[Area Code]],Location!$B$1:$E$157,4,FALSE)</f>
        <v>Small Market</v>
      </c>
      <c r="R480" s="56" t="str">
        <f>HLOOKUP(Coffee_data[[#This Row],[ProductId]],Product!$B$4:$O$7,2,FALSE)</f>
        <v>Decaf</v>
      </c>
      <c r="S480" s="56" t="str">
        <f>HLOOKUP(Coffee_data[[#This Row],[ProductId]],Product!$B$4:$O$7,3,FALSE)</f>
        <v>Coffee</v>
      </c>
      <c r="T480" s="56" t="str">
        <f>HLOOKUP(Coffee_data[[#This Row],[ProductId]],Product!$B$4:$O$7,4,FALSE)</f>
        <v>Decaf Irish Cream</v>
      </c>
    </row>
    <row r="481" spans="1:20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41698</v>
      </c>
      <c r="O481" s="19" t="str">
        <f>VLOOKUP(Coffee_data[[#This Row],[Area Code]],Location!$B$1:$E$157,2,FALSE)</f>
        <v>Utah</v>
      </c>
      <c r="P481" s="19" t="str">
        <f>VLOOKUP(Coffee_data[[#This Row],[Area Code]],Location!$B$1:$E$157,3,FALSE)</f>
        <v>West</v>
      </c>
      <c r="Q481" s="19" t="str">
        <f>VLOOKUP(Coffee_data[[#This Row],[Area Code]],Location!$B$1:$E$157,4,FALSE)</f>
        <v>Small Market</v>
      </c>
      <c r="R481" s="56" t="str">
        <f>HLOOKUP(Coffee_data[[#This Row],[ProductId]],Product!$B$4:$O$7,2,FALSE)</f>
        <v>Decaf</v>
      </c>
      <c r="S481" s="56" t="str">
        <f>HLOOKUP(Coffee_data[[#This Row],[ProductId]],Product!$B$4:$O$7,3,FALSE)</f>
        <v>Herbal Tea</v>
      </c>
      <c r="T481" s="56" t="str">
        <f>HLOOKUP(Coffee_data[[#This Row],[ProductId]],Product!$B$4:$O$7,4,FALSE)</f>
        <v>Chamomile</v>
      </c>
    </row>
    <row r="482" spans="1:20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49</v>
      </c>
      <c r="J482">
        <v>60</v>
      </c>
      <c r="K482">
        <v>109</v>
      </c>
      <c r="L482">
        <v>435</v>
      </c>
      <c r="M482">
        <v>9</v>
      </c>
      <c r="N482" s="2">
        <v>41698</v>
      </c>
      <c r="O482" s="19" t="str">
        <f>VLOOKUP(Coffee_data[[#This Row],[Area Code]],Location!$B$1:$E$157,2,FALSE)</f>
        <v>Utah</v>
      </c>
      <c r="P482" s="19" t="str">
        <f>VLOOKUP(Coffee_data[[#This Row],[Area Code]],Location!$B$1:$E$157,3,FALSE)</f>
        <v>West</v>
      </c>
      <c r="Q482" s="19" t="str">
        <f>VLOOKUP(Coffee_data[[#This Row],[Area Code]],Location!$B$1:$E$157,4,FALSE)</f>
        <v>Small Market</v>
      </c>
      <c r="R482" s="56" t="str">
        <f>HLOOKUP(Coffee_data[[#This Row],[ProductId]],Product!$B$4:$O$7,2,FALSE)</f>
        <v>Decaf</v>
      </c>
      <c r="S482" s="56" t="str">
        <f>HLOOKUP(Coffee_data[[#This Row],[ProductId]],Product!$B$4:$O$7,3,FALSE)</f>
        <v>Herbal Tea</v>
      </c>
      <c r="T482" s="56" t="str">
        <f>HLOOKUP(Coffee_data[[#This Row],[ProductId]],Product!$B$4:$O$7,4,FALSE)</f>
        <v>Lemon</v>
      </c>
    </row>
    <row r="483" spans="1:20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80</v>
      </c>
      <c r="J483">
        <v>20</v>
      </c>
      <c r="K483">
        <v>90</v>
      </c>
      <c r="L483">
        <v>801</v>
      </c>
      <c r="M483">
        <v>10</v>
      </c>
      <c r="N483" s="2">
        <v>41698</v>
      </c>
      <c r="O483" s="19" t="str">
        <f>VLOOKUP(Coffee_data[[#This Row],[Area Code]],Location!$B$1:$E$157,2,FALSE)</f>
        <v>Utah</v>
      </c>
      <c r="P483" s="19" t="str">
        <f>VLOOKUP(Coffee_data[[#This Row],[Area Code]],Location!$B$1:$E$157,3,FALSE)</f>
        <v>West</v>
      </c>
      <c r="Q483" s="19" t="str">
        <f>VLOOKUP(Coffee_data[[#This Row],[Area Code]],Location!$B$1:$E$157,4,FALSE)</f>
        <v>Small Market</v>
      </c>
      <c r="R483" s="56" t="str">
        <f>HLOOKUP(Coffee_data[[#This Row],[ProductId]],Product!$B$4:$O$7,2,FALSE)</f>
        <v>Decaf</v>
      </c>
      <c r="S483" s="56" t="str">
        <f>HLOOKUP(Coffee_data[[#This Row],[ProductId]],Product!$B$4:$O$7,3,FALSE)</f>
        <v>Herbal Tea</v>
      </c>
      <c r="T483" s="56" t="str">
        <f>HLOOKUP(Coffee_data[[#This Row],[ProductId]],Product!$B$4:$O$7,4,FALSE)</f>
        <v>Mint</v>
      </c>
    </row>
    <row r="484" spans="1:20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41698</v>
      </c>
      <c r="O484" s="19" t="str">
        <f>VLOOKUP(Coffee_data[[#This Row],[Area Code]],Location!$B$1:$E$157,2,FALSE)</f>
        <v>Utah</v>
      </c>
      <c r="P484" s="19" t="str">
        <f>VLOOKUP(Coffee_data[[#This Row],[Area Code]],Location!$B$1:$E$157,3,FALSE)</f>
        <v>West</v>
      </c>
      <c r="Q484" s="19" t="str">
        <f>VLOOKUP(Coffee_data[[#This Row],[Area Code]],Location!$B$1:$E$157,4,FALSE)</f>
        <v>Small Market</v>
      </c>
      <c r="R484" s="56" t="str">
        <f>HLOOKUP(Coffee_data[[#This Row],[ProductId]],Product!$B$4:$O$7,2,FALSE)</f>
        <v>Regular</v>
      </c>
      <c r="S484" s="56" t="str">
        <f>HLOOKUP(Coffee_data[[#This Row],[ProductId]],Product!$B$4:$O$7,3,FALSE)</f>
        <v>Tea</v>
      </c>
      <c r="T484" s="56" t="str">
        <f>HLOOKUP(Coffee_data[[#This Row],[ProductId]],Product!$B$4:$O$7,4,FALSE)</f>
        <v>Darjeeling</v>
      </c>
    </row>
    <row r="485" spans="1:20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41698</v>
      </c>
      <c r="O485" s="19" t="str">
        <f>VLOOKUP(Coffee_data[[#This Row],[Area Code]],Location!$B$1:$E$157,2,FALSE)</f>
        <v>Utah</v>
      </c>
      <c r="P485" s="19" t="str">
        <f>VLOOKUP(Coffee_data[[#This Row],[Area Code]],Location!$B$1:$E$157,3,FALSE)</f>
        <v>West</v>
      </c>
      <c r="Q485" s="19" t="str">
        <f>VLOOKUP(Coffee_data[[#This Row],[Area Code]],Location!$B$1:$E$157,4,FALSE)</f>
        <v>Small Market</v>
      </c>
      <c r="R485" s="56" t="str">
        <f>HLOOKUP(Coffee_data[[#This Row],[ProductId]],Product!$B$4:$O$7,2,FALSE)</f>
        <v>Regular</v>
      </c>
      <c r="S485" s="56" t="str">
        <f>HLOOKUP(Coffee_data[[#This Row],[ProductId]],Product!$B$4:$O$7,3,FALSE)</f>
        <v>Tea</v>
      </c>
      <c r="T485" s="56" t="str">
        <f>HLOOKUP(Coffee_data[[#This Row],[ProductId]],Product!$B$4:$O$7,4,FALSE)</f>
        <v>Earl Grey</v>
      </c>
    </row>
    <row r="486" spans="1:20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37</v>
      </c>
      <c r="L486">
        <v>435</v>
      </c>
      <c r="M486">
        <v>13</v>
      </c>
      <c r="N486" s="2">
        <v>41698</v>
      </c>
      <c r="O486" s="19" t="str">
        <f>VLOOKUP(Coffee_data[[#This Row],[Area Code]],Location!$B$1:$E$157,2,FALSE)</f>
        <v>Utah</v>
      </c>
      <c r="P486" s="19" t="str">
        <f>VLOOKUP(Coffee_data[[#This Row],[Area Code]],Location!$B$1:$E$157,3,FALSE)</f>
        <v>West</v>
      </c>
      <c r="Q486" s="19" t="str">
        <f>VLOOKUP(Coffee_data[[#This Row],[Area Code]],Location!$B$1:$E$157,4,FALSE)</f>
        <v>Small Market</v>
      </c>
      <c r="R486" s="56" t="str">
        <f>HLOOKUP(Coffee_data[[#This Row],[ProductId]],Product!$B$4:$O$7,2,FALSE)</f>
        <v>Regular</v>
      </c>
      <c r="S486" s="56" t="str">
        <f>HLOOKUP(Coffee_data[[#This Row],[ProductId]],Product!$B$4:$O$7,3,FALSE)</f>
        <v>Tea</v>
      </c>
      <c r="T486" s="56" t="str">
        <f>HLOOKUP(Coffee_data[[#This Row],[ProductId]],Product!$B$4:$O$7,4,FALSE)</f>
        <v>Green Tea</v>
      </c>
    </row>
    <row r="487" spans="1:20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201</v>
      </c>
      <c r="L487">
        <v>435</v>
      </c>
      <c r="M487">
        <v>1</v>
      </c>
      <c r="N487" s="2">
        <v>41698</v>
      </c>
      <c r="O487" s="19" t="str">
        <f>VLOOKUP(Coffee_data[[#This Row],[Area Code]],Location!$B$1:$E$157,2,FALSE)</f>
        <v>Utah</v>
      </c>
      <c r="P487" s="19" t="str">
        <f>VLOOKUP(Coffee_data[[#This Row],[Area Code]],Location!$B$1:$E$157,3,FALSE)</f>
        <v>West</v>
      </c>
      <c r="Q487" s="19" t="str">
        <f>VLOOKUP(Coffee_data[[#This Row],[Area Code]],Location!$B$1:$E$157,4,FALSE)</f>
        <v>Small Market</v>
      </c>
      <c r="R487" s="56" t="str">
        <f>HLOOKUP(Coffee_data[[#This Row],[ProductId]],Product!$B$4:$O$7,2,FALSE)</f>
        <v>Regular</v>
      </c>
      <c r="S487" s="56" t="str">
        <f>HLOOKUP(Coffee_data[[#This Row],[ProductId]],Product!$B$4:$O$7,3,FALSE)</f>
        <v>Coffee</v>
      </c>
      <c r="T487" s="56" t="str">
        <f>HLOOKUP(Coffee_data[[#This Row],[ProductId]],Product!$B$4:$O$7,4,FALSE)</f>
        <v>Amaretto</v>
      </c>
    </row>
    <row r="488" spans="1:20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62</v>
      </c>
      <c r="J488">
        <v>90</v>
      </c>
      <c r="K488">
        <v>152</v>
      </c>
      <c r="L488">
        <v>801</v>
      </c>
      <c r="M488">
        <v>2</v>
      </c>
      <c r="N488" s="2">
        <v>41698</v>
      </c>
      <c r="O488" s="19" t="str">
        <f>VLOOKUP(Coffee_data[[#This Row],[Area Code]],Location!$B$1:$E$157,2,FALSE)</f>
        <v>Utah</v>
      </c>
      <c r="P488" s="19" t="str">
        <f>VLOOKUP(Coffee_data[[#This Row],[Area Code]],Location!$B$1:$E$157,3,FALSE)</f>
        <v>West</v>
      </c>
      <c r="Q488" s="19" t="str">
        <f>VLOOKUP(Coffee_data[[#This Row],[Area Code]],Location!$B$1:$E$157,4,FALSE)</f>
        <v>Small Market</v>
      </c>
      <c r="R488" s="56" t="str">
        <f>HLOOKUP(Coffee_data[[#This Row],[ProductId]],Product!$B$4:$O$7,2,FALSE)</f>
        <v>Regular</v>
      </c>
      <c r="S488" s="56" t="str">
        <f>HLOOKUP(Coffee_data[[#This Row],[ProductId]],Product!$B$4:$O$7,3,FALSE)</f>
        <v>Coffee</v>
      </c>
      <c r="T488" s="56" t="str">
        <f>HLOOKUP(Coffee_data[[#This Row],[ProductId]],Product!$B$4:$O$7,4,FALSE)</f>
        <v>Columbian</v>
      </c>
    </row>
    <row r="489" spans="1:20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446</v>
      </c>
      <c r="L489">
        <v>760</v>
      </c>
      <c r="M489">
        <v>4</v>
      </c>
      <c r="N489" s="2">
        <v>41698</v>
      </c>
      <c r="O489" s="19" t="str">
        <f>VLOOKUP(Coffee_data[[#This Row],[Area Code]],Location!$B$1:$E$157,2,FALSE)</f>
        <v>California</v>
      </c>
      <c r="P489" s="19" t="str">
        <f>VLOOKUP(Coffee_data[[#This Row],[Area Code]],Location!$B$1:$E$157,3,FALSE)</f>
        <v>West</v>
      </c>
      <c r="Q489" s="19" t="str">
        <f>VLOOKUP(Coffee_data[[#This Row],[Area Code]],Location!$B$1:$E$157,4,FALSE)</f>
        <v>Major Market</v>
      </c>
      <c r="R489" s="56" t="str">
        <f>HLOOKUP(Coffee_data[[#This Row],[ProductId]],Product!$B$4:$O$7,2,FALSE)</f>
        <v>Regular</v>
      </c>
      <c r="S489" s="56" t="str">
        <f>HLOOKUP(Coffee_data[[#This Row],[ProductId]],Product!$B$4:$O$7,3,FALSE)</f>
        <v>Espresso</v>
      </c>
      <c r="T489" s="56" t="str">
        <f>HLOOKUP(Coffee_data[[#This Row],[ProductId]],Product!$B$4:$O$7,4,FALSE)</f>
        <v>Caffe Latte</v>
      </c>
    </row>
    <row r="490" spans="1:20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275</v>
      </c>
      <c r="L490">
        <v>323</v>
      </c>
      <c r="M490">
        <v>5</v>
      </c>
      <c r="N490" s="2">
        <v>41698</v>
      </c>
      <c r="O490" s="19" t="str">
        <f>VLOOKUP(Coffee_data[[#This Row],[Area Code]],Location!$B$1:$E$157,2,FALSE)</f>
        <v>California</v>
      </c>
      <c r="P490" s="19" t="str">
        <f>VLOOKUP(Coffee_data[[#This Row],[Area Code]],Location!$B$1:$E$157,3,FALSE)</f>
        <v>West</v>
      </c>
      <c r="Q490" s="19" t="str">
        <f>VLOOKUP(Coffee_data[[#This Row],[Area Code]],Location!$B$1:$E$157,4,FALSE)</f>
        <v>Major Market</v>
      </c>
      <c r="R490" s="56" t="str">
        <f>HLOOKUP(Coffee_data[[#This Row],[ProductId]],Product!$B$4:$O$7,2,FALSE)</f>
        <v>Regular</v>
      </c>
      <c r="S490" s="56" t="str">
        <f>HLOOKUP(Coffee_data[[#This Row],[ProductId]],Product!$B$4:$O$7,3,FALSE)</f>
        <v>Espresso</v>
      </c>
      <c r="T490" s="56" t="str">
        <f>HLOOKUP(Coffee_data[[#This Row],[ProductId]],Product!$B$4:$O$7,4,FALSE)</f>
        <v>Caffe Mocha</v>
      </c>
    </row>
    <row r="491" spans="1:20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41698</v>
      </c>
      <c r="O491" s="19" t="str">
        <f>VLOOKUP(Coffee_data[[#This Row],[Area Code]],Location!$B$1:$E$157,2,FALSE)</f>
        <v>California</v>
      </c>
      <c r="P491" s="19" t="str">
        <f>VLOOKUP(Coffee_data[[#This Row],[Area Code]],Location!$B$1:$E$157,3,FALSE)</f>
        <v>West</v>
      </c>
      <c r="Q491" s="19" t="str">
        <f>VLOOKUP(Coffee_data[[#This Row],[Area Code]],Location!$B$1:$E$157,4,FALSE)</f>
        <v>Major Market</v>
      </c>
      <c r="R491" s="56" t="str">
        <f>HLOOKUP(Coffee_data[[#This Row],[ProductId]],Product!$B$4:$O$7,2,FALSE)</f>
        <v>Decaf</v>
      </c>
      <c r="S491" s="56" t="str">
        <f>HLOOKUP(Coffee_data[[#This Row],[ProductId]],Product!$B$4:$O$7,3,FALSE)</f>
        <v>Espresso</v>
      </c>
      <c r="T491" s="56" t="str">
        <f>HLOOKUP(Coffee_data[[#This Row],[ProductId]],Product!$B$4:$O$7,4,FALSE)</f>
        <v>Decaf Espresso</v>
      </c>
    </row>
    <row r="492" spans="1:20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234</v>
      </c>
      <c r="J492">
        <v>-40</v>
      </c>
      <c r="K492">
        <v>150</v>
      </c>
      <c r="L492">
        <v>650</v>
      </c>
      <c r="M492">
        <v>3</v>
      </c>
      <c r="N492" s="2">
        <v>41698</v>
      </c>
      <c r="O492" s="19" t="str">
        <f>VLOOKUP(Coffee_data[[#This Row],[Area Code]],Location!$B$1:$E$157,2,FALSE)</f>
        <v>California</v>
      </c>
      <c r="P492" s="19" t="str">
        <f>VLOOKUP(Coffee_data[[#This Row],[Area Code]],Location!$B$1:$E$157,3,FALSE)</f>
        <v>West</v>
      </c>
      <c r="Q492" s="19" t="str">
        <f>VLOOKUP(Coffee_data[[#This Row],[Area Code]],Location!$B$1:$E$157,4,FALSE)</f>
        <v>Major Market</v>
      </c>
      <c r="R492" s="56" t="str">
        <f>HLOOKUP(Coffee_data[[#This Row],[ProductId]],Product!$B$4:$O$7,2,FALSE)</f>
        <v>Decaf</v>
      </c>
      <c r="S492" s="56" t="str">
        <f>HLOOKUP(Coffee_data[[#This Row],[ProductId]],Product!$B$4:$O$7,3,FALSE)</f>
        <v>Coffee</v>
      </c>
      <c r="T492" s="56" t="str">
        <f>HLOOKUP(Coffee_data[[#This Row],[ProductId]],Product!$B$4:$O$7,4,FALSE)</f>
        <v>Decaf Irish Cream</v>
      </c>
    </row>
    <row r="493" spans="1:20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192</v>
      </c>
      <c r="L493">
        <v>562</v>
      </c>
      <c r="M493">
        <v>8</v>
      </c>
      <c r="N493" s="2">
        <v>41698</v>
      </c>
      <c r="O493" s="19" t="str">
        <f>VLOOKUP(Coffee_data[[#This Row],[Area Code]],Location!$B$1:$E$157,2,FALSE)</f>
        <v>California</v>
      </c>
      <c r="P493" s="19" t="str">
        <f>VLOOKUP(Coffee_data[[#This Row],[Area Code]],Location!$B$1:$E$157,3,FALSE)</f>
        <v>West</v>
      </c>
      <c r="Q493" s="19" t="str">
        <f>VLOOKUP(Coffee_data[[#This Row],[Area Code]],Location!$B$1:$E$157,4,FALSE)</f>
        <v>Major Market</v>
      </c>
      <c r="R493" s="56" t="str">
        <f>HLOOKUP(Coffee_data[[#This Row],[ProductId]],Product!$B$4:$O$7,2,FALSE)</f>
        <v>Decaf</v>
      </c>
      <c r="S493" s="56" t="str">
        <f>HLOOKUP(Coffee_data[[#This Row],[ProductId]],Product!$B$4:$O$7,3,FALSE)</f>
        <v>Herbal Tea</v>
      </c>
      <c r="T493" s="56" t="str">
        <f>HLOOKUP(Coffee_data[[#This Row],[ProductId]],Product!$B$4:$O$7,4,FALSE)</f>
        <v>Chamomile</v>
      </c>
    </row>
    <row r="494" spans="1:20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176</v>
      </c>
      <c r="J494">
        <v>230</v>
      </c>
      <c r="K494">
        <v>419</v>
      </c>
      <c r="L494">
        <v>213</v>
      </c>
      <c r="M494">
        <v>9</v>
      </c>
      <c r="N494" s="2">
        <v>41698</v>
      </c>
      <c r="O494" s="19" t="str">
        <f>VLOOKUP(Coffee_data[[#This Row],[Area Code]],Location!$B$1:$E$157,2,FALSE)</f>
        <v>California</v>
      </c>
      <c r="P494" s="19" t="str">
        <f>VLOOKUP(Coffee_data[[#This Row],[Area Code]],Location!$B$1:$E$157,3,FALSE)</f>
        <v>West</v>
      </c>
      <c r="Q494" s="19" t="str">
        <f>VLOOKUP(Coffee_data[[#This Row],[Area Code]],Location!$B$1:$E$157,4,FALSE)</f>
        <v>Major Market</v>
      </c>
      <c r="R494" s="56" t="str">
        <f>HLOOKUP(Coffee_data[[#This Row],[ProductId]],Product!$B$4:$O$7,2,FALSE)</f>
        <v>Decaf</v>
      </c>
      <c r="S494" s="56" t="str">
        <f>HLOOKUP(Coffee_data[[#This Row],[ProductId]],Product!$B$4:$O$7,3,FALSE)</f>
        <v>Herbal Tea</v>
      </c>
      <c r="T494" s="56" t="str">
        <f>HLOOKUP(Coffee_data[[#This Row],[ProductId]],Product!$B$4:$O$7,4,FALSE)</f>
        <v>Lemon</v>
      </c>
    </row>
    <row r="495" spans="1:20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80</v>
      </c>
      <c r="J495">
        <v>90</v>
      </c>
      <c r="K495">
        <v>170</v>
      </c>
      <c r="L495">
        <v>562</v>
      </c>
      <c r="M495">
        <v>10</v>
      </c>
      <c r="N495" s="2">
        <v>41698</v>
      </c>
      <c r="O495" s="19" t="str">
        <f>VLOOKUP(Coffee_data[[#This Row],[Area Code]],Location!$B$1:$E$157,2,FALSE)</f>
        <v>California</v>
      </c>
      <c r="P495" s="19" t="str">
        <f>VLOOKUP(Coffee_data[[#This Row],[Area Code]],Location!$B$1:$E$157,3,FALSE)</f>
        <v>West</v>
      </c>
      <c r="Q495" s="19" t="str">
        <f>VLOOKUP(Coffee_data[[#This Row],[Area Code]],Location!$B$1:$E$157,4,FALSE)</f>
        <v>Major Market</v>
      </c>
      <c r="R495" s="56" t="str">
        <f>HLOOKUP(Coffee_data[[#This Row],[ProductId]],Product!$B$4:$O$7,2,FALSE)</f>
        <v>Decaf</v>
      </c>
      <c r="S495" s="56" t="str">
        <f>HLOOKUP(Coffee_data[[#This Row],[ProductId]],Product!$B$4:$O$7,3,FALSE)</f>
        <v>Herbal Tea</v>
      </c>
      <c r="T495" s="56" t="str">
        <f>HLOOKUP(Coffee_data[[#This Row],[ProductId]],Product!$B$4:$O$7,4,FALSE)</f>
        <v>Mint</v>
      </c>
    </row>
    <row r="496" spans="1:20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61</v>
      </c>
      <c r="J496">
        <v>90</v>
      </c>
      <c r="K496">
        <v>129</v>
      </c>
      <c r="L496">
        <v>415</v>
      </c>
      <c r="M496">
        <v>11</v>
      </c>
      <c r="N496" s="2">
        <v>41698</v>
      </c>
      <c r="O496" s="19" t="str">
        <f>VLOOKUP(Coffee_data[[#This Row],[Area Code]],Location!$B$1:$E$157,2,FALSE)</f>
        <v>California</v>
      </c>
      <c r="P496" s="19" t="str">
        <f>VLOOKUP(Coffee_data[[#This Row],[Area Code]],Location!$B$1:$E$157,3,FALSE)</f>
        <v>West</v>
      </c>
      <c r="Q496" s="19" t="str">
        <f>VLOOKUP(Coffee_data[[#This Row],[Area Code]],Location!$B$1:$E$157,4,FALSE)</f>
        <v>Major Market</v>
      </c>
      <c r="R496" s="56" t="str">
        <f>HLOOKUP(Coffee_data[[#This Row],[ProductId]],Product!$B$4:$O$7,2,FALSE)</f>
        <v>Regular</v>
      </c>
      <c r="S496" s="56" t="str">
        <f>HLOOKUP(Coffee_data[[#This Row],[ProductId]],Product!$B$4:$O$7,3,FALSE)</f>
        <v>Tea</v>
      </c>
      <c r="T496" s="56" t="str">
        <f>HLOOKUP(Coffee_data[[#This Row],[ProductId]],Product!$B$4:$O$7,4,FALSE)</f>
        <v>Darjeeling</v>
      </c>
    </row>
    <row r="497" spans="1:20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62</v>
      </c>
      <c r="J497">
        <v>80</v>
      </c>
      <c r="K497">
        <v>130</v>
      </c>
      <c r="L497">
        <v>951</v>
      </c>
      <c r="M497">
        <v>12</v>
      </c>
      <c r="N497" s="2">
        <v>41698</v>
      </c>
      <c r="O497" s="19" t="str">
        <f>VLOOKUP(Coffee_data[[#This Row],[Area Code]],Location!$B$1:$E$157,2,FALSE)</f>
        <v>California</v>
      </c>
      <c r="P497" s="19" t="str">
        <f>VLOOKUP(Coffee_data[[#This Row],[Area Code]],Location!$B$1:$E$157,3,FALSE)</f>
        <v>West</v>
      </c>
      <c r="Q497" s="19" t="str">
        <f>VLOOKUP(Coffee_data[[#This Row],[Area Code]],Location!$B$1:$E$157,4,FALSE)</f>
        <v>Major Market</v>
      </c>
      <c r="R497" s="56" t="str">
        <f>HLOOKUP(Coffee_data[[#This Row],[ProductId]],Product!$B$4:$O$7,2,FALSE)</f>
        <v>Regular</v>
      </c>
      <c r="S497" s="56" t="str">
        <f>HLOOKUP(Coffee_data[[#This Row],[ProductId]],Product!$B$4:$O$7,3,FALSE)</f>
        <v>Tea</v>
      </c>
      <c r="T497" s="56" t="str">
        <f>HLOOKUP(Coffee_data[[#This Row],[ProductId]],Product!$B$4:$O$7,4,FALSE)</f>
        <v>Earl Grey</v>
      </c>
    </row>
    <row r="498" spans="1:20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53</v>
      </c>
      <c r="J498">
        <v>80</v>
      </c>
      <c r="K498">
        <v>133</v>
      </c>
      <c r="L498">
        <v>415</v>
      </c>
      <c r="M498">
        <v>13</v>
      </c>
      <c r="N498" s="2">
        <v>41698</v>
      </c>
      <c r="O498" s="19" t="str">
        <f>VLOOKUP(Coffee_data[[#This Row],[Area Code]],Location!$B$1:$E$157,2,FALSE)</f>
        <v>California</v>
      </c>
      <c r="P498" s="19" t="str">
        <f>VLOOKUP(Coffee_data[[#This Row],[Area Code]],Location!$B$1:$E$157,3,FALSE)</f>
        <v>West</v>
      </c>
      <c r="Q498" s="19" t="str">
        <f>VLOOKUP(Coffee_data[[#This Row],[Area Code]],Location!$B$1:$E$157,4,FALSE)</f>
        <v>Major Market</v>
      </c>
      <c r="R498" s="56" t="str">
        <f>HLOOKUP(Coffee_data[[#This Row],[ProductId]],Product!$B$4:$O$7,2,FALSE)</f>
        <v>Regular</v>
      </c>
      <c r="S498" s="56" t="str">
        <f>HLOOKUP(Coffee_data[[#This Row],[ProductId]],Product!$B$4:$O$7,3,FALSE)</f>
        <v>Tea</v>
      </c>
      <c r="T498" s="56" t="str">
        <f>HLOOKUP(Coffee_data[[#This Row],[ProductId]],Product!$B$4:$O$7,4,FALSE)</f>
        <v>Green Tea</v>
      </c>
    </row>
    <row r="499" spans="1:20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79</v>
      </c>
      <c r="J499">
        <v>20</v>
      </c>
      <c r="K499">
        <v>150</v>
      </c>
      <c r="L499">
        <v>925</v>
      </c>
      <c r="M499">
        <v>1</v>
      </c>
      <c r="N499" s="2">
        <v>41698</v>
      </c>
      <c r="O499" s="19" t="str">
        <f>VLOOKUP(Coffee_data[[#This Row],[Area Code]],Location!$B$1:$E$157,2,FALSE)</f>
        <v>California</v>
      </c>
      <c r="P499" s="19" t="str">
        <f>VLOOKUP(Coffee_data[[#This Row],[Area Code]],Location!$B$1:$E$157,3,FALSE)</f>
        <v>West</v>
      </c>
      <c r="Q499" s="19" t="str">
        <f>VLOOKUP(Coffee_data[[#This Row],[Area Code]],Location!$B$1:$E$157,4,FALSE)</f>
        <v>Major Market</v>
      </c>
      <c r="R499" s="56" t="str">
        <f>HLOOKUP(Coffee_data[[#This Row],[ProductId]],Product!$B$4:$O$7,2,FALSE)</f>
        <v>Regular</v>
      </c>
      <c r="S499" s="56" t="str">
        <f>HLOOKUP(Coffee_data[[#This Row],[ProductId]],Product!$B$4:$O$7,3,FALSE)</f>
        <v>Coffee</v>
      </c>
      <c r="T499" s="56" t="str">
        <f>HLOOKUP(Coffee_data[[#This Row],[ProductId]],Product!$B$4:$O$7,4,FALSE)</f>
        <v>Amaretto</v>
      </c>
    </row>
    <row r="500" spans="1:20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842</v>
      </c>
      <c r="L500">
        <v>707</v>
      </c>
      <c r="M500">
        <v>2</v>
      </c>
      <c r="N500" s="2">
        <v>41698</v>
      </c>
      <c r="O500" s="19" t="str">
        <f>VLOOKUP(Coffee_data[[#This Row],[Area Code]],Location!$B$1:$E$157,2,FALSE)</f>
        <v>California</v>
      </c>
      <c r="P500" s="19" t="str">
        <f>VLOOKUP(Coffee_data[[#This Row],[Area Code]],Location!$B$1:$E$157,3,FALSE)</f>
        <v>West</v>
      </c>
      <c r="Q500" s="19" t="str">
        <f>VLOOKUP(Coffee_data[[#This Row],[Area Code]],Location!$B$1:$E$157,4,FALSE)</f>
        <v>Major Market</v>
      </c>
      <c r="R500" s="56" t="str">
        <f>HLOOKUP(Coffee_data[[#This Row],[ProductId]],Product!$B$4:$O$7,2,FALSE)</f>
        <v>Regular</v>
      </c>
      <c r="S500" s="56" t="str">
        <f>HLOOKUP(Coffee_data[[#This Row],[ProductId]],Product!$B$4:$O$7,3,FALSE)</f>
        <v>Coffee</v>
      </c>
      <c r="T500" s="56" t="str">
        <f>HLOOKUP(Coffee_data[[#This Row],[ProductId]],Product!$B$4:$O$7,4,FALSE)</f>
        <v>Columbian</v>
      </c>
    </row>
    <row r="501" spans="1:20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36</v>
      </c>
      <c r="L501">
        <v>775</v>
      </c>
      <c r="M501">
        <v>4</v>
      </c>
      <c r="N501" s="2">
        <v>41698</v>
      </c>
      <c r="O501" s="19" t="str">
        <f>VLOOKUP(Coffee_data[[#This Row],[Area Code]],Location!$B$1:$E$157,2,FALSE)</f>
        <v>Nevada</v>
      </c>
      <c r="P501" s="19" t="str">
        <f>VLOOKUP(Coffee_data[[#This Row],[Area Code]],Location!$B$1:$E$157,3,FALSE)</f>
        <v>West</v>
      </c>
      <c r="Q501" s="19" t="str">
        <f>VLOOKUP(Coffee_data[[#This Row],[Area Code]],Location!$B$1:$E$157,4,FALSE)</f>
        <v>Small Market</v>
      </c>
      <c r="R501" s="56" t="str">
        <f>HLOOKUP(Coffee_data[[#This Row],[ProductId]],Product!$B$4:$O$7,2,FALSE)</f>
        <v>Regular</v>
      </c>
      <c r="S501" s="56" t="str">
        <f>HLOOKUP(Coffee_data[[#This Row],[ProductId]],Product!$B$4:$O$7,3,FALSE)</f>
        <v>Espresso</v>
      </c>
      <c r="T501" s="56" t="str">
        <f>HLOOKUP(Coffee_data[[#This Row],[ProductId]],Product!$B$4:$O$7,4,FALSE)</f>
        <v>Caffe Latte</v>
      </c>
    </row>
    <row r="502" spans="1:20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41698</v>
      </c>
      <c r="O502" s="19" t="str">
        <f>VLOOKUP(Coffee_data[[#This Row],[Area Code]],Location!$B$1:$E$157,2,FALSE)</f>
        <v>Nevada</v>
      </c>
      <c r="P502" s="19" t="str">
        <f>VLOOKUP(Coffee_data[[#This Row],[Area Code]],Location!$B$1:$E$157,3,FALSE)</f>
        <v>West</v>
      </c>
      <c r="Q502" s="19" t="str">
        <f>VLOOKUP(Coffee_data[[#This Row],[Area Code]],Location!$B$1:$E$157,4,FALSE)</f>
        <v>Small Market</v>
      </c>
      <c r="R502" s="56" t="str">
        <f>HLOOKUP(Coffee_data[[#This Row],[ProductId]],Product!$B$4:$O$7,2,FALSE)</f>
        <v>Regular</v>
      </c>
      <c r="S502" s="56" t="str">
        <f>HLOOKUP(Coffee_data[[#This Row],[ProductId]],Product!$B$4:$O$7,3,FALSE)</f>
        <v>Espresso</v>
      </c>
      <c r="T502" s="56" t="str">
        <f>HLOOKUP(Coffee_data[[#This Row],[ProductId]],Product!$B$4:$O$7,4,FALSE)</f>
        <v>Caffe Mocha</v>
      </c>
    </row>
    <row r="503" spans="1:20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24</v>
      </c>
      <c r="L503">
        <v>775</v>
      </c>
      <c r="M503">
        <v>6</v>
      </c>
      <c r="N503" s="2">
        <v>41698</v>
      </c>
      <c r="O503" s="19" t="str">
        <f>VLOOKUP(Coffee_data[[#This Row],[Area Code]],Location!$B$1:$E$157,2,FALSE)</f>
        <v>Nevada</v>
      </c>
      <c r="P503" s="19" t="str">
        <f>VLOOKUP(Coffee_data[[#This Row],[Area Code]],Location!$B$1:$E$157,3,FALSE)</f>
        <v>West</v>
      </c>
      <c r="Q503" s="19" t="str">
        <f>VLOOKUP(Coffee_data[[#This Row],[Area Code]],Location!$B$1:$E$157,4,FALSE)</f>
        <v>Small Market</v>
      </c>
      <c r="R503" s="56" t="str">
        <f>HLOOKUP(Coffee_data[[#This Row],[ProductId]],Product!$B$4:$O$7,2,FALSE)</f>
        <v>Decaf</v>
      </c>
      <c r="S503" s="56" t="str">
        <f>HLOOKUP(Coffee_data[[#This Row],[ProductId]],Product!$B$4:$O$7,3,FALSE)</f>
        <v>Espresso</v>
      </c>
      <c r="T503" s="56" t="str">
        <f>HLOOKUP(Coffee_data[[#This Row],[ProductId]],Product!$B$4:$O$7,4,FALSE)</f>
        <v>Decaf Espresso</v>
      </c>
    </row>
    <row r="504" spans="1:20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33</v>
      </c>
      <c r="J504">
        <v>40</v>
      </c>
      <c r="K504">
        <v>70</v>
      </c>
      <c r="L504">
        <v>702</v>
      </c>
      <c r="M504">
        <v>3</v>
      </c>
      <c r="N504" s="2">
        <v>41698</v>
      </c>
      <c r="O504" s="19" t="str">
        <f>VLOOKUP(Coffee_data[[#This Row],[Area Code]],Location!$B$1:$E$157,2,FALSE)</f>
        <v>Nevada</v>
      </c>
      <c r="P504" s="19" t="str">
        <f>VLOOKUP(Coffee_data[[#This Row],[Area Code]],Location!$B$1:$E$157,3,FALSE)</f>
        <v>West</v>
      </c>
      <c r="Q504" s="19" t="str">
        <f>VLOOKUP(Coffee_data[[#This Row],[Area Code]],Location!$B$1:$E$157,4,FALSE)</f>
        <v>Small Market</v>
      </c>
      <c r="R504" s="56" t="str">
        <f>HLOOKUP(Coffee_data[[#This Row],[ProductId]],Product!$B$4:$O$7,2,FALSE)</f>
        <v>Decaf</v>
      </c>
      <c r="S504" s="56" t="str">
        <f>HLOOKUP(Coffee_data[[#This Row],[ProductId]],Product!$B$4:$O$7,3,FALSE)</f>
        <v>Coffee</v>
      </c>
      <c r="T504" s="56" t="str">
        <f>HLOOKUP(Coffee_data[[#This Row],[ProductId]],Product!$B$4:$O$7,4,FALSE)</f>
        <v>Decaf Irish Cream</v>
      </c>
    </row>
    <row r="505" spans="1:20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79</v>
      </c>
      <c r="J505">
        <v>160</v>
      </c>
      <c r="K505">
        <v>252</v>
      </c>
      <c r="L505">
        <v>775</v>
      </c>
      <c r="M505">
        <v>8</v>
      </c>
      <c r="N505" s="2">
        <v>41698</v>
      </c>
      <c r="O505" s="19" t="str">
        <f>VLOOKUP(Coffee_data[[#This Row],[Area Code]],Location!$B$1:$E$157,2,FALSE)</f>
        <v>Nevada</v>
      </c>
      <c r="P505" s="19" t="str">
        <f>VLOOKUP(Coffee_data[[#This Row],[Area Code]],Location!$B$1:$E$157,3,FALSE)</f>
        <v>West</v>
      </c>
      <c r="Q505" s="19" t="str">
        <f>VLOOKUP(Coffee_data[[#This Row],[Area Code]],Location!$B$1:$E$157,4,FALSE)</f>
        <v>Small Market</v>
      </c>
      <c r="R505" s="56" t="str">
        <f>HLOOKUP(Coffee_data[[#This Row],[ProductId]],Product!$B$4:$O$7,2,FALSE)</f>
        <v>Decaf</v>
      </c>
      <c r="S505" s="56" t="str">
        <f>HLOOKUP(Coffee_data[[#This Row],[ProductId]],Product!$B$4:$O$7,3,FALSE)</f>
        <v>Herbal Tea</v>
      </c>
      <c r="T505" s="56" t="str">
        <f>HLOOKUP(Coffee_data[[#This Row],[ProductId]],Product!$B$4:$O$7,4,FALSE)</f>
        <v>Chamomile</v>
      </c>
    </row>
    <row r="506" spans="1:20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135</v>
      </c>
      <c r="J506">
        <v>190</v>
      </c>
      <c r="K506">
        <v>311</v>
      </c>
      <c r="L506">
        <v>702</v>
      </c>
      <c r="M506">
        <v>9</v>
      </c>
      <c r="N506" s="2">
        <v>41698</v>
      </c>
      <c r="O506" s="19" t="str">
        <f>VLOOKUP(Coffee_data[[#This Row],[Area Code]],Location!$B$1:$E$157,2,FALSE)</f>
        <v>Nevada</v>
      </c>
      <c r="P506" s="19" t="str">
        <f>VLOOKUP(Coffee_data[[#This Row],[Area Code]],Location!$B$1:$E$157,3,FALSE)</f>
        <v>West</v>
      </c>
      <c r="Q506" s="19" t="str">
        <f>VLOOKUP(Coffee_data[[#This Row],[Area Code]],Location!$B$1:$E$157,4,FALSE)</f>
        <v>Small Market</v>
      </c>
      <c r="R506" s="56" t="str">
        <f>HLOOKUP(Coffee_data[[#This Row],[ProductId]],Product!$B$4:$O$7,2,FALSE)</f>
        <v>Decaf</v>
      </c>
      <c r="S506" s="56" t="str">
        <f>HLOOKUP(Coffee_data[[#This Row],[ProductId]],Product!$B$4:$O$7,3,FALSE)</f>
        <v>Herbal Tea</v>
      </c>
      <c r="T506" s="56" t="str">
        <f>HLOOKUP(Coffee_data[[#This Row],[ProductId]],Product!$B$4:$O$7,4,FALSE)</f>
        <v>Lemon</v>
      </c>
    </row>
    <row r="507" spans="1:20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80</v>
      </c>
      <c r="J507">
        <v>140</v>
      </c>
      <c r="K507">
        <v>240</v>
      </c>
      <c r="L507">
        <v>702</v>
      </c>
      <c r="M507">
        <v>10</v>
      </c>
      <c r="N507" s="2">
        <v>41698</v>
      </c>
      <c r="O507" s="19" t="str">
        <f>VLOOKUP(Coffee_data[[#This Row],[Area Code]],Location!$B$1:$E$157,2,FALSE)</f>
        <v>Nevada</v>
      </c>
      <c r="P507" s="19" t="str">
        <f>VLOOKUP(Coffee_data[[#This Row],[Area Code]],Location!$B$1:$E$157,3,FALSE)</f>
        <v>West</v>
      </c>
      <c r="Q507" s="19" t="str">
        <f>VLOOKUP(Coffee_data[[#This Row],[Area Code]],Location!$B$1:$E$157,4,FALSE)</f>
        <v>Small Market</v>
      </c>
      <c r="R507" s="56" t="str">
        <f>HLOOKUP(Coffee_data[[#This Row],[ProductId]],Product!$B$4:$O$7,2,FALSE)</f>
        <v>Decaf</v>
      </c>
      <c r="S507" s="56" t="str">
        <f>HLOOKUP(Coffee_data[[#This Row],[ProductId]],Product!$B$4:$O$7,3,FALSE)</f>
        <v>Herbal Tea</v>
      </c>
      <c r="T507" s="56" t="str">
        <f>HLOOKUP(Coffee_data[[#This Row],[ProductId]],Product!$B$4:$O$7,4,FALSE)</f>
        <v>Mint</v>
      </c>
    </row>
    <row r="508" spans="1:20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369</v>
      </c>
      <c r="L508">
        <v>702</v>
      </c>
      <c r="M508">
        <v>11</v>
      </c>
      <c r="N508" s="2">
        <v>41698</v>
      </c>
      <c r="O508" s="19" t="str">
        <f>VLOOKUP(Coffee_data[[#This Row],[Area Code]],Location!$B$1:$E$157,2,FALSE)</f>
        <v>Nevada</v>
      </c>
      <c r="P508" s="19" t="str">
        <f>VLOOKUP(Coffee_data[[#This Row],[Area Code]],Location!$B$1:$E$157,3,FALSE)</f>
        <v>West</v>
      </c>
      <c r="Q508" s="19" t="str">
        <f>VLOOKUP(Coffee_data[[#This Row],[Area Code]],Location!$B$1:$E$157,4,FALSE)</f>
        <v>Small Market</v>
      </c>
      <c r="R508" s="56" t="str">
        <f>HLOOKUP(Coffee_data[[#This Row],[ProductId]],Product!$B$4:$O$7,2,FALSE)</f>
        <v>Regular</v>
      </c>
      <c r="S508" s="56" t="str">
        <f>HLOOKUP(Coffee_data[[#This Row],[ProductId]],Product!$B$4:$O$7,3,FALSE)</f>
        <v>Tea</v>
      </c>
      <c r="T508" s="56" t="str">
        <f>HLOOKUP(Coffee_data[[#This Row],[ProductId]],Product!$B$4:$O$7,4,FALSE)</f>
        <v>Darjeeling</v>
      </c>
    </row>
    <row r="509" spans="1:20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47</v>
      </c>
      <c r="J509">
        <v>170</v>
      </c>
      <c r="K509">
        <v>320</v>
      </c>
      <c r="L509">
        <v>702</v>
      </c>
      <c r="M509">
        <v>12</v>
      </c>
      <c r="N509" s="2">
        <v>41698</v>
      </c>
      <c r="O509" s="19" t="str">
        <f>VLOOKUP(Coffee_data[[#This Row],[Area Code]],Location!$B$1:$E$157,2,FALSE)</f>
        <v>Nevada</v>
      </c>
      <c r="P509" s="19" t="str">
        <f>VLOOKUP(Coffee_data[[#This Row],[Area Code]],Location!$B$1:$E$157,3,FALSE)</f>
        <v>West</v>
      </c>
      <c r="Q509" s="19" t="str">
        <f>VLOOKUP(Coffee_data[[#This Row],[Area Code]],Location!$B$1:$E$157,4,FALSE)</f>
        <v>Small Market</v>
      </c>
      <c r="R509" s="56" t="str">
        <f>HLOOKUP(Coffee_data[[#This Row],[ProductId]],Product!$B$4:$O$7,2,FALSE)</f>
        <v>Regular</v>
      </c>
      <c r="S509" s="56" t="str">
        <f>HLOOKUP(Coffee_data[[#This Row],[ProductId]],Product!$B$4:$O$7,3,FALSE)</f>
        <v>Tea</v>
      </c>
      <c r="T509" s="56" t="str">
        <f>HLOOKUP(Coffee_data[[#This Row],[ProductId]],Product!$B$4:$O$7,4,FALSE)</f>
        <v>Earl Grey</v>
      </c>
    </row>
    <row r="510" spans="1:20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41698</v>
      </c>
      <c r="O510" s="19" t="str">
        <f>VLOOKUP(Coffee_data[[#This Row],[Area Code]],Location!$B$1:$E$157,2,FALSE)</f>
        <v>Nevada</v>
      </c>
      <c r="P510" s="19" t="str">
        <f>VLOOKUP(Coffee_data[[#This Row],[Area Code]],Location!$B$1:$E$157,3,FALSE)</f>
        <v>West</v>
      </c>
      <c r="Q510" s="19" t="str">
        <f>VLOOKUP(Coffee_data[[#This Row],[Area Code]],Location!$B$1:$E$157,4,FALSE)</f>
        <v>Small Market</v>
      </c>
      <c r="R510" s="56" t="str">
        <f>HLOOKUP(Coffee_data[[#This Row],[ProductId]],Product!$B$4:$O$7,2,FALSE)</f>
        <v>Regular</v>
      </c>
      <c r="S510" s="56" t="str">
        <f>HLOOKUP(Coffee_data[[#This Row],[ProductId]],Product!$B$4:$O$7,3,FALSE)</f>
        <v>Tea</v>
      </c>
      <c r="T510" s="56" t="str">
        <f>HLOOKUP(Coffee_data[[#This Row],[ProductId]],Product!$B$4:$O$7,4,FALSE)</f>
        <v>Green Tea</v>
      </c>
    </row>
    <row r="511" spans="1:20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38</v>
      </c>
      <c r="J511">
        <v>50</v>
      </c>
      <c r="K511">
        <v>92</v>
      </c>
      <c r="L511">
        <v>702</v>
      </c>
      <c r="M511">
        <v>2</v>
      </c>
      <c r="N511" s="2">
        <v>41698</v>
      </c>
      <c r="O511" s="19" t="str">
        <f>VLOOKUP(Coffee_data[[#This Row],[Area Code]],Location!$B$1:$E$157,2,FALSE)</f>
        <v>Nevada</v>
      </c>
      <c r="P511" s="19" t="str">
        <f>VLOOKUP(Coffee_data[[#This Row],[Area Code]],Location!$B$1:$E$157,3,FALSE)</f>
        <v>West</v>
      </c>
      <c r="Q511" s="19" t="str">
        <f>VLOOKUP(Coffee_data[[#This Row],[Area Code]],Location!$B$1:$E$157,4,FALSE)</f>
        <v>Small Market</v>
      </c>
      <c r="R511" s="56" t="str">
        <f>HLOOKUP(Coffee_data[[#This Row],[ProductId]],Product!$B$4:$O$7,2,FALSE)</f>
        <v>Regular</v>
      </c>
      <c r="S511" s="56" t="str">
        <f>HLOOKUP(Coffee_data[[#This Row],[ProductId]],Product!$B$4:$O$7,3,FALSE)</f>
        <v>Coffee</v>
      </c>
      <c r="T511" s="56" t="str">
        <f>HLOOKUP(Coffee_data[[#This Row],[ProductId]],Product!$B$4:$O$7,4,FALSE)</f>
        <v>Columbian</v>
      </c>
    </row>
    <row r="512" spans="1:20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46</v>
      </c>
      <c r="J512">
        <v>70</v>
      </c>
      <c r="K512">
        <v>124</v>
      </c>
      <c r="L512">
        <v>541</v>
      </c>
      <c r="M512">
        <v>4</v>
      </c>
      <c r="N512" s="2">
        <v>41698</v>
      </c>
      <c r="O512" s="19" t="str">
        <f>VLOOKUP(Coffee_data[[#This Row],[Area Code]],Location!$B$1:$E$157,2,FALSE)</f>
        <v>Oregon</v>
      </c>
      <c r="P512" s="19" t="str">
        <f>VLOOKUP(Coffee_data[[#This Row],[Area Code]],Location!$B$1:$E$157,3,FALSE)</f>
        <v>West</v>
      </c>
      <c r="Q512" s="19" t="str">
        <f>VLOOKUP(Coffee_data[[#This Row],[Area Code]],Location!$B$1:$E$157,4,FALSE)</f>
        <v>Small Market</v>
      </c>
      <c r="R512" s="56" t="str">
        <f>HLOOKUP(Coffee_data[[#This Row],[ProductId]],Product!$B$4:$O$7,2,FALSE)</f>
        <v>Regular</v>
      </c>
      <c r="S512" s="56" t="str">
        <f>HLOOKUP(Coffee_data[[#This Row],[ProductId]],Product!$B$4:$O$7,3,FALSE)</f>
        <v>Espresso</v>
      </c>
      <c r="T512" s="56" t="str">
        <f>HLOOKUP(Coffee_data[[#This Row],[ProductId]],Product!$B$4:$O$7,4,FALSE)</f>
        <v>Caffe Latte</v>
      </c>
    </row>
    <row r="513" spans="1:20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45</v>
      </c>
      <c r="J513">
        <v>70</v>
      </c>
      <c r="K513">
        <v>115</v>
      </c>
      <c r="L513">
        <v>971</v>
      </c>
      <c r="M513">
        <v>5</v>
      </c>
      <c r="N513" s="2">
        <v>41698</v>
      </c>
      <c r="O513" s="19" t="str">
        <f>VLOOKUP(Coffee_data[[#This Row],[Area Code]],Location!$B$1:$E$157,2,FALSE)</f>
        <v>Oregon</v>
      </c>
      <c r="P513" s="19" t="str">
        <f>VLOOKUP(Coffee_data[[#This Row],[Area Code]],Location!$B$1:$E$157,3,FALSE)</f>
        <v>West</v>
      </c>
      <c r="Q513" s="19" t="str">
        <f>VLOOKUP(Coffee_data[[#This Row],[Area Code]],Location!$B$1:$E$157,4,FALSE)</f>
        <v>Small Market</v>
      </c>
      <c r="R513" s="56" t="str">
        <f>HLOOKUP(Coffee_data[[#This Row],[ProductId]],Product!$B$4:$O$7,2,FALSE)</f>
        <v>Regular</v>
      </c>
      <c r="S513" s="56" t="str">
        <f>HLOOKUP(Coffee_data[[#This Row],[ProductId]],Product!$B$4:$O$7,3,FALSE)</f>
        <v>Espresso</v>
      </c>
      <c r="T513" s="56" t="str">
        <f>HLOOKUP(Coffee_data[[#This Row],[ProductId]],Product!$B$4:$O$7,4,FALSE)</f>
        <v>Caffe Mocha</v>
      </c>
    </row>
    <row r="514" spans="1:20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133</v>
      </c>
      <c r="J514">
        <v>160</v>
      </c>
      <c r="K514">
        <v>310</v>
      </c>
      <c r="L514">
        <v>971</v>
      </c>
      <c r="M514">
        <v>6</v>
      </c>
      <c r="N514" s="2">
        <v>41698</v>
      </c>
      <c r="O514" s="19" t="str">
        <f>VLOOKUP(Coffee_data[[#This Row],[Area Code]],Location!$B$1:$E$157,2,FALSE)</f>
        <v>Oregon</v>
      </c>
      <c r="P514" s="19" t="str">
        <f>VLOOKUP(Coffee_data[[#This Row],[Area Code]],Location!$B$1:$E$157,3,FALSE)</f>
        <v>West</v>
      </c>
      <c r="Q514" s="19" t="str">
        <f>VLOOKUP(Coffee_data[[#This Row],[Area Code]],Location!$B$1:$E$157,4,FALSE)</f>
        <v>Small Market</v>
      </c>
      <c r="R514" s="56" t="str">
        <f>HLOOKUP(Coffee_data[[#This Row],[ProductId]],Product!$B$4:$O$7,2,FALSE)</f>
        <v>Decaf</v>
      </c>
      <c r="S514" s="56" t="str">
        <f>HLOOKUP(Coffee_data[[#This Row],[ProductId]],Product!$B$4:$O$7,3,FALSE)</f>
        <v>Espresso</v>
      </c>
      <c r="T514" s="56" t="str">
        <f>HLOOKUP(Coffee_data[[#This Row],[ProductId]],Product!$B$4:$O$7,4,FALSE)</f>
        <v>Decaf Espresso</v>
      </c>
    </row>
    <row r="515" spans="1:20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63</v>
      </c>
      <c r="J515">
        <v>90</v>
      </c>
      <c r="K515">
        <v>147</v>
      </c>
      <c r="L515">
        <v>503</v>
      </c>
      <c r="M515">
        <v>3</v>
      </c>
      <c r="N515" s="2">
        <v>41698</v>
      </c>
      <c r="O515" s="19" t="str">
        <f>VLOOKUP(Coffee_data[[#This Row],[Area Code]],Location!$B$1:$E$157,2,FALSE)</f>
        <v>Oregon</v>
      </c>
      <c r="P515" s="19" t="str">
        <f>VLOOKUP(Coffee_data[[#This Row],[Area Code]],Location!$B$1:$E$157,3,FALSE)</f>
        <v>West</v>
      </c>
      <c r="Q515" s="19" t="str">
        <f>VLOOKUP(Coffee_data[[#This Row],[Area Code]],Location!$B$1:$E$157,4,FALSE)</f>
        <v>Small Market</v>
      </c>
      <c r="R515" s="56" t="str">
        <f>HLOOKUP(Coffee_data[[#This Row],[ProductId]],Product!$B$4:$O$7,2,FALSE)</f>
        <v>Decaf</v>
      </c>
      <c r="S515" s="56" t="str">
        <f>HLOOKUP(Coffee_data[[#This Row],[ProductId]],Product!$B$4:$O$7,3,FALSE)</f>
        <v>Coffee</v>
      </c>
      <c r="T515" s="56" t="str">
        <f>HLOOKUP(Coffee_data[[#This Row],[ProductId]],Product!$B$4:$O$7,4,FALSE)</f>
        <v>Decaf Irish Cream</v>
      </c>
    </row>
    <row r="516" spans="1:20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88</v>
      </c>
      <c r="L516">
        <v>541</v>
      </c>
      <c r="M516">
        <v>8</v>
      </c>
      <c r="N516" s="2">
        <v>41698</v>
      </c>
      <c r="O516" s="19" t="str">
        <f>VLOOKUP(Coffee_data[[#This Row],[Area Code]],Location!$B$1:$E$157,2,FALSE)</f>
        <v>Oregon</v>
      </c>
      <c r="P516" s="19" t="str">
        <f>VLOOKUP(Coffee_data[[#This Row],[Area Code]],Location!$B$1:$E$157,3,FALSE)</f>
        <v>West</v>
      </c>
      <c r="Q516" s="19" t="str">
        <f>VLOOKUP(Coffee_data[[#This Row],[Area Code]],Location!$B$1:$E$157,4,FALSE)</f>
        <v>Small Market</v>
      </c>
      <c r="R516" s="56" t="str">
        <f>HLOOKUP(Coffee_data[[#This Row],[ProductId]],Product!$B$4:$O$7,2,FALSE)</f>
        <v>Decaf</v>
      </c>
      <c r="S516" s="56" t="str">
        <f>HLOOKUP(Coffee_data[[#This Row],[ProductId]],Product!$B$4:$O$7,3,FALSE)</f>
        <v>Herbal Tea</v>
      </c>
      <c r="T516" s="56" t="str">
        <f>HLOOKUP(Coffee_data[[#This Row],[ProductId]],Product!$B$4:$O$7,4,FALSE)</f>
        <v>Chamomile</v>
      </c>
    </row>
    <row r="517" spans="1:20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39</v>
      </c>
      <c r="J517">
        <v>50</v>
      </c>
      <c r="K517">
        <v>80</v>
      </c>
      <c r="L517">
        <v>971</v>
      </c>
      <c r="M517">
        <v>9</v>
      </c>
      <c r="N517" s="2">
        <v>41698</v>
      </c>
      <c r="O517" s="19" t="str">
        <f>VLOOKUP(Coffee_data[[#This Row],[Area Code]],Location!$B$1:$E$157,2,FALSE)</f>
        <v>Oregon</v>
      </c>
      <c r="P517" s="19" t="str">
        <f>VLOOKUP(Coffee_data[[#This Row],[Area Code]],Location!$B$1:$E$157,3,FALSE)</f>
        <v>West</v>
      </c>
      <c r="Q517" s="19" t="str">
        <f>VLOOKUP(Coffee_data[[#This Row],[Area Code]],Location!$B$1:$E$157,4,FALSE)</f>
        <v>Small Market</v>
      </c>
      <c r="R517" s="56" t="str">
        <f>HLOOKUP(Coffee_data[[#This Row],[ProductId]],Product!$B$4:$O$7,2,FALSE)</f>
        <v>Decaf</v>
      </c>
      <c r="S517" s="56" t="str">
        <f>HLOOKUP(Coffee_data[[#This Row],[ProductId]],Product!$B$4:$O$7,3,FALSE)</f>
        <v>Herbal Tea</v>
      </c>
      <c r="T517" s="56" t="str">
        <f>HLOOKUP(Coffee_data[[#This Row],[ProductId]],Product!$B$4:$O$7,4,FALSE)</f>
        <v>Lemon</v>
      </c>
    </row>
    <row r="518" spans="1:20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19</v>
      </c>
      <c r="L518">
        <v>971</v>
      </c>
      <c r="M518">
        <v>11</v>
      </c>
      <c r="N518" s="2">
        <v>41698</v>
      </c>
      <c r="O518" s="19" t="str">
        <f>VLOOKUP(Coffee_data[[#This Row],[Area Code]],Location!$B$1:$E$157,2,FALSE)</f>
        <v>Oregon</v>
      </c>
      <c r="P518" s="19" t="str">
        <f>VLOOKUP(Coffee_data[[#This Row],[Area Code]],Location!$B$1:$E$157,3,FALSE)</f>
        <v>West</v>
      </c>
      <c r="Q518" s="19" t="str">
        <f>VLOOKUP(Coffee_data[[#This Row],[Area Code]],Location!$B$1:$E$157,4,FALSE)</f>
        <v>Small Market</v>
      </c>
      <c r="R518" s="56" t="str">
        <f>HLOOKUP(Coffee_data[[#This Row],[ProductId]],Product!$B$4:$O$7,2,FALSE)</f>
        <v>Regular</v>
      </c>
      <c r="S518" s="56" t="str">
        <f>HLOOKUP(Coffee_data[[#This Row],[ProductId]],Product!$B$4:$O$7,3,FALSE)</f>
        <v>Tea</v>
      </c>
      <c r="T518" s="56" t="str">
        <f>HLOOKUP(Coffee_data[[#This Row],[ProductId]],Product!$B$4:$O$7,4,FALSE)</f>
        <v>Darjeeling</v>
      </c>
    </row>
    <row r="519" spans="1:20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62</v>
      </c>
      <c r="J519">
        <v>90</v>
      </c>
      <c r="K519">
        <v>128</v>
      </c>
      <c r="L519">
        <v>503</v>
      </c>
      <c r="M519">
        <v>12</v>
      </c>
      <c r="N519" s="2">
        <v>41698</v>
      </c>
      <c r="O519" s="19" t="str">
        <f>VLOOKUP(Coffee_data[[#This Row],[Area Code]],Location!$B$1:$E$157,2,FALSE)</f>
        <v>Oregon</v>
      </c>
      <c r="P519" s="19" t="str">
        <f>VLOOKUP(Coffee_data[[#This Row],[Area Code]],Location!$B$1:$E$157,3,FALSE)</f>
        <v>West</v>
      </c>
      <c r="Q519" s="19" t="str">
        <f>VLOOKUP(Coffee_data[[#This Row],[Area Code]],Location!$B$1:$E$157,4,FALSE)</f>
        <v>Small Market</v>
      </c>
      <c r="R519" s="56" t="str">
        <f>HLOOKUP(Coffee_data[[#This Row],[ProductId]],Product!$B$4:$O$7,2,FALSE)</f>
        <v>Regular</v>
      </c>
      <c r="S519" s="56" t="str">
        <f>HLOOKUP(Coffee_data[[#This Row],[ProductId]],Product!$B$4:$O$7,3,FALSE)</f>
        <v>Tea</v>
      </c>
      <c r="T519" s="56" t="str">
        <f>HLOOKUP(Coffee_data[[#This Row],[ProductId]],Product!$B$4:$O$7,4,FALSE)</f>
        <v>Earl Grey</v>
      </c>
    </row>
    <row r="520" spans="1:20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153</v>
      </c>
      <c r="L520">
        <v>541</v>
      </c>
      <c r="M520">
        <v>13</v>
      </c>
      <c r="N520" s="2">
        <v>41698</v>
      </c>
      <c r="O520" s="19" t="str">
        <f>VLOOKUP(Coffee_data[[#This Row],[Area Code]],Location!$B$1:$E$157,2,FALSE)</f>
        <v>Oregon</v>
      </c>
      <c r="P520" s="19" t="str">
        <f>VLOOKUP(Coffee_data[[#This Row],[Area Code]],Location!$B$1:$E$157,3,FALSE)</f>
        <v>West</v>
      </c>
      <c r="Q520" s="19" t="str">
        <f>VLOOKUP(Coffee_data[[#This Row],[Area Code]],Location!$B$1:$E$157,4,FALSE)</f>
        <v>Small Market</v>
      </c>
      <c r="R520" s="56" t="str">
        <f>HLOOKUP(Coffee_data[[#This Row],[ProductId]],Product!$B$4:$O$7,2,FALSE)</f>
        <v>Regular</v>
      </c>
      <c r="S520" s="56" t="str">
        <f>HLOOKUP(Coffee_data[[#This Row],[ProductId]],Product!$B$4:$O$7,3,FALSE)</f>
        <v>Tea</v>
      </c>
      <c r="T520" s="56" t="str">
        <f>HLOOKUP(Coffee_data[[#This Row],[ProductId]],Product!$B$4:$O$7,4,FALSE)</f>
        <v>Green Tea</v>
      </c>
    </row>
    <row r="521" spans="1:20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61</v>
      </c>
      <c r="J521">
        <v>90</v>
      </c>
      <c r="K521">
        <v>149</v>
      </c>
      <c r="L521">
        <v>503</v>
      </c>
      <c r="M521">
        <v>1</v>
      </c>
      <c r="N521" s="2">
        <v>41698</v>
      </c>
      <c r="O521" s="19" t="str">
        <f>VLOOKUP(Coffee_data[[#This Row],[Area Code]],Location!$B$1:$E$157,2,FALSE)</f>
        <v>Oregon</v>
      </c>
      <c r="P521" s="19" t="str">
        <f>VLOOKUP(Coffee_data[[#This Row],[Area Code]],Location!$B$1:$E$157,3,FALSE)</f>
        <v>West</v>
      </c>
      <c r="Q521" s="19" t="str">
        <f>VLOOKUP(Coffee_data[[#This Row],[Area Code]],Location!$B$1:$E$157,4,FALSE)</f>
        <v>Small Market</v>
      </c>
      <c r="R521" s="56" t="str">
        <f>HLOOKUP(Coffee_data[[#This Row],[ProductId]],Product!$B$4:$O$7,2,FALSE)</f>
        <v>Regular</v>
      </c>
      <c r="S521" s="56" t="str">
        <f>HLOOKUP(Coffee_data[[#This Row],[ProductId]],Product!$B$4:$O$7,3,FALSE)</f>
        <v>Coffee</v>
      </c>
      <c r="T521" s="56" t="str">
        <f>HLOOKUP(Coffee_data[[#This Row],[ProductId]],Product!$B$4:$O$7,4,FALSE)</f>
        <v>Amaretto</v>
      </c>
    </row>
    <row r="522" spans="1:20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178</v>
      </c>
      <c r="L522">
        <v>503</v>
      </c>
      <c r="M522">
        <v>2</v>
      </c>
      <c r="N522" s="2">
        <v>41698</v>
      </c>
      <c r="O522" s="19" t="str">
        <f>VLOOKUP(Coffee_data[[#This Row],[Area Code]],Location!$B$1:$E$157,2,FALSE)</f>
        <v>Oregon</v>
      </c>
      <c r="P522" s="19" t="str">
        <f>VLOOKUP(Coffee_data[[#This Row],[Area Code]],Location!$B$1:$E$157,3,FALSE)</f>
        <v>West</v>
      </c>
      <c r="Q522" s="19" t="str">
        <f>VLOOKUP(Coffee_data[[#This Row],[Area Code]],Location!$B$1:$E$157,4,FALSE)</f>
        <v>Small Market</v>
      </c>
      <c r="R522" s="56" t="str">
        <f>HLOOKUP(Coffee_data[[#This Row],[ProductId]],Product!$B$4:$O$7,2,FALSE)</f>
        <v>Regular</v>
      </c>
      <c r="S522" s="56" t="str">
        <f>HLOOKUP(Coffee_data[[#This Row],[ProductId]],Product!$B$4:$O$7,3,FALSE)</f>
        <v>Coffee</v>
      </c>
      <c r="T522" s="56" t="str">
        <f>HLOOKUP(Coffee_data[[#This Row],[ProductId]],Product!$B$4:$O$7,4,FALSE)</f>
        <v>Columbian</v>
      </c>
    </row>
    <row r="523" spans="1:20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41698</v>
      </c>
      <c r="O523" s="19" t="str">
        <f>VLOOKUP(Coffee_data[[#This Row],[Area Code]],Location!$B$1:$E$157,2,FALSE)</f>
        <v>Washington</v>
      </c>
      <c r="P523" s="19" t="str">
        <f>VLOOKUP(Coffee_data[[#This Row],[Area Code]],Location!$B$1:$E$157,3,FALSE)</f>
        <v>West</v>
      </c>
      <c r="Q523" s="19" t="str">
        <f>VLOOKUP(Coffee_data[[#This Row],[Area Code]],Location!$B$1:$E$157,4,FALSE)</f>
        <v>Small Market</v>
      </c>
      <c r="R523" s="56" t="str">
        <f>HLOOKUP(Coffee_data[[#This Row],[ProductId]],Product!$B$4:$O$7,2,FALSE)</f>
        <v>Regular</v>
      </c>
      <c r="S523" s="56" t="str">
        <f>HLOOKUP(Coffee_data[[#This Row],[ProductId]],Product!$B$4:$O$7,3,FALSE)</f>
        <v>Espresso</v>
      </c>
      <c r="T523" s="56" t="str">
        <f>HLOOKUP(Coffee_data[[#This Row],[ProductId]],Product!$B$4:$O$7,4,FALSE)</f>
        <v>Caffe Latte</v>
      </c>
    </row>
    <row r="524" spans="1:20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55</v>
      </c>
      <c r="J524">
        <v>60</v>
      </c>
      <c r="K524">
        <v>115</v>
      </c>
      <c r="L524">
        <v>253</v>
      </c>
      <c r="M524">
        <v>5</v>
      </c>
      <c r="N524" s="2">
        <v>41698</v>
      </c>
      <c r="O524" s="19" t="str">
        <f>VLOOKUP(Coffee_data[[#This Row],[Area Code]],Location!$B$1:$E$157,2,FALSE)</f>
        <v>Washington</v>
      </c>
      <c r="P524" s="19" t="str">
        <f>VLOOKUP(Coffee_data[[#This Row],[Area Code]],Location!$B$1:$E$157,3,FALSE)</f>
        <v>West</v>
      </c>
      <c r="Q524" s="19" t="str">
        <f>VLOOKUP(Coffee_data[[#This Row],[Area Code]],Location!$B$1:$E$157,4,FALSE)</f>
        <v>Small Market</v>
      </c>
      <c r="R524" s="56" t="str">
        <f>HLOOKUP(Coffee_data[[#This Row],[ProductId]],Product!$B$4:$O$7,2,FALSE)</f>
        <v>Regular</v>
      </c>
      <c r="S524" s="56" t="str">
        <f>HLOOKUP(Coffee_data[[#This Row],[ProductId]],Product!$B$4:$O$7,3,FALSE)</f>
        <v>Espresso</v>
      </c>
      <c r="T524" s="56" t="str">
        <f>HLOOKUP(Coffee_data[[#This Row],[ProductId]],Product!$B$4:$O$7,4,FALSE)</f>
        <v>Caffe Mocha</v>
      </c>
    </row>
    <row r="525" spans="1:20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41698</v>
      </c>
      <c r="O525" s="19" t="str">
        <f>VLOOKUP(Coffee_data[[#This Row],[Area Code]],Location!$B$1:$E$157,2,FALSE)</f>
        <v>Washington</v>
      </c>
      <c r="P525" s="19" t="str">
        <f>VLOOKUP(Coffee_data[[#This Row],[Area Code]],Location!$B$1:$E$157,3,FALSE)</f>
        <v>West</v>
      </c>
      <c r="Q525" s="19" t="str">
        <f>VLOOKUP(Coffee_data[[#This Row],[Area Code]],Location!$B$1:$E$157,4,FALSE)</f>
        <v>Small Market</v>
      </c>
      <c r="R525" s="56" t="str">
        <f>HLOOKUP(Coffee_data[[#This Row],[ProductId]],Product!$B$4:$O$7,2,FALSE)</f>
        <v>Decaf</v>
      </c>
      <c r="S525" s="56" t="str">
        <f>HLOOKUP(Coffee_data[[#This Row],[ProductId]],Product!$B$4:$O$7,3,FALSE)</f>
        <v>Espresso</v>
      </c>
      <c r="T525" s="56" t="str">
        <f>HLOOKUP(Coffee_data[[#This Row],[ProductId]],Product!$B$4:$O$7,4,FALSE)</f>
        <v>Decaf Espresso</v>
      </c>
    </row>
    <row r="526" spans="1:20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63</v>
      </c>
      <c r="J526">
        <v>170</v>
      </c>
      <c r="K526">
        <v>283</v>
      </c>
      <c r="L526">
        <v>206</v>
      </c>
      <c r="M526">
        <v>3</v>
      </c>
      <c r="N526" s="2">
        <v>41698</v>
      </c>
      <c r="O526" s="19" t="str">
        <f>VLOOKUP(Coffee_data[[#This Row],[Area Code]],Location!$B$1:$E$157,2,FALSE)</f>
        <v>Washington</v>
      </c>
      <c r="P526" s="19" t="str">
        <f>VLOOKUP(Coffee_data[[#This Row],[Area Code]],Location!$B$1:$E$157,3,FALSE)</f>
        <v>West</v>
      </c>
      <c r="Q526" s="19" t="str">
        <f>VLOOKUP(Coffee_data[[#This Row],[Area Code]],Location!$B$1:$E$157,4,FALSE)</f>
        <v>Small Market</v>
      </c>
      <c r="R526" s="56" t="str">
        <f>HLOOKUP(Coffee_data[[#This Row],[ProductId]],Product!$B$4:$O$7,2,FALSE)</f>
        <v>Decaf</v>
      </c>
      <c r="S526" s="56" t="str">
        <f>HLOOKUP(Coffee_data[[#This Row],[ProductId]],Product!$B$4:$O$7,3,FALSE)</f>
        <v>Coffee</v>
      </c>
      <c r="T526" s="56" t="str">
        <f>HLOOKUP(Coffee_data[[#This Row],[ProductId]],Product!$B$4:$O$7,4,FALSE)</f>
        <v>Decaf Irish Cream</v>
      </c>
    </row>
    <row r="527" spans="1:20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98</v>
      </c>
      <c r="J527">
        <v>170</v>
      </c>
      <c r="K527">
        <v>278</v>
      </c>
      <c r="L527">
        <v>206</v>
      </c>
      <c r="M527">
        <v>8</v>
      </c>
      <c r="N527" s="2">
        <v>41698</v>
      </c>
      <c r="O527" s="19" t="str">
        <f>VLOOKUP(Coffee_data[[#This Row],[Area Code]],Location!$B$1:$E$157,2,FALSE)</f>
        <v>Washington</v>
      </c>
      <c r="P527" s="19" t="str">
        <f>VLOOKUP(Coffee_data[[#This Row],[Area Code]],Location!$B$1:$E$157,3,FALSE)</f>
        <v>West</v>
      </c>
      <c r="Q527" s="19" t="str">
        <f>VLOOKUP(Coffee_data[[#This Row],[Area Code]],Location!$B$1:$E$157,4,FALSE)</f>
        <v>Small Market</v>
      </c>
      <c r="R527" s="56" t="str">
        <f>HLOOKUP(Coffee_data[[#This Row],[ProductId]],Product!$B$4:$O$7,2,FALSE)</f>
        <v>Decaf</v>
      </c>
      <c r="S527" s="56" t="str">
        <f>HLOOKUP(Coffee_data[[#This Row],[ProductId]],Product!$B$4:$O$7,3,FALSE)</f>
        <v>Herbal Tea</v>
      </c>
      <c r="T527" s="56" t="str">
        <f>HLOOKUP(Coffee_data[[#This Row],[ProductId]],Product!$B$4:$O$7,4,FALSE)</f>
        <v>Chamomile</v>
      </c>
    </row>
    <row r="528" spans="1:20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61</v>
      </c>
      <c r="L528">
        <v>360</v>
      </c>
      <c r="M528">
        <v>9</v>
      </c>
      <c r="N528" s="2">
        <v>41698</v>
      </c>
      <c r="O528" s="19" t="str">
        <f>VLOOKUP(Coffee_data[[#This Row],[Area Code]],Location!$B$1:$E$157,2,FALSE)</f>
        <v>Washington</v>
      </c>
      <c r="P528" s="19" t="str">
        <f>VLOOKUP(Coffee_data[[#This Row],[Area Code]],Location!$B$1:$E$157,3,FALSE)</f>
        <v>West</v>
      </c>
      <c r="Q528" s="19" t="str">
        <f>VLOOKUP(Coffee_data[[#This Row],[Area Code]],Location!$B$1:$E$157,4,FALSE)</f>
        <v>Small Market</v>
      </c>
      <c r="R528" s="56" t="str">
        <f>HLOOKUP(Coffee_data[[#This Row],[ProductId]],Product!$B$4:$O$7,2,FALSE)</f>
        <v>Decaf</v>
      </c>
      <c r="S528" s="56" t="str">
        <f>HLOOKUP(Coffee_data[[#This Row],[ProductId]],Product!$B$4:$O$7,3,FALSE)</f>
        <v>Herbal Tea</v>
      </c>
      <c r="T528" s="56" t="str">
        <f>HLOOKUP(Coffee_data[[#This Row],[ProductId]],Product!$B$4:$O$7,4,FALSE)</f>
        <v>Lemon</v>
      </c>
    </row>
    <row r="529" spans="1:20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29</v>
      </c>
      <c r="J529">
        <v>70</v>
      </c>
      <c r="K529">
        <v>110</v>
      </c>
      <c r="L529">
        <v>206</v>
      </c>
      <c r="M529">
        <v>11</v>
      </c>
      <c r="N529" s="2">
        <v>41698</v>
      </c>
      <c r="O529" s="19" t="str">
        <f>VLOOKUP(Coffee_data[[#This Row],[Area Code]],Location!$B$1:$E$157,2,FALSE)</f>
        <v>Washington</v>
      </c>
      <c r="P529" s="19" t="str">
        <f>VLOOKUP(Coffee_data[[#This Row],[Area Code]],Location!$B$1:$E$157,3,FALSE)</f>
        <v>West</v>
      </c>
      <c r="Q529" s="19" t="str">
        <f>VLOOKUP(Coffee_data[[#This Row],[Area Code]],Location!$B$1:$E$157,4,FALSE)</f>
        <v>Small Market</v>
      </c>
      <c r="R529" s="56" t="str">
        <f>HLOOKUP(Coffee_data[[#This Row],[ProductId]],Product!$B$4:$O$7,2,FALSE)</f>
        <v>Regular</v>
      </c>
      <c r="S529" s="56" t="str">
        <f>HLOOKUP(Coffee_data[[#This Row],[ProductId]],Product!$B$4:$O$7,3,FALSE)</f>
        <v>Tea</v>
      </c>
      <c r="T529" s="56" t="str">
        <f>HLOOKUP(Coffee_data[[#This Row],[ProductId]],Product!$B$4:$O$7,4,FALSE)</f>
        <v>Darjeeling</v>
      </c>
    </row>
    <row r="530" spans="1:20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68</v>
      </c>
      <c r="L530">
        <v>253</v>
      </c>
      <c r="M530">
        <v>12</v>
      </c>
      <c r="N530" s="2">
        <v>41698</v>
      </c>
      <c r="O530" s="19" t="str">
        <f>VLOOKUP(Coffee_data[[#This Row],[Area Code]],Location!$B$1:$E$157,2,FALSE)</f>
        <v>Washington</v>
      </c>
      <c r="P530" s="19" t="str">
        <f>VLOOKUP(Coffee_data[[#This Row],[Area Code]],Location!$B$1:$E$157,3,FALSE)</f>
        <v>West</v>
      </c>
      <c r="Q530" s="19" t="str">
        <f>VLOOKUP(Coffee_data[[#This Row],[Area Code]],Location!$B$1:$E$157,4,FALSE)</f>
        <v>Small Market</v>
      </c>
      <c r="R530" s="56" t="str">
        <f>HLOOKUP(Coffee_data[[#This Row],[ProductId]],Product!$B$4:$O$7,2,FALSE)</f>
        <v>Regular</v>
      </c>
      <c r="S530" s="56" t="str">
        <f>HLOOKUP(Coffee_data[[#This Row],[ProductId]],Product!$B$4:$O$7,3,FALSE)</f>
        <v>Tea</v>
      </c>
      <c r="T530" s="56" t="str">
        <f>HLOOKUP(Coffee_data[[#This Row],[ProductId]],Product!$B$4:$O$7,4,FALSE)</f>
        <v>Earl Grey</v>
      </c>
    </row>
    <row r="531" spans="1:20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113</v>
      </c>
      <c r="L531">
        <v>206</v>
      </c>
      <c r="M531">
        <v>13</v>
      </c>
      <c r="N531" s="2">
        <v>41698</v>
      </c>
      <c r="O531" s="19" t="str">
        <f>VLOOKUP(Coffee_data[[#This Row],[Area Code]],Location!$B$1:$E$157,2,FALSE)</f>
        <v>Washington</v>
      </c>
      <c r="P531" s="19" t="str">
        <f>VLOOKUP(Coffee_data[[#This Row],[Area Code]],Location!$B$1:$E$157,3,FALSE)</f>
        <v>West</v>
      </c>
      <c r="Q531" s="19" t="str">
        <f>VLOOKUP(Coffee_data[[#This Row],[Area Code]],Location!$B$1:$E$157,4,FALSE)</f>
        <v>Small Market</v>
      </c>
      <c r="R531" s="56" t="str">
        <f>HLOOKUP(Coffee_data[[#This Row],[ProductId]],Product!$B$4:$O$7,2,FALSE)</f>
        <v>Regular</v>
      </c>
      <c r="S531" s="56" t="str">
        <f>HLOOKUP(Coffee_data[[#This Row],[ProductId]],Product!$B$4:$O$7,3,FALSE)</f>
        <v>Tea</v>
      </c>
      <c r="T531" s="56" t="str">
        <f>HLOOKUP(Coffee_data[[#This Row],[ProductId]],Product!$B$4:$O$7,4,FALSE)</f>
        <v>Green Tea</v>
      </c>
    </row>
    <row r="532" spans="1:20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41698</v>
      </c>
      <c r="O532" s="19" t="str">
        <f>VLOOKUP(Coffee_data[[#This Row],[Area Code]],Location!$B$1:$E$157,2,FALSE)</f>
        <v>Washington</v>
      </c>
      <c r="P532" s="19" t="str">
        <f>VLOOKUP(Coffee_data[[#This Row],[Area Code]],Location!$B$1:$E$157,3,FALSE)</f>
        <v>West</v>
      </c>
      <c r="Q532" s="19" t="str">
        <f>VLOOKUP(Coffee_data[[#This Row],[Area Code]],Location!$B$1:$E$157,4,FALSE)</f>
        <v>Small Market</v>
      </c>
      <c r="R532" s="56" t="str">
        <f>HLOOKUP(Coffee_data[[#This Row],[ProductId]],Product!$B$4:$O$7,2,FALSE)</f>
        <v>Regular</v>
      </c>
      <c r="S532" s="56" t="str">
        <f>HLOOKUP(Coffee_data[[#This Row],[ProductId]],Product!$B$4:$O$7,3,FALSE)</f>
        <v>Coffee</v>
      </c>
      <c r="T532" s="56" t="str">
        <f>HLOOKUP(Coffee_data[[#This Row],[ProductId]],Product!$B$4:$O$7,4,FALSE)</f>
        <v>Columbian</v>
      </c>
    </row>
    <row r="533" spans="1:20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89</v>
      </c>
      <c r="J533">
        <v>140</v>
      </c>
      <c r="K533">
        <v>231</v>
      </c>
      <c r="L533">
        <v>720</v>
      </c>
      <c r="M533">
        <v>1</v>
      </c>
      <c r="N533" s="2">
        <v>41729</v>
      </c>
      <c r="O533" s="19" t="str">
        <f>VLOOKUP(Coffee_data[[#This Row],[Area Code]],Location!$B$1:$E$157,2,FALSE)</f>
        <v>Colorado</v>
      </c>
      <c r="P533" s="19" t="str">
        <f>VLOOKUP(Coffee_data[[#This Row],[Area Code]],Location!$B$1:$E$157,3,FALSE)</f>
        <v>Central</v>
      </c>
      <c r="Q533" s="19" t="str">
        <f>VLOOKUP(Coffee_data[[#This Row],[Area Code]],Location!$B$1:$E$157,4,FALSE)</f>
        <v>Major Market</v>
      </c>
      <c r="R533" s="56" t="str">
        <f>HLOOKUP(Coffee_data[[#This Row],[ProductId]],Product!$B$4:$O$7,2,FALSE)</f>
        <v>Regular</v>
      </c>
      <c r="S533" s="56" t="str">
        <f>HLOOKUP(Coffee_data[[#This Row],[ProductId]],Product!$B$4:$O$7,3,FALSE)</f>
        <v>Coffee</v>
      </c>
      <c r="T533" s="56" t="str">
        <f>HLOOKUP(Coffee_data[[#This Row],[ProductId]],Product!$B$4:$O$7,4,FALSE)</f>
        <v>Amaretto</v>
      </c>
    </row>
    <row r="534" spans="1:20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178</v>
      </c>
      <c r="L534">
        <v>970</v>
      </c>
      <c r="M534">
        <v>2</v>
      </c>
      <c r="N534" s="2">
        <v>41729</v>
      </c>
      <c r="O534" s="19" t="str">
        <f>VLOOKUP(Coffee_data[[#This Row],[Area Code]],Location!$B$1:$E$157,2,FALSE)</f>
        <v>Colorado</v>
      </c>
      <c r="P534" s="19" t="str">
        <f>VLOOKUP(Coffee_data[[#This Row],[Area Code]],Location!$B$1:$E$157,3,FALSE)</f>
        <v>Central</v>
      </c>
      <c r="Q534" s="19" t="str">
        <f>VLOOKUP(Coffee_data[[#This Row],[Area Code]],Location!$B$1:$E$157,4,FALSE)</f>
        <v>Major Market</v>
      </c>
      <c r="R534" s="56" t="str">
        <f>HLOOKUP(Coffee_data[[#This Row],[ProductId]],Product!$B$4:$O$7,2,FALSE)</f>
        <v>Regular</v>
      </c>
      <c r="S534" s="56" t="str">
        <f>HLOOKUP(Coffee_data[[#This Row],[ProductId]],Product!$B$4:$O$7,3,FALSE)</f>
        <v>Coffee</v>
      </c>
      <c r="T534" s="56" t="str">
        <f>HLOOKUP(Coffee_data[[#This Row],[ProductId]],Product!$B$4:$O$7,4,FALSE)</f>
        <v>Columbian</v>
      </c>
    </row>
    <row r="535" spans="1:20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51</v>
      </c>
      <c r="J535">
        <v>60</v>
      </c>
      <c r="K535">
        <v>89</v>
      </c>
      <c r="L535">
        <v>303</v>
      </c>
      <c r="M535">
        <v>11</v>
      </c>
      <c r="N535" s="2">
        <v>41729</v>
      </c>
      <c r="O535" s="19" t="str">
        <f>VLOOKUP(Coffee_data[[#This Row],[Area Code]],Location!$B$1:$E$157,2,FALSE)</f>
        <v>Colorado</v>
      </c>
      <c r="P535" s="19" t="str">
        <f>VLOOKUP(Coffee_data[[#This Row],[Area Code]],Location!$B$1:$E$157,3,FALSE)</f>
        <v>Central</v>
      </c>
      <c r="Q535" s="19" t="str">
        <f>VLOOKUP(Coffee_data[[#This Row],[Area Code]],Location!$B$1:$E$157,4,FALSE)</f>
        <v>Major Market</v>
      </c>
      <c r="R535" s="56" t="str">
        <f>HLOOKUP(Coffee_data[[#This Row],[ProductId]],Product!$B$4:$O$7,2,FALSE)</f>
        <v>Regular</v>
      </c>
      <c r="S535" s="56" t="str">
        <f>HLOOKUP(Coffee_data[[#This Row],[ProductId]],Product!$B$4:$O$7,3,FALSE)</f>
        <v>Tea</v>
      </c>
      <c r="T535" s="56" t="str">
        <f>HLOOKUP(Coffee_data[[#This Row],[ProductId]],Product!$B$4:$O$7,4,FALSE)</f>
        <v>Darjeeling</v>
      </c>
    </row>
    <row r="536" spans="1:20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108</v>
      </c>
      <c r="L536">
        <v>719</v>
      </c>
      <c r="M536">
        <v>12</v>
      </c>
      <c r="N536" s="2">
        <v>41729</v>
      </c>
      <c r="O536" s="19" t="str">
        <f>VLOOKUP(Coffee_data[[#This Row],[Area Code]],Location!$B$1:$E$157,2,FALSE)</f>
        <v>Colorado</v>
      </c>
      <c r="P536" s="19" t="str">
        <f>VLOOKUP(Coffee_data[[#This Row],[Area Code]],Location!$B$1:$E$157,3,FALSE)</f>
        <v>Central</v>
      </c>
      <c r="Q536" s="19" t="str">
        <f>VLOOKUP(Coffee_data[[#This Row],[Area Code]],Location!$B$1:$E$157,4,FALSE)</f>
        <v>Major Market</v>
      </c>
      <c r="R536" s="56" t="str">
        <f>HLOOKUP(Coffee_data[[#This Row],[ProductId]],Product!$B$4:$O$7,2,FALSE)</f>
        <v>Regular</v>
      </c>
      <c r="S536" s="56" t="str">
        <f>HLOOKUP(Coffee_data[[#This Row],[ProductId]],Product!$B$4:$O$7,3,FALSE)</f>
        <v>Tea</v>
      </c>
      <c r="T536" s="56" t="str">
        <f>HLOOKUP(Coffee_data[[#This Row],[ProductId]],Product!$B$4:$O$7,4,FALSE)</f>
        <v>Earl Grey</v>
      </c>
    </row>
    <row r="537" spans="1:20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17</v>
      </c>
      <c r="J537">
        <v>60</v>
      </c>
      <c r="K537">
        <v>103</v>
      </c>
      <c r="L537">
        <v>303</v>
      </c>
      <c r="M537">
        <v>13</v>
      </c>
      <c r="N537" s="2">
        <v>41729</v>
      </c>
      <c r="O537" s="19" t="str">
        <f>VLOOKUP(Coffee_data[[#This Row],[Area Code]],Location!$B$1:$E$157,2,FALSE)</f>
        <v>Colorado</v>
      </c>
      <c r="P537" s="19" t="str">
        <f>VLOOKUP(Coffee_data[[#This Row],[Area Code]],Location!$B$1:$E$157,3,FALSE)</f>
        <v>Central</v>
      </c>
      <c r="Q537" s="19" t="str">
        <f>VLOOKUP(Coffee_data[[#This Row],[Area Code]],Location!$B$1:$E$157,4,FALSE)</f>
        <v>Major Market</v>
      </c>
      <c r="R537" s="56" t="str">
        <f>HLOOKUP(Coffee_data[[#This Row],[ProductId]],Product!$B$4:$O$7,2,FALSE)</f>
        <v>Regular</v>
      </c>
      <c r="S537" s="56" t="str">
        <f>HLOOKUP(Coffee_data[[#This Row],[ProductId]],Product!$B$4:$O$7,3,FALSE)</f>
        <v>Tea</v>
      </c>
      <c r="T537" s="56" t="str">
        <f>HLOOKUP(Coffee_data[[#This Row],[ProductId]],Product!$B$4:$O$7,4,FALSE)</f>
        <v>Green Tea</v>
      </c>
    </row>
    <row r="538" spans="1:20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95</v>
      </c>
      <c r="J538">
        <v>140</v>
      </c>
      <c r="K538">
        <v>225</v>
      </c>
      <c r="L538">
        <v>720</v>
      </c>
      <c r="M538">
        <v>5</v>
      </c>
      <c r="N538" s="2">
        <v>41729</v>
      </c>
      <c r="O538" s="19" t="str">
        <f>VLOOKUP(Coffee_data[[#This Row],[Area Code]],Location!$B$1:$E$157,2,FALSE)</f>
        <v>Colorado</v>
      </c>
      <c r="P538" s="19" t="str">
        <f>VLOOKUP(Coffee_data[[#This Row],[Area Code]],Location!$B$1:$E$157,3,FALSE)</f>
        <v>Central</v>
      </c>
      <c r="Q538" s="19" t="str">
        <f>VLOOKUP(Coffee_data[[#This Row],[Area Code]],Location!$B$1:$E$157,4,FALSE)</f>
        <v>Major Market</v>
      </c>
      <c r="R538" s="56" t="str">
        <f>HLOOKUP(Coffee_data[[#This Row],[ProductId]],Product!$B$4:$O$7,2,FALSE)</f>
        <v>Regular</v>
      </c>
      <c r="S538" s="56" t="str">
        <f>HLOOKUP(Coffee_data[[#This Row],[ProductId]],Product!$B$4:$O$7,3,FALSE)</f>
        <v>Espresso</v>
      </c>
      <c r="T538" s="56" t="str">
        <f>HLOOKUP(Coffee_data[[#This Row],[ProductId]],Product!$B$4:$O$7,4,FALSE)</f>
        <v>Caffe Mocha</v>
      </c>
    </row>
    <row r="539" spans="1:20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194</v>
      </c>
      <c r="L539">
        <v>719</v>
      </c>
      <c r="M539">
        <v>6</v>
      </c>
      <c r="N539" s="2">
        <v>41729</v>
      </c>
      <c r="O539" s="19" t="str">
        <f>VLOOKUP(Coffee_data[[#This Row],[Area Code]],Location!$B$1:$E$157,2,FALSE)</f>
        <v>Colorado</v>
      </c>
      <c r="P539" s="19" t="str">
        <f>VLOOKUP(Coffee_data[[#This Row],[Area Code]],Location!$B$1:$E$157,3,FALSE)</f>
        <v>Central</v>
      </c>
      <c r="Q539" s="19" t="str">
        <f>VLOOKUP(Coffee_data[[#This Row],[Area Code]],Location!$B$1:$E$157,4,FALSE)</f>
        <v>Major Market</v>
      </c>
      <c r="R539" s="56" t="str">
        <f>HLOOKUP(Coffee_data[[#This Row],[ProductId]],Product!$B$4:$O$7,2,FALSE)</f>
        <v>Decaf</v>
      </c>
      <c r="S539" s="56" t="str">
        <f>HLOOKUP(Coffee_data[[#This Row],[ProductId]],Product!$B$4:$O$7,3,FALSE)</f>
        <v>Espresso</v>
      </c>
      <c r="T539" s="56" t="str">
        <f>HLOOKUP(Coffee_data[[#This Row],[ProductId]],Product!$B$4:$O$7,4,FALSE)</f>
        <v>Decaf Espresso</v>
      </c>
    </row>
    <row r="540" spans="1:20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82</v>
      </c>
      <c r="J540">
        <v>150</v>
      </c>
      <c r="K540">
        <v>250</v>
      </c>
      <c r="L540">
        <v>303</v>
      </c>
      <c r="M540">
        <v>3</v>
      </c>
      <c r="N540" s="2">
        <v>41729</v>
      </c>
      <c r="O540" s="19" t="str">
        <f>VLOOKUP(Coffee_data[[#This Row],[Area Code]],Location!$B$1:$E$157,2,FALSE)</f>
        <v>Colorado</v>
      </c>
      <c r="P540" s="19" t="str">
        <f>VLOOKUP(Coffee_data[[#This Row],[Area Code]],Location!$B$1:$E$157,3,FALSE)</f>
        <v>Central</v>
      </c>
      <c r="Q540" s="19" t="str">
        <f>VLOOKUP(Coffee_data[[#This Row],[Area Code]],Location!$B$1:$E$157,4,FALSE)</f>
        <v>Major Market</v>
      </c>
      <c r="R540" s="56" t="str">
        <f>HLOOKUP(Coffee_data[[#This Row],[ProductId]],Product!$B$4:$O$7,2,FALSE)</f>
        <v>Decaf</v>
      </c>
      <c r="S540" s="56" t="str">
        <f>HLOOKUP(Coffee_data[[#This Row],[ProductId]],Product!$B$4:$O$7,3,FALSE)</f>
        <v>Coffee</v>
      </c>
      <c r="T540" s="56" t="str">
        <f>HLOOKUP(Coffee_data[[#This Row],[ProductId]],Product!$B$4:$O$7,4,FALSE)</f>
        <v>Decaf Irish Cream</v>
      </c>
    </row>
    <row r="541" spans="1:20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96</v>
      </c>
      <c r="J541">
        <v>150</v>
      </c>
      <c r="K541">
        <v>272</v>
      </c>
      <c r="L541">
        <v>303</v>
      </c>
      <c r="M541">
        <v>8</v>
      </c>
      <c r="N541" s="2">
        <v>41729</v>
      </c>
      <c r="O541" s="19" t="str">
        <f>VLOOKUP(Coffee_data[[#This Row],[Area Code]],Location!$B$1:$E$157,2,FALSE)</f>
        <v>Colorado</v>
      </c>
      <c r="P541" s="19" t="str">
        <f>VLOOKUP(Coffee_data[[#This Row],[Area Code]],Location!$B$1:$E$157,3,FALSE)</f>
        <v>Central</v>
      </c>
      <c r="Q541" s="19" t="str">
        <f>VLOOKUP(Coffee_data[[#This Row],[Area Code]],Location!$B$1:$E$157,4,FALSE)</f>
        <v>Major Market</v>
      </c>
      <c r="R541" s="56" t="str">
        <f>HLOOKUP(Coffee_data[[#This Row],[ProductId]],Product!$B$4:$O$7,2,FALSE)</f>
        <v>Decaf</v>
      </c>
      <c r="S541" s="56" t="str">
        <f>HLOOKUP(Coffee_data[[#This Row],[ProductId]],Product!$B$4:$O$7,3,FALSE)</f>
        <v>Herbal Tea</v>
      </c>
      <c r="T541" s="56" t="str">
        <f>HLOOKUP(Coffee_data[[#This Row],[ProductId]],Product!$B$4:$O$7,4,FALSE)</f>
        <v>Chamomile</v>
      </c>
    </row>
    <row r="542" spans="1:20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31</v>
      </c>
      <c r="J542">
        <v>70</v>
      </c>
      <c r="K542">
        <v>110</v>
      </c>
      <c r="L542">
        <v>719</v>
      </c>
      <c r="M542">
        <v>9</v>
      </c>
      <c r="N542" s="2">
        <v>41729</v>
      </c>
      <c r="O542" s="19" t="str">
        <f>VLOOKUP(Coffee_data[[#This Row],[Area Code]],Location!$B$1:$E$157,2,FALSE)</f>
        <v>Colorado</v>
      </c>
      <c r="P542" s="19" t="str">
        <f>VLOOKUP(Coffee_data[[#This Row],[Area Code]],Location!$B$1:$E$157,3,FALSE)</f>
        <v>Central</v>
      </c>
      <c r="Q542" s="19" t="str">
        <f>VLOOKUP(Coffee_data[[#This Row],[Area Code]],Location!$B$1:$E$157,4,FALSE)</f>
        <v>Major Market</v>
      </c>
      <c r="R542" s="56" t="str">
        <f>HLOOKUP(Coffee_data[[#This Row],[ProductId]],Product!$B$4:$O$7,2,FALSE)</f>
        <v>Decaf</v>
      </c>
      <c r="S542" s="56" t="str">
        <f>HLOOKUP(Coffee_data[[#This Row],[ProductId]],Product!$B$4:$O$7,3,FALSE)</f>
        <v>Herbal Tea</v>
      </c>
      <c r="T542" s="56" t="str">
        <f>HLOOKUP(Coffee_data[[#This Row],[ProductId]],Product!$B$4:$O$7,4,FALSE)</f>
        <v>Lemon</v>
      </c>
    </row>
    <row r="543" spans="1:20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30</v>
      </c>
      <c r="J543">
        <v>70</v>
      </c>
      <c r="K543">
        <v>120</v>
      </c>
      <c r="L543">
        <v>719</v>
      </c>
      <c r="M543">
        <v>10</v>
      </c>
      <c r="N543" s="2">
        <v>41729</v>
      </c>
      <c r="O543" s="19" t="str">
        <f>VLOOKUP(Coffee_data[[#This Row],[Area Code]],Location!$B$1:$E$157,2,FALSE)</f>
        <v>Colorado</v>
      </c>
      <c r="P543" s="19" t="str">
        <f>VLOOKUP(Coffee_data[[#This Row],[Area Code]],Location!$B$1:$E$157,3,FALSE)</f>
        <v>Central</v>
      </c>
      <c r="Q543" s="19" t="str">
        <f>VLOOKUP(Coffee_data[[#This Row],[Area Code]],Location!$B$1:$E$157,4,FALSE)</f>
        <v>Major Market</v>
      </c>
      <c r="R543" s="56" t="str">
        <f>HLOOKUP(Coffee_data[[#This Row],[ProductId]],Product!$B$4:$O$7,2,FALSE)</f>
        <v>Decaf</v>
      </c>
      <c r="S543" s="56" t="str">
        <f>HLOOKUP(Coffee_data[[#This Row],[ProductId]],Product!$B$4:$O$7,3,FALSE)</f>
        <v>Herbal Tea</v>
      </c>
      <c r="T543" s="56" t="str">
        <f>HLOOKUP(Coffee_data[[#This Row],[ProductId]],Product!$B$4:$O$7,4,FALSE)</f>
        <v>Mint</v>
      </c>
    </row>
    <row r="544" spans="1:20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177</v>
      </c>
      <c r="J544">
        <v>270</v>
      </c>
      <c r="K544">
        <v>472</v>
      </c>
      <c r="L544">
        <v>217</v>
      </c>
      <c r="M544">
        <v>2</v>
      </c>
      <c r="N544" s="2">
        <v>41729</v>
      </c>
      <c r="O544" s="19" t="str">
        <f>VLOOKUP(Coffee_data[[#This Row],[Area Code]],Location!$B$1:$E$157,2,FALSE)</f>
        <v>Illinois</v>
      </c>
      <c r="P544" s="19" t="str">
        <f>VLOOKUP(Coffee_data[[#This Row],[Area Code]],Location!$B$1:$E$157,3,FALSE)</f>
        <v>Central</v>
      </c>
      <c r="Q544" s="19" t="str">
        <f>VLOOKUP(Coffee_data[[#This Row],[Area Code]],Location!$B$1:$E$157,4,FALSE)</f>
        <v>Major Market</v>
      </c>
      <c r="R544" s="56" t="str">
        <f>HLOOKUP(Coffee_data[[#This Row],[ProductId]],Product!$B$4:$O$7,2,FALSE)</f>
        <v>Regular</v>
      </c>
      <c r="S544" s="56" t="str">
        <f>HLOOKUP(Coffee_data[[#This Row],[ProductId]],Product!$B$4:$O$7,3,FALSE)</f>
        <v>Coffee</v>
      </c>
      <c r="T544" s="56" t="str">
        <f>HLOOKUP(Coffee_data[[#This Row],[ProductId]],Product!$B$4:$O$7,4,FALSE)</f>
        <v>Columbian</v>
      </c>
    </row>
    <row r="545" spans="1:20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181</v>
      </c>
      <c r="L545">
        <v>815</v>
      </c>
      <c r="M545">
        <v>11</v>
      </c>
      <c r="N545" s="2">
        <v>41729</v>
      </c>
      <c r="O545" s="19" t="str">
        <f>VLOOKUP(Coffee_data[[#This Row],[Area Code]],Location!$B$1:$E$157,2,FALSE)</f>
        <v>Illinois</v>
      </c>
      <c r="P545" s="19" t="str">
        <f>VLOOKUP(Coffee_data[[#This Row],[Area Code]],Location!$B$1:$E$157,3,FALSE)</f>
        <v>Central</v>
      </c>
      <c r="Q545" s="19" t="str">
        <f>VLOOKUP(Coffee_data[[#This Row],[Area Code]],Location!$B$1:$E$157,4,FALSE)</f>
        <v>Major Market</v>
      </c>
      <c r="R545" s="56" t="str">
        <f>HLOOKUP(Coffee_data[[#This Row],[ProductId]],Product!$B$4:$O$7,2,FALSE)</f>
        <v>Regular</v>
      </c>
      <c r="S545" s="56" t="str">
        <f>HLOOKUP(Coffee_data[[#This Row],[ProductId]],Product!$B$4:$O$7,3,FALSE)</f>
        <v>Tea</v>
      </c>
      <c r="T545" s="56" t="str">
        <f>HLOOKUP(Coffee_data[[#This Row],[ProductId]],Product!$B$4:$O$7,4,FALSE)</f>
        <v>Darjeeling</v>
      </c>
    </row>
    <row r="546" spans="1:20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38</v>
      </c>
      <c r="J546">
        <v>90</v>
      </c>
      <c r="K546">
        <v>140</v>
      </c>
      <c r="L546">
        <v>630</v>
      </c>
      <c r="M546">
        <v>12</v>
      </c>
      <c r="N546" s="2">
        <v>41729</v>
      </c>
      <c r="O546" s="19" t="str">
        <f>VLOOKUP(Coffee_data[[#This Row],[Area Code]],Location!$B$1:$E$157,2,FALSE)</f>
        <v>Illinois</v>
      </c>
      <c r="P546" s="19" t="str">
        <f>VLOOKUP(Coffee_data[[#This Row],[Area Code]],Location!$B$1:$E$157,3,FALSE)</f>
        <v>Central</v>
      </c>
      <c r="Q546" s="19" t="str">
        <f>VLOOKUP(Coffee_data[[#This Row],[Area Code]],Location!$B$1:$E$157,4,FALSE)</f>
        <v>Major Market</v>
      </c>
      <c r="R546" s="56" t="str">
        <f>HLOOKUP(Coffee_data[[#This Row],[ProductId]],Product!$B$4:$O$7,2,FALSE)</f>
        <v>Regular</v>
      </c>
      <c r="S546" s="56" t="str">
        <f>HLOOKUP(Coffee_data[[#This Row],[ProductId]],Product!$B$4:$O$7,3,FALSE)</f>
        <v>Tea</v>
      </c>
      <c r="T546" s="56" t="str">
        <f>HLOOKUP(Coffee_data[[#This Row],[ProductId]],Product!$B$4:$O$7,4,FALSE)</f>
        <v>Earl Grey</v>
      </c>
    </row>
    <row r="547" spans="1:20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236</v>
      </c>
      <c r="J547">
        <v>400</v>
      </c>
      <c r="K547">
        <v>690</v>
      </c>
      <c r="L547">
        <v>217</v>
      </c>
      <c r="M547">
        <v>5</v>
      </c>
      <c r="N547" s="2">
        <v>41729</v>
      </c>
      <c r="O547" s="19" t="str">
        <f>VLOOKUP(Coffee_data[[#This Row],[Area Code]],Location!$B$1:$E$157,2,FALSE)</f>
        <v>Illinois</v>
      </c>
      <c r="P547" s="19" t="str">
        <f>VLOOKUP(Coffee_data[[#This Row],[Area Code]],Location!$B$1:$E$157,3,FALSE)</f>
        <v>Central</v>
      </c>
      <c r="Q547" s="19" t="str">
        <f>VLOOKUP(Coffee_data[[#This Row],[Area Code]],Location!$B$1:$E$157,4,FALSE)</f>
        <v>Major Market</v>
      </c>
      <c r="R547" s="56" t="str">
        <f>HLOOKUP(Coffee_data[[#This Row],[ProductId]],Product!$B$4:$O$7,2,FALSE)</f>
        <v>Regular</v>
      </c>
      <c r="S547" s="56" t="str">
        <f>HLOOKUP(Coffee_data[[#This Row],[ProductId]],Product!$B$4:$O$7,3,FALSE)</f>
        <v>Espresso</v>
      </c>
      <c r="T547" s="56" t="str">
        <f>HLOOKUP(Coffee_data[[#This Row],[ProductId]],Product!$B$4:$O$7,4,FALSE)</f>
        <v>Caffe Mocha</v>
      </c>
    </row>
    <row r="548" spans="1:20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202</v>
      </c>
      <c r="J548">
        <v>290</v>
      </c>
      <c r="K548">
        <v>560</v>
      </c>
      <c r="L548">
        <v>217</v>
      </c>
      <c r="M548">
        <v>6</v>
      </c>
      <c r="N548" s="2">
        <v>41729</v>
      </c>
      <c r="O548" s="19" t="str">
        <f>VLOOKUP(Coffee_data[[#This Row],[Area Code]],Location!$B$1:$E$157,2,FALSE)</f>
        <v>Illinois</v>
      </c>
      <c r="P548" s="19" t="str">
        <f>VLOOKUP(Coffee_data[[#This Row],[Area Code]],Location!$B$1:$E$157,3,FALSE)</f>
        <v>Central</v>
      </c>
      <c r="Q548" s="19" t="str">
        <f>VLOOKUP(Coffee_data[[#This Row],[Area Code]],Location!$B$1:$E$157,4,FALSE)</f>
        <v>Major Market</v>
      </c>
      <c r="R548" s="56" t="str">
        <f>HLOOKUP(Coffee_data[[#This Row],[ProductId]],Product!$B$4:$O$7,2,FALSE)</f>
        <v>Decaf</v>
      </c>
      <c r="S548" s="56" t="str">
        <f>HLOOKUP(Coffee_data[[#This Row],[ProductId]],Product!$B$4:$O$7,3,FALSE)</f>
        <v>Espresso</v>
      </c>
      <c r="T548" s="56" t="str">
        <f>HLOOKUP(Coffee_data[[#This Row],[ProductId]],Product!$B$4:$O$7,4,FALSE)</f>
        <v>Decaf Espresso</v>
      </c>
    </row>
    <row r="549" spans="1:20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155</v>
      </c>
      <c r="J549">
        <v>180</v>
      </c>
      <c r="K549">
        <v>313</v>
      </c>
      <c r="L549">
        <v>309</v>
      </c>
      <c r="M549">
        <v>3</v>
      </c>
      <c r="N549" s="2">
        <v>41729</v>
      </c>
      <c r="O549" s="19" t="str">
        <f>VLOOKUP(Coffee_data[[#This Row],[Area Code]],Location!$B$1:$E$157,2,FALSE)</f>
        <v>Illinois</v>
      </c>
      <c r="P549" s="19" t="str">
        <f>VLOOKUP(Coffee_data[[#This Row],[Area Code]],Location!$B$1:$E$157,3,FALSE)</f>
        <v>Central</v>
      </c>
      <c r="Q549" s="19" t="str">
        <f>VLOOKUP(Coffee_data[[#This Row],[Area Code]],Location!$B$1:$E$157,4,FALSE)</f>
        <v>Major Market</v>
      </c>
      <c r="R549" s="56" t="str">
        <f>HLOOKUP(Coffee_data[[#This Row],[ProductId]],Product!$B$4:$O$7,2,FALSE)</f>
        <v>Decaf</v>
      </c>
      <c r="S549" s="56" t="str">
        <f>HLOOKUP(Coffee_data[[#This Row],[ProductId]],Product!$B$4:$O$7,3,FALSE)</f>
        <v>Coffee</v>
      </c>
      <c r="T549" s="56" t="str">
        <f>HLOOKUP(Coffee_data[[#This Row],[ProductId]],Product!$B$4:$O$7,4,FALSE)</f>
        <v>Decaf Irish Cream</v>
      </c>
    </row>
    <row r="550" spans="1:20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182</v>
      </c>
      <c r="L550">
        <v>224</v>
      </c>
      <c r="M550">
        <v>8</v>
      </c>
      <c r="N550" s="2">
        <v>41729</v>
      </c>
      <c r="O550" s="19" t="str">
        <f>VLOOKUP(Coffee_data[[#This Row],[Area Code]],Location!$B$1:$E$157,2,FALSE)</f>
        <v>Illinois</v>
      </c>
      <c r="P550" s="19" t="str">
        <f>VLOOKUP(Coffee_data[[#This Row],[Area Code]],Location!$B$1:$E$157,3,FALSE)</f>
        <v>Central</v>
      </c>
      <c r="Q550" s="19" t="str">
        <f>VLOOKUP(Coffee_data[[#This Row],[Area Code]],Location!$B$1:$E$157,4,FALSE)</f>
        <v>Major Market</v>
      </c>
      <c r="R550" s="56" t="str">
        <f>HLOOKUP(Coffee_data[[#This Row],[ProductId]],Product!$B$4:$O$7,2,FALSE)</f>
        <v>Decaf</v>
      </c>
      <c r="S550" s="56" t="str">
        <f>HLOOKUP(Coffee_data[[#This Row],[ProductId]],Product!$B$4:$O$7,3,FALSE)</f>
        <v>Herbal Tea</v>
      </c>
      <c r="T550" s="56" t="str">
        <f>HLOOKUP(Coffee_data[[#This Row],[ProductId]],Product!$B$4:$O$7,4,FALSE)</f>
        <v>Chamomile</v>
      </c>
    </row>
    <row r="551" spans="1:20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41729</v>
      </c>
      <c r="O551" s="19" t="str">
        <f>VLOOKUP(Coffee_data[[#This Row],[Area Code]],Location!$B$1:$E$157,2,FALSE)</f>
        <v>Illinois</v>
      </c>
      <c r="P551" s="19" t="str">
        <f>VLOOKUP(Coffee_data[[#This Row],[Area Code]],Location!$B$1:$E$157,3,FALSE)</f>
        <v>Central</v>
      </c>
      <c r="Q551" s="19" t="str">
        <f>VLOOKUP(Coffee_data[[#This Row],[Area Code]],Location!$B$1:$E$157,4,FALSE)</f>
        <v>Major Market</v>
      </c>
      <c r="R551" s="56" t="str">
        <f>HLOOKUP(Coffee_data[[#This Row],[ProductId]],Product!$B$4:$O$7,2,FALSE)</f>
        <v>Decaf</v>
      </c>
      <c r="S551" s="56" t="str">
        <f>HLOOKUP(Coffee_data[[#This Row],[ProductId]],Product!$B$4:$O$7,3,FALSE)</f>
        <v>Herbal Tea</v>
      </c>
      <c r="T551" s="56" t="str">
        <f>HLOOKUP(Coffee_data[[#This Row],[ProductId]],Product!$B$4:$O$7,4,FALSE)</f>
        <v>Lemon</v>
      </c>
    </row>
    <row r="552" spans="1:20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70</v>
      </c>
      <c r="J552">
        <v>130</v>
      </c>
      <c r="K552">
        <v>220</v>
      </c>
      <c r="L552">
        <v>618</v>
      </c>
      <c r="M552">
        <v>10</v>
      </c>
      <c r="N552" s="2">
        <v>41729</v>
      </c>
      <c r="O552" s="19" t="str">
        <f>VLOOKUP(Coffee_data[[#This Row],[Area Code]],Location!$B$1:$E$157,2,FALSE)</f>
        <v>Illinois</v>
      </c>
      <c r="P552" s="19" t="str">
        <f>VLOOKUP(Coffee_data[[#This Row],[Area Code]],Location!$B$1:$E$157,3,FALSE)</f>
        <v>Central</v>
      </c>
      <c r="Q552" s="19" t="str">
        <f>VLOOKUP(Coffee_data[[#This Row],[Area Code]],Location!$B$1:$E$157,4,FALSE)</f>
        <v>Major Market</v>
      </c>
      <c r="R552" s="56" t="str">
        <f>HLOOKUP(Coffee_data[[#This Row],[ProductId]],Product!$B$4:$O$7,2,FALSE)</f>
        <v>Decaf</v>
      </c>
      <c r="S552" s="56" t="str">
        <f>HLOOKUP(Coffee_data[[#This Row],[ProductId]],Product!$B$4:$O$7,3,FALSE)</f>
        <v>Herbal Tea</v>
      </c>
      <c r="T552" s="56" t="str">
        <f>HLOOKUP(Coffee_data[[#This Row],[ProductId]],Product!$B$4:$O$7,4,FALSE)</f>
        <v>Mint</v>
      </c>
    </row>
    <row r="553" spans="1:20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41729</v>
      </c>
      <c r="O553" s="19" t="str">
        <f>VLOOKUP(Coffee_data[[#This Row],[Area Code]],Location!$B$1:$E$157,2,FALSE)</f>
        <v>Iowa</v>
      </c>
      <c r="P553" s="19" t="str">
        <f>VLOOKUP(Coffee_data[[#This Row],[Area Code]],Location!$B$1:$E$157,3,FALSE)</f>
        <v>Central</v>
      </c>
      <c r="Q553" s="19" t="str">
        <f>VLOOKUP(Coffee_data[[#This Row],[Area Code]],Location!$B$1:$E$157,4,FALSE)</f>
        <v>Small Market</v>
      </c>
      <c r="R553" s="56" t="str">
        <f>HLOOKUP(Coffee_data[[#This Row],[ProductId]],Product!$B$4:$O$7,2,FALSE)</f>
        <v>Regular</v>
      </c>
      <c r="S553" s="56" t="str">
        <f>HLOOKUP(Coffee_data[[#This Row],[ProductId]],Product!$B$4:$O$7,3,FALSE)</f>
        <v>Coffee</v>
      </c>
      <c r="T553" s="56" t="str">
        <f>HLOOKUP(Coffee_data[[#This Row],[ProductId]],Product!$B$4:$O$7,4,FALSE)</f>
        <v>Amaretto</v>
      </c>
    </row>
    <row r="554" spans="1:20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41729</v>
      </c>
      <c r="O554" s="19" t="str">
        <f>VLOOKUP(Coffee_data[[#This Row],[Area Code]],Location!$B$1:$E$157,2,FALSE)</f>
        <v>Iowa</v>
      </c>
      <c r="P554" s="19" t="str">
        <f>VLOOKUP(Coffee_data[[#This Row],[Area Code]],Location!$B$1:$E$157,3,FALSE)</f>
        <v>Central</v>
      </c>
      <c r="Q554" s="19" t="str">
        <f>VLOOKUP(Coffee_data[[#This Row],[Area Code]],Location!$B$1:$E$157,4,FALSE)</f>
        <v>Small Market</v>
      </c>
      <c r="R554" s="56" t="str">
        <f>HLOOKUP(Coffee_data[[#This Row],[ProductId]],Product!$B$4:$O$7,2,FALSE)</f>
        <v>Regular</v>
      </c>
      <c r="S554" s="56" t="str">
        <f>HLOOKUP(Coffee_data[[#This Row],[ProductId]],Product!$B$4:$O$7,3,FALSE)</f>
        <v>Tea</v>
      </c>
      <c r="T554" s="56" t="str">
        <f>HLOOKUP(Coffee_data[[#This Row],[ProductId]],Product!$B$4:$O$7,4,FALSE)</f>
        <v>Darjeeling</v>
      </c>
    </row>
    <row r="555" spans="1:20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230</v>
      </c>
      <c r="J555">
        <v>280</v>
      </c>
      <c r="K555">
        <v>488</v>
      </c>
      <c r="L555">
        <v>515</v>
      </c>
      <c r="M555">
        <v>12</v>
      </c>
      <c r="N555" s="2">
        <v>41729</v>
      </c>
      <c r="O555" s="19" t="str">
        <f>VLOOKUP(Coffee_data[[#This Row],[Area Code]],Location!$B$1:$E$157,2,FALSE)</f>
        <v>Iowa</v>
      </c>
      <c r="P555" s="19" t="str">
        <f>VLOOKUP(Coffee_data[[#This Row],[Area Code]],Location!$B$1:$E$157,3,FALSE)</f>
        <v>Central</v>
      </c>
      <c r="Q555" s="19" t="str">
        <f>VLOOKUP(Coffee_data[[#This Row],[Area Code]],Location!$B$1:$E$157,4,FALSE)</f>
        <v>Small Market</v>
      </c>
      <c r="R555" s="56" t="str">
        <f>HLOOKUP(Coffee_data[[#This Row],[ProductId]],Product!$B$4:$O$7,2,FALSE)</f>
        <v>Regular</v>
      </c>
      <c r="S555" s="56" t="str">
        <f>HLOOKUP(Coffee_data[[#This Row],[ProductId]],Product!$B$4:$O$7,3,FALSE)</f>
        <v>Tea</v>
      </c>
      <c r="T555" s="56" t="str">
        <f>HLOOKUP(Coffee_data[[#This Row],[ProductId]],Product!$B$4:$O$7,4,FALSE)</f>
        <v>Earl Grey</v>
      </c>
    </row>
    <row r="556" spans="1:20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55</v>
      </c>
      <c r="L556">
        <v>563</v>
      </c>
      <c r="M556">
        <v>5</v>
      </c>
      <c r="N556" s="2">
        <v>41729</v>
      </c>
      <c r="O556" s="19" t="str">
        <f>VLOOKUP(Coffee_data[[#This Row],[Area Code]],Location!$B$1:$E$157,2,FALSE)</f>
        <v>Iowa</v>
      </c>
      <c r="P556" s="19" t="str">
        <f>VLOOKUP(Coffee_data[[#This Row],[Area Code]],Location!$B$1:$E$157,3,FALSE)</f>
        <v>Central</v>
      </c>
      <c r="Q556" s="19" t="str">
        <f>VLOOKUP(Coffee_data[[#This Row],[Area Code]],Location!$B$1:$E$157,4,FALSE)</f>
        <v>Small Market</v>
      </c>
      <c r="R556" s="56" t="str">
        <f>HLOOKUP(Coffee_data[[#This Row],[ProductId]],Product!$B$4:$O$7,2,FALSE)</f>
        <v>Regular</v>
      </c>
      <c r="S556" s="56" t="str">
        <f>HLOOKUP(Coffee_data[[#This Row],[ProductId]],Product!$B$4:$O$7,3,FALSE)</f>
        <v>Espresso</v>
      </c>
      <c r="T556" s="56" t="str">
        <f>HLOOKUP(Coffee_data[[#This Row],[ProductId]],Product!$B$4:$O$7,4,FALSE)</f>
        <v>Caffe Mocha</v>
      </c>
    </row>
    <row r="557" spans="1:20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41729</v>
      </c>
      <c r="O557" s="19" t="str">
        <f>VLOOKUP(Coffee_data[[#This Row],[Area Code]],Location!$B$1:$E$157,2,FALSE)</f>
        <v>Iowa</v>
      </c>
      <c r="P557" s="19" t="str">
        <f>VLOOKUP(Coffee_data[[#This Row],[Area Code]],Location!$B$1:$E$157,3,FALSE)</f>
        <v>Central</v>
      </c>
      <c r="Q557" s="19" t="str">
        <f>VLOOKUP(Coffee_data[[#This Row],[Area Code]],Location!$B$1:$E$157,4,FALSE)</f>
        <v>Small Market</v>
      </c>
      <c r="R557" s="56" t="str">
        <f>HLOOKUP(Coffee_data[[#This Row],[ProductId]],Product!$B$4:$O$7,2,FALSE)</f>
        <v>Decaf</v>
      </c>
      <c r="S557" s="56" t="str">
        <f>HLOOKUP(Coffee_data[[#This Row],[ProductId]],Product!$B$4:$O$7,3,FALSE)</f>
        <v>Espresso</v>
      </c>
      <c r="T557" s="56" t="str">
        <f>HLOOKUP(Coffee_data[[#This Row],[ProductId]],Product!$B$4:$O$7,4,FALSE)</f>
        <v>Decaf Espresso</v>
      </c>
    </row>
    <row r="558" spans="1:20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58</v>
      </c>
      <c r="L558">
        <v>515</v>
      </c>
      <c r="M558">
        <v>2</v>
      </c>
      <c r="N558" s="2">
        <v>41729</v>
      </c>
      <c r="O558" s="19" t="str">
        <f>VLOOKUP(Coffee_data[[#This Row],[Area Code]],Location!$B$1:$E$157,2,FALSE)</f>
        <v>Iowa</v>
      </c>
      <c r="P558" s="19" t="str">
        <f>VLOOKUP(Coffee_data[[#This Row],[Area Code]],Location!$B$1:$E$157,3,FALSE)</f>
        <v>Central</v>
      </c>
      <c r="Q558" s="19" t="str">
        <f>VLOOKUP(Coffee_data[[#This Row],[Area Code]],Location!$B$1:$E$157,4,FALSE)</f>
        <v>Small Market</v>
      </c>
      <c r="R558" s="56" t="str">
        <f>HLOOKUP(Coffee_data[[#This Row],[ProductId]],Product!$B$4:$O$7,2,FALSE)</f>
        <v>Regular</v>
      </c>
      <c r="S558" s="56" t="str">
        <f>HLOOKUP(Coffee_data[[#This Row],[ProductId]],Product!$B$4:$O$7,3,FALSE)</f>
        <v>Coffee</v>
      </c>
      <c r="T558" s="56" t="str">
        <f>HLOOKUP(Coffee_data[[#This Row],[ProductId]],Product!$B$4:$O$7,4,FALSE)</f>
        <v>Columbian</v>
      </c>
    </row>
    <row r="559" spans="1:20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41729</v>
      </c>
      <c r="O559" s="19" t="str">
        <f>VLOOKUP(Coffee_data[[#This Row],[Area Code]],Location!$B$1:$E$157,2,FALSE)</f>
        <v>Iowa</v>
      </c>
      <c r="P559" s="19" t="str">
        <f>VLOOKUP(Coffee_data[[#This Row],[Area Code]],Location!$B$1:$E$157,3,FALSE)</f>
        <v>Central</v>
      </c>
      <c r="Q559" s="19" t="str">
        <f>VLOOKUP(Coffee_data[[#This Row],[Area Code]],Location!$B$1:$E$157,4,FALSE)</f>
        <v>Small Market</v>
      </c>
      <c r="R559" s="56" t="str">
        <f>HLOOKUP(Coffee_data[[#This Row],[ProductId]],Product!$B$4:$O$7,2,FALSE)</f>
        <v>Decaf</v>
      </c>
      <c r="S559" s="56" t="str">
        <f>HLOOKUP(Coffee_data[[#This Row],[ProductId]],Product!$B$4:$O$7,3,FALSE)</f>
        <v>Coffee</v>
      </c>
      <c r="T559" s="56" t="str">
        <f>HLOOKUP(Coffee_data[[#This Row],[ProductId]],Product!$B$4:$O$7,4,FALSE)</f>
        <v>Decaf Irish Cream</v>
      </c>
    </row>
    <row r="560" spans="1:20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218</v>
      </c>
      <c r="J560">
        <v>300</v>
      </c>
      <c r="K560">
        <v>502</v>
      </c>
      <c r="L560">
        <v>563</v>
      </c>
      <c r="M560">
        <v>8</v>
      </c>
      <c r="N560" s="2">
        <v>41729</v>
      </c>
      <c r="O560" s="19" t="str">
        <f>VLOOKUP(Coffee_data[[#This Row],[Area Code]],Location!$B$1:$E$157,2,FALSE)</f>
        <v>Iowa</v>
      </c>
      <c r="P560" s="19" t="str">
        <f>VLOOKUP(Coffee_data[[#This Row],[Area Code]],Location!$B$1:$E$157,3,FALSE)</f>
        <v>Central</v>
      </c>
      <c r="Q560" s="19" t="str">
        <f>VLOOKUP(Coffee_data[[#This Row],[Area Code]],Location!$B$1:$E$157,4,FALSE)</f>
        <v>Small Market</v>
      </c>
      <c r="R560" s="56" t="str">
        <f>HLOOKUP(Coffee_data[[#This Row],[ProductId]],Product!$B$4:$O$7,2,FALSE)</f>
        <v>Decaf</v>
      </c>
      <c r="S560" s="56" t="str">
        <f>HLOOKUP(Coffee_data[[#This Row],[ProductId]],Product!$B$4:$O$7,3,FALSE)</f>
        <v>Herbal Tea</v>
      </c>
      <c r="T560" s="56" t="str">
        <f>HLOOKUP(Coffee_data[[#This Row],[ProductId]],Product!$B$4:$O$7,4,FALSE)</f>
        <v>Chamomile</v>
      </c>
    </row>
    <row r="561" spans="1:20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79</v>
      </c>
      <c r="J561">
        <v>160</v>
      </c>
      <c r="K561">
        <v>269</v>
      </c>
      <c r="L561">
        <v>319</v>
      </c>
      <c r="M561">
        <v>9</v>
      </c>
      <c r="N561" s="2">
        <v>41729</v>
      </c>
      <c r="O561" s="19" t="str">
        <f>VLOOKUP(Coffee_data[[#This Row],[Area Code]],Location!$B$1:$E$157,2,FALSE)</f>
        <v>Iowa</v>
      </c>
      <c r="P561" s="19" t="str">
        <f>VLOOKUP(Coffee_data[[#This Row],[Area Code]],Location!$B$1:$E$157,3,FALSE)</f>
        <v>Central</v>
      </c>
      <c r="Q561" s="19" t="str">
        <f>VLOOKUP(Coffee_data[[#This Row],[Area Code]],Location!$B$1:$E$157,4,FALSE)</f>
        <v>Small Market</v>
      </c>
      <c r="R561" s="56" t="str">
        <f>HLOOKUP(Coffee_data[[#This Row],[ProductId]],Product!$B$4:$O$7,2,FALSE)</f>
        <v>Decaf</v>
      </c>
      <c r="S561" s="56" t="str">
        <f>HLOOKUP(Coffee_data[[#This Row],[ProductId]],Product!$B$4:$O$7,3,FALSE)</f>
        <v>Herbal Tea</v>
      </c>
      <c r="T561" s="56" t="str">
        <f>HLOOKUP(Coffee_data[[#This Row],[ProductId]],Product!$B$4:$O$7,4,FALSE)</f>
        <v>Lemon</v>
      </c>
    </row>
    <row r="562" spans="1:20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19</v>
      </c>
      <c r="J562">
        <v>40</v>
      </c>
      <c r="K562">
        <v>81</v>
      </c>
      <c r="L562">
        <v>636</v>
      </c>
      <c r="M562">
        <v>11</v>
      </c>
      <c r="N562" s="2">
        <v>41729</v>
      </c>
      <c r="O562" s="19" t="str">
        <f>VLOOKUP(Coffee_data[[#This Row],[Area Code]],Location!$B$1:$E$157,2,FALSE)</f>
        <v>Missouri</v>
      </c>
      <c r="P562" s="19" t="str">
        <f>VLOOKUP(Coffee_data[[#This Row],[Area Code]],Location!$B$1:$E$157,3,FALSE)</f>
        <v>Central</v>
      </c>
      <c r="Q562" s="19" t="str">
        <f>VLOOKUP(Coffee_data[[#This Row],[Area Code]],Location!$B$1:$E$157,4,FALSE)</f>
        <v>Small Market</v>
      </c>
      <c r="R562" s="56" t="str">
        <f>HLOOKUP(Coffee_data[[#This Row],[ProductId]],Product!$B$4:$O$7,2,FALSE)</f>
        <v>Regular</v>
      </c>
      <c r="S562" s="56" t="str">
        <f>HLOOKUP(Coffee_data[[#This Row],[ProductId]],Product!$B$4:$O$7,3,FALSE)</f>
        <v>Tea</v>
      </c>
      <c r="T562" s="56" t="str">
        <f>HLOOKUP(Coffee_data[[#This Row],[ProductId]],Product!$B$4:$O$7,4,FALSE)</f>
        <v>Darjeeling</v>
      </c>
    </row>
    <row r="563" spans="1:20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62</v>
      </c>
      <c r="L563">
        <v>314</v>
      </c>
      <c r="M563">
        <v>12</v>
      </c>
      <c r="N563" s="2">
        <v>41729</v>
      </c>
      <c r="O563" s="19" t="str">
        <f>VLOOKUP(Coffee_data[[#This Row],[Area Code]],Location!$B$1:$E$157,2,FALSE)</f>
        <v>Missouri</v>
      </c>
      <c r="P563" s="19" t="str">
        <f>VLOOKUP(Coffee_data[[#This Row],[Area Code]],Location!$B$1:$E$157,3,FALSE)</f>
        <v>Central</v>
      </c>
      <c r="Q563" s="19" t="str">
        <f>VLOOKUP(Coffee_data[[#This Row],[Area Code]],Location!$B$1:$E$157,4,FALSE)</f>
        <v>Small Market</v>
      </c>
      <c r="R563" s="56" t="str">
        <f>HLOOKUP(Coffee_data[[#This Row],[ProductId]],Product!$B$4:$O$7,2,FALSE)</f>
        <v>Regular</v>
      </c>
      <c r="S563" s="56" t="str">
        <f>HLOOKUP(Coffee_data[[#This Row],[ProductId]],Product!$B$4:$O$7,3,FALSE)</f>
        <v>Tea</v>
      </c>
      <c r="T563" s="56" t="str">
        <f>HLOOKUP(Coffee_data[[#This Row],[ProductId]],Product!$B$4:$O$7,4,FALSE)</f>
        <v>Earl Grey</v>
      </c>
    </row>
    <row r="564" spans="1:20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47</v>
      </c>
      <c r="L564">
        <v>573</v>
      </c>
      <c r="M564">
        <v>13</v>
      </c>
      <c r="N564" s="2">
        <v>41729</v>
      </c>
      <c r="O564" s="19" t="str">
        <f>VLOOKUP(Coffee_data[[#This Row],[Area Code]],Location!$B$1:$E$157,2,FALSE)</f>
        <v>Missouri</v>
      </c>
      <c r="P564" s="19" t="str">
        <f>VLOOKUP(Coffee_data[[#This Row],[Area Code]],Location!$B$1:$E$157,3,FALSE)</f>
        <v>Central</v>
      </c>
      <c r="Q564" s="19" t="str">
        <f>VLOOKUP(Coffee_data[[#This Row],[Area Code]],Location!$B$1:$E$157,4,FALSE)</f>
        <v>Small Market</v>
      </c>
      <c r="R564" s="56" t="str">
        <f>HLOOKUP(Coffee_data[[#This Row],[ProductId]],Product!$B$4:$O$7,2,FALSE)</f>
        <v>Regular</v>
      </c>
      <c r="S564" s="56" t="str">
        <f>HLOOKUP(Coffee_data[[#This Row],[ProductId]],Product!$B$4:$O$7,3,FALSE)</f>
        <v>Tea</v>
      </c>
      <c r="T564" s="56" t="str">
        <f>HLOOKUP(Coffee_data[[#This Row],[ProductId]],Product!$B$4:$O$7,4,FALSE)</f>
        <v>Green Tea</v>
      </c>
    </row>
    <row r="565" spans="1:20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55</v>
      </c>
      <c r="J565">
        <v>80</v>
      </c>
      <c r="K565">
        <v>135</v>
      </c>
      <c r="L565">
        <v>660</v>
      </c>
      <c r="M565">
        <v>5</v>
      </c>
      <c r="N565" s="2">
        <v>41729</v>
      </c>
      <c r="O565" s="19" t="str">
        <f>VLOOKUP(Coffee_data[[#This Row],[Area Code]],Location!$B$1:$E$157,2,FALSE)</f>
        <v>Missouri</v>
      </c>
      <c r="P565" s="19" t="str">
        <f>VLOOKUP(Coffee_data[[#This Row],[Area Code]],Location!$B$1:$E$157,3,FALSE)</f>
        <v>Central</v>
      </c>
      <c r="Q565" s="19" t="str">
        <f>VLOOKUP(Coffee_data[[#This Row],[Area Code]],Location!$B$1:$E$157,4,FALSE)</f>
        <v>Small Market</v>
      </c>
      <c r="R565" s="56" t="str">
        <f>HLOOKUP(Coffee_data[[#This Row],[ProductId]],Product!$B$4:$O$7,2,FALSE)</f>
        <v>Regular</v>
      </c>
      <c r="S565" s="56" t="str">
        <f>HLOOKUP(Coffee_data[[#This Row],[ProductId]],Product!$B$4:$O$7,3,FALSE)</f>
        <v>Espresso</v>
      </c>
      <c r="T565" s="56" t="str">
        <f>HLOOKUP(Coffee_data[[#This Row],[ProductId]],Product!$B$4:$O$7,4,FALSE)</f>
        <v>Caffe Mocha</v>
      </c>
    </row>
    <row r="566" spans="1:20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56</v>
      </c>
      <c r="J566">
        <v>80</v>
      </c>
      <c r="K566">
        <v>136</v>
      </c>
      <c r="L566">
        <v>573</v>
      </c>
      <c r="M566">
        <v>6</v>
      </c>
      <c r="N566" s="2">
        <v>41729</v>
      </c>
      <c r="O566" s="19" t="str">
        <f>VLOOKUP(Coffee_data[[#This Row],[Area Code]],Location!$B$1:$E$157,2,FALSE)</f>
        <v>Missouri</v>
      </c>
      <c r="P566" s="19" t="str">
        <f>VLOOKUP(Coffee_data[[#This Row],[Area Code]],Location!$B$1:$E$157,3,FALSE)</f>
        <v>Central</v>
      </c>
      <c r="Q566" s="19" t="str">
        <f>VLOOKUP(Coffee_data[[#This Row],[Area Code]],Location!$B$1:$E$157,4,FALSE)</f>
        <v>Small Market</v>
      </c>
      <c r="R566" s="56" t="str">
        <f>HLOOKUP(Coffee_data[[#This Row],[ProductId]],Product!$B$4:$O$7,2,FALSE)</f>
        <v>Decaf</v>
      </c>
      <c r="S566" s="56" t="str">
        <f>HLOOKUP(Coffee_data[[#This Row],[ProductId]],Product!$B$4:$O$7,3,FALSE)</f>
        <v>Espresso</v>
      </c>
      <c r="T566" s="56" t="str">
        <f>HLOOKUP(Coffee_data[[#This Row],[ProductId]],Product!$B$4:$O$7,4,FALSE)</f>
        <v>Decaf Espresso</v>
      </c>
    </row>
    <row r="567" spans="1:20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78</v>
      </c>
      <c r="J567">
        <v>100</v>
      </c>
      <c r="K567">
        <v>182</v>
      </c>
      <c r="L567">
        <v>573</v>
      </c>
      <c r="M567">
        <v>2</v>
      </c>
      <c r="N567" s="2">
        <v>41729</v>
      </c>
      <c r="O567" s="19" t="str">
        <f>VLOOKUP(Coffee_data[[#This Row],[Area Code]],Location!$B$1:$E$157,2,FALSE)</f>
        <v>Missouri</v>
      </c>
      <c r="P567" s="19" t="str">
        <f>VLOOKUP(Coffee_data[[#This Row],[Area Code]],Location!$B$1:$E$157,3,FALSE)</f>
        <v>Central</v>
      </c>
      <c r="Q567" s="19" t="str">
        <f>VLOOKUP(Coffee_data[[#This Row],[Area Code]],Location!$B$1:$E$157,4,FALSE)</f>
        <v>Small Market</v>
      </c>
      <c r="R567" s="56" t="str">
        <f>HLOOKUP(Coffee_data[[#This Row],[ProductId]],Product!$B$4:$O$7,2,FALSE)</f>
        <v>Regular</v>
      </c>
      <c r="S567" s="56" t="str">
        <f>HLOOKUP(Coffee_data[[#This Row],[ProductId]],Product!$B$4:$O$7,3,FALSE)</f>
        <v>Coffee</v>
      </c>
      <c r="T567" s="56" t="str">
        <f>HLOOKUP(Coffee_data[[#This Row],[ProductId]],Product!$B$4:$O$7,4,FALSE)</f>
        <v>Columbian</v>
      </c>
    </row>
    <row r="568" spans="1:20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41729</v>
      </c>
      <c r="O568" s="19" t="str">
        <f>VLOOKUP(Coffee_data[[#This Row],[Area Code]],Location!$B$1:$E$157,2,FALSE)</f>
        <v>Missouri</v>
      </c>
      <c r="P568" s="19" t="str">
        <f>VLOOKUP(Coffee_data[[#This Row],[Area Code]],Location!$B$1:$E$157,3,FALSE)</f>
        <v>Central</v>
      </c>
      <c r="Q568" s="19" t="str">
        <f>VLOOKUP(Coffee_data[[#This Row],[Area Code]],Location!$B$1:$E$157,4,FALSE)</f>
        <v>Small Market</v>
      </c>
      <c r="R568" s="56" t="str">
        <f>HLOOKUP(Coffee_data[[#This Row],[ProductId]],Product!$B$4:$O$7,2,FALSE)</f>
        <v>Decaf</v>
      </c>
      <c r="S568" s="56" t="str">
        <f>HLOOKUP(Coffee_data[[#This Row],[ProductId]],Product!$B$4:$O$7,3,FALSE)</f>
        <v>Coffee</v>
      </c>
      <c r="T568" s="56" t="str">
        <f>HLOOKUP(Coffee_data[[#This Row],[ProductId]],Product!$B$4:$O$7,4,FALSE)</f>
        <v>Decaf Irish Cream</v>
      </c>
    </row>
    <row r="569" spans="1:20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22</v>
      </c>
      <c r="J569">
        <v>60</v>
      </c>
      <c r="K569">
        <v>90</v>
      </c>
      <c r="L569">
        <v>314</v>
      </c>
      <c r="M569">
        <v>8</v>
      </c>
      <c r="N569" s="2">
        <v>41729</v>
      </c>
      <c r="O569" s="19" t="str">
        <f>VLOOKUP(Coffee_data[[#This Row],[Area Code]],Location!$B$1:$E$157,2,FALSE)</f>
        <v>Missouri</v>
      </c>
      <c r="P569" s="19" t="str">
        <f>VLOOKUP(Coffee_data[[#This Row],[Area Code]],Location!$B$1:$E$157,3,FALSE)</f>
        <v>Central</v>
      </c>
      <c r="Q569" s="19" t="str">
        <f>VLOOKUP(Coffee_data[[#This Row],[Area Code]],Location!$B$1:$E$157,4,FALSE)</f>
        <v>Small Market</v>
      </c>
      <c r="R569" s="56" t="str">
        <f>HLOOKUP(Coffee_data[[#This Row],[ProductId]],Product!$B$4:$O$7,2,FALSE)</f>
        <v>Decaf</v>
      </c>
      <c r="S569" s="56" t="str">
        <f>HLOOKUP(Coffee_data[[#This Row],[ProductId]],Product!$B$4:$O$7,3,FALSE)</f>
        <v>Herbal Tea</v>
      </c>
      <c r="T569" s="56" t="str">
        <f>HLOOKUP(Coffee_data[[#This Row],[ProductId]],Product!$B$4:$O$7,4,FALSE)</f>
        <v>Chamomile</v>
      </c>
    </row>
    <row r="570" spans="1:20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119</v>
      </c>
      <c r="L570">
        <v>660</v>
      </c>
      <c r="M570">
        <v>9</v>
      </c>
      <c r="N570" s="2">
        <v>41729</v>
      </c>
      <c r="O570" s="19" t="str">
        <f>VLOOKUP(Coffee_data[[#This Row],[Area Code]],Location!$B$1:$E$157,2,FALSE)</f>
        <v>Missouri</v>
      </c>
      <c r="P570" s="19" t="str">
        <f>VLOOKUP(Coffee_data[[#This Row],[Area Code]],Location!$B$1:$E$157,3,FALSE)</f>
        <v>Central</v>
      </c>
      <c r="Q570" s="19" t="str">
        <f>VLOOKUP(Coffee_data[[#This Row],[Area Code]],Location!$B$1:$E$157,4,FALSE)</f>
        <v>Small Market</v>
      </c>
      <c r="R570" s="56" t="str">
        <f>HLOOKUP(Coffee_data[[#This Row],[ProductId]],Product!$B$4:$O$7,2,FALSE)</f>
        <v>Decaf</v>
      </c>
      <c r="S570" s="56" t="str">
        <f>HLOOKUP(Coffee_data[[#This Row],[ProductId]],Product!$B$4:$O$7,3,FALSE)</f>
        <v>Herbal Tea</v>
      </c>
      <c r="T570" s="56" t="str">
        <f>HLOOKUP(Coffee_data[[#This Row],[ProductId]],Product!$B$4:$O$7,4,FALSE)</f>
        <v>Lemon</v>
      </c>
    </row>
    <row r="571" spans="1:20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179</v>
      </c>
      <c r="L571">
        <v>740</v>
      </c>
      <c r="M571">
        <v>11</v>
      </c>
      <c r="N571" s="2">
        <v>41729</v>
      </c>
      <c r="O571" s="19" t="str">
        <f>VLOOKUP(Coffee_data[[#This Row],[Area Code]],Location!$B$1:$E$157,2,FALSE)</f>
        <v>Ohio</v>
      </c>
      <c r="P571" s="19" t="str">
        <f>VLOOKUP(Coffee_data[[#This Row],[Area Code]],Location!$B$1:$E$157,3,FALSE)</f>
        <v>Central</v>
      </c>
      <c r="Q571" s="19" t="str">
        <f>VLOOKUP(Coffee_data[[#This Row],[Area Code]],Location!$B$1:$E$157,4,FALSE)</f>
        <v>Major Market</v>
      </c>
      <c r="R571" s="56" t="str">
        <f>HLOOKUP(Coffee_data[[#This Row],[ProductId]],Product!$B$4:$O$7,2,FALSE)</f>
        <v>Regular</v>
      </c>
      <c r="S571" s="56" t="str">
        <f>HLOOKUP(Coffee_data[[#This Row],[ProductId]],Product!$B$4:$O$7,3,FALSE)</f>
        <v>Tea</v>
      </c>
      <c r="T571" s="56" t="str">
        <f>HLOOKUP(Coffee_data[[#This Row],[ProductId]],Product!$B$4:$O$7,4,FALSE)</f>
        <v>Darjeeling</v>
      </c>
    </row>
    <row r="572" spans="1:20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102</v>
      </c>
      <c r="J572">
        <v>140</v>
      </c>
      <c r="K572">
        <v>218</v>
      </c>
      <c r="L572">
        <v>937</v>
      </c>
      <c r="M572">
        <v>12</v>
      </c>
      <c r="N572" s="2">
        <v>41729</v>
      </c>
      <c r="O572" s="19" t="str">
        <f>VLOOKUP(Coffee_data[[#This Row],[Area Code]],Location!$B$1:$E$157,2,FALSE)</f>
        <v>Ohio</v>
      </c>
      <c r="P572" s="19" t="str">
        <f>VLOOKUP(Coffee_data[[#This Row],[Area Code]],Location!$B$1:$E$157,3,FALSE)</f>
        <v>Central</v>
      </c>
      <c r="Q572" s="19" t="str">
        <f>VLOOKUP(Coffee_data[[#This Row],[Area Code]],Location!$B$1:$E$157,4,FALSE)</f>
        <v>Major Market</v>
      </c>
      <c r="R572" s="56" t="str">
        <f>HLOOKUP(Coffee_data[[#This Row],[ProductId]],Product!$B$4:$O$7,2,FALSE)</f>
        <v>Regular</v>
      </c>
      <c r="S572" s="56" t="str">
        <f>HLOOKUP(Coffee_data[[#This Row],[ProductId]],Product!$B$4:$O$7,3,FALSE)</f>
        <v>Tea</v>
      </c>
      <c r="T572" s="56" t="str">
        <f>HLOOKUP(Coffee_data[[#This Row],[ProductId]],Product!$B$4:$O$7,4,FALSE)</f>
        <v>Earl Grey</v>
      </c>
    </row>
    <row r="573" spans="1:20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221</v>
      </c>
      <c r="J573">
        <v>200</v>
      </c>
      <c r="K573">
        <v>385</v>
      </c>
      <c r="L573">
        <v>567</v>
      </c>
      <c r="M573">
        <v>5</v>
      </c>
      <c r="N573" s="2">
        <v>41729</v>
      </c>
      <c r="O573" s="19" t="str">
        <f>VLOOKUP(Coffee_data[[#This Row],[Area Code]],Location!$B$1:$E$157,2,FALSE)</f>
        <v>Ohio</v>
      </c>
      <c r="P573" s="19" t="str">
        <f>VLOOKUP(Coffee_data[[#This Row],[Area Code]],Location!$B$1:$E$157,3,FALSE)</f>
        <v>Central</v>
      </c>
      <c r="Q573" s="19" t="str">
        <f>VLOOKUP(Coffee_data[[#This Row],[Area Code]],Location!$B$1:$E$157,4,FALSE)</f>
        <v>Major Market</v>
      </c>
      <c r="R573" s="56" t="str">
        <f>HLOOKUP(Coffee_data[[#This Row],[ProductId]],Product!$B$4:$O$7,2,FALSE)</f>
        <v>Regular</v>
      </c>
      <c r="S573" s="56" t="str">
        <f>HLOOKUP(Coffee_data[[#This Row],[ProductId]],Product!$B$4:$O$7,3,FALSE)</f>
        <v>Espresso</v>
      </c>
      <c r="T573" s="56" t="str">
        <f>HLOOKUP(Coffee_data[[#This Row],[ProductId]],Product!$B$4:$O$7,4,FALSE)</f>
        <v>Caffe Mocha</v>
      </c>
    </row>
    <row r="574" spans="1:20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66</v>
      </c>
      <c r="J574">
        <v>80</v>
      </c>
      <c r="K574">
        <v>140</v>
      </c>
      <c r="L574">
        <v>419</v>
      </c>
      <c r="M574">
        <v>6</v>
      </c>
      <c r="N574" s="2">
        <v>41729</v>
      </c>
      <c r="O574" s="19" t="str">
        <f>VLOOKUP(Coffee_data[[#This Row],[Area Code]],Location!$B$1:$E$157,2,FALSE)</f>
        <v>Ohio</v>
      </c>
      <c r="P574" s="19" t="str">
        <f>VLOOKUP(Coffee_data[[#This Row],[Area Code]],Location!$B$1:$E$157,3,FALSE)</f>
        <v>Central</v>
      </c>
      <c r="Q574" s="19" t="str">
        <f>VLOOKUP(Coffee_data[[#This Row],[Area Code]],Location!$B$1:$E$157,4,FALSE)</f>
        <v>Major Market</v>
      </c>
      <c r="R574" s="56" t="str">
        <f>HLOOKUP(Coffee_data[[#This Row],[ProductId]],Product!$B$4:$O$7,2,FALSE)</f>
        <v>Decaf</v>
      </c>
      <c r="S574" s="56" t="str">
        <f>HLOOKUP(Coffee_data[[#This Row],[ProductId]],Product!$B$4:$O$7,3,FALSE)</f>
        <v>Espresso</v>
      </c>
      <c r="T574" s="56" t="str">
        <f>HLOOKUP(Coffee_data[[#This Row],[ProductId]],Product!$B$4:$O$7,4,FALSE)</f>
        <v>Decaf Espresso</v>
      </c>
    </row>
    <row r="575" spans="1:20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51</v>
      </c>
      <c r="J575">
        <v>80</v>
      </c>
      <c r="K575">
        <v>130</v>
      </c>
      <c r="L575">
        <v>740</v>
      </c>
      <c r="M575">
        <v>1</v>
      </c>
      <c r="N575" s="2">
        <v>41729</v>
      </c>
      <c r="O575" s="19" t="str">
        <f>VLOOKUP(Coffee_data[[#This Row],[Area Code]],Location!$B$1:$E$157,2,FALSE)</f>
        <v>Ohio</v>
      </c>
      <c r="P575" s="19" t="str">
        <f>VLOOKUP(Coffee_data[[#This Row],[Area Code]],Location!$B$1:$E$157,3,FALSE)</f>
        <v>Central</v>
      </c>
      <c r="Q575" s="19" t="str">
        <f>VLOOKUP(Coffee_data[[#This Row],[Area Code]],Location!$B$1:$E$157,4,FALSE)</f>
        <v>Major Market</v>
      </c>
      <c r="R575" s="56" t="str">
        <f>HLOOKUP(Coffee_data[[#This Row],[ProductId]],Product!$B$4:$O$7,2,FALSE)</f>
        <v>Regular</v>
      </c>
      <c r="S575" s="56" t="str">
        <f>HLOOKUP(Coffee_data[[#This Row],[ProductId]],Product!$B$4:$O$7,3,FALSE)</f>
        <v>Coffee</v>
      </c>
      <c r="T575" s="56" t="str">
        <f>HLOOKUP(Coffee_data[[#This Row],[ProductId]],Product!$B$4:$O$7,4,FALSE)</f>
        <v>Amaretto</v>
      </c>
    </row>
    <row r="576" spans="1:20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42</v>
      </c>
      <c r="J576">
        <v>70</v>
      </c>
      <c r="K576">
        <v>108</v>
      </c>
      <c r="L576">
        <v>513</v>
      </c>
      <c r="M576">
        <v>2</v>
      </c>
      <c r="N576" s="2">
        <v>41729</v>
      </c>
      <c r="O576" s="19" t="str">
        <f>VLOOKUP(Coffee_data[[#This Row],[Area Code]],Location!$B$1:$E$157,2,FALSE)</f>
        <v>Ohio</v>
      </c>
      <c r="P576" s="19" t="str">
        <f>VLOOKUP(Coffee_data[[#This Row],[Area Code]],Location!$B$1:$E$157,3,FALSE)</f>
        <v>Central</v>
      </c>
      <c r="Q576" s="19" t="str">
        <f>VLOOKUP(Coffee_data[[#This Row],[Area Code]],Location!$B$1:$E$157,4,FALSE)</f>
        <v>Major Market</v>
      </c>
      <c r="R576" s="56" t="str">
        <f>HLOOKUP(Coffee_data[[#This Row],[ProductId]],Product!$B$4:$O$7,2,FALSE)</f>
        <v>Regular</v>
      </c>
      <c r="S576" s="56" t="str">
        <f>HLOOKUP(Coffee_data[[#This Row],[ProductId]],Product!$B$4:$O$7,3,FALSE)</f>
        <v>Coffee</v>
      </c>
      <c r="T576" s="56" t="str">
        <f>HLOOKUP(Coffee_data[[#This Row],[ProductId]],Product!$B$4:$O$7,4,FALSE)</f>
        <v>Columbian</v>
      </c>
    </row>
    <row r="577" spans="1:20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53</v>
      </c>
      <c r="J577">
        <v>80</v>
      </c>
      <c r="K577">
        <v>130</v>
      </c>
      <c r="L577">
        <v>513</v>
      </c>
      <c r="M577">
        <v>3</v>
      </c>
      <c r="N577" s="2">
        <v>41729</v>
      </c>
      <c r="O577" s="19" t="str">
        <f>VLOOKUP(Coffee_data[[#This Row],[Area Code]],Location!$B$1:$E$157,2,FALSE)</f>
        <v>Ohio</v>
      </c>
      <c r="P577" s="19" t="str">
        <f>VLOOKUP(Coffee_data[[#This Row],[Area Code]],Location!$B$1:$E$157,3,FALSE)</f>
        <v>Central</v>
      </c>
      <c r="Q577" s="19" t="str">
        <f>VLOOKUP(Coffee_data[[#This Row],[Area Code]],Location!$B$1:$E$157,4,FALSE)</f>
        <v>Major Market</v>
      </c>
      <c r="R577" s="56" t="str">
        <f>HLOOKUP(Coffee_data[[#This Row],[ProductId]],Product!$B$4:$O$7,2,FALSE)</f>
        <v>Decaf</v>
      </c>
      <c r="S577" s="56" t="str">
        <f>HLOOKUP(Coffee_data[[#This Row],[ProductId]],Product!$B$4:$O$7,3,FALSE)</f>
        <v>Coffee</v>
      </c>
      <c r="T577" s="56" t="str">
        <f>HLOOKUP(Coffee_data[[#This Row],[ProductId]],Product!$B$4:$O$7,4,FALSE)</f>
        <v>Decaf Irish Cream</v>
      </c>
    </row>
    <row r="578" spans="1:20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32</v>
      </c>
      <c r="L578">
        <v>216</v>
      </c>
      <c r="M578">
        <v>8</v>
      </c>
      <c r="N578" s="2">
        <v>41729</v>
      </c>
      <c r="O578" s="19" t="str">
        <f>VLOOKUP(Coffee_data[[#This Row],[Area Code]],Location!$B$1:$E$157,2,FALSE)</f>
        <v>Ohio</v>
      </c>
      <c r="P578" s="19" t="str">
        <f>VLOOKUP(Coffee_data[[#This Row],[Area Code]],Location!$B$1:$E$157,3,FALSE)</f>
        <v>Central</v>
      </c>
      <c r="Q578" s="19" t="str">
        <f>VLOOKUP(Coffee_data[[#This Row],[Area Code]],Location!$B$1:$E$157,4,FALSE)</f>
        <v>Major Market</v>
      </c>
      <c r="R578" s="56" t="str">
        <f>HLOOKUP(Coffee_data[[#This Row],[ProductId]],Product!$B$4:$O$7,2,FALSE)</f>
        <v>Decaf</v>
      </c>
      <c r="S578" s="56" t="str">
        <f>HLOOKUP(Coffee_data[[#This Row],[ProductId]],Product!$B$4:$O$7,3,FALSE)</f>
        <v>Herbal Tea</v>
      </c>
      <c r="T578" s="56" t="str">
        <f>HLOOKUP(Coffee_data[[#This Row],[ProductId]],Product!$B$4:$O$7,4,FALSE)</f>
        <v>Chamomile</v>
      </c>
    </row>
    <row r="579" spans="1:20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51</v>
      </c>
      <c r="L579">
        <v>614</v>
      </c>
      <c r="M579">
        <v>9</v>
      </c>
      <c r="N579" s="2">
        <v>41729</v>
      </c>
      <c r="O579" s="19" t="str">
        <f>VLOOKUP(Coffee_data[[#This Row],[Area Code]],Location!$B$1:$E$157,2,FALSE)</f>
        <v>Ohio</v>
      </c>
      <c r="P579" s="19" t="str">
        <f>VLOOKUP(Coffee_data[[#This Row],[Area Code]],Location!$B$1:$E$157,3,FALSE)</f>
        <v>Central</v>
      </c>
      <c r="Q579" s="19" t="str">
        <f>VLOOKUP(Coffee_data[[#This Row],[Area Code]],Location!$B$1:$E$157,4,FALSE)</f>
        <v>Major Market</v>
      </c>
      <c r="R579" s="56" t="str">
        <f>HLOOKUP(Coffee_data[[#This Row],[ProductId]],Product!$B$4:$O$7,2,FALSE)</f>
        <v>Decaf</v>
      </c>
      <c r="S579" s="56" t="str">
        <f>HLOOKUP(Coffee_data[[#This Row],[ProductId]],Product!$B$4:$O$7,3,FALSE)</f>
        <v>Herbal Tea</v>
      </c>
      <c r="T579" s="56" t="str">
        <f>HLOOKUP(Coffee_data[[#This Row],[ProductId]],Product!$B$4:$O$7,4,FALSE)</f>
        <v>Lemon</v>
      </c>
    </row>
    <row r="580" spans="1:20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41</v>
      </c>
      <c r="J580">
        <v>70</v>
      </c>
      <c r="K580">
        <v>111</v>
      </c>
      <c r="L580">
        <v>262</v>
      </c>
      <c r="M580">
        <v>11</v>
      </c>
      <c r="N580" s="2">
        <v>41729</v>
      </c>
      <c r="O580" s="19" t="str">
        <f>VLOOKUP(Coffee_data[[#This Row],[Area Code]],Location!$B$1:$E$157,2,FALSE)</f>
        <v>Wisconsin</v>
      </c>
      <c r="P580" s="19" t="str">
        <f>VLOOKUP(Coffee_data[[#This Row],[Area Code]],Location!$B$1:$E$157,3,FALSE)</f>
        <v>Central</v>
      </c>
      <c r="Q580" s="19" t="str">
        <f>VLOOKUP(Coffee_data[[#This Row],[Area Code]],Location!$B$1:$E$157,4,FALSE)</f>
        <v>Small Market</v>
      </c>
      <c r="R580" s="56" t="str">
        <f>HLOOKUP(Coffee_data[[#This Row],[ProductId]],Product!$B$4:$O$7,2,FALSE)</f>
        <v>Regular</v>
      </c>
      <c r="S580" s="56" t="str">
        <f>HLOOKUP(Coffee_data[[#This Row],[ProductId]],Product!$B$4:$O$7,3,FALSE)</f>
        <v>Tea</v>
      </c>
      <c r="T580" s="56" t="str">
        <f>HLOOKUP(Coffee_data[[#This Row],[ProductId]],Product!$B$4:$O$7,4,FALSE)</f>
        <v>Darjeeling</v>
      </c>
    </row>
    <row r="581" spans="1:20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41729</v>
      </c>
      <c r="O581" s="19" t="str">
        <f>VLOOKUP(Coffee_data[[#This Row],[Area Code]],Location!$B$1:$E$157,2,FALSE)</f>
        <v>Wisconsin</v>
      </c>
      <c r="P581" s="19" t="str">
        <f>VLOOKUP(Coffee_data[[#This Row],[Area Code]],Location!$B$1:$E$157,3,FALSE)</f>
        <v>Central</v>
      </c>
      <c r="Q581" s="19" t="str">
        <f>VLOOKUP(Coffee_data[[#This Row],[Area Code]],Location!$B$1:$E$157,4,FALSE)</f>
        <v>Small Market</v>
      </c>
      <c r="R581" s="56" t="str">
        <f>HLOOKUP(Coffee_data[[#This Row],[ProductId]],Product!$B$4:$O$7,2,FALSE)</f>
        <v>Regular</v>
      </c>
      <c r="S581" s="56" t="str">
        <f>HLOOKUP(Coffee_data[[#This Row],[ProductId]],Product!$B$4:$O$7,3,FALSE)</f>
        <v>Tea</v>
      </c>
      <c r="T581" s="56" t="str">
        <f>HLOOKUP(Coffee_data[[#This Row],[ProductId]],Product!$B$4:$O$7,4,FALSE)</f>
        <v>Earl Grey</v>
      </c>
    </row>
    <row r="582" spans="1:20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85</v>
      </c>
      <c r="J582">
        <v>90</v>
      </c>
      <c r="K582">
        <v>175</v>
      </c>
      <c r="L582">
        <v>715</v>
      </c>
      <c r="M582">
        <v>5</v>
      </c>
      <c r="N582" s="2">
        <v>41729</v>
      </c>
      <c r="O582" s="19" t="str">
        <f>VLOOKUP(Coffee_data[[#This Row],[Area Code]],Location!$B$1:$E$157,2,FALSE)</f>
        <v>Wisconsin</v>
      </c>
      <c r="P582" s="19" t="str">
        <f>VLOOKUP(Coffee_data[[#This Row],[Area Code]],Location!$B$1:$E$157,3,FALSE)</f>
        <v>Central</v>
      </c>
      <c r="Q582" s="19" t="str">
        <f>VLOOKUP(Coffee_data[[#This Row],[Area Code]],Location!$B$1:$E$157,4,FALSE)</f>
        <v>Small Market</v>
      </c>
      <c r="R582" s="56" t="str">
        <f>HLOOKUP(Coffee_data[[#This Row],[ProductId]],Product!$B$4:$O$7,2,FALSE)</f>
        <v>Regular</v>
      </c>
      <c r="S582" s="56" t="str">
        <f>HLOOKUP(Coffee_data[[#This Row],[ProductId]],Product!$B$4:$O$7,3,FALSE)</f>
        <v>Espresso</v>
      </c>
      <c r="T582" s="56" t="str">
        <f>HLOOKUP(Coffee_data[[#This Row],[ProductId]],Product!$B$4:$O$7,4,FALSE)</f>
        <v>Caffe Mocha</v>
      </c>
    </row>
    <row r="583" spans="1:20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41729</v>
      </c>
      <c r="O583" s="19" t="str">
        <f>VLOOKUP(Coffee_data[[#This Row],[Area Code]],Location!$B$1:$E$157,2,FALSE)</f>
        <v>Wisconsin</v>
      </c>
      <c r="P583" s="19" t="str">
        <f>VLOOKUP(Coffee_data[[#This Row],[Area Code]],Location!$B$1:$E$157,3,FALSE)</f>
        <v>Central</v>
      </c>
      <c r="Q583" s="19" t="str">
        <f>VLOOKUP(Coffee_data[[#This Row],[Area Code]],Location!$B$1:$E$157,4,FALSE)</f>
        <v>Small Market</v>
      </c>
      <c r="R583" s="56" t="str">
        <f>HLOOKUP(Coffee_data[[#This Row],[ProductId]],Product!$B$4:$O$7,2,FALSE)</f>
        <v>Decaf</v>
      </c>
      <c r="S583" s="56" t="str">
        <f>HLOOKUP(Coffee_data[[#This Row],[ProductId]],Product!$B$4:$O$7,3,FALSE)</f>
        <v>Espresso</v>
      </c>
      <c r="T583" s="56" t="str">
        <f>HLOOKUP(Coffee_data[[#This Row],[ProductId]],Product!$B$4:$O$7,4,FALSE)</f>
        <v>Decaf Espresso</v>
      </c>
    </row>
    <row r="584" spans="1:20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59</v>
      </c>
      <c r="J584">
        <v>70</v>
      </c>
      <c r="K584">
        <v>129</v>
      </c>
      <c r="L584">
        <v>920</v>
      </c>
      <c r="M584">
        <v>1</v>
      </c>
      <c r="N584" s="2">
        <v>41729</v>
      </c>
      <c r="O584" s="19" t="str">
        <f>VLOOKUP(Coffee_data[[#This Row],[Area Code]],Location!$B$1:$E$157,2,FALSE)</f>
        <v>Wisconsin</v>
      </c>
      <c r="P584" s="19" t="str">
        <f>VLOOKUP(Coffee_data[[#This Row],[Area Code]],Location!$B$1:$E$157,3,FALSE)</f>
        <v>Central</v>
      </c>
      <c r="Q584" s="19" t="str">
        <f>VLOOKUP(Coffee_data[[#This Row],[Area Code]],Location!$B$1:$E$157,4,FALSE)</f>
        <v>Small Market</v>
      </c>
      <c r="R584" s="56" t="str">
        <f>HLOOKUP(Coffee_data[[#This Row],[ProductId]],Product!$B$4:$O$7,2,FALSE)</f>
        <v>Regular</v>
      </c>
      <c r="S584" s="56" t="str">
        <f>HLOOKUP(Coffee_data[[#This Row],[ProductId]],Product!$B$4:$O$7,3,FALSE)</f>
        <v>Coffee</v>
      </c>
      <c r="T584" s="56" t="str">
        <f>HLOOKUP(Coffee_data[[#This Row],[ProductId]],Product!$B$4:$O$7,4,FALSE)</f>
        <v>Amaretto</v>
      </c>
    </row>
    <row r="585" spans="1:20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41729</v>
      </c>
      <c r="O585" s="19" t="str">
        <f>VLOOKUP(Coffee_data[[#This Row],[Area Code]],Location!$B$1:$E$157,2,FALSE)</f>
        <v>Wisconsin</v>
      </c>
      <c r="P585" s="19" t="str">
        <f>VLOOKUP(Coffee_data[[#This Row],[Area Code]],Location!$B$1:$E$157,3,FALSE)</f>
        <v>Central</v>
      </c>
      <c r="Q585" s="19" t="str">
        <f>VLOOKUP(Coffee_data[[#This Row],[Area Code]],Location!$B$1:$E$157,4,FALSE)</f>
        <v>Small Market</v>
      </c>
      <c r="R585" s="56" t="str">
        <f>HLOOKUP(Coffee_data[[#This Row],[ProductId]],Product!$B$4:$O$7,2,FALSE)</f>
        <v>Regular</v>
      </c>
      <c r="S585" s="56" t="str">
        <f>HLOOKUP(Coffee_data[[#This Row],[ProductId]],Product!$B$4:$O$7,3,FALSE)</f>
        <v>Coffee</v>
      </c>
      <c r="T585" s="56" t="str">
        <f>HLOOKUP(Coffee_data[[#This Row],[ProductId]],Product!$B$4:$O$7,4,FALSE)</f>
        <v>Columbian</v>
      </c>
    </row>
    <row r="586" spans="1:20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83</v>
      </c>
      <c r="J586">
        <v>120</v>
      </c>
      <c r="K586">
        <v>203</v>
      </c>
      <c r="L586">
        <v>414</v>
      </c>
      <c r="M586">
        <v>3</v>
      </c>
      <c r="N586" s="2">
        <v>41729</v>
      </c>
      <c r="O586" s="19" t="str">
        <f>VLOOKUP(Coffee_data[[#This Row],[Area Code]],Location!$B$1:$E$157,2,FALSE)</f>
        <v>Wisconsin</v>
      </c>
      <c r="P586" s="19" t="str">
        <f>VLOOKUP(Coffee_data[[#This Row],[Area Code]],Location!$B$1:$E$157,3,FALSE)</f>
        <v>Central</v>
      </c>
      <c r="Q586" s="19" t="str">
        <f>VLOOKUP(Coffee_data[[#This Row],[Area Code]],Location!$B$1:$E$157,4,FALSE)</f>
        <v>Small Market</v>
      </c>
      <c r="R586" s="56" t="str">
        <f>HLOOKUP(Coffee_data[[#This Row],[ProductId]],Product!$B$4:$O$7,2,FALSE)</f>
        <v>Decaf</v>
      </c>
      <c r="S586" s="56" t="str">
        <f>HLOOKUP(Coffee_data[[#This Row],[ProductId]],Product!$B$4:$O$7,3,FALSE)</f>
        <v>Coffee</v>
      </c>
      <c r="T586" s="56" t="str">
        <f>HLOOKUP(Coffee_data[[#This Row],[ProductId]],Product!$B$4:$O$7,4,FALSE)</f>
        <v>Decaf Irish Cream</v>
      </c>
    </row>
    <row r="587" spans="1:20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48</v>
      </c>
      <c r="J587">
        <v>70</v>
      </c>
      <c r="K587">
        <v>110</v>
      </c>
      <c r="L587">
        <v>262</v>
      </c>
      <c r="M587">
        <v>8</v>
      </c>
      <c r="N587" s="2">
        <v>41729</v>
      </c>
      <c r="O587" s="19" t="str">
        <f>VLOOKUP(Coffee_data[[#This Row],[Area Code]],Location!$B$1:$E$157,2,FALSE)</f>
        <v>Wisconsin</v>
      </c>
      <c r="P587" s="19" t="str">
        <f>VLOOKUP(Coffee_data[[#This Row],[Area Code]],Location!$B$1:$E$157,3,FALSE)</f>
        <v>Central</v>
      </c>
      <c r="Q587" s="19" t="str">
        <f>VLOOKUP(Coffee_data[[#This Row],[Area Code]],Location!$B$1:$E$157,4,FALSE)</f>
        <v>Small Market</v>
      </c>
      <c r="R587" s="56" t="str">
        <f>HLOOKUP(Coffee_data[[#This Row],[ProductId]],Product!$B$4:$O$7,2,FALSE)</f>
        <v>Decaf</v>
      </c>
      <c r="S587" s="56" t="str">
        <f>HLOOKUP(Coffee_data[[#This Row],[ProductId]],Product!$B$4:$O$7,3,FALSE)</f>
        <v>Herbal Tea</v>
      </c>
      <c r="T587" s="56" t="str">
        <f>HLOOKUP(Coffee_data[[#This Row],[ProductId]],Product!$B$4:$O$7,4,FALSE)</f>
        <v>Chamomile</v>
      </c>
    </row>
    <row r="588" spans="1:20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91</v>
      </c>
      <c r="L588">
        <v>608</v>
      </c>
      <c r="M588">
        <v>9</v>
      </c>
      <c r="N588" s="2">
        <v>41729</v>
      </c>
      <c r="O588" s="19" t="str">
        <f>VLOOKUP(Coffee_data[[#This Row],[Area Code]],Location!$B$1:$E$157,2,FALSE)</f>
        <v>Wisconsin</v>
      </c>
      <c r="P588" s="19" t="str">
        <f>VLOOKUP(Coffee_data[[#This Row],[Area Code]],Location!$B$1:$E$157,3,FALSE)</f>
        <v>Central</v>
      </c>
      <c r="Q588" s="19" t="str">
        <f>VLOOKUP(Coffee_data[[#This Row],[Area Code]],Location!$B$1:$E$157,4,FALSE)</f>
        <v>Small Market</v>
      </c>
      <c r="R588" s="56" t="str">
        <f>HLOOKUP(Coffee_data[[#This Row],[ProductId]],Product!$B$4:$O$7,2,FALSE)</f>
        <v>Decaf</v>
      </c>
      <c r="S588" s="56" t="str">
        <f>HLOOKUP(Coffee_data[[#This Row],[ProductId]],Product!$B$4:$O$7,3,FALSE)</f>
        <v>Herbal Tea</v>
      </c>
      <c r="T588" s="56" t="str">
        <f>HLOOKUP(Coffee_data[[#This Row],[ProductId]],Product!$B$4:$O$7,4,FALSE)</f>
        <v>Lemon</v>
      </c>
    </row>
    <row r="589" spans="1:20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51</v>
      </c>
      <c r="J589">
        <v>80</v>
      </c>
      <c r="K589">
        <v>109</v>
      </c>
      <c r="L589">
        <v>203</v>
      </c>
      <c r="M589">
        <v>11</v>
      </c>
      <c r="N589" s="2">
        <v>41729</v>
      </c>
      <c r="O589" s="19" t="str">
        <f>VLOOKUP(Coffee_data[[#This Row],[Area Code]],Location!$B$1:$E$157,2,FALSE)</f>
        <v>Connecticut</v>
      </c>
      <c r="P589" s="19" t="str">
        <f>VLOOKUP(Coffee_data[[#This Row],[Area Code]],Location!$B$1:$E$157,3,FALSE)</f>
        <v>East</v>
      </c>
      <c r="Q589" s="19" t="str">
        <f>VLOOKUP(Coffee_data[[#This Row],[Area Code]],Location!$B$1:$E$157,4,FALSE)</f>
        <v>Small Market</v>
      </c>
      <c r="R589" s="56" t="str">
        <f>HLOOKUP(Coffee_data[[#This Row],[ProductId]],Product!$B$4:$O$7,2,FALSE)</f>
        <v>Regular</v>
      </c>
      <c r="S589" s="56" t="str">
        <f>HLOOKUP(Coffee_data[[#This Row],[ProductId]],Product!$B$4:$O$7,3,FALSE)</f>
        <v>Tea</v>
      </c>
      <c r="T589" s="56" t="str">
        <f>HLOOKUP(Coffee_data[[#This Row],[ProductId]],Product!$B$4:$O$7,4,FALSE)</f>
        <v>Darjeeling</v>
      </c>
    </row>
    <row r="590" spans="1:20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47</v>
      </c>
      <c r="L590">
        <v>475</v>
      </c>
      <c r="M590">
        <v>13</v>
      </c>
      <c r="N590" s="2">
        <v>41729</v>
      </c>
      <c r="O590" s="19" t="str">
        <f>VLOOKUP(Coffee_data[[#This Row],[Area Code]],Location!$B$1:$E$157,2,FALSE)</f>
        <v>Connecticut</v>
      </c>
      <c r="P590" s="19" t="str">
        <f>VLOOKUP(Coffee_data[[#This Row],[Area Code]],Location!$B$1:$E$157,3,FALSE)</f>
        <v>East</v>
      </c>
      <c r="Q590" s="19" t="str">
        <f>VLOOKUP(Coffee_data[[#This Row],[Area Code]],Location!$B$1:$E$157,4,FALSE)</f>
        <v>Small Market</v>
      </c>
      <c r="R590" s="56" t="str">
        <f>HLOOKUP(Coffee_data[[#This Row],[ProductId]],Product!$B$4:$O$7,2,FALSE)</f>
        <v>Regular</v>
      </c>
      <c r="S590" s="56" t="str">
        <f>HLOOKUP(Coffee_data[[#This Row],[ProductId]],Product!$B$4:$O$7,3,FALSE)</f>
        <v>Tea</v>
      </c>
      <c r="T590" s="56" t="str">
        <f>HLOOKUP(Coffee_data[[#This Row],[ProductId]],Product!$B$4:$O$7,4,FALSE)</f>
        <v>Green Tea</v>
      </c>
    </row>
    <row r="591" spans="1:20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55</v>
      </c>
      <c r="J591">
        <v>80</v>
      </c>
      <c r="K591">
        <v>135</v>
      </c>
      <c r="L591">
        <v>860</v>
      </c>
      <c r="M591">
        <v>5</v>
      </c>
      <c r="N591" s="2">
        <v>41729</v>
      </c>
      <c r="O591" s="19" t="str">
        <f>VLOOKUP(Coffee_data[[#This Row],[Area Code]],Location!$B$1:$E$157,2,FALSE)</f>
        <v>Connecticut</v>
      </c>
      <c r="P591" s="19" t="str">
        <f>VLOOKUP(Coffee_data[[#This Row],[Area Code]],Location!$B$1:$E$157,3,FALSE)</f>
        <v>East</v>
      </c>
      <c r="Q591" s="19" t="str">
        <f>VLOOKUP(Coffee_data[[#This Row],[Area Code]],Location!$B$1:$E$157,4,FALSE)</f>
        <v>Small Market</v>
      </c>
      <c r="R591" s="56" t="str">
        <f>HLOOKUP(Coffee_data[[#This Row],[ProductId]],Product!$B$4:$O$7,2,FALSE)</f>
        <v>Regular</v>
      </c>
      <c r="S591" s="56" t="str">
        <f>HLOOKUP(Coffee_data[[#This Row],[ProductId]],Product!$B$4:$O$7,3,FALSE)</f>
        <v>Espresso</v>
      </c>
      <c r="T591" s="56" t="str">
        <f>HLOOKUP(Coffee_data[[#This Row],[ProductId]],Product!$B$4:$O$7,4,FALSE)</f>
        <v>Caffe Mocha</v>
      </c>
    </row>
    <row r="592" spans="1:20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104</v>
      </c>
      <c r="L592">
        <v>475</v>
      </c>
      <c r="M592">
        <v>6</v>
      </c>
      <c r="N592" s="2">
        <v>41729</v>
      </c>
      <c r="O592" s="19" t="str">
        <f>VLOOKUP(Coffee_data[[#This Row],[Area Code]],Location!$B$1:$E$157,2,FALSE)</f>
        <v>Connecticut</v>
      </c>
      <c r="P592" s="19" t="str">
        <f>VLOOKUP(Coffee_data[[#This Row],[Area Code]],Location!$B$1:$E$157,3,FALSE)</f>
        <v>East</v>
      </c>
      <c r="Q592" s="19" t="str">
        <f>VLOOKUP(Coffee_data[[#This Row],[Area Code]],Location!$B$1:$E$157,4,FALSE)</f>
        <v>Small Market</v>
      </c>
      <c r="R592" s="56" t="str">
        <f>HLOOKUP(Coffee_data[[#This Row],[ProductId]],Product!$B$4:$O$7,2,FALSE)</f>
        <v>Decaf</v>
      </c>
      <c r="S592" s="56" t="str">
        <f>HLOOKUP(Coffee_data[[#This Row],[ProductId]],Product!$B$4:$O$7,3,FALSE)</f>
        <v>Espresso</v>
      </c>
      <c r="T592" s="56" t="str">
        <f>HLOOKUP(Coffee_data[[#This Row],[ProductId]],Product!$B$4:$O$7,4,FALSE)</f>
        <v>Decaf Espresso</v>
      </c>
    </row>
    <row r="593" spans="1:20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97</v>
      </c>
      <c r="J593">
        <v>160</v>
      </c>
      <c r="K593">
        <v>270</v>
      </c>
      <c r="L593">
        <v>203</v>
      </c>
      <c r="M593">
        <v>2</v>
      </c>
      <c r="N593" s="2">
        <v>41729</v>
      </c>
      <c r="O593" s="19" t="str">
        <f>VLOOKUP(Coffee_data[[#This Row],[Area Code]],Location!$B$1:$E$157,2,FALSE)</f>
        <v>Connecticut</v>
      </c>
      <c r="P593" s="19" t="str">
        <f>VLOOKUP(Coffee_data[[#This Row],[Area Code]],Location!$B$1:$E$157,3,FALSE)</f>
        <v>East</v>
      </c>
      <c r="Q593" s="19" t="str">
        <f>VLOOKUP(Coffee_data[[#This Row],[Area Code]],Location!$B$1:$E$157,4,FALSE)</f>
        <v>Small Market</v>
      </c>
      <c r="R593" s="56" t="str">
        <f>HLOOKUP(Coffee_data[[#This Row],[ProductId]],Product!$B$4:$O$7,2,FALSE)</f>
        <v>Regular</v>
      </c>
      <c r="S593" s="56" t="str">
        <f>HLOOKUP(Coffee_data[[#This Row],[ProductId]],Product!$B$4:$O$7,3,FALSE)</f>
        <v>Coffee</v>
      </c>
      <c r="T593" s="56" t="str">
        <f>HLOOKUP(Coffee_data[[#This Row],[ProductId]],Product!$B$4:$O$7,4,FALSE)</f>
        <v>Columbian</v>
      </c>
    </row>
    <row r="594" spans="1:20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139</v>
      </c>
      <c r="L594">
        <v>959</v>
      </c>
      <c r="M594">
        <v>9</v>
      </c>
      <c r="N594" s="2">
        <v>41729</v>
      </c>
      <c r="O594" s="19" t="str">
        <f>VLOOKUP(Coffee_data[[#This Row],[Area Code]],Location!$B$1:$E$157,2,FALSE)</f>
        <v>Connecticut</v>
      </c>
      <c r="P594" s="19" t="str">
        <f>VLOOKUP(Coffee_data[[#This Row],[Area Code]],Location!$B$1:$E$157,3,FALSE)</f>
        <v>East</v>
      </c>
      <c r="Q594" s="19" t="str">
        <f>VLOOKUP(Coffee_data[[#This Row],[Area Code]],Location!$B$1:$E$157,4,FALSE)</f>
        <v>Small Market</v>
      </c>
      <c r="R594" s="56" t="str">
        <f>HLOOKUP(Coffee_data[[#This Row],[ProductId]],Product!$B$4:$O$7,2,FALSE)</f>
        <v>Decaf</v>
      </c>
      <c r="S594" s="56" t="str">
        <f>HLOOKUP(Coffee_data[[#This Row],[ProductId]],Product!$B$4:$O$7,3,FALSE)</f>
        <v>Herbal Tea</v>
      </c>
      <c r="T594" s="56" t="str">
        <f>HLOOKUP(Coffee_data[[#This Row],[ProductId]],Product!$B$4:$O$7,4,FALSE)</f>
        <v>Lemon</v>
      </c>
    </row>
    <row r="595" spans="1:20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41729</v>
      </c>
      <c r="O595" s="19" t="str">
        <f>VLOOKUP(Coffee_data[[#This Row],[Area Code]],Location!$B$1:$E$157,2,FALSE)</f>
        <v>Connecticut</v>
      </c>
      <c r="P595" s="19" t="str">
        <f>VLOOKUP(Coffee_data[[#This Row],[Area Code]],Location!$B$1:$E$157,3,FALSE)</f>
        <v>East</v>
      </c>
      <c r="Q595" s="19" t="str">
        <f>VLOOKUP(Coffee_data[[#This Row],[Area Code]],Location!$B$1:$E$157,4,FALSE)</f>
        <v>Small Market</v>
      </c>
      <c r="R595" s="56" t="str">
        <f>HLOOKUP(Coffee_data[[#This Row],[ProductId]],Product!$B$4:$O$7,2,FALSE)</f>
        <v>Decaf</v>
      </c>
      <c r="S595" s="56" t="str">
        <f>HLOOKUP(Coffee_data[[#This Row],[ProductId]],Product!$B$4:$O$7,3,FALSE)</f>
        <v>Herbal Tea</v>
      </c>
      <c r="T595" s="56" t="str">
        <f>HLOOKUP(Coffee_data[[#This Row],[ProductId]],Product!$B$4:$O$7,4,FALSE)</f>
        <v>Mint</v>
      </c>
    </row>
    <row r="596" spans="1:20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101</v>
      </c>
      <c r="L596">
        <v>904</v>
      </c>
      <c r="M596">
        <v>11</v>
      </c>
      <c r="N596" s="2">
        <v>41729</v>
      </c>
      <c r="O596" s="19" t="str">
        <f>VLOOKUP(Coffee_data[[#This Row],[Area Code]],Location!$B$1:$E$157,2,FALSE)</f>
        <v>Florida</v>
      </c>
      <c r="P596" s="19" t="str">
        <f>VLOOKUP(Coffee_data[[#This Row],[Area Code]],Location!$B$1:$E$157,3,FALSE)</f>
        <v>East</v>
      </c>
      <c r="Q596" s="19" t="str">
        <f>VLOOKUP(Coffee_data[[#This Row],[Area Code]],Location!$B$1:$E$157,4,FALSE)</f>
        <v>Major Market</v>
      </c>
      <c r="R596" s="56" t="str">
        <f>HLOOKUP(Coffee_data[[#This Row],[ProductId]],Product!$B$4:$O$7,2,FALSE)</f>
        <v>Regular</v>
      </c>
      <c r="S596" s="56" t="str">
        <f>HLOOKUP(Coffee_data[[#This Row],[ProductId]],Product!$B$4:$O$7,3,FALSE)</f>
        <v>Tea</v>
      </c>
      <c r="T596" s="56" t="str">
        <f>HLOOKUP(Coffee_data[[#This Row],[ProductId]],Product!$B$4:$O$7,4,FALSE)</f>
        <v>Darjeeling</v>
      </c>
    </row>
    <row r="597" spans="1:20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37</v>
      </c>
      <c r="J597">
        <v>80</v>
      </c>
      <c r="K597">
        <v>143</v>
      </c>
      <c r="L597">
        <v>754</v>
      </c>
      <c r="M597">
        <v>13</v>
      </c>
      <c r="N597" s="2">
        <v>41729</v>
      </c>
      <c r="O597" s="19" t="str">
        <f>VLOOKUP(Coffee_data[[#This Row],[Area Code]],Location!$B$1:$E$157,2,FALSE)</f>
        <v>Florida</v>
      </c>
      <c r="P597" s="19" t="str">
        <f>VLOOKUP(Coffee_data[[#This Row],[Area Code]],Location!$B$1:$E$157,3,FALSE)</f>
        <v>East</v>
      </c>
      <c r="Q597" s="19" t="str">
        <f>VLOOKUP(Coffee_data[[#This Row],[Area Code]],Location!$B$1:$E$157,4,FALSE)</f>
        <v>Major Market</v>
      </c>
      <c r="R597" s="56" t="str">
        <f>HLOOKUP(Coffee_data[[#This Row],[ProductId]],Product!$B$4:$O$7,2,FALSE)</f>
        <v>Regular</v>
      </c>
      <c r="S597" s="56" t="str">
        <f>HLOOKUP(Coffee_data[[#This Row],[ProductId]],Product!$B$4:$O$7,3,FALSE)</f>
        <v>Tea</v>
      </c>
      <c r="T597" s="56" t="str">
        <f>HLOOKUP(Coffee_data[[#This Row],[ProductId]],Product!$B$4:$O$7,4,FALSE)</f>
        <v>Green Tea</v>
      </c>
    </row>
    <row r="598" spans="1:20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85</v>
      </c>
      <c r="J598">
        <v>130</v>
      </c>
      <c r="K598">
        <v>225</v>
      </c>
      <c r="L598">
        <v>786</v>
      </c>
      <c r="M598">
        <v>5</v>
      </c>
      <c r="N598" s="2">
        <v>41729</v>
      </c>
      <c r="O598" s="19" t="str">
        <f>VLOOKUP(Coffee_data[[#This Row],[Area Code]],Location!$B$1:$E$157,2,FALSE)</f>
        <v>Florida</v>
      </c>
      <c r="P598" s="19" t="str">
        <f>VLOOKUP(Coffee_data[[#This Row],[Area Code]],Location!$B$1:$E$157,3,FALSE)</f>
        <v>East</v>
      </c>
      <c r="Q598" s="19" t="str">
        <f>VLOOKUP(Coffee_data[[#This Row],[Area Code]],Location!$B$1:$E$157,4,FALSE)</f>
        <v>Major Market</v>
      </c>
      <c r="R598" s="56" t="str">
        <f>HLOOKUP(Coffee_data[[#This Row],[ProductId]],Product!$B$4:$O$7,2,FALSE)</f>
        <v>Regular</v>
      </c>
      <c r="S598" s="56" t="str">
        <f>HLOOKUP(Coffee_data[[#This Row],[ProductId]],Product!$B$4:$O$7,3,FALSE)</f>
        <v>Espresso</v>
      </c>
      <c r="T598" s="56" t="str">
        <f>HLOOKUP(Coffee_data[[#This Row],[ProductId]],Product!$B$4:$O$7,4,FALSE)</f>
        <v>Caffe Mocha</v>
      </c>
    </row>
    <row r="599" spans="1:20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64</v>
      </c>
      <c r="J599">
        <v>120</v>
      </c>
      <c r="K599">
        <v>184</v>
      </c>
      <c r="L599">
        <v>904</v>
      </c>
      <c r="M599">
        <v>6</v>
      </c>
      <c r="N599" s="2">
        <v>41729</v>
      </c>
      <c r="O599" s="19" t="str">
        <f>VLOOKUP(Coffee_data[[#This Row],[Area Code]],Location!$B$1:$E$157,2,FALSE)</f>
        <v>Florida</v>
      </c>
      <c r="P599" s="19" t="str">
        <f>VLOOKUP(Coffee_data[[#This Row],[Area Code]],Location!$B$1:$E$157,3,FALSE)</f>
        <v>East</v>
      </c>
      <c r="Q599" s="19" t="str">
        <f>VLOOKUP(Coffee_data[[#This Row],[Area Code]],Location!$B$1:$E$157,4,FALSE)</f>
        <v>Major Market</v>
      </c>
      <c r="R599" s="56" t="str">
        <f>HLOOKUP(Coffee_data[[#This Row],[ProductId]],Product!$B$4:$O$7,2,FALSE)</f>
        <v>Decaf</v>
      </c>
      <c r="S599" s="56" t="str">
        <f>HLOOKUP(Coffee_data[[#This Row],[ProductId]],Product!$B$4:$O$7,3,FALSE)</f>
        <v>Espresso</v>
      </c>
      <c r="T599" s="56" t="str">
        <f>HLOOKUP(Coffee_data[[#This Row],[ProductId]],Product!$B$4:$O$7,4,FALSE)</f>
        <v>Decaf Espresso</v>
      </c>
    </row>
    <row r="600" spans="1:20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82</v>
      </c>
      <c r="J600">
        <v>130</v>
      </c>
      <c r="K600">
        <v>208</v>
      </c>
      <c r="L600">
        <v>305</v>
      </c>
      <c r="M600">
        <v>2</v>
      </c>
      <c r="N600" s="2">
        <v>41729</v>
      </c>
      <c r="O600" s="19" t="str">
        <f>VLOOKUP(Coffee_data[[#This Row],[Area Code]],Location!$B$1:$E$157,2,FALSE)</f>
        <v>Florida</v>
      </c>
      <c r="P600" s="19" t="str">
        <f>VLOOKUP(Coffee_data[[#This Row],[Area Code]],Location!$B$1:$E$157,3,FALSE)</f>
        <v>East</v>
      </c>
      <c r="Q600" s="19" t="str">
        <f>VLOOKUP(Coffee_data[[#This Row],[Area Code]],Location!$B$1:$E$157,4,FALSE)</f>
        <v>Major Market</v>
      </c>
      <c r="R600" s="56" t="str">
        <f>HLOOKUP(Coffee_data[[#This Row],[ProductId]],Product!$B$4:$O$7,2,FALSE)</f>
        <v>Regular</v>
      </c>
      <c r="S600" s="56" t="str">
        <f>HLOOKUP(Coffee_data[[#This Row],[ProductId]],Product!$B$4:$O$7,3,FALSE)</f>
        <v>Coffee</v>
      </c>
      <c r="T600" s="56" t="str">
        <f>HLOOKUP(Coffee_data[[#This Row],[ProductId]],Product!$B$4:$O$7,4,FALSE)</f>
        <v>Columbian</v>
      </c>
    </row>
    <row r="601" spans="1:20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159</v>
      </c>
      <c r="J601">
        <v>150</v>
      </c>
      <c r="K601">
        <v>250</v>
      </c>
      <c r="L601">
        <v>561</v>
      </c>
      <c r="M601">
        <v>3</v>
      </c>
      <c r="N601" s="2">
        <v>41729</v>
      </c>
      <c r="O601" s="19" t="str">
        <f>VLOOKUP(Coffee_data[[#This Row],[Area Code]],Location!$B$1:$E$157,2,FALSE)</f>
        <v>Florida</v>
      </c>
      <c r="P601" s="19" t="str">
        <f>VLOOKUP(Coffee_data[[#This Row],[Area Code]],Location!$B$1:$E$157,3,FALSE)</f>
        <v>East</v>
      </c>
      <c r="Q601" s="19" t="str">
        <f>VLOOKUP(Coffee_data[[#This Row],[Area Code]],Location!$B$1:$E$157,4,FALSE)</f>
        <v>Major Market</v>
      </c>
      <c r="R601" s="56" t="str">
        <f>HLOOKUP(Coffee_data[[#This Row],[ProductId]],Product!$B$4:$O$7,2,FALSE)</f>
        <v>Decaf</v>
      </c>
      <c r="S601" s="56" t="str">
        <f>HLOOKUP(Coffee_data[[#This Row],[ProductId]],Product!$B$4:$O$7,3,FALSE)</f>
        <v>Coffee</v>
      </c>
      <c r="T601" s="56" t="str">
        <f>HLOOKUP(Coffee_data[[#This Row],[ProductId]],Product!$B$4:$O$7,4,FALSE)</f>
        <v>Decaf Irish Cream</v>
      </c>
    </row>
    <row r="602" spans="1:20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22</v>
      </c>
      <c r="J602">
        <v>50</v>
      </c>
      <c r="K602">
        <v>80</v>
      </c>
      <c r="L602">
        <v>305</v>
      </c>
      <c r="M602">
        <v>8</v>
      </c>
      <c r="N602" s="2">
        <v>41729</v>
      </c>
      <c r="O602" s="19" t="str">
        <f>VLOOKUP(Coffee_data[[#This Row],[Area Code]],Location!$B$1:$E$157,2,FALSE)</f>
        <v>Florida</v>
      </c>
      <c r="P602" s="19" t="str">
        <f>VLOOKUP(Coffee_data[[#This Row],[Area Code]],Location!$B$1:$E$157,3,FALSE)</f>
        <v>East</v>
      </c>
      <c r="Q602" s="19" t="str">
        <f>VLOOKUP(Coffee_data[[#This Row],[Area Code]],Location!$B$1:$E$157,4,FALSE)</f>
        <v>Major Market</v>
      </c>
      <c r="R602" s="56" t="str">
        <f>HLOOKUP(Coffee_data[[#This Row],[ProductId]],Product!$B$4:$O$7,2,FALSE)</f>
        <v>Decaf</v>
      </c>
      <c r="S602" s="56" t="str">
        <f>HLOOKUP(Coffee_data[[#This Row],[ProductId]],Product!$B$4:$O$7,3,FALSE)</f>
        <v>Herbal Tea</v>
      </c>
      <c r="T602" s="56" t="str">
        <f>HLOOKUP(Coffee_data[[#This Row],[ProductId]],Product!$B$4:$O$7,4,FALSE)</f>
        <v>Chamomile</v>
      </c>
    </row>
    <row r="603" spans="1:20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31</v>
      </c>
      <c r="J603">
        <v>50</v>
      </c>
      <c r="K603">
        <v>81</v>
      </c>
      <c r="L603">
        <v>305</v>
      </c>
      <c r="M603">
        <v>9</v>
      </c>
      <c r="N603" s="2">
        <v>41729</v>
      </c>
      <c r="O603" s="19" t="str">
        <f>VLOOKUP(Coffee_data[[#This Row],[Area Code]],Location!$B$1:$E$157,2,FALSE)</f>
        <v>Florida</v>
      </c>
      <c r="P603" s="19" t="str">
        <f>VLOOKUP(Coffee_data[[#This Row],[Area Code]],Location!$B$1:$E$157,3,FALSE)</f>
        <v>East</v>
      </c>
      <c r="Q603" s="19" t="str">
        <f>VLOOKUP(Coffee_data[[#This Row],[Area Code]],Location!$B$1:$E$157,4,FALSE)</f>
        <v>Major Market</v>
      </c>
      <c r="R603" s="56" t="str">
        <f>HLOOKUP(Coffee_data[[#This Row],[ProductId]],Product!$B$4:$O$7,2,FALSE)</f>
        <v>Decaf</v>
      </c>
      <c r="S603" s="56" t="str">
        <f>HLOOKUP(Coffee_data[[#This Row],[ProductId]],Product!$B$4:$O$7,3,FALSE)</f>
        <v>Herbal Tea</v>
      </c>
      <c r="T603" s="56" t="str">
        <f>HLOOKUP(Coffee_data[[#This Row],[ProductId]],Product!$B$4:$O$7,4,FALSE)</f>
        <v>Lemon</v>
      </c>
    </row>
    <row r="604" spans="1:20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40</v>
      </c>
      <c r="J604">
        <v>60</v>
      </c>
      <c r="K604">
        <v>100</v>
      </c>
      <c r="L604">
        <v>754</v>
      </c>
      <c r="M604">
        <v>10</v>
      </c>
      <c r="N604" s="2">
        <v>41729</v>
      </c>
      <c r="O604" s="19" t="str">
        <f>VLOOKUP(Coffee_data[[#This Row],[Area Code]],Location!$B$1:$E$157,2,FALSE)</f>
        <v>Florida</v>
      </c>
      <c r="P604" s="19" t="str">
        <f>VLOOKUP(Coffee_data[[#This Row],[Area Code]],Location!$B$1:$E$157,3,FALSE)</f>
        <v>East</v>
      </c>
      <c r="Q604" s="19" t="str">
        <f>VLOOKUP(Coffee_data[[#This Row],[Area Code]],Location!$B$1:$E$157,4,FALSE)</f>
        <v>Major Market</v>
      </c>
      <c r="R604" s="56" t="str">
        <f>HLOOKUP(Coffee_data[[#This Row],[ProductId]],Product!$B$4:$O$7,2,FALSE)</f>
        <v>Decaf</v>
      </c>
      <c r="S604" s="56" t="str">
        <f>HLOOKUP(Coffee_data[[#This Row],[ProductId]],Product!$B$4:$O$7,3,FALSE)</f>
        <v>Herbal Tea</v>
      </c>
      <c r="T604" s="56" t="str">
        <f>HLOOKUP(Coffee_data[[#This Row],[ProductId]],Product!$B$4:$O$7,4,FALSE)</f>
        <v>Mint</v>
      </c>
    </row>
    <row r="605" spans="1:20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19</v>
      </c>
      <c r="J605">
        <v>50</v>
      </c>
      <c r="K605">
        <v>69</v>
      </c>
      <c r="L605">
        <v>781</v>
      </c>
      <c r="M605">
        <v>11</v>
      </c>
      <c r="N605" s="2">
        <v>41729</v>
      </c>
      <c r="O605" s="19" t="str">
        <f>VLOOKUP(Coffee_data[[#This Row],[Area Code]],Location!$B$1:$E$157,2,FALSE)</f>
        <v>Massachusetts</v>
      </c>
      <c r="P605" s="19" t="str">
        <f>VLOOKUP(Coffee_data[[#This Row],[Area Code]],Location!$B$1:$E$157,3,FALSE)</f>
        <v>East</v>
      </c>
      <c r="Q605" s="19" t="str">
        <f>VLOOKUP(Coffee_data[[#This Row],[Area Code]],Location!$B$1:$E$157,4,FALSE)</f>
        <v>Major Market</v>
      </c>
      <c r="R605" s="56" t="str">
        <f>HLOOKUP(Coffee_data[[#This Row],[ProductId]],Product!$B$4:$O$7,2,FALSE)</f>
        <v>Regular</v>
      </c>
      <c r="S605" s="56" t="str">
        <f>HLOOKUP(Coffee_data[[#This Row],[ProductId]],Product!$B$4:$O$7,3,FALSE)</f>
        <v>Tea</v>
      </c>
      <c r="T605" s="56" t="str">
        <f>HLOOKUP(Coffee_data[[#This Row],[ProductId]],Product!$B$4:$O$7,4,FALSE)</f>
        <v>Darjeeling</v>
      </c>
    </row>
    <row r="606" spans="1:20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63</v>
      </c>
      <c r="L606">
        <v>781</v>
      </c>
      <c r="M606">
        <v>13</v>
      </c>
      <c r="N606" s="2">
        <v>41729</v>
      </c>
      <c r="O606" s="19" t="str">
        <f>VLOOKUP(Coffee_data[[#This Row],[Area Code]],Location!$B$1:$E$157,2,FALSE)</f>
        <v>Massachusetts</v>
      </c>
      <c r="P606" s="19" t="str">
        <f>VLOOKUP(Coffee_data[[#This Row],[Area Code]],Location!$B$1:$E$157,3,FALSE)</f>
        <v>East</v>
      </c>
      <c r="Q606" s="19" t="str">
        <f>VLOOKUP(Coffee_data[[#This Row],[Area Code]],Location!$B$1:$E$157,4,FALSE)</f>
        <v>Major Market</v>
      </c>
      <c r="R606" s="56" t="str">
        <f>HLOOKUP(Coffee_data[[#This Row],[ProductId]],Product!$B$4:$O$7,2,FALSE)</f>
        <v>Regular</v>
      </c>
      <c r="S606" s="56" t="str">
        <f>HLOOKUP(Coffee_data[[#This Row],[ProductId]],Product!$B$4:$O$7,3,FALSE)</f>
        <v>Tea</v>
      </c>
      <c r="T606" s="56" t="str">
        <f>HLOOKUP(Coffee_data[[#This Row],[ProductId]],Product!$B$4:$O$7,4,FALSE)</f>
        <v>Green Tea</v>
      </c>
    </row>
    <row r="607" spans="1:20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35</v>
      </c>
      <c r="J607">
        <v>70</v>
      </c>
      <c r="K607">
        <v>115</v>
      </c>
      <c r="L607">
        <v>617</v>
      </c>
      <c r="M607">
        <v>5</v>
      </c>
      <c r="N607" s="2">
        <v>41729</v>
      </c>
      <c r="O607" s="19" t="str">
        <f>VLOOKUP(Coffee_data[[#This Row],[Area Code]],Location!$B$1:$E$157,2,FALSE)</f>
        <v>Massachusetts</v>
      </c>
      <c r="P607" s="19" t="str">
        <f>VLOOKUP(Coffee_data[[#This Row],[Area Code]],Location!$B$1:$E$157,3,FALSE)</f>
        <v>East</v>
      </c>
      <c r="Q607" s="19" t="str">
        <f>VLOOKUP(Coffee_data[[#This Row],[Area Code]],Location!$B$1:$E$157,4,FALSE)</f>
        <v>Major Market</v>
      </c>
      <c r="R607" s="56" t="str">
        <f>HLOOKUP(Coffee_data[[#This Row],[ProductId]],Product!$B$4:$O$7,2,FALSE)</f>
        <v>Regular</v>
      </c>
      <c r="S607" s="56" t="str">
        <f>HLOOKUP(Coffee_data[[#This Row],[ProductId]],Product!$B$4:$O$7,3,FALSE)</f>
        <v>Espresso</v>
      </c>
      <c r="T607" s="56" t="str">
        <f>HLOOKUP(Coffee_data[[#This Row],[ProductId]],Product!$B$4:$O$7,4,FALSE)</f>
        <v>Caffe Mocha</v>
      </c>
    </row>
    <row r="608" spans="1:20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303</v>
      </c>
      <c r="L608">
        <v>351</v>
      </c>
      <c r="M608">
        <v>7</v>
      </c>
      <c r="N608" s="2">
        <v>41729</v>
      </c>
      <c r="O608" s="19" t="str">
        <f>VLOOKUP(Coffee_data[[#This Row],[Area Code]],Location!$B$1:$E$157,2,FALSE)</f>
        <v>Massachusetts</v>
      </c>
      <c r="P608" s="19" t="str">
        <f>VLOOKUP(Coffee_data[[#This Row],[Area Code]],Location!$B$1:$E$157,3,FALSE)</f>
        <v>East</v>
      </c>
      <c r="Q608" s="19" t="str">
        <f>VLOOKUP(Coffee_data[[#This Row],[Area Code]],Location!$B$1:$E$157,4,FALSE)</f>
        <v>Major Market</v>
      </c>
      <c r="R608" s="56" t="str">
        <f>HLOOKUP(Coffee_data[[#This Row],[ProductId]],Product!$B$4:$O$7,2,FALSE)</f>
        <v>Regular</v>
      </c>
      <c r="S608" s="56" t="str">
        <f>HLOOKUP(Coffee_data[[#This Row],[ProductId]],Product!$B$4:$O$7,3,FALSE)</f>
        <v>Espresso</v>
      </c>
      <c r="T608" s="56" t="str">
        <f>HLOOKUP(Coffee_data[[#This Row],[ProductId]],Product!$B$4:$O$7,4,FALSE)</f>
        <v>Regular Espresso</v>
      </c>
    </row>
    <row r="609" spans="1:20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62</v>
      </c>
      <c r="J609">
        <v>430</v>
      </c>
      <c r="K609">
        <v>490</v>
      </c>
      <c r="L609">
        <v>774</v>
      </c>
      <c r="M609">
        <v>2</v>
      </c>
      <c r="N609" s="2">
        <v>41729</v>
      </c>
      <c r="O609" s="19" t="str">
        <f>VLOOKUP(Coffee_data[[#This Row],[Area Code]],Location!$B$1:$E$157,2,FALSE)</f>
        <v>Massachusetts</v>
      </c>
      <c r="P609" s="19" t="str">
        <f>VLOOKUP(Coffee_data[[#This Row],[Area Code]],Location!$B$1:$E$157,3,FALSE)</f>
        <v>East</v>
      </c>
      <c r="Q609" s="19" t="str">
        <f>VLOOKUP(Coffee_data[[#This Row],[Area Code]],Location!$B$1:$E$157,4,FALSE)</f>
        <v>Major Market</v>
      </c>
      <c r="R609" s="56" t="str">
        <f>HLOOKUP(Coffee_data[[#This Row],[ProductId]],Product!$B$4:$O$7,2,FALSE)</f>
        <v>Regular</v>
      </c>
      <c r="S609" s="56" t="str">
        <f>HLOOKUP(Coffee_data[[#This Row],[ProductId]],Product!$B$4:$O$7,3,FALSE)</f>
        <v>Coffee</v>
      </c>
      <c r="T609" s="56" t="str">
        <f>HLOOKUP(Coffee_data[[#This Row],[ProductId]],Product!$B$4:$O$7,4,FALSE)</f>
        <v>Columbian</v>
      </c>
    </row>
    <row r="610" spans="1:20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49</v>
      </c>
      <c r="J610">
        <v>50</v>
      </c>
      <c r="K610">
        <v>90</v>
      </c>
      <c r="L610">
        <v>508</v>
      </c>
      <c r="M610">
        <v>9</v>
      </c>
      <c r="N610" s="2">
        <v>41729</v>
      </c>
      <c r="O610" s="19" t="str">
        <f>VLOOKUP(Coffee_data[[#This Row],[Area Code]],Location!$B$1:$E$157,2,FALSE)</f>
        <v>Massachusetts</v>
      </c>
      <c r="P610" s="19" t="str">
        <f>VLOOKUP(Coffee_data[[#This Row],[Area Code]],Location!$B$1:$E$157,3,FALSE)</f>
        <v>East</v>
      </c>
      <c r="Q610" s="19" t="str">
        <f>VLOOKUP(Coffee_data[[#This Row],[Area Code]],Location!$B$1:$E$157,4,FALSE)</f>
        <v>Major Market</v>
      </c>
      <c r="R610" s="56" t="str">
        <f>HLOOKUP(Coffee_data[[#This Row],[ProductId]],Product!$B$4:$O$7,2,FALSE)</f>
        <v>Decaf</v>
      </c>
      <c r="S610" s="56" t="str">
        <f>HLOOKUP(Coffee_data[[#This Row],[ProductId]],Product!$B$4:$O$7,3,FALSE)</f>
        <v>Herbal Tea</v>
      </c>
      <c r="T610" s="56" t="str">
        <f>HLOOKUP(Coffee_data[[#This Row],[ProductId]],Product!$B$4:$O$7,4,FALSE)</f>
        <v>Lemon</v>
      </c>
    </row>
    <row r="611" spans="1:20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39</v>
      </c>
      <c r="L611">
        <v>603</v>
      </c>
      <c r="M611">
        <v>11</v>
      </c>
      <c r="N611" s="2">
        <v>41729</v>
      </c>
      <c r="O611" s="19" t="str">
        <f>VLOOKUP(Coffee_data[[#This Row],[Area Code]],Location!$B$1:$E$157,2,FALSE)</f>
        <v>New Hampshire</v>
      </c>
      <c r="P611" s="19" t="str">
        <f>VLOOKUP(Coffee_data[[#This Row],[Area Code]],Location!$B$1:$E$157,3,FALSE)</f>
        <v>East</v>
      </c>
      <c r="Q611" s="19" t="str">
        <f>VLOOKUP(Coffee_data[[#This Row],[Area Code]],Location!$B$1:$E$157,4,FALSE)</f>
        <v>Small Market</v>
      </c>
      <c r="R611" s="56" t="str">
        <f>HLOOKUP(Coffee_data[[#This Row],[ProductId]],Product!$B$4:$O$7,2,FALSE)</f>
        <v>Regular</v>
      </c>
      <c r="S611" s="56" t="str">
        <f>HLOOKUP(Coffee_data[[#This Row],[ProductId]],Product!$B$4:$O$7,3,FALSE)</f>
        <v>Tea</v>
      </c>
      <c r="T611" s="56" t="str">
        <f>HLOOKUP(Coffee_data[[#This Row],[ProductId]],Product!$B$4:$O$7,4,FALSE)</f>
        <v>Darjeeling</v>
      </c>
    </row>
    <row r="612" spans="1:20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53</v>
      </c>
      <c r="L612">
        <v>603</v>
      </c>
      <c r="M612">
        <v>13</v>
      </c>
      <c r="N612" s="2">
        <v>41729</v>
      </c>
      <c r="O612" s="19" t="str">
        <f>VLOOKUP(Coffee_data[[#This Row],[Area Code]],Location!$B$1:$E$157,2,FALSE)</f>
        <v>New Hampshire</v>
      </c>
      <c r="P612" s="19" t="str">
        <f>VLOOKUP(Coffee_data[[#This Row],[Area Code]],Location!$B$1:$E$157,3,FALSE)</f>
        <v>East</v>
      </c>
      <c r="Q612" s="19" t="str">
        <f>VLOOKUP(Coffee_data[[#This Row],[Area Code]],Location!$B$1:$E$157,4,FALSE)</f>
        <v>Small Market</v>
      </c>
      <c r="R612" s="56" t="str">
        <f>HLOOKUP(Coffee_data[[#This Row],[ProductId]],Product!$B$4:$O$7,2,FALSE)</f>
        <v>Regular</v>
      </c>
      <c r="S612" s="56" t="str">
        <f>HLOOKUP(Coffee_data[[#This Row],[ProductId]],Product!$B$4:$O$7,3,FALSE)</f>
        <v>Tea</v>
      </c>
      <c r="T612" s="56" t="str">
        <f>HLOOKUP(Coffee_data[[#This Row],[ProductId]],Product!$B$4:$O$7,4,FALSE)</f>
        <v>Green Tea</v>
      </c>
    </row>
    <row r="613" spans="1:20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45</v>
      </c>
      <c r="J613">
        <v>60</v>
      </c>
      <c r="K613">
        <v>105</v>
      </c>
      <c r="L613">
        <v>603</v>
      </c>
      <c r="M613">
        <v>5</v>
      </c>
      <c r="N613" s="2">
        <v>41729</v>
      </c>
      <c r="O613" s="19" t="str">
        <f>VLOOKUP(Coffee_data[[#This Row],[Area Code]],Location!$B$1:$E$157,2,FALSE)</f>
        <v>New Hampshire</v>
      </c>
      <c r="P613" s="19" t="str">
        <f>VLOOKUP(Coffee_data[[#This Row],[Area Code]],Location!$B$1:$E$157,3,FALSE)</f>
        <v>East</v>
      </c>
      <c r="Q613" s="19" t="str">
        <f>VLOOKUP(Coffee_data[[#This Row],[Area Code]],Location!$B$1:$E$157,4,FALSE)</f>
        <v>Small Market</v>
      </c>
      <c r="R613" s="56" t="str">
        <f>HLOOKUP(Coffee_data[[#This Row],[ProductId]],Product!$B$4:$O$7,2,FALSE)</f>
        <v>Regular</v>
      </c>
      <c r="S613" s="56" t="str">
        <f>HLOOKUP(Coffee_data[[#This Row],[ProductId]],Product!$B$4:$O$7,3,FALSE)</f>
        <v>Espresso</v>
      </c>
      <c r="T613" s="56" t="str">
        <f>HLOOKUP(Coffee_data[[#This Row],[ProductId]],Product!$B$4:$O$7,4,FALSE)</f>
        <v>Caffe Mocha</v>
      </c>
    </row>
    <row r="614" spans="1:20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53</v>
      </c>
      <c r="L614">
        <v>603</v>
      </c>
      <c r="M614">
        <v>7</v>
      </c>
      <c r="N614" s="2">
        <v>41729</v>
      </c>
      <c r="O614" s="19" t="str">
        <f>VLOOKUP(Coffee_data[[#This Row],[Area Code]],Location!$B$1:$E$157,2,FALSE)</f>
        <v>New Hampshire</v>
      </c>
      <c r="P614" s="19" t="str">
        <f>VLOOKUP(Coffee_data[[#This Row],[Area Code]],Location!$B$1:$E$157,3,FALSE)</f>
        <v>East</v>
      </c>
      <c r="Q614" s="19" t="str">
        <f>VLOOKUP(Coffee_data[[#This Row],[Area Code]],Location!$B$1:$E$157,4,FALSE)</f>
        <v>Small Market</v>
      </c>
      <c r="R614" s="56" t="str">
        <f>HLOOKUP(Coffee_data[[#This Row],[ProductId]],Product!$B$4:$O$7,2,FALSE)</f>
        <v>Regular</v>
      </c>
      <c r="S614" s="56" t="str">
        <f>HLOOKUP(Coffee_data[[#This Row],[ProductId]],Product!$B$4:$O$7,3,FALSE)</f>
        <v>Espresso</v>
      </c>
      <c r="T614" s="56" t="str">
        <f>HLOOKUP(Coffee_data[[#This Row],[ProductId]],Product!$B$4:$O$7,4,FALSE)</f>
        <v>Regular Espresso</v>
      </c>
    </row>
    <row r="615" spans="1:20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41</v>
      </c>
      <c r="J615">
        <v>70</v>
      </c>
      <c r="K615">
        <v>109</v>
      </c>
      <c r="L615">
        <v>603</v>
      </c>
      <c r="M615">
        <v>1</v>
      </c>
      <c r="N615" s="2">
        <v>41729</v>
      </c>
      <c r="O615" s="19" t="str">
        <f>VLOOKUP(Coffee_data[[#This Row],[Area Code]],Location!$B$1:$E$157,2,FALSE)</f>
        <v>New Hampshire</v>
      </c>
      <c r="P615" s="19" t="str">
        <f>VLOOKUP(Coffee_data[[#This Row],[Area Code]],Location!$B$1:$E$157,3,FALSE)</f>
        <v>East</v>
      </c>
      <c r="Q615" s="19" t="str">
        <f>VLOOKUP(Coffee_data[[#This Row],[Area Code]],Location!$B$1:$E$157,4,FALSE)</f>
        <v>Small Market</v>
      </c>
      <c r="R615" s="56" t="str">
        <f>HLOOKUP(Coffee_data[[#This Row],[ProductId]],Product!$B$4:$O$7,2,FALSE)</f>
        <v>Regular</v>
      </c>
      <c r="S615" s="56" t="str">
        <f>HLOOKUP(Coffee_data[[#This Row],[ProductId]],Product!$B$4:$O$7,3,FALSE)</f>
        <v>Coffee</v>
      </c>
      <c r="T615" s="56" t="str">
        <f>HLOOKUP(Coffee_data[[#This Row],[ProductId]],Product!$B$4:$O$7,4,FALSE)</f>
        <v>Amaretto</v>
      </c>
    </row>
    <row r="616" spans="1:20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38</v>
      </c>
      <c r="J616">
        <v>70</v>
      </c>
      <c r="K616">
        <v>110</v>
      </c>
      <c r="L616">
        <v>603</v>
      </c>
      <c r="M616">
        <v>2</v>
      </c>
      <c r="N616" s="2">
        <v>41729</v>
      </c>
      <c r="O616" s="19" t="str">
        <f>VLOOKUP(Coffee_data[[#This Row],[Area Code]],Location!$B$1:$E$157,2,FALSE)</f>
        <v>New Hampshire</v>
      </c>
      <c r="P616" s="19" t="str">
        <f>VLOOKUP(Coffee_data[[#This Row],[Area Code]],Location!$B$1:$E$157,3,FALSE)</f>
        <v>East</v>
      </c>
      <c r="Q616" s="19" t="str">
        <f>VLOOKUP(Coffee_data[[#This Row],[Area Code]],Location!$B$1:$E$157,4,FALSE)</f>
        <v>Small Market</v>
      </c>
      <c r="R616" s="56" t="str">
        <f>HLOOKUP(Coffee_data[[#This Row],[ProductId]],Product!$B$4:$O$7,2,FALSE)</f>
        <v>Regular</v>
      </c>
      <c r="S616" s="56" t="str">
        <f>HLOOKUP(Coffee_data[[#This Row],[ProductId]],Product!$B$4:$O$7,3,FALSE)</f>
        <v>Coffee</v>
      </c>
      <c r="T616" s="56" t="str">
        <f>HLOOKUP(Coffee_data[[#This Row],[ProductId]],Product!$B$4:$O$7,4,FALSE)</f>
        <v>Columbian</v>
      </c>
    </row>
    <row r="617" spans="1:20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51</v>
      </c>
      <c r="L617">
        <v>603</v>
      </c>
      <c r="M617">
        <v>9</v>
      </c>
      <c r="N617" s="2">
        <v>41729</v>
      </c>
      <c r="O617" s="19" t="str">
        <f>VLOOKUP(Coffee_data[[#This Row],[Area Code]],Location!$B$1:$E$157,2,FALSE)</f>
        <v>New Hampshire</v>
      </c>
      <c r="P617" s="19" t="str">
        <f>VLOOKUP(Coffee_data[[#This Row],[Area Code]],Location!$B$1:$E$157,3,FALSE)</f>
        <v>East</v>
      </c>
      <c r="Q617" s="19" t="str">
        <f>VLOOKUP(Coffee_data[[#This Row],[Area Code]],Location!$B$1:$E$157,4,FALSE)</f>
        <v>Small Market</v>
      </c>
      <c r="R617" s="56" t="str">
        <f>HLOOKUP(Coffee_data[[#This Row],[ProductId]],Product!$B$4:$O$7,2,FALSE)</f>
        <v>Decaf</v>
      </c>
      <c r="S617" s="56" t="str">
        <f>HLOOKUP(Coffee_data[[#This Row],[ProductId]],Product!$B$4:$O$7,3,FALSE)</f>
        <v>Herbal Tea</v>
      </c>
      <c r="T617" s="56" t="str">
        <f>HLOOKUP(Coffee_data[[#This Row],[ProductId]],Product!$B$4:$O$7,4,FALSE)</f>
        <v>Lemon</v>
      </c>
    </row>
    <row r="618" spans="1:20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249</v>
      </c>
      <c r="L618">
        <v>585</v>
      </c>
      <c r="M618">
        <v>11</v>
      </c>
      <c r="N618" s="2">
        <v>41729</v>
      </c>
      <c r="O618" s="19" t="str">
        <f>VLOOKUP(Coffee_data[[#This Row],[Area Code]],Location!$B$1:$E$157,2,FALSE)</f>
        <v>New York</v>
      </c>
      <c r="P618" s="19" t="str">
        <f>VLOOKUP(Coffee_data[[#This Row],[Area Code]],Location!$B$1:$E$157,3,FALSE)</f>
        <v>East</v>
      </c>
      <c r="Q618" s="19" t="str">
        <f>VLOOKUP(Coffee_data[[#This Row],[Area Code]],Location!$B$1:$E$157,4,FALSE)</f>
        <v>Major Market</v>
      </c>
      <c r="R618" s="56" t="str">
        <f>HLOOKUP(Coffee_data[[#This Row],[ProductId]],Product!$B$4:$O$7,2,FALSE)</f>
        <v>Regular</v>
      </c>
      <c r="S618" s="56" t="str">
        <f>HLOOKUP(Coffee_data[[#This Row],[ProductId]],Product!$B$4:$O$7,3,FALSE)</f>
        <v>Tea</v>
      </c>
      <c r="T618" s="56" t="str">
        <f>HLOOKUP(Coffee_data[[#This Row],[ProductId]],Product!$B$4:$O$7,4,FALSE)</f>
        <v>Darjeeling</v>
      </c>
    </row>
    <row r="619" spans="1:20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228</v>
      </c>
      <c r="L619">
        <v>631</v>
      </c>
      <c r="M619">
        <v>12</v>
      </c>
      <c r="N619" s="2">
        <v>41729</v>
      </c>
      <c r="O619" s="19" t="str">
        <f>VLOOKUP(Coffee_data[[#This Row],[Area Code]],Location!$B$1:$E$157,2,FALSE)</f>
        <v>New York</v>
      </c>
      <c r="P619" s="19" t="str">
        <f>VLOOKUP(Coffee_data[[#This Row],[Area Code]],Location!$B$1:$E$157,3,FALSE)</f>
        <v>East</v>
      </c>
      <c r="Q619" s="19" t="str">
        <f>VLOOKUP(Coffee_data[[#This Row],[Area Code]],Location!$B$1:$E$157,4,FALSE)</f>
        <v>Major Market</v>
      </c>
      <c r="R619" s="56" t="str">
        <f>HLOOKUP(Coffee_data[[#This Row],[ProductId]],Product!$B$4:$O$7,2,FALSE)</f>
        <v>Regular</v>
      </c>
      <c r="S619" s="56" t="str">
        <f>HLOOKUP(Coffee_data[[#This Row],[ProductId]],Product!$B$4:$O$7,3,FALSE)</f>
        <v>Tea</v>
      </c>
      <c r="T619" s="56" t="str">
        <f>HLOOKUP(Coffee_data[[#This Row],[ProductId]],Product!$B$4:$O$7,4,FALSE)</f>
        <v>Earl Grey</v>
      </c>
    </row>
    <row r="620" spans="1:20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93</v>
      </c>
      <c r="J620">
        <v>130</v>
      </c>
      <c r="K620">
        <v>210</v>
      </c>
      <c r="L620">
        <v>212</v>
      </c>
      <c r="M620">
        <v>13</v>
      </c>
      <c r="N620" s="2">
        <v>41729</v>
      </c>
      <c r="O620" s="19" t="str">
        <f>VLOOKUP(Coffee_data[[#This Row],[Area Code]],Location!$B$1:$E$157,2,FALSE)</f>
        <v>New York</v>
      </c>
      <c r="P620" s="19" t="str">
        <f>VLOOKUP(Coffee_data[[#This Row],[Area Code]],Location!$B$1:$E$157,3,FALSE)</f>
        <v>East</v>
      </c>
      <c r="Q620" s="19" t="str">
        <f>VLOOKUP(Coffee_data[[#This Row],[Area Code]],Location!$B$1:$E$157,4,FALSE)</f>
        <v>Major Market</v>
      </c>
      <c r="R620" s="56" t="str">
        <f>HLOOKUP(Coffee_data[[#This Row],[ProductId]],Product!$B$4:$O$7,2,FALSE)</f>
        <v>Regular</v>
      </c>
      <c r="S620" s="56" t="str">
        <f>HLOOKUP(Coffee_data[[#This Row],[ProductId]],Product!$B$4:$O$7,3,FALSE)</f>
        <v>Tea</v>
      </c>
      <c r="T620" s="56" t="str">
        <f>HLOOKUP(Coffee_data[[#This Row],[ProductId]],Product!$B$4:$O$7,4,FALSE)</f>
        <v>Green Tea</v>
      </c>
    </row>
    <row r="621" spans="1:20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154</v>
      </c>
      <c r="J621">
        <v>-60</v>
      </c>
      <c r="K621">
        <v>55</v>
      </c>
      <c r="L621">
        <v>914</v>
      </c>
      <c r="M621">
        <v>5</v>
      </c>
      <c r="N621" s="2">
        <v>41729</v>
      </c>
      <c r="O621" s="19" t="str">
        <f>VLOOKUP(Coffee_data[[#This Row],[Area Code]],Location!$B$1:$E$157,2,FALSE)</f>
        <v>New York</v>
      </c>
      <c r="P621" s="19" t="str">
        <f>VLOOKUP(Coffee_data[[#This Row],[Area Code]],Location!$B$1:$E$157,3,FALSE)</f>
        <v>East</v>
      </c>
      <c r="Q621" s="19" t="str">
        <f>VLOOKUP(Coffee_data[[#This Row],[Area Code]],Location!$B$1:$E$157,4,FALSE)</f>
        <v>Major Market</v>
      </c>
      <c r="R621" s="56" t="str">
        <f>HLOOKUP(Coffee_data[[#This Row],[ProductId]],Product!$B$4:$O$7,2,FALSE)</f>
        <v>Regular</v>
      </c>
      <c r="S621" s="56" t="str">
        <f>HLOOKUP(Coffee_data[[#This Row],[ProductId]],Product!$B$4:$O$7,3,FALSE)</f>
        <v>Espresso</v>
      </c>
      <c r="T621" s="56" t="str">
        <f>HLOOKUP(Coffee_data[[#This Row],[ProductId]],Product!$B$4:$O$7,4,FALSE)</f>
        <v>Caffe Mocha</v>
      </c>
    </row>
    <row r="622" spans="1:20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170</v>
      </c>
      <c r="J622">
        <v>330</v>
      </c>
      <c r="K622">
        <v>543</v>
      </c>
      <c r="L622">
        <v>516</v>
      </c>
      <c r="M622">
        <v>7</v>
      </c>
      <c r="N622" s="2">
        <v>41729</v>
      </c>
      <c r="O622" s="19" t="str">
        <f>VLOOKUP(Coffee_data[[#This Row],[Area Code]],Location!$B$1:$E$157,2,FALSE)</f>
        <v>New York</v>
      </c>
      <c r="P622" s="19" t="str">
        <f>VLOOKUP(Coffee_data[[#This Row],[Area Code]],Location!$B$1:$E$157,3,FALSE)</f>
        <v>East</v>
      </c>
      <c r="Q622" s="19" t="str">
        <f>VLOOKUP(Coffee_data[[#This Row],[Area Code]],Location!$B$1:$E$157,4,FALSE)</f>
        <v>Major Market</v>
      </c>
      <c r="R622" s="56" t="str">
        <f>HLOOKUP(Coffee_data[[#This Row],[ProductId]],Product!$B$4:$O$7,2,FALSE)</f>
        <v>Regular</v>
      </c>
      <c r="S622" s="56" t="str">
        <f>HLOOKUP(Coffee_data[[#This Row],[ProductId]],Product!$B$4:$O$7,3,FALSE)</f>
        <v>Espresso</v>
      </c>
      <c r="T622" s="56" t="str">
        <f>HLOOKUP(Coffee_data[[#This Row],[ProductId]],Product!$B$4:$O$7,4,FALSE)</f>
        <v>Regular Espresso</v>
      </c>
    </row>
    <row r="623" spans="1:20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316</v>
      </c>
      <c r="J623">
        <v>400</v>
      </c>
      <c r="K623">
        <v>672</v>
      </c>
      <c r="L623">
        <v>631</v>
      </c>
      <c r="M623">
        <v>2</v>
      </c>
      <c r="N623" s="2">
        <v>41729</v>
      </c>
      <c r="O623" s="19" t="str">
        <f>VLOOKUP(Coffee_data[[#This Row],[Area Code]],Location!$B$1:$E$157,2,FALSE)</f>
        <v>New York</v>
      </c>
      <c r="P623" s="19" t="str">
        <f>VLOOKUP(Coffee_data[[#This Row],[Area Code]],Location!$B$1:$E$157,3,FALSE)</f>
        <v>East</v>
      </c>
      <c r="Q623" s="19" t="str">
        <f>VLOOKUP(Coffee_data[[#This Row],[Area Code]],Location!$B$1:$E$157,4,FALSE)</f>
        <v>Major Market</v>
      </c>
      <c r="R623" s="56" t="str">
        <f>HLOOKUP(Coffee_data[[#This Row],[ProductId]],Product!$B$4:$O$7,2,FALSE)</f>
        <v>Regular</v>
      </c>
      <c r="S623" s="56" t="str">
        <f>HLOOKUP(Coffee_data[[#This Row],[ProductId]],Product!$B$4:$O$7,3,FALSE)</f>
        <v>Coffee</v>
      </c>
      <c r="T623" s="56" t="str">
        <f>HLOOKUP(Coffee_data[[#This Row],[ProductId]],Product!$B$4:$O$7,4,FALSE)</f>
        <v>Columbian</v>
      </c>
    </row>
    <row r="624" spans="1:20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41729</v>
      </c>
      <c r="O624" s="19" t="str">
        <f>VLOOKUP(Coffee_data[[#This Row],[Area Code]],Location!$B$1:$E$157,2,FALSE)</f>
        <v>New York</v>
      </c>
      <c r="P624" s="19" t="str">
        <f>VLOOKUP(Coffee_data[[#This Row],[Area Code]],Location!$B$1:$E$157,3,FALSE)</f>
        <v>East</v>
      </c>
      <c r="Q624" s="19" t="str">
        <f>VLOOKUP(Coffee_data[[#This Row],[Area Code]],Location!$B$1:$E$157,4,FALSE)</f>
        <v>Major Market</v>
      </c>
      <c r="R624" s="56" t="str">
        <f>HLOOKUP(Coffee_data[[#This Row],[ProductId]],Product!$B$4:$O$7,2,FALSE)</f>
        <v>Decaf</v>
      </c>
      <c r="S624" s="56" t="str">
        <f>HLOOKUP(Coffee_data[[#This Row],[ProductId]],Product!$B$4:$O$7,3,FALSE)</f>
        <v>Herbal Tea</v>
      </c>
      <c r="T624" s="56" t="str">
        <f>HLOOKUP(Coffee_data[[#This Row],[ProductId]],Product!$B$4:$O$7,4,FALSE)</f>
        <v>Lemon</v>
      </c>
    </row>
    <row r="625" spans="1:20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140</v>
      </c>
      <c r="J625">
        <v>-10</v>
      </c>
      <c r="K625">
        <v>130</v>
      </c>
      <c r="L625">
        <v>718</v>
      </c>
      <c r="M625">
        <v>10</v>
      </c>
      <c r="N625" s="2">
        <v>41729</v>
      </c>
      <c r="O625" s="19" t="str">
        <f>VLOOKUP(Coffee_data[[#This Row],[Area Code]],Location!$B$1:$E$157,2,FALSE)</f>
        <v>New York</v>
      </c>
      <c r="P625" s="19" t="str">
        <f>VLOOKUP(Coffee_data[[#This Row],[Area Code]],Location!$B$1:$E$157,3,FALSE)</f>
        <v>East</v>
      </c>
      <c r="Q625" s="19" t="str">
        <f>VLOOKUP(Coffee_data[[#This Row],[Area Code]],Location!$B$1:$E$157,4,FALSE)</f>
        <v>Major Market</v>
      </c>
      <c r="R625" s="56" t="str">
        <f>HLOOKUP(Coffee_data[[#This Row],[ProductId]],Product!$B$4:$O$7,2,FALSE)</f>
        <v>Decaf</v>
      </c>
      <c r="S625" s="56" t="str">
        <f>HLOOKUP(Coffee_data[[#This Row],[ProductId]],Product!$B$4:$O$7,3,FALSE)</f>
        <v>Herbal Tea</v>
      </c>
      <c r="T625" s="56" t="str">
        <f>HLOOKUP(Coffee_data[[#This Row],[ProductId]],Product!$B$4:$O$7,4,FALSE)</f>
        <v>Mint</v>
      </c>
    </row>
    <row r="626" spans="1:20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46</v>
      </c>
      <c r="J626">
        <v>70</v>
      </c>
      <c r="K626">
        <v>124</v>
      </c>
      <c r="L626">
        <v>985</v>
      </c>
      <c r="M626">
        <v>4</v>
      </c>
      <c r="N626" s="2">
        <v>41729</v>
      </c>
      <c r="O626" s="19" t="str">
        <f>VLOOKUP(Coffee_data[[#This Row],[Area Code]],Location!$B$1:$E$157,2,FALSE)</f>
        <v>Louisiana</v>
      </c>
      <c r="P626" s="19" t="str">
        <f>VLOOKUP(Coffee_data[[#This Row],[Area Code]],Location!$B$1:$E$157,3,FALSE)</f>
        <v>South</v>
      </c>
      <c r="Q626" s="19" t="str">
        <f>VLOOKUP(Coffee_data[[#This Row],[Area Code]],Location!$B$1:$E$157,4,FALSE)</f>
        <v>Small Market</v>
      </c>
      <c r="R626" s="56" t="str">
        <f>HLOOKUP(Coffee_data[[#This Row],[ProductId]],Product!$B$4:$O$7,2,FALSE)</f>
        <v>Regular</v>
      </c>
      <c r="S626" s="56" t="str">
        <f>HLOOKUP(Coffee_data[[#This Row],[ProductId]],Product!$B$4:$O$7,3,FALSE)</f>
        <v>Espresso</v>
      </c>
      <c r="T626" s="56" t="str">
        <f>HLOOKUP(Coffee_data[[#This Row],[ProductId]],Product!$B$4:$O$7,4,FALSE)</f>
        <v>Caffe Latte</v>
      </c>
    </row>
    <row r="627" spans="1:20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45</v>
      </c>
      <c r="J627">
        <v>70</v>
      </c>
      <c r="K627">
        <v>105</v>
      </c>
      <c r="L627">
        <v>225</v>
      </c>
      <c r="M627">
        <v>5</v>
      </c>
      <c r="N627" s="2">
        <v>41729</v>
      </c>
      <c r="O627" s="19" t="str">
        <f>VLOOKUP(Coffee_data[[#This Row],[Area Code]],Location!$B$1:$E$157,2,FALSE)</f>
        <v>Louisiana</v>
      </c>
      <c r="P627" s="19" t="str">
        <f>VLOOKUP(Coffee_data[[#This Row],[Area Code]],Location!$B$1:$E$157,3,FALSE)</f>
        <v>South</v>
      </c>
      <c r="Q627" s="19" t="str">
        <f>VLOOKUP(Coffee_data[[#This Row],[Area Code]],Location!$B$1:$E$157,4,FALSE)</f>
        <v>Small Market</v>
      </c>
      <c r="R627" s="56" t="str">
        <f>HLOOKUP(Coffee_data[[#This Row],[ProductId]],Product!$B$4:$O$7,2,FALSE)</f>
        <v>Regular</v>
      </c>
      <c r="S627" s="56" t="str">
        <f>HLOOKUP(Coffee_data[[#This Row],[ProductId]],Product!$B$4:$O$7,3,FALSE)</f>
        <v>Espresso</v>
      </c>
      <c r="T627" s="56" t="str">
        <f>HLOOKUP(Coffee_data[[#This Row],[ProductId]],Product!$B$4:$O$7,4,FALSE)</f>
        <v>Caffe Mocha</v>
      </c>
    </row>
    <row r="628" spans="1:20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24</v>
      </c>
      <c r="J628">
        <v>60</v>
      </c>
      <c r="K628">
        <v>96</v>
      </c>
      <c r="L628">
        <v>225</v>
      </c>
      <c r="M628">
        <v>6</v>
      </c>
      <c r="N628" s="2">
        <v>41729</v>
      </c>
      <c r="O628" s="19" t="str">
        <f>VLOOKUP(Coffee_data[[#This Row],[Area Code]],Location!$B$1:$E$157,2,FALSE)</f>
        <v>Louisiana</v>
      </c>
      <c r="P628" s="19" t="str">
        <f>VLOOKUP(Coffee_data[[#This Row],[Area Code]],Location!$B$1:$E$157,3,FALSE)</f>
        <v>South</v>
      </c>
      <c r="Q628" s="19" t="str">
        <f>VLOOKUP(Coffee_data[[#This Row],[Area Code]],Location!$B$1:$E$157,4,FALSE)</f>
        <v>Small Market</v>
      </c>
      <c r="R628" s="56" t="str">
        <f>HLOOKUP(Coffee_data[[#This Row],[ProductId]],Product!$B$4:$O$7,2,FALSE)</f>
        <v>Decaf</v>
      </c>
      <c r="S628" s="56" t="str">
        <f>HLOOKUP(Coffee_data[[#This Row],[ProductId]],Product!$B$4:$O$7,3,FALSE)</f>
        <v>Espresso</v>
      </c>
      <c r="T628" s="56" t="str">
        <f>HLOOKUP(Coffee_data[[#This Row],[ProductId]],Product!$B$4:$O$7,4,FALSE)</f>
        <v>Decaf Espresso</v>
      </c>
    </row>
    <row r="629" spans="1:20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48</v>
      </c>
      <c r="J629">
        <v>70</v>
      </c>
      <c r="K629">
        <v>118</v>
      </c>
      <c r="L629">
        <v>985</v>
      </c>
      <c r="M629">
        <v>8</v>
      </c>
      <c r="N629" s="2">
        <v>41729</v>
      </c>
      <c r="O629" s="19" t="str">
        <f>VLOOKUP(Coffee_data[[#This Row],[Area Code]],Location!$B$1:$E$157,2,FALSE)</f>
        <v>Louisiana</v>
      </c>
      <c r="P629" s="19" t="str">
        <f>VLOOKUP(Coffee_data[[#This Row],[Area Code]],Location!$B$1:$E$157,3,FALSE)</f>
        <v>South</v>
      </c>
      <c r="Q629" s="19" t="str">
        <f>VLOOKUP(Coffee_data[[#This Row],[Area Code]],Location!$B$1:$E$157,4,FALSE)</f>
        <v>Small Market</v>
      </c>
      <c r="R629" s="56" t="str">
        <f>HLOOKUP(Coffee_data[[#This Row],[ProductId]],Product!$B$4:$O$7,2,FALSE)</f>
        <v>Decaf</v>
      </c>
      <c r="S629" s="56" t="str">
        <f>HLOOKUP(Coffee_data[[#This Row],[ProductId]],Product!$B$4:$O$7,3,FALSE)</f>
        <v>Herbal Tea</v>
      </c>
      <c r="T629" s="56" t="str">
        <f>HLOOKUP(Coffee_data[[#This Row],[ProductId]],Product!$B$4:$O$7,4,FALSE)</f>
        <v>Chamomile</v>
      </c>
    </row>
    <row r="630" spans="1:20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61</v>
      </c>
      <c r="J630">
        <v>100</v>
      </c>
      <c r="K630">
        <v>170</v>
      </c>
      <c r="L630">
        <v>337</v>
      </c>
      <c r="M630">
        <v>9</v>
      </c>
      <c r="N630" s="2">
        <v>41729</v>
      </c>
      <c r="O630" s="19" t="str">
        <f>VLOOKUP(Coffee_data[[#This Row],[Area Code]],Location!$B$1:$E$157,2,FALSE)</f>
        <v>Louisiana</v>
      </c>
      <c r="P630" s="19" t="str">
        <f>VLOOKUP(Coffee_data[[#This Row],[Area Code]],Location!$B$1:$E$157,3,FALSE)</f>
        <v>South</v>
      </c>
      <c r="Q630" s="19" t="str">
        <f>VLOOKUP(Coffee_data[[#This Row],[Area Code]],Location!$B$1:$E$157,4,FALSE)</f>
        <v>Small Market</v>
      </c>
      <c r="R630" s="56" t="str">
        <f>HLOOKUP(Coffee_data[[#This Row],[ProductId]],Product!$B$4:$O$7,2,FALSE)</f>
        <v>Decaf</v>
      </c>
      <c r="S630" s="56" t="str">
        <f>HLOOKUP(Coffee_data[[#This Row],[ProductId]],Product!$B$4:$O$7,3,FALSE)</f>
        <v>Herbal Tea</v>
      </c>
      <c r="T630" s="56" t="str">
        <f>HLOOKUP(Coffee_data[[#This Row],[ProductId]],Product!$B$4:$O$7,4,FALSE)</f>
        <v>Lemon</v>
      </c>
    </row>
    <row r="631" spans="1:20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41729</v>
      </c>
      <c r="O631" s="19" t="str">
        <f>VLOOKUP(Coffee_data[[#This Row],[Area Code]],Location!$B$1:$E$157,2,FALSE)</f>
        <v>Louisiana</v>
      </c>
      <c r="P631" s="19" t="str">
        <f>VLOOKUP(Coffee_data[[#This Row],[Area Code]],Location!$B$1:$E$157,3,FALSE)</f>
        <v>South</v>
      </c>
      <c r="Q631" s="19" t="str">
        <f>VLOOKUP(Coffee_data[[#This Row],[Area Code]],Location!$B$1:$E$157,4,FALSE)</f>
        <v>Small Market</v>
      </c>
      <c r="R631" s="56" t="str">
        <f>HLOOKUP(Coffee_data[[#This Row],[ProductId]],Product!$B$4:$O$7,2,FALSE)</f>
        <v>Regular</v>
      </c>
      <c r="S631" s="56" t="str">
        <f>HLOOKUP(Coffee_data[[#This Row],[ProductId]],Product!$B$4:$O$7,3,FALSE)</f>
        <v>Coffee</v>
      </c>
      <c r="T631" s="56" t="str">
        <f>HLOOKUP(Coffee_data[[#This Row],[ProductId]],Product!$B$4:$O$7,4,FALSE)</f>
        <v>Columbian</v>
      </c>
    </row>
    <row r="632" spans="1:20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63</v>
      </c>
      <c r="J632">
        <v>90</v>
      </c>
      <c r="K632">
        <v>147</v>
      </c>
      <c r="L632">
        <v>318</v>
      </c>
      <c r="M632">
        <v>3</v>
      </c>
      <c r="N632" s="2">
        <v>41729</v>
      </c>
      <c r="O632" s="19" t="str">
        <f>VLOOKUP(Coffee_data[[#This Row],[Area Code]],Location!$B$1:$E$157,2,FALSE)</f>
        <v>Louisiana</v>
      </c>
      <c r="P632" s="19" t="str">
        <f>VLOOKUP(Coffee_data[[#This Row],[Area Code]],Location!$B$1:$E$157,3,FALSE)</f>
        <v>South</v>
      </c>
      <c r="Q632" s="19" t="str">
        <f>VLOOKUP(Coffee_data[[#This Row],[Area Code]],Location!$B$1:$E$157,4,FALSE)</f>
        <v>Small Market</v>
      </c>
      <c r="R632" s="56" t="str">
        <f>HLOOKUP(Coffee_data[[#This Row],[ProductId]],Product!$B$4:$O$7,2,FALSE)</f>
        <v>Decaf</v>
      </c>
      <c r="S632" s="56" t="str">
        <f>HLOOKUP(Coffee_data[[#This Row],[ProductId]],Product!$B$4:$O$7,3,FALSE)</f>
        <v>Coffee</v>
      </c>
      <c r="T632" s="56" t="str">
        <f>HLOOKUP(Coffee_data[[#This Row],[ProductId]],Product!$B$4:$O$7,4,FALSE)</f>
        <v>Decaf Irish Cream</v>
      </c>
    </row>
    <row r="633" spans="1:20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41729</v>
      </c>
      <c r="O633" s="19" t="str">
        <f>VLOOKUP(Coffee_data[[#This Row],[Area Code]],Location!$B$1:$E$157,2,FALSE)</f>
        <v>New Mexico</v>
      </c>
      <c r="P633" s="19" t="str">
        <f>VLOOKUP(Coffee_data[[#This Row],[Area Code]],Location!$B$1:$E$157,3,FALSE)</f>
        <v>South</v>
      </c>
      <c r="Q633" s="19" t="str">
        <f>VLOOKUP(Coffee_data[[#This Row],[Area Code]],Location!$B$1:$E$157,4,FALSE)</f>
        <v>Small Market</v>
      </c>
      <c r="R633" s="56" t="str">
        <f>HLOOKUP(Coffee_data[[#This Row],[ProductId]],Product!$B$4:$O$7,2,FALSE)</f>
        <v>Regular</v>
      </c>
      <c r="S633" s="56" t="str">
        <f>HLOOKUP(Coffee_data[[#This Row],[ProductId]],Product!$B$4:$O$7,3,FALSE)</f>
        <v>Espresso</v>
      </c>
      <c r="T633" s="56" t="str">
        <f>HLOOKUP(Coffee_data[[#This Row],[ProductId]],Product!$B$4:$O$7,4,FALSE)</f>
        <v>Caffe Latte</v>
      </c>
    </row>
    <row r="634" spans="1:20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85</v>
      </c>
      <c r="L634">
        <v>505</v>
      </c>
      <c r="M634">
        <v>5</v>
      </c>
      <c r="N634" s="2">
        <v>41729</v>
      </c>
      <c r="O634" s="19" t="str">
        <f>VLOOKUP(Coffee_data[[#This Row],[Area Code]],Location!$B$1:$E$157,2,FALSE)</f>
        <v>New Mexico</v>
      </c>
      <c r="P634" s="19" t="str">
        <f>VLOOKUP(Coffee_data[[#This Row],[Area Code]],Location!$B$1:$E$157,3,FALSE)</f>
        <v>South</v>
      </c>
      <c r="Q634" s="19" t="str">
        <f>VLOOKUP(Coffee_data[[#This Row],[Area Code]],Location!$B$1:$E$157,4,FALSE)</f>
        <v>Small Market</v>
      </c>
      <c r="R634" s="56" t="str">
        <f>HLOOKUP(Coffee_data[[#This Row],[ProductId]],Product!$B$4:$O$7,2,FALSE)</f>
        <v>Regular</v>
      </c>
      <c r="S634" s="56" t="str">
        <f>HLOOKUP(Coffee_data[[#This Row],[ProductId]],Product!$B$4:$O$7,3,FALSE)</f>
        <v>Espresso</v>
      </c>
      <c r="T634" s="56" t="str">
        <f>HLOOKUP(Coffee_data[[#This Row],[ProductId]],Product!$B$4:$O$7,4,FALSE)</f>
        <v>Caffe Mocha</v>
      </c>
    </row>
    <row r="635" spans="1:20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24</v>
      </c>
      <c r="J635">
        <v>40</v>
      </c>
      <c r="K635">
        <v>64</v>
      </c>
      <c r="L635">
        <v>505</v>
      </c>
      <c r="M635">
        <v>6</v>
      </c>
      <c r="N635" s="2">
        <v>41729</v>
      </c>
      <c r="O635" s="19" t="str">
        <f>VLOOKUP(Coffee_data[[#This Row],[Area Code]],Location!$B$1:$E$157,2,FALSE)</f>
        <v>New Mexico</v>
      </c>
      <c r="P635" s="19" t="str">
        <f>VLOOKUP(Coffee_data[[#This Row],[Area Code]],Location!$B$1:$E$157,3,FALSE)</f>
        <v>South</v>
      </c>
      <c r="Q635" s="19" t="str">
        <f>VLOOKUP(Coffee_data[[#This Row],[Area Code]],Location!$B$1:$E$157,4,FALSE)</f>
        <v>Small Market</v>
      </c>
      <c r="R635" s="56" t="str">
        <f>HLOOKUP(Coffee_data[[#This Row],[ProductId]],Product!$B$4:$O$7,2,FALSE)</f>
        <v>Decaf</v>
      </c>
      <c r="S635" s="56" t="str">
        <f>HLOOKUP(Coffee_data[[#This Row],[ProductId]],Product!$B$4:$O$7,3,FALSE)</f>
        <v>Espresso</v>
      </c>
      <c r="T635" s="56" t="str">
        <f>HLOOKUP(Coffee_data[[#This Row],[ProductId]],Product!$B$4:$O$7,4,FALSE)</f>
        <v>Decaf Espresso</v>
      </c>
    </row>
    <row r="636" spans="1:20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48</v>
      </c>
      <c r="L636">
        <v>505</v>
      </c>
      <c r="M636">
        <v>8</v>
      </c>
      <c r="N636" s="2">
        <v>41729</v>
      </c>
      <c r="O636" s="19" t="str">
        <f>VLOOKUP(Coffee_data[[#This Row],[Area Code]],Location!$B$1:$E$157,2,FALSE)</f>
        <v>New Mexico</v>
      </c>
      <c r="P636" s="19" t="str">
        <f>VLOOKUP(Coffee_data[[#This Row],[Area Code]],Location!$B$1:$E$157,3,FALSE)</f>
        <v>South</v>
      </c>
      <c r="Q636" s="19" t="str">
        <f>VLOOKUP(Coffee_data[[#This Row],[Area Code]],Location!$B$1:$E$157,4,FALSE)</f>
        <v>Small Market</v>
      </c>
      <c r="R636" s="56" t="str">
        <f>HLOOKUP(Coffee_data[[#This Row],[ProductId]],Product!$B$4:$O$7,2,FALSE)</f>
        <v>Decaf</v>
      </c>
      <c r="S636" s="56" t="str">
        <f>HLOOKUP(Coffee_data[[#This Row],[ProductId]],Product!$B$4:$O$7,3,FALSE)</f>
        <v>Herbal Tea</v>
      </c>
      <c r="T636" s="56" t="str">
        <f>HLOOKUP(Coffee_data[[#This Row],[ProductId]],Product!$B$4:$O$7,4,FALSE)</f>
        <v>Chamomile</v>
      </c>
    </row>
    <row r="637" spans="1:20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59</v>
      </c>
      <c r="L637">
        <v>505</v>
      </c>
      <c r="M637">
        <v>9</v>
      </c>
      <c r="N637" s="2">
        <v>41729</v>
      </c>
      <c r="O637" s="19" t="str">
        <f>VLOOKUP(Coffee_data[[#This Row],[Area Code]],Location!$B$1:$E$157,2,FALSE)</f>
        <v>New Mexico</v>
      </c>
      <c r="P637" s="19" t="str">
        <f>VLOOKUP(Coffee_data[[#This Row],[Area Code]],Location!$B$1:$E$157,3,FALSE)</f>
        <v>South</v>
      </c>
      <c r="Q637" s="19" t="str">
        <f>VLOOKUP(Coffee_data[[#This Row],[Area Code]],Location!$B$1:$E$157,4,FALSE)</f>
        <v>Small Market</v>
      </c>
      <c r="R637" s="56" t="str">
        <f>HLOOKUP(Coffee_data[[#This Row],[ProductId]],Product!$B$4:$O$7,2,FALSE)</f>
        <v>Decaf</v>
      </c>
      <c r="S637" s="56" t="str">
        <f>HLOOKUP(Coffee_data[[#This Row],[ProductId]],Product!$B$4:$O$7,3,FALSE)</f>
        <v>Herbal Tea</v>
      </c>
      <c r="T637" s="56" t="str">
        <f>HLOOKUP(Coffee_data[[#This Row],[ProductId]],Product!$B$4:$O$7,4,FALSE)</f>
        <v>Lemon</v>
      </c>
    </row>
    <row r="638" spans="1:20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62</v>
      </c>
      <c r="J638">
        <v>90</v>
      </c>
      <c r="K638">
        <v>152</v>
      </c>
      <c r="L638">
        <v>505</v>
      </c>
      <c r="M638">
        <v>2</v>
      </c>
      <c r="N638" s="2">
        <v>41729</v>
      </c>
      <c r="O638" s="19" t="str">
        <f>VLOOKUP(Coffee_data[[#This Row],[Area Code]],Location!$B$1:$E$157,2,FALSE)</f>
        <v>New Mexico</v>
      </c>
      <c r="P638" s="19" t="str">
        <f>VLOOKUP(Coffee_data[[#This Row],[Area Code]],Location!$B$1:$E$157,3,FALSE)</f>
        <v>South</v>
      </c>
      <c r="Q638" s="19" t="str">
        <f>VLOOKUP(Coffee_data[[#This Row],[Area Code]],Location!$B$1:$E$157,4,FALSE)</f>
        <v>Small Market</v>
      </c>
      <c r="R638" s="56" t="str">
        <f>HLOOKUP(Coffee_data[[#This Row],[ProductId]],Product!$B$4:$O$7,2,FALSE)</f>
        <v>Regular</v>
      </c>
      <c r="S638" s="56" t="str">
        <f>HLOOKUP(Coffee_data[[#This Row],[ProductId]],Product!$B$4:$O$7,3,FALSE)</f>
        <v>Coffee</v>
      </c>
      <c r="T638" s="56" t="str">
        <f>HLOOKUP(Coffee_data[[#This Row],[ProductId]],Product!$B$4:$O$7,4,FALSE)</f>
        <v>Columbian</v>
      </c>
    </row>
    <row r="639" spans="1:20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41729</v>
      </c>
      <c r="O639" s="19" t="str">
        <f>VLOOKUP(Coffee_data[[#This Row],[Area Code]],Location!$B$1:$E$157,2,FALSE)</f>
        <v>New Mexico</v>
      </c>
      <c r="P639" s="19" t="str">
        <f>VLOOKUP(Coffee_data[[#This Row],[Area Code]],Location!$B$1:$E$157,3,FALSE)</f>
        <v>South</v>
      </c>
      <c r="Q639" s="19" t="str">
        <f>VLOOKUP(Coffee_data[[#This Row],[Area Code]],Location!$B$1:$E$157,4,FALSE)</f>
        <v>Small Market</v>
      </c>
      <c r="R639" s="56" t="str">
        <f>HLOOKUP(Coffee_data[[#This Row],[ProductId]],Product!$B$4:$O$7,2,FALSE)</f>
        <v>Decaf</v>
      </c>
      <c r="S639" s="56" t="str">
        <f>HLOOKUP(Coffee_data[[#This Row],[ProductId]],Product!$B$4:$O$7,3,FALSE)</f>
        <v>Coffee</v>
      </c>
      <c r="T639" s="56" t="str">
        <f>HLOOKUP(Coffee_data[[#This Row],[ProductId]],Product!$B$4:$O$7,4,FALSE)</f>
        <v>Decaf Irish Cream</v>
      </c>
    </row>
    <row r="640" spans="1:20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64</v>
      </c>
      <c r="J640">
        <v>120</v>
      </c>
      <c r="K640">
        <v>196</v>
      </c>
      <c r="L640">
        <v>580</v>
      </c>
      <c r="M640">
        <v>6</v>
      </c>
      <c r="N640" s="2">
        <v>41729</v>
      </c>
      <c r="O640" s="19" t="str">
        <f>VLOOKUP(Coffee_data[[#This Row],[Area Code]],Location!$B$1:$E$157,2,FALSE)</f>
        <v>Oklahoma</v>
      </c>
      <c r="P640" s="19" t="str">
        <f>VLOOKUP(Coffee_data[[#This Row],[Area Code]],Location!$B$1:$E$157,3,FALSE)</f>
        <v>South</v>
      </c>
      <c r="Q640" s="19" t="str">
        <f>VLOOKUP(Coffee_data[[#This Row],[Area Code]],Location!$B$1:$E$157,4,FALSE)</f>
        <v>Small Market</v>
      </c>
      <c r="R640" s="56" t="str">
        <f>HLOOKUP(Coffee_data[[#This Row],[ProductId]],Product!$B$4:$O$7,2,FALSE)</f>
        <v>Decaf</v>
      </c>
      <c r="S640" s="56" t="str">
        <f>HLOOKUP(Coffee_data[[#This Row],[ProductId]],Product!$B$4:$O$7,3,FALSE)</f>
        <v>Espresso</v>
      </c>
      <c r="T640" s="56" t="str">
        <f>HLOOKUP(Coffee_data[[#This Row],[ProductId]],Product!$B$4:$O$7,4,FALSE)</f>
        <v>Decaf Espresso</v>
      </c>
    </row>
    <row r="641" spans="1:20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94</v>
      </c>
      <c r="J641">
        <v>130</v>
      </c>
      <c r="K641">
        <v>216</v>
      </c>
      <c r="L641">
        <v>918</v>
      </c>
      <c r="M641">
        <v>4</v>
      </c>
      <c r="N641" s="2">
        <v>41729</v>
      </c>
      <c r="O641" s="19" t="str">
        <f>VLOOKUP(Coffee_data[[#This Row],[Area Code]],Location!$B$1:$E$157,2,FALSE)</f>
        <v>Oklahoma</v>
      </c>
      <c r="P641" s="19" t="str">
        <f>VLOOKUP(Coffee_data[[#This Row],[Area Code]],Location!$B$1:$E$157,3,FALSE)</f>
        <v>South</v>
      </c>
      <c r="Q641" s="19" t="str">
        <f>VLOOKUP(Coffee_data[[#This Row],[Area Code]],Location!$B$1:$E$157,4,FALSE)</f>
        <v>Small Market</v>
      </c>
      <c r="R641" s="56" t="str">
        <f>HLOOKUP(Coffee_data[[#This Row],[ProductId]],Product!$B$4:$O$7,2,FALSE)</f>
        <v>Regular</v>
      </c>
      <c r="S641" s="56" t="str">
        <f>HLOOKUP(Coffee_data[[#This Row],[ProductId]],Product!$B$4:$O$7,3,FALSE)</f>
        <v>Espresso</v>
      </c>
      <c r="T641" s="56" t="str">
        <f>HLOOKUP(Coffee_data[[#This Row],[ProductId]],Product!$B$4:$O$7,4,FALSE)</f>
        <v>Caffe Latte</v>
      </c>
    </row>
    <row r="642" spans="1:20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41729</v>
      </c>
      <c r="O642" s="19" t="str">
        <f>VLOOKUP(Coffee_data[[#This Row],[Area Code]],Location!$B$1:$E$157,2,FALSE)</f>
        <v>Oklahoma</v>
      </c>
      <c r="P642" s="19" t="str">
        <f>VLOOKUP(Coffee_data[[#This Row],[Area Code]],Location!$B$1:$E$157,3,FALSE)</f>
        <v>South</v>
      </c>
      <c r="Q642" s="19" t="str">
        <f>VLOOKUP(Coffee_data[[#This Row],[Area Code]],Location!$B$1:$E$157,4,FALSE)</f>
        <v>Small Market</v>
      </c>
      <c r="R642" s="56" t="str">
        <f>HLOOKUP(Coffee_data[[#This Row],[ProductId]],Product!$B$4:$O$7,2,FALSE)</f>
        <v>Regular</v>
      </c>
      <c r="S642" s="56" t="str">
        <f>HLOOKUP(Coffee_data[[#This Row],[ProductId]],Product!$B$4:$O$7,3,FALSE)</f>
        <v>Espresso</v>
      </c>
      <c r="T642" s="56" t="str">
        <f>HLOOKUP(Coffee_data[[#This Row],[ProductId]],Product!$B$4:$O$7,4,FALSE)</f>
        <v>Caffe Mocha</v>
      </c>
    </row>
    <row r="643" spans="1:20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58</v>
      </c>
      <c r="J643">
        <v>70</v>
      </c>
      <c r="K643">
        <v>112</v>
      </c>
      <c r="L643">
        <v>580</v>
      </c>
      <c r="M643">
        <v>8</v>
      </c>
      <c r="N643" s="2">
        <v>41729</v>
      </c>
      <c r="O643" s="19" t="str">
        <f>VLOOKUP(Coffee_data[[#This Row],[Area Code]],Location!$B$1:$E$157,2,FALSE)</f>
        <v>Oklahoma</v>
      </c>
      <c r="P643" s="19" t="str">
        <f>VLOOKUP(Coffee_data[[#This Row],[Area Code]],Location!$B$1:$E$157,3,FALSE)</f>
        <v>South</v>
      </c>
      <c r="Q643" s="19" t="str">
        <f>VLOOKUP(Coffee_data[[#This Row],[Area Code]],Location!$B$1:$E$157,4,FALSE)</f>
        <v>Small Market</v>
      </c>
      <c r="R643" s="56" t="str">
        <f>HLOOKUP(Coffee_data[[#This Row],[ProductId]],Product!$B$4:$O$7,2,FALSE)</f>
        <v>Decaf</v>
      </c>
      <c r="S643" s="56" t="str">
        <f>HLOOKUP(Coffee_data[[#This Row],[ProductId]],Product!$B$4:$O$7,3,FALSE)</f>
        <v>Herbal Tea</v>
      </c>
      <c r="T643" s="56" t="str">
        <f>HLOOKUP(Coffee_data[[#This Row],[ProductId]],Product!$B$4:$O$7,4,FALSE)</f>
        <v>Chamomile</v>
      </c>
    </row>
    <row r="644" spans="1:20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211</v>
      </c>
      <c r="L644">
        <v>405</v>
      </c>
      <c r="M644">
        <v>9</v>
      </c>
      <c r="N644" s="2">
        <v>41729</v>
      </c>
      <c r="O644" s="19" t="str">
        <f>VLOOKUP(Coffee_data[[#This Row],[Area Code]],Location!$B$1:$E$157,2,FALSE)</f>
        <v>Oklahoma</v>
      </c>
      <c r="P644" s="19" t="str">
        <f>VLOOKUP(Coffee_data[[#This Row],[Area Code]],Location!$B$1:$E$157,3,FALSE)</f>
        <v>South</v>
      </c>
      <c r="Q644" s="19" t="str">
        <f>VLOOKUP(Coffee_data[[#This Row],[Area Code]],Location!$B$1:$E$157,4,FALSE)</f>
        <v>Small Market</v>
      </c>
      <c r="R644" s="56" t="str">
        <f>HLOOKUP(Coffee_data[[#This Row],[ProductId]],Product!$B$4:$O$7,2,FALSE)</f>
        <v>Decaf</v>
      </c>
      <c r="S644" s="56" t="str">
        <f>HLOOKUP(Coffee_data[[#This Row],[ProductId]],Product!$B$4:$O$7,3,FALSE)</f>
        <v>Herbal Tea</v>
      </c>
      <c r="T644" s="56" t="str">
        <f>HLOOKUP(Coffee_data[[#This Row],[ProductId]],Product!$B$4:$O$7,4,FALSE)</f>
        <v>Lemon</v>
      </c>
    </row>
    <row r="645" spans="1:20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52</v>
      </c>
      <c r="J645">
        <v>80</v>
      </c>
      <c r="K645">
        <v>130</v>
      </c>
      <c r="L645">
        <v>405</v>
      </c>
      <c r="M645">
        <v>2</v>
      </c>
      <c r="N645" s="2">
        <v>41729</v>
      </c>
      <c r="O645" s="19" t="str">
        <f>VLOOKUP(Coffee_data[[#This Row],[Area Code]],Location!$B$1:$E$157,2,FALSE)</f>
        <v>Oklahoma</v>
      </c>
      <c r="P645" s="19" t="str">
        <f>VLOOKUP(Coffee_data[[#This Row],[Area Code]],Location!$B$1:$E$157,3,FALSE)</f>
        <v>South</v>
      </c>
      <c r="Q645" s="19" t="str">
        <f>VLOOKUP(Coffee_data[[#This Row],[Area Code]],Location!$B$1:$E$157,4,FALSE)</f>
        <v>Small Market</v>
      </c>
      <c r="R645" s="56" t="str">
        <f>HLOOKUP(Coffee_data[[#This Row],[ProductId]],Product!$B$4:$O$7,2,FALSE)</f>
        <v>Regular</v>
      </c>
      <c r="S645" s="56" t="str">
        <f>HLOOKUP(Coffee_data[[#This Row],[ProductId]],Product!$B$4:$O$7,3,FALSE)</f>
        <v>Coffee</v>
      </c>
      <c r="T645" s="56" t="str">
        <f>HLOOKUP(Coffee_data[[#This Row],[ProductId]],Product!$B$4:$O$7,4,FALSE)</f>
        <v>Columbian</v>
      </c>
    </row>
    <row r="646" spans="1:20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87</v>
      </c>
      <c r="L646">
        <v>405</v>
      </c>
      <c r="M646">
        <v>3</v>
      </c>
      <c r="N646" s="2">
        <v>41729</v>
      </c>
      <c r="O646" s="19" t="str">
        <f>VLOOKUP(Coffee_data[[#This Row],[Area Code]],Location!$B$1:$E$157,2,FALSE)</f>
        <v>Oklahoma</v>
      </c>
      <c r="P646" s="19" t="str">
        <f>VLOOKUP(Coffee_data[[#This Row],[Area Code]],Location!$B$1:$E$157,3,FALSE)</f>
        <v>South</v>
      </c>
      <c r="Q646" s="19" t="str">
        <f>VLOOKUP(Coffee_data[[#This Row],[Area Code]],Location!$B$1:$E$157,4,FALSE)</f>
        <v>Small Market</v>
      </c>
      <c r="R646" s="56" t="str">
        <f>HLOOKUP(Coffee_data[[#This Row],[ProductId]],Product!$B$4:$O$7,2,FALSE)</f>
        <v>Decaf</v>
      </c>
      <c r="S646" s="56" t="str">
        <f>HLOOKUP(Coffee_data[[#This Row],[ProductId]],Product!$B$4:$O$7,3,FALSE)</f>
        <v>Coffee</v>
      </c>
      <c r="T646" s="56" t="str">
        <f>HLOOKUP(Coffee_data[[#This Row],[ProductId]],Product!$B$4:$O$7,4,FALSE)</f>
        <v>Decaf Irish Cream</v>
      </c>
    </row>
    <row r="647" spans="1:20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54</v>
      </c>
      <c r="J647">
        <v>110</v>
      </c>
      <c r="K647">
        <v>170</v>
      </c>
      <c r="L647">
        <v>956</v>
      </c>
      <c r="M647">
        <v>6</v>
      </c>
      <c r="N647" s="2">
        <v>41729</v>
      </c>
      <c r="O647" s="19" t="str">
        <f>VLOOKUP(Coffee_data[[#This Row],[Area Code]],Location!$B$1:$E$157,2,FALSE)</f>
        <v>Texas</v>
      </c>
      <c r="P647" s="19" t="str">
        <f>VLOOKUP(Coffee_data[[#This Row],[Area Code]],Location!$B$1:$E$157,3,FALSE)</f>
        <v>South</v>
      </c>
      <c r="Q647" s="19" t="str">
        <f>VLOOKUP(Coffee_data[[#This Row],[Area Code]],Location!$B$1:$E$157,4,FALSE)</f>
        <v>Major Market</v>
      </c>
      <c r="R647" s="56" t="str">
        <f>HLOOKUP(Coffee_data[[#This Row],[ProductId]],Product!$B$4:$O$7,2,FALSE)</f>
        <v>Decaf</v>
      </c>
      <c r="S647" s="56" t="str">
        <f>HLOOKUP(Coffee_data[[#This Row],[ProductId]],Product!$B$4:$O$7,3,FALSE)</f>
        <v>Espresso</v>
      </c>
      <c r="T647" s="56" t="str">
        <f>HLOOKUP(Coffee_data[[#This Row],[ProductId]],Product!$B$4:$O$7,4,FALSE)</f>
        <v>Decaf Espresso</v>
      </c>
    </row>
    <row r="648" spans="1:20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144</v>
      </c>
      <c r="L648">
        <v>832</v>
      </c>
      <c r="M648">
        <v>4</v>
      </c>
      <c r="N648" s="2">
        <v>41729</v>
      </c>
      <c r="O648" s="19" t="str">
        <f>VLOOKUP(Coffee_data[[#This Row],[Area Code]],Location!$B$1:$E$157,2,FALSE)</f>
        <v>Texas</v>
      </c>
      <c r="P648" s="19" t="str">
        <f>VLOOKUP(Coffee_data[[#This Row],[Area Code]],Location!$B$1:$E$157,3,FALSE)</f>
        <v>South</v>
      </c>
      <c r="Q648" s="19" t="str">
        <f>VLOOKUP(Coffee_data[[#This Row],[Area Code]],Location!$B$1:$E$157,4,FALSE)</f>
        <v>Major Market</v>
      </c>
      <c r="R648" s="56" t="str">
        <f>HLOOKUP(Coffee_data[[#This Row],[ProductId]],Product!$B$4:$O$7,2,FALSE)</f>
        <v>Regular</v>
      </c>
      <c r="S648" s="56" t="str">
        <f>HLOOKUP(Coffee_data[[#This Row],[ProductId]],Product!$B$4:$O$7,3,FALSE)</f>
        <v>Espresso</v>
      </c>
      <c r="T648" s="56" t="str">
        <f>HLOOKUP(Coffee_data[[#This Row],[ProductId]],Product!$B$4:$O$7,4,FALSE)</f>
        <v>Caffe Latte</v>
      </c>
    </row>
    <row r="649" spans="1:20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75</v>
      </c>
      <c r="J649">
        <v>120</v>
      </c>
      <c r="K649">
        <v>190</v>
      </c>
      <c r="L649">
        <v>325</v>
      </c>
      <c r="M649">
        <v>5</v>
      </c>
      <c r="N649" s="2">
        <v>41729</v>
      </c>
      <c r="O649" s="19" t="str">
        <f>VLOOKUP(Coffee_data[[#This Row],[Area Code]],Location!$B$1:$E$157,2,FALSE)</f>
        <v>Texas</v>
      </c>
      <c r="P649" s="19" t="str">
        <f>VLOOKUP(Coffee_data[[#This Row],[Area Code]],Location!$B$1:$E$157,3,FALSE)</f>
        <v>South</v>
      </c>
      <c r="Q649" s="19" t="str">
        <f>VLOOKUP(Coffee_data[[#This Row],[Area Code]],Location!$B$1:$E$157,4,FALSE)</f>
        <v>Major Market</v>
      </c>
      <c r="R649" s="56" t="str">
        <f>HLOOKUP(Coffee_data[[#This Row],[ProductId]],Product!$B$4:$O$7,2,FALSE)</f>
        <v>Regular</v>
      </c>
      <c r="S649" s="56" t="str">
        <f>HLOOKUP(Coffee_data[[#This Row],[ProductId]],Product!$B$4:$O$7,3,FALSE)</f>
        <v>Espresso</v>
      </c>
      <c r="T649" s="56" t="str">
        <f>HLOOKUP(Coffee_data[[#This Row],[ProductId]],Product!$B$4:$O$7,4,FALSE)</f>
        <v>Caffe Mocha</v>
      </c>
    </row>
    <row r="650" spans="1:20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42</v>
      </c>
      <c r="J650">
        <v>70</v>
      </c>
      <c r="K650">
        <v>112</v>
      </c>
      <c r="L650">
        <v>817</v>
      </c>
      <c r="M650">
        <v>8</v>
      </c>
      <c r="N650" s="2">
        <v>41729</v>
      </c>
      <c r="O650" s="19" t="str">
        <f>VLOOKUP(Coffee_data[[#This Row],[Area Code]],Location!$B$1:$E$157,2,FALSE)</f>
        <v>Texas</v>
      </c>
      <c r="P650" s="19" t="str">
        <f>VLOOKUP(Coffee_data[[#This Row],[Area Code]],Location!$B$1:$E$157,3,FALSE)</f>
        <v>South</v>
      </c>
      <c r="Q650" s="19" t="str">
        <f>VLOOKUP(Coffee_data[[#This Row],[Area Code]],Location!$B$1:$E$157,4,FALSE)</f>
        <v>Major Market</v>
      </c>
      <c r="R650" s="56" t="str">
        <f>HLOOKUP(Coffee_data[[#This Row],[ProductId]],Product!$B$4:$O$7,2,FALSE)</f>
        <v>Decaf</v>
      </c>
      <c r="S650" s="56" t="str">
        <f>HLOOKUP(Coffee_data[[#This Row],[ProductId]],Product!$B$4:$O$7,3,FALSE)</f>
        <v>Herbal Tea</v>
      </c>
      <c r="T650" s="56" t="str">
        <f>HLOOKUP(Coffee_data[[#This Row],[ProductId]],Product!$B$4:$O$7,4,FALSE)</f>
        <v>Chamomile</v>
      </c>
    </row>
    <row r="651" spans="1:20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49</v>
      </c>
      <c r="J651">
        <v>60</v>
      </c>
      <c r="K651">
        <v>91</v>
      </c>
      <c r="L651">
        <v>325</v>
      </c>
      <c r="M651">
        <v>9</v>
      </c>
      <c r="N651" s="2">
        <v>41729</v>
      </c>
      <c r="O651" s="19" t="str">
        <f>VLOOKUP(Coffee_data[[#This Row],[Area Code]],Location!$B$1:$E$157,2,FALSE)</f>
        <v>Texas</v>
      </c>
      <c r="P651" s="19" t="str">
        <f>VLOOKUP(Coffee_data[[#This Row],[Area Code]],Location!$B$1:$E$157,3,FALSE)</f>
        <v>South</v>
      </c>
      <c r="Q651" s="19" t="str">
        <f>VLOOKUP(Coffee_data[[#This Row],[Area Code]],Location!$B$1:$E$157,4,FALSE)</f>
        <v>Major Market</v>
      </c>
      <c r="R651" s="56" t="str">
        <f>HLOOKUP(Coffee_data[[#This Row],[ProductId]],Product!$B$4:$O$7,2,FALSE)</f>
        <v>Decaf</v>
      </c>
      <c r="S651" s="56" t="str">
        <f>HLOOKUP(Coffee_data[[#This Row],[ProductId]],Product!$B$4:$O$7,3,FALSE)</f>
        <v>Herbal Tea</v>
      </c>
      <c r="T651" s="56" t="str">
        <f>HLOOKUP(Coffee_data[[#This Row],[ProductId]],Product!$B$4:$O$7,4,FALSE)</f>
        <v>Lemon</v>
      </c>
    </row>
    <row r="652" spans="1:20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300</v>
      </c>
      <c r="J652">
        <v>310</v>
      </c>
      <c r="K652">
        <v>570</v>
      </c>
      <c r="L652">
        <v>832</v>
      </c>
      <c r="M652">
        <v>2</v>
      </c>
      <c r="N652" s="2">
        <v>41729</v>
      </c>
      <c r="O652" s="19" t="str">
        <f>VLOOKUP(Coffee_data[[#This Row],[Area Code]],Location!$B$1:$E$157,2,FALSE)</f>
        <v>Texas</v>
      </c>
      <c r="P652" s="19" t="str">
        <f>VLOOKUP(Coffee_data[[#This Row],[Area Code]],Location!$B$1:$E$157,3,FALSE)</f>
        <v>South</v>
      </c>
      <c r="Q652" s="19" t="str">
        <f>VLOOKUP(Coffee_data[[#This Row],[Area Code]],Location!$B$1:$E$157,4,FALSE)</f>
        <v>Major Market</v>
      </c>
      <c r="R652" s="56" t="str">
        <f>HLOOKUP(Coffee_data[[#This Row],[ProductId]],Product!$B$4:$O$7,2,FALSE)</f>
        <v>Regular</v>
      </c>
      <c r="S652" s="56" t="str">
        <f>HLOOKUP(Coffee_data[[#This Row],[ProductId]],Product!$B$4:$O$7,3,FALSE)</f>
        <v>Coffee</v>
      </c>
      <c r="T652" s="56" t="str">
        <f>HLOOKUP(Coffee_data[[#This Row],[ProductId]],Product!$B$4:$O$7,4,FALSE)</f>
        <v>Columbian</v>
      </c>
    </row>
    <row r="653" spans="1:20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93</v>
      </c>
      <c r="J653">
        <v>130</v>
      </c>
      <c r="K653">
        <v>217</v>
      </c>
      <c r="L653">
        <v>903</v>
      </c>
      <c r="M653">
        <v>3</v>
      </c>
      <c r="N653" s="2">
        <v>41729</v>
      </c>
      <c r="O653" s="19" t="str">
        <f>VLOOKUP(Coffee_data[[#This Row],[Area Code]],Location!$B$1:$E$157,2,FALSE)</f>
        <v>Texas</v>
      </c>
      <c r="P653" s="19" t="str">
        <f>VLOOKUP(Coffee_data[[#This Row],[Area Code]],Location!$B$1:$E$157,3,FALSE)</f>
        <v>South</v>
      </c>
      <c r="Q653" s="19" t="str">
        <f>VLOOKUP(Coffee_data[[#This Row],[Area Code]],Location!$B$1:$E$157,4,FALSE)</f>
        <v>Major Market</v>
      </c>
      <c r="R653" s="56" t="str">
        <f>HLOOKUP(Coffee_data[[#This Row],[ProductId]],Product!$B$4:$O$7,2,FALSE)</f>
        <v>Decaf</v>
      </c>
      <c r="S653" s="56" t="str">
        <f>HLOOKUP(Coffee_data[[#This Row],[ProductId]],Product!$B$4:$O$7,3,FALSE)</f>
        <v>Coffee</v>
      </c>
      <c r="T653" s="56" t="str">
        <f>HLOOKUP(Coffee_data[[#This Row],[ProductId]],Product!$B$4:$O$7,4,FALSE)</f>
        <v>Decaf Irish Cream</v>
      </c>
    </row>
    <row r="654" spans="1:20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35</v>
      </c>
      <c r="J654">
        <v>70</v>
      </c>
      <c r="K654">
        <v>115</v>
      </c>
      <c r="L654">
        <v>801</v>
      </c>
      <c r="M654">
        <v>5</v>
      </c>
      <c r="N654" s="2">
        <v>41729</v>
      </c>
      <c r="O654" s="19" t="str">
        <f>VLOOKUP(Coffee_data[[#This Row],[Area Code]],Location!$B$1:$E$157,2,FALSE)</f>
        <v>Utah</v>
      </c>
      <c r="P654" s="19" t="str">
        <f>VLOOKUP(Coffee_data[[#This Row],[Area Code]],Location!$B$1:$E$157,3,FALSE)</f>
        <v>West</v>
      </c>
      <c r="Q654" s="19" t="str">
        <f>VLOOKUP(Coffee_data[[#This Row],[Area Code]],Location!$B$1:$E$157,4,FALSE)</f>
        <v>Small Market</v>
      </c>
      <c r="R654" s="56" t="str">
        <f>HLOOKUP(Coffee_data[[#This Row],[ProductId]],Product!$B$4:$O$7,2,FALSE)</f>
        <v>Regular</v>
      </c>
      <c r="S654" s="56" t="str">
        <f>HLOOKUP(Coffee_data[[#This Row],[ProductId]],Product!$B$4:$O$7,3,FALSE)</f>
        <v>Espresso</v>
      </c>
      <c r="T654" s="56" t="str">
        <f>HLOOKUP(Coffee_data[[#This Row],[ProductId]],Product!$B$4:$O$7,4,FALSE)</f>
        <v>Caffe Mocha</v>
      </c>
    </row>
    <row r="655" spans="1:20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46</v>
      </c>
      <c r="J655">
        <v>70</v>
      </c>
      <c r="K655">
        <v>104</v>
      </c>
      <c r="L655">
        <v>435</v>
      </c>
      <c r="M655">
        <v>6</v>
      </c>
      <c r="N655" s="2">
        <v>41729</v>
      </c>
      <c r="O655" s="19" t="str">
        <f>VLOOKUP(Coffee_data[[#This Row],[Area Code]],Location!$B$1:$E$157,2,FALSE)</f>
        <v>Utah</v>
      </c>
      <c r="P655" s="19" t="str">
        <f>VLOOKUP(Coffee_data[[#This Row],[Area Code]],Location!$B$1:$E$157,3,FALSE)</f>
        <v>West</v>
      </c>
      <c r="Q655" s="19" t="str">
        <f>VLOOKUP(Coffee_data[[#This Row],[Area Code]],Location!$B$1:$E$157,4,FALSE)</f>
        <v>Small Market</v>
      </c>
      <c r="R655" s="56" t="str">
        <f>HLOOKUP(Coffee_data[[#This Row],[ProductId]],Product!$B$4:$O$7,2,FALSE)</f>
        <v>Decaf</v>
      </c>
      <c r="S655" s="56" t="str">
        <f>HLOOKUP(Coffee_data[[#This Row],[ProductId]],Product!$B$4:$O$7,3,FALSE)</f>
        <v>Espresso</v>
      </c>
      <c r="T655" s="56" t="str">
        <f>HLOOKUP(Coffee_data[[#This Row],[ProductId]],Product!$B$4:$O$7,4,FALSE)</f>
        <v>Decaf Espresso</v>
      </c>
    </row>
    <row r="656" spans="1:20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36</v>
      </c>
      <c r="J656">
        <v>60</v>
      </c>
      <c r="K656">
        <v>96</v>
      </c>
      <c r="L656">
        <v>435</v>
      </c>
      <c r="M656">
        <v>4</v>
      </c>
      <c r="N656" s="2">
        <v>41729</v>
      </c>
      <c r="O656" s="19" t="str">
        <f>VLOOKUP(Coffee_data[[#This Row],[Area Code]],Location!$B$1:$E$157,2,FALSE)</f>
        <v>Utah</v>
      </c>
      <c r="P656" s="19" t="str">
        <f>VLOOKUP(Coffee_data[[#This Row],[Area Code]],Location!$B$1:$E$157,3,FALSE)</f>
        <v>West</v>
      </c>
      <c r="Q656" s="19" t="str">
        <f>VLOOKUP(Coffee_data[[#This Row],[Area Code]],Location!$B$1:$E$157,4,FALSE)</f>
        <v>Small Market</v>
      </c>
      <c r="R656" s="56" t="str">
        <f>HLOOKUP(Coffee_data[[#This Row],[ProductId]],Product!$B$4:$O$7,2,FALSE)</f>
        <v>Regular</v>
      </c>
      <c r="S656" s="56" t="str">
        <f>HLOOKUP(Coffee_data[[#This Row],[ProductId]],Product!$B$4:$O$7,3,FALSE)</f>
        <v>Espresso</v>
      </c>
      <c r="T656" s="56" t="str">
        <f>HLOOKUP(Coffee_data[[#This Row],[ProductId]],Product!$B$4:$O$7,4,FALSE)</f>
        <v>Caffe Latte</v>
      </c>
    </row>
    <row r="657" spans="1:20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89</v>
      </c>
      <c r="J657">
        <v>110</v>
      </c>
      <c r="K657">
        <v>199</v>
      </c>
      <c r="L657">
        <v>435</v>
      </c>
      <c r="M657">
        <v>1</v>
      </c>
      <c r="N657" s="2">
        <v>41729</v>
      </c>
      <c r="O657" s="19" t="str">
        <f>VLOOKUP(Coffee_data[[#This Row],[Area Code]],Location!$B$1:$E$157,2,FALSE)</f>
        <v>Utah</v>
      </c>
      <c r="P657" s="19" t="str">
        <f>VLOOKUP(Coffee_data[[#This Row],[Area Code]],Location!$B$1:$E$157,3,FALSE)</f>
        <v>West</v>
      </c>
      <c r="Q657" s="19" t="str">
        <f>VLOOKUP(Coffee_data[[#This Row],[Area Code]],Location!$B$1:$E$157,4,FALSE)</f>
        <v>Small Market</v>
      </c>
      <c r="R657" s="56" t="str">
        <f>HLOOKUP(Coffee_data[[#This Row],[ProductId]],Product!$B$4:$O$7,2,FALSE)</f>
        <v>Regular</v>
      </c>
      <c r="S657" s="56" t="str">
        <f>HLOOKUP(Coffee_data[[#This Row],[ProductId]],Product!$B$4:$O$7,3,FALSE)</f>
        <v>Coffee</v>
      </c>
      <c r="T657" s="56" t="str">
        <f>HLOOKUP(Coffee_data[[#This Row],[ProductId]],Product!$B$4:$O$7,4,FALSE)</f>
        <v>Amaretto</v>
      </c>
    </row>
    <row r="658" spans="1:20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41729</v>
      </c>
      <c r="O658" s="19" t="str">
        <f>VLOOKUP(Coffee_data[[#This Row],[Area Code]],Location!$B$1:$E$157,2,FALSE)</f>
        <v>Utah</v>
      </c>
      <c r="P658" s="19" t="str">
        <f>VLOOKUP(Coffee_data[[#This Row],[Area Code]],Location!$B$1:$E$157,3,FALSE)</f>
        <v>West</v>
      </c>
      <c r="Q658" s="19" t="str">
        <f>VLOOKUP(Coffee_data[[#This Row],[Area Code]],Location!$B$1:$E$157,4,FALSE)</f>
        <v>Small Market</v>
      </c>
      <c r="R658" s="56" t="str">
        <f>HLOOKUP(Coffee_data[[#This Row],[ProductId]],Product!$B$4:$O$7,2,FALSE)</f>
        <v>Regular</v>
      </c>
      <c r="S658" s="56" t="str">
        <f>HLOOKUP(Coffee_data[[#This Row],[ProductId]],Product!$B$4:$O$7,3,FALSE)</f>
        <v>Coffee</v>
      </c>
      <c r="T658" s="56" t="str">
        <f>HLOOKUP(Coffee_data[[#This Row],[ProductId]],Product!$B$4:$O$7,4,FALSE)</f>
        <v>Columbian</v>
      </c>
    </row>
    <row r="659" spans="1:20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217</v>
      </c>
      <c r="L659">
        <v>435</v>
      </c>
      <c r="M659">
        <v>3</v>
      </c>
      <c r="N659" s="2">
        <v>41729</v>
      </c>
      <c r="O659" s="19" t="str">
        <f>VLOOKUP(Coffee_data[[#This Row],[Area Code]],Location!$B$1:$E$157,2,FALSE)</f>
        <v>Utah</v>
      </c>
      <c r="P659" s="19" t="str">
        <f>VLOOKUP(Coffee_data[[#This Row],[Area Code]],Location!$B$1:$E$157,3,FALSE)</f>
        <v>West</v>
      </c>
      <c r="Q659" s="19" t="str">
        <f>VLOOKUP(Coffee_data[[#This Row],[Area Code]],Location!$B$1:$E$157,4,FALSE)</f>
        <v>Small Market</v>
      </c>
      <c r="R659" s="56" t="str">
        <f>HLOOKUP(Coffee_data[[#This Row],[ProductId]],Product!$B$4:$O$7,2,FALSE)</f>
        <v>Decaf</v>
      </c>
      <c r="S659" s="56" t="str">
        <f>HLOOKUP(Coffee_data[[#This Row],[ProductId]],Product!$B$4:$O$7,3,FALSE)</f>
        <v>Coffee</v>
      </c>
      <c r="T659" s="56" t="str">
        <f>HLOOKUP(Coffee_data[[#This Row],[ProductId]],Product!$B$4:$O$7,4,FALSE)</f>
        <v>Decaf Irish Cream</v>
      </c>
    </row>
    <row r="660" spans="1:20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48</v>
      </c>
      <c r="J660">
        <v>60</v>
      </c>
      <c r="K660">
        <v>92</v>
      </c>
      <c r="L660">
        <v>435</v>
      </c>
      <c r="M660">
        <v>8</v>
      </c>
      <c r="N660" s="2">
        <v>41729</v>
      </c>
      <c r="O660" s="19" t="str">
        <f>VLOOKUP(Coffee_data[[#This Row],[Area Code]],Location!$B$1:$E$157,2,FALSE)</f>
        <v>Utah</v>
      </c>
      <c r="P660" s="19" t="str">
        <f>VLOOKUP(Coffee_data[[#This Row],[Area Code]],Location!$B$1:$E$157,3,FALSE)</f>
        <v>West</v>
      </c>
      <c r="Q660" s="19" t="str">
        <f>VLOOKUP(Coffee_data[[#This Row],[Area Code]],Location!$B$1:$E$157,4,FALSE)</f>
        <v>Small Market</v>
      </c>
      <c r="R660" s="56" t="str">
        <f>HLOOKUP(Coffee_data[[#This Row],[ProductId]],Product!$B$4:$O$7,2,FALSE)</f>
        <v>Decaf</v>
      </c>
      <c r="S660" s="56" t="str">
        <f>HLOOKUP(Coffee_data[[#This Row],[ProductId]],Product!$B$4:$O$7,3,FALSE)</f>
        <v>Herbal Tea</v>
      </c>
      <c r="T660" s="56" t="str">
        <f>HLOOKUP(Coffee_data[[#This Row],[ProductId]],Product!$B$4:$O$7,4,FALSE)</f>
        <v>Chamomile</v>
      </c>
    </row>
    <row r="661" spans="1:20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49</v>
      </c>
      <c r="J661">
        <v>70</v>
      </c>
      <c r="K661">
        <v>110</v>
      </c>
      <c r="L661">
        <v>435</v>
      </c>
      <c r="M661">
        <v>9</v>
      </c>
      <c r="N661" s="2">
        <v>41729</v>
      </c>
      <c r="O661" s="19" t="str">
        <f>VLOOKUP(Coffee_data[[#This Row],[Area Code]],Location!$B$1:$E$157,2,FALSE)</f>
        <v>Utah</v>
      </c>
      <c r="P661" s="19" t="str">
        <f>VLOOKUP(Coffee_data[[#This Row],[Area Code]],Location!$B$1:$E$157,3,FALSE)</f>
        <v>West</v>
      </c>
      <c r="Q661" s="19" t="str">
        <f>VLOOKUP(Coffee_data[[#This Row],[Area Code]],Location!$B$1:$E$157,4,FALSE)</f>
        <v>Small Market</v>
      </c>
      <c r="R661" s="56" t="str">
        <f>HLOOKUP(Coffee_data[[#This Row],[ProductId]],Product!$B$4:$O$7,2,FALSE)</f>
        <v>Decaf</v>
      </c>
      <c r="S661" s="56" t="str">
        <f>HLOOKUP(Coffee_data[[#This Row],[ProductId]],Product!$B$4:$O$7,3,FALSE)</f>
        <v>Herbal Tea</v>
      </c>
      <c r="T661" s="56" t="str">
        <f>HLOOKUP(Coffee_data[[#This Row],[ProductId]],Product!$B$4:$O$7,4,FALSE)</f>
        <v>Lemon</v>
      </c>
    </row>
    <row r="662" spans="1:20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120</v>
      </c>
      <c r="L662">
        <v>435</v>
      </c>
      <c r="M662">
        <v>10</v>
      </c>
      <c r="N662" s="2">
        <v>41729</v>
      </c>
      <c r="O662" s="19" t="str">
        <f>VLOOKUP(Coffee_data[[#This Row],[Area Code]],Location!$B$1:$E$157,2,FALSE)</f>
        <v>Utah</v>
      </c>
      <c r="P662" s="19" t="str">
        <f>VLOOKUP(Coffee_data[[#This Row],[Area Code]],Location!$B$1:$E$157,3,FALSE)</f>
        <v>West</v>
      </c>
      <c r="Q662" s="19" t="str">
        <f>VLOOKUP(Coffee_data[[#This Row],[Area Code]],Location!$B$1:$E$157,4,FALSE)</f>
        <v>Small Market</v>
      </c>
      <c r="R662" s="56" t="str">
        <f>HLOOKUP(Coffee_data[[#This Row],[ProductId]],Product!$B$4:$O$7,2,FALSE)</f>
        <v>Decaf</v>
      </c>
      <c r="S662" s="56" t="str">
        <f>HLOOKUP(Coffee_data[[#This Row],[ProductId]],Product!$B$4:$O$7,3,FALSE)</f>
        <v>Herbal Tea</v>
      </c>
      <c r="T662" s="56" t="str">
        <f>HLOOKUP(Coffee_data[[#This Row],[ProductId]],Product!$B$4:$O$7,4,FALSE)</f>
        <v>Mint</v>
      </c>
    </row>
    <row r="663" spans="1:20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41729</v>
      </c>
      <c r="O663" s="19" t="str">
        <f>VLOOKUP(Coffee_data[[#This Row],[Area Code]],Location!$B$1:$E$157,2,FALSE)</f>
        <v>Utah</v>
      </c>
      <c r="P663" s="19" t="str">
        <f>VLOOKUP(Coffee_data[[#This Row],[Area Code]],Location!$B$1:$E$157,3,FALSE)</f>
        <v>West</v>
      </c>
      <c r="Q663" s="19" t="str">
        <f>VLOOKUP(Coffee_data[[#This Row],[Area Code]],Location!$B$1:$E$157,4,FALSE)</f>
        <v>Small Market</v>
      </c>
      <c r="R663" s="56" t="str">
        <f>HLOOKUP(Coffee_data[[#This Row],[ProductId]],Product!$B$4:$O$7,2,FALSE)</f>
        <v>Regular</v>
      </c>
      <c r="S663" s="56" t="str">
        <f>HLOOKUP(Coffee_data[[#This Row],[ProductId]],Product!$B$4:$O$7,3,FALSE)</f>
        <v>Tea</v>
      </c>
      <c r="T663" s="56" t="str">
        <f>HLOOKUP(Coffee_data[[#This Row],[ProductId]],Product!$B$4:$O$7,4,FALSE)</f>
        <v>Darjeeling</v>
      </c>
    </row>
    <row r="664" spans="1:20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38</v>
      </c>
      <c r="L664">
        <v>435</v>
      </c>
      <c r="M664">
        <v>12</v>
      </c>
      <c r="N664" s="2">
        <v>41729</v>
      </c>
      <c r="O664" s="19" t="str">
        <f>VLOOKUP(Coffee_data[[#This Row],[Area Code]],Location!$B$1:$E$157,2,FALSE)</f>
        <v>Utah</v>
      </c>
      <c r="P664" s="19" t="str">
        <f>VLOOKUP(Coffee_data[[#This Row],[Area Code]],Location!$B$1:$E$157,3,FALSE)</f>
        <v>West</v>
      </c>
      <c r="Q664" s="19" t="str">
        <f>VLOOKUP(Coffee_data[[#This Row],[Area Code]],Location!$B$1:$E$157,4,FALSE)</f>
        <v>Small Market</v>
      </c>
      <c r="R664" s="56" t="str">
        <f>HLOOKUP(Coffee_data[[#This Row],[ProductId]],Product!$B$4:$O$7,2,FALSE)</f>
        <v>Regular</v>
      </c>
      <c r="S664" s="56" t="str">
        <f>HLOOKUP(Coffee_data[[#This Row],[ProductId]],Product!$B$4:$O$7,3,FALSE)</f>
        <v>Tea</v>
      </c>
      <c r="T664" s="56" t="str">
        <f>HLOOKUP(Coffee_data[[#This Row],[ProductId]],Product!$B$4:$O$7,4,FALSE)</f>
        <v>Earl Grey</v>
      </c>
    </row>
    <row r="665" spans="1:20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53</v>
      </c>
      <c r="L665">
        <v>435</v>
      </c>
      <c r="M665">
        <v>13</v>
      </c>
      <c r="N665" s="2">
        <v>41729</v>
      </c>
      <c r="O665" s="19" t="str">
        <f>VLOOKUP(Coffee_data[[#This Row],[Area Code]],Location!$B$1:$E$157,2,FALSE)</f>
        <v>Utah</v>
      </c>
      <c r="P665" s="19" t="str">
        <f>VLOOKUP(Coffee_data[[#This Row],[Area Code]],Location!$B$1:$E$157,3,FALSE)</f>
        <v>West</v>
      </c>
      <c r="Q665" s="19" t="str">
        <f>VLOOKUP(Coffee_data[[#This Row],[Area Code]],Location!$B$1:$E$157,4,FALSE)</f>
        <v>Small Market</v>
      </c>
      <c r="R665" s="56" t="str">
        <f>HLOOKUP(Coffee_data[[#This Row],[ProductId]],Product!$B$4:$O$7,2,FALSE)</f>
        <v>Regular</v>
      </c>
      <c r="S665" s="56" t="str">
        <f>HLOOKUP(Coffee_data[[#This Row],[ProductId]],Product!$B$4:$O$7,3,FALSE)</f>
        <v>Tea</v>
      </c>
      <c r="T665" s="56" t="str">
        <f>HLOOKUP(Coffee_data[[#This Row],[ProductId]],Product!$B$4:$O$7,4,FALSE)</f>
        <v>Green Tea</v>
      </c>
    </row>
    <row r="666" spans="1:20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166</v>
      </c>
      <c r="J666">
        <v>230</v>
      </c>
      <c r="K666">
        <v>450</v>
      </c>
      <c r="L666">
        <v>925</v>
      </c>
      <c r="M666">
        <v>4</v>
      </c>
      <c r="N666" s="2">
        <v>41729</v>
      </c>
      <c r="O666" s="19" t="str">
        <f>VLOOKUP(Coffee_data[[#This Row],[Area Code]],Location!$B$1:$E$157,2,FALSE)</f>
        <v>California</v>
      </c>
      <c r="P666" s="19" t="str">
        <f>VLOOKUP(Coffee_data[[#This Row],[Area Code]],Location!$B$1:$E$157,3,FALSE)</f>
        <v>West</v>
      </c>
      <c r="Q666" s="19" t="str">
        <f>VLOOKUP(Coffee_data[[#This Row],[Area Code]],Location!$B$1:$E$157,4,FALSE)</f>
        <v>Major Market</v>
      </c>
      <c r="R666" s="56" t="str">
        <f>HLOOKUP(Coffee_data[[#This Row],[ProductId]],Product!$B$4:$O$7,2,FALSE)</f>
        <v>Regular</v>
      </c>
      <c r="S666" s="56" t="str">
        <f>HLOOKUP(Coffee_data[[#This Row],[ProductId]],Product!$B$4:$O$7,3,FALSE)</f>
        <v>Espresso</v>
      </c>
      <c r="T666" s="56" t="str">
        <f>HLOOKUP(Coffee_data[[#This Row],[ProductId]],Product!$B$4:$O$7,4,FALSE)</f>
        <v>Caffe Latte</v>
      </c>
    </row>
    <row r="667" spans="1:20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285</v>
      </c>
      <c r="L667">
        <v>805</v>
      </c>
      <c r="M667">
        <v>5</v>
      </c>
      <c r="N667" s="2">
        <v>41729</v>
      </c>
      <c r="O667" s="19" t="str">
        <f>VLOOKUP(Coffee_data[[#This Row],[Area Code]],Location!$B$1:$E$157,2,FALSE)</f>
        <v>California</v>
      </c>
      <c r="P667" s="19" t="str">
        <f>VLOOKUP(Coffee_data[[#This Row],[Area Code]],Location!$B$1:$E$157,3,FALSE)</f>
        <v>West</v>
      </c>
      <c r="Q667" s="19" t="str">
        <f>VLOOKUP(Coffee_data[[#This Row],[Area Code]],Location!$B$1:$E$157,4,FALSE)</f>
        <v>Major Market</v>
      </c>
      <c r="R667" s="56" t="str">
        <f>HLOOKUP(Coffee_data[[#This Row],[ProductId]],Product!$B$4:$O$7,2,FALSE)</f>
        <v>Regular</v>
      </c>
      <c r="S667" s="56" t="str">
        <f>HLOOKUP(Coffee_data[[#This Row],[ProductId]],Product!$B$4:$O$7,3,FALSE)</f>
        <v>Espresso</v>
      </c>
      <c r="T667" s="56" t="str">
        <f>HLOOKUP(Coffee_data[[#This Row],[ProductId]],Product!$B$4:$O$7,4,FALSE)</f>
        <v>Caffe Mocha</v>
      </c>
    </row>
    <row r="668" spans="1:20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239</v>
      </c>
      <c r="J668">
        <v>320</v>
      </c>
      <c r="K668">
        <v>554</v>
      </c>
      <c r="L668">
        <v>831</v>
      </c>
      <c r="M668">
        <v>6</v>
      </c>
      <c r="N668" s="2">
        <v>41729</v>
      </c>
      <c r="O668" s="19" t="str">
        <f>VLOOKUP(Coffee_data[[#This Row],[Area Code]],Location!$B$1:$E$157,2,FALSE)</f>
        <v>California</v>
      </c>
      <c r="P668" s="19" t="str">
        <f>VLOOKUP(Coffee_data[[#This Row],[Area Code]],Location!$B$1:$E$157,3,FALSE)</f>
        <v>West</v>
      </c>
      <c r="Q668" s="19" t="str">
        <f>VLOOKUP(Coffee_data[[#This Row],[Area Code]],Location!$B$1:$E$157,4,FALSE)</f>
        <v>Major Market</v>
      </c>
      <c r="R668" s="56" t="str">
        <f>HLOOKUP(Coffee_data[[#This Row],[ProductId]],Product!$B$4:$O$7,2,FALSE)</f>
        <v>Decaf</v>
      </c>
      <c r="S668" s="56" t="str">
        <f>HLOOKUP(Coffee_data[[#This Row],[ProductId]],Product!$B$4:$O$7,3,FALSE)</f>
        <v>Espresso</v>
      </c>
      <c r="T668" s="56" t="str">
        <f>HLOOKUP(Coffee_data[[#This Row],[ProductId]],Product!$B$4:$O$7,4,FALSE)</f>
        <v>Decaf Espresso</v>
      </c>
    </row>
    <row r="669" spans="1:20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145</v>
      </c>
      <c r="J669">
        <v>-20</v>
      </c>
      <c r="K669">
        <v>131</v>
      </c>
      <c r="L669">
        <v>818</v>
      </c>
      <c r="M669">
        <v>1</v>
      </c>
      <c r="N669" s="2">
        <v>41729</v>
      </c>
      <c r="O669" s="19" t="str">
        <f>VLOOKUP(Coffee_data[[#This Row],[Area Code]],Location!$B$1:$E$157,2,FALSE)</f>
        <v>California</v>
      </c>
      <c r="P669" s="19" t="str">
        <f>VLOOKUP(Coffee_data[[#This Row],[Area Code]],Location!$B$1:$E$157,3,FALSE)</f>
        <v>West</v>
      </c>
      <c r="Q669" s="19" t="str">
        <f>VLOOKUP(Coffee_data[[#This Row],[Area Code]],Location!$B$1:$E$157,4,FALSE)</f>
        <v>Major Market</v>
      </c>
      <c r="R669" s="56" t="str">
        <f>HLOOKUP(Coffee_data[[#This Row],[ProductId]],Product!$B$4:$O$7,2,FALSE)</f>
        <v>Regular</v>
      </c>
      <c r="S669" s="56" t="str">
        <f>HLOOKUP(Coffee_data[[#This Row],[ProductId]],Product!$B$4:$O$7,3,FALSE)</f>
        <v>Coffee</v>
      </c>
      <c r="T669" s="56" t="str">
        <f>HLOOKUP(Coffee_data[[#This Row],[ProductId]],Product!$B$4:$O$7,4,FALSE)</f>
        <v>Amaretto</v>
      </c>
    </row>
    <row r="670" spans="1:20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892</v>
      </c>
      <c r="L670">
        <v>209</v>
      </c>
      <c r="M670">
        <v>2</v>
      </c>
      <c r="N670" s="2">
        <v>41729</v>
      </c>
      <c r="O670" s="19" t="str">
        <f>VLOOKUP(Coffee_data[[#This Row],[Area Code]],Location!$B$1:$E$157,2,FALSE)</f>
        <v>California</v>
      </c>
      <c r="P670" s="19" t="str">
        <f>VLOOKUP(Coffee_data[[#This Row],[Area Code]],Location!$B$1:$E$157,3,FALSE)</f>
        <v>West</v>
      </c>
      <c r="Q670" s="19" t="str">
        <f>VLOOKUP(Coffee_data[[#This Row],[Area Code]],Location!$B$1:$E$157,4,FALSE)</f>
        <v>Major Market</v>
      </c>
      <c r="R670" s="56" t="str">
        <f>HLOOKUP(Coffee_data[[#This Row],[ProductId]],Product!$B$4:$O$7,2,FALSE)</f>
        <v>Regular</v>
      </c>
      <c r="S670" s="56" t="str">
        <f>HLOOKUP(Coffee_data[[#This Row],[ProductId]],Product!$B$4:$O$7,3,FALSE)</f>
        <v>Coffee</v>
      </c>
      <c r="T670" s="56" t="str">
        <f>HLOOKUP(Coffee_data[[#This Row],[ProductId]],Product!$B$4:$O$7,4,FALSE)</f>
        <v>Columbian</v>
      </c>
    </row>
    <row r="671" spans="1:20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244</v>
      </c>
      <c r="J671">
        <v>-50</v>
      </c>
      <c r="K671">
        <v>187</v>
      </c>
      <c r="L671">
        <v>916</v>
      </c>
      <c r="M671">
        <v>3</v>
      </c>
      <c r="N671" s="2">
        <v>41729</v>
      </c>
      <c r="O671" s="19" t="str">
        <f>VLOOKUP(Coffee_data[[#This Row],[Area Code]],Location!$B$1:$E$157,2,FALSE)</f>
        <v>California</v>
      </c>
      <c r="P671" s="19" t="str">
        <f>VLOOKUP(Coffee_data[[#This Row],[Area Code]],Location!$B$1:$E$157,3,FALSE)</f>
        <v>West</v>
      </c>
      <c r="Q671" s="19" t="str">
        <f>VLOOKUP(Coffee_data[[#This Row],[Area Code]],Location!$B$1:$E$157,4,FALSE)</f>
        <v>Major Market</v>
      </c>
      <c r="R671" s="56" t="str">
        <f>HLOOKUP(Coffee_data[[#This Row],[ProductId]],Product!$B$4:$O$7,2,FALSE)</f>
        <v>Decaf</v>
      </c>
      <c r="S671" s="56" t="str">
        <f>HLOOKUP(Coffee_data[[#This Row],[ProductId]],Product!$B$4:$O$7,3,FALSE)</f>
        <v>Coffee</v>
      </c>
      <c r="T671" s="56" t="str">
        <f>HLOOKUP(Coffee_data[[#This Row],[ProductId]],Product!$B$4:$O$7,4,FALSE)</f>
        <v>Decaf Irish Cream</v>
      </c>
    </row>
    <row r="672" spans="1:20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72</v>
      </c>
      <c r="J672">
        <v>130</v>
      </c>
      <c r="K672">
        <v>210</v>
      </c>
      <c r="L672">
        <v>408</v>
      </c>
      <c r="M672">
        <v>8</v>
      </c>
      <c r="N672" s="2">
        <v>41729</v>
      </c>
      <c r="O672" s="19" t="str">
        <f>VLOOKUP(Coffee_data[[#This Row],[Area Code]],Location!$B$1:$E$157,2,FALSE)</f>
        <v>California</v>
      </c>
      <c r="P672" s="19" t="str">
        <f>VLOOKUP(Coffee_data[[#This Row],[Area Code]],Location!$B$1:$E$157,3,FALSE)</f>
        <v>West</v>
      </c>
      <c r="Q672" s="19" t="str">
        <f>VLOOKUP(Coffee_data[[#This Row],[Area Code]],Location!$B$1:$E$157,4,FALSE)</f>
        <v>Major Market</v>
      </c>
      <c r="R672" s="56" t="str">
        <f>HLOOKUP(Coffee_data[[#This Row],[ProductId]],Product!$B$4:$O$7,2,FALSE)</f>
        <v>Decaf</v>
      </c>
      <c r="S672" s="56" t="str">
        <f>HLOOKUP(Coffee_data[[#This Row],[ProductId]],Product!$B$4:$O$7,3,FALSE)</f>
        <v>Herbal Tea</v>
      </c>
      <c r="T672" s="56" t="str">
        <f>HLOOKUP(Coffee_data[[#This Row],[ProductId]],Product!$B$4:$O$7,4,FALSE)</f>
        <v>Chamomile</v>
      </c>
    </row>
    <row r="673" spans="1:20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167</v>
      </c>
      <c r="J673">
        <v>230</v>
      </c>
      <c r="K673">
        <v>409</v>
      </c>
      <c r="L673">
        <v>707</v>
      </c>
      <c r="M673">
        <v>9</v>
      </c>
      <c r="N673" s="2">
        <v>41729</v>
      </c>
      <c r="O673" s="19" t="str">
        <f>VLOOKUP(Coffee_data[[#This Row],[Area Code]],Location!$B$1:$E$157,2,FALSE)</f>
        <v>California</v>
      </c>
      <c r="P673" s="19" t="str">
        <f>VLOOKUP(Coffee_data[[#This Row],[Area Code]],Location!$B$1:$E$157,3,FALSE)</f>
        <v>West</v>
      </c>
      <c r="Q673" s="19" t="str">
        <f>VLOOKUP(Coffee_data[[#This Row],[Area Code]],Location!$B$1:$E$157,4,FALSE)</f>
        <v>Major Market</v>
      </c>
      <c r="R673" s="56" t="str">
        <f>HLOOKUP(Coffee_data[[#This Row],[ProductId]],Product!$B$4:$O$7,2,FALSE)</f>
        <v>Decaf</v>
      </c>
      <c r="S673" s="56" t="str">
        <f>HLOOKUP(Coffee_data[[#This Row],[ProductId]],Product!$B$4:$O$7,3,FALSE)</f>
        <v>Herbal Tea</v>
      </c>
      <c r="T673" s="56" t="str">
        <f>HLOOKUP(Coffee_data[[#This Row],[ProductId]],Product!$B$4:$O$7,4,FALSE)</f>
        <v>Lemon</v>
      </c>
    </row>
    <row r="674" spans="1:20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50</v>
      </c>
      <c r="J674">
        <v>90</v>
      </c>
      <c r="K674">
        <v>140</v>
      </c>
      <c r="L674">
        <v>805</v>
      </c>
      <c r="M674">
        <v>10</v>
      </c>
      <c r="N674" s="2">
        <v>41729</v>
      </c>
      <c r="O674" s="19" t="str">
        <f>VLOOKUP(Coffee_data[[#This Row],[Area Code]],Location!$B$1:$E$157,2,FALSE)</f>
        <v>California</v>
      </c>
      <c r="P674" s="19" t="str">
        <f>VLOOKUP(Coffee_data[[#This Row],[Area Code]],Location!$B$1:$E$157,3,FALSE)</f>
        <v>West</v>
      </c>
      <c r="Q674" s="19" t="str">
        <f>VLOOKUP(Coffee_data[[#This Row],[Area Code]],Location!$B$1:$E$157,4,FALSE)</f>
        <v>Major Market</v>
      </c>
      <c r="R674" s="56" t="str">
        <f>HLOOKUP(Coffee_data[[#This Row],[ProductId]],Product!$B$4:$O$7,2,FALSE)</f>
        <v>Decaf</v>
      </c>
      <c r="S674" s="56" t="str">
        <f>HLOOKUP(Coffee_data[[#This Row],[ProductId]],Product!$B$4:$O$7,3,FALSE)</f>
        <v>Herbal Tea</v>
      </c>
      <c r="T674" s="56" t="str">
        <f>HLOOKUP(Coffee_data[[#This Row],[ProductId]],Product!$B$4:$O$7,4,FALSE)</f>
        <v>Mint</v>
      </c>
    </row>
    <row r="675" spans="1:20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71</v>
      </c>
      <c r="J675">
        <v>90</v>
      </c>
      <c r="K675">
        <v>139</v>
      </c>
      <c r="L675">
        <v>805</v>
      </c>
      <c r="M675">
        <v>11</v>
      </c>
      <c r="N675" s="2">
        <v>41729</v>
      </c>
      <c r="O675" s="19" t="str">
        <f>VLOOKUP(Coffee_data[[#This Row],[Area Code]],Location!$B$1:$E$157,2,FALSE)</f>
        <v>California</v>
      </c>
      <c r="P675" s="19" t="str">
        <f>VLOOKUP(Coffee_data[[#This Row],[Area Code]],Location!$B$1:$E$157,3,FALSE)</f>
        <v>West</v>
      </c>
      <c r="Q675" s="19" t="str">
        <f>VLOOKUP(Coffee_data[[#This Row],[Area Code]],Location!$B$1:$E$157,4,FALSE)</f>
        <v>Major Market</v>
      </c>
      <c r="R675" s="56" t="str">
        <f>HLOOKUP(Coffee_data[[#This Row],[ProductId]],Product!$B$4:$O$7,2,FALSE)</f>
        <v>Regular</v>
      </c>
      <c r="S675" s="56" t="str">
        <f>HLOOKUP(Coffee_data[[#This Row],[ProductId]],Product!$B$4:$O$7,3,FALSE)</f>
        <v>Tea</v>
      </c>
      <c r="T675" s="56" t="str">
        <f>HLOOKUP(Coffee_data[[#This Row],[ProductId]],Product!$B$4:$O$7,4,FALSE)</f>
        <v>Darjeeling</v>
      </c>
    </row>
    <row r="676" spans="1:20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142</v>
      </c>
      <c r="L676">
        <v>530</v>
      </c>
      <c r="M676">
        <v>12</v>
      </c>
      <c r="N676" s="2">
        <v>41729</v>
      </c>
      <c r="O676" s="19" t="str">
        <f>VLOOKUP(Coffee_data[[#This Row],[Area Code]],Location!$B$1:$E$157,2,FALSE)</f>
        <v>California</v>
      </c>
      <c r="P676" s="19" t="str">
        <f>VLOOKUP(Coffee_data[[#This Row],[Area Code]],Location!$B$1:$E$157,3,FALSE)</f>
        <v>West</v>
      </c>
      <c r="Q676" s="19" t="str">
        <f>VLOOKUP(Coffee_data[[#This Row],[Area Code]],Location!$B$1:$E$157,4,FALSE)</f>
        <v>Major Market</v>
      </c>
      <c r="R676" s="56" t="str">
        <f>HLOOKUP(Coffee_data[[#This Row],[ProductId]],Product!$B$4:$O$7,2,FALSE)</f>
        <v>Regular</v>
      </c>
      <c r="S676" s="56" t="str">
        <f>HLOOKUP(Coffee_data[[#This Row],[ProductId]],Product!$B$4:$O$7,3,FALSE)</f>
        <v>Tea</v>
      </c>
      <c r="T676" s="56" t="str">
        <f>HLOOKUP(Coffee_data[[#This Row],[ProductId]],Product!$B$4:$O$7,4,FALSE)</f>
        <v>Earl Grey</v>
      </c>
    </row>
    <row r="677" spans="1:20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53</v>
      </c>
      <c r="J677">
        <v>70</v>
      </c>
      <c r="K677">
        <v>97</v>
      </c>
      <c r="L677">
        <v>415</v>
      </c>
      <c r="M677">
        <v>13</v>
      </c>
      <c r="N677" s="2">
        <v>41729</v>
      </c>
      <c r="O677" s="19" t="str">
        <f>VLOOKUP(Coffee_data[[#This Row],[Area Code]],Location!$B$1:$E$157,2,FALSE)</f>
        <v>California</v>
      </c>
      <c r="P677" s="19" t="str">
        <f>VLOOKUP(Coffee_data[[#This Row],[Area Code]],Location!$B$1:$E$157,3,FALSE)</f>
        <v>West</v>
      </c>
      <c r="Q677" s="19" t="str">
        <f>VLOOKUP(Coffee_data[[#This Row],[Area Code]],Location!$B$1:$E$157,4,FALSE)</f>
        <v>Major Market</v>
      </c>
      <c r="R677" s="56" t="str">
        <f>HLOOKUP(Coffee_data[[#This Row],[ProductId]],Product!$B$4:$O$7,2,FALSE)</f>
        <v>Regular</v>
      </c>
      <c r="S677" s="56" t="str">
        <f>HLOOKUP(Coffee_data[[#This Row],[ProductId]],Product!$B$4:$O$7,3,FALSE)</f>
        <v>Tea</v>
      </c>
      <c r="T677" s="56" t="str">
        <f>HLOOKUP(Coffee_data[[#This Row],[ProductId]],Product!$B$4:$O$7,4,FALSE)</f>
        <v>Green Tea</v>
      </c>
    </row>
    <row r="678" spans="1:20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41729</v>
      </c>
      <c r="O678" s="19" t="str">
        <f>VLOOKUP(Coffee_data[[#This Row],[Area Code]],Location!$B$1:$E$157,2,FALSE)</f>
        <v>Nevada</v>
      </c>
      <c r="P678" s="19" t="str">
        <f>VLOOKUP(Coffee_data[[#This Row],[Area Code]],Location!$B$1:$E$157,3,FALSE)</f>
        <v>West</v>
      </c>
      <c r="Q678" s="19" t="str">
        <f>VLOOKUP(Coffee_data[[#This Row],[Area Code]],Location!$B$1:$E$157,4,FALSE)</f>
        <v>Small Market</v>
      </c>
      <c r="R678" s="56" t="str">
        <f>HLOOKUP(Coffee_data[[#This Row],[ProductId]],Product!$B$4:$O$7,2,FALSE)</f>
        <v>Regular</v>
      </c>
      <c r="S678" s="56" t="str">
        <f>HLOOKUP(Coffee_data[[#This Row],[ProductId]],Product!$B$4:$O$7,3,FALSE)</f>
        <v>Espresso</v>
      </c>
      <c r="T678" s="56" t="str">
        <f>HLOOKUP(Coffee_data[[#This Row],[ProductId]],Product!$B$4:$O$7,4,FALSE)</f>
        <v>Caffe Latte</v>
      </c>
    </row>
    <row r="679" spans="1:20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45</v>
      </c>
      <c r="L679">
        <v>702</v>
      </c>
      <c r="M679">
        <v>5</v>
      </c>
      <c r="N679" s="2">
        <v>41729</v>
      </c>
      <c r="O679" s="19" t="str">
        <f>VLOOKUP(Coffee_data[[#This Row],[Area Code]],Location!$B$1:$E$157,2,FALSE)</f>
        <v>Nevada</v>
      </c>
      <c r="P679" s="19" t="str">
        <f>VLOOKUP(Coffee_data[[#This Row],[Area Code]],Location!$B$1:$E$157,3,FALSE)</f>
        <v>West</v>
      </c>
      <c r="Q679" s="19" t="str">
        <f>VLOOKUP(Coffee_data[[#This Row],[Area Code]],Location!$B$1:$E$157,4,FALSE)</f>
        <v>Small Market</v>
      </c>
      <c r="R679" s="56" t="str">
        <f>HLOOKUP(Coffee_data[[#This Row],[ProductId]],Product!$B$4:$O$7,2,FALSE)</f>
        <v>Regular</v>
      </c>
      <c r="S679" s="56" t="str">
        <f>HLOOKUP(Coffee_data[[#This Row],[ProductId]],Product!$B$4:$O$7,3,FALSE)</f>
        <v>Espresso</v>
      </c>
      <c r="T679" s="56" t="str">
        <f>HLOOKUP(Coffee_data[[#This Row],[ProductId]],Product!$B$4:$O$7,4,FALSE)</f>
        <v>Caffe Mocha</v>
      </c>
    </row>
    <row r="680" spans="1:20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41729</v>
      </c>
      <c r="O680" s="19" t="str">
        <f>VLOOKUP(Coffee_data[[#This Row],[Area Code]],Location!$B$1:$E$157,2,FALSE)</f>
        <v>Nevada</v>
      </c>
      <c r="P680" s="19" t="str">
        <f>VLOOKUP(Coffee_data[[#This Row],[Area Code]],Location!$B$1:$E$157,3,FALSE)</f>
        <v>West</v>
      </c>
      <c r="Q680" s="19" t="str">
        <f>VLOOKUP(Coffee_data[[#This Row],[Area Code]],Location!$B$1:$E$157,4,FALSE)</f>
        <v>Small Market</v>
      </c>
      <c r="R680" s="56" t="str">
        <f>HLOOKUP(Coffee_data[[#This Row],[ProductId]],Product!$B$4:$O$7,2,FALSE)</f>
        <v>Decaf</v>
      </c>
      <c r="S680" s="56" t="str">
        <f>HLOOKUP(Coffee_data[[#This Row],[ProductId]],Product!$B$4:$O$7,3,FALSE)</f>
        <v>Espresso</v>
      </c>
      <c r="T680" s="56" t="str">
        <f>HLOOKUP(Coffee_data[[#This Row],[ProductId]],Product!$B$4:$O$7,4,FALSE)</f>
        <v>Decaf Espresso</v>
      </c>
    </row>
    <row r="681" spans="1:20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38</v>
      </c>
      <c r="J681">
        <v>50</v>
      </c>
      <c r="K681">
        <v>92</v>
      </c>
      <c r="L681">
        <v>775</v>
      </c>
      <c r="M681">
        <v>2</v>
      </c>
      <c r="N681" s="2">
        <v>41729</v>
      </c>
      <c r="O681" s="19" t="str">
        <f>VLOOKUP(Coffee_data[[#This Row],[Area Code]],Location!$B$1:$E$157,2,FALSE)</f>
        <v>Nevada</v>
      </c>
      <c r="P681" s="19" t="str">
        <f>VLOOKUP(Coffee_data[[#This Row],[Area Code]],Location!$B$1:$E$157,3,FALSE)</f>
        <v>West</v>
      </c>
      <c r="Q681" s="19" t="str">
        <f>VLOOKUP(Coffee_data[[#This Row],[Area Code]],Location!$B$1:$E$157,4,FALSE)</f>
        <v>Small Market</v>
      </c>
      <c r="R681" s="56" t="str">
        <f>HLOOKUP(Coffee_data[[#This Row],[ProductId]],Product!$B$4:$O$7,2,FALSE)</f>
        <v>Regular</v>
      </c>
      <c r="S681" s="56" t="str">
        <f>HLOOKUP(Coffee_data[[#This Row],[ProductId]],Product!$B$4:$O$7,3,FALSE)</f>
        <v>Coffee</v>
      </c>
      <c r="T681" s="56" t="str">
        <f>HLOOKUP(Coffee_data[[#This Row],[ProductId]],Product!$B$4:$O$7,4,FALSE)</f>
        <v>Columbian</v>
      </c>
    </row>
    <row r="682" spans="1:20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73</v>
      </c>
      <c r="L682">
        <v>775</v>
      </c>
      <c r="M682">
        <v>3</v>
      </c>
      <c r="N682" s="2">
        <v>41729</v>
      </c>
      <c r="O682" s="19" t="str">
        <f>VLOOKUP(Coffee_data[[#This Row],[Area Code]],Location!$B$1:$E$157,2,FALSE)</f>
        <v>Nevada</v>
      </c>
      <c r="P682" s="19" t="str">
        <f>VLOOKUP(Coffee_data[[#This Row],[Area Code]],Location!$B$1:$E$157,3,FALSE)</f>
        <v>West</v>
      </c>
      <c r="Q682" s="19" t="str">
        <f>VLOOKUP(Coffee_data[[#This Row],[Area Code]],Location!$B$1:$E$157,4,FALSE)</f>
        <v>Small Market</v>
      </c>
      <c r="R682" s="56" t="str">
        <f>HLOOKUP(Coffee_data[[#This Row],[ProductId]],Product!$B$4:$O$7,2,FALSE)</f>
        <v>Decaf</v>
      </c>
      <c r="S682" s="56" t="str">
        <f>HLOOKUP(Coffee_data[[#This Row],[ProductId]],Product!$B$4:$O$7,3,FALSE)</f>
        <v>Coffee</v>
      </c>
      <c r="T682" s="56" t="str">
        <f>HLOOKUP(Coffee_data[[#This Row],[ProductId]],Product!$B$4:$O$7,4,FALSE)</f>
        <v>Decaf Irish Cream</v>
      </c>
    </row>
    <row r="683" spans="1:20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268</v>
      </c>
      <c r="L683">
        <v>775</v>
      </c>
      <c r="M683">
        <v>8</v>
      </c>
      <c r="N683" s="2">
        <v>41729</v>
      </c>
      <c r="O683" s="19" t="str">
        <f>VLOOKUP(Coffee_data[[#This Row],[Area Code]],Location!$B$1:$E$157,2,FALSE)</f>
        <v>Nevada</v>
      </c>
      <c r="P683" s="19" t="str">
        <f>VLOOKUP(Coffee_data[[#This Row],[Area Code]],Location!$B$1:$E$157,3,FALSE)</f>
        <v>West</v>
      </c>
      <c r="Q683" s="19" t="str">
        <f>VLOOKUP(Coffee_data[[#This Row],[Area Code]],Location!$B$1:$E$157,4,FALSE)</f>
        <v>Small Market</v>
      </c>
      <c r="R683" s="56" t="str">
        <f>HLOOKUP(Coffee_data[[#This Row],[ProductId]],Product!$B$4:$O$7,2,FALSE)</f>
        <v>Decaf</v>
      </c>
      <c r="S683" s="56" t="str">
        <f>HLOOKUP(Coffee_data[[#This Row],[ProductId]],Product!$B$4:$O$7,3,FALSE)</f>
        <v>Herbal Tea</v>
      </c>
      <c r="T683" s="56" t="str">
        <f>HLOOKUP(Coffee_data[[#This Row],[ProductId]],Product!$B$4:$O$7,4,FALSE)</f>
        <v>Chamomile</v>
      </c>
    </row>
    <row r="684" spans="1:20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391</v>
      </c>
      <c r="L684">
        <v>775</v>
      </c>
      <c r="M684">
        <v>9</v>
      </c>
      <c r="N684" s="2">
        <v>41729</v>
      </c>
      <c r="O684" s="19" t="str">
        <f>VLOOKUP(Coffee_data[[#This Row],[Area Code]],Location!$B$1:$E$157,2,FALSE)</f>
        <v>Nevada</v>
      </c>
      <c r="P684" s="19" t="str">
        <f>VLOOKUP(Coffee_data[[#This Row],[Area Code]],Location!$B$1:$E$157,3,FALSE)</f>
        <v>West</v>
      </c>
      <c r="Q684" s="19" t="str">
        <f>VLOOKUP(Coffee_data[[#This Row],[Area Code]],Location!$B$1:$E$157,4,FALSE)</f>
        <v>Small Market</v>
      </c>
      <c r="R684" s="56" t="str">
        <f>HLOOKUP(Coffee_data[[#This Row],[ProductId]],Product!$B$4:$O$7,2,FALSE)</f>
        <v>Decaf</v>
      </c>
      <c r="S684" s="56" t="str">
        <f>HLOOKUP(Coffee_data[[#This Row],[ProductId]],Product!$B$4:$O$7,3,FALSE)</f>
        <v>Herbal Tea</v>
      </c>
      <c r="T684" s="56" t="str">
        <f>HLOOKUP(Coffee_data[[#This Row],[ProductId]],Product!$B$4:$O$7,4,FALSE)</f>
        <v>Lemon</v>
      </c>
    </row>
    <row r="685" spans="1:20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73</v>
      </c>
      <c r="J685">
        <v>160</v>
      </c>
      <c r="K685">
        <v>260</v>
      </c>
      <c r="L685">
        <v>702</v>
      </c>
      <c r="M685">
        <v>10</v>
      </c>
      <c r="N685" s="2">
        <v>41729</v>
      </c>
      <c r="O685" s="19" t="str">
        <f>VLOOKUP(Coffee_data[[#This Row],[Area Code]],Location!$B$1:$E$157,2,FALSE)</f>
        <v>Nevada</v>
      </c>
      <c r="P685" s="19" t="str">
        <f>VLOOKUP(Coffee_data[[#This Row],[Area Code]],Location!$B$1:$E$157,3,FALSE)</f>
        <v>West</v>
      </c>
      <c r="Q685" s="19" t="str">
        <f>VLOOKUP(Coffee_data[[#This Row],[Area Code]],Location!$B$1:$E$157,4,FALSE)</f>
        <v>Small Market</v>
      </c>
      <c r="R685" s="56" t="str">
        <f>HLOOKUP(Coffee_data[[#This Row],[ProductId]],Product!$B$4:$O$7,2,FALSE)</f>
        <v>Decaf</v>
      </c>
      <c r="S685" s="56" t="str">
        <f>HLOOKUP(Coffee_data[[#This Row],[ProductId]],Product!$B$4:$O$7,3,FALSE)</f>
        <v>Herbal Tea</v>
      </c>
      <c r="T685" s="56" t="str">
        <f>HLOOKUP(Coffee_data[[#This Row],[ProductId]],Product!$B$4:$O$7,4,FALSE)</f>
        <v>Mint</v>
      </c>
    </row>
    <row r="686" spans="1:20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132</v>
      </c>
      <c r="J686">
        <v>230</v>
      </c>
      <c r="K686">
        <v>390</v>
      </c>
      <c r="L686">
        <v>702</v>
      </c>
      <c r="M686">
        <v>11</v>
      </c>
      <c r="N686" s="2">
        <v>41729</v>
      </c>
      <c r="O686" s="19" t="str">
        <f>VLOOKUP(Coffee_data[[#This Row],[Area Code]],Location!$B$1:$E$157,2,FALSE)</f>
        <v>Nevada</v>
      </c>
      <c r="P686" s="19" t="str">
        <f>VLOOKUP(Coffee_data[[#This Row],[Area Code]],Location!$B$1:$E$157,3,FALSE)</f>
        <v>West</v>
      </c>
      <c r="Q686" s="19" t="str">
        <f>VLOOKUP(Coffee_data[[#This Row],[Area Code]],Location!$B$1:$E$157,4,FALSE)</f>
        <v>Small Market</v>
      </c>
      <c r="R686" s="56" t="str">
        <f>HLOOKUP(Coffee_data[[#This Row],[ProductId]],Product!$B$4:$O$7,2,FALSE)</f>
        <v>Regular</v>
      </c>
      <c r="S686" s="56" t="str">
        <f>HLOOKUP(Coffee_data[[#This Row],[ProductId]],Product!$B$4:$O$7,3,FALSE)</f>
        <v>Tea</v>
      </c>
      <c r="T686" s="56" t="str">
        <f>HLOOKUP(Coffee_data[[#This Row],[ProductId]],Product!$B$4:$O$7,4,FALSE)</f>
        <v>Darjeeling</v>
      </c>
    </row>
    <row r="687" spans="1:20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165</v>
      </c>
      <c r="J687">
        <v>170</v>
      </c>
      <c r="K687">
        <v>332</v>
      </c>
      <c r="L687">
        <v>775</v>
      </c>
      <c r="M687">
        <v>12</v>
      </c>
      <c r="N687" s="2">
        <v>41729</v>
      </c>
      <c r="O687" s="19" t="str">
        <f>VLOOKUP(Coffee_data[[#This Row],[Area Code]],Location!$B$1:$E$157,2,FALSE)</f>
        <v>Nevada</v>
      </c>
      <c r="P687" s="19" t="str">
        <f>VLOOKUP(Coffee_data[[#This Row],[Area Code]],Location!$B$1:$E$157,3,FALSE)</f>
        <v>West</v>
      </c>
      <c r="Q687" s="19" t="str">
        <f>VLOOKUP(Coffee_data[[#This Row],[Area Code]],Location!$B$1:$E$157,4,FALSE)</f>
        <v>Small Market</v>
      </c>
      <c r="R687" s="56" t="str">
        <f>HLOOKUP(Coffee_data[[#This Row],[ProductId]],Product!$B$4:$O$7,2,FALSE)</f>
        <v>Regular</v>
      </c>
      <c r="S687" s="56" t="str">
        <f>HLOOKUP(Coffee_data[[#This Row],[ProductId]],Product!$B$4:$O$7,3,FALSE)</f>
        <v>Tea</v>
      </c>
      <c r="T687" s="56" t="str">
        <f>HLOOKUP(Coffee_data[[#This Row],[ProductId]],Product!$B$4:$O$7,4,FALSE)</f>
        <v>Earl Grey</v>
      </c>
    </row>
    <row r="688" spans="1:20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41729</v>
      </c>
      <c r="O688" s="19" t="str">
        <f>VLOOKUP(Coffee_data[[#This Row],[Area Code]],Location!$B$1:$E$157,2,FALSE)</f>
        <v>Nevada</v>
      </c>
      <c r="P688" s="19" t="str">
        <f>VLOOKUP(Coffee_data[[#This Row],[Area Code]],Location!$B$1:$E$157,3,FALSE)</f>
        <v>West</v>
      </c>
      <c r="Q688" s="19" t="str">
        <f>VLOOKUP(Coffee_data[[#This Row],[Area Code]],Location!$B$1:$E$157,4,FALSE)</f>
        <v>Small Market</v>
      </c>
      <c r="R688" s="56" t="str">
        <f>HLOOKUP(Coffee_data[[#This Row],[ProductId]],Product!$B$4:$O$7,2,FALSE)</f>
        <v>Regular</v>
      </c>
      <c r="S688" s="56" t="str">
        <f>HLOOKUP(Coffee_data[[#This Row],[ProductId]],Product!$B$4:$O$7,3,FALSE)</f>
        <v>Tea</v>
      </c>
      <c r="T688" s="56" t="str">
        <f>HLOOKUP(Coffee_data[[#This Row],[ProductId]],Product!$B$4:$O$7,4,FALSE)</f>
        <v>Green Tea</v>
      </c>
    </row>
    <row r="689" spans="1:20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114</v>
      </c>
      <c r="L689">
        <v>541</v>
      </c>
      <c r="M689">
        <v>4</v>
      </c>
      <c r="N689" s="2">
        <v>41729</v>
      </c>
      <c r="O689" s="19" t="str">
        <f>VLOOKUP(Coffee_data[[#This Row],[Area Code]],Location!$B$1:$E$157,2,FALSE)</f>
        <v>Oregon</v>
      </c>
      <c r="P689" s="19" t="str">
        <f>VLOOKUP(Coffee_data[[#This Row],[Area Code]],Location!$B$1:$E$157,3,FALSE)</f>
        <v>West</v>
      </c>
      <c r="Q689" s="19" t="str">
        <f>VLOOKUP(Coffee_data[[#This Row],[Area Code]],Location!$B$1:$E$157,4,FALSE)</f>
        <v>Small Market</v>
      </c>
      <c r="R689" s="56" t="str">
        <f>HLOOKUP(Coffee_data[[#This Row],[ProductId]],Product!$B$4:$O$7,2,FALSE)</f>
        <v>Regular</v>
      </c>
      <c r="S689" s="56" t="str">
        <f>HLOOKUP(Coffee_data[[#This Row],[ProductId]],Product!$B$4:$O$7,3,FALSE)</f>
        <v>Espresso</v>
      </c>
      <c r="T689" s="56" t="str">
        <f>HLOOKUP(Coffee_data[[#This Row],[ProductId]],Product!$B$4:$O$7,4,FALSE)</f>
        <v>Caffe Latte</v>
      </c>
    </row>
    <row r="690" spans="1:20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115</v>
      </c>
      <c r="L690">
        <v>971</v>
      </c>
      <c r="M690">
        <v>5</v>
      </c>
      <c r="N690" s="2">
        <v>41729</v>
      </c>
      <c r="O690" s="19" t="str">
        <f>VLOOKUP(Coffee_data[[#This Row],[Area Code]],Location!$B$1:$E$157,2,FALSE)</f>
        <v>Oregon</v>
      </c>
      <c r="P690" s="19" t="str">
        <f>VLOOKUP(Coffee_data[[#This Row],[Area Code]],Location!$B$1:$E$157,3,FALSE)</f>
        <v>West</v>
      </c>
      <c r="Q690" s="19" t="str">
        <f>VLOOKUP(Coffee_data[[#This Row],[Area Code]],Location!$B$1:$E$157,4,FALSE)</f>
        <v>Small Market</v>
      </c>
      <c r="R690" s="56" t="str">
        <f>HLOOKUP(Coffee_data[[#This Row],[ProductId]],Product!$B$4:$O$7,2,FALSE)</f>
        <v>Regular</v>
      </c>
      <c r="S690" s="56" t="str">
        <f>HLOOKUP(Coffee_data[[#This Row],[ProductId]],Product!$B$4:$O$7,3,FALSE)</f>
        <v>Espresso</v>
      </c>
      <c r="T690" s="56" t="str">
        <f>HLOOKUP(Coffee_data[[#This Row],[ProductId]],Product!$B$4:$O$7,4,FALSE)</f>
        <v>Caffe Mocha</v>
      </c>
    </row>
    <row r="691" spans="1:20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57</v>
      </c>
      <c r="J691">
        <v>160</v>
      </c>
      <c r="K691">
        <v>316</v>
      </c>
      <c r="L691">
        <v>503</v>
      </c>
      <c r="M691">
        <v>6</v>
      </c>
      <c r="N691" s="2">
        <v>41729</v>
      </c>
      <c r="O691" s="19" t="str">
        <f>VLOOKUP(Coffee_data[[#This Row],[Area Code]],Location!$B$1:$E$157,2,FALSE)</f>
        <v>Oregon</v>
      </c>
      <c r="P691" s="19" t="str">
        <f>VLOOKUP(Coffee_data[[#This Row],[Area Code]],Location!$B$1:$E$157,3,FALSE)</f>
        <v>West</v>
      </c>
      <c r="Q691" s="19" t="str">
        <f>VLOOKUP(Coffee_data[[#This Row],[Area Code]],Location!$B$1:$E$157,4,FALSE)</f>
        <v>Small Market</v>
      </c>
      <c r="R691" s="56" t="str">
        <f>HLOOKUP(Coffee_data[[#This Row],[ProductId]],Product!$B$4:$O$7,2,FALSE)</f>
        <v>Decaf</v>
      </c>
      <c r="S691" s="56" t="str">
        <f>HLOOKUP(Coffee_data[[#This Row],[ProductId]],Product!$B$4:$O$7,3,FALSE)</f>
        <v>Espresso</v>
      </c>
      <c r="T691" s="56" t="str">
        <f>HLOOKUP(Coffee_data[[#This Row],[ProductId]],Product!$B$4:$O$7,4,FALSE)</f>
        <v>Decaf Espresso</v>
      </c>
    </row>
    <row r="692" spans="1:20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151</v>
      </c>
      <c r="L692">
        <v>971</v>
      </c>
      <c r="M692">
        <v>1</v>
      </c>
      <c r="N692" s="2">
        <v>41729</v>
      </c>
      <c r="O692" s="19" t="str">
        <f>VLOOKUP(Coffee_data[[#This Row],[Area Code]],Location!$B$1:$E$157,2,FALSE)</f>
        <v>Oregon</v>
      </c>
      <c r="P692" s="19" t="str">
        <f>VLOOKUP(Coffee_data[[#This Row],[Area Code]],Location!$B$1:$E$157,3,FALSE)</f>
        <v>West</v>
      </c>
      <c r="Q692" s="19" t="str">
        <f>VLOOKUP(Coffee_data[[#This Row],[Area Code]],Location!$B$1:$E$157,4,FALSE)</f>
        <v>Small Market</v>
      </c>
      <c r="R692" s="56" t="str">
        <f>HLOOKUP(Coffee_data[[#This Row],[ProductId]],Product!$B$4:$O$7,2,FALSE)</f>
        <v>Regular</v>
      </c>
      <c r="S692" s="56" t="str">
        <f>HLOOKUP(Coffee_data[[#This Row],[ProductId]],Product!$B$4:$O$7,3,FALSE)</f>
        <v>Coffee</v>
      </c>
      <c r="T692" s="56" t="str">
        <f>HLOOKUP(Coffee_data[[#This Row],[ProductId]],Product!$B$4:$O$7,4,FALSE)</f>
        <v>Amaretto</v>
      </c>
    </row>
    <row r="693" spans="1:20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58</v>
      </c>
      <c r="J693">
        <v>80</v>
      </c>
      <c r="K693">
        <v>142</v>
      </c>
      <c r="L693">
        <v>503</v>
      </c>
      <c r="M693">
        <v>2</v>
      </c>
      <c r="N693" s="2">
        <v>41729</v>
      </c>
      <c r="O693" s="19" t="str">
        <f>VLOOKUP(Coffee_data[[#This Row],[Area Code]],Location!$B$1:$E$157,2,FALSE)</f>
        <v>Oregon</v>
      </c>
      <c r="P693" s="19" t="str">
        <f>VLOOKUP(Coffee_data[[#This Row],[Area Code]],Location!$B$1:$E$157,3,FALSE)</f>
        <v>West</v>
      </c>
      <c r="Q693" s="19" t="str">
        <f>VLOOKUP(Coffee_data[[#This Row],[Area Code]],Location!$B$1:$E$157,4,FALSE)</f>
        <v>Small Market</v>
      </c>
      <c r="R693" s="56" t="str">
        <f>HLOOKUP(Coffee_data[[#This Row],[ProductId]],Product!$B$4:$O$7,2,FALSE)</f>
        <v>Regular</v>
      </c>
      <c r="S693" s="56" t="str">
        <f>HLOOKUP(Coffee_data[[#This Row],[ProductId]],Product!$B$4:$O$7,3,FALSE)</f>
        <v>Coffee</v>
      </c>
      <c r="T693" s="56" t="str">
        <f>HLOOKUP(Coffee_data[[#This Row],[ProductId]],Product!$B$4:$O$7,4,FALSE)</f>
        <v>Columbian</v>
      </c>
    </row>
    <row r="694" spans="1:20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22</v>
      </c>
      <c r="J694">
        <v>40</v>
      </c>
      <c r="K694">
        <v>70</v>
      </c>
      <c r="L694">
        <v>971</v>
      </c>
      <c r="M694">
        <v>8</v>
      </c>
      <c r="N694" s="2">
        <v>41729</v>
      </c>
      <c r="O694" s="19" t="str">
        <f>VLOOKUP(Coffee_data[[#This Row],[Area Code]],Location!$B$1:$E$157,2,FALSE)</f>
        <v>Oregon</v>
      </c>
      <c r="P694" s="19" t="str">
        <f>VLOOKUP(Coffee_data[[#This Row],[Area Code]],Location!$B$1:$E$157,3,FALSE)</f>
        <v>West</v>
      </c>
      <c r="Q694" s="19" t="str">
        <f>VLOOKUP(Coffee_data[[#This Row],[Area Code]],Location!$B$1:$E$157,4,FALSE)</f>
        <v>Small Market</v>
      </c>
      <c r="R694" s="56" t="str">
        <f>HLOOKUP(Coffee_data[[#This Row],[ProductId]],Product!$B$4:$O$7,2,FALSE)</f>
        <v>Decaf</v>
      </c>
      <c r="S694" s="56" t="str">
        <f>HLOOKUP(Coffee_data[[#This Row],[ProductId]],Product!$B$4:$O$7,3,FALSE)</f>
        <v>Herbal Tea</v>
      </c>
      <c r="T694" s="56" t="str">
        <f>HLOOKUP(Coffee_data[[#This Row],[ProductId]],Product!$B$4:$O$7,4,FALSE)</f>
        <v>Chamomile</v>
      </c>
    </row>
    <row r="695" spans="1:20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39</v>
      </c>
      <c r="J695">
        <v>60</v>
      </c>
      <c r="K695">
        <v>81</v>
      </c>
      <c r="L695">
        <v>971</v>
      </c>
      <c r="M695">
        <v>9</v>
      </c>
      <c r="N695" s="2">
        <v>41729</v>
      </c>
      <c r="O695" s="19" t="str">
        <f>VLOOKUP(Coffee_data[[#This Row],[Area Code]],Location!$B$1:$E$157,2,FALSE)</f>
        <v>Oregon</v>
      </c>
      <c r="P695" s="19" t="str">
        <f>VLOOKUP(Coffee_data[[#This Row],[Area Code]],Location!$B$1:$E$157,3,FALSE)</f>
        <v>West</v>
      </c>
      <c r="Q695" s="19" t="str">
        <f>VLOOKUP(Coffee_data[[#This Row],[Area Code]],Location!$B$1:$E$157,4,FALSE)</f>
        <v>Small Market</v>
      </c>
      <c r="R695" s="56" t="str">
        <f>HLOOKUP(Coffee_data[[#This Row],[ProductId]],Product!$B$4:$O$7,2,FALSE)</f>
        <v>Decaf</v>
      </c>
      <c r="S695" s="56" t="str">
        <f>HLOOKUP(Coffee_data[[#This Row],[ProductId]],Product!$B$4:$O$7,3,FALSE)</f>
        <v>Herbal Tea</v>
      </c>
      <c r="T695" s="56" t="str">
        <f>HLOOKUP(Coffee_data[[#This Row],[ProductId]],Product!$B$4:$O$7,4,FALSE)</f>
        <v>Lemon</v>
      </c>
    </row>
    <row r="696" spans="1:20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41</v>
      </c>
      <c r="L696">
        <v>503</v>
      </c>
      <c r="M696">
        <v>11</v>
      </c>
      <c r="N696" s="2">
        <v>41729</v>
      </c>
      <c r="O696" s="19" t="str">
        <f>VLOOKUP(Coffee_data[[#This Row],[Area Code]],Location!$B$1:$E$157,2,FALSE)</f>
        <v>Oregon</v>
      </c>
      <c r="P696" s="19" t="str">
        <f>VLOOKUP(Coffee_data[[#This Row],[Area Code]],Location!$B$1:$E$157,3,FALSE)</f>
        <v>West</v>
      </c>
      <c r="Q696" s="19" t="str">
        <f>VLOOKUP(Coffee_data[[#This Row],[Area Code]],Location!$B$1:$E$157,4,FALSE)</f>
        <v>Small Market</v>
      </c>
      <c r="R696" s="56" t="str">
        <f>HLOOKUP(Coffee_data[[#This Row],[ProductId]],Product!$B$4:$O$7,2,FALSE)</f>
        <v>Regular</v>
      </c>
      <c r="S696" s="56" t="str">
        <f>HLOOKUP(Coffee_data[[#This Row],[ProductId]],Product!$B$4:$O$7,3,FALSE)</f>
        <v>Tea</v>
      </c>
      <c r="T696" s="56" t="str">
        <f>HLOOKUP(Coffee_data[[#This Row],[ProductId]],Product!$B$4:$O$7,4,FALSE)</f>
        <v>Darjeeling</v>
      </c>
    </row>
    <row r="697" spans="1:20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38</v>
      </c>
      <c r="J697">
        <v>100</v>
      </c>
      <c r="K697">
        <v>150</v>
      </c>
      <c r="L697">
        <v>541</v>
      </c>
      <c r="M697">
        <v>12</v>
      </c>
      <c r="N697" s="2">
        <v>41729</v>
      </c>
      <c r="O697" s="19" t="str">
        <f>VLOOKUP(Coffee_data[[#This Row],[Area Code]],Location!$B$1:$E$157,2,FALSE)</f>
        <v>Oregon</v>
      </c>
      <c r="P697" s="19" t="str">
        <f>VLOOKUP(Coffee_data[[#This Row],[Area Code]],Location!$B$1:$E$157,3,FALSE)</f>
        <v>West</v>
      </c>
      <c r="Q697" s="19" t="str">
        <f>VLOOKUP(Coffee_data[[#This Row],[Area Code]],Location!$B$1:$E$157,4,FALSE)</f>
        <v>Small Market</v>
      </c>
      <c r="R697" s="56" t="str">
        <f>HLOOKUP(Coffee_data[[#This Row],[ProductId]],Product!$B$4:$O$7,2,FALSE)</f>
        <v>Regular</v>
      </c>
      <c r="S697" s="56" t="str">
        <f>HLOOKUP(Coffee_data[[#This Row],[ProductId]],Product!$B$4:$O$7,3,FALSE)</f>
        <v>Tea</v>
      </c>
      <c r="T697" s="56" t="str">
        <f>HLOOKUP(Coffee_data[[#This Row],[ProductId]],Product!$B$4:$O$7,4,FALSE)</f>
        <v>Earl Grey</v>
      </c>
    </row>
    <row r="698" spans="1:20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83</v>
      </c>
      <c r="J698">
        <v>110</v>
      </c>
      <c r="K698">
        <v>167</v>
      </c>
      <c r="L698">
        <v>971</v>
      </c>
      <c r="M698">
        <v>13</v>
      </c>
      <c r="N698" s="2">
        <v>41729</v>
      </c>
      <c r="O698" s="19" t="str">
        <f>VLOOKUP(Coffee_data[[#This Row],[Area Code]],Location!$B$1:$E$157,2,FALSE)</f>
        <v>Oregon</v>
      </c>
      <c r="P698" s="19" t="str">
        <f>VLOOKUP(Coffee_data[[#This Row],[Area Code]],Location!$B$1:$E$157,3,FALSE)</f>
        <v>West</v>
      </c>
      <c r="Q698" s="19" t="str">
        <f>VLOOKUP(Coffee_data[[#This Row],[Area Code]],Location!$B$1:$E$157,4,FALSE)</f>
        <v>Small Market</v>
      </c>
      <c r="R698" s="56" t="str">
        <f>HLOOKUP(Coffee_data[[#This Row],[ProductId]],Product!$B$4:$O$7,2,FALSE)</f>
        <v>Regular</v>
      </c>
      <c r="S698" s="56" t="str">
        <f>HLOOKUP(Coffee_data[[#This Row],[ProductId]],Product!$B$4:$O$7,3,FALSE)</f>
        <v>Tea</v>
      </c>
      <c r="T698" s="56" t="str">
        <f>HLOOKUP(Coffee_data[[#This Row],[ProductId]],Product!$B$4:$O$7,4,FALSE)</f>
        <v>Green Tea</v>
      </c>
    </row>
    <row r="699" spans="1:20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47</v>
      </c>
      <c r="J699">
        <v>80</v>
      </c>
      <c r="K699">
        <v>133</v>
      </c>
      <c r="L699">
        <v>503</v>
      </c>
      <c r="M699">
        <v>3</v>
      </c>
      <c r="N699" s="2">
        <v>41729</v>
      </c>
      <c r="O699" s="19" t="str">
        <f>VLOOKUP(Coffee_data[[#This Row],[Area Code]],Location!$B$1:$E$157,2,FALSE)</f>
        <v>Oregon</v>
      </c>
      <c r="P699" s="19" t="str">
        <f>VLOOKUP(Coffee_data[[#This Row],[Area Code]],Location!$B$1:$E$157,3,FALSE)</f>
        <v>West</v>
      </c>
      <c r="Q699" s="19" t="str">
        <f>VLOOKUP(Coffee_data[[#This Row],[Area Code]],Location!$B$1:$E$157,4,FALSE)</f>
        <v>Small Market</v>
      </c>
      <c r="R699" s="56" t="str">
        <f>HLOOKUP(Coffee_data[[#This Row],[ProductId]],Product!$B$4:$O$7,2,FALSE)</f>
        <v>Decaf</v>
      </c>
      <c r="S699" s="56" t="str">
        <f>HLOOKUP(Coffee_data[[#This Row],[ProductId]],Product!$B$4:$O$7,3,FALSE)</f>
        <v>Coffee</v>
      </c>
      <c r="T699" s="56" t="str">
        <f>HLOOKUP(Coffee_data[[#This Row],[ProductId]],Product!$B$4:$O$7,4,FALSE)</f>
        <v>Decaf Irish Cream</v>
      </c>
    </row>
    <row r="700" spans="1:20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44</v>
      </c>
      <c r="J700">
        <v>50</v>
      </c>
      <c r="K700">
        <v>86</v>
      </c>
      <c r="L700">
        <v>206</v>
      </c>
      <c r="M700">
        <v>4</v>
      </c>
      <c r="N700" s="2">
        <v>41729</v>
      </c>
      <c r="O700" s="19" t="str">
        <f>VLOOKUP(Coffee_data[[#This Row],[Area Code]],Location!$B$1:$E$157,2,FALSE)</f>
        <v>Washington</v>
      </c>
      <c r="P700" s="19" t="str">
        <f>VLOOKUP(Coffee_data[[#This Row],[Area Code]],Location!$B$1:$E$157,3,FALSE)</f>
        <v>West</v>
      </c>
      <c r="Q700" s="19" t="str">
        <f>VLOOKUP(Coffee_data[[#This Row],[Area Code]],Location!$B$1:$E$157,4,FALSE)</f>
        <v>Small Market</v>
      </c>
      <c r="R700" s="56" t="str">
        <f>HLOOKUP(Coffee_data[[#This Row],[ProductId]],Product!$B$4:$O$7,2,FALSE)</f>
        <v>Regular</v>
      </c>
      <c r="S700" s="56" t="str">
        <f>HLOOKUP(Coffee_data[[#This Row],[ProductId]],Product!$B$4:$O$7,3,FALSE)</f>
        <v>Espresso</v>
      </c>
      <c r="T700" s="56" t="str">
        <f>HLOOKUP(Coffee_data[[#This Row],[ProductId]],Product!$B$4:$O$7,4,FALSE)</f>
        <v>Caffe Latte</v>
      </c>
    </row>
    <row r="701" spans="1:20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55</v>
      </c>
      <c r="J701">
        <v>70</v>
      </c>
      <c r="K701">
        <v>120</v>
      </c>
      <c r="L701">
        <v>253</v>
      </c>
      <c r="M701">
        <v>5</v>
      </c>
      <c r="N701" s="2">
        <v>41729</v>
      </c>
      <c r="O701" s="19" t="str">
        <f>VLOOKUP(Coffee_data[[#This Row],[Area Code]],Location!$B$1:$E$157,2,FALSE)</f>
        <v>Washington</v>
      </c>
      <c r="P701" s="19" t="str">
        <f>VLOOKUP(Coffee_data[[#This Row],[Area Code]],Location!$B$1:$E$157,3,FALSE)</f>
        <v>West</v>
      </c>
      <c r="Q701" s="19" t="str">
        <f>VLOOKUP(Coffee_data[[#This Row],[Area Code]],Location!$B$1:$E$157,4,FALSE)</f>
        <v>Small Market</v>
      </c>
      <c r="R701" s="56" t="str">
        <f>HLOOKUP(Coffee_data[[#This Row],[ProductId]],Product!$B$4:$O$7,2,FALSE)</f>
        <v>Regular</v>
      </c>
      <c r="S701" s="56" t="str">
        <f>HLOOKUP(Coffee_data[[#This Row],[ProductId]],Product!$B$4:$O$7,3,FALSE)</f>
        <v>Espresso</v>
      </c>
      <c r="T701" s="56" t="str">
        <f>HLOOKUP(Coffee_data[[#This Row],[ProductId]],Product!$B$4:$O$7,4,FALSE)</f>
        <v>Caffe Mocha</v>
      </c>
    </row>
    <row r="702" spans="1:20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54</v>
      </c>
      <c r="J702">
        <v>80</v>
      </c>
      <c r="K702">
        <v>140</v>
      </c>
      <c r="L702">
        <v>206</v>
      </c>
      <c r="M702">
        <v>6</v>
      </c>
      <c r="N702" s="2">
        <v>41729</v>
      </c>
      <c r="O702" s="19" t="str">
        <f>VLOOKUP(Coffee_data[[#This Row],[Area Code]],Location!$B$1:$E$157,2,FALSE)</f>
        <v>Washington</v>
      </c>
      <c r="P702" s="19" t="str">
        <f>VLOOKUP(Coffee_data[[#This Row],[Area Code]],Location!$B$1:$E$157,3,FALSE)</f>
        <v>West</v>
      </c>
      <c r="Q702" s="19" t="str">
        <f>VLOOKUP(Coffee_data[[#This Row],[Area Code]],Location!$B$1:$E$157,4,FALSE)</f>
        <v>Small Market</v>
      </c>
      <c r="R702" s="56" t="str">
        <f>HLOOKUP(Coffee_data[[#This Row],[ProductId]],Product!$B$4:$O$7,2,FALSE)</f>
        <v>Decaf</v>
      </c>
      <c r="S702" s="56" t="str">
        <f>HLOOKUP(Coffee_data[[#This Row],[ProductId]],Product!$B$4:$O$7,3,FALSE)</f>
        <v>Espresso</v>
      </c>
      <c r="T702" s="56" t="str">
        <f>HLOOKUP(Coffee_data[[#This Row],[ProductId]],Product!$B$4:$O$7,4,FALSE)</f>
        <v>Decaf Espresso</v>
      </c>
    </row>
    <row r="703" spans="1:20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41729</v>
      </c>
      <c r="O703" s="19" t="str">
        <f>VLOOKUP(Coffee_data[[#This Row],[Area Code]],Location!$B$1:$E$157,2,FALSE)</f>
        <v>Washington</v>
      </c>
      <c r="P703" s="19" t="str">
        <f>VLOOKUP(Coffee_data[[#This Row],[Area Code]],Location!$B$1:$E$157,3,FALSE)</f>
        <v>West</v>
      </c>
      <c r="Q703" s="19" t="str">
        <f>VLOOKUP(Coffee_data[[#This Row],[Area Code]],Location!$B$1:$E$157,4,FALSE)</f>
        <v>Small Market</v>
      </c>
      <c r="R703" s="56" t="str">
        <f>HLOOKUP(Coffee_data[[#This Row],[ProductId]],Product!$B$4:$O$7,2,FALSE)</f>
        <v>Regular</v>
      </c>
      <c r="S703" s="56" t="str">
        <f>HLOOKUP(Coffee_data[[#This Row],[ProductId]],Product!$B$4:$O$7,3,FALSE)</f>
        <v>Coffee</v>
      </c>
      <c r="T703" s="56" t="str">
        <f>HLOOKUP(Coffee_data[[#This Row],[ProductId]],Product!$B$4:$O$7,4,FALSE)</f>
        <v>Columbian</v>
      </c>
    </row>
    <row r="704" spans="1:20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41729</v>
      </c>
      <c r="O704" s="19" t="str">
        <f>VLOOKUP(Coffee_data[[#This Row],[Area Code]],Location!$B$1:$E$157,2,FALSE)</f>
        <v>Washington</v>
      </c>
      <c r="P704" s="19" t="str">
        <f>VLOOKUP(Coffee_data[[#This Row],[Area Code]],Location!$B$1:$E$157,3,FALSE)</f>
        <v>West</v>
      </c>
      <c r="Q704" s="19" t="str">
        <f>VLOOKUP(Coffee_data[[#This Row],[Area Code]],Location!$B$1:$E$157,4,FALSE)</f>
        <v>Small Market</v>
      </c>
      <c r="R704" s="56" t="str">
        <f>HLOOKUP(Coffee_data[[#This Row],[ProductId]],Product!$B$4:$O$7,2,FALSE)</f>
        <v>Decaf</v>
      </c>
      <c r="S704" s="56" t="str">
        <f>HLOOKUP(Coffee_data[[#This Row],[ProductId]],Product!$B$4:$O$7,3,FALSE)</f>
        <v>Herbal Tea</v>
      </c>
      <c r="T704" s="56" t="str">
        <f>HLOOKUP(Coffee_data[[#This Row],[ProductId]],Product!$B$4:$O$7,4,FALSE)</f>
        <v>Chamomile</v>
      </c>
    </row>
    <row r="705" spans="1:20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21</v>
      </c>
      <c r="J705">
        <v>40</v>
      </c>
      <c r="K705">
        <v>70</v>
      </c>
      <c r="L705">
        <v>509</v>
      </c>
      <c r="M705">
        <v>9</v>
      </c>
      <c r="N705" s="2">
        <v>41729</v>
      </c>
      <c r="O705" s="19" t="str">
        <f>VLOOKUP(Coffee_data[[#This Row],[Area Code]],Location!$B$1:$E$157,2,FALSE)</f>
        <v>Washington</v>
      </c>
      <c r="P705" s="19" t="str">
        <f>VLOOKUP(Coffee_data[[#This Row],[Area Code]],Location!$B$1:$E$157,3,FALSE)</f>
        <v>West</v>
      </c>
      <c r="Q705" s="19" t="str">
        <f>VLOOKUP(Coffee_data[[#This Row],[Area Code]],Location!$B$1:$E$157,4,FALSE)</f>
        <v>Small Market</v>
      </c>
      <c r="R705" s="56" t="str">
        <f>HLOOKUP(Coffee_data[[#This Row],[ProductId]],Product!$B$4:$O$7,2,FALSE)</f>
        <v>Decaf</v>
      </c>
      <c r="S705" s="56" t="str">
        <f>HLOOKUP(Coffee_data[[#This Row],[ProductId]],Product!$B$4:$O$7,3,FALSE)</f>
        <v>Herbal Tea</v>
      </c>
      <c r="T705" s="56" t="str">
        <f>HLOOKUP(Coffee_data[[#This Row],[ProductId]],Product!$B$4:$O$7,4,FALSE)</f>
        <v>Lemon</v>
      </c>
    </row>
    <row r="706" spans="1:20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41</v>
      </c>
      <c r="J706">
        <v>60</v>
      </c>
      <c r="K706">
        <v>90</v>
      </c>
      <c r="L706">
        <v>253</v>
      </c>
      <c r="M706">
        <v>11</v>
      </c>
      <c r="N706" s="2">
        <v>41729</v>
      </c>
      <c r="O706" s="19" t="str">
        <f>VLOOKUP(Coffee_data[[#This Row],[Area Code]],Location!$B$1:$E$157,2,FALSE)</f>
        <v>Washington</v>
      </c>
      <c r="P706" s="19" t="str">
        <f>VLOOKUP(Coffee_data[[#This Row],[Area Code]],Location!$B$1:$E$157,3,FALSE)</f>
        <v>West</v>
      </c>
      <c r="Q706" s="19" t="str">
        <f>VLOOKUP(Coffee_data[[#This Row],[Area Code]],Location!$B$1:$E$157,4,FALSE)</f>
        <v>Small Market</v>
      </c>
      <c r="R706" s="56" t="str">
        <f>HLOOKUP(Coffee_data[[#This Row],[ProductId]],Product!$B$4:$O$7,2,FALSE)</f>
        <v>Regular</v>
      </c>
      <c r="S706" s="56" t="str">
        <f>HLOOKUP(Coffee_data[[#This Row],[ProductId]],Product!$B$4:$O$7,3,FALSE)</f>
        <v>Tea</v>
      </c>
      <c r="T706" s="56" t="str">
        <f>HLOOKUP(Coffee_data[[#This Row],[ProductId]],Product!$B$4:$O$7,4,FALSE)</f>
        <v>Darjeeling</v>
      </c>
    </row>
    <row r="707" spans="1:20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82</v>
      </c>
      <c r="L707">
        <v>253</v>
      </c>
      <c r="M707">
        <v>12</v>
      </c>
      <c r="N707" s="2">
        <v>41729</v>
      </c>
      <c r="O707" s="19" t="str">
        <f>VLOOKUP(Coffee_data[[#This Row],[Area Code]],Location!$B$1:$E$157,2,FALSE)</f>
        <v>Washington</v>
      </c>
      <c r="P707" s="19" t="str">
        <f>VLOOKUP(Coffee_data[[#This Row],[Area Code]],Location!$B$1:$E$157,3,FALSE)</f>
        <v>West</v>
      </c>
      <c r="Q707" s="19" t="str">
        <f>VLOOKUP(Coffee_data[[#This Row],[Area Code]],Location!$B$1:$E$157,4,FALSE)</f>
        <v>Small Market</v>
      </c>
      <c r="R707" s="56" t="str">
        <f>HLOOKUP(Coffee_data[[#This Row],[ProductId]],Product!$B$4:$O$7,2,FALSE)</f>
        <v>Regular</v>
      </c>
      <c r="S707" s="56" t="str">
        <f>HLOOKUP(Coffee_data[[#This Row],[ProductId]],Product!$B$4:$O$7,3,FALSE)</f>
        <v>Tea</v>
      </c>
      <c r="T707" s="56" t="str">
        <f>HLOOKUP(Coffee_data[[#This Row],[ProductId]],Product!$B$4:$O$7,4,FALSE)</f>
        <v>Earl Grey</v>
      </c>
    </row>
    <row r="708" spans="1:20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27</v>
      </c>
      <c r="J708">
        <v>60</v>
      </c>
      <c r="K708">
        <v>100</v>
      </c>
      <c r="L708">
        <v>253</v>
      </c>
      <c r="M708">
        <v>13</v>
      </c>
      <c r="N708" s="2">
        <v>41729</v>
      </c>
      <c r="O708" s="19" t="str">
        <f>VLOOKUP(Coffee_data[[#This Row],[Area Code]],Location!$B$1:$E$157,2,FALSE)</f>
        <v>Washington</v>
      </c>
      <c r="P708" s="19" t="str">
        <f>VLOOKUP(Coffee_data[[#This Row],[Area Code]],Location!$B$1:$E$157,3,FALSE)</f>
        <v>West</v>
      </c>
      <c r="Q708" s="19" t="str">
        <f>VLOOKUP(Coffee_data[[#This Row],[Area Code]],Location!$B$1:$E$157,4,FALSE)</f>
        <v>Small Market</v>
      </c>
      <c r="R708" s="56" t="str">
        <f>HLOOKUP(Coffee_data[[#This Row],[ProductId]],Product!$B$4:$O$7,2,FALSE)</f>
        <v>Regular</v>
      </c>
      <c r="S708" s="56" t="str">
        <f>HLOOKUP(Coffee_data[[#This Row],[ProductId]],Product!$B$4:$O$7,3,FALSE)</f>
        <v>Tea</v>
      </c>
      <c r="T708" s="56" t="str">
        <f>HLOOKUP(Coffee_data[[#This Row],[ProductId]],Product!$B$4:$O$7,4,FALSE)</f>
        <v>Green Tea</v>
      </c>
    </row>
    <row r="709" spans="1:20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173</v>
      </c>
      <c r="J709">
        <v>170</v>
      </c>
      <c r="K709">
        <v>283</v>
      </c>
      <c r="L709">
        <v>206</v>
      </c>
      <c r="M709">
        <v>3</v>
      </c>
      <c r="N709" s="2">
        <v>41729</v>
      </c>
      <c r="O709" s="19" t="str">
        <f>VLOOKUP(Coffee_data[[#This Row],[Area Code]],Location!$B$1:$E$157,2,FALSE)</f>
        <v>Washington</v>
      </c>
      <c r="P709" s="19" t="str">
        <f>VLOOKUP(Coffee_data[[#This Row],[Area Code]],Location!$B$1:$E$157,3,FALSE)</f>
        <v>West</v>
      </c>
      <c r="Q709" s="19" t="str">
        <f>VLOOKUP(Coffee_data[[#This Row],[Area Code]],Location!$B$1:$E$157,4,FALSE)</f>
        <v>Small Market</v>
      </c>
      <c r="R709" s="56" t="str">
        <f>HLOOKUP(Coffee_data[[#This Row],[ProductId]],Product!$B$4:$O$7,2,FALSE)</f>
        <v>Decaf</v>
      </c>
      <c r="S709" s="56" t="str">
        <f>HLOOKUP(Coffee_data[[#This Row],[ProductId]],Product!$B$4:$O$7,3,FALSE)</f>
        <v>Coffee</v>
      </c>
      <c r="T709" s="56" t="str">
        <f>HLOOKUP(Coffee_data[[#This Row],[ProductId]],Product!$B$4:$O$7,4,FALSE)</f>
        <v>Decaf Irish Cream</v>
      </c>
    </row>
    <row r="710" spans="1:20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97</v>
      </c>
      <c r="J710">
        <v>150</v>
      </c>
      <c r="K710">
        <v>259</v>
      </c>
      <c r="L710">
        <v>720</v>
      </c>
      <c r="M710">
        <v>1</v>
      </c>
      <c r="N710" s="2">
        <v>41759</v>
      </c>
      <c r="O710" s="19" t="str">
        <f>VLOOKUP(Coffee_data[[#This Row],[Area Code]],Location!$B$1:$E$157,2,FALSE)</f>
        <v>Colorado</v>
      </c>
      <c r="P710" s="19" t="str">
        <f>VLOOKUP(Coffee_data[[#This Row],[Area Code]],Location!$B$1:$E$157,3,FALSE)</f>
        <v>Central</v>
      </c>
      <c r="Q710" s="19" t="str">
        <f>VLOOKUP(Coffee_data[[#This Row],[Area Code]],Location!$B$1:$E$157,4,FALSE)</f>
        <v>Major Market</v>
      </c>
      <c r="R710" s="56" t="str">
        <f>HLOOKUP(Coffee_data[[#This Row],[ProductId]],Product!$B$4:$O$7,2,FALSE)</f>
        <v>Regular</v>
      </c>
      <c r="S710" s="56" t="str">
        <f>HLOOKUP(Coffee_data[[#This Row],[ProductId]],Product!$B$4:$O$7,3,FALSE)</f>
        <v>Coffee</v>
      </c>
      <c r="T710" s="56" t="str">
        <f>HLOOKUP(Coffee_data[[#This Row],[ProductId]],Product!$B$4:$O$7,4,FALSE)</f>
        <v>Amaretto</v>
      </c>
    </row>
    <row r="711" spans="1:20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78</v>
      </c>
      <c r="J711">
        <v>110</v>
      </c>
      <c r="K711">
        <v>192</v>
      </c>
      <c r="L711">
        <v>303</v>
      </c>
      <c r="M711">
        <v>2</v>
      </c>
      <c r="N711" s="2">
        <v>41759</v>
      </c>
      <c r="O711" s="19" t="str">
        <f>VLOOKUP(Coffee_data[[#This Row],[Area Code]],Location!$B$1:$E$157,2,FALSE)</f>
        <v>Colorado</v>
      </c>
      <c r="P711" s="19" t="str">
        <f>VLOOKUP(Coffee_data[[#This Row],[Area Code]],Location!$B$1:$E$157,3,FALSE)</f>
        <v>Central</v>
      </c>
      <c r="Q711" s="19" t="str">
        <f>VLOOKUP(Coffee_data[[#This Row],[Area Code]],Location!$B$1:$E$157,4,FALSE)</f>
        <v>Major Market</v>
      </c>
      <c r="R711" s="56" t="str">
        <f>HLOOKUP(Coffee_data[[#This Row],[ProductId]],Product!$B$4:$O$7,2,FALSE)</f>
        <v>Regular</v>
      </c>
      <c r="S711" s="56" t="str">
        <f>HLOOKUP(Coffee_data[[#This Row],[ProductId]],Product!$B$4:$O$7,3,FALSE)</f>
        <v>Coffee</v>
      </c>
      <c r="T711" s="56" t="str">
        <f>HLOOKUP(Coffee_data[[#This Row],[ProductId]],Product!$B$4:$O$7,4,FALSE)</f>
        <v>Columbian</v>
      </c>
    </row>
    <row r="712" spans="1:20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29</v>
      </c>
      <c r="J712">
        <v>60</v>
      </c>
      <c r="K712">
        <v>100</v>
      </c>
      <c r="L712">
        <v>720</v>
      </c>
      <c r="M712">
        <v>11</v>
      </c>
      <c r="N712" s="2">
        <v>41759</v>
      </c>
      <c r="O712" s="19" t="str">
        <f>VLOOKUP(Coffee_data[[#This Row],[Area Code]],Location!$B$1:$E$157,2,FALSE)</f>
        <v>Colorado</v>
      </c>
      <c r="P712" s="19" t="str">
        <f>VLOOKUP(Coffee_data[[#This Row],[Area Code]],Location!$B$1:$E$157,3,FALSE)</f>
        <v>Central</v>
      </c>
      <c r="Q712" s="19" t="str">
        <f>VLOOKUP(Coffee_data[[#This Row],[Area Code]],Location!$B$1:$E$157,4,FALSE)</f>
        <v>Major Market</v>
      </c>
      <c r="R712" s="56" t="str">
        <f>HLOOKUP(Coffee_data[[#This Row],[ProductId]],Product!$B$4:$O$7,2,FALSE)</f>
        <v>Regular</v>
      </c>
      <c r="S712" s="56" t="str">
        <f>HLOOKUP(Coffee_data[[#This Row],[ProductId]],Product!$B$4:$O$7,3,FALSE)</f>
        <v>Tea</v>
      </c>
      <c r="T712" s="56" t="str">
        <f>HLOOKUP(Coffee_data[[#This Row],[ProductId]],Product!$B$4:$O$7,4,FALSE)</f>
        <v>Darjeeling</v>
      </c>
    </row>
    <row r="713" spans="1:20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88</v>
      </c>
      <c r="L713">
        <v>303</v>
      </c>
      <c r="M713">
        <v>12</v>
      </c>
      <c r="N713" s="2">
        <v>41759</v>
      </c>
      <c r="O713" s="19" t="str">
        <f>VLOOKUP(Coffee_data[[#This Row],[Area Code]],Location!$B$1:$E$157,2,FALSE)</f>
        <v>Colorado</v>
      </c>
      <c r="P713" s="19" t="str">
        <f>VLOOKUP(Coffee_data[[#This Row],[Area Code]],Location!$B$1:$E$157,3,FALSE)</f>
        <v>Central</v>
      </c>
      <c r="Q713" s="19" t="str">
        <f>VLOOKUP(Coffee_data[[#This Row],[Area Code]],Location!$B$1:$E$157,4,FALSE)</f>
        <v>Major Market</v>
      </c>
      <c r="R713" s="56" t="str">
        <f>HLOOKUP(Coffee_data[[#This Row],[ProductId]],Product!$B$4:$O$7,2,FALSE)</f>
        <v>Regular</v>
      </c>
      <c r="S713" s="56" t="str">
        <f>HLOOKUP(Coffee_data[[#This Row],[ProductId]],Product!$B$4:$O$7,3,FALSE)</f>
        <v>Tea</v>
      </c>
      <c r="T713" s="56" t="str">
        <f>HLOOKUP(Coffee_data[[#This Row],[ProductId]],Product!$B$4:$O$7,4,FALSE)</f>
        <v>Earl Grey</v>
      </c>
    </row>
    <row r="714" spans="1:20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17</v>
      </c>
      <c r="J714">
        <v>50</v>
      </c>
      <c r="K714">
        <v>67</v>
      </c>
      <c r="L714">
        <v>719</v>
      </c>
      <c r="M714">
        <v>13</v>
      </c>
      <c r="N714" s="2">
        <v>41759</v>
      </c>
      <c r="O714" s="19" t="str">
        <f>VLOOKUP(Coffee_data[[#This Row],[Area Code]],Location!$B$1:$E$157,2,FALSE)</f>
        <v>Colorado</v>
      </c>
      <c r="P714" s="19" t="str">
        <f>VLOOKUP(Coffee_data[[#This Row],[Area Code]],Location!$B$1:$E$157,3,FALSE)</f>
        <v>Central</v>
      </c>
      <c r="Q714" s="19" t="str">
        <f>VLOOKUP(Coffee_data[[#This Row],[Area Code]],Location!$B$1:$E$157,4,FALSE)</f>
        <v>Major Market</v>
      </c>
      <c r="R714" s="56" t="str">
        <f>HLOOKUP(Coffee_data[[#This Row],[ProductId]],Product!$B$4:$O$7,2,FALSE)</f>
        <v>Regular</v>
      </c>
      <c r="S714" s="56" t="str">
        <f>HLOOKUP(Coffee_data[[#This Row],[ProductId]],Product!$B$4:$O$7,3,FALSE)</f>
        <v>Tea</v>
      </c>
      <c r="T714" s="56" t="str">
        <f>HLOOKUP(Coffee_data[[#This Row],[ProductId]],Product!$B$4:$O$7,4,FALSE)</f>
        <v>Green Tea</v>
      </c>
    </row>
    <row r="715" spans="1:20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95</v>
      </c>
      <c r="J715">
        <v>150</v>
      </c>
      <c r="K715">
        <v>235</v>
      </c>
      <c r="L715">
        <v>303</v>
      </c>
      <c r="M715">
        <v>5</v>
      </c>
      <c r="N715" s="2">
        <v>41759</v>
      </c>
      <c r="O715" s="19" t="str">
        <f>VLOOKUP(Coffee_data[[#This Row],[Area Code]],Location!$B$1:$E$157,2,FALSE)</f>
        <v>Colorado</v>
      </c>
      <c r="P715" s="19" t="str">
        <f>VLOOKUP(Coffee_data[[#This Row],[Area Code]],Location!$B$1:$E$157,3,FALSE)</f>
        <v>Central</v>
      </c>
      <c r="Q715" s="19" t="str">
        <f>VLOOKUP(Coffee_data[[#This Row],[Area Code]],Location!$B$1:$E$157,4,FALSE)</f>
        <v>Major Market</v>
      </c>
      <c r="R715" s="56" t="str">
        <f>HLOOKUP(Coffee_data[[#This Row],[ProductId]],Product!$B$4:$O$7,2,FALSE)</f>
        <v>Regular</v>
      </c>
      <c r="S715" s="56" t="str">
        <f>HLOOKUP(Coffee_data[[#This Row],[ProductId]],Product!$B$4:$O$7,3,FALSE)</f>
        <v>Espresso</v>
      </c>
      <c r="T715" s="56" t="str">
        <f>HLOOKUP(Coffee_data[[#This Row],[ProductId]],Product!$B$4:$O$7,4,FALSE)</f>
        <v>Caffe Mocha</v>
      </c>
    </row>
    <row r="716" spans="1:20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76</v>
      </c>
      <c r="J716">
        <v>110</v>
      </c>
      <c r="K716">
        <v>180</v>
      </c>
      <c r="L716">
        <v>303</v>
      </c>
      <c r="M716">
        <v>6</v>
      </c>
      <c r="N716" s="2">
        <v>41759</v>
      </c>
      <c r="O716" s="19" t="str">
        <f>VLOOKUP(Coffee_data[[#This Row],[Area Code]],Location!$B$1:$E$157,2,FALSE)</f>
        <v>Colorado</v>
      </c>
      <c r="P716" s="19" t="str">
        <f>VLOOKUP(Coffee_data[[#This Row],[Area Code]],Location!$B$1:$E$157,3,FALSE)</f>
        <v>Central</v>
      </c>
      <c r="Q716" s="19" t="str">
        <f>VLOOKUP(Coffee_data[[#This Row],[Area Code]],Location!$B$1:$E$157,4,FALSE)</f>
        <v>Major Market</v>
      </c>
      <c r="R716" s="56" t="str">
        <f>HLOOKUP(Coffee_data[[#This Row],[ProductId]],Product!$B$4:$O$7,2,FALSE)</f>
        <v>Decaf</v>
      </c>
      <c r="S716" s="56" t="str">
        <f>HLOOKUP(Coffee_data[[#This Row],[ProductId]],Product!$B$4:$O$7,3,FALSE)</f>
        <v>Espresso</v>
      </c>
      <c r="T716" s="56" t="str">
        <f>HLOOKUP(Coffee_data[[#This Row],[ProductId]],Product!$B$4:$O$7,4,FALSE)</f>
        <v>Decaf Espresso</v>
      </c>
    </row>
    <row r="717" spans="1:20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257</v>
      </c>
      <c r="L717">
        <v>720</v>
      </c>
      <c r="M717">
        <v>3</v>
      </c>
      <c r="N717" s="2">
        <v>41759</v>
      </c>
      <c r="O717" s="19" t="str">
        <f>VLOOKUP(Coffee_data[[#This Row],[Area Code]],Location!$B$1:$E$157,2,FALSE)</f>
        <v>Colorado</v>
      </c>
      <c r="P717" s="19" t="str">
        <f>VLOOKUP(Coffee_data[[#This Row],[Area Code]],Location!$B$1:$E$157,3,FALSE)</f>
        <v>Central</v>
      </c>
      <c r="Q717" s="19" t="str">
        <f>VLOOKUP(Coffee_data[[#This Row],[Area Code]],Location!$B$1:$E$157,4,FALSE)</f>
        <v>Major Market</v>
      </c>
      <c r="R717" s="56" t="str">
        <f>HLOOKUP(Coffee_data[[#This Row],[ProductId]],Product!$B$4:$O$7,2,FALSE)</f>
        <v>Decaf</v>
      </c>
      <c r="S717" s="56" t="str">
        <f>HLOOKUP(Coffee_data[[#This Row],[ProductId]],Product!$B$4:$O$7,3,FALSE)</f>
        <v>Coffee</v>
      </c>
      <c r="T717" s="56" t="str">
        <f>HLOOKUP(Coffee_data[[#This Row],[ProductId]],Product!$B$4:$O$7,4,FALSE)</f>
        <v>Decaf Irish Cream</v>
      </c>
    </row>
    <row r="718" spans="1:20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67</v>
      </c>
      <c r="J718">
        <v>140</v>
      </c>
      <c r="K718">
        <v>260</v>
      </c>
      <c r="L718">
        <v>970</v>
      </c>
      <c r="M718">
        <v>8</v>
      </c>
      <c r="N718" s="2">
        <v>41759</v>
      </c>
      <c r="O718" s="19" t="str">
        <f>VLOOKUP(Coffee_data[[#This Row],[Area Code]],Location!$B$1:$E$157,2,FALSE)</f>
        <v>Colorado</v>
      </c>
      <c r="P718" s="19" t="str">
        <f>VLOOKUP(Coffee_data[[#This Row],[Area Code]],Location!$B$1:$E$157,3,FALSE)</f>
        <v>Central</v>
      </c>
      <c r="Q718" s="19" t="str">
        <f>VLOOKUP(Coffee_data[[#This Row],[Area Code]],Location!$B$1:$E$157,4,FALSE)</f>
        <v>Major Market</v>
      </c>
      <c r="R718" s="56" t="str">
        <f>HLOOKUP(Coffee_data[[#This Row],[ProductId]],Product!$B$4:$O$7,2,FALSE)</f>
        <v>Decaf</v>
      </c>
      <c r="S718" s="56" t="str">
        <f>HLOOKUP(Coffee_data[[#This Row],[ProductId]],Product!$B$4:$O$7,3,FALSE)</f>
        <v>Herbal Tea</v>
      </c>
      <c r="T718" s="56" t="str">
        <f>HLOOKUP(Coffee_data[[#This Row],[ProductId]],Product!$B$4:$O$7,4,FALSE)</f>
        <v>Chamomile</v>
      </c>
    </row>
    <row r="719" spans="1:20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41759</v>
      </c>
      <c r="O719" s="19" t="str">
        <f>VLOOKUP(Coffee_data[[#This Row],[Area Code]],Location!$B$1:$E$157,2,FALSE)</f>
        <v>Colorado</v>
      </c>
      <c r="P719" s="19" t="str">
        <f>VLOOKUP(Coffee_data[[#This Row],[Area Code]],Location!$B$1:$E$157,3,FALSE)</f>
        <v>Central</v>
      </c>
      <c r="Q719" s="19" t="str">
        <f>VLOOKUP(Coffee_data[[#This Row],[Area Code]],Location!$B$1:$E$157,4,FALSE)</f>
        <v>Major Market</v>
      </c>
      <c r="R719" s="56" t="str">
        <f>HLOOKUP(Coffee_data[[#This Row],[ProductId]],Product!$B$4:$O$7,2,FALSE)</f>
        <v>Decaf</v>
      </c>
      <c r="S719" s="56" t="str">
        <f>HLOOKUP(Coffee_data[[#This Row],[ProductId]],Product!$B$4:$O$7,3,FALSE)</f>
        <v>Herbal Tea</v>
      </c>
      <c r="T719" s="56" t="str">
        <f>HLOOKUP(Coffee_data[[#This Row],[ProductId]],Product!$B$4:$O$7,4,FALSE)</f>
        <v>Lemon</v>
      </c>
    </row>
    <row r="720" spans="1:20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30</v>
      </c>
      <c r="J720">
        <v>60</v>
      </c>
      <c r="K720">
        <v>100</v>
      </c>
      <c r="L720">
        <v>719</v>
      </c>
      <c r="M720">
        <v>10</v>
      </c>
      <c r="N720" s="2">
        <v>41759</v>
      </c>
      <c r="O720" s="19" t="str">
        <f>VLOOKUP(Coffee_data[[#This Row],[Area Code]],Location!$B$1:$E$157,2,FALSE)</f>
        <v>Colorado</v>
      </c>
      <c r="P720" s="19" t="str">
        <f>VLOOKUP(Coffee_data[[#This Row],[Area Code]],Location!$B$1:$E$157,3,FALSE)</f>
        <v>Central</v>
      </c>
      <c r="Q720" s="19" t="str">
        <f>VLOOKUP(Coffee_data[[#This Row],[Area Code]],Location!$B$1:$E$157,4,FALSE)</f>
        <v>Major Market</v>
      </c>
      <c r="R720" s="56" t="str">
        <f>HLOOKUP(Coffee_data[[#This Row],[ProductId]],Product!$B$4:$O$7,2,FALSE)</f>
        <v>Decaf</v>
      </c>
      <c r="S720" s="56" t="str">
        <f>HLOOKUP(Coffee_data[[#This Row],[ProductId]],Product!$B$4:$O$7,3,FALSE)</f>
        <v>Herbal Tea</v>
      </c>
      <c r="T720" s="56" t="str">
        <f>HLOOKUP(Coffee_data[[#This Row],[ProductId]],Product!$B$4:$O$7,4,FALSE)</f>
        <v>Mint</v>
      </c>
    </row>
    <row r="721" spans="1:20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256</v>
      </c>
      <c r="J721">
        <v>280</v>
      </c>
      <c r="K721">
        <v>480</v>
      </c>
      <c r="L721">
        <v>630</v>
      </c>
      <c r="M721">
        <v>2</v>
      </c>
      <c r="N721" s="2">
        <v>41759</v>
      </c>
      <c r="O721" s="19" t="str">
        <f>VLOOKUP(Coffee_data[[#This Row],[Area Code]],Location!$B$1:$E$157,2,FALSE)</f>
        <v>Illinois</v>
      </c>
      <c r="P721" s="19" t="str">
        <f>VLOOKUP(Coffee_data[[#This Row],[Area Code]],Location!$B$1:$E$157,3,FALSE)</f>
        <v>Central</v>
      </c>
      <c r="Q721" s="19" t="str">
        <f>VLOOKUP(Coffee_data[[#This Row],[Area Code]],Location!$B$1:$E$157,4,FALSE)</f>
        <v>Major Market</v>
      </c>
      <c r="R721" s="56" t="str">
        <f>HLOOKUP(Coffee_data[[#This Row],[ProductId]],Product!$B$4:$O$7,2,FALSE)</f>
        <v>Regular</v>
      </c>
      <c r="S721" s="56" t="str">
        <f>HLOOKUP(Coffee_data[[#This Row],[ProductId]],Product!$B$4:$O$7,3,FALSE)</f>
        <v>Coffee</v>
      </c>
      <c r="T721" s="56" t="str">
        <f>HLOOKUP(Coffee_data[[#This Row],[ProductId]],Product!$B$4:$O$7,4,FALSE)</f>
        <v>Columbian</v>
      </c>
    </row>
    <row r="722" spans="1:20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191</v>
      </c>
      <c r="L722">
        <v>847</v>
      </c>
      <c r="M722">
        <v>11</v>
      </c>
      <c r="N722" s="2">
        <v>41759</v>
      </c>
      <c r="O722" s="19" t="str">
        <f>VLOOKUP(Coffee_data[[#This Row],[Area Code]],Location!$B$1:$E$157,2,FALSE)</f>
        <v>Illinois</v>
      </c>
      <c r="P722" s="19" t="str">
        <f>VLOOKUP(Coffee_data[[#This Row],[Area Code]],Location!$B$1:$E$157,3,FALSE)</f>
        <v>Central</v>
      </c>
      <c r="Q722" s="19" t="str">
        <f>VLOOKUP(Coffee_data[[#This Row],[Area Code]],Location!$B$1:$E$157,4,FALSE)</f>
        <v>Major Market</v>
      </c>
      <c r="R722" s="56" t="str">
        <f>HLOOKUP(Coffee_data[[#This Row],[ProductId]],Product!$B$4:$O$7,2,FALSE)</f>
        <v>Regular</v>
      </c>
      <c r="S722" s="56" t="str">
        <f>HLOOKUP(Coffee_data[[#This Row],[ProductId]],Product!$B$4:$O$7,3,FALSE)</f>
        <v>Tea</v>
      </c>
      <c r="T722" s="56" t="str">
        <f>HLOOKUP(Coffee_data[[#This Row],[ProductId]],Product!$B$4:$O$7,4,FALSE)</f>
        <v>Darjeeling</v>
      </c>
    </row>
    <row r="723" spans="1:20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62</v>
      </c>
      <c r="J723">
        <v>90</v>
      </c>
      <c r="K723">
        <v>140</v>
      </c>
      <c r="L723">
        <v>815</v>
      </c>
      <c r="M723">
        <v>12</v>
      </c>
      <c r="N723" s="2">
        <v>41759</v>
      </c>
      <c r="O723" s="19" t="str">
        <f>VLOOKUP(Coffee_data[[#This Row],[Area Code]],Location!$B$1:$E$157,2,FALSE)</f>
        <v>Illinois</v>
      </c>
      <c r="P723" s="19" t="str">
        <f>VLOOKUP(Coffee_data[[#This Row],[Area Code]],Location!$B$1:$E$157,3,FALSE)</f>
        <v>Central</v>
      </c>
      <c r="Q723" s="19" t="str">
        <f>VLOOKUP(Coffee_data[[#This Row],[Area Code]],Location!$B$1:$E$157,4,FALSE)</f>
        <v>Major Market</v>
      </c>
      <c r="R723" s="56" t="str">
        <f>HLOOKUP(Coffee_data[[#This Row],[ProductId]],Product!$B$4:$O$7,2,FALSE)</f>
        <v>Regular</v>
      </c>
      <c r="S723" s="56" t="str">
        <f>HLOOKUP(Coffee_data[[#This Row],[ProductId]],Product!$B$4:$O$7,3,FALSE)</f>
        <v>Tea</v>
      </c>
      <c r="T723" s="56" t="str">
        <f>HLOOKUP(Coffee_data[[#This Row],[ProductId]],Product!$B$4:$O$7,4,FALSE)</f>
        <v>Earl Grey</v>
      </c>
    </row>
    <row r="724" spans="1:20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41759</v>
      </c>
      <c r="O724" s="19" t="str">
        <f>VLOOKUP(Coffee_data[[#This Row],[Area Code]],Location!$B$1:$E$157,2,FALSE)</f>
        <v>Illinois</v>
      </c>
      <c r="P724" s="19" t="str">
        <f>VLOOKUP(Coffee_data[[#This Row],[Area Code]],Location!$B$1:$E$157,3,FALSE)</f>
        <v>Central</v>
      </c>
      <c r="Q724" s="19" t="str">
        <f>VLOOKUP(Coffee_data[[#This Row],[Area Code]],Location!$B$1:$E$157,4,FALSE)</f>
        <v>Major Market</v>
      </c>
      <c r="R724" s="56" t="str">
        <f>HLOOKUP(Coffee_data[[#This Row],[ProductId]],Product!$B$4:$O$7,2,FALSE)</f>
        <v>Regular</v>
      </c>
      <c r="S724" s="56" t="str">
        <f>HLOOKUP(Coffee_data[[#This Row],[ProductId]],Product!$B$4:$O$7,3,FALSE)</f>
        <v>Espresso</v>
      </c>
      <c r="T724" s="56" t="str">
        <f>HLOOKUP(Coffee_data[[#This Row],[ProductId]],Product!$B$4:$O$7,4,FALSE)</f>
        <v>Caffe Mocha</v>
      </c>
    </row>
    <row r="725" spans="1:20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616</v>
      </c>
      <c r="L725">
        <v>630</v>
      </c>
      <c r="M725">
        <v>6</v>
      </c>
      <c r="N725" s="2">
        <v>41759</v>
      </c>
      <c r="O725" s="19" t="str">
        <f>VLOOKUP(Coffee_data[[#This Row],[Area Code]],Location!$B$1:$E$157,2,FALSE)</f>
        <v>Illinois</v>
      </c>
      <c r="P725" s="19" t="str">
        <f>VLOOKUP(Coffee_data[[#This Row],[Area Code]],Location!$B$1:$E$157,3,FALSE)</f>
        <v>Central</v>
      </c>
      <c r="Q725" s="19" t="str">
        <f>VLOOKUP(Coffee_data[[#This Row],[Area Code]],Location!$B$1:$E$157,4,FALSE)</f>
        <v>Major Market</v>
      </c>
      <c r="R725" s="56" t="str">
        <f>HLOOKUP(Coffee_data[[#This Row],[ProductId]],Product!$B$4:$O$7,2,FALSE)</f>
        <v>Decaf</v>
      </c>
      <c r="S725" s="56" t="str">
        <f>HLOOKUP(Coffee_data[[#This Row],[ProductId]],Product!$B$4:$O$7,3,FALSE)</f>
        <v>Espresso</v>
      </c>
      <c r="T725" s="56" t="str">
        <f>HLOOKUP(Coffee_data[[#This Row],[ProductId]],Product!$B$4:$O$7,4,FALSE)</f>
        <v>Decaf Espresso</v>
      </c>
    </row>
    <row r="726" spans="1:20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216</v>
      </c>
      <c r="J726">
        <v>190</v>
      </c>
      <c r="K726">
        <v>323</v>
      </c>
      <c r="L726">
        <v>618</v>
      </c>
      <c r="M726">
        <v>3</v>
      </c>
      <c r="N726" s="2">
        <v>41759</v>
      </c>
      <c r="O726" s="19" t="str">
        <f>VLOOKUP(Coffee_data[[#This Row],[Area Code]],Location!$B$1:$E$157,2,FALSE)</f>
        <v>Illinois</v>
      </c>
      <c r="P726" s="19" t="str">
        <f>VLOOKUP(Coffee_data[[#This Row],[Area Code]],Location!$B$1:$E$157,3,FALSE)</f>
        <v>Central</v>
      </c>
      <c r="Q726" s="19" t="str">
        <f>VLOOKUP(Coffee_data[[#This Row],[Area Code]],Location!$B$1:$E$157,4,FALSE)</f>
        <v>Major Market</v>
      </c>
      <c r="R726" s="56" t="str">
        <f>HLOOKUP(Coffee_data[[#This Row],[ProductId]],Product!$B$4:$O$7,2,FALSE)</f>
        <v>Decaf</v>
      </c>
      <c r="S726" s="56" t="str">
        <f>HLOOKUP(Coffee_data[[#This Row],[ProductId]],Product!$B$4:$O$7,3,FALSE)</f>
        <v>Coffee</v>
      </c>
      <c r="T726" s="56" t="str">
        <f>HLOOKUP(Coffee_data[[#This Row],[ProductId]],Product!$B$4:$O$7,4,FALSE)</f>
        <v>Decaf Irish Cream</v>
      </c>
    </row>
    <row r="727" spans="1:20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72</v>
      </c>
      <c r="J727">
        <v>140</v>
      </c>
      <c r="K727">
        <v>228</v>
      </c>
      <c r="L727">
        <v>773</v>
      </c>
      <c r="M727">
        <v>8</v>
      </c>
      <c r="N727" s="2">
        <v>41759</v>
      </c>
      <c r="O727" s="19" t="str">
        <f>VLOOKUP(Coffee_data[[#This Row],[Area Code]],Location!$B$1:$E$157,2,FALSE)</f>
        <v>Illinois</v>
      </c>
      <c r="P727" s="19" t="str">
        <f>VLOOKUP(Coffee_data[[#This Row],[Area Code]],Location!$B$1:$E$157,3,FALSE)</f>
        <v>Central</v>
      </c>
      <c r="Q727" s="19" t="str">
        <f>VLOOKUP(Coffee_data[[#This Row],[Area Code]],Location!$B$1:$E$157,4,FALSE)</f>
        <v>Major Market</v>
      </c>
      <c r="R727" s="56" t="str">
        <f>HLOOKUP(Coffee_data[[#This Row],[ProductId]],Product!$B$4:$O$7,2,FALSE)</f>
        <v>Decaf</v>
      </c>
      <c r="S727" s="56" t="str">
        <f>HLOOKUP(Coffee_data[[#This Row],[ProductId]],Product!$B$4:$O$7,3,FALSE)</f>
        <v>Herbal Tea</v>
      </c>
      <c r="T727" s="56" t="str">
        <f>HLOOKUP(Coffee_data[[#This Row],[ProductId]],Product!$B$4:$O$7,4,FALSE)</f>
        <v>Chamomile</v>
      </c>
    </row>
    <row r="728" spans="1:20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151</v>
      </c>
      <c r="L728">
        <v>217</v>
      </c>
      <c r="M728">
        <v>9</v>
      </c>
      <c r="N728" s="2">
        <v>41759</v>
      </c>
      <c r="O728" s="19" t="str">
        <f>VLOOKUP(Coffee_data[[#This Row],[Area Code]],Location!$B$1:$E$157,2,FALSE)</f>
        <v>Illinois</v>
      </c>
      <c r="P728" s="19" t="str">
        <f>VLOOKUP(Coffee_data[[#This Row],[Area Code]],Location!$B$1:$E$157,3,FALSE)</f>
        <v>Central</v>
      </c>
      <c r="Q728" s="19" t="str">
        <f>VLOOKUP(Coffee_data[[#This Row],[Area Code]],Location!$B$1:$E$157,4,FALSE)</f>
        <v>Major Market</v>
      </c>
      <c r="R728" s="56" t="str">
        <f>HLOOKUP(Coffee_data[[#This Row],[ProductId]],Product!$B$4:$O$7,2,FALSE)</f>
        <v>Decaf</v>
      </c>
      <c r="S728" s="56" t="str">
        <f>HLOOKUP(Coffee_data[[#This Row],[ProductId]],Product!$B$4:$O$7,3,FALSE)</f>
        <v>Herbal Tea</v>
      </c>
      <c r="T728" s="56" t="str">
        <f>HLOOKUP(Coffee_data[[#This Row],[ProductId]],Product!$B$4:$O$7,4,FALSE)</f>
        <v>Lemon</v>
      </c>
    </row>
    <row r="729" spans="1:20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90</v>
      </c>
      <c r="J729">
        <v>140</v>
      </c>
      <c r="K729">
        <v>220</v>
      </c>
      <c r="L729">
        <v>773</v>
      </c>
      <c r="M729">
        <v>10</v>
      </c>
      <c r="N729" s="2">
        <v>41759</v>
      </c>
      <c r="O729" s="19" t="str">
        <f>VLOOKUP(Coffee_data[[#This Row],[Area Code]],Location!$B$1:$E$157,2,FALSE)</f>
        <v>Illinois</v>
      </c>
      <c r="P729" s="19" t="str">
        <f>VLOOKUP(Coffee_data[[#This Row],[Area Code]],Location!$B$1:$E$157,3,FALSE)</f>
        <v>Central</v>
      </c>
      <c r="Q729" s="19" t="str">
        <f>VLOOKUP(Coffee_data[[#This Row],[Area Code]],Location!$B$1:$E$157,4,FALSE)</f>
        <v>Major Market</v>
      </c>
      <c r="R729" s="56" t="str">
        <f>HLOOKUP(Coffee_data[[#This Row],[ProductId]],Product!$B$4:$O$7,2,FALSE)</f>
        <v>Decaf</v>
      </c>
      <c r="S729" s="56" t="str">
        <f>HLOOKUP(Coffee_data[[#This Row],[ProductId]],Product!$B$4:$O$7,3,FALSE)</f>
        <v>Herbal Tea</v>
      </c>
      <c r="T729" s="56" t="str">
        <f>HLOOKUP(Coffee_data[[#This Row],[ProductId]],Product!$B$4:$O$7,4,FALSE)</f>
        <v>Mint</v>
      </c>
    </row>
    <row r="730" spans="1:20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41759</v>
      </c>
      <c r="O730" s="19" t="str">
        <f>VLOOKUP(Coffee_data[[#This Row],[Area Code]],Location!$B$1:$E$157,2,FALSE)</f>
        <v>Iowa</v>
      </c>
      <c r="P730" s="19" t="str">
        <f>VLOOKUP(Coffee_data[[#This Row],[Area Code]],Location!$B$1:$E$157,3,FALSE)</f>
        <v>Central</v>
      </c>
      <c r="Q730" s="19" t="str">
        <f>VLOOKUP(Coffee_data[[#This Row],[Area Code]],Location!$B$1:$E$157,4,FALSE)</f>
        <v>Small Market</v>
      </c>
      <c r="R730" s="56" t="str">
        <f>HLOOKUP(Coffee_data[[#This Row],[ProductId]],Product!$B$4:$O$7,2,FALSE)</f>
        <v>Regular</v>
      </c>
      <c r="S730" s="56" t="str">
        <f>HLOOKUP(Coffee_data[[#This Row],[ProductId]],Product!$B$4:$O$7,3,FALSE)</f>
        <v>Coffee</v>
      </c>
      <c r="T730" s="56" t="str">
        <f>HLOOKUP(Coffee_data[[#This Row],[ProductId]],Product!$B$4:$O$7,4,FALSE)</f>
        <v>Amaretto</v>
      </c>
    </row>
    <row r="731" spans="1:20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278</v>
      </c>
      <c r="J731">
        <v>230</v>
      </c>
      <c r="K731">
        <v>450</v>
      </c>
      <c r="L731">
        <v>712</v>
      </c>
      <c r="M731">
        <v>11</v>
      </c>
      <c r="N731" s="2">
        <v>41759</v>
      </c>
      <c r="O731" s="19" t="str">
        <f>VLOOKUP(Coffee_data[[#This Row],[Area Code]],Location!$B$1:$E$157,2,FALSE)</f>
        <v>Iowa</v>
      </c>
      <c r="P731" s="19" t="str">
        <f>VLOOKUP(Coffee_data[[#This Row],[Area Code]],Location!$B$1:$E$157,3,FALSE)</f>
        <v>Central</v>
      </c>
      <c r="Q731" s="19" t="str">
        <f>VLOOKUP(Coffee_data[[#This Row],[Area Code]],Location!$B$1:$E$157,4,FALSE)</f>
        <v>Small Market</v>
      </c>
      <c r="R731" s="56" t="str">
        <f>HLOOKUP(Coffee_data[[#This Row],[ProductId]],Product!$B$4:$O$7,2,FALSE)</f>
        <v>Regular</v>
      </c>
      <c r="S731" s="56" t="str">
        <f>HLOOKUP(Coffee_data[[#This Row],[ProductId]],Product!$B$4:$O$7,3,FALSE)</f>
        <v>Tea</v>
      </c>
      <c r="T731" s="56" t="str">
        <f>HLOOKUP(Coffee_data[[#This Row],[ProductId]],Product!$B$4:$O$7,4,FALSE)</f>
        <v>Darjeeling</v>
      </c>
    </row>
    <row r="732" spans="1:20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236</v>
      </c>
      <c r="J732">
        <v>290</v>
      </c>
      <c r="K732">
        <v>498</v>
      </c>
      <c r="L732">
        <v>563</v>
      </c>
      <c r="M732">
        <v>12</v>
      </c>
      <c r="N732" s="2">
        <v>41759</v>
      </c>
      <c r="O732" s="19" t="str">
        <f>VLOOKUP(Coffee_data[[#This Row],[Area Code]],Location!$B$1:$E$157,2,FALSE)</f>
        <v>Iowa</v>
      </c>
      <c r="P732" s="19" t="str">
        <f>VLOOKUP(Coffee_data[[#This Row],[Area Code]],Location!$B$1:$E$157,3,FALSE)</f>
        <v>Central</v>
      </c>
      <c r="Q732" s="19" t="str">
        <f>VLOOKUP(Coffee_data[[#This Row],[Area Code]],Location!$B$1:$E$157,4,FALSE)</f>
        <v>Small Market</v>
      </c>
      <c r="R732" s="56" t="str">
        <f>HLOOKUP(Coffee_data[[#This Row],[ProductId]],Product!$B$4:$O$7,2,FALSE)</f>
        <v>Regular</v>
      </c>
      <c r="S732" s="56" t="str">
        <f>HLOOKUP(Coffee_data[[#This Row],[ProductId]],Product!$B$4:$O$7,3,FALSE)</f>
        <v>Tea</v>
      </c>
      <c r="T732" s="56" t="str">
        <f>HLOOKUP(Coffee_data[[#This Row],[ProductId]],Product!$B$4:$O$7,4,FALSE)</f>
        <v>Earl Grey</v>
      </c>
    </row>
    <row r="733" spans="1:20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55</v>
      </c>
      <c r="L733">
        <v>319</v>
      </c>
      <c r="M733">
        <v>5</v>
      </c>
      <c r="N733" s="2">
        <v>41759</v>
      </c>
      <c r="O733" s="19" t="str">
        <f>VLOOKUP(Coffee_data[[#This Row],[Area Code]],Location!$B$1:$E$157,2,FALSE)</f>
        <v>Iowa</v>
      </c>
      <c r="P733" s="19" t="str">
        <f>VLOOKUP(Coffee_data[[#This Row],[Area Code]],Location!$B$1:$E$157,3,FALSE)</f>
        <v>Central</v>
      </c>
      <c r="Q733" s="19" t="str">
        <f>VLOOKUP(Coffee_data[[#This Row],[Area Code]],Location!$B$1:$E$157,4,FALSE)</f>
        <v>Small Market</v>
      </c>
      <c r="R733" s="56" t="str">
        <f>HLOOKUP(Coffee_data[[#This Row],[ProductId]],Product!$B$4:$O$7,2,FALSE)</f>
        <v>Regular</v>
      </c>
      <c r="S733" s="56" t="str">
        <f>HLOOKUP(Coffee_data[[#This Row],[ProductId]],Product!$B$4:$O$7,3,FALSE)</f>
        <v>Espresso</v>
      </c>
      <c r="T733" s="56" t="str">
        <f>HLOOKUP(Coffee_data[[#This Row],[ProductId]],Product!$B$4:$O$7,4,FALSE)</f>
        <v>Caffe Mocha</v>
      </c>
    </row>
    <row r="734" spans="1:20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41759</v>
      </c>
      <c r="O734" s="19" t="str">
        <f>VLOOKUP(Coffee_data[[#This Row],[Area Code]],Location!$B$1:$E$157,2,FALSE)</f>
        <v>Iowa</v>
      </c>
      <c r="P734" s="19" t="str">
        <f>VLOOKUP(Coffee_data[[#This Row],[Area Code]],Location!$B$1:$E$157,3,FALSE)</f>
        <v>Central</v>
      </c>
      <c r="Q734" s="19" t="str">
        <f>VLOOKUP(Coffee_data[[#This Row],[Area Code]],Location!$B$1:$E$157,4,FALSE)</f>
        <v>Small Market</v>
      </c>
      <c r="R734" s="56" t="str">
        <f>HLOOKUP(Coffee_data[[#This Row],[ProductId]],Product!$B$4:$O$7,2,FALSE)</f>
        <v>Decaf</v>
      </c>
      <c r="S734" s="56" t="str">
        <f>HLOOKUP(Coffee_data[[#This Row],[ProductId]],Product!$B$4:$O$7,3,FALSE)</f>
        <v>Espresso</v>
      </c>
      <c r="T734" s="56" t="str">
        <f>HLOOKUP(Coffee_data[[#This Row],[ProductId]],Product!$B$4:$O$7,4,FALSE)</f>
        <v>Decaf Espresso</v>
      </c>
    </row>
    <row r="735" spans="1:20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28</v>
      </c>
      <c r="J735">
        <v>40</v>
      </c>
      <c r="K735">
        <v>70</v>
      </c>
      <c r="L735">
        <v>515</v>
      </c>
      <c r="M735">
        <v>2</v>
      </c>
      <c r="N735" s="2">
        <v>41759</v>
      </c>
      <c r="O735" s="19" t="str">
        <f>VLOOKUP(Coffee_data[[#This Row],[Area Code]],Location!$B$1:$E$157,2,FALSE)</f>
        <v>Iowa</v>
      </c>
      <c r="P735" s="19" t="str">
        <f>VLOOKUP(Coffee_data[[#This Row],[Area Code]],Location!$B$1:$E$157,3,FALSE)</f>
        <v>Central</v>
      </c>
      <c r="Q735" s="19" t="str">
        <f>VLOOKUP(Coffee_data[[#This Row],[Area Code]],Location!$B$1:$E$157,4,FALSE)</f>
        <v>Small Market</v>
      </c>
      <c r="R735" s="56" t="str">
        <f>HLOOKUP(Coffee_data[[#This Row],[ProductId]],Product!$B$4:$O$7,2,FALSE)</f>
        <v>Regular</v>
      </c>
      <c r="S735" s="56" t="str">
        <f>HLOOKUP(Coffee_data[[#This Row],[ProductId]],Product!$B$4:$O$7,3,FALSE)</f>
        <v>Coffee</v>
      </c>
      <c r="T735" s="56" t="str">
        <f>HLOOKUP(Coffee_data[[#This Row],[ProductId]],Product!$B$4:$O$7,4,FALSE)</f>
        <v>Columbian</v>
      </c>
    </row>
    <row r="736" spans="1:20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41759</v>
      </c>
      <c r="O736" s="19" t="str">
        <f>VLOOKUP(Coffee_data[[#This Row],[Area Code]],Location!$B$1:$E$157,2,FALSE)</f>
        <v>Iowa</v>
      </c>
      <c r="P736" s="19" t="str">
        <f>VLOOKUP(Coffee_data[[#This Row],[Area Code]],Location!$B$1:$E$157,3,FALSE)</f>
        <v>Central</v>
      </c>
      <c r="Q736" s="19" t="str">
        <f>VLOOKUP(Coffee_data[[#This Row],[Area Code]],Location!$B$1:$E$157,4,FALSE)</f>
        <v>Small Market</v>
      </c>
      <c r="R736" s="56" t="str">
        <f>HLOOKUP(Coffee_data[[#This Row],[ProductId]],Product!$B$4:$O$7,2,FALSE)</f>
        <v>Decaf</v>
      </c>
      <c r="S736" s="56" t="str">
        <f>HLOOKUP(Coffee_data[[#This Row],[ProductId]],Product!$B$4:$O$7,3,FALSE)</f>
        <v>Coffee</v>
      </c>
      <c r="T736" s="56" t="str">
        <f>HLOOKUP(Coffee_data[[#This Row],[ProductId]],Product!$B$4:$O$7,4,FALSE)</f>
        <v>Decaf Irish Cream</v>
      </c>
    </row>
    <row r="737" spans="1:20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236</v>
      </c>
      <c r="J737">
        <v>310</v>
      </c>
      <c r="K737">
        <v>522</v>
      </c>
      <c r="L737">
        <v>563</v>
      </c>
      <c r="M737">
        <v>8</v>
      </c>
      <c r="N737" s="2">
        <v>41759</v>
      </c>
      <c r="O737" s="19" t="str">
        <f>VLOOKUP(Coffee_data[[#This Row],[Area Code]],Location!$B$1:$E$157,2,FALSE)</f>
        <v>Iowa</v>
      </c>
      <c r="P737" s="19" t="str">
        <f>VLOOKUP(Coffee_data[[#This Row],[Area Code]],Location!$B$1:$E$157,3,FALSE)</f>
        <v>Central</v>
      </c>
      <c r="Q737" s="19" t="str">
        <f>VLOOKUP(Coffee_data[[#This Row],[Area Code]],Location!$B$1:$E$157,4,FALSE)</f>
        <v>Small Market</v>
      </c>
      <c r="R737" s="56" t="str">
        <f>HLOOKUP(Coffee_data[[#This Row],[ProductId]],Product!$B$4:$O$7,2,FALSE)</f>
        <v>Decaf</v>
      </c>
      <c r="S737" s="56" t="str">
        <f>HLOOKUP(Coffee_data[[#This Row],[ProductId]],Product!$B$4:$O$7,3,FALSE)</f>
        <v>Herbal Tea</v>
      </c>
      <c r="T737" s="56" t="str">
        <f>HLOOKUP(Coffee_data[[#This Row],[ProductId]],Product!$B$4:$O$7,4,FALSE)</f>
        <v>Chamomile</v>
      </c>
    </row>
    <row r="738" spans="1:20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279</v>
      </c>
      <c r="L738">
        <v>515</v>
      </c>
      <c r="M738">
        <v>9</v>
      </c>
      <c r="N738" s="2">
        <v>41759</v>
      </c>
      <c r="O738" s="19" t="str">
        <f>VLOOKUP(Coffee_data[[#This Row],[Area Code]],Location!$B$1:$E$157,2,FALSE)</f>
        <v>Iowa</v>
      </c>
      <c r="P738" s="19" t="str">
        <f>VLOOKUP(Coffee_data[[#This Row],[Area Code]],Location!$B$1:$E$157,3,FALSE)</f>
        <v>Central</v>
      </c>
      <c r="Q738" s="19" t="str">
        <f>VLOOKUP(Coffee_data[[#This Row],[Area Code]],Location!$B$1:$E$157,4,FALSE)</f>
        <v>Small Market</v>
      </c>
      <c r="R738" s="56" t="str">
        <f>HLOOKUP(Coffee_data[[#This Row],[ProductId]],Product!$B$4:$O$7,2,FALSE)</f>
        <v>Decaf</v>
      </c>
      <c r="S738" s="56" t="str">
        <f>HLOOKUP(Coffee_data[[#This Row],[ProductId]],Product!$B$4:$O$7,3,FALSE)</f>
        <v>Herbal Tea</v>
      </c>
      <c r="T738" s="56" t="str">
        <f>HLOOKUP(Coffee_data[[#This Row],[ProductId]],Product!$B$4:$O$7,4,FALSE)</f>
        <v>Lemon</v>
      </c>
    </row>
    <row r="739" spans="1:20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41759</v>
      </c>
      <c r="O739" s="19" t="str">
        <f>VLOOKUP(Coffee_data[[#This Row],[Area Code]],Location!$B$1:$E$157,2,FALSE)</f>
        <v>Missouri</v>
      </c>
      <c r="P739" s="19" t="str">
        <f>VLOOKUP(Coffee_data[[#This Row],[Area Code]],Location!$B$1:$E$157,3,FALSE)</f>
        <v>Central</v>
      </c>
      <c r="Q739" s="19" t="str">
        <f>VLOOKUP(Coffee_data[[#This Row],[Area Code]],Location!$B$1:$E$157,4,FALSE)</f>
        <v>Small Market</v>
      </c>
      <c r="R739" s="56" t="str">
        <f>HLOOKUP(Coffee_data[[#This Row],[ProductId]],Product!$B$4:$O$7,2,FALSE)</f>
        <v>Regular</v>
      </c>
      <c r="S739" s="56" t="str">
        <f>HLOOKUP(Coffee_data[[#This Row],[ProductId]],Product!$B$4:$O$7,3,FALSE)</f>
        <v>Tea</v>
      </c>
      <c r="T739" s="56" t="str">
        <f>HLOOKUP(Coffee_data[[#This Row],[ProductId]],Product!$B$4:$O$7,4,FALSE)</f>
        <v>Darjeeling</v>
      </c>
    </row>
    <row r="740" spans="1:20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41759</v>
      </c>
      <c r="O740" s="19" t="str">
        <f>VLOOKUP(Coffee_data[[#This Row],[Area Code]],Location!$B$1:$E$157,2,FALSE)</f>
        <v>Missouri</v>
      </c>
      <c r="P740" s="19" t="str">
        <f>VLOOKUP(Coffee_data[[#This Row],[Area Code]],Location!$B$1:$E$157,3,FALSE)</f>
        <v>Central</v>
      </c>
      <c r="Q740" s="19" t="str">
        <f>VLOOKUP(Coffee_data[[#This Row],[Area Code]],Location!$B$1:$E$157,4,FALSE)</f>
        <v>Small Market</v>
      </c>
      <c r="R740" s="56" t="str">
        <f>HLOOKUP(Coffee_data[[#This Row],[ProductId]],Product!$B$4:$O$7,2,FALSE)</f>
        <v>Regular</v>
      </c>
      <c r="S740" s="56" t="str">
        <f>HLOOKUP(Coffee_data[[#This Row],[ProductId]],Product!$B$4:$O$7,3,FALSE)</f>
        <v>Tea</v>
      </c>
      <c r="T740" s="56" t="str">
        <f>HLOOKUP(Coffee_data[[#This Row],[ProductId]],Product!$B$4:$O$7,4,FALSE)</f>
        <v>Earl Grey</v>
      </c>
    </row>
    <row r="741" spans="1:20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43</v>
      </c>
      <c r="J741">
        <v>40</v>
      </c>
      <c r="K741">
        <v>83</v>
      </c>
      <c r="L741">
        <v>573</v>
      </c>
      <c r="M741">
        <v>13</v>
      </c>
      <c r="N741" s="2">
        <v>41759</v>
      </c>
      <c r="O741" s="19" t="str">
        <f>VLOOKUP(Coffee_data[[#This Row],[Area Code]],Location!$B$1:$E$157,2,FALSE)</f>
        <v>Missouri</v>
      </c>
      <c r="P741" s="19" t="str">
        <f>VLOOKUP(Coffee_data[[#This Row],[Area Code]],Location!$B$1:$E$157,3,FALSE)</f>
        <v>Central</v>
      </c>
      <c r="Q741" s="19" t="str">
        <f>VLOOKUP(Coffee_data[[#This Row],[Area Code]],Location!$B$1:$E$157,4,FALSE)</f>
        <v>Small Market</v>
      </c>
      <c r="R741" s="56" t="str">
        <f>HLOOKUP(Coffee_data[[#This Row],[ProductId]],Product!$B$4:$O$7,2,FALSE)</f>
        <v>Regular</v>
      </c>
      <c r="S741" s="56" t="str">
        <f>HLOOKUP(Coffee_data[[#This Row],[ProductId]],Product!$B$4:$O$7,3,FALSE)</f>
        <v>Tea</v>
      </c>
      <c r="T741" s="56" t="str">
        <f>HLOOKUP(Coffee_data[[#This Row],[ProductId]],Product!$B$4:$O$7,4,FALSE)</f>
        <v>Green Tea</v>
      </c>
    </row>
    <row r="742" spans="1:20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45</v>
      </c>
      <c r="J742">
        <v>70</v>
      </c>
      <c r="K742">
        <v>115</v>
      </c>
      <c r="L742">
        <v>636</v>
      </c>
      <c r="M742">
        <v>5</v>
      </c>
      <c r="N742" s="2">
        <v>41759</v>
      </c>
      <c r="O742" s="19" t="str">
        <f>VLOOKUP(Coffee_data[[#This Row],[Area Code]],Location!$B$1:$E$157,2,FALSE)</f>
        <v>Missouri</v>
      </c>
      <c r="P742" s="19" t="str">
        <f>VLOOKUP(Coffee_data[[#This Row],[Area Code]],Location!$B$1:$E$157,3,FALSE)</f>
        <v>Central</v>
      </c>
      <c r="Q742" s="19" t="str">
        <f>VLOOKUP(Coffee_data[[#This Row],[Area Code]],Location!$B$1:$E$157,4,FALSE)</f>
        <v>Small Market</v>
      </c>
      <c r="R742" s="56" t="str">
        <f>HLOOKUP(Coffee_data[[#This Row],[ProductId]],Product!$B$4:$O$7,2,FALSE)</f>
        <v>Regular</v>
      </c>
      <c r="S742" s="56" t="str">
        <f>HLOOKUP(Coffee_data[[#This Row],[ProductId]],Product!$B$4:$O$7,3,FALSE)</f>
        <v>Espresso</v>
      </c>
      <c r="T742" s="56" t="str">
        <f>HLOOKUP(Coffee_data[[#This Row],[ProductId]],Product!$B$4:$O$7,4,FALSE)</f>
        <v>Caffe Mocha</v>
      </c>
    </row>
    <row r="743" spans="1:20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46</v>
      </c>
      <c r="J743">
        <v>70</v>
      </c>
      <c r="K743">
        <v>104</v>
      </c>
      <c r="L743">
        <v>816</v>
      </c>
      <c r="M743">
        <v>6</v>
      </c>
      <c r="N743" s="2">
        <v>41759</v>
      </c>
      <c r="O743" s="19" t="str">
        <f>VLOOKUP(Coffee_data[[#This Row],[Area Code]],Location!$B$1:$E$157,2,FALSE)</f>
        <v>Missouri</v>
      </c>
      <c r="P743" s="19" t="str">
        <f>VLOOKUP(Coffee_data[[#This Row],[Area Code]],Location!$B$1:$E$157,3,FALSE)</f>
        <v>Central</v>
      </c>
      <c r="Q743" s="19" t="str">
        <f>VLOOKUP(Coffee_data[[#This Row],[Area Code]],Location!$B$1:$E$157,4,FALSE)</f>
        <v>Small Market</v>
      </c>
      <c r="R743" s="56" t="str">
        <f>HLOOKUP(Coffee_data[[#This Row],[ProductId]],Product!$B$4:$O$7,2,FALSE)</f>
        <v>Decaf</v>
      </c>
      <c r="S743" s="56" t="str">
        <f>HLOOKUP(Coffee_data[[#This Row],[ProductId]],Product!$B$4:$O$7,3,FALSE)</f>
        <v>Espresso</v>
      </c>
      <c r="T743" s="56" t="str">
        <f>HLOOKUP(Coffee_data[[#This Row],[ProductId]],Product!$B$4:$O$7,4,FALSE)</f>
        <v>Decaf Espresso</v>
      </c>
    </row>
    <row r="744" spans="1:20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178</v>
      </c>
      <c r="L744">
        <v>573</v>
      </c>
      <c r="M744">
        <v>2</v>
      </c>
      <c r="N744" s="2">
        <v>41759</v>
      </c>
      <c r="O744" s="19" t="str">
        <f>VLOOKUP(Coffee_data[[#This Row],[Area Code]],Location!$B$1:$E$157,2,FALSE)</f>
        <v>Missouri</v>
      </c>
      <c r="P744" s="19" t="str">
        <f>VLOOKUP(Coffee_data[[#This Row],[Area Code]],Location!$B$1:$E$157,3,FALSE)</f>
        <v>Central</v>
      </c>
      <c r="Q744" s="19" t="str">
        <f>VLOOKUP(Coffee_data[[#This Row],[Area Code]],Location!$B$1:$E$157,4,FALSE)</f>
        <v>Small Market</v>
      </c>
      <c r="R744" s="56" t="str">
        <f>HLOOKUP(Coffee_data[[#This Row],[ProductId]],Product!$B$4:$O$7,2,FALSE)</f>
        <v>Regular</v>
      </c>
      <c r="S744" s="56" t="str">
        <f>HLOOKUP(Coffee_data[[#This Row],[ProductId]],Product!$B$4:$O$7,3,FALSE)</f>
        <v>Coffee</v>
      </c>
      <c r="T744" s="56" t="str">
        <f>HLOOKUP(Coffee_data[[#This Row],[ProductId]],Product!$B$4:$O$7,4,FALSE)</f>
        <v>Columbian</v>
      </c>
    </row>
    <row r="745" spans="1:20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73</v>
      </c>
      <c r="J745">
        <v>80</v>
      </c>
      <c r="K745">
        <v>147</v>
      </c>
      <c r="L745">
        <v>660</v>
      </c>
      <c r="M745">
        <v>3</v>
      </c>
      <c r="N745" s="2">
        <v>41759</v>
      </c>
      <c r="O745" s="19" t="str">
        <f>VLOOKUP(Coffee_data[[#This Row],[Area Code]],Location!$B$1:$E$157,2,FALSE)</f>
        <v>Missouri</v>
      </c>
      <c r="P745" s="19" t="str">
        <f>VLOOKUP(Coffee_data[[#This Row],[Area Code]],Location!$B$1:$E$157,3,FALSE)</f>
        <v>Central</v>
      </c>
      <c r="Q745" s="19" t="str">
        <f>VLOOKUP(Coffee_data[[#This Row],[Area Code]],Location!$B$1:$E$157,4,FALSE)</f>
        <v>Small Market</v>
      </c>
      <c r="R745" s="56" t="str">
        <f>HLOOKUP(Coffee_data[[#This Row],[ProductId]],Product!$B$4:$O$7,2,FALSE)</f>
        <v>Decaf</v>
      </c>
      <c r="S745" s="56" t="str">
        <f>HLOOKUP(Coffee_data[[#This Row],[ProductId]],Product!$B$4:$O$7,3,FALSE)</f>
        <v>Coffee</v>
      </c>
      <c r="T745" s="56" t="str">
        <f>HLOOKUP(Coffee_data[[#This Row],[ProductId]],Product!$B$4:$O$7,4,FALSE)</f>
        <v>Decaf Irish Cream</v>
      </c>
    </row>
    <row r="746" spans="1:20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22</v>
      </c>
      <c r="J746">
        <v>60</v>
      </c>
      <c r="K746">
        <v>90</v>
      </c>
      <c r="L746">
        <v>417</v>
      </c>
      <c r="M746">
        <v>8</v>
      </c>
      <c r="N746" s="2">
        <v>41759</v>
      </c>
      <c r="O746" s="19" t="str">
        <f>VLOOKUP(Coffee_data[[#This Row],[Area Code]],Location!$B$1:$E$157,2,FALSE)</f>
        <v>Missouri</v>
      </c>
      <c r="P746" s="19" t="str">
        <f>VLOOKUP(Coffee_data[[#This Row],[Area Code]],Location!$B$1:$E$157,3,FALSE)</f>
        <v>Central</v>
      </c>
      <c r="Q746" s="19" t="str">
        <f>VLOOKUP(Coffee_data[[#This Row],[Area Code]],Location!$B$1:$E$157,4,FALSE)</f>
        <v>Small Market</v>
      </c>
      <c r="R746" s="56" t="str">
        <f>HLOOKUP(Coffee_data[[#This Row],[ProductId]],Product!$B$4:$O$7,2,FALSE)</f>
        <v>Decaf</v>
      </c>
      <c r="S746" s="56" t="str">
        <f>HLOOKUP(Coffee_data[[#This Row],[ProductId]],Product!$B$4:$O$7,3,FALSE)</f>
        <v>Herbal Tea</v>
      </c>
      <c r="T746" s="56" t="str">
        <f>HLOOKUP(Coffee_data[[#This Row],[ProductId]],Product!$B$4:$O$7,4,FALSE)</f>
        <v>Chamomile</v>
      </c>
    </row>
    <row r="747" spans="1:20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41759</v>
      </c>
      <c r="O747" s="19" t="str">
        <f>VLOOKUP(Coffee_data[[#This Row],[Area Code]],Location!$B$1:$E$157,2,FALSE)</f>
        <v>Missouri</v>
      </c>
      <c r="P747" s="19" t="str">
        <f>VLOOKUP(Coffee_data[[#This Row],[Area Code]],Location!$B$1:$E$157,3,FALSE)</f>
        <v>Central</v>
      </c>
      <c r="Q747" s="19" t="str">
        <f>VLOOKUP(Coffee_data[[#This Row],[Area Code]],Location!$B$1:$E$157,4,FALSE)</f>
        <v>Small Market</v>
      </c>
      <c r="R747" s="56" t="str">
        <f>HLOOKUP(Coffee_data[[#This Row],[ProductId]],Product!$B$4:$O$7,2,FALSE)</f>
        <v>Decaf</v>
      </c>
      <c r="S747" s="56" t="str">
        <f>HLOOKUP(Coffee_data[[#This Row],[ProductId]],Product!$B$4:$O$7,3,FALSE)</f>
        <v>Herbal Tea</v>
      </c>
      <c r="T747" s="56" t="str">
        <f>HLOOKUP(Coffee_data[[#This Row],[ProductId]],Product!$B$4:$O$7,4,FALSE)</f>
        <v>Lemon</v>
      </c>
    </row>
    <row r="748" spans="1:20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91</v>
      </c>
      <c r="J748">
        <v>120</v>
      </c>
      <c r="K748">
        <v>189</v>
      </c>
      <c r="L748">
        <v>234</v>
      </c>
      <c r="M748">
        <v>11</v>
      </c>
      <c r="N748" s="2">
        <v>41759</v>
      </c>
      <c r="O748" s="19" t="str">
        <f>VLOOKUP(Coffee_data[[#This Row],[Area Code]],Location!$B$1:$E$157,2,FALSE)</f>
        <v>Ohio</v>
      </c>
      <c r="P748" s="19" t="str">
        <f>VLOOKUP(Coffee_data[[#This Row],[Area Code]],Location!$B$1:$E$157,3,FALSE)</f>
        <v>Central</v>
      </c>
      <c r="Q748" s="19" t="str">
        <f>VLOOKUP(Coffee_data[[#This Row],[Area Code]],Location!$B$1:$E$157,4,FALSE)</f>
        <v>Major Market</v>
      </c>
      <c r="R748" s="56" t="str">
        <f>HLOOKUP(Coffee_data[[#This Row],[ProductId]],Product!$B$4:$O$7,2,FALSE)</f>
        <v>Regular</v>
      </c>
      <c r="S748" s="56" t="str">
        <f>HLOOKUP(Coffee_data[[#This Row],[ProductId]],Product!$B$4:$O$7,3,FALSE)</f>
        <v>Tea</v>
      </c>
      <c r="T748" s="56" t="str">
        <f>HLOOKUP(Coffee_data[[#This Row],[ProductId]],Product!$B$4:$O$7,4,FALSE)</f>
        <v>Darjeeling</v>
      </c>
    </row>
    <row r="749" spans="1:20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78</v>
      </c>
      <c r="J749">
        <v>150</v>
      </c>
      <c r="K749">
        <v>252</v>
      </c>
      <c r="L749">
        <v>513</v>
      </c>
      <c r="M749">
        <v>12</v>
      </c>
      <c r="N749" s="2">
        <v>41759</v>
      </c>
      <c r="O749" s="19" t="str">
        <f>VLOOKUP(Coffee_data[[#This Row],[Area Code]],Location!$B$1:$E$157,2,FALSE)</f>
        <v>Ohio</v>
      </c>
      <c r="P749" s="19" t="str">
        <f>VLOOKUP(Coffee_data[[#This Row],[Area Code]],Location!$B$1:$E$157,3,FALSE)</f>
        <v>Central</v>
      </c>
      <c r="Q749" s="19" t="str">
        <f>VLOOKUP(Coffee_data[[#This Row],[Area Code]],Location!$B$1:$E$157,4,FALSE)</f>
        <v>Major Market</v>
      </c>
      <c r="R749" s="56" t="str">
        <f>HLOOKUP(Coffee_data[[#This Row],[ProductId]],Product!$B$4:$O$7,2,FALSE)</f>
        <v>Regular</v>
      </c>
      <c r="S749" s="56" t="str">
        <f>HLOOKUP(Coffee_data[[#This Row],[ProductId]],Product!$B$4:$O$7,3,FALSE)</f>
        <v>Tea</v>
      </c>
      <c r="T749" s="56" t="str">
        <f>HLOOKUP(Coffee_data[[#This Row],[ProductId]],Product!$B$4:$O$7,4,FALSE)</f>
        <v>Earl Grey</v>
      </c>
    </row>
    <row r="750" spans="1:20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345</v>
      </c>
      <c r="L750">
        <v>740</v>
      </c>
      <c r="M750">
        <v>5</v>
      </c>
      <c r="N750" s="2">
        <v>41759</v>
      </c>
      <c r="O750" s="19" t="str">
        <f>VLOOKUP(Coffee_data[[#This Row],[Area Code]],Location!$B$1:$E$157,2,FALSE)</f>
        <v>Ohio</v>
      </c>
      <c r="P750" s="19" t="str">
        <f>VLOOKUP(Coffee_data[[#This Row],[Area Code]],Location!$B$1:$E$157,3,FALSE)</f>
        <v>Central</v>
      </c>
      <c r="Q750" s="19" t="str">
        <f>VLOOKUP(Coffee_data[[#This Row],[Area Code]],Location!$B$1:$E$157,4,FALSE)</f>
        <v>Major Market</v>
      </c>
      <c r="R750" s="56" t="str">
        <f>HLOOKUP(Coffee_data[[#This Row],[ProductId]],Product!$B$4:$O$7,2,FALSE)</f>
        <v>Regular</v>
      </c>
      <c r="S750" s="56" t="str">
        <f>HLOOKUP(Coffee_data[[#This Row],[ProductId]],Product!$B$4:$O$7,3,FALSE)</f>
        <v>Espresso</v>
      </c>
      <c r="T750" s="56" t="str">
        <f>HLOOKUP(Coffee_data[[#This Row],[ProductId]],Product!$B$4:$O$7,4,FALSE)</f>
        <v>Caffe Mocha</v>
      </c>
    </row>
    <row r="751" spans="1:20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124</v>
      </c>
      <c r="L751">
        <v>740</v>
      </c>
      <c r="M751">
        <v>6</v>
      </c>
      <c r="N751" s="2">
        <v>41759</v>
      </c>
      <c r="O751" s="19" t="str">
        <f>VLOOKUP(Coffee_data[[#This Row],[Area Code]],Location!$B$1:$E$157,2,FALSE)</f>
        <v>Ohio</v>
      </c>
      <c r="P751" s="19" t="str">
        <f>VLOOKUP(Coffee_data[[#This Row],[Area Code]],Location!$B$1:$E$157,3,FALSE)</f>
        <v>Central</v>
      </c>
      <c r="Q751" s="19" t="str">
        <f>VLOOKUP(Coffee_data[[#This Row],[Area Code]],Location!$B$1:$E$157,4,FALSE)</f>
        <v>Major Market</v>
      </c>
      <c r="R751" s="56" t="str">
        <f>HLOOKUP(Coffee_data[[#This Row],[ProductId]],Product!$B$4:$O$7,2,FALSE)</f>
        <v>Decaf</v>
      </c>
      <c r="S751" s="56" t="str">
        <f>HLOOKUP(Coffee_data[[#This Row],[ProductId]],Product!$B$4:$O$7,3,FALSE)</f>
        <v>Espresso</v>
      </c>
      <c r="T751" s="56" t="str">
        <f>HLOOKUP(Coffee_data[[#This Row],[ProductId]],Product!$B$4:$O$7,4,FALSE)</f>
        <v>Decaf Espresso</v>
      </c>
    </row>
    <row r="752" spans="1:20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49</v>
      </c>
      <c r="J752">
        <v>70</v>
      </c>
      <c r="K752">
        <v>120</v>
      </c>
      <c r="L752">
        <v>330</v>
      </c>
      <c r="M752">
        <v>1</v>
      </c>
      <c r="N752" s="2">
        <v>41759</v>
      </c>
      <c r="O752" s="19" t="str">
        <f>VLOOKUP(Coffee_data[[#This Row],[Area Code]],Location!$B$1:$E$157,2,FALSE)</f>
        <v>Ohio</v>
      </c>
      <c r="P752" s="19" t="str">
        <f>VLOOKUP(Coffee_data[[#This Row],[Area Code]],Location!$B$1:$E$157,3,FALSE)</f>
        <v>Central</v>
      </c>
      <c r="Q752" s="19" t="str">
        <f>VLOOKUP(Coffee_data[[#This Row],[Area Code]],Location!$B$1:$E$157,4,FALSE)</f>
        <v>Major Market</v>
      </c>
      <c r="R752" s="56" t="str">
        <f>HLOOKUP(Coffee_data[[#This Row],[ProductId]],Product!$B$4:$O$7,2,FALSE)</f>
        <v>Regular</v>
      </c>
      <c r="S752" s="56" t="str">
        <f>HLOOKUP(Coffee_data[[#This Row],[ProductId]],Product!$B$4:$O$7,3,FALSE)</f>
        <v>Coffee</v>
      </c>
      <c r="T752" s="56" t="str">
        <f>HLOOKUP(Coffee_data[[#This Row],[ProductId]],Product!$B$4:$O$7,4,FALSE)</f>
        <v>Amaretto</v>
      </c>
    </row>
    <row r="753" spans="1:20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41759</v>
      </c>
      <c r="O753" s="19" t="str">
        <f>VLOOKUP(Coffee_data[[#This Row],[Area Code]],Location!$B$1:$E$157,2,FALSE)</f>
        <v>Ohio</v>
      </c>
      <c r="P753" s="19" t="str">
        <f>VLOOKUP(Coffee_data[[#This Row],[Area Code]],Location!$B$1:$E$157,3,FALSE)</f>
        <v>Central</v>
      </c>
      <c r="Q753" s="19" t="str">
        <f>VLOOKUP(Coffee_data[[#This Row],[Area Code]],Location!$B$1:$E$157,4,FALSE)</f>
        <v>Major Market</v>
      </c>
      <c r="R753" s="56" t="str">
        <f>HLOOKUP(Coffee_data[[#This Row],[ProductId]],Product!$B$4:$O$7,2,FALSE)</f>
        <v>Regular</v>
      </c>
      <c r="S753" s="56" t="str">
        <f>HLOOKUP(Coffee_data[[#This Row],[ProductId]],Product!$B$4:$O$7,3,FALSE)</f>
        <v>Coffee</v>
      </c>
      <c r="T753" s="56" t="str">
        <f>HLOOKUP(Coffee_data[[#This Row],[ProductId]],Product!$B$4:$O$7,4,FALSE)</f>
        <v>Columbian</v>
      </c>
    </row>
    <row r="754" spans="1:20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53</v>
      </c>
      <c r="J754">
        <v>80</v>
      </c>
      <c r="K754">
        <v>133</v>
      </c>
      <c r="L754">
        <v>440</v>
      </c>
      <c r="M754">
        <v>3</v>
      </c>
      <c r="N754" s="2">
        <v>41759</v>
      </c>
      <c r="O754" s="19" t="str">
        <f>VLOOKUP(Coffee_data[[#This Row],[Area Code]],Location!$B$1:$E$157,2,FALSE)</f>
        <v>Ohio</v>
      </c>
      <c r="P754" s="19" t="str">
        <f>VLOOKUP(Coffee_data[[#This Row],[Area Code]],Location!$B$1:$E$157,3,FALSE)</f>
        <v>Central</v>
      </c>
      <c r="Q754" s="19" t="str">
        <f>VLOOKUP(Coffee_data[[#This Row],[Area Code]],Location!$B$1:$E$157,4,FALSE)</f>
        <v>Major Market</v>
      </c>
      <c r="R754" s="56" t="str">
        <f>HLOOKUP(Coffee_data[[#This Row],[ProductId]],Product!$B$4:$O$7,2,FALSE)</f>
        <v>Decaf</v>
      </c>
      <c r="S754" s="56" t="str">
        <f>HLOOKUP(Coffee_data[[#This Row],[ProductId]],Product!$B$4:$O$7,3,FALSE)</f>
        <v>Coffee</v>
      </c>
      <c r="T754" s="56" t="str">
        <f>HLOOKUP(Coffee_data[[#This Row],[ProductId]],Product!$B$4:$O$7,4,FALSE)</f>
        <v>Decaf Irish Cream</v>
      </c>
    </row>
    <row r="755" spans="1:20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41759</v>
      </c>
      <c r="O755" s="19" t="str">
        <f>VLOOKUP(Coffee_data[[#This Row],[Area Code]],Location!$B$1:$E$157,2,FALSE)</f>
        <v>Ohio</v>
      </c>
      <c r="P755" s="19" t="str">
        <f>VLOOKUP(Coffee_data[[#This Row],[Area Code]],Location!$B$1:$E$157,3,FALSE)</f>
        <v>Central</v>
      </c>
      <c r="Q755" s="19" t="str">
        <f>VLOOKUP(Coffee_data[[#This Row],[Area Code]],Location!$B$1:$E$157,4,FALSE)</f>
        <v>Major Market</v>
      </c>
      <c r="R755" s="56" t="str">
        <f>HLOOKUP(Coffee_data[[#This Row],[ProductId]],Product!$B$4:$O$7,2,FALSE)</f>
        <v>Decaf</v>
      </c>
      <c r="S755" s="56" t="str">
        <f>HLOOKUP(Coffee_data[[#This Row],[ProductId]],Product!$B$4:$O$7,3,FALSE)</f>
        <v>Herbal Tea</v>
      </c>
      <c r="T755" s="56" t="str">
        <f>HLOOKUP(Coffee_data[[#This Row],[ProductId]],Product!$B$4:$O$7,4,FALSE)</f>
        <v>Chamomile</v>
      </c>
    </row>
    <row r="756" spans="1:20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41759</v>
      </c>
      <c r="O756" s="19" t="str">
        <f>VLOOKUP(Coffee_data[[#This Row],[Area Code]],Location!$B$1:$E$157,2,FALSE)</f>
        <v>Ohio</v>
      </c>
      <c r="P756" s="19" t="str">
        <f>VLOOKUP(Coffee_data[[#This Row],[Area Code]],Location!$B$1:$E$157,3,FALSE)</f>
        <v>Central</v>
      </c>
      <c r="Q756" s="19" t="str">
        <f>VLOOKUP(Coffee_data[[#This Row],[Area Code]],Location!$B$1:$E$157,4,FALSE)</f>
        <v>Major Market</v>
      </c>
      <c r="R756" s="56" t="str">
        <f>HLOOKUP(Coffee_data[[#This Row],[ProductId]],Product!$B$4:$O$7,2,FALSE)</f>
        <v>Decaf</v>
      </c>
      <c r="S756" s="56" t="str">
        <f>HLOOKUP(Coffee_data[[#This Row],[ProductId]],Product!$B$4:$O$7,3,FALSE)</f>
        <v>Herbal Tea</v>
      </c>
      <c r="T756" s="56" t="str">
        <f>HLOOKUP(Coffee_data[[#This Row],[ProductId]],Product!$B$4:$O$7,4,FALSE)</f>
        <v>Lemon</v>
      </c>
    </row>
    <row r="757" spans="1:20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41</v>
      </c>
      <c r="J757">
        <v>60</v>
      </c>
      <c r="K757">
        <v>101</v>
      </c>
      <c r="L757">
        <v>920</v>
      </c>
      <c r="M757">
        <v>11</v>
      </c>
      <c r="N757" s="2">
        <v>41759</v>
      </c>
      <c r="O757" s="19" t="str">
        <f>VLOOKUP(Coffee_data[[#This Row],[Area Code]],Location!$B$1:$E$157,2,FALSE)</f>
        <v>Wisconsin</v>
      </c>
      <c r="P757" s="19" t="str">
        <f>VLOOKUP(Coffee_data[[#This Row],[Area Code]],Location!$B$1:$E$157,3,FALSE)</f>
        <v>Central</v>
      </c>
      <c r="Q757" s="19" t="str">
        <f>VLOOKUP(Coffee_data[[#This Row],[Area Code]],Location!$B$1:$E$157,4,FALSE)</f>
        <v>Small Market</v>
      </c>
      <c r="R757" s="56" t="str">
        <f>HLOOKUP(Coffee_data[[#This Row],[ProductId]],Product!$B$4:$O$7,2,FALSE)</f>
        <v>Regular</v>
      </c>
      <c r="S757" s="56" t="str">
        <f>HLOOKUP(Coffee_data[[#This Row],[ProductId]],Product!$B$4:$O$7,3,FALSE)</f>
        <v>Tea</v>
      </c>
      <c r="T757" s="56" t="str">
        <f>HLOOKUP(Coffee_data[[#This Row],[ProductId]],Product!$B$4:$O$7,4,FALSE)</f>
        <v>Darjeeling</v>
      </c>
    </row>
    <row r="758" spans="1:20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62</v>
      </c>
      <c r="J758">
        <v>80</v>
      </c>
      <c r="K758">
        <v>142</v>
      </c>
      <c r="L758">
        <v>262</v>
      </c>
      <c r="M758">
        <v>12</v>
      </c>
      <c r="N758" s="2">
        <v>41759</v>
      </c>
      <c r="O758" s="19" t="str">
        <f>VLOOKUP(Coffee_data[[#This Row],[Area Code]],Location!$B$1:$E$157,2,FALSE)</f>
        <v>Wisconsin</v>
      </c>
      <c r="P758" s="19" t="str">
        <f>VLOOKUP(Coffee_data[[#This Row],[Area Code]],Location!$B$1:$E$157,3,FALSE)</f>
        <v>Central</v>
      </c>
      <c r="Q758" s="19" t="str">
        <f>VLOOKUP(Coffee_data[[#This Row],[Area Code]],Location!$B$1:$E$157,4,FALSE)</f>
        <v>Small Market</v>
      </c>
      <c r="R758" s="56" t="str">
        <f>HLOOKUP(Coffee_data[[#This Row],[ProductId]],Product!$B$4:$O$7,2,FALSE)</f>
        <v>Regular</v>
      </c>
      <c r="S758" s="56" t="str">
        <f>HLOOKUP(Coffee_data[[#This Row],[ProductId]],Product!$B$4:$O$7,3,FALSE)</f>
        <v>Tea</v>
      </c>
      <c r="T758" s="56" t="str">
        <f>HLOOKUP(Coffee_data[[#This Row],[ProductId]],Product!$B$4:$O$7,4,FALSE)</f>
        <v>Earl Grey</v>
      </c>
    </row>
    <row r="759" spans="1:20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95</v>
      </c>
      <c r="J759">
        <v>110</v>
      </c>
      <c r="K759">
        <v>195</v>
      </c>
      <c r="L759">
        <v>608</v>
      </c>
      <c r="M759">
        <v>5</v>
      </c>
      <c r="N759" s="2">
        <v>41759</v>
      </c>
      <c r="O759" s="19" t="str">
        <f>VLOOKUP(Coffee_data[[#This Row],[Area Code]],Location!$B$1:$E$157,2,FALSE)</f>
        <v>Wisconsin</v>
      </c>
      <c r="P759" s="19" t="str">
        <f>VLOOKUP(Coffee_data[[#This Row],[Area Code]],Location!$B$1:$E$157,3,FALSE)</f>
        <v>Central</v>
      </c>
      <c r="Q759" s="19" t="str">
        <f>VLOOKUP(Coffee_data[[#This Row],[Area Code]],Location!$B$1:$E$157,4,FALSE)</f>
        <v>Small Market</v>
      </c>
      <c r="R759" s="56" t="str">
        <f>HLOOKUP(Coffee_data[[#This Row],[ProductId]],Product!$B$4:$O$7,2,FALSE)</f>
        <v>Regular</v>
      </c>
      <c r="S759" s="56" t="str">
        <f>HLOOKUP(Coffee_data[[#This Row],[ProductId]],Product!$B$4:$O$7,3,FALSE)</f>
        <v>Espresso</v>
      </c>
      <c r="T759" s="56" t="str">
        <f>HLOOKUP(Coffee_data[[#This Row],[ProductId]],Product!$B$4:$O$7,4,FALSE)</f>
        <v>Caffe Mocha</v>
      </c>
    </row>
    <row r="760" spans="1:20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56</v>
      </c>
      <c r="J760">
        <v>70</v>
      </c>
      <c r="K760">
        <v>126</v>
      </c>
      <c r="L760">
        <v>262</v>
      </c>
      <c r="M760">
        <v>6</v>
      </c>
      <c r="N760" s="2">
        <v>41759</v>
      </c>
      <c r="O760" s="19" t="str">
        <f>VLOOKUP(Coffee_data[[#This Row],[Area Code]],Location!$B$1:$E$157,2,FALSE)</f>
        <v>Wisconsin</v>
      </c>
      <c r="P760" s="19" t="str">
        <f>VLOOKUP(Coffee_data[[#This Row],[Area Code]],Location!$B$1:$E$157,3,FALSE)</f>
        <v>Central</v>
      </c>
      <c r="Q760" s="19" t="str">
        <f>VLOOKUP(Coffee_data[[#This Row],[Area Code]],Location!$B$1:$E$157,4,FALSE)</f>
        <v>Small Market</v>
      </c>
      <c r="R760" s="56" t="str">
        <f>HLOOKUP(Coffee_data[[#This Row],[ProductId]],Product!$B$4:$O$7,2,FALSE)</f>
        <v>Decaf</v>
      </c>
      <c r="S760" s="56" t="str">
        <f>HLOOKUP(Coffee_data[[#This Row],[ProductId]],Product!$B$4:$O$7,3,FALSE)</f>
        <v>Espresso</v>
      </c>
      <c r="T760" s="56" t="str">
        <f>HLOOKUP(Coffee_data[[#This Row],[ProductId]],Product!$B$4:$O$7,4,FALSE)</f>
        <v>Decaf Espresso</v>
      </c>
    </row>
    <row r="761" spans="1:20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61</v>
      </c>
      <c r="J761">
        <v>70</v>
      </c>
      <c r="K761">
        <v>129</v>
      </c>
      <c r="L761">
        <v>262</v>
      </c>
      <c r="M761">
        <v>1</v>
      </c>
      <c r="N761" s="2">
        <v>41759</v>
      </c>
      <c r="O761" s="19" t="str">
        <f>VLOOKUP(Coffee_data[[#This Row],[Area Code]],Location!$B$1:$E$157,2,FALSE)</f>
        <v>Wisconsin</v>
      </c>
      <c r="P761" s="19" t="str">
        <f>VLOOKUP(Coffee_data[[#This Row],[Area Code]],Location!$B$1:$E$157,3,FALSE)</f>
        <v>Central</v>
      </c>
      <c r="Q761" s="19" t="str">
        <f>VLOOKUP(Coffee_data[[#This Row],[Area Code]],Location!$B$1:$E$157,4,FALSE)</f>
        <v>Small Market</v>
      </c>
      <c r="R761" s="56" t="str">
        <f>HLOOKUP(Coffee_data[[#This Row],[ProductId]],Product!$B$4:$O$7,2,FALSE)</f>
        <v>Regular</v>
      </c>
      <c r="S761" s="56" t="str">
        <f>HLOOKUP(Coffee_data[[#This Row],[ProductId]],Product!$B$4:$O$7,3,FALSE)</f>
        <v>Coffee</v>
      </c>
      <c r="T761" s="56" t="str">
        <f>HLOOKUP(Coffee_data[[#This Row],[ProductId]],Product!$B$4:$O$7,4,FALSE)</f>
        <v>Amaretto</v>
      </c>
    </row>
    <row r="762" spans="1:20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232</v>
      </c>
      <c r="L762">
        <v>262</v>
      </c>
      <c r="M762">
        <v>2</v>
      </c>
      <c r="N762" s="2">
        <v>41759</v>
      </c>
      <c r="O762" s="19" t="str">
        <f>VLOOKUP(Coffee_data[[#This Row],[Area Code]],Location!$B$1:$E$157,2,FALSE)</f>
        <v>Wisconsin</v>
      </c>
      <c r="P762" s="19" t="str">
        <f>VLOOKUP(Coffee_data[[#This Row],[Area Code]],Location!$B$1:$E$157,3,FALSE)</f>
        <v>Central</v>
      </c>
      <c r="Q762" s="19" t="str">
        <f>VLOOKUP(Coffee_data[[#This Row],[Area Code]],Location!$B$1:$E$157,4,FALSE)</f>
        <v>Small Market</v>
      </c>
      <c r="R762" s="56" t="str">
        <f>HLOOKUP(Coffee_data[[#This Row],[ProductId]],Product!$B$4:$O$7,2,FALSE)</f>
        <v>Regular</v>
      </c>
      <c r="S762" s="56" t="str">
        <f>HLOOKUP(Coffee_data[[#This Row],[ProductId]],Product!$B$4:$O$7,3,FALSE)</f>
        <v>Coffee</v>
      </c>
      <c r="T762" s="56" t="str">
        <f>HLOOKUP(Coffee_data[[#This Row],[ProductId]],Product!$B$4:$O$7,4,FALSE)</f>
        <v>Columbian</v>
      </c>
    </row>
    <row r="763" spans="1:20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93</v>
      </c>
      <c r="J763">
        <v>120</v>
      </c>
      <c r="K763">
        <v>207</v>
      </c>
      <c r="L763">
        <v>715</v>
      </c>
      <c r="M763">
        <v>3</v>
      </c>
      <c r="N763" s="2">
        <v>41759</v>
      </c>
      <c r="O763" s="19" t="str">
        <f>VLOOKUP(Coffee_data[[#This Row],[Area Code]],Location!$B$1:$E$157,2,FALSE)</f>
        <v>Wisconsin</v>
      </c>
      <c r="P763" s="19" t="str">
        <f>VLOOKUP(Coffee_data[[#This Row],[Area Code]],Location!$B$1:$E$157,3,FALSE)</f>
        <v>Central</v>
      </c>
      <c r="Q763" s="19" t="str">
        <f>VLOOKUP(Coffee_data[[#This Row],[Area Code]],Location!$B$1:$E$157,4,FALSE)</f>
        <v>Small Market</v>
      </c>
      <c r="R763" s="56" t="str">
        <f>HLOOKUP(Coffee_data[[#This Row],[ProductId]],Product!$B$4:$O$7,2,FALSE)</f>
        <v>Decaf</v>
      </c>
      <c r="S763" s="56" t="str">
        <f>HLOOKUP(Coffee_data[[#This Row],[ProductId]],Product!$B$4:$O$7,3,FALSE)</f>
        <v>Coffee</v>
      </c>
      <c r="T763" s="56" t="str">
        <f>HLOOKUP(Coffee_data[[#This Row],[ProductId]],Product!$B$4:$O$7,4,FALSE)</f>
        <v>Decaf Irish Cream</v>
      </c>
    </row>
    <row r="764" spans="1:20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48</v>
      </c>
      <c r="J764">
        <v>70</v>
      </c>
      <c r="K764">
        <v>102</v>
      </c>
      <c r="L764">
        <v>715</v>
      </c>
      <c r="M764">
        <v>8</v>
      </c>
      <c r="N764" s="2">
        <v>41759</v>
      </c>
      <c r="O764" s="19" t="str">
        <f>VLOOKUP(Coffee_data[[#This Row],[Area Code]],Location!$B$1:$E$157,2,FALSE)</f>
        <v>Wisconsin</v>
      </c>
      <c r="P764" s="19" t="str">
        <f>VLOOKUP(Coffee_data[[#This Row],[Area Code]],Location!$B$1:$E$157,3,FALSE)</f>
        <v>Central</v>
      </c>
      <c r="Q764" s="19" t="str">
        <f>VLOOKUP(Coffee_data[[#This Row],[Area Code]],Location!$B$1:$E$157,4,FALSE)</f>
        <v>Small Market</v>
      </c>
      <c r="R764" s="56" t="str">
        <f>HLOOKUP(Coffee_data[[#This Row],[ProductId]],Product!$B$4:$O$7,2,FALSE)</f>
        <v>Decaf</v>
      </c>
      <c r="S764" s="56" t="str">
        <f>HLOOKUP(Coffee_data[[#This Row],[ProductId]],Product!$B$4:$O$7,3,FALSE)</f>
        <v>Herbal Tea</v>
      </c>
      <c r="T764" s="56" t="str">
        <f>HLOOKUP(Coffee_data[[#This Row],[ProductId]],Product!$B$4:$O$7,4,FALSE)</f>
        <v>Chamomile</v>
      </c>
    </row>
    <row r="765" spans="1:20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119</v>
      </c>
      <c r="L765">
        <v>262</v>
      </c>
      <c r="M765">
        <v>9</v>
      </c>
      <c r="N765" s="2">
        <v>41759</v>
      </c>
      <c r="O765" s="19" t="str">
        <f>VLOOKUP(Coffee_data[[#This Row],[Area Code]],Location!$B$1:$E$157,2,FALSE)</f>
        <v>Wisconsin</v>
      </c>
      <c r="P765" s="19" t="str">
        <f>VLOOKUP(Coffee_data[[#This Row],[Area Code]],Location!$B$1:$E$157,3,FALSE)</f>
        <v>Central</v>
      </c>
      <c r="Q765" s="19" t="str">
        <f>VLOOKUP(Coffee_data[[#This Row],[Area Code]],Location!$B$1:$E$157,4,FALSE)</f>
        <v>Small Market</v>
      </c>
      <c r="R765" s="56" t="str">
        <f>HLOOKUP(Coffee_data[[#This Row],[ProductId]],Product!$B$4:$O$7,2,FALSE)</f>
        <v>Decaf</v>
      </c>
      <c r="S765" s="56" t="str">
        <f>HLOOKUP(Coffee_data[[#This Row],[ProductId]],Product!$B$4:$O$7,3,FALSE)</f>
        <v>Herbal Tea</v>
      </c>
      <c r="T765" s="56" t="str">
        <f>HLOOKUP(Coffee_data[[#This Row],[ProductId]],Product!$B$4:$O$7,4,FALSE)</f>
        <v>Lemon</v>
      </c>
    </row>
    <row r="766" spans="1:20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121</v>
      </c>
      <c r="L766">
        <v>860</v>
      </c>
      <c r="M766">
        <v>11</v>
      </c>
      <c r="N766" s="2">
        <v>41759</v>
      </c>
      <c r="O766" s="19" t="str">
        <f>VLOOKUP(Coffee_data[[#This Row],[Area Code]],Location!$B$1:$E$157,2,FALSE)</f>
        <v>Connecticut</v>
      </c>
      <c r="P766" s="19" t="str">
        <f>VLOOKUP(Coffee_data[[#This Row],[Area Code]],Location!$B$1:$E$157,3,FALSE)</f>
        <v>East</v>
      </c>
      <c r="Q766" s="19" t="str">
        <f>VLOOKUP(Coffee_data[[#This Row],[Area Code]],Location!$B$1:$E$157,4,FALSE)</f>
        <v>Small Market</v>
      </c>
      <c r="R766" s="56" t="str">
        <f>HLOOKUP(Coffee_data[[#This Row],[ProductId]],Product!$B$4:$O$7,2,FALSE)</f>
        <v>Regular</v>
      </c>
      <c r="S766" s="56" t="str">
        <f>HLOOKUP(Coffee_data[[#This Row],[ProductId]],Product!$B$4:$O$7,3,FALSE)</f>
        <v>Tea</v>
      </c>
      <c r="T766" s="56" t="str">
        <f>HLOOKUP(Coffee_data[[#This Row],[ProductId]],Product!$B$4:$O$7,4,FALSE)</f>
        <v>Darjeeling</v>
      </c>
    </row>
    <row r="767" spans="1:20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47</v>
      </c>
      <c r="L767">
        <v>475</v>
      </c>
      <c r="M767">
        <v>13</v>
      </c>
      <c r="N767" s="2">
        <v>41759</v>
      </c>
      <c r="O767" s="19" t="str">
        <f>VLOOKUP(Coffee_data[[#This Row],[Area Code]],Location!$B$1:$E$157,2,FALSE)</f>
        <v>Connecticut</v>
      </c>
      <c r="P767" s="19" t="str">
        <f>VLOOKUP(Coffee_data[[#This Row],[Area Code]],Location!$B$1:$E$157,3,FALSE)</f>
        <v>East</v>
      </c>
      <c r="Q767" s="19" t="str">
        <f>VLOOKUP(Coffee_data[[#This Row],[Area Code]],Location!$B$1:$E$157,4,FALSE)</f>
        <v>Small Market</v>
      </c>
      <c r="R767" s="56" t="str">
        <f>HLOOKUP(Coffee_data[[#This Row],[ProductId]],Product!$B$4:$O$7,2,FALSE)</f>
        <v>Regular</v>
      </c>
      <c r="S767" s="56" t="str">
        <f>HLOOKUP(Coffee_data[[#This Row],[ProductId]],Product!$B$4:$O$7,3,FALSE)</f>
        <v>Tea</v>
      </c>
      <c r="T767" s="56" t="str">
        <f>HLOOKUP(Coffee_data[[#This Row],[ProductId]],Product!$B$4:$O$7,4,FALSE)</f>
        <v>Green Tea</v>
      </c>
    </row>
    <row r="768" spans="1:20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155</v>
      </c>
      <c r="L768">
        <v>475</v>
      </c>
      <c r="M768">
        <v>5</v>
      </c>
      <c r="N768" s="2">
        <v>41759</v>
      </c>
      <c r="O768" s="19" t="str">
        <f>VLOOKUP(Coffee_data[[#This Row],[Area Code]],Location!$B$1:$E$157,2,FALSE)</f>
        <v>Connecticut</v>
      </c>
      <c r="P768" s="19" t="str">
        <f>VLOOKUP(Coffee_data[[#This Row],[Area Code]],Location!$B$1:$E$157,3,FALSE)</f>
        <v>East</v>
      </c>
      <c r="Q768" s="19" t="str">
        <f>VLOOKUP(Coffee_data[[#This Row],[Area Code]],Location!$B$1:$E$157,4,FALSE)</f>
        <v>Small Market</v>
      </c>
      <c r="R768" s="56" t="str">
        <f>HLOOKUP(Coffee_data[[#This Row],[ProductId]],Product!$B$4:$O$7,2,FALSE)</f>
        <v>Regular</v>
      </c>
      <c r="S768" s="56" t="str">
        <f>HLOOKUP(Coffee_data[[#This Row],[ProductId]],Product!$B$4:$O$7,3,FALSE)</f>
        <v>Espresso</v>
      </c>
      <c r="T768" s="56" t="str">
        <f>HLOOKUP(Coffee_data[[#This Row],[ProductId]],Product!$B$4:$O$7,4,FALSE)</f>
        <v>Caffe Mocha</v>
      </c>
    </row>
    <row r="769" spans="1:20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34</v>
      </c>
      <c r="J769">
        <v>70</v>
      </c>
      <c r="K769">
        <v>110</v>
      </c>
      <c r="L769">
        <v>203</v>
      </c>
      <c r="M769">
        <v>6</v>
      </c>
      <c r="N769" s="2">
        <v>41759</v>
      </c>
      <c r="O769" s="19" t="str">
        <f>VLOOKUP(Coffee_data[[#This Row],[Area Code]],Location!$B$1:$E$157,2,FALSE)</f>
        <v>Connecticut</v>
      </c>
      <c r="P769" s="19" t="str">
        <f>VLOOKUP(Coffee_data[[#This Row],[Area Code]],Location!$B$1:$E$157,3,FALSE)</f>
        <v>East</v>
      </c>
      <c r="Q769" s="19" t="str">
        <f>VLOOKUP(Coffee_data[[#This Row],[Area Code]],Location!$B$1:$E$157,4,FALSE)</f>
        <v>Small Market</v>
      </c>
      <c r="R769" s="56" t="str">
        <f>HLOOKUP(Coffee_data[[#This Row],[ProductId]],Product!$B$4:$O$7,2,FALSE)</f>
        <v>Decaf</v>
      </c>
      <c r="S769" s="56" t="str">
        <f>HLOOKUP(Coffee_data[[#This Row],[ProductId]],Product!$B$4:$O$7,3,FALSE)</f>
        <v>Espresso</v>
      </c>
      <c r="T769" s="56" t="str">
        <f>HLOOKUP(Coffee_data[[#This Row],[ProductId]],Product!$B$4:$O$7,4,FALSE)</f>
        <v>Decaf Espresso</v>
      </c>
    </row>
    <row r="770" spans="1:20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98</v>
      </c>
      <c r="J770">
        <v>160</v>
      </c>
      <c r="K770">
        <v>262</v>
      </c>
      <c r="L770">
        <v>959</v>
      </c>
      <c r="M770">
        <v>2</v>
      </c>
      <c r="N770" s="2">
        <v>41759</v>
      </c>
      <c r="O770" s="19" t="str">
        <f>VLOOKUP(Coffee_data[[#This Row],[Area Code]],Location!$B$1:$E$157,2,FALSE)</f>
        <v>Connecticut</v>
      </c>
      <c r="P770" s="19" t="str">
        <f>VLOOKUP(Coffee_data[[#This Row],[Area Code]],Location!$B$1:$E$157,3,FALSE)</f>
        <v>East</v>
      </c>
      <c r="Q770" s="19" t="str">
        <f>VLOOKUP(Coffee_data[[#This Row],[Area Code]],Location!$B$1:$E$157,4,FALSE)</f>
        <v>Small Market</v>
      </c>
      <c r="R770" s="56" t="str">
        <f>HLOOKUP(Coffee_data[[#This Row],[ProductId]],Product!$B$4:$O$7,2,FALSE)</f>
        <v>Regular</v>
      </c>
      <c r="S770" s="56" t="str">
        <f>HLOOKUP(Coffee_data[[#This Row],[ProductId]],Product!$B$4:$O$7,3,FALSE)</f>
        <v>Coffee</v>
      </c>
      <c r="T770" s="56" t="str">
        <f>HLOOKUP(Coffee_data[[#This Row],[ProductId]],Product!$B$4:$O$7,4,FALSE)</f>
        <v>Columbian</v>
      </c>
    </row>
    <row r="771" spans="1:20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59</v>
      </c>
      <c r="J771">
        <v>80</v>
      </c>
      <c r="K771">
        <v>121</v>
      </c>
      <c r="L771">
        <v>860</v>
      </c>
      <c r="M771">
        <v>9</v>
      </c>
      <c r="N771" s="2">
        <v>41759</v>
      </c>
      <c r="O771" s="19" t="str">
        <f>VLOOKUP(Coffee_data[[#This Row],[Area Code]],Location!$B$1:$E$157,2,FALSE)</f>
        <v>Connecticut</v>
      </c>
      <c r="P771" s="19" t="str">
        <f>VLOOKUP(Coffee_data[[#This Row],[Area Code]],Location!$B$1:$E$157,3,FALSE)</f>
        <v>East</v>
      </c>
      <c r="Q771" s="19" t="str">
        <f>VLOOKUP(Coffee_data[[#This Row],[Area Code]],Location!$B$1:$E$157,4,FALSE)</f>
        <v>Small Market</v>
      </c>
      <c r="R771" s="56" t="str">
        <f>HLOOKUP(Coffee_data[[#This Row],[ProductId]],Product!$B$4:$O$7,2,FALSE)</f>
        <v>Decaf</v>
      </c>
      <c r="S771" s="56" t="str">
        <f>HLOOKUP(Coffee_data[[#This Row],[ProductId]],Product!$B$4:$O$7,3,FALSE)</f>
        <v>Herbal Tea</v>
      </c>
      <c r="T771" s="56" t="str">
        <f>HLOOKUP(Coffee_data[[#This Row],[ProductId]],Product!$B$4:$O$7,4,FALSE)</f>
        <v>Lemon</v>
      </c>
    </row>
    <row r="772" spans="1:20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100</v>
      </c>
      <c r="L772">
        <v>475</v>
      </c>
      <c r="M772">
        <v>10</v>
      </c>
      <c r="N772" s="2">
        <v>41759</v>
      </c>
      <c r="O772" s="19" t="str">
        <f>VLOOKUP(Coffee_data[[#This Row],[Area Code]],Location!$B$1:$E$157,2,FALSE)</f>
        <v>Connecticut</v>
      </c>
      <c r="P772" s="19" t="str">
        <f>VLOOKUP(Coffee_data[[#This Row],[Area Code]],Location!$B$1:$E$157,3,FALSE)</f>
        <v>East</v>
      </c>
      <c r="Q772" s="19" t="str">
        <f>VLOOKUP(Coffee_data[[#This Row],[Area Code]],Location!$B$1:$E$157,4,FALSE)</f>
        <v>Small Market</v>
      </c>
      <c r="R772" s="56" t="str">
        <f>HLOOKUP(Coffee_data[[#This Row],[ProductId]],Product!$B$4:$O$7,2,FALSE)</f>
        <v>Decaf</v>
      </c>
      <c r="S772" s="56" t="str">
        <f>HLOOKUP(Coffee_data[[#This Row],[ProductId]],Product!$B$4:$O$7,3,FALSE)</f>
        <v>Herbal Tea</v>
      </c>
      <c r="T772" s="56" t="str">
        <f>HLOOKUP(Coffee_data[[#This Row],[ProductId]],Product!$B$4:$O$7,4,FALSE)</f>
        <v>Mint</v>
      </c>
    </row>
    <row r="773" spans="1:20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41</v>
      </c>
      <c r="J773">
        <v>60</v>
      </c>
      <c r="K773">
        <v>90</v>
      </c>
      <c r="L773">
        <v>352</v>
      </c>
      <c r="M773">
        <v>11</v>
      </c>
      <c r="N773" s="2">
        <v>41759</v>
      </c>
      <c r="O773" s="19" t="str">
        <f>VLOOKUP(Coffee_data[[#This Row],[Area Code]],Location!$B$1:$E$157,2,FALSE)</f>
        <v>Florida</v>
      </c>
      <c r="P773" s="19" t="str">
        <f>VLOOKUP(Coffee_data[[#This Row],[Area Code]],Location!$B$1:$E$157,3,FALSE)</f>
        <v>East</v>
      </c>
      <c r="Q773" s="19" t="str">
        <f>VLOOKUP(Coffee_data[[#This Row],[Area Code]],Location!$B$1:$E$157,4,FALSE)</f>
        <v>Major Market</v>
      </c>
      <c r="R773" s="56" t="str">
        <f>HLOOKUP(Coffee_data[[#This Row],[ProductId]],Product!$B$4:$O$7,2,FALSE)</f>
        <v>Regular</v>
      </c>
      <c r="S773" s="56" t="str">
        <f>HLOOKUP(Coffee_data[[#This Row],[ProductId]],Product!$B$4:$O$7,3,FALSE)</f>
        <v>Tea</v>
      </c>
      <c r="T773" s="56" t="str">
        <f>HLOOKUP(Coffee_data[[#This Row],[ProductId]],Product!$B$4:$O$7,4,FALSE)</f>
        <v>Darjeeling</v>
      </c>
    </row>
    <row r="774" spans="1:20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63</v>
      </c>
      <c r="J774">
        <v>90</v>
      </c>
      <c r="K774">
        <v>127</v>
      </c>
      <c r="L774">
        <v>239</v>
      </c>
      <c r="M774">
        <v>13</v>
      </c>
      <c r="N774" s="2">
        <v>41759</v>
      </c>
      <c r="O774" s="19" t="str">
        <f>VLOOKUP(Coffee_data[[#This Row],[Area Code]],Location!$B$1:$E$157,2,FALSE)</f>
        <v>Florida</v>
      </c>
      <c r="P774" s="19" t="str">
        <f>VLOOKUP(Coffee_data[[#This Row],[Area Code]],Location!$B$1:$E$157,3,FALSE)</f>
        <v>East</v>
      </c>
      <c r="Q774" s="19" t="str">
        <f>VLOOKUP(Coffee_data[[#This Row],[Area Code]],Location!$B$1:$E$157,4,FALSE)</f>
        <v>Major Market</v>
      </c>
      <c r="R774" s="56" t="str">
        <f>HLOOKUP(Coffee_data[[#This Row],[ProductId]],Product!$B$4:$O$7,2,FALSE)</f>
        <v>Regular</v>
      </c>
      <c r="S774" s="56" t="str">
        <f>HLOOKUP(Coffee_data[[#This Row],[ProductId]],Product!$B$4:$O$7,3,FALSE)</f>
        <v>Tea</v>
      </c>
      <c r="T774" s="56" t="str">
        <f>HLOOKUP(Coffee_data[[#This Row],[ProductId]],Product!$B$4:$O$7,4,FALSE)</f>
        <v>Green Tea</v>
      </c>
    </row>
    <row r="775" spans="1:20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85</v>
      </c>
      <c r="J775">
        <v>130</v>
      </c>
      <c r="K775">
        <v>210</v>
      </c>
      <c r="L775">
        <v>786</v>
      </c>
      <c r="M775">
        <v>5</v>
      </c>
      <c r="N775" s="2">
        <v>41759</v>
      </c>
      <c r="O775" s="19" t="str">
        <f>VLOOKUP(Coffee_data[[#This Row],[Area Code]],Location!$B$1:$E$157,2,FALSE)</f>
        <v>Florida</v>
      </c>
      <c r="P775" s="19" t="str">
        <f>VLOOKUP(Coffee_data[[#This Row],[Area Code]],Location!$B$1:$E$157,3,FALSE)</f>
        <v>East</v>
      </c>
      <c r="Q775" s="19" t="str">
        <f>VLOOKUP(Coffee_data[[#This Row],[Area Code]],Location!$B$1:$E$157,4,FALSE)</f>
        <v>Major Market</v>
      </c>
      <c r="R775" s="56" t="str">
        <f>HLOOKUP(Coffee_data[[#This Row],[ProductId]],Product!$B$4:$O$7,2,FALSE)</f>
        <v>Regular</v>
      </c>
      <c r="S775" s="56" t="str">
        <f>HLOOKUP(Coffee_data[[#This Row],[ProductId]],Product!$B$4:$O$7,3,FALSE)</f>
        <v>Espresso</v>
      </c>
      <c r="T775" s="56" t="str">
        <f>HLOOKUP(Coffee_data[[#This Row],[ProductId]],Product!$B$4:$O$7,4,FALSE)</f>
        <v>Caffe Mocha</v>
      </c>
    </row>
    <row r="776" spans="1:20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74</v>
      </c>
      <c r="J776">
        <v>110</v>
      </c>
      <c r="K776">
        <v>196</v>
      </c>
      <c r="L776">
        <v>863</v>
      </c>
      <c r="M776">
        <v>6</v>
      </c>
      <c r="N776" s="2">
        <v>41759</v>
      </c>
      <c r="O776" s="19" t="str">
        <f>VLOOKUP(Coffee_data[[#This Row],[Area Code]],Location!$B$1:$E$157,2,FALSE)</f>
        <v>Florida</v>
      </c>
      <c r="P776" s="19" t="str">
        <f>VLOOKUP(Coffee_data[[#This Row],[Area Code]],Location!$B$1:$E$157,3,FALSE)</f>
        <v>East</v>
      </c>
      <c r="Q776" s="19" t="str">
        <f>VLOOKUP(Coffee_data[[#This Row],[Area Code]],Location!$B$1:$E$157,4,FALSE)</f>
        <v>Major Market</v>
      </c>
      <c r="R776" s="56" t="str">
        <f>HLOOKUP(Coffee_data[[#This Row],[ProductId]],Product!$B$4:$O$7,2,FALSE)</f>
        <v>Decaf</v>
      </c>
      <c r="S776" s="56" t="str">
        <f>HLOOKUP(Coffee_data[[#This Row],[ProductId]],Product!$B$4:$O$7,3,FALSE)</f>
        <v>Espresso</v>
      </c>
      <c r="T776" s="56" t="str">
        <f>HLOOKUP(Coffee_data[[#This Row],[ProductId]],Product!$B$4:$O$7,4,FALSE)</f>
        <v>Decaf Espresso</v>
      </c>
    </row>
    <row r="777" spans="1:20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41759</v>
      </c>
      <c r="O777" s="19" t="str">
        <f>VLOOKUP(Coffee_data[[#This Row],[Area Code]],Location!$B$1:$E$157,2,FALSE)</f>
        <v>Florida</v>
      </c>
      <c r="P777" s="19" t="str">
        <f>VLOOKUP(Coffee_data[[#This Row],[Area Code]],Location!$B$1:$E$157,3,FALSE)</f>
        <v>East</v>
      </c>
      <c r="Q777" s="19" t="str">
        <f>VLOOKUP(Coffee_data[[#This Row],[Area Code]],Location!$B$1:$E$157,4,FALSE)</f>
        <v>Major Market</v>
      </c>
      <c r="R777" s="56" t="str">
        <f>HLOOKUP(Coffee_data[[#This Row],[ProductId]],Product!$B$4:$O$7,2,FALSE)</f>
        <v>Regular</v>
      </c>
      <c r="S777" s="56" t="str">
        <f>HLOOKUP(Coffee_data[[#This Row],[ProductId]],Product!$B$4:$O$7,3,FALSE)</f>
        <v>Coffee</v>
      </c>
      <c r="T777" s="56" t="str">
        <f>HLOOKUP(Coffee_data[[#This Row],[ProductId]],Product!$B$4:$O$7,4,FALSE)</f>
        <v>Columbian</v>
      </c>
    </row>
    <row r="778" spans="1:20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247</v>
      </c>
      <c r="L778">
        <v>321</v>
      </c>
      <c r="M778">
        <v>3</v>
      </c>
      <c r="N778" s="2">
        <v>41759</v>
      </c>
      <c r="O778" s="19" t="str">
        <f>VLOOKUP(Coffee_data[[#This Row],[Area Code]],Location!$B$1:$E$157,2,FALSE)</f>
        <v>Florida</v>
      </c>
      <c r="P778" s="19" t="str">
        <f>VLOOKUP(Coffee_data[[#This Row],[Area Code]],Location!$B$1:$E$157,3,FALSE)</f>
        <v>East</v>
      </c>
      <c r="Q778" s="19" t="str">
        <f>VLOOKUP(Coffee_data[[#This Row],[Area Code]],Location!$B$1:$E$157,4,FALSE)</f>
        <v>Major Market</v>
      </c>
      <c r="R778" s="56" t="str">
        <f>HLOOKUP(Coffee_data[[#This Row],[ProductId]],Product!$B$4:$O$7,2,FALSE)</f>
        <v>Decaf</v>
      </c>
      <c r="S778" s="56" t="str">
        <f>HLOOKUP(Coffee_data[[#This Row],[ProductId]],Product!$B$4:$O$7,3,FALSE)</f>
        <v>Coffee</v>
      </c>
      <c r="T778" s="56" t="str">
        <f>HLOOKUP(Coffee_data[[#This Row],[ProductId]],Product!$B$4:$O$7,4,FALSE)</f>
        <v>Decaf Irish Cream</v>
      </c>
    </row>
    <row r="779" spans="1:20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22</v>
      </c>
      <c r="J779">
        <v>50</v>
      </c>
      <c r="K779">
        <v>72</v>
      </c>
      <c r="L779">
        <v>941</v>
      </c>
      <c r="M779">
        <v>8</v>
      </c>
      <c r="N779" s="2">
        <v>41759</v>
      </c>
      <c r="O779" s="19" t="str">
        <f>VLOOKUP(Coffee_data[[#This Row],[Area Code]],Location!$B$1:$E$157,2,FALSE)</f>
        <v>Florida</v>
      </c>
      <c r="P779" s="19" t="str">
        <f>VLOOKUP(Coffee_data[[#This Row],[Area Code]],Location!$B$1:$E$157,3,FALSE)</f>
        <v>East</v>
      </c>
      <c r="Q779" s="19" t="str">
        <f>VLOOKUP(Coffee_data[[#This Row],[Area Code]],Location!$B$1:$E$157,4,FALSE)</f>
        <v>Major Market</v>
      </c>
      <c r="R779" s="56" t="str">
        <f>HLOOKUP(Coffee_data[[#This Row],[ProductId]],Product!$B$4:$O$7,2,FALSE)</f>
        <v>Decaf</v>
      </c>
      <c r="S779" s="56" t="str">
        <f>HLOOKUP(Coffee_data[[#This Row],[ProductId]],Product!$B$4:$O$7,3,FALSE)</f>
        <v>Herbal Tea</v>
      </c>
      <c r="T779" s="56" t="str">
        <f>HLOOKUP(Coffee_data[[#This Row],[ProductId]],Product!$B$4:$O$7,4,FALSE)</f>
        <v>Chamomile</v>
      </c>
    </row>
    <row r="780" spans="1:20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91</v>
      </c>
      <c r="L780">
        <v>305</v>
      </c>
      <c r="M780">
        <v>9</v>
      </c>
      <c r="N780" s="2">
        <v>41759</v>
      </c>
      <c r="O780" s="19" t="str">
        <f>VLOOKUP(Coffee_data[[#This Row],[Area Code]],Location!$B$1:$E$157,2,FALSE)</f>
        <v>Florida</v>
      </c>
      <c r="P780" s="19" t="str">
        <f>VLOOKUP(Coffee_data[[#This Row],[Area Code]],Location!$B$1:$E$157,3,FALSE)</f>
        <v>East</v>
      </c>
      <c r="Q780" s="19" t="str">
        <f>VLOOKUP(Coffee_data[[#This Row],[Area Code]],Location!$B$1:$E$157,4,FALSE)</f>
        <v>Major Market</v>
      </c>
      <c r="R780" s="56" t="str">
        <f>HLOOKUP(Coffee_data[[#This Row],[ProductId]],Product!$B$4:$O$7,2,FALSE)</f>
        <v>Decaf</v>
      </c>
      <c r="S780" s="56" t="str">
        <f>HLOOKUP(Coffee_data[[#This Row],[ProductId]],Product!$B$4:$O$7,3,FALSE)</f>
        <v>Herbal Tea</v>
      </c>
      <c r="T780" s="56" t="str">
        <f>HLOOKUP(Coffee_data[[#This Row],[ProductId]],Product!$B$4:$O$7,4,FALSE)</f>
        <v>Lemon</v>
      </c>
    </row>
    <row r="781" spans="1:20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41759</v>
      </c>
      <c r="O781" s="19" t="str">
        <f>VLOOKUP(Coffee_data[[#This Row],[Area Code]],Location!$B$1:$E$157,2,FALSE)</f>
        <v>Florida</v>
      </c>
      <c r="P781" s="19" t="str">
        <f>VLOOKUP(Coffee_data[[#This Row],[Area Code]],Location!$B$1:$E$157,3,FALSE)</f>
        <v>East</v>
      </c>
      <c r="Q781" s="19" t="str">
        <f>VLOOKUP(Coffee_data[[#This Row],[Area Code]],Location!$B$1:$E$157,4,FALSE)</f>
        <v>Major Market</v>
      </c>
      <c r="R781" s="56" t="str">
        <f>HLOOKUP(Coffee_data[[#This Row],[ProductId]],Product!$B$4:$O$7,2,FALSE)</f>
        <v>Decaf</v>
      </c>
      <c r="S781" s="56" t="str">
        <f>HLOOKUP(Coffee_data[[#This Row],[ProductId]],Product!$B$4:$O$7,3,FALSE)</f>
        <v>Herbal Tea</v>
      </c>
      <c r="T781" s="56" t="str">
        <f>HLOOKUP(Coffee_data[[#This Row],[ProductId]],Product!$B$4:$O$7,4,FALSE)</f>
        <v>Mint</v>
      </c>
    </row>
    <row r="782" spans="1:20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19</v>
      </c>
      <c r="J782">
        <v>40</v>
      </c>
      <c r="K782">
        <v>70</v>
      </c>
      <c r="L782">
        <v>857</v>
      </c>
      <c r="M782">
        <v>11</v>
      </c>
      <c r="N782" s="2">
        <v>41759</v>
      </c>
      <c r="O782" s="19" t="str">
        <f>VLOOKUP(Coffee_data[[#This Row],[Area Code]],Location!$B$1:$E$157,2,FALSE)</f>
        <v>Massachusetts</v>
      </c>
      <c r="P782" s="19" t="str">
        <f>VLOOKUP(Coffee_data[[#This Row],[Area Code]],Location!$B$1:$E$157,3,FALSE)</f>
        <v>East</v>
      </c>
      <c r="Q782" s="19" t="str">
        <f>VLOOKUP(Coffee_data[[#This Row],[Area Code]],Location!$B$1:$E$157,4,FALSE)</f>
        <v>Major Market</v>
      </c>
      <c r="R782" s="56" t="str">
        <f>HLOOKUP(Coffee_data[[#This Row],[ProductId]],Product!$B$4:$O$7,2,FALSE)</f>
        <v>Regular</v>
      </c>
      <c r="S782" s="56" t="str">
        <f>HLOOKUP(Coffee_data[[#This Row],[ProductId]],Product!$B$4:$O$7,3,FALSE)</f>
        <v>Tea</v>
      </c>
      <c r="T782" s="56" t="str">
        <f>HLOOKUP(Coffee_data[[#This Row],[ProductId]],Product!$B$4:$O$7,4,FALSE)</f>
        <v>Darjeeling</v>
      </c>
    </row>
    <row r="783" spans="1:20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37</v>
      </c>
      <c r="L783">
        <v>413</v>
      </c>
      <c r="M783">
        <v>13</v>
      </c>
      <c r="N783" s="2">
        <v>41759</v>
      </c>
      <c r="O783" s="19" t="str">
        <f>VLOOKUP(Coffee_data[[#This Row],[Area Code]],Location!$B$1:$E$157,2,FALSE)</f>
        <v>Massachusetts</v>
      </c>
      <c r="P783" s="19" t="str">
        <f>VLOOKUP(Coffee_data[[#This Row],[Area Code]],Location!$B$1:$E$157,3,FALSE)</f>
        <v>East</v>
      </c>
      <c r="Q783" s="19" t="str">
        <f>VLOOKUP(Coffee_data[[#This Row],[Area Code]],Location!$B$1:$E$157,4,FALSE)</f>
        <v>Major Market</v>
      </c>
      <c r="R783" s="56" t="str">
        <f>HLOOKUP(Coffee_data[[#This Row],[ProductId]],Product!$B$4:$O$7,2,FALSE)</f>
        <v>Regular</v>
      </c>
      <c r="S783" s="56" t="str">
        <f>HLOOKUP(Coffee_data[[#This Row],[ProductId]],Product!$B$4:$O$7,3,FALSE)</f>
        <v>Tea</v>
      </c>
      <c r="T783" s="56" t="str">
        <f>HLOOKUP(Coffee_data[[#This Row],[ProductId]],Product!$B$4:$O$7,4,FALSE)</f>
        <v>Green Tea</v>
      </c>
    </row>
    <row r="784" spans="1:20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45</v>
      </c>
      <c r="J784">
        <v>60</v>
      </c>
      <c r="K784">
        <v>110</v>
      </c>
      <c r="L784">
        <v>413</v>
      </c>
      <c r="M784">
        <v>5</v>
      </c>
      <c r="N784" s="2">
        <v>41759</v>
      </c>
      <c r="O784" s="19" t="str">
        <f>VLOOKUP(Coffee_data[[#This Row],[Area Code]],Location!$B$1:$E$157,2,FALSE)</f>
        <v>Massachusetts</v>
      </c>
      <c r="P784" s="19" t="str">
        <f>VLOOKUP(Coffee_data[[#This Row],[Area Code]],Location!$B$1:$E$157,3,FALSE)</f>
        <v>East</v>
      </c>
      <c r="Q784" s="19" t="str">
        <f>VLOOKUP(Coffee_data[[#This Row],[Area Code]],Location!$B$1:$E$157,4,FALSE)</f>
        <v>Major Market</v>
      </c>
      <c r="R784" s="56" t="str">
        <f>HLOOKUP(Coffee_data[[#This Row],[ProductId]],Product!$B$4:$O$7,2,FALSE)</f>
        <v>Regular</v>
      </c>
      <c r="S784" s="56" t="str">
        <f>HLOOKUP(Coffee_data[[#This Row],[ProductId]],Product!$B$4:$O$7,3,FALSE)</f>
        <v>Espresso</v>
      </c>
      <c r="T784" s="56" t="str">
        <f>HLOOKUP(Coffee_data[[#This Row],[ProductId]],Product!$B$4:$O$7,4,FALSE)</f>
        <v>Caffe Mocha</v>
      </c>
    </row>
    <row r="785" spans="1:20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112</v>
      </c>
      <c r="J785">
        <v>150</v>
      </c>
      <c r="K785">
        <v>283</v>
      </c>
      <c r="L785">
        <v>339</v>
      </c>
      <c r="M785">
        <v>7</v>
      </c>
      <c r="N785" s="2">
        <v>41759</v>
      </c>
      <c r="O785" s="19" t="str">
        <f>VLOOKUP(Coffee_data[[#This Row],[Area Code]],Location!$B$1:$E$157,2,FALSE)</f>
        <v>Massachusetts</v>
      </c>
      <c r="P785" s="19" t="str">
        <f>VLOOKUP(Coffee_data[[#This Row],[Area Code]],Location!$B$1:$E$157,3,FALSE)</f>
        <v>East</v>
      </c>
      <c r="Q785" s="19" t="str">
        <f>VLOOKUP(Coffee_data[[#This Row],[Area Code]],Location!$B$1:$E$157,4,FALSE)</f>
        <v>Major Market</v>
      </c>
      <c r="R785" s="56" t="str">
        <f>HLOOKUP(Coffee_data[[#This Row],[ProductId]],Product!$B$4:$O$7,2,FALSE)</f>
        <v>Regular</v>
      </c>
      <c r="S785" s="56" t="str">
        <f>HLOOKUP(Coffee_data[[#This Row],[ProductId]],Product!$B$4:$O$7,3,FALSE)</f>
        <v>Espresso</v>
      </c>
      <c r="T785" s="56" t="str">
        <f>HLOOKUP(Coffee_data[[#This Row],[ProductId]],Product!$B$4:$O$7,4,FALSE)</f>
        <v>Regular Espresso</v>
      </c>
    </row>
    <row r="786" spans="1:20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62</v>
      </c>
      <c r="J786">
        <v>460</v>
      </c>
      <c r="K786">
        <v>520</v>
      </c>
      <c r="L786">
        <v>978</v>
      </c>
      <c r="M786">
        <v>2</v>
      </c>
      <c r="N786" s="2">
        <v>41759</v>
      </c>
      <c r="O786" s="19" t="str">
        <f>VLOOKUP(Coffee_data[[#This Row],[Area Code]],Location!$B$1:$E$157,2,FALSE)</f>
        <v>Massachusetts</v>
      </c>
      <c r="P786" s="19" t="str">
        <f>VLOOKUP(Coffee_data[[#This Row],[Area Code]],Location!$B$1:$E$157,3,FALSE)</f>
        <v>East</v>
      </c>
      <c r="Q786" s="19" t="str">
        <f>VLOOKUP(Coffee_data[[#This Row],[Area Code]],Location!$B$1:$E$157,4,FALSE)</f>
        <v>Major Market</v>
      </c>
      <c r="R786" s="56" t="str">
        <f>HLOOKUP(Coffee_data[[#This Row],[ProductId]],Product!$B$4:$O$7,2,FALSE)</f>
        <v>Regular</v>
      </c>
      <c r="S786" s="56" t="str">
        <f>HLOOKUP(Coffee_data[[#This Row],[ProductId]],Product!$B$4:$O$7,3,FALSE)</f>
        <v>Coffee</v>
      </c>
      <c r="T786" s="56" t="str">
        <f>HLOOKUP(Coffee_data[[#This Row],[ProductId]],Product!$B$4:$O$7,4,FALSE)</f>
        <v>Columbian</v>
      </c>
    </row>
    <row r="787" spans="1:20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31</v>
      </c>
      <c r="J787">
        <v>50</v>
      </c>
      <c r="K787">
        <v>90</v>
      </c>
      <c r="L787">
        <v>857</v>
      </c>
      <c r="M787">
        <v>9</v>
      </c>
      <c r="N787" s="2">
        <v>41759</v>
      </c>
      <c r="O787" s="19" t="str">
        <f>VLOOKUP(Coffee_data[[#This Row],[Area Code]],Location!$B$1:$E$157,2,FALSE)</f>
        <v>Massachusetts</v>
      </c>
      <c r="P787" s="19" t="str">
        <f>VLOOKUP(Coffee_data[[#This Row],[Area Code]],Location!$B$1:$E$157,3,FALSE)</f>
        <v>East</v>
      </c>
      <c r="Q787" s="19" t="str">
        <f>VLOOKUP(Coffee_data[[#This Row],[Area Code]],Location!$B$1:$E$157,4,FALSE)</f>
        <v>Major Market</v>
      </c>
      <c r="R787" s="56" t="str">
        <f>HLOOKUP(Coffee_data[[#This Row],[ProductId]],Product!$B$4:$O$7,2,FALSE)</f>
        <v>Decaf</v>
      </c>
      <c r="S787" s="56" t="str">
        <f>HLOOKUP(Coffee_data[[#This Row],[ProductId]],Product!$B$4:$O$7,3,FALSE)</f>
        <v>Herbal Tea</v>
      </c>
      <c r="T787" s="56" t="str">
        <f>HLOOKUP(Coffee_data[[#This Row],[ProductId]],Product!$B$4:$O$7,4,FALSE)</f>
        <v>Lemon</v>
      </c>
    </row>
    <row r="788" spans="1:20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61</v>
      </c>
      <c r="L788">
        <v>603</v>
      </c>
      <c r="M788">
        <v>11</v>
      </c>
      <c r="N788" s="2">
        <v>41759</v>
      </c>
      <c r="O788" s="19" t="str">
        <f>VLOOKUP(Coffee_data[[#This Row],[Area Code]],Location!$B$1:$E$157,2,FALSE)</f>
        <v>New Hampshire</v>
      </c>
      <c r="P788" s="19" t="str">
        <f>VLOOKUP(Coffee_data[[#This Row],[Area Code]],Location!$B$1:$E$157,3,FALSE)</f>
        <v>East</v>
      </c>
      <c r="Q788" s="19" t="str">
        <f>VLOOKUP(Coffee_data[[#This Row],[Area Code]],Location!$B$1:$E$157,4,FALSE)</f>
        <v>Small Market</v>
      </c>
      <c r="R788" s="56" t="str">
        <f>HLOOKUP(Coffee_data[[#This Row],[ProductId]],Product!$B$4:$O$7,2,FALSE)</f>
        <v>Regular</v>
      </c>
      <c r="S788" s="56" t="str">
        <f>HLOOKUP(Coffee_data[[#This Row],[ProductId]],Product!$B$4:$O$7,3,FALSE)</f>
        <v>Tea</v>
      </c>
      <c r="T788" s="56" t="str">
        <f>HLOOKUP(Coffee_data[[#This Row],[ProductId]],Product!$B$4:$O$7,4,FALSE)</f>
        <v>Darjeeling</v>
      </c>
    </row>
    <row r="789" spans="1:20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53</v>
      </c>
      <c r="L789">
        <v>603</v>
      </c>
      <c r="M789">
        <v>13</v>
      </c>
      <c r="N789" s="2">
        <v>41759</v>
      </c>
      <c r="O789" s="19" t="str">
        <f>VLOOKUP(Coffee_data[[#This Row],[Area Code]],Location!$B$1:$E$157,2,FALSE)</f>
        <v>New Hampshire</v>
      </c>
      <c r="P789" s="19" t="str">
        <f>VLOOKUP(Coffee_data[[#This Row],[Area Code]],Location!$B$1:$E$157,3,FALSE)</f>
        <v>East</v>
      </c>
      <c r="Q789" s="19" t="str">
        <f>VLOOKUP(Coffee_data[[#This Row],[Area Code]],Location!$B$1:$E$157,4,FALSE)</f>
        <v>Small Market</v>
      </c>
      <c r="R789" s="56" t="str">
        <f>HLOOKUP(Coffee_data[[#This Row],[ProductId]],Product!$B$4:$O$7,2,FALSE)</f>
        <v>Regular</v>
      </c>
      <c r="S789" s="56" t="str">
        <f>HLOOKUP(Coffee_data[[#This Row],[ProductId]],Product!$B$4:$O$7,3,FALSE)</f>
        <v>Tea</v>
      </c>
      <c r="T789" s="56" t="str">
        <f>HLOOKUP(Coffee_data[[#This Row],[ProductId]],Product!$B$4:$O$7,4,FALSE)</f>
        <v>Green Tea</v>
      </c>
    </row>
    <row r="790" spans="1:20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35</v>
      </c>
      <c r="J790">
        <v>60</v>
      </c>
      <c r="K790">
        <v>100</v>
      </c>
      <c r="L790">
        <v>603</v>
      </c>
      <c r="M790">
        <v>5</v>
      </c>
      <c r="N790" s="2">
        <v>41759</v>
      </c>
      <c r="O790" s="19" t="str">
        <f>VLOOKUP(Coffee_data[[#This Row],[Area Code]],Location!$B$1:$E$157,2,FALSE)</f>
        <v>New Hampshire</v>
      </c>
      <c r="P790" s="19" t="str">
        <f>VLOOKUP(Coffee_data[[#This Row],[Area Code]],Location!$B$1:$E$157,3,FALSE)</f>
        <v>East</v>
      </c>
      <c r="Q790" s="19" t="str">
        <f>VLOOKUP(Coffee_data[[#This Row],[Area Code]],Location!$B$1:$E$157,4,FALSE)</f>
        <v>Small Market</v>
      </c>
      <c r="R790" s="56" t="str">
        <f>HLOOKUP(Coffee_data[[#This Row],[ProductId]],Product!$B$4:$O$7,2,FALSE)</f>
        <v>Regular</v>
      </c>
      <c r="S790" s="56" t="str">
        <f>HLOOKUP(Coffee_data[[#This Row],[ProductId]],Product!$B$4:$O$7,3,FALSE)</f>
        <v>Espresso</v>
      </c>
      <c r="T790" s="56" t="str">
        <f>HLOOKUP(Coffee_data[[#This Row],[ProductId]],Product!$B$4:$O$7,4,FALSE)</f>
        <v>Caffe Mocha</v>
      </c>
    </row>
    <row r="791" spans="1:20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41759</v>
      </c>
      <c r="O791" s="19" t="str">
        <f>VLOOKUP(Coffee_data[[#This Row],[Area Code]],Location!$B$1:$E$157,2,FALSE)</f>
        <v>New Hampshire</v>
      </c>
      <c r="P791" s="19" t="str">
        <f>VLOOKUP(Coffee_data[[#This Row],[Area Code]],Location!$B$1:$E$157,3,FALSE)</f>
        <v>East</v>
      </c>
      <c r="Q791" s="19" t="str">
        <f>VLOOKUP(Coffee_data[[#This Row],[Area Code]],Location!$B$1:$E$157,4,FALSE)</f>
        <v>Small Market</v>
      </c>
      <c r="R791" s="56" t="str">
        <f>HLOOKUP(Coffee_data[[#This Row],[ProductId]],Product!$B$4:$O$7,2,FALSE)</f>
        <v>Regular</v>
      </c>
      <c r="S791" s="56" t="str">
        <f>HLOOKUP(Coffee_data[[#This Row],[ProductId]],Product!$B$4:$O$7,3,FALSE)</f>
        <v>Espresso</v>
      </c>
      <c r="T791" s="56" t="str">
        <f>HLOOKUP(Coffee_data[[#This Row],[ProductId]],Product!$B$4:$O$7,4,FALSE)</f>
        <v>Regular Espresso</v>
      </c>
    </row>
    <row r="792" spans="1:20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39</v>
      </c>
      <c r="J792">
        <v>70</v>
      </c>
      <c r="K792">
        <v>109</v>
      </c>
      <c r="L792">
        <v>603</v>
      </c>
      <c r="M792">
        <v>1</v>
      </c>
      <c r="N792" s="2">
        <v>41759</v>
      </c>
      <c r="O792" s="19" t="str">
        <f>VLOOKUP(Coffee_data[[#This Row],[Area Code]],Location!$B$1:$E$157,2,FALSE)</f>
        <v>New Hampshire</v>
      </c>
      <c r="P792" s="19" t="str">
        <f>VLOOKUP(Coffee_data[[#This Row],[Area Code]],Location!$B$1:$E$157,3,FALSE)</f>
        <v>East</v>
      </c>
      <c r="Q792" s="19" t="str">
        <f>VLOOKUP(Coffee_data[[#This Row],[Area Code]],Location!$B$1:$E$157,4,FALSE)</f>
        <v>Small Market</v>
      </c>
      <c r="R792" s="56" t="str">
        <f>HLOOKUP(Coffee_data[[#This Row],[ProductId]],Product!$B$4:$O$7,2,FALSE)</f>
        <v>Regular</v>
      </c>
      <c r="S792" s="56" t="str">
        <f>HLOOKUP(Coffee_data[[#This Row],[ProductId]],Product!$B$4:$O$7,3,FALSE)</f>
        <v>Coffee</v>
      </c>
      <c r="T792" s="56" t="str">
        <f>HLOOKUP(Coffee_data[[#This Row],[ProductId]],Product!$B$4:$O$7,4,FALSE)</f>
        <v>Amaretto</v>
      </c>
    </row>
    <row r="793" spans="1:20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42</v>
      </c>
      <c r="J793">
        <v>80</v>
      </c>
      <c r="K793">
        <v>118</v>
      </c>
      <c r="L793">
        <v>603</v>
      </c>
      <c r="M793">
        <v>2</v>
      </c>
      <c r="N793" s="2">
        <v>41759</v>
      </c>
      <c r="O793" s="19" t="str">
        <f>VLOOKUP(Coffee_data[[#This Row],[Area Code]],Location!$B$1:$E$157,2,FALSE)</f>
        <v>New Hampshire</v>
      </c>
      <c r="P793" s="19" t="str">
        <f>VLOOKUP(Coffee_data[[#This Row],[Area Code]],Location!$B$1:$E$157,3,FALSE)</f>
        <v>East</v>
      </c>
      <c r="Q793" s="19" t="str">
        <f>VLOOKUP(Coffee_data[[#This Row],[Area Code]],Location!$B$1:$E$157,4,FALSE)</f>
        <v>Small Market</v>
      </c>
      <c r="R793" s="56" t="str">
        <f>HLOOKUP(Coffee_data[[#This Row],[ProductId]],Product!$B$4:$O$7,2,FALSE)</f>
        <v>Regular</v>
      </c>
      <c r="S793" s="56" t="str">
        <f>HLOOKUP(Coffee_data[[#This Row],[ProductId]],Product!$B$4:$O$7,3,FALSE)</f>
        <v>Coffee</v>
      </c>
      <c r="T793" s="56" t="str">
        <f>HLOOKUP(Coffee_data[[#This Row],[ProductId]],Product!$B$4:$O$7,4,FALSE)</f>
        <v>Columbian</v>
      </c>
    </row>
    <row r="794" spans="1:20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51</v>
      </c>
      <c r="L794">
        <v>603</v>
      </c>
      <c r="M794">
        <v>9</v>
      </c>
      <c r="N794" s="2">
        <v>41759</v>
      </c>
      <c r="O794" s="19" t="str">
        <f>VLOOKUP(Coffee_data[[#This Row],[Area Code]],Location!$B$1:$E$157,2,FALSE)</f>
        <v>New Hampshire</v>
      </c>
      <c r="P794" s="19" t="str">
        <f>VLOOKUP(Coffee_data[[#This Row],[Area Code]],Location!$B$1:$E$157,3,FALSE)</f>
        <v>East</v>
      </c>
      <c r="Q794" s="19" t="str">
        <f>VLOOKUP(Coffee_data[[#This Row],[Area Code]],Location!$B$1:$E$157,4,FALSE)</f>
        <v>Small Market</v>
      </c>
      <c r="R794" s="56" t="str">
        <f>HLOOKUP(Coffee_data[[#This Row],[ProductId]],Product!$B$4:$O$7,2,FALSE)</f>
        <v>Decaf</v>
      </c>
      <c r="S794" s="56" t="str">
        <f>HLOOKUP(Coffee_data[[#This Row],[ProductId]],Product!$B$4:$O$7,3,FALSE)</f>
        <v>Herbal Tea</v>
      </c>
      <c r="T794" s="56" t="str">
        <f>HLOOKUP(Coffee_data[[#This Row],[ProductId]],Product!$B$4:$O$7,4,FALSE)</f>
        <v>Lemon</v>
      </c>
    </row>
    <row r="795" spans="1:20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41759</v>
      </c>
      <c r="O795" s="19" t="str">
        <f>VLOOKUP(Coffee_data[[#This Row],[Area Code]],Location!$B$1:$E$157,2,FALSE)</f>
        <v>New York</v>
      </c>
      <c r="P795" s="19" t="str">
        <f>VLOOKUP(Coffee_data[[#This Row],[Area Code]],Location!$B$1:$E$157,3,FALSE)</f>
        <v>East</v>
      </c>
      <c r="Q795" s="19" t="str">
        <f>VLOOKUP(Coffee_data[[#This Row],[Area Code]],Location!$B$1:$E$157,4,FALSE)</f>
        <v>Major Market</v>
      </c>
      <c r="R795" s="56" t="str">
        <f>HLOOKUP(Coffee_data[[#This Row],[ProductId]],Product!$B$4:$O$7,2,FALSE)</f>
        <v>Regular</v>
      </c>
      <c r="S795" s="56" t="str">
        <f>HLOOKUP(Coffee_data[[#This Row],[ProductId]],Product!$B$4:$O$7,3,FALSE)</f>
        <v>Tea</v>
      </c>
      <c r="T795" s="56" t="str">
        <f>HLOOKUP(Coffee_data[[#This Row],[ProductId]],Product!$B$4:$O$7,4,FALSE)</f>
        <v>Darjeeling</v>
      </c>
    </row>
    <row r="796" spans="1:20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89</v>
      </c>
      <c r="J796">
        <v>160</v>
      </c>
      <c r="K796">
        <v>282</v>
      </c>
      <c r="L796">
        <v>716</v>
      </c>
      <c r="M796">
        <v>12</v>
      </c>
      <c r="N796" s="2">
        <v>41759</v>
      </c>
      <c r="O796" s="19" t="str">
        <f>VLOOKUP(Coffee_data[[#This Row],[Area Code]],Location!$B$1:$E$157,2,FALSE)</f>
        <v>New York</v>
      </c>
      <c r="P796" s="19" t="str">
        <f>VLOOKUP(Coffee_data[[#This Row],[Area Code]],Location!$B$1:$E$157,3,FALSE)</f>
        <v>East</v>
      </c>
      <c r="Q796" s="19" t="str">
        <f>VLOOKUP(Coffee_data[[#This Row],[Area Code]],Location!$B$1:$E$157,4,FALSE)</f>
        <v>Major Market</v>
      </c>
      <c r="R796" s="56" t="str">
        <f>HLOOKUP(Coffee_data[[#This Row],[ProductId]],Product!$B$4:$O$7,2,FALSE)</f>
        <v>Regular</v>
      </c>
      <c r="S796" s="56" t="str">
        <f>HLOOKUP(Coffee_data[[#This Row],[ProductId]],Product!$B$4:$O$7,3,FALSE)</f>
        <v>Tea</v>
      </c>
      <c r="T796" s="56" t="str">
        <f>HLOOKUP(Coffee_data[[#This Row],[ProductId]],Product!$B$4:$O$7,4,FALSE)</f>
        <v>Earl Grey</v>
      </c>
    </row>
    <row r="797" spans="1:20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77</v>
      </c>
      <c r="J797">
        <v>130</v>
      </c>
      <c r="K797">
        <v>220</v>
      </c>
      <c r="L797">
        <v>516</v>
      </c>
      <c r="M797">
        <v>13</v>
      </c>
      <c r="N797" s="2">
        <v>41759</v>
      </c>
      <c r="O797" s="19" t="str">
        <f>VLOOKUP(Coffee_data[[#This Row],[Area Code]],Location!$B$1:$E$157,2,FALSE)</f>
        <v>New York</v>
      </c>
      <c r="P797" s="19" t="str">
        <f>VLOOKUP(Coffee_data[[#This Row],[Area Code]],Location!$B$1:$E$157,3,FALSE)</f>
        <v>East</v>
      </c>
      <c r="Q797" s="19" t="str">
        <f>VLOOKUP(Coffee_data[[#This Row],[Area Code]],Location!$B$1:$E$157,4,FALSE)</f>
        <v>Major Market</v>
      </c>
      <c r="R797" s="56" t="str">
        <f>HLOOKUP(Coffee_data[[#This Row],[ProductId]],Product!$B$4:$O$7,2,FALSE)</f>
        <v>Regular</v>
      </c>
      <c r="S797" s="56" t="str">
        <f>HLOOKUP(Coffee_data[[#This Row],[ProductId]],Product!$B$4:$O$7,3,FALSE)</f>
        <v>Tea</v>
      </c>
      <c r="T797" s="56" t="str">
        <f>HLOOKUP(Coffee_data[[#This Row],[ProductId]],Product!$B$4:$O$7,4,FALSE)</f>
        <v>Green Tea</v>
      </c>
    </row>
    <row r="798" spans="1:20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102</v>
      </c>
      <c r="J798">
        <v>-50</v>
      </c>
      <c r="K798">
        <v>65</v>
      </c>
      <c r="L798">
        <v>646</v>
      </c>
      <c r="M798">
        <v>5</v>
      </c>
      <c r="N798" s="2">
        <v>41759</v>
      </c>
      <c r="O798" s="19" t="str">
        <f>VLOOKUP(Coffee_data[[#This Row],[Area Code]],Location!$B$1:$E$157,2,FALSE)</f>
        <v>New York</v>
      </c>
      <c r="P798" s="19" t="str">
        <f>VLOOKUP(Coffee_data[[#This Row],[Area Code]],Location!$B$1:$E$157,3,FALSE)</f>
        <v>East</v>
      </c>
      <c r="Q798" s="19" t="str">
        <f>VLOOKUP(Coffee_data[[#This Row],[Area Code]],Location!$B$1:$E$157,4,FALSE)</f>
        <v>Major Market</v>
      </c>
      <c r="R798" s="56" t="str">
        <f>HLOOKUP(Coffee_data[[#This Row],[ProductId]],Product!$B$4:$O$7,2,FALSE)</f>
        <v>Regular</v>
      </c>
      <c r="S798" s="56" t="str">
        <f>HLOOKUP(Coffee_data[[#This Row],[ProductId]],Product!$B$4:$O$7,3,FALSE)</f>
        <v>Espresso</v>
      </c>
      <c r="T798" s="56" t="str">
        <f>HLOOKUP(Coffee_data[[#This Row],[ProductId]],Product!$B$4:$O$7,4,FALSE)</f>
        <v>Caffe Mocha</v>
      </c>
    </row>
    <row r="799" spans="1:20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523</v>
      </c>
      <c r="L799">
        <v>212</v>
      </c>
      <c r="M799">
        <v>7</v>
      </c>
      <c r="N799" s="2">
        <v>41759</v>
      </c>
      <c r="O799" s="19" t="str">
        <f>VLOOKUP(Coffee_data[[#This Row],[Area Code]],Location!$B$1:$E$157,2,FALSE)</f>
        <v>New York</v>
      </c>
      <c r="P799" s="19" t="str">
        <f>VLOOKUP(Coffee_data[[#This Row],[Area Code]],Location!$B$1:$E$157,3,FALSE)</f>
        <v>East</v>
      </c>
      <c r="Q799" s="19" t="str">
        <f>VLOOKUP(Coffee_data[[#This Row],[Area Code]],Location!$B$1:$E$157,4,FALSE)</f>
        <v>Major Market</v>
      </c>
      <c r="R799" s="56" t="str">
        <f>HLOOKUP(Coffee_data[[#This Row],[ProductId]],Product!$B$4:$O$7,2,FALSE)</f>
        <v>Regular</v>
      </c>
      <c r="S799" s="56" t="str">
        <f>HLOOKUP(Coffee_data[[#This Row],[ProductId]],Product!$B$4:$O$7,3,FALSE)</f>
        <v>Espresso</v>
      </c>
      <c r="T799" s="56" t="str">
        <f>HLOOKUP(Coffee_data[[#This Row],[ProductId]],Product!$B$4:$O$7,4,FALSE)</f>
        <v>Regular Espresso</v>
      </c>
    </row>
    <row r="800" spans="1:20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712</v>
      </c>
      <c r="L800">
        <v>585</v>
      </c>
      <c r="M800">
        <v>2</v>
      </c>
      <c r="N800" s="2">
        <v>41759</v>
      </c>
      <c r="O800" s="19" t="str">
        <f>VLOOKUP(Coffee_data[[#This Row],[Area Code]],Location!$B$1:$E$157,2,FALSE)</f>
        <v>New York</v>
      </c>
      <c r="P800" s="19" t="str">
        <f>VLOOKUP(Coffee_data[[#This Row],[Area Code]],Location!$B$1:$E$157,3,FALSE)</f>
        <v>East</v>
      </c>
      <c r="Q800" s="19" t="str">
        <f>VLOOKUP(Coffee_data[[#This Row],[Area Code]],Location!$B$1:$E$157,4,FALSE)</f>
        <v>Major Market</v>
      </c>
      <c r="R800" s="56" t="str">
        <f>HLOOKUP(Coffee_data[[#This Row],[ProductId]],Product!$B$4:$O$7,2,FALSE)</f>
        <v>Regular</v>
      </c>
      <c r="S800" s="56" t="str">
        <f>HLOOKUP(Coffee_data[[#This Row],[ProductId]],Product!$B$4:$O$7,3,FALSE)</f>
        <v>Coffee</v>
      </c>
      <c r="T800" s="56" t="str">
        <f>HLOOKUP(Coffee_data[[#This Row],[ProductId]],Product!$B$4:$O$7,4,FALSE)</f>
        <v>Columbian</v>
      </c>
    </row>
    <row r="801" spans="1:20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250</v>
      </c>
      <c r="J801">
        <v>300</v>
      </c>
      <c r="K801">
        <v>500</v>
      </c>
      <c r="L801">
        <v>315</v>
      </c>
      <c r="M801">
        <v>9</v>
      </c>
      <c r="N801" s="2">
        <v>41759</v>
      </c>
      <c r="O801" s="19" t="str">
        <f>VLOOKUP(Coffee_data[[#This Row],[Area Code]],Location!$B$1:$E$157,2,FALSE)</f>
        <v>New York</v>
      </c>
      <c r="P801" s="19" t="str">
        <f>VLOOKUP(Coffee_data[[#This Row],[Area Code]],Location!$B$1:$E$157,3,FALSE)</f>
        <v>East</v>
      </c>
      <c r="Q801" s="19" t="str">
        <f>VLOOKUP(Coffee_data[[#This Row],[Area Code]],Location!$B$1:$E$157,4,FALSE)</f>
        <v>Major Market</v>
      </c>
      <c r="R801" s="56" t="str">
        <f>HLOOKUP(Coffee_data[[#This Row],[ProductId]],Product!$B$4:$O$7,2,FALSE)</f>
        <v>Decaf</v>
      </c>
      <c r="S801" s="56" t="str">
        <f>HLOOKUP(Coffee_data[[#This Row],[ProductId]],Product!$B$4:$O$7,3,FALSE)</f>
        <v>Herbal Tea</v>
      </c>
      <c r="T801" s="56" t="str">
        <f>HLOOKUP(Coffee_data[[#This Row],[ProductId]],Product!$B$4:$O$7,4,FALSE)</f>
        <v>Lemon</v>
      </c>
    </row>
    <row r="802" spans="1:20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256</v>
      </c>
      <c r="J802">
        <v>-20</v>
      </c>
      <c r="K802">
        <v>140</v>
      </c>
      <c r="L802">
        <v>315</v>
      </c>
      <c r="M802">
        <v>10</v>
      </c>
      <c r="N802" s="2">
        <v>41759</v>
      </c>
      <c r="O802" s="19" t="str">
        <f>VLOOKUP(Coffee_data[[#This Row],[Area Code]],Location!$B$1:$E$157,2,FALSE)</f>
        <v>New York</v>
      </c>
      <c r="P802" s="19" t="str">
        <f>VLOOKUP(Coffee_data[[#This Row],[Area Code]],Location!$B$1:$E$157,3,FALSE)</f>
        <v>East</v>
      </c>
      <c r="Q802" s="19" t="str">
        <f>VLOOKUP(Coffee_data[[#This Row],[Area Code]],Location!$B$1:$E$157,4,FALSE)</f>
        <v>Major Market</v>
      </c>
      <c r="R802" s="56" t="str">
        <f>HLOOKUP(Coffee_data[[#This Row],[ProductId]],Product!$B$4:$O$7,2,FALSE)</f>
        <v>Decaf</v>
      </c>
      <c r="S802" s="56" t="str">
        <f>HLOOKUP(Coffee_data[[#This Row],[ProductId]],Product!$B$4:$O$7,3,FALSE)</f>
        <v>Herbal Tea</v>
      </c>
      <c r="T802" s="56" t="str">
        <f>HLOOKUP(Coffee_data[[#This Row],[ProductId]],Product!$B$4:$O$7,4,FALSE)</f>
        <v>Mint</v>
      </c>
    </row>
    <row r="803" spans="1:20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84</v>
      </c>
      <c r="L803">
        <v>318</v>
      </c>
      <c r="M803">
        <v>6</v>
      </c>
      <c r="N803" s="2">
        <v>41759</v>
      </c>
      <c r="O803" s="19" t="str">
        <f>VLOOKUP(Coffee_data[[#This Row],[Area Code]],Location!$B$1:$E$157,2,FALSE)</f>
        <v>Louisiana</v>
      </c>
      <c r="P803" s="19" t="str">
        <f>VLOOKUP(Coffee_data[[#This Row],[Area Code]],Location!$B$1:$E$157,3,FALSE)</f>
        <v>South</v>
      </c>
      <c r="Q803" s="19" t="str">
        <f>VLOOKUP(Coffee_data[[#This Row],[Area Code]],Location!$B$1:$E$157,4,FALSE)</f>
        <v>Small Market</v>
      </c>
      <c r="R803" s="56" t="str">
        <f>HLOOKUP(Coffee_data[[#This Row],[ProductId]],Product!$B$4:$O$7,2,FALSE)</f>
        <v>Decaf</v>
      </c>
      <c r="S803" s="56" t="str">
        <f>HLOOKUP(Coffee_data[[#This Row],[ProductId]],Product!$B$4:$O$7,3,FALSE)</f>
        <v>Espresso</v>
      </c>
      <c r="T803" s="56" t="str">
        <f>HLOOKUP(Coffee_data[[#This Row],[ProductId]],Product!$B$4:$O$7,4,FALSE)</f>
        <v>Decaf Espresso</v>
      </c>
    </row>
    <row r="804" spans="1:20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126</v>
      </c>
      <c r="L804">
        <v>985</v>
      </c>
      <c r="M804">
        <v>4</v>
      </c>
      <c r="N804" s="2">
        <v>41759</v>
      </c>
      <c r="O804" s="19" t="str">
        <f>VLOOKUP(Coffee_data[[#This Row],[Area Code]],Location!$B$1:$E$157,2,FALSE)</f>
        <v>Louisiana</v>
      </c>
      <c r="P804" s="19" t="str">
        <f>VLOOKUP(Coffee_data[[#This Row],[Area Code]],Location!$B$1:$E$157,3,FALSE)</f>
        <v>South</v>
      </c>
      <c r="Q804" s="19" t="str">
        <f>VLOOKUP(Coffee_data[[#This Row],[Area Code]],Location!$B$1:$E$157,4,FALSE)</f>
        <v>Small Market</v>
      </c>
      <c r="R804" s="56" t="str">
        <f>HLOOKUP(Coffee_data[[#This Row],[ProductId]],Product!$B$4:$O$7,2,FALSE)</f>
        <v>Regular</v>
      </c>
      <c r="S804" s="56" t="str">
        <f>HLOOKUP(Coffee_data[[#This Row],[ProductId]],Product!$B$4:$O$7,3,FALSE)</f>
        <v>Espresso</v>
      </c>
      <c r="T804" s="56" t="str">
        <f>HLOOKUP(Coffee_data[[#This Row],[ProductId]],Product!$B$4:$O$7,4,FALSE)</f>
        <v>Caffe Latte</v>
      </c>
    </row>
    <row r="805" spans="1:20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45</v>
      </c>
      <c r="J805">
        <v>70</v>
      </c>
      <c r="K805">
        <v>110</v>
      </c>
      <c r="L805">
        <v>225</v>
      </c>
      <c r="M805">
        <v>5</v>
      </c>
      <c r="N805" s="2">
        <v>41759</v>
      </c>
      <c r="O805" s="19" t="str">
        <f>VLOOKUP(Coffee_data[[#This Row],[Area Code]],Location!$B$1:$E$157,2,FALSE)</f>
        <v>Louisiana</v>
      </c>
      <c r="P805" s="19" t="str">
        <f>VLOOKUP(Coffee_data[[#This Row],[Area Code]],Location!$B$1:$E$157,3,FALSE)</f>
        <v>South</v>
      </c>
      <c r="Q805" s="19" t="str">
        <f>VLOOKUP(Coffee_data[[#This Row],[Area Code]],Location!$B$1:$E$157,4,FALSE)</f>
        <v>Small Market</v>
      </c>
      <c r="R805" s="56" t="str">
        <f>HLOOKUP(Coffee_data[[#This Row],[ProductId]],Product!$B$4:$O$7,2,FALSE)</f>
        <v>Regular</v>
      </c>
      <c r="S805" s="56" t="str">
        <f>HLOOKUP(Coffee_data[[#This Row],[ProductId]],Product!$B$4:$O$7,3,FALSE)</f>
        <v>Espresso</v>
      </c>
      <c r="T805" s="56" t="str">
        <f>HLOOKUP(Coffee_data[[#This Row],[ProductId]],Product!$B$4:$O$7,4,FALSE)</f>
        <v>Caffe Mocha</v>
      </c>
    </row>
    <row r="806" spans="1:20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48</v>
      </c>
      <c r="J806">
        <v>60</v>
      </c>
      <c r="K806">
        <v>92</v>
      </c>
      <c r="L806">
        <v>985</v>
      </c>
      <c r="M806">
        <v>8</v>
      </c>
      <c r="N806" s="2">
        <v>41759</v>
      </c>
      <c r="O806" s="19" t="str">
        <f>VLOOKUP(Coffee_data[[#This Row],[Area Code]],Location!$B$1:$E$157,2,FALSE)</f>
        <v>Louisiana</v>
      </c>
      <c r="P806" s="19" t="str">
        <f>VLOOKUP(Coffee_data[[#This Row],[Area Code]],Location!$B$1:$E$157,3,FALSE)</f>
        <v>South</v>
      </c>
      <c r="Q806" s="19" t="str">
        <f>VLOOKUP(Coffee_data[[#This Row],[Area Code]],Location!$B$1:$E$157,4,FALSE)</f>
        <v>Small Market</v>
      </c>
      <c r="R806" s="56" t="str">
        <f>HLOOKUP(Coffee_data[[#This Row],[ProductId]],Product!$B$4:$O$7,2,FALSE)</f>
        <v>Decaf</v>
      </c>
      <c r="S806" s="56" t="str">
        <f>HLOOKUP(Coffee_data[[#This Row],[ProductId]],Product!$B$4:$O$7,3,FALSE)</f>
        <v>Herbal Tea</v>
      </c>
      <c r="T806" s="56" t="str">
        <f>HLOOKUP(Coffee_data[[#This Row],[ProductId]],Product!$B$4:$O$7,4,FALSE)</f>
        <v>Chamomile</v>
      </c>
    </row>
    <row r="807" spans="1:20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79</v>
      </c>
      <c r="J807">
        <v>90</v>
      </c>
      <c r="K807">
        <v>160</v>
      </c>
      <c r="L807">
        <v>337</v>
      </c>
      <c r="M807">
        <v>9</v>
      </c>
      <c r="N807" s="2">
        <v>41759</v>
      </c>
      <c r="O807" s="19" t="str">
        <f>VLOOKUP(Coffee_data[[#This Row],[Area Code]],Location!$B$1:$E$157,2,FALSE)</f>
        <v>Louisiana</v>
      </c>
      <c r="P807" s="19" t="str">
        <f>VLOOKUP(Coffee_data[[#This Row],[Area Code]],Location!$B$1:$E$157,3,FALSE)</f>
        <v>South</v>
      </c>
      <c r="Q807" s="19" t="str">
        <f>VLOOKUP(Coffee_data[[#This Row],[Area Code]],Location!$B$1:$E$157,4,FALSE)</f>
        <v>Small Market</v>
      </c>
      <c r="R807" s="56" t="str">
        <f>HLOOKUP(Coffee_data[[#This Row],[ProductId]],Product!$B$4:$O$7,2,FALSE)</f>
        <v>Decaf</v>
      </c>
      <c r="S807" s="56" t="str">
        <f>HLOOKUP(Coffee_data[[#This Row],[ProductId]],Product!$B$4:$O$7,3,FALSE)</f>
        <v>Herbal Tea</v>
      </c>
      <c r="T807" s="56" t="str">
        <f>HLOOKUP(Coffee_data[[#This Row],[ProductId]],Product!$B$4:$O$7,4,FALSE)</f>
        <v>Lemon</v>
      </c>
    </row>
    <row r="808" spans="1:20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48</v>
      </c>
      <c r="J808">
        <v>70</v>
      </c>
      <c r="K808">
        <v>118</v>
      </c>
      <c r="L808">
        <v>318</v>
      </c>
      <c r="M808">
        <v>2</v>
      </c>
      <c r="N808" s="2">
        <v>41759</v>
      </c>
      <c r="O808" s="19" t="str">
        <f>VLOOKUP(Coffee_data[[#This Row],[Area Code]],Location!$B$1:$E$157,2,FALSE)</f>
        <v>Louisiana</v>
      </c>
      <c r="P808" s="19" t="str">
        <f>VLOOKUP(Coffee_data[[#This Row],[Area Code]],Location!$B$1:$E$157,3,FALSE)</f>
        <v>South</v>
      </c>
      <c r="Q808" s="19" t="str">
        <f>VLOOKUP(Coffee_data[[#This Row],[Area Code]],Location!$B$1:$E$157,4,FALSE)</f>
        <v>Small Market</v>
      </c>
      <c r="R808" s="56" t="str">
        <f>HLOOKUP(Coffee_data[[#This Row],[ProductId]],Product!$B$4:$O$7,2,FALSE)</f>
        <v>Regular</v>
      </c>
      <c r="S808" s="56" t="str">
        <f>HLOOKUP(Coffee_data[[#This Row],[ProductId]],Product!$B$4:$O$7,3,FALSE)</f>
        <v>Coffee</v>
      </c>
      <c r="T808" s="56" t="str">
        <f>HLOOKUP(Coffee_data[[#This Row],[ProductId]],Product!$B$4:$O$7,4,FALSE)</f>
        <v>Columbian</v>
      </c>
    </row>
    <row r="809" spans="1:20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163</v>
      </c>
      <c r="L809">
        <v>318</v>
      </c>
      <c r="M809">
        <v>3</v>
      </c>
      <c r="N809" s="2">
        <v>41759</v>
      </c>
      <c r="O809" s="19" t="str">
        <f>VLOOKUP(Coffee_data[[#This Row],[Area Code]],Location!$B$1:$E$157,2,FALSE)</f>
        <v>Louisiana</v>
      </c>
      <c r="P809" s="19" t="str">
        <f>VLOOKUP(Coffee_data[[#This Row],[Area Code]],Location!$B$1:$E$157,3,FALSE)</f>
        <v>South</v>
      </c>
      <c r="Q809" s="19" t="str">
        <f>VLOOKUP(Coffee_data[[#This Row],[Area Code]],Location!$B$1:$E$157,4,FALSE)</f>
        <v>Small Market</v>
      </c>
      <c r="R809" s="56" t="str">
        <f>HLOOKUP(Coffee_data[[#This Row],[ProductId]],Product!$B$4:$O$7,2,FALSE)</f>
        <v>Decaf</v>
      </c>
      <c r="S809" s="56" t="str">
        <f>HLOOKUP(Coffee_data[[#This Row],[ProductId]],Product!$B$4:$O$7,3,FALSE)</f>
        <v>Coffee</v>
      </c>
      <c r="T809" s="56" t="str">
        <f>HLOOKUP(Coffee_data[[#This Row],[ProductId]],Product!$B$4:$O$7,4,FALSE)</f>
        <v>Decaf Irish Cream</v>
      </c>
    </row>
    <row r="810" spans="1:20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24</v>
      </c>
      <c r="J810">
        <v>40</v>
      </c>
      <c r="K810">
        <v>70</v>
      </c>
      <c r="L810">
        <v>505</v>
      </c>
      <c r="M810">
        <v>6</v>
      </c>
      <c r="N810" s="2">
        <v>41759</v>
      </c>
      <c r="O810" s="19" t="str">
        <f>VLOOKUP(Coffee_data[[#This Row],[Area Code]],Location!$B$1:$E$157,2,FALSE)</f>
        <v>New Mexico</v>
      </c>
      <c r="P810" s="19" t="str">
        <f>VLOOKUP(Coffee_data[[#This Row],[Area Code]],Location!$B$1:$E$157,3,FALSE)</f>
        <v>South</v>
      </c>
      <c r="Q810" s="19" t="str">
        <f>VLOOKUP(Coffee_data[[#This Row],[Area Code]],Location!$B$1:$E$157,4,FALSE)</f>
        <v>Small Market</v>
      </c>
      <c r="R810" s="56" t="str">
        <f>HLOOKUP(Coffee_data[[#This Row],[ProductId]],Product!$B$4:$O$7,2,FALSE)</f>
        <v>Decaf</v>
      </c>
      <c r="S810" s="56" t="str">
        <f>HLOOKUP(Coffee_data[[#This Row],[ProductId]],Product!$B$4:$O$7,3,FALSE)</f>
        <v>Espresso</v>
      </c>
      <c r="T810" s="56" t="str">
        <f>HLOOKUP(Coffee_data[[#This Row],[ProductId]],Product!$B$4:$O$7,4,FALSE)</f>
        <v>Decaf Espresso</v>
      </c>
    </row>
    <row r="811" spans="1:20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64</v>
      </c>
      <c r="L811">
        <v>505</v>
      </c>
      <c r="M811">
        <v>4</v>
      </c>
      <c r="N811" s="2">
        <v>41759</v>
      </c>
      <c r="O811" s="19" t="str">
        <f>VLOOKUP(Coffee_data[[#This Row],[Area Code]],Location!$B$1:$E$157,2,FALSE)</f>
        <v>New Mexico</v>
      </c>
      <c r="P811" s="19" t="str">
        <f>VLOOKUP(Coffee_data[[#This Row],[Area Code]],Location!$B$1:$E$157,3,FALSE)</f>
        <v>South</v>
      </c>
      <c r="Q811" s="19" t="str">
        <f>VLOOKUP(Coffee_data[[#This Row],[Area Code]],Location!$B$1:$E$157,4,FALSE)</f>
        <v>Small Market</v>
      </c>
      <c r="R811" s="56" t="str">
        <f>HLOOKUP(Coffee_data[[#This Row],[ProductId]],Product!$B$4:$O$7,2,FALSE)</f>
        <v>Regular</v>
      </c>
      <c r="S811" s="56" t="str">
        <f>HLOOKUP(Coffee_data[[#This Row],[ProductId]],Product!$B$4:$O$7,3,FALSE)</f>
        <v>Espresso</v>
      </c>
      <c r="T811" s="56" t="str">
        <f>HLOOKUP(Coffee_data[[#This Row],[ProductId]],Product!$B$4:$O$7,4,FALSE)</f>
        <v>Caffe Latte</v>
      </c>
    </row>
    <row r="812" spans="1:20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85</v>
      </c>
      <c r="L812">
        <v>505</v>
      </c>
      <c r="M812">
        <v>5</v>
      </c>
      <c r="N812" s="2">
        <v>41759</v>
      </c>
      <c r="O812" s="19" t="str">
        <f>VLOOKUP(Coffee_data[[#This Row],[Area Code]],Location!$B$1:$E$157,2,FALSE)</f>
        <v>New Mexico</v>
      </c>
      <c r="P812" s="19" t="str">
        <f>VLOOKUP(Coffee_data[[#This Row],[Area Code]],Location!$B$1:$E$157,3,FALSE)</f>
        <v>South</v>
      </c>
      <c r="Q812" s="19" t="str">
        <f>VLOOKUP(Coffee_data[[#This Row],[Area Code]],Location!$B$1:$E$157,4,FALSE)</f>
        <v>Small Market</v>
      </c>
      <c r="R812" s="56" t="str">
        <f>HLOOKUP(Coffee_data[[#This Row],[ProductId]],Product!$B$4:$O$7,2,FALSE)</f>
        <v>Regular</v>
      </c>
      <c r="S812" s="56" t="str">
        <f>HLOOKUP(Coffee_data[[#This Row],[ProductId]],Product!$B$4:$O$7,3,FALSE)</f>
        <v>Espresso</v>
      </c>
      <c r="T812" s="56" t="str">
        <f>HLOOKUP(Coffee_data[[#This Row],[ProductId]],Product!$B$4:$O$7,4,FALSE)</f>
        <v>Caffe Mocha</v>
      </c>
    </row>
    <row r="813" spans="1:20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48</v>
      </c>
      <c r="L813">
        <v>505</v>
      </c>
      <c r="M813">
        <v>8</v>
      </c>
      <c r="N813" s="2">
        <v>41759</v>
      </c>
      <c r="O813" s="19" t="str">
        <f>VLOOKUP(Coffee_data[[#This Row],[Area Code]],Location!$B$1:$E$157,2,FALSE)</f>
        <v>New Mexico</v>
      </c>
      <c r="P813" s="19" t="str">
        <f>VLOOKUP(Coffee_data[[#This Row],[Area Code]],Location!$B$1:$E$157,3,FALSE)</f>
        <v>South</v>
      </c>
      <c r="Q813" s="19" t="str">
        <f>VLOOKUP(Coffee_data[[#This Row],[Area Code]],Location!$B$1:$E$157,4,FALSE)</f>
        <v>Small Market</v>
      </c>
      <c r="R813" s="56" t="str">
        <f>HLOOKUP(Coffee_data[[#This Row],[ProductId]],Product!$B$4:$O$7,2,FALSE)</f>
        <v>Decaf</v>
      </c>
      <c r="S813" s="56" t="str">
        <f>HLOOKUP(Coffee_data[[#This Row],[ProductId]],Product!$B$4:$O$7,3,FALSE)</f>
        <v>Herbal Tea</v>
      </c>
      <c r="T813" s="56" t="str">
        <f>HLOOKUP(Coffee_data[[#This Row],[ProductId]],Product!$B$4:$O$7,4,FALSE)</f>
        <v>Chamomile</v>
      </c>
    </row>
    <row r="814" spans="1:20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41759</v>
      </c>
      <c r="O814" s="19" t="str">
        <f>VLOOKUP(Coffee_data[[#This Row],[Area Code]],Location!$B$1:$E$157,2,FALSE)</f>
        <v>New Mexico</v>
      </c>
      <c r="P814" s="19" t="str">
        <f>VLOOKUP(Coffee_data[[#This Row],[Area Code]],Location!$B$1:$E$157,3,FALSE)</f>
        <v>South</v>
      </c>
      <c r="Q814" s="19" t="str">
        <f>VLOOKUP(Coffee_data[[#This Row],[Area Code]],Location!$B$1:$E$157,4,FALSE)</f>
        <v>Small Market</v>
      </c>
      <c r="R814" s="56" t="str">
        <f>HLOOKUP(Coffee_data[[#This Row],[ProductId]],Product!$B$4:$O$7,2,FALSE)</f>
        <v>Decaf</v>
      </c>
      <c r="S814" s="56" t="str">
        <f>HLOOKUP(Coffee_data[[#This Row],[ProductId]],Product!$B$4:$O$7,3,FALSE)</f>
        <v>Herbal Tea</v>
      </c>
      <c r="T814" s="56" t="str">
        <f>HLOOKUP(Coffee_data[[#This Row],[ProductId]],Product!$B$4:$O$7,4,FALSE)</f>
        <v>Lemon</v>
      </c>
    </row>
    <row r="815" spans="1:20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41759</v>
      </c>
      <c r="O815" s="19" t="str">
        <f>VLOOKUP(Coffee_data[[#This Row],[Area Code]],Location!$B$1:$E$157,2,FALSE)</f>
        <v>New Mexico</v>
      </c>
      <c r="P815" s="19" t="str">
        <f>VLOOKUP(Coffee_data[[#This Row],[Area Code]],Location!$B$1:$E$157,3,FALSE)</f>
        <v>South</v>
      </c>
      <c r="Q815" s="19" t="str">
        <f>VLOOKUP(Coffee_data[[#This Row],[Area Code]],Location!$B$1:$E$157,4,FALSE)</f>
        <v>Small Market</v>
      </c>
      <c r="R815" s="56" t="str">
        <f>HLOOKUP(Coffee_data[[#This Row],[ProductId]],Product!$B$4:$O$7,2,FALSE)</f>
        <v>Regular</v>
      </c>
      <c r="S815" s="56" t="str">
        <f>HLOOKUP(Coffee_data[[#This Row],[ProductId]],Product!$B$4:$O$7,3,FALSE)</f>
        <v>Coffee</v>
      </c>
      <c r="T815" s="56" t="str">
        <f>HLOOKUP(Coffee_data[[#This Row],[ProductId]],Product!$B$4:$O$7,4,FALSE)</f>
        <v>Columbian</v>
      </c>
    </row>
    <row r="816" spans="1:20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88</v>
      </c>
      <c r="J816">
        <v>50</v>
      </c>
      <c r="K816">
        <v>167</v>
      </c>
      <c r="L816">
        <v>505</v>
      </c>
      <c r="M816">
        <v>3</v>
      </c>
      <c r="N816" s="2">
        <v>41759</v>
      </c>
      <c r="O816" s="19" t="str">
        <f>VLOOKUP(Coffee_data[[#This Row],[Area Code]],Location!$B$1:$E$157,2,FALSE)</f>
        <v>New Mexico</v>
      </c>
      <c r="P816" s="19" t="str">
        <f>VLOOKUP(Coffee_data[[#This Row],[Area Code]],Location!$B$1:$E$157,3,FALSE)</f>
        <v>South</v>
      </c>
      <c r="Q816" s="19" t="str">
        <f>VLOOKUP(Coffee_data[[#This Row],[Area Code]],Location!$B$1:$E$157,4,FALSE)</f>
        <v>Small Market</v>
      </c>
      <c r="R816" s="56" t="str">
        <f>HLOOKUP(Coffee_data[[#This Row],[ProductId]],Product!$B$4:$O$7,2,FALSE)</f>
        <v>Decaf</v>
      </c>
      <c r="S816" s="56" t="str">
        <f>HLOOKUP(Coffee_data[[#This Row],[ProductId]],Product!$B$4:$O$7,3,FALSE)</f>
        <v>Coffee</v>
      </c>
      <c r="T816" s="56" t="str">
        <f>HLOOKUP(Coffee_data[[#This Row],[ProductId]],Product!$B$4:$O$7,4,FALSE)</f>
        <v>Decaf Irish Cream</v>
      </c>
    </row>
    <row r="817" spans="1:20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86</v>
      </c>
      <c r="J817">
        <v>120</v>
      </c>
      <c r="K817">
        <v>206</v>
      </c>
      <c r="L817">
        <v>405</v>
      </c>
      <c r="M817">
        <v>6</v>
      </c>
      <c r="N817" s="2">
        <v>41759</v>
      </c>
      <c r="O817" s="19" t="str">
        <f>VLOOKUP(Coffee_data[[#This Row],[Area Code]],Location!$B$1:$E$157,2,FALSE)</f>
        <v>Oklahoma</v>
      </c>
      <c r="P817" s="19" t="str">
        <f>VLOOKUP(Coffee_data[[#This Row],[Area Code]],Location!$B$1:$E$157,3,FALSE)</f>
        <v>South</v>
      </c>
      <c r="Q817" s="19" t="str">
        <f>VLOOKUP(Coffee_data[[#This Row],[Area Code]],Location!$B$1:$E$157,4,FALSE)</f>
        <v>Small Market</v>
      </c>
      <c r="R817" s="56" t="str">
        <f>HLOOKUP(Coffee_data[[#This Row],[ProductId]],Product!$B$4:$O$7,2,FALSE)</f>
        <v>Decaf</v>
      </c>
      <c r="S817" s="56" t="str">
        <f>HLOOKUP(Coffee_data[[#This Row],[ProductId]],Product!$B$4:$O$7,3,FALSE)</f>
        <v>Espresso</v>
      </c>
      <c r="T817" s="56" t="str">
        <f>HLOOKUP(Coffee_data[[#This Row],[ProductId]],Product!$B$4:$O$7,4,FALSE)</f>
        <v>Decaf Espresso</v>
      </c>
    </row>
    <row r="818" spans="1:20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86</v>
      </c>
      <c r="J818">
        <v>140</v>
      </c>
      <c r="K818">
        <v>234</v>
      </c>
      <c r="L818">
        <v>918</v>
      </c>
      <c r="M818">
        <v>4</v>
      </c>
      <c r="N818" s="2">
        <v>41759</v>
      </c>
      <c r="O818" s="19" t="str">
        <f>VLOOKUP(Coffee_data[[#This Row],[Area Code]],Location!$B$1:$E$157,2,FALSE)</f>
        <v>Oklahoma</v>
      </c>
      <c r="P818" s="19" t="str">
        <f>VLOOKUP(Coffee_data[[#This Row],[Area Code]],Location!$B$1:$E$157,3,FALSE)</f>
        <v>South</v>
      </c>
      <c r="Q818" s="19" t="str">
        <f>VLOOKUP(Coffee_data[[#This Row],[Area Code]],Location!$B$1:$E$157,4,FALSE)</f>
        <v>Small Market</v>
      </c>
      <c r="R818" s="56" t="str">
        <f>HLOOKUP(Coffee_data[[#This Row],[ProductId]],Product!$B$4:$O$7,2,FALSE)</f>
        <v>Regular</v>
      </c>
      <c r="S818" s="56" t="str">
        <f>HLOOKUP(Coffee_data[[#This Row],[ProductId]],Product!$B$4:$O$7,3,FALSE)</f>
        <v>Espresso</v>
      </c>
      <c r="T818" s="56" t="str">
        <f>HLOOKUP(Coffee_data[[#This Row],[ProductId]],Product!$B$4:$O$7,4,FALSE)</f>
        <v>Caffe Latte</v>
      </c>
    </row>
    <row r="819" spans="1:20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45</v>
      </c>
      <c r="L819">
        <v>405</v>
      </c>
      <c r="M819">
        <v>5</v>
      </c>
      <c r="N819" s="2">
        <v>41759</v>
      </c>
      <c r="O819" s="19" t="str">
        <f>VLOOKUP(Coffee_data[[#This Row],[Area Code]],Location!$B$1:$E$157,2,FALSE)</f>
        <v>Oklahoma</v>
      </c>
      <c r="P819" s="19" t="str">
        <f>VLOOKUP(Coffee_data[[#This Row],[Area Code]],Location!$B$1:$E$157,3,FALSE)</f>
        <v>South</v>
      </c>
      <c r="Q819" s="19" t="str">
        <f>VLOOKUP(Coffee_data[[#This Row],[Area Code]],Location!$B$1:$E$157,4,FALSE)</f>
        <v>Small Market</v>
      </c>
      <c r="R819" s="56" t="str">
        <f>HLOOKUP(Coffee_data[[#This Row],[ProductId]],Product!$B$4:$O$7,2,FALSE)</f>
        <v>Regular</v>
      </c>
      <c r="S819" s="56" t="str">
        <f>HLOOKUP(Coffee_data[[#This Row],[ProductId]],Product!$B$4:$O$7,3,FALSE)</f>
        <v>Espresso</v>
      </c>
      <c r="T819" s="56" t="str">
        <f>HLOOKUP(Coffee_data[[#This Row],[ProductId]],Product!$B$4:$O$7,4,FALSE)</f>
        <v>Caffe Mocha</v>
      </c>
    </row>
    <row r="820" spans="1:20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42</v>
      </c>
      <c r="J820">
        <v>70</v>
      </c>
      <c r="K820">
        <v>120</v>
      </c>
      <c r="L820">
        <v>918</v>
      </c>
      <c r="M820">
        <v>8</v>
      </c>
      <c r="N820" s="2">
        <v>41759</v>
      </c>
      <c r="O820" s="19" t="str">
        <f>VLOOKUP(Coffee_data[[#This Row],[Area Code]],Location!$B$1:$E$157,2,FALSE)</f>
        <v>Oklahoma</v>
      </c>
      <c r="P820" s="19" t="str">
        <f>VLOOKUP(Coffee_data[[#This Row],[Area Code]],Location!$B$1:$E$157,3,FALSE)</f>
        <v>South</v>
      </c>
      <c r="Q820" s="19" t="str">
        <f>VLOOKUP(Coffee_data[[#This Row],[Area Code]],Location!$B$1:$E$157,4,FALSE)</f>
        <v>Small Market</v>
      </c>
      <c r="R820" s="56" t="str">
        <f>HLOOKUP(Coffee_data[[#This Row],[ProductId]],Product!$B$4:$O$7,2,FALSE)</f>
        <v>Decaf</v>
      </c>
      <c r="S820" s="56" t="str">
        <f>HLOOKUP(Coffee_data[[#This Row],[ProductId]],Product!$B$4:$O$7,3,FALSE)</f>
        <v>Herbal Tea</v>
      </c>
      <c r="T820" s="56" t="str">
        <f>HLOOKUP(Coffee_data[[#This Row],[ProductId]],Product!$B$4:$O$7,4,FALSE)</f>
        <v>Chamomile</v>
      </c>
    </row>
    <row r="821" spans="1:20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41759</v>
      </c>
      <c r="O821" s="19" t="str">
        <f>VLOOKUP(Coffee_data[[#This Row],[Area Code]],Location!$B$1:$E$157,2,FALSE)</f>
        <v>Oklahoma</v>
      </c>
      <c r="P821" s="19" t="str">
        <f>VLOOKUP(Coffee_data[[#This Row],[Area Code]],Location!$B$1:$E$157,3,FALSE)</f>
        <v>South</v>
      </c>
      <c r="Q821" s="19" t="str">
        <f>VLOOKUP(Coffee_data[[#This Row],[Area Code]],Location!$B$1:$E$157,4,FALSE)</f>
        <v>Small Market</v>
      </c>
      <c r="R821" s="56" t="str">
        <f>HLOOKUP(Coffee_data[[#This Row],[ProductId]],Product!$B$4:$O$7,2,FALSE)</f>
        <v>Decaf</v>
      </c>
      <c r="S821" s="56" t="str">
        <f>HLOOKUP(Coffee_data[[#This Row],[ProductId]],Product!$B$4:$O$7,3,FALSE)</f>
        <v>Herbal Tea</v>
      </c>
      <c r="T821" s="56" t="str">
        <f>HLOOKUP(Coffee_data[[#This Row],[ProductId]],Product!$B$4:$O$7,4,FALSE)</f>
        <v>Lemon</v>
      </c>
    </row>
    <row r="822" spans="1:20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52</v>
      </c>
      <c r="J822">
        <v>70</v>
      </c>
      <c r="K822">
        <v>118</v>
      </c>
      <c r="L822">
        <v>580</v>
      </c>
      <c r="M822">
        <v>2</v>
      </c>
      <c r="N822" s="2">
        <v>41759</v>
      </c>
      <c r="O822" s="19" t="str">
        <f>VLOOKUP(Coffee_data[[#This Row],[Area Code]],Location!$B$1:$E$157,2,FALSE)</f>
        <v>Oklahoma</v>
      </c>
      <c r="P822" s="19" t="str">
        <f>VLOOKUP(Coffee_data[[#This Row],[Area Code]],Location!$B$1:$E$157,3,FALSE)</f>
        <v>South</v>
      </c>
      <c r="Q822" s="19" t="str">
        <f>VLOOKUP(Coffee_data[[#This Row],[Area Code]],Location!$B$1:$E$157,4,FALSE)</f>
        <v>Small Market</v>
      </c>
      <c r="R822" s="56" t="str">
        <f>HLOOKUP(Coffee_data[[#This Row],[ProductId]],Product!$B$4:$O$7,2,FALSE)</f>
        <v>Regular</v>
      </c>
      <c r="S822" s="56" t="str">
        <f>HLOOKUP(Coffee_data[[#This Row],[ProductId]],Product!$B$4:$O$7,3,FALSE)</f>
        <v>Coffee</v>
      </c>
      <c r="T822" s="56" t="str">
        <f>HLOOKUP(Coffee_data[[#This Row],[ProductId]],Product!$B$4:$O$7,4,FALSE)</f>
        <v>Columbian</v>
      </c>
    </row>
    <row r="823" spans="1:20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27</v>
      </c>
      <c r="J823">
        <v>50</v>
      </c>
      <c r="K823">
        <v>80</v>
      </c>
      <c r="L823">
        <v>405</v>
      </c>
      <c r="M823">
        <v>3</v>
      </c>
      <c r="N823" s="2">
        <v>41759</v>
      </c>
      <c r="O823" s="19" t="str">
        <f>VLOOKUP(Coffee_data[[#This Row],[Area Code]],Location!$B$1:$E$157,2,FALSE)</f>
        <v>Oklahoma</v>
      </c>
      <c r="P823" s="19" t="str">
        <f>VLOOKUP(Coffee_data[[#This Row],[Area Code]],Location!$B$1:$E$157,3,FALSE)</f>
        <v>South</v>
      </c>
      <c r="Q823" s="19" t="str">
        <f>VLOOKUP(Coffee_data[[#This Row],[Area Code]],Location!$B$1:$E$157,4,FALSE)</f>
        <v>Small Market</v>
      </c>
      <c r="R823" s="56" t="str">
        <f>HLOOKUP(Coffee_data[[#This Row],[ProductId]],Product!$B$4:$O$7,2,FALSE)</f>
        <v>Decaf</v>
      </c>
      <c r="S823" s="56" t="str">
        <f>HLOOKUP(Coffee_data[[#This Row],[ProductId]],Product!$B$4:$O$7,3,FALSE)</f>
        <v>Coffee</v>
      </c>
      <c r="T823" s="56" t="str">
        <f>HLOOKUP(Coffee_data[[#This Row],[ProductId]],Product!$B$4:$O$7,4,FALSE)</f>
        <v>Decaf Irish Cream</v>
      </c>
    </row>
    <row r="824" spans="1:20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76</v>
      </c>
      <c r="J824">
        <v>110</v>
      </c>
      <c r="K824">
        <v>174</v>
      </c>
      <c r="L824">
        <v>430</v>
      </c>
      <c r="M824">
        <v>6</v>
      </c>
      <c r="N824" s="2">
        <v>41759</v>
      </c>
      <c r="O824" s="19" t="str">
        <f>VLOOKUP(Coffee_data[[#This Row],[Area Code]],Location!$B$1:$E$157,2,FALSE)</f>
        <v>Texas</v>
      </c>
      <c r="P824" s="19" t="str">
        <f>VLOOKUP(Coffee_data[[#This Row],[Area Code]],Location!$B$1:$E$157,3,FALSE)</f>
        <v>South</v>
      </c>
      <c r="Q824" s="19" t="str">
        <f>VLOOKUP(Coffee_data[[#This Row],[Area Code]],Location!$B$1:$E$157,4,FALSE)</f>
        <v>Major Market</v>
      </c>
      <c r="R824" s="56" t="str">
        <f>HLOOKUP(Coffee_data[[#This Row],[ProductId]],Product!$B$4:$O$7,2,FALSE)</f>
        <v>Decaf</v>
      </c>
      <c r="S824" s="56" t="str">
        <f>HLOOKUP(Coffee_data[[#This Row],[ProductId]],Product!$B$4:$O$7,3,FALSE)</f>
        <v>Espresso</v>
      </c>
      <c r="T824" s="56" t="str">
        <f>HLOOKUP(Coffee_data[[#This Row],[ProductId]],Product!$B$4:$O$7,4,FALSE)</f>
        <v>Decaf Espresso</v>
      </c>
    </row>
    <row r="825" spans="1:20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46</v>
      </c>
      <c r="J825">
        <v>80</v>
      </c>
      <c r="K825">
        <v>130</v>
      </c>
      <c r="L825">
        <v>254</v>
      </c>
      <c r="M825">
        <v>4</v>
      </c>
      <c r="N825" s="2">
        <v>41759</v>
      </c>
      <c r="O825" s="19" t="str">
        <f>VLOOKUP(Coffee_data[[#This Row],[Area Code]],Location!$B$1:$E$157,2,FALSE)</f>
        <v>Texas</v>
      </c>
      <c r="P825" s="19" t="str">
        <f>VLOOKUP(Coffee_data[[#This Row],[Area Code]],Location!$B$1:$E$157,3,FALSE)</f>
        <v>South</v>
      </c>
      <c r="Q825" s="19" t="str">
        <f>VLOOKUP(Coffee_data[[#This Row],[Area Code]],Location!$B$1:$E$157,4,FALSE)</f>
        <v>Major Market</v>
      </c>
      <c r="R825" s="56" t="str">
        <f>HLOOKUP(Coffee_data[[#This Row],[ProductId]],Product!$B$4:$O$7,2,FALSE)</f>
        <v>Regular</v>
      </c>
      <c r="S825" s="56" t="str">
        <f>HLOOKUP(Coffee_data[[#This Row],[ProductId]],Product!$B$4:$O$7,3,FALSE)</f>
        <v>Espresso</v>
      </c>
      <c r="T825" s="56" t="str">
        <f>HLOOKUP(Coffee_data[[#This Row],[ProductId]],Product!$B$4:$O$7,4,FALSE)</f>
        <v>Caffe Latte</v>
      </c>
    </row>
    <row r="826" spans="1:20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75</v>
      </c>
      <c r="J826">
        <v>140</v>
      </c>
      <c r="K826">
        <v>225</v>
      </c>
      <c r="L826">
        <v>254</v>
      </c>
      <c r="M826">
        <v>5</v>
      </c>
      <c r="N826" s="2">
        <v>41759</v>
      </c>
      <c r="O826" s="19" t="str">
        <f>VLOOKUP(Coffee_data[[#This Row],[Area Code]],Location!$B$1:$E$157,2,FALSE)</f>
        <v>Texas</v>
      </c>
      <c r="P826" s="19" t="str">
        <f>VLOOKUP(Coffee_data[[#This Row],[Area Code]],Location!$B$1:$E$157,3,FALSE)</f>
        <v>South</v>
      </c>
      <c r="Q826" s="19" t="str">
        <f>VLOOKUP(Coffee_data[[#This Row],[Area Code]],Location!$B$1:$E$157,4,FALSE)</f>
        <v>Major Market</v>
      </c>
      <c r="R826" s="56" t="str">
        <f>HLOOKUP(Coffee_data[[#This Row],[ProductId]],Product!$B$4:$O$7,2,FALSE)</f>
        <v>Regular</v>
      </c>
      <c r="S826" s="56" t="str">
        <f>HLOOKUP(Coffee_data[[#This Row],[ProductId]],Product!$B$4:$O$7,3,FALSE)</f>
        <v>Espresso</v>
      </c>
      <c r="T826" s="56" t="str">
        <f>HLOOKUP(Coffee_data[[#This Row],[ProductId]],Product!$B$4:$O$7,4,FALSE)</f>
        <v>Caffe Mocha</v>
      </c>
    </row>
    <row r="827" spans="1:20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32</v>
      </c>
      <c r="J827">
        <v>80</v>
      </c>
      <c r="K827">
        <v>112</v>
      </c>
      <c r="L827">
        <v>915</v>
      </c>
      <c r="M827">
        <v>8</v>
      </c>
      <c r="N827" s="2">
        <v>41759</v>
      </c>
      <c r="O827" s="19" t="str">
        <f>VLOOKUP(Coffee_data[[#This Row],[Area Code]],Location!$B$1:$E$157,2,FALSE)</f>
        <v>Texas</v>
      </c>
      <c r="P827" s="19" t="str">
        <f>VLOOKUP(Coffee_data[[#This Row],[Area Code]],Location!$B$1:$E$157,3,FALSE)</f>
        <v>South</v>
      </c>
      <c r="Q827" s="19" t="str">
        <f>VLOOKUP(Coffee_data[[#This Row],[Area Code]],Location!$B$1:$E$157,4,FALSE)</f>
        <v>Major Market</v>
      </c>
      <c r="R827" s="56" t="str">
        <f>HLOOKUP(Coffee_data[[#This Row],[ProductId]],Product!$B$4:$O$7,2,FALSE)</f>
        <v>Decaf</v>
      </c>
      <c r="S827" s="56" t="str">
        <f>HLOOKUP(Coffee_data[[#This Row],[ProductId]],Product!$B$4:$O$7,3,FALSE)</f>
        <v>Herbal Tea</v>
      </c>
      <c r="T827" s="56" t="str">
        <f>HLOOKUP(Coffee_data[[#This Row],[ProductId]],Product!$B$4:$O$7,4,FALSE)</f>
        <v>Chamomile</v>
      </c>
    </row>
    <row r="828" spans="1:20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31</v>
      </c>
      <c r="J828">
        <v>60</v>
      </c>
      <c r="K828">
        <v>109</v>
      </c>
      <c r="L828">
        <v>512</v>
      </c>
      <c r="M828">
        <v>9</v>
      </c>
      <c r="N828" s="2">
        <v>41759</v>
      </c>
      <c r="O828" s="19" t="str">
        <f>VLOOKUP(Coffee_data[[#This Row],[Area Code]],Location!$B$1:$E$157,2,FALSE)</f>
        <v>Texas</v>
      </c>
      <c r="P828" s="19" t="str">
        <f>VLOOKUP(Coffee_data[[#This Row],[Area Code]],Location!$B$1:$E$157,3,FALSE)</f>
        <v>South</v>
      </c>
      <c r="Q828" s="19" t="str">
        <f>VLOOKUP(Coffee_data[[#This Row],[Area Code]],Location!$B$1:$E$157,4,FALSE)</f>
        <v>Major Market</v>
      </c>
      <c r="R828" s="56" t="str">
        <f>HLOOKUP(Coffee_data[[#This Row],[ProductId]],Product!$B$4:$O$7,2,FALSE)</f>
        <v>Decaf</v>
      </c>
      <c r="S828" s="56" t="str">
        <f>HLOOKUP(Coffee_data[[#This Row],[ProductId]],Product!$B$4:$O$7,3,FALSE)</f>
        <v>Herbal Tea</v>
      </c>
      <c r="T828" s="56" t="str">
        <f>HLOOKUP(Coffee_data[[#This Row],[ProductId]],Product!$B$4:$O$7,4,FALSE)</f>
        <v>Lemon</v>
      </c>
    </row>
    <row r="829" spans="1:20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277</v>
      </c>
      <c r="J829">
        <v>350</v>
      </c>
      <c r="K829">
        <v>640</v>
      </c>
      <c r="L829">
        <v>430</v>
      </c>
      <c r="M829">
        <v>2</v>
      </c>
      <c r="N829" s="2">
        <v>41759</v>
      </c>
      <c r="O829" s="19" t="str">
        <f>VLOOKUP(Coffee_data[[#This Row],[Area Code]],Location!$B$1:$E$157,2,FALSE)</f>
        <v>Texas</v>
      </c>
      <c r="P829" s="19" t="str">
        <f>VLOOKUP(Coffee_data[[#This Row],[Area Code]],Location!$B$1:$E$157,3,FALSE)</f>
        <v>South</v>
      </c>
      <c r="Q829" s="19" t="str">
        <f>VLOOKUP(Coffee_data[[#This Row],[Area Code]],Location!$B$1:$E$157,4,FALSE)</f>
        <v>Major Market</v>
      </c>
      <c r="R829" s="56" t="str">
        <f>HLOOKUP(Coffee_data[[#This Row],[ProductId]],Product!$B$4:$O$7,2,FALSE)</f>
        <v>Regular</v>
      </c>
      <c r="S829" s="56" t="str">
        <f>HLOOKUP(Coffee_data[[#This Row],[ProductId]],Product!$B$4:$O$7,3,FALSE)</f>
        <v>Coffee</v>
      </c>
      <c r="T829" s="56" t="str">
        <f>HLOOKUP(Coffee_data[[#This Row],[ProductId]],Product!$B$4:$O$7,4,FALSE)</f>
        <v>Columbian</v>
      </c>
    </row>
    <row r="830" spans="1:20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233</v>
      </c>
      <c r="L830">
        <v>956</v>
      </c>
      <c r="M830">
        <v>3</v>
      </c>
      <c r="N830" s="2">
        <v>41759</v>
      </c>
      <c r="O830" s="19" t="str">
        <f>VLOOKUP(Coffee_data[[#This Row],[Area Code]],Location!$B$1:$E$157,2,FALSE)</f>
        <v>Texas</v>
      </c>
      <c r="P830" s="19" t="str">
        <f>VLOOKUP(Coffee_data[[#This Row],[Area Code]],Location!$B$1:$E$157,3,FALSE)</f>
        <v>South</v>
      </c>
      <c r="Q830" s="19" t="str">
        <f>VLOOKUP(Coffee_data[[#This Row],[Area Code]],Location!$B$1:$E$157,4,FALSE)</f>
        <v>Major Market</v>
      </c>
      <c r="R830" s="56" t="str">
        <f>HLOOKUP(Coffee_data[[#This Row],[ProductId]],Product!$B$4:$O$7,2,FALSE)</f>
        <v>Decaf</v>
      </c>
      <c r="S830" s="56" t="str">
        <f>HLOOKUP(Coffee_data[[#This Row],[ProductId]],Product!$B$4:$O$7,3,FALSE)</f>
        <v>Coffee</v>
      </c>
      <c r="T830" s="56" t="str">
        <f>HLOOKUP(Coffee_data[[#This Row],[ProductId]],Product!$B$4:$O$7,4,FALSE)</f>
        <v>Decaf Irish Cream</v>
      </c>
    </row>
    <row r="831" spans="1:20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41759</v>
      </c>
      <c r="O831" s="19" t="str">
        <f>VLOOKUP(Coffee_data[[#This Row],[Area Code]],Location!$B$1:$E$157,2,FALSE)</f>
        <v>Utah</v>
      </c>
      <c r="P831" s="19" t="str">
        <f>VLOOKUP(Coffee_data[[#This Row],[Area Code]],Location!$B$1:$E$157,3,FALSE)</f>
        <v>West</v>
      </c>
      <c r="Q831" s="19" t="str">
        <f>VLOOKUP(Coffee_data[[#This Row],[Area Code]],Location!$B$1:$E$157,4,FALSE)</f>
        <v>Small Market</v>
      </c>
      <c r="R831" s="56" t="str">
        <f>HLOOKUP(Coffee_data[[#This Row],[ProductId]],Product!$B$4:$O$7,2,FALSE)</f>
        <v>Regular</v>
      </c>
      <c r="S831" s="56" t="str">
        <f>HLOOKUP(Coffee_data[[#This Row],[ProductId]],Product!$B$4:$O$7,3,FALSE)</f>
        <v>Espresso</v>
      </c>
      <c r="T831" s="56" t="str">
        <f>HLOOKUP(Coffee_data[[#This Row],[ProductId]],Product!$B$4:$O$7,4,FALSE)</f>
        <v>Caffe Latte</v>
      </c>
    </row>
    <row r="832" spans="1:20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35</v>
      </c>
      <c r="J832">
        <v>60</v>
      </c>
      <c r="K832">
        <v>100</v>
      </c>
      <c r="L832">
        <v>435</v>
      </c>
      <c r="M832">
        <v>5</v>
      </c>
      <c r="N832" s="2">
        <v>41759</v>
      </c>
      <c r="O832" s="19" t="str">
        <f>VLOOKUP(Coffee_data[[#This Row],[Area Code]],Location!$B$1:$E$157,2,FALSE)</f>
        <v>Utah</v>
      </c>
      <c r="P832" s="19" t="str">
        <f>VLOOKUP(Coffee_data[[#This Row],[Area Code]],Location!$B$1:$E$157,3,FALSE)</f>
        <v>West</v>
      </c>
      <c r="Q832" s="19" t="str">
        <f>VLOOKUP(Coffee_data[[#This Row],[Area Code]],Location!$B$1:$E$157,4,FALSE)</f>
        <v>Small Market</v>
      </c>
      <c r="R832" s="56" t="str">
        <f>HLOOKUP(Coffee_data[[#This Row],[ProductId]],Product!$B$4:$O$7,2,FALSE)</f>
        <v>Regular</v>
      </c>
      <c r="S832" s="56" t="str">
        <f>HLOOKUP(Coffee_data[[#This Row],[ProductId]],Product!$B$4:$O$7,3,FALSE)</f>
        <v>Espresso</v>
      </c>
      <c r="T832" s="56" t="str">
        <f>HLOOKUP(Coffee_data[[#This Row],[ProductId]],Product!$B$4:$O$7,4,FALSE)</f>
        <v>Caffe Mocha</v>
      </c>
    </row>
    <row r="833" spans="1:20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34</v>
      </c>
      <c r="J833">
        <v>60</v>
      </c>
      <c r="K833">
        <v>106</v>
      </c>
      <c r="L833">
        <v>435</v>
      </c>
      <c r="M833">
        <v>6</v>
      </c>
      <c r="N833" s="2">
        <v>41759</v>
      </c>
      <c r="O833" s="19" t="str">
        <f>VLOOKUP(Coffee_data[[#This Row],[Area Code]],Location!$B$1:$E$157,2,FALSE)</f>
        <v>Utah</v>
      </c>
      <c r="P833" s="19" t="str">
        <f>VLOOKUP(Coffee_data[[#This Row],[Area Code]],Location!$B$1:$E$157,3,FALSE)</f>
        <v>West</v>
      </c>
      <c r="Q833" s="19" t="str">
        <f>VLOOKUP(Coffee_data[[#This Row],[Area Code]],Location!$B$1:$E$157,4,FALSE)</f>
        <v>Small Market</v>
      </c>
      <c r="R833" s="56" t="str">
        <f>HLOOKUP(Coffee_data[[#This Row],[ProductId]],Product!$B$4:$O$7,2,FALSE)</f>
        <v>Decaf</v>
      </c>
      <c r="S833" s="56" t="str">
        <f>HLOOKUP(Coffee_data[[#This Row],[ProductId]],Product!$B$4:$O$7,3,FALSE)</f>
        <v>Espresso</v>
      </c>
      <c r="T833" s="56" t="str">
        <f>HLOOKUP(Coffee_data[[#This Row],[ProductId]],Product!$B$4:$O$7,4,FALSE)</f>
        <v>Decaf Espresso</v>
      </c>
    </row>
    <row r="834" spans="1:20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81</v>
      </c>
      <c r="J834">
        <v>100</v>
      </c>
      <c r="K834">
        <v>179</v>
      </c>
      <c r="L834">
        <v>435</v>
      </c>
      <c r="M834">
        <v>1</v>
      </c>
      <c r="N834" s="2">
        <v>41759</v>
      </c>
      <c r="O834" s="19" t="str">
        <f>VLOOKUP(Coffee_data[[#This Row],[Area Code]],Location!$B$1:$E$157,2,FALSE)</f>
        <v>Utah</v>
      </c>
      <c r="P834" s="19" t="str">
        <f>VLOOKUP(Coffee_data[[#This Row],[Area Code]],Location!$B$1:$E$157,3,FALSE)</f>
        <v>West</v>
      </c>
      <c r="Q834" s="19" t="str">
        <f>VLOOKUP(Coffee_data[[#This Row],[Area Code]],Location!$B$1:$E$157,4,FALSE)</f>
        <v>Small Market</v>
      </c>
      <c r="R834" s="56" t="str">
        <f>HLOOKUP(Coffee_data[[#This Row],[ProductId]],Product!$B$4:$O$7,2,FALSE)</f>
        <v>Regular</v>
      </c>
      <c r="S834" s="56" t="str">
        <f>HLOOKUP(Coffee_data[[#This Row],[ProductId]],Product!$B$4:$O$7,3,FALSE)</f>
        <v>Coffee</v>
      </c>
      <c r="T834" s="56" t="str">
        <f>HLOOKUP(Coffee_data[[#This Row],[ProductId]],Product!$B$4:$O$7,4,FALSE)</f>
        <v>Amaretto</v>
      </c>
    </row>
    <row r="835" spans="1:20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62</v>
      </c>
      <c r="J835">
        <v>80</v>
      </c>
      <c r="K835">
        <v>140</v>
      </c>
      <c r="L835">
        <v>435</v>
      </c>
      <c r="M835">
        <v>2</v>
      </c>
      <c r="N835" s="2">
        <v>41759</v>
      </c>
      <c r="O835" s="19" t="str">
        <f>VLOOKUP(Coffee_data[[#This Row],[Area Code]],Location!$B$1:$E$157,2,FALSE)</f>
        <v>Utah</v>
      </c>
      <c r="P835" s="19" t="str">
        <f>VLOOKUP(Coffee_data[[#This Row],[Area Code]],Location!$B$1:$E$157,3,FALSE)</f>
        <v>West</v>
      </c>
      <c r="Q835" s="19" t="str">
        <f>VLOOKUP(Coffee_data[[#This Row],[Area Code]],Location!$B$1:$E$157,4,FALSE)</f>
        <v>Small Market</v>
      </c>
      <c r="R835" s="56" t="str">
        <f>HLOOKUP(Coffee_data[[#This Row],[ProductId]],Product!$B$4:$O$7,2,FALSE)</f>
        <v>Regular</v>
      </c>
      <c r="S835" s="56" t="str">
        <f>HLOOKUP(Coffee_data[[#This Row],[ProductId]],Product!$B$4:$O$7,3,FALSE)</f>
        <v>Coffee</v>
      </c>
      <c r="T835" s="56" t="str">
        <f>HLOOKUP(Coffee_data[[#This Row],[ProductId]],Product!$B$4:$O$7,4,FALSE)</f>
        <v>Columbian</v>
      </c>
    </row>
    <row r="836" spans="1:20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213</v>
      </c>
      <c r="L836">
        <v>435</v>
      </c>
      <c r="M836">
        <v>3</v>
      </c>
      <c r="N836" s="2">
        <v>41759</v>
      </c>
      <c r="O836" s="19" t="str">
        <f>VLOOKUP(Coffee_data[[#This Row],[Area Code]],Location!$B$1:$E$157,2,FALSE)</f>
        <v>Utah</v>
      </c>
      <c r="P836" s="19" t="str">
        <f>VLOOKUP(Coffee_data[[#This Row],[Area Code]],Location!$B$1:$E$157,3,FALSE)</f>
        <v>West</v>
      </c>
      <c r="Q836" s="19" t="str">
        <f>VLOOKUP(Coffee_data[[#This Row],[Area Code]],Location!$B$1:$E$157,4,FALSE)</f>
        <v>Small Market</v>
      </c>
      <c r="R836" s="56" t="str">
        <f>HLOOKUP(Coffee_data[[#This Row],[ProductId]],Product!$B$4:$O$7,2,FALSE)</f>
        <v>Decaf</v>
      </c>
      <c r="S836" s="56" t="str">
        <f>HLOOKUP(Coffee_data[[#This Row],[ProductId]],Product!$B$4:$O$7,3,FALSE)</f>
        <v>Coffee</v>
      </c>
      <c r="T836" s="56" t="str">
        <f>HLOOKUP(Coffee_data[[#This Row],[ProductId]],Product!$B$4:$O$7,4,FALSE)</f>
        <v>Decaf Irish Cream</v>
      </c>
    </row>
    <row r="837" spans="1:20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48</v>
      </c>
      <c r="J837">
        <v>70</v>
      </c>
      <c r="K837">
        <v>110</v>
      </c>
      <c r="L837">
        <v>435</v>
      </c>
      <c r="M837">
        <v>8</v>
      </c>
      <c r="N837" s="2">
        <v>41759</v>
      </c>
      <c r="O837" s="19" t="str">
        <f>VLOOKUP(Coffee_data[[#This Row],[Area Code]],Location!$B$1:$E$157,2,FALSE)</f>
        <v>Utah</v>
      </c>
      <c r="P837" s="19" t="str">
        <f>VLOOKUP(Coffee_data[[#This Row],[Area Code]],Location!$B$1:$E$157,3,FALSE)</f>
        <v>West</v>
      </c>
      <c r="Q837" s="19" t="str">
        <f>VLOOKUP(Coffee_data[[#This Row],[Area Code]],Location!$B$1:$E$157,4,FALSE)</f>
        <v>Small Market</v>
      </c>
      <c r="R837" s="56" t="str">
        <f>HLOOKUP(Coffee_data[[#This Row],[ProductId]],Product!$B$4:$O$7,2,FALSE)</f>
        <v>Decaf</v>
      </c>
      <c r="S837" s="56" t="str">
        <f>HLOOKUP(Coffee_data[[#This Row],[ProductId]],Product!$B$4:$O$7,3,FALSE)</f>
        <v>Herbal Tea</v>
      </c>
      <c r="T837" s="56" t="str">
        <f>HLOOKUP(Coffee_data[[#This Row],[ProductId]],Product!$B$4:$O$7,4,FALSE)</f>
        <v>Chamomile</v>
      </c>
    </row>
    <row r="838" spans="1:20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49</v>
      </c>
      <c r="J838">
        <v>70</v>
      </c>
      <c r="K838">
        <v>101</v>
      </c>
      <c r="L838">
        <v>435</v>
      </c>
      <c r="M838">
        <v>9</v>
      </c>
      <c r="N838" s="2">
        <v>41759</v>
      </c>
      <c r="O838" s="19" t="str">
        <f>VLOOKUP(Coffee_data[[#This Row],[Area Code]],Location!$B$1:$E$157,2,FALSE)</f>
        <v>Utah</v>
      </c>
      <c r="P838" s="19" t="str">
        <f>VLOOKUP(Coffee_data[[#This Row],[Area Code]],Location!$B$1:$E$157,3,FALSE)</f>
        <v>West</v>
      </c>
      <c r="Q838" s="19" t="str">
        <f>VLOOKUP(Coffee_data[[#This Row],[Area Code]],Location!$B$1:$E$157,4,FALSE)</f>
        <v>Small Market</v>
      </c>
      <c r="R838" s="56" t="str">
        <f>HLOOKUP(Coffee_data[[#This Row],[ProductId]],Product!$B$4:$O$7,2,FALSE)</f>
        <v>Decaf</v>
      </c>
      <c r="S838" s="56" t="str">
        <f>HLOOKUP(Coffee_data[[#This Row],[ProductId]],Product!$B$4:$O$7,3,FALSE)</f>
        <v>Herbal Tea</v>
      </c>
      <c r="T838" s="56" t="str">
        <f>HLOOKUP(Coffee_data[[#This Row],[ProductId]],Product!$B$4:$O$7,4,FALSE)</f>
        <v>Lemon</v>
      </c>
    </row>
    <row r="839" spans="1:20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90</v>
      </c>
      <c r="J839">
        <v>30</v>
      </c>
      <c r="K839">
        <v>100</v>
      </c>
      <c r="L839">
        <v>435</v>
      </c>
      <c r="M839">
        <v>10</v>
      </c>
      <c r="N839" s="2">
        <v>41759</v>
      </c>
      <c r="O839" s="19" t="str">
        <f>VLOOKUP(Coffee_data[[#This Row],[Area Code]],Location!$B$1:$E$157,2,FALSE)</f>
        <v>Utah</v>
      </c>
      <c r="P839" s="19" t="str">
        <f>VLOOKUP(Coffee_data[[#This Row],[Area Code]],Location!$B$1:$E$157,3,FALSE)</f>
        <v>West</v>
      </c>
      <c r="Q839" s="19" t="str">
        <f>VLOOKUP(Coffee_data[[#This Row],[Area Code]],Location!$B$1:$E$157,4,FALSE)</f>
        <v>Small Market</v>
      </c>
      <c r="R839" s="56" t="str">
        <f>HLOOKUP(Coffee_data[[#This Row],[ProductId]],Product!$B$4:$O$7,2,FALSE)</f>
        <v>Decaf</v>
      </c>
      <c r="S839" s="56" t="str">
        <f>HLOOKUP(Coffee_data[[#This Row],[ProductId]],Product!$B$4:$O$7,3,FALSE)</f>
        <v>Herbal Tea</v>
      </c>
      <c r="T839" s="56" t="str">
        <f>HLOOKUP(Coffee_data[[#This Row],[ProductId]],Product!$B$4:$O$7,4,FALSE)</f>
        <v>Mint</v>
      </c>
    </row>
    <row r="840" spans="1:20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41759</v>
      </c>
      <c r="O840" s="19" t="str">
        <f>VLOOKUP(Coffee_data[[#This Row],[Area Code]],Location!$B$1:$E$157,2,FALSE)</f>
        <v>Utah</v>
      </c>
      <c r="P840" s="19" t="str">
        <f>VLOOKUP(Coffee_data[[#This Row],[Area Code]],Location!$B$1:$E$157,3,FALSE)</f>
        <v>West</v>
      </c>
      <c r="Q840" s="19" t="str">
        <f>VLOOKUP(Coffee_data[[#This Row],[Area Code]],Location!$B$1:$E$157,4,FALSE)</f>
        <v>Small Market</v>
      </c>
      <c r="R840" s="56" t="str">
        <f>HLOOKUP(Coffee_data[[#This Row],[ProductId]],Product!$B$4:$O$7,2,FALSE)</f>
        <v>Regular</v>
      </c>
      <c r="S840" s="56" t="str">
        <f>HLOOKUP(Coffee_data[[#This Row],[ProductId]],Product!$B$4:$O$7,3,FALSE)</f>
        <v>Tea</v>
      </c>
      <c r="T840" s="56" t="str">
        <f>HLOOKUP(Coffee_data[[#This Row],[ProductId]],Product!$B$4:$O$7,4,FALSE)</f>
        <v>Darjeeling</v>
      </c>
    </row>
    <row r="841" spans="1:20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72</v>
      </c>
      <c r="L841">
        <v>435</v>
      </c>
      <c r="M841">
        <v>12</v>
      </c>
      <c r="N841" s="2">
        <v>41759</v>
      </c>
      <c r="O841" s="19" t="str">
        <f>VLOOKUP(Coffee_data[[#This Row],[Area Code]],Location!$B$1:$E$157,2,FALSE)</f>
        <v>Utah</v>
      </c>
      <c r="P841" s="19" t="str">
        <f>VLOOKUP(Coffee_data[[#This Row],[Area Code]],Location!$B$1:$E$157,3,FALSE)</f>
        <v>West</v>
      </c>
      <c r="Q841" s="19" t="str">
        <f>VLOOKUP(Coffee_data[[#This Row],[Area Code]],Location!$B$1:$E$157,4,FALSE)</f>
        <v>Small Market</v>
      </c>
      <c r="R841" s="56" t="str">
        <f>HLOOKUP(Coffee_data[[#This Row],[ProductId]],Product!$B$4:$O$7,2,FALSE)</f>
        <v>Regular</v>
      </c>
      <c r="S841" s="56" t="str">
        <f>HLOOKUP(Coffee_data[[#This Row],[ProductId]],Product!$B$4:$O$7,3,FALSE)</f>
        <v>Tea</v>
      </c>
      <c r="T841" s="56" t="str">
        <f>HLOOKUP(Coffee_data[[#This Row],[ProductId]],Product!$B$4:$O$7,4,FALSE)</f>
        <v>Earl Grey</v>
      </c>
    </row>
    <row r="842" spans="1:20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37</v>
      </c>
      <c r="L842">
        <v>801</v>
      </c>
      <c r="M842">
        <v>13</v>
      </c>
      <c r="N842" s="2">
        <v>41759</v>
      </c>
      <c r="O842" s="19" t="str">
        <f>VLOOKUP(Coffee_data[[#This Row],[Area Code]],Location!$B$1:$E$157,2,FALSE)</f>
        <v>Utah</v>
      </c>
      <c r="P842" s="19" t="str">
        <f>VLOOKUP(Coffee_data[[#This Row],[Area Code]],Location!$B$1:$E$157,3,FALSE)</f>
        <v>West</v>
      </c>
      <c r="Q842" s="19" t="str">
        <f>VLOOKUP(Coffee_data[[#This Row],[Area Code]],Location!$B$1:$E$157,4,FALSE)</f>
        <v>Small Market</v>
      </c>
      <c r="R842" s="56" t="str">
        <f>HLOOKUP(Coffee_data[[#This Row],[ProductId]],Product!$B$4:$O$7,2,FALSE)</f>
        <v>Regular</v>
      </c>
      <c r="S842" s="56" t="str">
        <f>HLOOKUP(Coffee_data[[#This Row],[ProductId]],Product!$B$4:$O$7,3,FALSE)</f>
        <v>Tea</v>
      </c>
      <c r="T842" s="56" t="str">
        <f>HLOOKUP(Coffee_data[[#This Row],[ProductId]],Product!$B$4:$O$7,4,FALSE)</f>
        <v>Green Tea</v>
      </c>
    </row>
    <row r="843" spans="1:20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246</v>
      </c>
      <c r="J843">
        <v>260</v>
      </c>
      <c r="K843">
        <v>500</v>
      </c>
      <c r="L843">
        <v>415</v>
      </c>
      <c r="M843">
        <v>4</v>
      </c>
      <c r="N843" s="2">
        <v>41759</v>
      </c>
      <c r="O843" s="19" t="str">
        <f>VLOOKUP(Coffee_data[[#This Row],[Area Code]],Location!$B$1:$E$157,2,FALSE)</f>
        <v>California</v>
      </c>
      <c r="P843" s="19" t="str">
        <f>VLOOKUP(Coffee_data[[#This Row],[Area Code]],Location!$B$1:$E$157,3,FALSE)</f>
        <v>West</v>
      </c>
      <c r="Q843" s="19" t="str">
        <f>VLOOKUP(Coffee_data[[#This Row],[Area Code]],Location!$B$1:$E$157,4,FALSE)</f>
        <v>Major Market</v>
      </c>
      <c r="R843" s="56" t="str">
        <f>HLOOKUP(Coffee_data[[#This Row],[ProductId]],Product!$B$4:$O$7,2,FALSE)</f>
        <v>Regular</v>
      </c>
      <c r="S843" s="56" t="str">
        <f>HLOOKUP(Coffee_data[[#This Row],[ProductId]],Product!$B$4:$O$7,3,FALSE)</f>
        <v>Espresso</v>
      </c>
      <c r="T843" s="56" t="str">
        <f>HLOOKUP(Coffee_data[[#This Row],[ProductId]],Product!$B$4:$O$7,4,FALSE)</f>
        <v>Caffe Latte</v>
      </c>
    </row>
    <row r="844" spans="1:20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41759</v>
      </c>
      <c r="O844" s="19" t="str">
        <f>VLOOKUP(Coffee_data[[#This Row],[Area Code]],Location!$B$1:$E$157,2,FALSE)</f>
        <v>California</v>
      </c>
      <c r="P844" s="19" t="str">
        <f>VLOOKUP(Coffee_data[[#This Row],[Area Code]],Location!$B$1:$E$157,3,FALSE)</f>
        <v>West</v>
      </c>
      <c r="Q844" s="19" t="str">
        <f>VLOOKUP(Coffee_data[[#This Row],[Area Code]],Location!$B$1:$E$157,4,FALSE)</f>
        <v>Major Market</v>
      </c>
      <c r="R844" s="56" t="str">
        <f>HLOOKUP(Coffee_data[[#This Row],[ProductId]],Product!$B$4:$O$7,2,FALSE)</f>
        <v>Regular</v>
      </c>
      <c r="S844" s="56" t="str">
        <f>HLOOKUP(Coffee_data[[#This Row],[ProductId]],Product!$B$4:$O$7,3,FALSE)</f>
        <v>Espresso</v>
      </c>
      <c r="T844" s="56" t="str">
        <f>HLOOKUP(Coffee_data[[#This Row],[ProductId]],Product!$B$4:$O$7,4,FALSE)</f>
        <v>Caffe Mocha</v>
      </c>
    </row>
    <row r="845" spans="1:20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307</v>
      </c>
      <c r="J845">
        <v>330</v>
      </c>
      <c r="K845">
        <v>574</v>
      </c>
      <c r="L845">
        <v>626</v>
      </c>
      <c r="M845">
        <v>6</v>
      </c>
      <c r="N845" s="2">
        <v>41759</v>
      </c>
      <c r="O845" s="19" t="str">
        <f>VLOOKUP(Coffee_data[[#This Row],[Area Code]],Location!$B$1:$E$157,2,FALSE)</f>
        <v>California</v>
      </c>
      <c r="P845" s="19" t="str">
        <f>VLOOKUP(Coffee_data[[#This Row],[Area Code]],Location!$B$1:$E$157,3,FALSE)</f>
        <v>West</v>
      </c>
      <c r="Q845" s="19" t="str">
        <f>VLOOKUP(Coffee_data[[#This Row],[Area Code]],Location!$B$1:$E$157,4,FALSE)</f>
        <v>Major Market</v>
      </c>
      <c r="R845" s="56" t="str">
        <f>HLOOKUP(Coffee_data[[#This Row],[ProductId]],Product!$B$4:$O$7,2,FALSE)</f>
        <v>Decaf</v>
      </c>
      <c r="S845" s="56" t="str">
        <f>HLOOKUP(Coffee_data[[#This Row],[ProductId]],Product!$B$4:$O$7,3,FALSE)</f>
        <v>Espresso</v>
      </c>
      <c r="T845" s="56" t="str">
        <f>HLOOKUP(Coffee_data[[#This Row],[ProductId]],Product!$B$4:$O$7,4,FALSE)</f>
        <v>Decaf Espresso</v>
      </c>
    </row>
    <row r="846" spans="1:20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129</v>
      </c>
      <c r="L846">
        <v>209</v>
      </c>
      <c r="M846">
        <v>1</v>
      </c>
      <c r="N846" s="2">
        <v>41759</v>
      </c>
      <c r="O846" s="19" t="str">
        <f>VLOOKUP(Coffee_data[[#This Row],[Area Code]],Location!$B$1:$E$157,2,FALSE)</f>
        <v>California</v>
      </c>
      <c r="P846" s="19" t="str">
        <f>VLOOKUP(Coffee_data[[#This Row],[Area Code]],Location!$B$1:$E$157,3,FALSE)</f>
        <v>West</v>
      </c>
      <c r="Q846" s="19" t="str">
        <f>VLOOKUP(Coffee_data[[#This Row],[Area Code]],Location!$B$1:$E$157,4,FALSE)</f>
        <v>Major Market</v>
      </c>
      <c r="R846" s="56" t="str">
        <f>HLOOKUP(Coffee_data[[#This Row],[ProductId]],Product!$B$4:$O$7,2,FALSE)</f>
        <v>Regular</v>
      </c>
      <c r="S846" s="56" t="str">
        <f>HLOOKUP(Coffee_data[[#This Row],[ProductId]],Product!$B$4:$O$7,3,FALSE)</f>
        <v>Coffee</v>
      </c>
      <c r="T846" s="56" t="str">
        <f>HLOOKUP(Coffee_data[[#This Row],[ProductId]],Product!$B$4:$O$7,4,FALSE)</f>
        <v>Amaretto</v>
      </c>
    </row>
    <row r="847" spans="1:20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325</v>
      </c>
      <c r="J847">
        <v>560</v>
      </c>
      <c r="K847">
        <v>942</v>
      </c>
      <c r="L847">
        <v>650</v>
      </c>
      <c r="M847">
        <v>2</v>
      </c>
      <c r="N847" s="2">
        <v>41759</v>
      </c>
      <c r="O847" s="19" t="str">
        <f>VLOOKUP(Coffee_data[[#This Row],[Area Code]],Location!$B$1:$E$157,2,FALSE)</f>
        <v>California</v>
      </c>
      <c r="P847" s="19" t="str">
        <f>VLOOKUP(Coffee_data[[#This Row],[Area Code]],Location!$B$1:$E$157,3,FALSE)</f>
        <v>West</v>
      </c>
      <c r="Q847" s="19" t="str">
        <f>VLOOKUP(Coffee_data[[#This Row],[Area Code]],Location!$B$1:$E$157,4,FALSE)</f>
        <v>Major Market</v>
      </c>
      <c r="R847" s="56" t="str">
        <f>HLOOKUP(Coffee_data[[#This Row],[ProductId]],Product!$B$4:$O$7,2,FALSE)</f>
        <v>Regular</v>
      </c>
      <c r="S847" s="56" t="str">
        <f>HLOOKUP(Coffee_data[[#This Row],[ProductId]],Product!$B$4:$O$7,3,FALSE)</f>
        <v>Coffee</v>
      </c>
      <c r="T847" s="56" t="str">
        <f>HLOOKUP(Coffee_data[[#This Row],[ProductId]],Product!$B$4:$O$7,4,FALSE)</f>
        <v>Columbian</v>
      </c>
    </row>
    <row r="848" spans="1:20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268</v>
      </c>
      <c r="J848">
        <v>-40</v>
      </c>
      <c r="K848">
        <v>203</v>
      </c>
      <c r="L848">
        <v>714</v>
      </c>
      <c r="M848">
        <v>3</v>
      </c>
      <c r="N848" s="2">
        <v>41759</v>
      </c>
      <c r="O848" s="19" t="str">
        <f>VLOOKUP(Coffee_data[[#This Row],[Area Code]],Location!$B$1:$E$157,2,FALSE)</f>
        <v>California</v>
      </c>
      <c r="P848" s="19" t="str">
        <f>VLOOKUP(Coffee_data[[#This Row],[Area Code]],Location!$B$1:$E$157,3,FALSE)</f>
        <v>West</v>
      </c>
      <c r="Q848" s="19" t="str">
        <f>VLOOKUP(Coffee_data[[#This Row],[Area Code]],Location!$B$1:$E$157,4,FALSE)</f>
        <v>Major Market</v>
      </c>
      <c r="R848" s="56" t="str">
        <f>HLOOKUP(Coffee_data[[#This Row],[ProductId]],Product!$B$4:$O$7,2,FALSE)</f>
        <v>Decaf</v>
      </c>
      <c r="S848" s="56" t="str">
        <f>HLOOKUP(Coffee_data[[#This Row],[ProductId]],Product!$B$4:$O$7,3,FALSE)</f>
        <v>Coffee</v>
      </c>
      <c r="T848" s="56" t="str">
        <f>HLOOKUP(Coffee_data[[#This Row],[ProductId]],Product!$B$4:$O$7,4,FALSE)</f>
        <v>Decaf Irish Cream</v>
      </c>
    </row>
    <row r="849" spans="1:20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88</v>
      </c>
      <c r="J849">
        <v>140</v>
      </c>
      <c r="K849">
        <v>212</v>
      </c>
      <c r="L849">
        <v>760</v>
      </c>
      <c r="M849">
        <v>8</v>
      </c>
      <c r="N849" s="2">
        <v>41759</v>
      </c>
      <c r="O849" s="19" t="str">
        <f>VLOOKUP(Coffee_data[[#This Row],[Area Code]],Location!$B$1:$E$157,2,FALSE)</f>
        <v>California</v>
      </c>
      <c r="P849" s="19" t="str">
        <f>VLOOKUP(Coffee_data[[#This Row],[Area Code]],Location!$B$1:$E$157,3,FALSE)</f>
        <v>West</v>
      </c>
      <c r="Q849" s="19" t="str">
        <f>VLOOKUP(Coffee_data[[#This Row],[Area Code]],Location!$B$1:$E$157,4,FALSE)</f>
        <v>Major Market</v>
      </c>
      <c r="R849" s="56" t="str">
        <f>HLOOKUP(Coffee_data[[#This Row],[ProductId]],Product!$B$4:$O$7,2,FALSE)</f>
        <v>Decaf</v>
      </c>
      <c r="S849" s="56" t="str">
        <f>HLOOKUP(Coffee_data[[#This Row],[ProductId]],Product!$B$4:$O$7,3,FALSE)</f>
        <v>Herbal Tea</v>
      </c>
      <c r="T849" s="56" t="str">
        <f>HLOOKUP(Coffee_data[[#This Row],[ProductId]],Product!$B$4:$O$7,4,FALSE)</f>
        <v>Chamomile</v>
      </c>
    </row>
    <row r="850" spans="1:20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191</v>
      </c>
      <c r="J850">
        <v>250</v>
      </c>
      <c r="K850">
        <v>450</v>
      </c>
      <c r="L850">
        <v>805</v>
      </c>
      <c r="M850">
        <v>9</v>
      </c>
      <c r="N850" s="2">
        <v>41759</v>
      </c>
      <c r="O850" s="19" t="str">
        <f>VLOOKUP(Coffee_data[[#This Row],[Area Code]],Location!$B$1:$E$157,2,FALSE)</f>
        <v>California</v>
      </c>
      <c r="P850" s="19" t="str">
        <f>VLOOKUP(Coffee_data[[#This Row],[Area Code]],Location!$B$1:$E$157,3,FALSE)</f>
        <v>West</v>
      </c>
      <c r="Q850" s="19" t="str">
        <f>VLOOKUP(Coffee_data[[#This Row],[Area Code]],Location!$B$1:$E$157,4,FALSE)</f>
        <v>Major Market</v>
      </c>
      <c r="R850" s="56" t="str">
        <f>HLOOKUP(Coffee_data[[#This Row],[ProductId]],Product!$B$4:$O$7,2,FALSE)</f>
        <v>Decaf</v>
      </c>
      <c r="S850" s="56" t="str">
        <f>HLOOKUP(Coffee_data[[#This Row],[ProductId]],Product!$B$4:$O$7,3,FALSE)</f>
        <v>Herbal Tea</v>
      </c>
      <c r="T850" s="56" t="str">
        <f>HLOOKUP(Coffee_data[[#This Row],[ProductId]],Product!$B$4:$O$7,4,FALSE)</f>
        <v>Lemon</v>
      </c>
    </row>
    <row r="851" spans="1:20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80</v>
      </c>
      <c r="J851">
        <v>90</v>
      </c>
      <c r="K851">
        <v>170</v>
      </c>
      <c r="L851">
        <v>805</v>
      </c>
      <c r="M851">
        <v>10</v>
      </c>
      <c r="N851" s="2">
        <v>41759</v>
      </c>
      <c r="O851" s="19" t="str">
        <f>VLOOKUP(Coffee_data[[#This Row],[Area Code]],Location!$B$1:$E$157,2,FALSE)</f>
        <v>California</v>
      </c>
      <c r="P851" s="19" t="str">
        <f>VLOOKUP(Coffee_data[[#This Row],[Area Code]],Location!$B$1:$E$157,3,FALSE)</f>
        <v>West</v>
      </c>
      <c r="Q851" s="19" t="str">
        <f>VLOOKUP(Coffee_data[[#This Row],[Area Code]],Location!$B$1:$E$157,4,FALSE)</f>
        <v>Major Market</v>
      </c>
      <c r="R851" s="56" t="str">
        <f>HLOOKUP(Coffee_data[[#This Row],[ProductId]],Product!$B$4:$O$7,2,FALSE)</f>
        <v>Decaf</v>
      </c>
      <c r="S851" s="56" t="str">
        <f>HLOOKUP(Coffee_data[[#This Row],[ProductId]],Product!$B$4:$O$7,3,FALSE)</f>
        <v>Herbal Tea</v>
      </c>
      <c r="T851" s="56" t="str">
        <f>HLOOKUP(Coffee_data[[#This Row],[ProductId]],Product!$B$4:$O$7,4,FALSE)</f>
        <v>Mint</v>
      </c>
    </row>
    <row r="852" spans="1:20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71</v>
      </c>
      <c r="J852">
        <v>110</v>
      </c>
      <c r="K852">
        <v>181</v>
      </c>
      <c r="L852">
        <v>310</v>
      </c>
      <c r="M852">
        <v>11</v>
      </c>
      <c r="N852" s="2">
        <v>41759</v>
      </c>
      <c r="O852" s="19" t="str">
        <f>VLOOKUP(Coffee_data[[#This Row],[Area Code]],Location!$B$1:$E$157,2,FALSE)</f>
        <v>California</v>
      </c>
      <c r="P852" s="19" t="str">
        <f>VLOOKUP(Coffee_data[[#This Row],[Area Code]],Location!$B$1:$E$157,3,FALSE)</f>
        <v>West</v>
      </c>
      <c r="Q852" s="19" t="str">
        <f>VLOOKUP(Coffee_data[[#This Row],[Area Code]],Location!$B$1:$E$157,4,FALSE)</f>
        <v>Major Market</v>
      </c>
      <c r="R852" s="56" t="str">
        <f>HLOOKUP(Coffee_data[[#This Row],[ProductId]],Product!$B$4:$O$7,2,FALSE)</f>
        <v>Regular</v>
      </c>
      <c r="S852" s="56" t="str">
        <f>HLOOKUP(Coffee_data[[#This Row],[ProductId]],Product!$B$4:$O$7,3,FALSE)</f>
        <v>Tea</v>
      </c>
      <c r="T852" s="56" t="str">
        <f>HLOOKUP(Coffee_data[[#This Row],[ProductId]],Product!$B$4:$O$7,4,FALSE)</f>
        <v>Darjeeling</v>
      </c>
    </row>
    <row r="853" spans="1:20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152</v>
      </c>
      <c r="L853">
        <v>530</v>
      </c>
      <c r="M853">
        <v>12</v>
      </c>
      <c r="N853" s="2">
        <v>41759</v>
      </c>
      <c r="O853" s="19" t="str">
        <f>VLOOKUP(Coffee_data[[#This Row],[Area Code]],Location!$B$1:$E$157,2,FALSE)</f>
        <v>California</v>
      </c>
      <c r="P853" s="19" t="str">
        <f>VLOOKUP(Coffee_data[[#This Row],[Area Code]],Location!$B$1:$E$157,3,FALSE)</f>
        <v>West</v>
      </c>
      <c r="Q853" s="19" t="str">
        <f>VLOOKUP(Coffee_data[[#This Row],[Area Code]],Location!$B$1:$E$157,4,FALSE)</f>
        <v>Major Market</v>
      </c>
      <c r="R853" s="56" t="str">
        <f>HLOOKUP(Coffee_data[[#This Row],[ProductId]],Product!$B$4:$O$7,2,FALSE)</f>
        <v>Regular</v>
      </c>
      <c r="S853" s="56" t="str">
        <f>HLOOKUP(Coffee_data[[#This Row],[ProductId]],Product!$B$4:$O$7,3,FALSE)</f>
        <v>Tea</v>
      </c>
      <c r="T853" s="56" t="str">
        <f>HLOOKUP(Coffee_data[[#This Row],[ProductId]],Product!$B$4:$O$7,4,FALSE)</f>
        <v>Earl Grey</v>
      </c>
    </row>
    <row r="854" spans="1:20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53</v>
      </c>
      <c r="J854">
        <v>60</v>
      </c>
      <c r="K854">
        <v>87</v>
      </c>
      <c r="L854">
        <v>714</v>
      </c>
      <c r="M854">
        <v>13</v>
      </c>
      <c r="N854" s="2">
        <v>41759</v>
      </c>
      <c r="O854" s="19" t="str">
        <f>VLOOKUP(Coffee_data[[#This Row],[Area Code]],Location!$B$1:$E$157,2,FALSE)</f>
        <v>California</v>
      </c>
      <c r="P854" s="19" t="str">
        <f>VLOOKUP(Coffee_data[[#This Row],[Area Code]],Location!$B$1:$E$157,3,FALSE)</f>
        <v>West</v>
      </c>
      <c r="Q854" s="19" t="str">
        <f>VLOOKUP(Coffee_data[[#This Row],[Area Code]],Location!$B$1:$E$157,4,FALSE)</f>
        <v>Major Market</v>
      </c>
      <c r="R854" s="56" t="str">
        <f>HLOOKUP(Coffee_data[[#This Row],[ProductId]],Product!$B$4:$O$7,2,FALSE)</f>
        <v>Regular</v>
      </c>
      <c r="S854" s="56" t="str">
        <f>HLOOKUP(Coffee_data[[#This Row],[ProductId]],Product!$B$4:$O$7,3,FALSE)</f>
        <v>Tea</v>
      </c>
      <c r="T854" s="56" t="str">
        <f>HLOOKUP(Coffee_data[[#This Row],[ProductId]],Product!$B$4:$O$7,4,FALSE)</f>
        <v>Green Tea</v>
      </c>
    </row>
    <row r="855" spans="1:20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41759</v>
      </c>
      <c r="O855" s="19" t="str">
        <f>VLOOKUP(Coffee_data[[#This Row],[Area Code]],Location!$B$1:$E$157,2,FALSE)</f>
        <v>Nevada</v>
      </c>
      <c r="P855" s="19" t="str">
        <f>VLOOKUP(Coffee_data[[#This Row],[Area Code]],Location!$B$1:$E$157,3,FALSE)</f>
        <v>West</v>
      </c>
      <c r="Q855" s="19" t="str">
        <f>VLOOKUP(Coffee_data[[#This Row],[Area Code]],Location!$B$1:$E$157,4,FALSE)</f>
        <v>Small Market</v>
      </c>
      <c r="R855" s="56" t="str">
        <f>HLOOKUP(Coffee_data[[#This Row],[ProductId]],Product!$B$4:$O$7,2,FALSE)</f>
        <v>Regular</v>
      </c>
      <c r="S855" s="56" t="str">
        <f>HLOOKUP(Coffee_data[[#This Row],[ProductId]],Product!$B$4:$O$7,3,FALSE)</f>
        <v>Espresso</v>
      </c>
      <c r="T855" s="56" t="str">
        <f>HLOOKUP(Coffee_data[[#This Row],[ProductId]],Product!$B$4:$O$7,4,FALSE)</f>
        <v>Caffe Latte</v>
      </c>
    </row>
    <row r="856" spans="1:20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35</v>
      </c>
      <c r="L856">
        <v>775</v>
      </c>
      <c r="M856">
        <v>5</v>
      </c>
      <c r="N856" s="2">
        <v>41759</v>
      </c>
      <c r="O856" s="19" t="str">
        <f>VLOOKUP(Coffee_data[[#This Row],[Area Code]],Location!$B$1:$E$157,2,FALSE)</f>
        <v>Nevada</v>
      </c>
      <c r="P856" s="19" t="str">
        <f>VLOOKUP(Coffee_data[[#This Row],[Area Code]],Location!$B$1:$E$157,3,FALSE)</f>
        <v>West</v>
      </c>
      <c r="Q856" s="19" t="str">
        <f>VLOOKUP(Coffee_data[[#This Row],[Area Code]],Location!$B$1:$E$157,4,FALSE)</f>
        <v>Small Market</v>
      </c>
      <c r="R856" s="56" t="str">
        <f>HLOOKUP(Coffee_data[[#This Row],[ProductId]],Product!$B$4:$O$7,2,FALSE)</f>
        <v>Regular</v>
      </c>
      <c r="S856" s="56" t="str">
        <f>HLOOKUP(Coffee_data[[#This Row],[ProductId]],Product!$B$4:$O$7,3,FALSE)</f>
        <v>Espresso</v>
      </c>
      <c r="T856" s="56" t="str">
        <f>HLOOKUP(Coffee_data[[#This Row],[ProductId]],Product!$B$4:$O$7,4,FALSE)</f>
        <v>Caffe Mocha</v>
      </c>
    </row>
    <row r="857" spans="1:20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46</v>
      </c>
      <c r="L857">
        <v>775</v>
      </c>
      <c r="M857">
        <v>6</v>
      </c>
      <c r="N857" s="2">
        <v>41759</v>
      </c>
      <c r="O857" s="19" t="str">
        <f>VLOOKUP(Coffee_data[[#This Row],[Area Code]],Location!$B$1:$E$157,2,FALSE)</f>
        <v>Nevada</v>
      </c>
      <c r="P857" s="19" t="str">
        <f>VLOOKUP(Coffee_data[[#This Row],[Area Code]],Location!$B$1:$E$157,3,FALSE)</f>
        <v>West</v>
      </c>
      <c r="Q857" s="19" t="str">
        <f>VLOOKUP(Coffee_data[[#This Row],[Area Code]],Location!$B$1:$E$157,4,FALSE)</f>
        <v>Small Market</v>
      </c>
      <c r="R857" s="56" t="str">
        <f>HLOOKUP(Coffee_data[[#This Row],[ProductId]],Product!$B$4:$O$7,2,FALSE)</f>
        <v>Decaf</v>
      </c>
      <c r="S857" s="56" t="str">
        <f>HLOOKUP(Coffee_data[[#This Row],[ProductId]],Product!$B$4:$O$7,3,FALSE)</f>
        <v>Espresso</v>
      </c>
      <c r="T857" s="56" t="str">
        <f>HLOOKUP(Coffee_data[[#This Row],[ProductId]],Product!$B$4:$O$7,4,FALSE)</f>
        <v>Decaf Espresso</v>
      </c>
    </row>
    <row r="858" spans="1:20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38</v>
      </c>
      <c r="J858">
        <v>60</v>
      </c>
      <c r="K858">
        <v>98</v>
      </c>
      <c r="L858">
        <v>702</v>
      </c>
      <c r="M858">
        <v>2</v>
      </c>
      <c r="N858" s="2">
        <v>41759</v>
      </c>
      <c r="O858" s="19" t="str">
        <f>VLOOKUP(Coffee_data[[#This Row],[Area Code]],Location!$B$1:$E$157,2,FALSE)</f>
        <v>Nevada</v>
      </c>
      <c r="P858" s="19" t="str">
        <f>VLOOKUP(Coffee_data[[#This Row],[Area Code]],Location!$B$1:$E$157,3,FALSE)</f>
        <v>West</v>
      </c>
      <c r="Q858" s="19" t="str">
        <f>VLOOKUP(Coffee_data[[#This Row],[Area Code]],Location!$B$1:$E$157,4,FALSE)</f>
        <v>Small Market</v>
      </c>
      <c r="R858" s="56" t="str">
        <f>HLOOKUP(Coffee_data[[#This Row],[ProductId]],Product!$B$4:$O$7,2,FALSE)</f>
        <v>Regular</v>
      </c>
      <c r="S858" s="56" t="str">
        <f>HLOOKUP(Coffee_data[[#This Row],[ProductId]],Product!$B$4:$O$7,3,FALSE)</f>
        <v>Coffee</v>
      </c>
      <c r="T858" s="56" t="str">
        <f>HLOOKUP(Coffee_data[[#This Row],[ProductId]],Product!$B$4:$O$7,4,FALSE)</f>
        <v>Columbian</v>
      </c>
    </row>
    <row r="859" spans="1:20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88</v>
      </c>
      <c r="J859">
        <v>150</v>
      </c>
      <c r="K859">
        <v>242</v>
      </c>
      <c r="L859">
        <v>775</v>
      </c>
      <c r="M859">
        <v>8</v>
      </c>
      <c r="N859" s="2">
        <v>41759</v>
      </c>
      <c r="O859" s="19" t="str">
        <f>VLOOKUP(Coffee_data[[#This Row],[Area Code]],Location!$B$1:$E$157,2,FALSE)</f>
        <v>Nevada</v>
      </c>
      <c r="P859" s="19" t="str">
        <f>VLOOKUP(Coffee_data[[#This Row],[Area Code]],Location!$B$1:$E$157,3,FALSE)</f>
        <v>West</v>
      </c>
      <c r="Q859" s="19" t="str">
        <f>VLOOKUP(Coffee_data[[#This Row],[Area Code]],Location!$B$1:$E$157,4,FALSE)</f>
        <v>Small Market</v>
      </c>
      <c r="R859" s="56" t="str">
        <f>HLOOKUP(Coffee_data[[#This Row],[ProductId]],Product!$B$4:$O$7,2,FALSE)</f>
        <v>Decaf</v>
      </c>
      <c r="S859" s="56" t="str">
        <f>HLOOKUP(Coffee_data[[#This Row],[ProductId]],Product!$B$4:$O$7,3,FALSE)</f>
        <v>Herbal Tea</v>
      </c>
      <c r="T859" s="56" t="str">
        <f>HLOOKUP(Coffee_data[[#This Row],[ProductId]],Product!$B$4:$O$7,4,FALSE)</f>
        <v>Chamomile</v>
      </c>
    </row>
    <row r="860" spans="1:20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137</v>
      </c>
      <c r="J860">
        <v>240</v>
      </c>
      <c r="K860">
        <v>409</v>
      </c>
      <c r="L860">
        <v>775</v>
      </c>
      <c r="M860">
        <v>9</v>
      </c>
      <c r="N860" s="2">
        <v>41759</v>
      </c>
      <c r="O860" s="19" t="str">
        <f>VLOOKUP(Coffee_data[[#This Row],[Area Code]],Location!$B$1:$E$157,2,FALSE)</f>
        <v>Nevada</v>
      </c>
      <c r="P860" s="19" t="str">
        <f>VLOOKUP(Coffee_data[[#This Row],[Area Code]],Location!$B$1:$E$157,3,FALSE)</f>
        <v>West</v>
      </c>
      <c r="Q860" s="19" t="str">
        <f>VLOOKUP(Coffee_data[[#This Row],[Area Code]],Location!$B$1:$E$157,4,FALSE)</f>
        <v>Small Market</v>
      </c>
      <c r="R860" s="56" t="str">
        <f>HLOOKUP(Coffee_data[[#This Row],[ProductId]],Product!$B$4:$O$7,2,FALSE)</f>
        <v>Decaf</v>
      </c>
      <c r="S860" s="56" t="str">
        <f>HLOOKUP(Coffee_data[[#This Row],[ProductId]],Product!$B$4:$O$7,3,FALSE)</f>
        <v>Herbal Tea</v>
      </c>
      <c r="T860" s="56" t="str">
        <f>HLOOKUP(Coffee_data[[#This Row],[ProductId]],Product!$B$4:$O$7,4,FALSE)</f>
        <v>Lemon</v>
      </c>
    </row>
    <row r="861" spans="1:20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120</v>
      </c>
      <c r="J861">
        <v>170</v>
      </c>
      <c r="K861">
        <v>260</v>
      </c>
      <c r="L861">
        <v>775</v>
      </c>
      <c r="M861">
        <v>10</v>
      </c>
      <c r="N861" s="2">
        <v>41759</v>
      </c>
      <c r="O861" s="19" t="str">
        <f>VLOOKUP(Coffee_data[[#This Row],[Area Code]],Location!$B$1:$E$157,2,FALSE)</f>
        <v>Nevada</v>
      </c>
      <c r="P861" s="19" t="str">
        <f>VLOOKUP(Coffee_data[[#This Row],[Area Code]],Location!$B$1:$E$157,3,FALSE)</f>
        <v>West</v>
      </c>
      <c r="Q861" s="19" t="str">
        <f>VLOOKUP(Coffee_data[[#This Row],[Area Code]],Location!$B$1:$E$157,4,FALSE)</f>
        <v>Small Market</v>
      </c>
      <c r="R861" s="56" t="str">
        <f>HLOOKUP(Coffee_data[[#This Row],[ProductId]],Product!$B$4:$O$7,2,FALSE)</f>
        <v>Decaf</v>
      </c>
      <c r="S861" s="56" t="str">
        <f>HLOOKUP(Coffee_data[[#This Row],[ProductId]],Product!$B$4:$O$7,3,FALSE)</f>
        <v>Herbal Tea</v>
      </c>
      <c r="T861" s="56" t="str">
        <f>HLOOKUP(Coffee_data[[#This Row],[ProductId]],Product!$B$4:$O$7,4,FALSE)</f>
        <v>Mint</v>
      </c>
    </row>
    <row r="862" spans="1:20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421</v>
      </c>
      <c r="L862">
        <v>702</v>
      </c>
      <c r="M862">
        <v>11</v>
      </c>
      <c r="N862" s="2">
        <v>41759</v>
      </c>
      <c r="O862" s="19" t="str">
        <f>VLOOKUP(Coffee_data[[#This Row],[Area Code]],Location!$B$1:$E$157,2,FALSE)</f>
        <v>Nevada</v>
      </c>
      <c r="P862" s="19" t="str">
        <f>VLOOKUP(Coffee_data[[#This Row],[Area Code]],Location!$B$1:$E$157,3,FALSE)</f>
        <v>West</v>
      </c>
      <c r="Q862" s="19" t="str">
        <f>VLOOKUP(Coffee_data[[#This Row],[Area Code]],Location!$B$1:$E$157,4,FALSE)</f>
        <v>Small Market</v>
      </c>
      <c r="R862" s="56" t="str">
        <f>HLOOKUP(Coffee_data[[#This Row],[ProductId]],Product!$B$4:$O$7,2,FALSE)</f>
        <v>Regular</v>
      </c>
      <c r="S862" s="56" t="str">
        <f>HLOOKUP(Coffee_data[[#This Row],[ProductId]],Product!$B$4:$O$7,3,FALSE)</f>
        <v>Tea</v>
      </c>
      <c r="T862" s="56" t="str">
        <f>HLOOKUP(Coffee_data[[#This Row],[ProductId]],Product!$B$4:$O$7,4,FALSE)</f>
        <v>Darjeeling</v>
      </c>
    </row>
    <row r="863" spans="1:20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362</v>
      </c>
      <c r="L863">
        <v>775</v>
      </c>
      <c r="M863">
        <v>12</v>
      </c>
      <c r="N863" s="2">
        <v>41759</v>
      </c>
      <c r="O863" s="19" t="str">
        <f>VLOOKUP(Coffee_data[[#This Row],[Area Code]],Location!$B$1:$E$157,2,FALSE)</f>
        <v>Nevada</v>
      </c>
      <c r="P863" s="19" t="str">
        <f>VLOOKUP(Coffee_data[[#This Row],[Area Code]],Location!$B$1:$E$157,3,FALSE)</f>
        <v>West</v>
      </c>
      <c r="Q863" s="19" t="str">
        <f>VLOOKUP(Coffee_data[[#This Row],[Area Code]],Location!$B$1:$E$157,4,FALSE)</f>
        <v>Small Market</v>
      </c>
      <c r="R863" s="56" t="str">
        <f>HLOOKUP(Coffee_data[[#This Row],[ProductId]],Product!$B$4:$O$7,2,FALSE)</f>
        <v>Regular</v>
      </c>
      <c r="S863" s="56" t="str">
        <f>HLOOKUP(Coffee_data[[#This Row],[ProductId]],Product!$B$4:$O$7,3,FALSE)</f>
        <v>Tea</v>
      </c>
      <c r="T863" s="56" t="str">
        <f>HLOOKUP(Coffee_data[[#This Row],[ProductId]],Product!$B$4:$O$7,4,FALSE)</f>
        <v>Earl Grey</v>
      </c>
    </row>
    <row r="864" spans="1:20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223</v>
      </c>
      <c r="J864">
        <v>-170</v>
      </c>
      <c r="K864">
        <v>13</v>
      </c>
      <c r="L864">
        <v>702</v>
      </c>
      <c r="M864">
        <v>13</v>
      </c>
      <c r="N864" s="2">
        <v>41759</v>
      </c>
      <c r="O864" s="19" t="str">
        <f>VLOOKUP(Coffee_data[[#This Row],[Area Code]],Location!$B$1:$E$157,2,FALSE)</f>
        <v>Nevada</v>
      </c>
      <c r="P864" s="19" t="str">
        <f>VLOOKUP(Coffee_data[[#This Row],[Area Code]],Location!$B$1:$E$157,3,FALSE)</f>
        <v>West</v>
      </c>
      <c r="Q864" s="19" t="str">
        <f>VLOOKUP(Coffee_data[[#This Row],[Area Code]],Location!$B$1:$E$157,4,FALSE)</f>
        <v>Small Market</v>
      </c>
      <c r="R864" s="56" t="str">
        <f>HLOOKUP(Coffee_data[[#This Row],[ProductId]],Product!$B$4:$O$7,2,FALSE)</f>
        <v>Regular</v>
      </c>
      <c r="S864" s="56" t="str">
        <f>HLOOKUP(Coffee_data[[#This Row],[ProductId]],Product!$B$4:$O$7,3,FALSE)</f>
        <v>Tea</v>
      </c>
      <c r="T864" s="56" t="str">
        <f>HLOOKUP(Coffee_data[[#This Row],[ProductId]],Product!$B$4:$O$7,4,FALSE)</f>
        <v>Green Tea</v>
      </c>
    </row>
    <row r="865" spans="1:20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33</v>
      </c>
      <c r="J865">
        <v>50</v>
      </c>
      <c r="K865">
        <v>77</v>
      </c>
      <c r="L865">
        <v>775</v>
      </c>
      <c r="M865">
        <v>3</v>
      </c>
      <c r="N865" s="2">
        <v>41759</v>
      </c>
      <c r="O865" s="19" t="str">
        <f>VLOOKUP(Coffee_data[[#This Row],[Area Code]],Location!$B$1:$E$157,2,FALSE)</f>
        <v>Nevada</v>
      </c>
      <c r="P865" s="19" t="str">
        <f>VLOOKUP(Coffee_data[[#This Row],[Area Code]],Location!$B$1:$E$157,3,FALSE)</f>
        <v>West</v>
      </c>
      <c r="Q865" s="19" t="str">
        <f>VLOOKUP(Coffee_data[[#This Row],[Area Code]],Location!$B$1:$E$157,4,FALSE)</f>
        <v>Small Market</v>
      </c>
      <c r="R865" s="56" t="str">
        <f>HLOOKUP(Coffee_data[[#This Row],[ProductId]],Product!$B$4:$O$7,2,FALSE)</f>
        <v>Decaf</v>
      </c>
      <c r="S865" s="56" t="str">
        <f>HLOOKUP(Coffee_data[[#This Row],[ProductId]],Product!$B$4:$O$7,3,FALSE)</f>
        <v>Coffee</v>
      </c>
      <c r="T865" s="56" t="str">
        <f>HLOOKUP(Coffee_data[[#This Row],[ProductId]],Product!$B$4:$O$7,4,FALSE)</f>
        <v>Decaf Irish Cream</v>
      </c>
    </row>
    <row r="866" spans="1:20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41759</v>
      </c>
      <c r="O866" s="19" t="str">
        <f>VLOOKUP(Coffee_data[[#This Row],[Area Code]],Location!$B$1:$E$157,2,FALSE)</f>
        <v>Oregon</v>
      </c>
      <c r="P866" s="19" t="str">
        <f>VLOOKUP(Coffee_data[[#This Row],[Area Code]],Location!$B$1:$E$157,3,FALSE)</f>
        <v>West</v>
      </c>
      <c r="Q866" s="19" t="str">
        <f>VLOOKUP(Coffee_data[[#This Row],[Area Code]],Location!$B$1:$E$157,4,FALSE)</f>
        <v>Small Market</v>
      </c>
      <c r="R866" s="56" t="str">
        <f>HLOOKUP(Coffee_data[[#This Row],[ProductId]],Product!$B$4:$O$7,2,FALSE)</f>
        <v>Regular</v>
      </c>
      <c r="S866" s="56" t="str">
        <f>HLOOKUP(Coffee_data[[#This Row],[ProductId]],Product!$B$4:$O$7,3,FALSE)</f>
        <v>Espresso</v>
      </c>
      <c r="T866" s="56" t="str">
        <f>HLOOKUP(Coffee_data[[#This Row],[ProductId]],Product!$B$4:$O$7,4,FALSE)</f>
        <v>Caffe Latte</v>
      </c>
    </row>
    <row r="867" spans="1:20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35</v>
      </c>
      <c r="J867">
        <v>70</v>
      </c>
      <c r="K867">
        <v>105</v>
      </c>
      <c r="L867">
        <v>541</v>
      </c>
      <c r="M867">
        <v>5</v>
      </c>
      <c r="N867" s="2">
        <v>41759</v>
      </c>
      <c r="O867" s="19" t="str">
        <f>VLOOKUP(Coffee_data[[#This Row],[Area Code]],Location!$B$1:$E$157,2,FALSE)</f>
        <v>Oregon</v>
      </c>
      <c r="P867" s="19" t="str">
        <f>VLOOKUP(Coffee_data[[#This Row],[Area Code]],Location!$B$1:$E$157,3,FALSE)</f>
        <v>West</v>
      </c>
      <c r="Q867" s="19" t="str">
        <f>VLOOKUP(Coffee_data[[#This Row],[Area Code]],Location!$B$1:$E$157,4,FALSE)</f>
        <v>Small Market</v>
      </c>
      <c r="R867" s="56" t="str">
        <f>HLOOKUP(Coffee_data[[#This Row],[ProductId]],Product!$B$4:$O$7,2,FALSE)</f>
        <v>Regular</v>
      </c>
      <c r="S867" s="56" t="str">
        <f>HLOOKUP(Coffee_data[[#This Row],[ProductId]],Product!$B$4:$O$7,3,FALSE)</f>
        <v>Espresso</v>
      </c>
      <c r="T867" s="56" t="str">
        <f>HLOOKUP(Coffee_data[[#This Row],[ProductId]],Product!$B$4:$O$7,4,FALSE)</f>
        <v>Caffe Mocha</v>
      </c>
    </row>
    <row r="868" spans="1:20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274</v>
      </c>
      <c r="L868">
        <v>541</v>
      </c>
      <c r="M868">
        <v>6</v>
      </c>
      <c r="N868" s="2">
        <v>41759</v>
      </c>
      <c r="O868" s="19" t="str">
        <f>VLOOKUP(Coffee_data[[#This Row],[Area Code]],Location!$B$1:$E$157,2,FALSE)</f>
        <v>Oregon</v>
      </c>
      <c r="P868" s="19" t="str">
        <f>VLOOKUP(Coffee_data[[#This Row],[Area Code]],Location!$B$1:$E$157,3,FALSE)</f>
        <v>West</v>
      </c>
      <c r="Q868" s="19" t="str">
        <f>VLOOKUP(Coffee_data[[#This Row],[Area Code]],Location!$B$1:$E$157,4,FALSE)</f>
        <v>Small Market</v>
      </c>
      <c r="R868" s="56" t="str">
        <f>HLOOKUP(Coffee_data[[#This Row],[ProductId]],Product!$B$4:$O$7,2,FALSE)</f>
        <v>Decaf</v>
      </c>
      <c r="S868" s="56" t="str">
        <f>HLOOKUP(Coffee_data[[#This Row],[ProductId]],Product!$B$4:$O$7,3,FALSE)</f>
        <v>Espresso</v>
      </c>
      <c r="T868" s="56" t="str">
        <f>HLOOKUP(Coffee_data[[#This Row],[ProductId]],Product!$B$4:$O$7,4,FALSE)</f>
        <v>Decaf Espresso</v>
      </c>
    </row>
    <row r="869" spans="1:20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61</v>
      </c>
      <c r="J869">
        <v>100</v>
      </c>
      <c r="K869">
        <v>161</v>
      </c>
      <c r="L869">
        <v>503</v>
      </c>
      <c r="M869">
        <v>1</v>
      </c>
      <c r="N869" s="2">
        <v>41759</v>
      </c>
      <c r="O869" s="19" t="str">
        <f>VLOOKUP(Coffee_data[[#This Row],[Area Code]],Location!$B$1:$E$157,2,FALSE)</f>
        <v>Oregon</v>
      </c>
      <c r="P869" s="19" t="str">
        <f>VLOOKUP(Coffee_data[[#This Row],[Area Code]],Location!$B$1:$E$157,3,FALSE)</f>
        <v>West</v>
      </c>
      <c r="Q869" s="19" t="str">
        <f>VLOOKUP(Coffee_data[[#This Row],[Area Code]],Location!$B$1:$E$157,4,FALSE)</f>
        <v>Small Market</v>
      </c>
      <c r="R869" s="56" t="str">
        <f>HLOOKUP(Coffee_data[[#This Row],[ProductId]],Product!$B$4:$O$7,2,FALSE)</f>
        <v>Regular</v>
      </c>
      <c r="S869" s="56" t="str">
        <f>HLOOKUP(Coffee_data[[#This Row],[ProductId]],Product!$B$4:$O$7,3,FALSE)</f>
        <v>Coffee</v>
      </c>
      <c r="T869" s="56" t="str">
        <f>HLOOKUP(Coffee_data[[#This Row],[ProductId]],Product!$B$4:$O$7,4,FALSE)</f>
        <v>Amaretto</v>
      </c>
    </row>
    <row r="870" spans="1:20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62</v>
      </c>
      <c r="J870">
        <v>80</v>
      </c>
      <c r="K870">
        <v>142</v>
      </c>
      <c r="L870">
        <v>971</v>
      </c>
      <c r="M870">
        <v>2</v>
      </c>
      <c r="N870" s="2">
        <v>41759</v>
      </c>
      <c r="O870" s="19" t="str">
        <f>VLOOKUP(Coffee_data[[#This Row],[Area Code]],Location!$B$1:$E$157,2,FALSE)</f>
        <v>Oregon</v>
      </c>
      <c r="P870" s="19" t="str">
        <f>VLOOKUP(Coffee_data[[#This Row],[Area Code]],Location!$B$1:$E$157,3,FALSE)</f>
        <v>West</v>
      </c>
      <c r="Q870" s="19" t="str">
        <f>VLOOKUP(Coffee_data[[#This Row],[Area Code]],Location!$B$1:$E$157,4,FALSE)</f>
        <v>Small Market</v>
      </c>
      <c r="R870" s="56" t="str">
        <f>HLOOKUP(Coffee_data[[#This Row],[ProductId]],Product!$B$4:$O$7,2,FALSE)</f>
        <v>Regular</v>
      </c>
      <c r="S870" s="56" t="str">
        <f>HLOOKUP(Coffee_data[[#This Row],[ProductId]],Product!$B$4:$O$7,3,FALSE)</f>
        <v>Coffee</v>
      </c>
      <c r="T870" s="56" t="str">
        <f>HLOOKUP(Coffee_data[[#This Row],[ProductId]],Product!$B$4:$O$7,4,FALSE)</f>
        <v>Columbian</v>
      </c>
    </row>
    <row r="871" spans="1:20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52</v>
      </c>
      <c r="L871">
        <v>503</v>
      </c>
      <c r="M871">
        <v>8</v>
      </c>
      <c r="N871" s="2">
        <v>41759</v>
      </c>
      <c r="O871" s="19" t="str">
        <f>VLOOKUP(Coffee_data[[#This Row],[Area Code]],Location!$B$1:$E$157,2,FALSE)</f>
        <v>Oregon</v>
      </c>
      <c r="P871" s="19" t="str">
        <f>VLOOKUP(Coffee_data[[#This Row],[Area Code]],Location!$B$1:$E$157,3,FALSE)</f>
        <v>West</v>
      </c>
      <c r="Q871" s="19" t="str">
        <f>VLOOKUP(Coffee_data[[#This Row],[Area Code]],Location!$B$1:$E$157,4,FALSE)</f>
        <v>Small Market</v>
      </c>
      <c r="R871" s="56" t="str">
        <f>HLOOKUP(Coffee_data[[#This Row],[ProductId]],Product!$B$4:$O$7,2,FALSE)</f>
        <v>Decaf</v>
      </c>
      <c r="S871" s="56" t="str">
        <f>HLOOKUP(Coffee_data[[#This Row],[ProductId]],Product!$B$4:$O$7,3,FALSE)</f>
        <v>Herbal Tea</v>
      </c>
      <c r="T871" s="56" t="str">
        <f>HLOOKUP(Coffee_data[[#This Row],[ProductId]],Product!$B$4:$O$7,4,FALSE)</f>
        <v>Chamomile</v>
      </c>
    </row>
    <row r="872" spans="1:20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21</v>
      </c>
      <c r="J872">
        <v>50</v>
      </c>
      <c r="K872">
        <v>89</v>
      </c>
      <c r="L872">
        <v>971</v>
      </c>
      <c r="M872">
        <v>9</v>
      </c>
      <c r="N872" s="2">
        <v>41759</v>
      </c>
      <c r="O872" s="19" t="str">
        <f>VLOOKUP(Coffee_data[[#This Row],[Area Code]],Location!$B$1:$E$157,2,FALSE)</f>
        <v>Oregon</v>
      </c>
      <c r="P872" s="19" t="str">
        <f>VLOOKUP(Coffee_data[[#This Row],[Area Code]],Location!$B$1:$E$157,3,FALSE)</f>
        <v>West</v>
      </c>
      <c r="Q872" s="19" t="str">
        <f>VLOOKUP(Coffee_data[[#This Row],[Area Code]],Location!$B$1:$E$157,4,FALSE)</f>
        <v>Small Market</v>
      </c>
      <c r="R872" s="56" t="str">
        <f>HLOOKUP(Coffee_data[[#This Row],[ProductId]],Product!$B$4:$O$7,2,FALSE)</f>
        <v>Decaf</v>
      </c>
      <c r="S872" s="56" t="str">
        <f>HLOOKUP(Coffee_data[[#This Row],[ProductId]],Product!$B$4:$O$7,3,FALSE)</f>
        <v>Herbal Tea</v>
      </c>
      <c r="T872" s="56" t="str">
        <f>HLOOKUP(Coffee_data[[#This Row],[ProductId]],Product!$B$4:$O$7,4,FALSE)</f>
        <v>Lemon</v>
      </c>
    </row>
    <row r="873" spans="1:20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41</v>
      </c>
      <c r="L873">
        <v>503</v>
      </c>
      <c r="M873">
        <v>11</v>
      </c>
      <c r="N873" s="2">
        <v>41759</v>
      </c>
      <c r="O873" s="19" t="str">
        <f>VLOOKUP(Coffee_data[[#This Row],[Area Code]],Location!$B$1:$E$157,2,FALSE)</f>
        <v>Oregon</v>
      </c>
      <c r="P873" s="19" t="str">
        <f>VLOOKUP(Coffee_data[[#This Row],[Area Code]],Location!$B$1:$E$157,3,FALSE)</f>
        <v>West</v>
      </c>
      <c r="Q873" s="19" t="str">
        <f>VLOOKUP(Coffee_data[[#This Row],[Area Code]],Location!$B$1:$E$157,4,FALSE)</f>
        <v>Small Market</v>
      </c>
      <c r="R873" s="56" t="str">
        <f>HLOOKUP(Coffee_data[[#This Row],[ProductId]],Product!$B$4:$O$7,2,FALSE)</f>
        <v>Regular</v>
      </c>
      <c r="S873" s="56" t="str">
        <f>HLOOKUP(Coffee_data[[#This Row],[ProductId]],Product!$B$4:$O$7,3,FALSE)</f>
        <v>Tea</v>
      </c>
      <c r="T873" s="56" t="str">
        <f>HLOOKUP(Coffee_data[[#This Row],[ProductId]],Product!$B$4:$O$7,4,FALSE)</f>
        <v>Darjeeling</v>
      </c>
    </row>
    <row r="874" spans="1:20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48</v>
      </c>
      <c r="J874">
        <v>90</v>
      </c>
      <c r="K874">
        <v>150</v>
      </c>
      <c r="L874">
        <v>503</v>
      </c>
      <c r="M874">
        <v>12</v>
      </c>
      <c r="N874" s="2">
        <v>41759</v>
      </c>
      <c r="O874" s="19" t="str">
        <f>VLOOKUP(Coffee_data[[#This Row],[Area Code]],Location!$B$1:$E$157,2,FALSE)</f>
        <v>Oregon</v>
      </c>
      <c r="P874" s="19" t="str">
        <f>VLOOKUP(Coffee_data[[#This Row],[Area Code]],Location!$B$1:$E$157,3,FALSE)</f>
        <v>West</v>
      </c>
      <c r="Q874" s="19" t="str">
        <f>VLOOKUP(Coffee_data[[#This Row],[Area Code]],Location!$B$1:$E$157,4,FALSE)</f>
        <v>Small Market</v>
      </c>
      <c r="R874" s="56" t="str">
        <f>HLOOKUP(Coffee_data[[#This Row],[ProductId]],Product!$B$4:$O$7,2,FALSE)</f>
        <v>Regular</v>
      </c>
      <c r="S874" s="56" t="str">
        <f>HLOOKUP(Coffee_data[[#This Row],[ProductId]],Product!$B$4:$O$7,3,FALSE)</f>
        <v>Tea</v>
      </c>
      <c r="T874" s="56" t="str">
        <f>HLOOKUP(Coffee_data[[#This Row],[ProductId]],Product!$B$4:$O$7,4,FALSE)</f>
        <v>Earl Grey</v>
      </c>
    </row>
    <row r="875" spans="1:20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83</v>
      </c>
      <c r="J875">
        <v>110</v>
      </c>
      <c r="K875">
        <v>167</v>
      </c>
      <c r="L875">
        <v>971</v>
      </c>
      <c r="M875">
        <v>13</v>
      </c>
      <c r="N875" s="2">
        <v>41759</v>
      </c>
      <c r="O875" s="19" t="str">
        <f>VLOOKUP(Coffee_data[[#This Row],[Area Code]],Location!$B$1:$E$157,2,FALSE)</f>
        <v>Oregon</v>
      </c>
      <c r="P875" s="19" t="str">
        <f>VLOOKUP(Coffee_data[[#This Row],[Area Code]],Location!$B$1:$E$157,3,FALSE)</f>
        <v>West</v>
      </c>
      <c r="Q875" s="19" t="str">
        <f>VLOOKUP(Coffee_data[[#This Row],[Area Code]],Location!$B$1:$E$157,4,FALSE)</f>
        <v>Small Market</v>
      </c>
      <c r="R875" s="56" t="str">
        <f>HLOOKUP(Coffee_data[[#This Row],[ProductId]],Product!$B$4:$O$7,2,FALSE)</f>
        <v>Regular</v>
      </c>
      <c r="S875" s="56" t="str">
        <f>HLOOKUP(Coffee_data[[#This Row],[ProductId]],Product!$B$4:$O$7,3,FALSE)</f>
        <v>Tea</v>
      </c>
      <c r="T875" s="56" t="str">
        <f>HLOOKUP(Coffee_data[[#This Row],[ProductId]],Product!$B$4:$O$7,4,FALSE)</f>
        <v>Green Tea</v>
      </c>
    </row>
    <row r="876" spans="1:20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47</v>
      </c>
      <c r="J876">
        <v>70</v>
      </c>
      <c r="K876">
        <v>117</v>
      </c>
      <c r="L876">
        <v>971</v>
      </c>
      <c r="M876">
        <v>3</v>
      </c>
      <c r="N876" s="2">
        <v>41759</v>
      </c>
      <c r="O876" s="19" t="str">
        <f>VLOOKUP(Coffee_data[[#This Row],[Area Code]],Location!$B$1:$E$157,2,FALSE)</f>
        <v>Oregon</v>
      </c>
      <c r="P876" s="19" t="str">
        <f>VLOOKUP(Coffee_data[[#This Row],[Area Code]],Location!$B$1:$E$157,3,FALSE)</f>
        <v>West</v>
      </c>
      <c r="Q876" s="19" t="str">
        <f>VLOOKUP(Coffee_data[[#This Row],[Area Code]],Location!$B$1:$E$157,4,FALSE)</f>
        <v>Small Market</v>
      </c>
      <c r="R876" s="56" t="str">
        <f>HLOOKUP(Coffee_data[[#This Row],[ProductId]],Product!$B$4:$O$7,2,FALSE)</f>
        <v>Decaf</v>
      </c>
      <c r="S876" s="56" t="str">
        <f>HLOOKUP(Coffee_data[[#This Row],[ProductId]],Product!$B$4:$O$7,3,FALSE)</f>
        <v>Coffee</v>
      </c>
      <c r="T876" s="56" t="str">
        <f>HLOOKUP(Coffee_data[[#This Row],[ProductId]],Product!$B$4:$O$7,4,FALSE)</f>
        <v>Decaf Irish Cream</v>
      </c>
    </row>
    <row r="877" spans="1:20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36</v>
      </c>
      <c r="J877">
        <v>60</v>
      </c>
      <c r="K877">
        <v>104</v>
      </c>
      <c r="L877">
        <v>206</v>
      </c>
      <c r="M877">
        <v>4</v>
      </c>
      <c r="N877" s="2">
        <v>41759</v>
      </c>
      <c r="O877" s="19" t="str">
        <f>VLOOKUP(Coffee_data[[#This Row],[Area Code]],Location!$B$1:$E$157,2,FALSE)</f>
        <v>Washington</v>
      </c>
      <c r="P877" s="19" t="str">
        <f>VLOOKUP(Coffee_data[[#This Row],[Area Code]],Location!$B$1:$E$157,3,FALSE)</f>
        <v>West</v>
      </c>
      <c r="Q877" s="19" t="str">
        <f>VLOOKUP(Coffee_data[[#This Row],[Area Code]],Location!$B$1:$E$157,4,FALSE)</f>
        <v>Small Market</v>
      </c>
      <c r="R877" s="56" t="str">
        <f>HLOOKUP(Coffee_data[[#This Row],[ProductId]],Product!$B$4:$O$7,2,FALSE)</f>
        <v>Regular</v>
      </c>
      <c r="S877" s="56" t="str">
        <f>HLOOKUP(Coffee_data[[#This Row],[ProductId]],Product!$B$4:$O$7,3,FALSE)</f>
        <v>Espresso</v>
      </c>
      <c r="T877" s="56" t="str">
        <f>HLOOKUP(Coffee_data[[#This Row],[ProductId]],Product!$B$4:$O$7,4,FALSE)</f>
        <v>Caffe Latte</v>
      </c>
    </row>
    <row r="878" spans="1:20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45</v>
      </c>
      <c r="J878">
        <v>70</v>
      </c>
      <c r="K878">
        <v>115</v>
      </c>
      <c r="L878">
        <v>206</v>
      </c>
      <c r="M878">
        <v>5</v>
      </c>
      <c r="N878" s="2">
        <v>41759</v>
      </c>
      <c r="O878" s="19" t="str">
        <f>VLOOKUP(Coffee_data[[#This Row],[Area Code]],Location!$B$1:$E$157,2,FALSE)</f>
        <v>Washington</v>
      </c>
      <c r="P878" s="19" t="str">
        <f>VLOOKUP(Coffee_data[[#This Row],[Area Code]],Location!$B$1:$E$157,3,FALSE)</f>
        <v>West</v>
      </c>
      <c r="Q878" s="19" t="str">
        <f>VLOOKUP(Coffee_data[[#This Row],[Area Code]],Location!$B$1:$E$157,4,FALSE)</f>
        <v>Small Market</v>
      </c>
      <c r="R878" s="56" t="str">
        <f>HLOOKUP(Coffee_data[[#This Row],[ProductId]],Product!$B$4:$O$7,2,FALSE)</f>
        <v>Regular</v>
      </c>
      <c r="S878" s="56" t="str">
        <f>HLOOKUP(Coffee_data[[#This Row],[ProductId]],Product!$B$4:$O$7,3,FALSE)</f>
        <v>Espresso</v>
      </c>
      <c r="T878" s="56" t="str">
        <f>HLOOKUP(Coffee_data[[#This Row],[ProductId]],Product!$B$4:$O$7,4,FALSE)</f>
        <v>Caffe Mocha</v>
      </c>
    </row>
    <row r="879" spans="1:20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64</v>
      </c>
      <c r="J879">
        <v>90</v>
      </c>
      <c r="K879">
        <v>160</v>
      </c>
      <c r="L879">
        <v>206</v>
      </c>
      <c r="M879">
        <v>6</v>
      </c>
      <c r="N879" s="2">
        <v>41759</v>
      </c>
      <c r="O879" s="19" t="str">
        <f>VLOOKUP(Coffee_data[[#This Row],[Area Code]],Location!$B$1:$E$157,2,FALSE)</f>
        <v>Washington</v>
      </c>
      <c r="P879" s="19" t="str">
        <f>VLOOKUP(Coffee_data[[#This Row],[Area Code]],Location!$B$1:$E$157,3,FALSE)</f>
        <v>West</v>
      </c>
      <c r="Q879" s="19" t="str">
        <f>VLOOKUP(Coffee_data[[#This Row],[Area Code]],Location!$B$1:$E$157,4,FALSE)</f>
        <v>Small Market</v>
      </c>
      <c r="R879" s="56" t="str">
        <f>HLOOKUP(Coffee_data[[#This Row],[ProductId]],Product!$B$4:$O$7,2,FALSE)</f>
        <v>Decaf</v>
      </c>
      <c r="S879" s="56" t="str">
        <f>HLOOKUP(Coffee_data[[#This Row],[ProductId]],Product!$B$4:$O$7,3,FALSE)</f>
        <v>Espresso</v>
      </c>
      <c r="T879" s="56" t="str">
        <f>HLOOKUP(Coffee_data[[#This Row],[ProductId]],Product!$B$4:$O$7,4,FALSE)</f>
        <v>Decaf Espresso</v>
      </c>
    </row>
    <row r="880" spans="1:20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78</v>
      </c>
      <c r="J880">
        <v>130</v>
      </c>
      <c r="K880">
        <v>210</v>
      </c>
      <c r="L880">
        <v>253</v>
      </c>
      <c r="M880">
        <v>2</v>
      </c>
      <c r="N880" s="2">
        <v>41759</v>
      </c>
      <c r="O880" s="19" t="str">
        <f>VLOOKUP(Coffee_data[[#This Row],[Area Code]],Location!$B$1:$E$157,2,FALSE)</f>
        <v>Washington</v>
      </c>
      <c r="P880" s="19" t="str">
        <f>VLOOKUP(Coffee_data[[#This Row],[Area Code]],Location!$B$1:$E$157,3,FALSE)</f>
        <v>West</v>
      </c>
      <c r="Q880" s="19" t="str">
        <f>VLOOKUP(Coffee_data[[#This Row],[Area Code]],Location!$B$1:$E$157,4,FALSE)</f>
        <v>Small Market</v>
      </c>
      <c r="R880" s="56" t="str">
        <f>HLOOKUP(Coffee_data[[#This Row],[ProductId]],Product!$B$4:$O$7,2,FALSE)</f>
        <v>Regular</v>
      </c>
      <c r="S880" s="56" t="str">
        <f>HLOOKUP(Coffee_data[[#This Row],[ProductId]],Product!$B$4:$O$7,3,FALSE)</f>
        <v>Coffee</v>
      </c>
      <c r="T880" s="56" t="str">
        <f>HLOOKUP(Coffee_data[[#This Row],[ProductId]],Product!$B$4:$O$7,4,FALSE)</f>
        <v>Columbian</v>
      </c>
    </row>
    <row r="881" spans="1:20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98</v>
      </c>
      <c r="J881">
        <v>150</v>
      </c>
      <c r="K881">
        <v>240</v>
      </c>
      <c r="L881">
        <v>206</v>
      </c>
      <c r="M881">
        <v>8</v>
      </c>
      <c r="N881" s="2">
        <v>41759</v>
      </c>
      <c r="O881" s="19" t="str">
        <f>VLOOKUP(Coffee_data[[#This Row],[Area Code]],Location!$B$1:$E$157,2,FALSE)</f>
        <v>Washington</v>
      </c>
      <c r="P881" s="19" t="str">
        <f>VLOOKUP(Coffee_data[[#This Row],[Area Code]],Location!$B$1:$E$157,3,FALSE)</f>
        <v>West</v>
      </c>
      <c r="Q881" s="19" t="str">
        <f>VLOOKUP(Coffee_data[[#This Row],[Area Code]],Location!$B$1:$E$157,4,FALSE)</f>
        <v>Small Market</v>
      </c>
      <c r="R881" s="56" t="str">
        <f>HLOOKUP(Coffee_data[[#This Row],[ProductId]],Product!$B$4:$O$7,2,FALSE)</f>
        <v>Decaf</v>
      </c>
      <c r="S881" s="56" t="str">
        <f>HLOOKUP(Coffee_data[[#This Row],[ProductId]],Product!$B$4:$O$7,3,FALSE)</f>
        <v>Herbal Tea</v>
      </c>
      <c r="T881" s="56" t="str">
        <f>HLOOKUP(Coffee_data[[#This Row],[ProductId]],Product!$B$4:$O$7,4,FALSE)</f>
        <v>Chamomile</v>
      </c>
    </row>
    <row r="882" spans="1:20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39</v>
      </c>
      <c r="J882">
        <v>50</v>
      </c>
      <c r="K882">
        <v>80</v>
      </c>
      <c r="L882">
        <v>206</v>
      </c>
      <c r="M882">
        <v>9</v>
      </c>
      <c r="N882" s="2">
        <v>41759</v>
      </c>
      <c r="O882" s="19" t="str">
        <f>VLOOKUP(Coffee_data[[#This Row],[Area Code]],Location!$B$1:$E$157,2,FALSE)</f>
        <v>Washington</v>
      </c>
      <c r="P882" s="19" t="str">
        <f>VLOOKUP(Coffee_data[[#This Row],[Area Code]],Location!$B$1:$E$157,3,FALSE)</f>
        <v>West</v>
      </c>
      <c r="Q882" s="19" t="str">
        <f>VLOOKUP(Coffee_data[[#This Row],[Area Code]],Location!$B$1:$E$157,4,FALSE)</f>
        <v>Small Market</v>
      </c>
      <c r="R882" s="56" t="str">
        <f>HLOOKUP(Coffee_data[[#This Row],[ProductId]],Product!$B$4:$O$7,2,FALSE)</f>
        <v>Decaf</v>
      </c>
      <c r="S882" s="56" t="str">
        <f>HLOOKUP(Coffee_data[[#This Row],[ProductId]],Product!$B$4:$O$7,3,FALSE)</f>
        <v>Herbal Tea</v>
      </c>
      <c r="T882" s="56" t="str">
        <f>HLOOKUP(Coffee_data[[#This Row],[ProductId]],Product!$B$4:$O$7,4,FALSE)</f>
        <v>Lemon</v>
      </c>
    </row>
    <row r="883" spans="1:20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69</v>
      </c>
      <c r="L883">
        <v>509</v>
      </c>
      <c r="M883">
        <v>11</v>
      </c>
      <c r="N883" s="2">
        <v>41759</v>
      </c>
      <c r="O883" s="19" t="str">
        <f>VLOOKUP(Coffee_data[[#This Row],[Area Code]],Location!$B$1:$E$157,2,FALSE)</f>
        <v>Washington</v>
      </c>
      <c r="P883" s="19" t="str">
        <f>VLOOKUP(Coffee_data[[#This Row],[Area Code]],Location!$B$1:$E$157,3,FALSE)</f>
        <v>West</v>
      </c>
      <c r="Q883" s="19" t="str">
        <f>VLOOKUP(Coffee_data[[#This Row],[Area Code]],Location!$B$1:$E$157,4,FALSE)</f>
        <v>Small Market</v>
      </c>
      <c r="R883" s="56" t="str">
        <f>HLOOKUP(Coffee_data[[#This Row],[ProductId]],Product!$B$4:$O$7,2,FALSE)</f>
        <v>Regular</v>
      </c>
      <c r="S883" s="56" t="str">
        <f>HLOOKUP(Coffee_data[[#This Row],[ProductId]],Product!$B$4:$O$7,3,FALSE)</f>
        <v>Tea</v>
      </c>
      <c r="T883" s="56" t="str">
        <f>HLOOKUP(Coffee_data[[#This Row],[ProductId]],Product!$B$4:$O$7,4,FALSE)</f>
        <v>Darjeeling</v>
      </c>
    </row>
    <row r="884" spans="1:20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58</v>
      </c>
      <c r="L884">
        <v>360</v>
      </c>
      <c r="M884">
        <v>12</v>
      </c>
      <c r="N884" s="2">
        <v>41759</v>
      </c>
      <c r="O884" s="19" t="str">
        <f>VLOOKUP(Coffee_data[[#This Row],[Area Code]],Location!$B$1:$E$157,2,FALSE)</f>
        <v>Washington</v>
      </c>
      <c r="P884" s="19" t="str">
        <f>VLOOKUP(Coffee_data[[#This Row],[Area Code]],Location!$B$1:$E$157,3,FALSE)</f>
        <v>West</v>
      </c>
      <c r="Q884" s="19" t="str">
        <f>VLOOKUP(Coffee_data[[#This Row],[Area Code]],Location!$B$1:$E$157,4,FALSE)</f>
        <v>Small Market</v>
      </c>
      <c r="R884" s="56" t="str">
        <f>HLOOKUP(Coffee_data[[#This Row],[ProductId]],Product!$B$4:$O$7,2,FALSE)</f>
        <v>Regular</v>
      </c>
      <c r="S884" s="56" t="str">
        <f>HLOOKUP(Coffee_data[[#This Row],[ProductId]],Product!$B$4:$O$7,3,FALSE)</f>
        <v>Tea</v>
      </c>
      <c r="T884" s="56" t="str">
        <f>HLOOKUP(Coffee_data[[#This Row],[ProductId]],Product!$B$4:$O$7,4,FALSE)</f>
        <v>Earl Grey</v>
      </c>
    </row>
    <row r="885" spans="1:20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53</v>
      </c>
      <c r="J885">
        <v>60</v>
      </c>
      <c r="K885">
        <v>87</v>
      </c>
      <c r="L885">
        <v>425</v>
      </c>
      <c r="M885">
        <v>13</v>
      </c>
      <c r="N885" s="2">
        <v>41759</v>
      </c>
      <c r="O885" s="19" t="str">
        <f>VLOOKUP(Coffee_data[[#This Row],[Area Code]],Location!$B$1:$E$157,2,FALSE)</f>
        <v>Washington</v>
      </c>
      <c r="P885" s="19" t="str">
        <f>VLOOKUP(Coffee_data[[#This Row],[Area Code]],Location!$B$1:$E$157,3,FALSE)</f>
        <v>West</v>
      </c>
      <c r="Q885" s="19" t="str">
        <f>VLOOKUP(Coffee_data[[#This Row],[Area Code]],Location!$B$1:$E$157,4,FALSE)</f>
        <v>Small Market</v>
      </c>
      <c r="R885" s="56" t="str">
        <f>HLOOKUP(Coffee_data[[#This Row],[ProductId]],Product!$B$4:$O$7,2,FALSE)</f>
        <v>Regular</v>
      </c>
      <c r="S885" s="56" t="str">
        <f>HLOOKUP(Coffee_data[[#This Row],[ProductId]],Product!$B$4:$O$7,3,FALSE)</f>
        <v>Tea</v>
      </c>
      <c r="T885" s="56" t="str">
        <f>HLOOKUP(Coffee_data[[#This Row],[ProductId]],Product!$B$4:$O$7,4,FALSE)</f>
        <v>Green Tea</v>
      </c>
    </row>
    <row r="886" spans="1:20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69</v>
      </c>
      <c r="J886">
        <v>160</v>
      </c>
      <c r="K886">
        <v>270</v>
      </c>
      <c r="L886">
        <v>253</v>
      </c>
      <c r="M886">
        <v>3</v>
      </c>
      <c r="N886" s="2">
        <v>41759</v>
      </c>
      <c r="O886" s="19" t="str">
        <f>VLOOKUP(Coffee_data[[#This Row],[Area Code]],Location!$B$1:$E$157,2,FALSE)</f>
        <v>Washington</v>
      </c>
      <c r="P886" s="19" t="str">
        <f>VLOOKUP(Coffee_data[[#This Row],[Area Code]],Location!$B$1:$E$157,3,FALSE)</f>
        <v>West</v>
      </c>
      <c r="Q886" s="19" t="str">
        <f>VLOOKUP(Coffee_data[[#This Row],[Area Code]],Location!$B$1:$E$157,4,FALSE)</f>
        <v>Small Market</v>
      </c>
      <c r="R886" s="56" t="str">
        <f>HLOOKUP(Coffee_data[[#This Row],[ProductId]],Product!$B$4:$O$7,2,FALSE)</f>
        <v>Decaf</v>
      </c>
      <c r="S886" s="56" t="str">
        <f>HLOOKUP(Coffee_data[[#This Row],[ProductId]],Product!$B$4:$O$7,3,FALSE)</f>
        <v>Coffee</v>
      </c>
      <c r="T886" s="56" t="str">
        <f>HLOOKUP(Coffee_data[[#This Row],[ProductId]],Product!$B$4:$O$7,4,FALSE)</f>
        <v>Decaf Irish Cream</v>
      </c>
    </row>
    <row r="887" spans="1:20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111</v>
      </c>
      <c r="L887">
        <v>719</v>
      </c>
      <c r="M887">
        <v>11</v>
      </c>
      <c r="N887" s="2">
        <v>41790</v>
      </c>
      <c r="O887" s="19" t="str">
        <f>VLOOKUP(Coffee_data[[#This Row],[Area Code]],Location!$B$1:$E$157,2,FALSE)</f>
        <v>Colorado</v>
      </c>
      <c r="P887" s="19" t="str">
        <f>VLOOKUP(Coffee_data[[#This Row],[Area Code]],Location!$B$1:$E$157,3,FALSE)</f>
        <v>Central</v>
      </c>
      <c r="Q887" s="19" t="str">
        <f>VLOOKUP(Coffee_data[[#This Row],[Area Code]],Location!$B$1:$E$157,4,FALSE)</f>
        <v>Major Market</v>
      </c>
      <c r="R887" s="56" t="str">
        <f>HLOOKUP(Coffee_data[[#This Row],[ProductId]],Product!$B$4:$O$7,2,FALSE)</f>
        <v>Regular</v>
      </c>
      <c r="S887" s="56" t="str">
        <f>HLOOKUP(Coffee_data[[#This Row],[ProductId]],Product!$B$4:$O$7,3,FALSE)</f>
        <v>Tea</v>
      </c>
      <c r="T887" s="56" t="str">
        <f>HLOOKUP(Coffee_data[[#This Row],[ProductId]],Product!$B$4:$O$7,4,FALSE)</f>
        <v>Darjeeling</v>
      </c>
    </row>
    <row r="888" spans="1:20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28</v>
      </c>
      <c r="J888">
        <v>60</v>
      </c>
      <c r="K888">
        <v>112</v>
      </c>
      <c r="L888">
        <v>970</v>
      </c>
      <c r="M888">
        <v>12</v>
      </c>
      <c r="N888" s="2">
        <v>41790</v>
      </c>
      <c r="O888" s="19" t="str">
        <f>VLOOKUP(Coffee_data[[#This Row],[Area Code]],Location!$B$1:$E$157,2,FALSE)</f>
        <v>Colorado</v>
      </c>
      <c r="P888" s="19" t="str">
        <f>VLOOKUP(Coffee_data[[#This Row],[Area Code]],Location!$B$1:$E$157,3,FALSE)</f>
        <v>Central</v>
      </c>
      <c r="Q888" s="19" t="str">
        <f>VLOOKUP(Coffee_data[[#This Row],[Area Code]],Location!$B$1:$E$157,4,FALSE)</f>
        <v>Major Market</v>
      </c>
      <c r="R888" s="56" t="str">
        <f>HLOOKUP(Coffee_data[[#This Row],[ProductId]],Product!$B$4:$O$7,2,FALSE)</f>
        <v>Regular</v>
      </c>
      <c r="S888" s="56" t="str">
        <f>HLOOKUP(Coffee_data[[#This Row],[ProductId]],Product!$B$4:$O$7,3,FALSE)</f>
        <v>Tea</v>
      </c>
      <c r="T888" s="56" t="str">
        <f>HLOOKUP(Coffee_data[[#This Row],[ProductId]],Product!$B$4:$O$7,4,FALSE)</f>
        <v>Earl Grey</v>
      </c>
    </row>
    <row r="889" spans="1:20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67</v>
      </c>
      <c r="L889">
        <v>720</v>
      </c>
      <c r="M889">
        <v>13</v>
      </c>
      <c r="N889" s="2">
        <v>41790</v>
      </c>
      <c r="O889" s="19" t="str">
        <f>VLOOKUP(Coffee_data[[#This Row],[Area Code]],Location!$B$1:$E$157,2,FALSE)</f>
        <v>Colorado</v>
      </c>
      <c r="P889" s="19" t="str">
        <f>VLOOKUP(Coffee_data[[#This Row],[Area Code]],Location!$B$1:$E$157,3,FALSE)</f>
        <v>Central</v>
      </c>
      <c r="Q889" s="19" t="str">
        <f>VLOOKUP(Coffee_data[[#This Row],[Area Code]],Location!$B$1:$E$157,4,FALSE)</f>
        <v>Major Market</v>
      </c>
      <c r="R889" s="56" t="str">
        <f>HLOOKUP(Coffee_data[[#This Row],[ProductId]],Product!$B$4:$O$7,2,FALSE)</f>
        <v>Regular</v>
      </c>
      <c r="S889" s="56" t="str">
        <f>HLOOKUP(Coffee_data[[#This Row],[ProductId]],Product!$B$4:$O$7,3,FALSE)</f>
        <v>Tea</v>
      </c>
      <c r="T889" s="56" t="str">
        <f>HLOOKUP(Coffee_data[[#This Row],[ProductId]],Product!$B$4:$O$7,4,FALSE)</f>
        <v>Green Tea</v>
      </c>
    </row>
    <row r="890" spans="1:20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98</v>
      </c>
      <c r="J890">
        <v>170</v>
      </c>
      <c r="K890">
        <v>275</v>
      </c>
      <c r="L890">
        <v>719</v>
      </c>
      <c r="M890">
        <v>5</v>
      </c>
      <c r="N890" s="2">
        <v>41790</v>
      </c>
      <c r="O890" s="19" t="str">
        <f>VLOOKUP(Coffee_data[[#This Row],[Area Code]],Location!$B$1:$E$157,2,FALSE)</f>
        <v>Colorado</v>
      </c>
      <c r="P890" s="19" t="str">
        <f>VLOOKUP(Coffee_data[[#This Row],[Area Code]],Location!$B$1:$E$157,3,FALSE)</f>
        <v>Central</v>
      </c>
      <c r="Q890" s="19" t="str">
        <f>VLOOKUP(Coffee_data[[#This Row],[Area Code]],Location!$B$1:$E$157,4,FALSE)</f>
        <v>Major Market</v>
      </c>
      <c r="R890" s="56" t="str">
        <f>HLOOKUP(Coffee_data[[#This Row],[ProductId]],Product!$B$4:$O$7,2,FALSE)</f>
        <v>Regular</v>
      </c>
      <c r="S890" s="56" t="str">
        <f>HLOOKUP(Coffee_data[[#This Row],[ProductId]],Product!$B$4:$O$7,3,FALSE)</f>
        <v>Espresso</v>
      </c>
      <c r="T890" s="56" t="str">
        <f>HLOOKUP(Coffee_data[[#This Row],[ProductId]],Product!$B$4:$O$7,4,FALSE)</f>
        <v>Caffe Mocha</v>
      </c>
    </row>
    <row r="891" spans="1:20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156</v>
      </c>
      <c r="L891">
        <v>303</v>
      </c>
      <c r="M891">
        <v>6</v>
      </c>
      <c r="N891" s="2">
        <v>41790</v>
      </c>
      <c r="O891" s="19" t="str">
        <f>VLOOKUP(Coffee_data[[#This Row],[Area Code]],Location!$B$1:$E$157,2,FALSE)</f>
        <v>Colorado</v>
      </c>
      <c r="P891" s="19" t="str">
        <f>VLOOKUP(Coffee_data[[#This Row],[Area Code]],Location!$B$1:$E$157,3,FALSE)</f>
        <v>Central</v>
      </c>
      <c r="Q891" s="19" t="str">
        <f>VLOOKUP(Coffee_data[[#This Row],[Area Code]],Location!$B$1:$E$157,4,FALSE)</f>
        <v>Major Market</v>
      </c>
      <c r="R891" s="56" t="str">
        <f>HLOOKUP(Coffee_data[[#This Row],[ProductId]],Product!$B$4:$O$7,2,FALSE)</f>
        <v>Decaf</v>
      </c>
      <c r="S891" s="56" t="str">
        <f>HLOOKUP(Coffee_data[[#This Row],[ProductId]],Product!$B$4:$O$7,3,FALSE)</f>
        <v>Espresso</v>
      </c>
      <c r="T891" s="56" t="str">
        <f>HLOOKUP(Coffee_data[[#This Row],[ProductId]],Product!$B$4:$O$7,4,FALSE)</f>
        <v>Decaf Espresso</v>
      </c>
    </row>
    <row r="892" spans="1:20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87</v>
      </c>
      <c r="J892">
        <v>170</v>
      </c>
      <c r="K892">
        <v>280</v>
      </c>
      <c r="L892">
        <v>719</v>
      </c>
      <c r="M892">
        <v>1</v>
      </c>
      <c r="N892" s="2">
        <v>41790</v>
      </c>
      <c r="O892" s="19" t="str">
        <f>VLOOKUP(Coffee_data[[#This Row],[Area Code]],Location!$B$1:$E$157,2,FALSE)</f>
        <v>Colorado</v>
      </c>
      <c r="P892" s="19" t="str">
        <f>VLOOKUP(Coffee_data[[#This Row],[Area Code]],Location!$B$1:$E$157,3,FALSE)</f>
        <v>Central</v>
      </c>
      <c r="Q892" s="19" t="str">
        <f>VLOOKUP(Coffee_data[[#This Row],[Area Code]],Location!$B$1:$E$157,4,FALSE)</f>
        <v>Major Market</v>
      </c>
      <c r="R892" s="56" t="str">
        <f>HLOOKUP(Coffee_data[[#This Row],[ProductId]],Product!$B$4:$O$7,2,FALSE)</f>
        <v>Regular</v>
      </c>
      <c r="S892" s="56" t="str">
        <f>HLOOKUP(Coffee_data[[#This Row],[ProductId]],Product!$B$4:$O$7,3,FALSE)</f>
        <v>Coffee</v>
      </c>
      <c r="T892" s="56" t="str">
        <f>HLOOKUP(Coffee_data[[#This Row],[ProductId]],Product!$B$4:$O$7,4,FALSE)</f>
        <v>Amaretto</v>
      </c>
    </row>
    <row r="893" spans="1:20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82</v>
      </c>
      <c r="J893">
        <v>110</v>
      </c>
      <c r="K893">
        <v>190</v>
      </c>
      <c r="L893">
        <v>970</v>
      </c>
      <c r="M893">
        <v>2</v>
      </c>
      <c r="N893" s="2">
        <v>41790</v>
      </c>
      <c r="O893" s="19" t="str">
        <f>VLOOKUP(Coffee_data[[#This Row],[Area Code]],Location!$B$1:$E$157,2,FALSE)</f>
        <v>Colorado</v>
      </c>
      <c r="P893" s="19" t="str">
        <f>VLOOKUP(Coffee_data[[#This Row],[Area Code]],Location!$B$1:$E$157,3,FALSE)</f>
        <v>Central</v>
      </c>
      <c r="Q893" s="19" t="str">
        <f>VLOOKUP(Coffee_data[[#This Row],[Area Code]],Location!$B$1:$E$157,4,FALSE)</f>
        <v>Major Market</v>
      </c>
      <c r="R893" s="56" t="str">
        <f>HLOOKUP(Coffee_data[[#This Row],[ProductId]],Product!$B$4:$O$7,2,FALSE)</f>
        <v>Regular</v>
      </c>
      <c r="S893" s="56" t="str">
        <f>HLOOKUP(Coffee_data[[#This Row],[ProductId]],Product!$B$4:$O$7,3,FALSE)</f>
        <v>Coffee</v>
      </c>
      <c r="T893" s="56" t="str">
        <f>HLOOKUP(Coffee_data[[#This Row],[ProductId]],Product!$B$4:$O$7,4,FALSE)</f>
        <v>Columbian</v>
      </c>
    </row>
    <row r="894" spans="1:20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149</v>
      </c>
      <c r="J894">
        <v>180</v>
      </c>
      <c r="K894">
        <v>307</v>
      </c>
      <c r="L894">
        <v>719</v>
      </c>
      <c r="M894">
        <v>3</v>
      </c>
      <c r="N894" s="2">
        <v>41790</v>
      </c>
      <c r="O894" s="19" t="str">
        <f>VLOOKUP(Coffee_data[[#This Row],[Area Code]],Location!$B$1:$E$157,2,FALSE)</f>
        <v>Colorado</v>
      </c>
      <c r="P894" s="19" t="str">
        <f>VLOOKUP(Coffee_data[[#This Row],[Area Code]],Location!$B$1:$E$157,3,FALSE)</f>
        <v>Central</v>
      </c>
      <c r="Q894" s="19" t="str">
        <f>VLOOKUP(Coffee_data[[#This Row],[Area Code]],Location!$B$1:$E$157,4,FALSE)</f>
        <v>Major Market</v>
      </c>
      <c r="R894" s="56" t="str">
        <f>HLOOKUP(Coffee_data[[#This Row],[ProductId]],Product!$B$4:$O$7,2,FALSE)</f>
        <v>Decaf</v>
      </c>
      <c r="S894" s="56" t="str">
        <f>HLOOKUP(Coffee_data[[#This Row],[ProductId]],Product!$B$4:$O$7,3,FALSE)</f>
        <v>Coffee</v>
      </c>
      <c r="T894" s="56" t="str">
        <f>HLOOKUP(Coffee_data[[#This Row],[ProductId]],Product!$B$4:$O$7,4,FALSE)</f>
        <v>Decaf Irish Cream</v>
      </c>
    </row>
    <row r="895" spans="1:20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106</v>
      </c>
      <c r="J895">
        <v>140</v>
      </c>
      <c r="K895">
        <v>252</v>
      </c>
      <c r="L895">
        <v>720</v>
      </c>
      <c r="M895">
        <v>8</v>
      </c>
      <c r="N895" s="2">
        <v>41790</v>
      </c>
      <c r="O895" s="19" t="str">
        <f>VLOOKUP(Coffee_data[[#This Row],[Area Code]],Location!$B$1:$E$157,2,FALSE)</f>
        <v>Colorado</v>
      </c>
      <c r="P895" s="19" t="str">
        <f>VLOOKUP(Coffee_data[[#This Row],[Area Code]],Location!$B$1:$E$157,3,FALSE)</f>
        <v>Central</v>
      </c>
      <c r="Q895" s="19" t="str">
        <f>VLOOKUP(Coffee_data[[#This Row],[Area Code]],Location!$B$1:$E$157,4,FALSE)</f>
        <v>Major Market</v>
      </c>
      <c r="R895" s="56" t="str">
        <f>HLOOKUP(Coffee_data[[#This Row],[ProductId]],Product!$B$4:$O$7,2,FALSE)</f>
        <v>Decaf</v>
      </c>
      <c r="S895" s="56" t="str">
        <f>HLOOKUP(Coffee_data[[#This Row],[ProductId]],Product!$B$4:$O$7,3,FALSE)</f>
        <v>Herbal Tea</v>
      </c>
      <c r="T895" s="56" t="str">
        <f>HLOOKUP(Coffee_data[[#This Row],[ProductId]],Product!$B$4:$O$7,4,FALSE)</f>
        <v>Chamomile</v>
      </c>
    </row>
    <row r="896" spans="1:20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39</v>
      </c>
      <c r="J896">
        <v>60</v>
      </c>
      <c r="K896">
        <v>81</v>
      </c>
      <c r="L896">
        <v>720</v>
      </c>
      <c r="M896">
        <v>9</v>
      </c>
      <c r="N896" s="2">
        <v>41790</v>
      </c>
      <c r="O896" s="19" t="str">
        <f>VLOOKUP(Coffee_data[[#This Row],[Area Code]],Location!$B$1:$E$157,2,FALSE)</f>
        <v>Colorado</v>
      </c>
      <c r="P896" s="19" t="str">
        <f>VLOOKUP(Coffee_data[[#This Row],[Area Code]],Location!$B$1:$E$157,3,FALSE)</f>
        <v>Central</v>
      </c>
      <c r="Q896" s="19" t="str">
        <f>VLOOKUP(Coffee_data[[#This Row],[Area Code]],Location!$B$1:$E$157,4,FALSE)</f>
        <v>Major Market</v>
      </c>
      <c r="R896" s="56" t="str">
        <f>HLOOKUP(Coffee_data[[#This Row],[ProductId]],Product!$B$4:$O$7,2,FALSE)</f>
        <v>Decaf</v>
      </c>
      <c r="S896" s="56" t="str">
        <f>HLOOKUP(Coffee_data[[#This Row],[ProductId]],Product!$B$4:$O$7,3,FALSE)</f>
        <v>Herbal Tea</v>
      </c>
      <c r="T896" s="56" t="str">
        <f>HLOOKUP(Coffee_data[[#This Row],[ProductId]],Product!$B$4:$O$7,4,FALSE)</f>
        <v>Lemon</v>
      </c>
    </row>
    <row r="897" spans="1:20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90</v>
      </c>
      <c r="L897">
        <v>719</v>
      </c>
      <c r="M897">
        <v>10</v>
      </c>
      <c r="N897" s="2">
        <v>41790</v>
      </c>
      <c r="O897" s="19" t="str">
        <f>VLOOKUP(Coffee_data[[#This Row],[Area Code]],Location!$B$1:$E$157,2,FALSE)</f>
        <v>Colorado</v>
      </c>
      <c r="P897" s="19" t="str">
        <f>VLOOKUP(Coffee_data[[#This Row],[Area Code]],Location!$B$1:$E$157,3,FALSE)</f>
        <v>Central</v>
      </c>
      <c r="Q897" s="19" t="str">
        <f>VLOOKUP(Coffee_data[[#This Row],[Area Code]],Location!$B$1:$E$157,4,FALSE)</f>
        <v>Major Market</v>
      </c>
      <c r="R897" s="56" t="str">
        <f>HLOOKUP(Coffee_data[[#This Row],[ProductId]],Product!$B$4:$O$7,2,FALSE)</f>
        <v>Decaf</v>
      </c>
      <c r="S897" s="56" t="str">
        <f>HLOOKUP(Coffee_data[[#This Row],[ProductId]],Product!$B$4:$O$7,3,FALSE)</f>
        <v>Herbal Tea</v>
      </c>
      <c r="T897" s="56" t="str">
        <f>HLOOKUP(Coffee_data[[#This Row],[ProductId]],Product!$B$4:$O$7,4,FALSE)</f>
        <v>Mint</v>
      </c>
    </row>
    <row r="898" spans="1:20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69</v>
      </c>
      <c r="J898">
        <v>120</v>
      </c>
      <c r="K898">
        <v>189</v>
      </c>
      <c r="L898">
        <v>312</v>
      </c>
      <c r="M898">
        <v>11</v>
      </c>
      <c r="N898" s="2">
        <v>41790</v>
      </c>
      <c r="O898" s="19" t="str">
        <f>VLOOKUP(Coffee_data[[#This Row],[Area Code]],Location!$B$1:$E$157,2,FALSE)</f>
        <v>Illinois</v>
      </c>
      <c r="P898" s="19" t="str">
        <f>VLOOKUP(Coffee_data[[#This Row],[Area Code]],Location!$B$1:$E$157,3,FALSE)</f>
        <v>Central</v>
      </c>
      <c r="Q898" s="19" t="str">
        <f>VLOOKUP(Coffee_data[[#This Row],[Area Code]],Location!$B$1:$E$157,4,FALSE)</f>
        <v>Major Market</v>
      </c>
      <c r="R898" s="56" t="str">
        <f>HLOOKUP(Coffee_data[[#This Row],[ProductId]],Product!$B$4:$O$7,2,FALSE)</f>
        <v>Regular</v>
      </c>
      <c r="S898" s="56" t="str">
        <f>HLOOKUP(Coffee_data[[#This Row],[ProductId]],Product!$B$4:$O$7,3,FALSE)</f>
        <v>Tea</v>
      </c>
      <c r="T898" s="56" t="str">
        <f>HLOOKUP(Coffee_data[[#This Row],[ProductId]],Product!$B$4:$O$7,4,FALSE)</f>
        <v>Darjeeling</v>
      </c>
    </row>
    <row r="899" spans="1:20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52</v>
      </c>
      <c r="J899">
        <v>70</v>
      </c>
      <c r="K899">
        <v>122</v>
      </c>
      <c r="L899">
        <v>312</v>
      </c>
      <c r="M899">
        <v>12</v>
      </c>
      <c r="N899" s="2">
        <v>41790</v>
      </c>
      <c r="O899" s="19" t="str">
        <f>VLOOKUP(Coffee_data[[#This Row],[Area Code]],Location!$B$1:$E$157,2,FALSE)</f>
        <v>Illinois</v>
      </c>
      <c r="P899" s="19" t="str">
        <f>VLOOKUP(Coffee_data[[#This Row],[Area Code]],Location!$B$1:$E$157,3,FALSE)</f>
        <v>Central</v>
      </c>
      <c r="Q899" s="19" t="str">
        <f>VLOOKUP(Coffee_data[[#This Row],[Area Code]],Location!$B$1:$E$157,4,FALSE)</f>
        <v>Major Market</v>
      </c>
      <c r="R899" s="56" t="str">
        <f>HLOOKUP(Coffee_data[[#This Row],[ProductId]],Product!$B$4:$O$7,2,FALSE)</f>
        <v>Regular</v>
      </c>
      <c r="S899" s="56" t="str">
        <f>HLOOKUP(Coffee_data[[#This Row],[ProductId]],Product!$B$4:$O$7,3,FALSE)</f>
        <v>Tea</v>
      </c>
      <c r="T899" s="56" t="str">
        <f>HLOOKUP(Coffee_data[[#This Row],[ProductId]],Product!$B$4:$O$7,4,FALSE)</f>
        <v>Earl Grey</v>
      </c>
    </row>
    <row r="900" spans="1:20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244</v>
      </c>
      <c r="J900">
        <v>430</v>
      </c>
      <c r="K900">
        <v>735</v>
      </c>
      <c r="L900">
        <v>312</v>
      </c>
      <c r="M900">
        <v>5</v>
      </c>
      <c r="N900" s="2">
        <v>41790</v>
      </c>
      <c r="O900" s="19" t="str">
        <f>VLOOKUP(Coffee_data[[#This Row],[Area Code]],Location!$B$1:$E$157,2,FALSE)</f>
        <v>Illinois</v>
      </c>
      <c r="P900" s="19" t="str">
        <f>VLOOKUP(Coffee_data[[#This Row],[Area Code]],Location!$B$1:$E$157,3,FALSE)</f>
        <v>Central</v>
      </c>
      <c r="Q900" s="19" t="str">
        <f>VLOOKUP(Coffee_data[[#This Row],[Area Code]],Location!$B$1:$E$157,4,FALSE)</f>
        <v>Major Market</v>
      </c>
      <c r="R900" s="56" t="str">
        <f>HLOOKUP(Coffee_data[[#This Row],[ProductId]],Product!$B$4:$O$7,2,FALSE)</f>
        <v>Regular</v>
      </c>
      <c r="S900" s="56" t="str">
        <f>HLOOKUP(Coffee_data[[#This Row],[ProductId]],Product!$B$4:$O$7,3,FALSE)</f>
        <v>Espresso</v>
      </c>
      <c r="T900" s="56" t="str">
        <f>HLOOKUP(Coffee_data[[#This Row],[ProductId]],Product!$B$4:$O$7,4,FALSE)</f>
        <v>Caffe Mocha</v>
      </c>
    </row>
    <row r="901" spans="1:20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41790</v>
      </c>
      <c r="O901" s="19" t="str">
        <f>VLOOKUP(Coffee_data[[#This Row],[Area Code]],Location!$B$1:$E$157,2,FALSE)</f>
        <v>Illinois</v>
      </c>
      <c r="P901" s="19" t="str">
        <f>VLOOKUP(Coffee_data[[#This Row],[Area Code]],Location!$B$1:$E$157,3,FALSE)</f>
        <v>Central</v>
      </c>
      <c r="Q901" s="19" t="str">
        <f>VLOOKUP(Coffee_data[[#This Row],[Area Code]],Location!$B$1:$E$157,4,FALSE)</f>
        <v>Major Market</v>
      </c>
      <c r="R901" s="56" t="str">
        <f>HLOOKUP(Coffee_data[[#This Row],[ProductId]],Product!$B$4:$O$7,2,FALSE)</f>
        <v>Decaf</v>
      </c>
      <c r="S901" s="56" t="str">
        <f>HLOOKUP(Coffee_data[[#This Row],[ProductId]],Product!$B$4:$O$7,3,FALSE)</f>
        <v>Espresso</v>
      </c>
      <c r="T901" s="56" t="str">
        <f>HLOOKUP(Coffee_data[[#This Row],[ProductId]],Product!$B$4:$O$7,4,FALSE)</f>
        <v>Decaf Espresso</v>
      </c>
    </row>
    <row r="902" spans="1:20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502</v>
      </c>
      <c r="L902">
        <v>815</v>
      </c>
      <c r="M902">
        <v>2</v>
      </c>
      <c r="N902" s="2">
        <v>41790</v>
      </c>
      <c r="O902" s="19" t="str">
        <f>VLOOKUP(Coffee_data[[#This Row],[Area Code]],Location!$B$1:$E$157,2,FALSE)</f>
        <v>Illinois</v>
      </c>
      <c r="P902" s="19" t="str">
        <f>VLOOKUP(Coffee_data[[#This Row],[Area Code]],Location!$B$1:$E$157,3,FALSE)</f>
        <v>Central</v>
      </c>
      <c r="Q902" s="19" t="str">
        <f>VLOOKUP(Coffee_data[[#This Row],[Area Code]],Location!$B$1:$E$157,4,FALSE)</f>
        <v>Major Market</v>
      </c>
      <c r="R902" s="56" t="str">
        <f>HLOOKUP(Coffee_data[[#This Row],[ProductId]],Product!$B$4:$O$7,2,FALSE)</f>
        <v>Regular</v>
      </c>
      <c r="S902" s="56" t="str">
        <f>HLOOKUP(Coffee_data[[#This Row],[ProductId]],Product!$B$4:$O$7,3,FALSE)</f>
        <v>Coffee</v>
      </c>
      <c r="T902" s="56" t="str">
        <f>HLOOKUP(Coffee_data[[#This Row],[ProductId]],Product!$B$4:$O$7,4,FALSE)</f>
        <v>Columbian</v>
      </c>
    </row>
    <row r="903" spans="1:20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41790</v>
      </c>
      <c r="O903" s="19" t="str">
        <f>VLOOKUP(Coffee_data[[#This Row],[Area Code]],Location!$B$1:$E$157,2,FALSE)</f>
        <v>Illinois</v>
      </c>
      <c r="P903" s="19" t="str">
        <f>VLOOKUP(Coffee_data[[#This Row],[Area Code]],Location!$B$1:$E$157,3,FALSE)</f>
        <v>Central</v>
      </c>
      <c r="Q903" s="19" t="str">
        <f>VLOOKUP(Coffee_data[[#This Row],[Area Code]],Location!$B$1:$E$157,4,FALSE)</f>
        <v>Major Market</v>
      </c>
      <c r="R903" s="56" t="str">
        <f>HLOOKUP(Coffee_data[[#This Row],[ProductId]],Product!$B$4:$O$7,2,FALSE)</f>
        <v>Decaf</v>
      </c>
      <c r="S903" s="56" t="str">
        <f>HLOOKUP(Coffee_data[[#This Row],[ProductId]],Product!$B$4:$O$7,3,FALSE)</f>
        <v>Coffee</v>
      </c>
      <c r="T903" s="56" t="str">
        <f>HLOOKUP(Coffee_data[[#This Row],[ProductId]],Product!$B$4:$O$7,4,FALSE)</f>
        <v>Decaf Irish Cream</v>
      </c>
    </row>
    <row r="904" spans="1:20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98</v>
      </c>
      <c r="J904">
        <v>150</v>
      </c>
      <c r="K904">
        <v>248</v>
      </c>
      <c r="L904">
        <v>630</v>
      </c>
      <c r="M904">
        <v>8</v>
      </c>
      <c r="N904" s="2">
        <v>41790</v>
      </c>
      <c r="O904" s="19" t="str">
        <f>VLOOKUP(Coffee_data[[#This Row],[Area Code]],Location!$B$1:$E$157,2,FALSE)</f>
        <v>Illinois</v>
      </c>
      <c r="P904" s="19" t="str">
        <f>VLOOKUP(Coffee_data[[#This Row],[Area Code]],Location!$B$1:$E$157,3,FALSE)</f>
        <v>Central</v>
      </c>
      <c r="Q904" s="19" t="str">
        <f>VLOOKUP(Coffee_data[[#This Row],[Area Code]],Location!$B$1:$E$157,4,FALSE)</f>
        <v>Major Market</v>
      </c>
      <c r="R904" s="56" t="str">
        <f>HLOOKUP(Coffee_data[[#This Row],[ProductId]],Product!$B$4:$O$7,2,FALSE)</f>
        <v>Decaf</v>
      </c>
      <c r="S904" s="56" t="str">
        <f>HLOOKUP(Coffee_data[[#This Row],[ProductId]],Product!$B$4:$O$7,3,FALSE)</f>
        <v>Herbal Tea</v>
      </c>
      <c r="T904" s="56" t="str">
        <f>HLOOKUP(Coffee_data[[#This Row],[ProductId]],Product!$B$4:$O$7,4,FALSE)</f>
        <v>Chamomile</v>
      </c>
    </row>
    <row r="905" spans="1:20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79</v>
      </c>
      <c r="J905">
        <v>90</v>
      </c>
      <c r="K905">
        <v>160</v>
      </c>
      <c r="L905">
        <v>630</v>
      </c>
      <c r="M905">
        <v>9</v>
      </c>
      <c r="N905" s="2">
        <v>41790</v>
      </c>
      <c r="O905" s="19" t="str">
        <f>VLOOKUP(Coffee_data[[#This Row],[Area Code]],Location!$B$1:$E$157,2,FALSE)</f>
        <v>Illinois</v>
      </c>
      <c r="P905" s="19" t="str">
        <f>VLOOKUP(Coffee_data[[#This Row],[Area Code]],Location!$B$1:$E$157,3,FALSE)</f>
        <v>Central</v>
      </c>
      <c r="Q905" s="19" t="str">
        <f>VLOOKUP(Coffee_data[[#This Row],[Area Code]],Location!$B$1:$E$157,4,FALSE)</f>
        <v>Major Market</v>
      </c>
      <c r="R905" s="56" t="str">
        <f>HLOOKUP(Coffee_data[[#This Row],[ProductId]],Product!$B$4:$O$7,2,FALSE)</f>
        <v>Decaf</v>
      </c>
      <c r="S905" s="56" t="str">
        <f>HLOOKUP(Coffee_data[[#This Row],[ProductId]],Product!$B$4:$O$7,3,FALSE)</f>
        <v>Herbal Tea</v>
      </c>
      <c r="T905" s="56" t="str">
        <f>HLOOKUP(Coffee_data[[#This Row],[ProductId]],Product!$B$4:$O$7,4,FALSE)</f>
        <v>Lemon</v>
      </c>
    </row>
    <row r="906" spans="1:20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66</v>
      </c>
      <c r="J906">
        <v>160</v>
      </c>
      <c r="K906">
        <v>270</v>
      </c>
      <c r="L906">
        <v>309</v>
      </c>
      <c r="M906">
        <v>10</v>
      </c>
      <c r="N906" s="2">
        <v>41790</v>
      </c>
      <c r="O906" s="19" t="str">
        <f>VLOOKUP(Coffee_data[[#This Row],[Area Code]],Location!$B$1:$E$157,2,FALSE)</f>
        <v>Illinois</v>
      </c>
      <c r="P906" s="19" t="str">
        <f>VLOOKUP(Coffee_data[[#This Row],[Area Code]],Location!$B$1:$E$157,3,FALSE)</f>
        <v>Central</v>
      </c>
      <c r="Q906" s="19" t="str">
        <f>VLOOKUP(Coffee_data[[#This Row],[Area Code]],Location!$B$1:$E$157,4,FALSE)</f>
        <v>Major Market</v>
      </c>
      <c r="R906" s="56" t="str">
        <f>HLOOKUP(Coffee_data[[#This Row],[ProductId]],Product!$B$4:$O$7,2,FALSE)</f>
        <v>Decaf</v>
      </c>
      <c r="S906" s="56" t="str">
        <f>HLOOKUP(Coffee_data[[#This Row],[ProductId]],Product!$B$4:$O$7,3,FALSE)</f>
        <v>Herbal Tea</v>
      </c>
      <c r="T906" s="56" t="str">
        <f>HLOOKUP(Coffee_data[[#This Row],[ProductId]],Product!$B$4:$O$7,4,FALSE)</f>
        <v>Mint</v>
      </c>
    </row>
    <row r="907" spans="1:20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242</v>
      </c>
      <c r="J907">
        <v>230</v>
      </c>
      <c r="K907">
        <v>450</v>
      </c>
      <c r="L907">
        <v>641</v>
      </c>
      <c r="M907">
        <v>11</v>
      </c>
      <c r="N907" s="2">
        <v>41790</v>
      </c>
      <c r="O907" s="19" t="str">
        <f>VLOOKUP(Coffee_data[[#This Row],[Area Code]],Location!$B$1:$E$157,2,FALSE)</f>
        <v>Iowa</v>
      </c>
      <c r="P907" s="19" t="str">
        <f>VLOOKUP(Coffee_data[[#This Row],[Area Code]],Location!$B$1:$E$157,3,FALSE)</f>
        <v>Central</v>
      </c>
      <c r="Q907" s="19" t="str">
        <f>VLOOKUP(Coffee_data[[#This Row],[Area Code]],Location!$B$1:$E$157,4,FALSE)</f>
        <v>Small Market</v>
      </c>
      <c r="R907" s="56" t="str">
        <f>HLOOKUP(Coffee_data[[#This Row],[ProductId]],Product!$B$4:$O$7,2,FALSE)</f>
        <v>Regular</v>
      </c>
      <c r="S907" s="56" t="str">
        <f>HLOOKUP(Coffee_data[[#This Row],[ProductId]],Product!$B$4:$O$7,3,FALSE)</f>
        <v>Tea</v>
      </c>
      <c r="T907" s="56" t="str">
        <f>HLOOKUP(Coffee_data[[#This Row],[ProductId]],Product!$B$4:$O$7,4,FALSE)</f>
        <v>Darjeeling</v>
      </c>
    </row>
    <row r="908" spans="1:20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542</v>
      </c>
      <c r="L908">
        <v>563</v>
      </c>
      <c r="M908">
        <v>12</v>
      </c>
      <c r="N908" s="2">
        <v>41790</v>
      </c>
      <c r="O908" s="19" t="str">
        <f>VLOOKUP(Coffee_data[[#This Row],[Area Code]],Location!$B$1:$E$157,2,FALSE)</f>
        <v>Iowa</v>
      </c>
      <c r="P908" s="19" t="str">
        <f>VLOOKUP(Coffee_data[[#This Row],[Area Code]],Location!$B$1:$E$157,3,FALSE)</f>
        <v>Central</v>
      </c>
      <c r="Q908" s="19" t="str">
        <f>VLOOKUP(Coffee_data[[#This Row],[Area Code]],Location!$B$1:$E$157,4,FALSE)</f>
        <v>Small Market</v>
      </c>
      <c r="R908" s="56" t="str">
        <f>HLOOKUP(Coffee_data[[#This Row],[ProductId]],Product!$B$4:$O$7,2,FALSE)</f>
        <v>Regular</v>
      </c>
      <c r="S908" s="56" t="str">
        <f>HLOOKUP(Coffee_data[[#This Row],[ProductId]],Product!$B$4:$O$7,3,FALSE)</f>
        <v>Tea</v>
      </c>
      <c r="T908" s="56" t="str">
        <f>HLOOKUP(Coffee_data[[#This Row],[ProductId]],Product!$B$4:$O$7,4,FALSE)</f>
        <v>Earl Grey</v>
      </c>
    </row>
    <row r="909" spans="1:20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41790</v>
      </c>
      <c r="O909" s="19" t="str">
        <f>VLOOKUP(Coffee_data[[#This Row],[Area Code]],Location!$B$1:$E$157,2,FALSE)</f>
        <v>Iowa</v>
      </c>
      <c r="P909" s="19" t="str">
        <f>VLOOKUP(Coffee_data[[#This Row],[Area Code]],Location!$B$1:$E$157,3,FALSE)</f>
        <v>Central</v>
      </c>
      <c r="Q909" s="19" t="str">
        <f>VLOOKUP(Coffee_data[[#This Row],[Area Code]],Location!$B$1:$E$157,4,FALSE)</f>
        <v>Small Market</v>
      </c>
      <c r="R909" s="56" t="str">
        <f>HLOOKUP(Coffee_data[[#This Row],[ProductId]],Product!$B$4:$O$7,2,FALSE)</f>
        <v>Regular</v>
      </c>
      <c r="S909" s="56" t="str">
        <f>HLOOKUP(Coffee_data[[#This Row],[ProductId]],Product!$B$4:$O$7,3,FALSE)</f>
        <v>Espresso</v>
      </c>
      <c r="T909" s="56" t="str">
        <f>HLOOKUP(Coffee_data[[#This Row],[ProductId]],Product!$B$4:$O$7,4,FALSE)</f>
        <v>Caffe Mocha</v>
      </c>
    </row>
    <row r="910" spans="1:20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44</v>
      </c>
      <c r="L910">
        <v>319</v>
      </c>
      <c r="M910">
        <v>6</v>
      </c>
      <c r="N910" s="2">
        <v>41790</v>
      </c>
      <c r="O910" s="19" t="str">
        <f>VLOOKUP(Coffee_data[[#This Row],[Area Code]],Location!$B$1:$E$157,2,FALSE)</f>
        <v>Iowa</v>
      </c>
      <c r="P910" s="19" t="str">
        <f>VLOOKUP(Coffee_data[[#This Row],[Area Code]],Location!$B$1:$E$157,3,FALSE)</f>
        <v>Central</v>
      </c>
      <c r="Q910" s="19" t="str">
        <f>VLOOKUP(Coffee_data[[#This Row],[Area Code]],Location!$B$1:$E$157,4,FALSE)</f>
        <v>Small Market</v>
      </c>
      <c r="R910" s="56" t="str">
        <f>HLOOKUP(Coffee_data[[#This Row],[ProductId]],Product!$B$4:$O$7,2,FALSE)</f>
        <v>Decaf</v>
      </c>
      <c r="S910" s="56" t="str">
        <f>HLOOKUP(Coffee_data[[#This Row],[ProductId]],Product!$B$4:$O$7,3,FALSE)</f>
        <v>Espresso</v>
      </c>
      <c r="T910" s="56" t="str">
        <f>HLOOKUP(Coffee_data[[#This Row],[ProductId]],Product!$B$4:$O$7,4,FALSE)</f>
        <v>Decaf Espresso</v>
      </c>
    </row>
    <row r="911" spans="1:20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61</v>
      </c>
      <c r="L911">
        <v>641</v>
      </c>
      <c r="M911">
        <v>1</v>
      </c>
      <c r="N911" s="2">
        <v>41790</v>
      </c>
      <c r="O911" s="19" t="str">
        <f>VLOOKUP(Coffee_data[[#This Row],[Area Code]],Location!$B$1:$E$157,2,FALSE)</f>
        <v>Iowa</v>
      </c>
      <c r="P911" s="19" t="str">
        <f>VLOOKUP(Coffee_data[[#This Row],[Area Code]],Location!$B$1:$E$157,3,FALSE)</f>
        <v>Central</v>
      </c>
      <c r="Q911" s="19" t="str">
        <f>VLOOKUP(Coffee_data[[#This Row],[Area Code]],Location!$B$1:$E$157,4,FALSE)</f>
        <v>Small Market</v>
      </c>
      <c r="R911" s="56" t="str">
        <f>HLOOKUP(Coffee_data[[#This Row],[ProductId]],Product!$B$4:$O$7,2,FALSE)</f>
        <v>Regular</v>
      </c>
      <c r="S911" s="56" t="str">
        <f>HLOOKUP(Coffee_data[[#This Row],[ProductId]],Product!$B$4:$O$7,3,FALSE)</f>
        <v>Coffee</v>
      </c>
      <c r="T911" s="56" t="str">
        <f>HLOOKUP(Coffee_data[[#This Row],[ProductId]],Product!$B$4:$O$7,4,FALSE)</f>
        <v>Amaretto</v>
      </c>
    </row>
    <row r="912" spans="1:20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32</v>
      </c>
      <c r="J912">
        <v>40</v>
      </c>
      <c r="K912">
        <v>72</v>
      </c>
      <c r="L912">
        <v>563</v>
      </c>
      <c r="M912">
        <v>2</v>
      </c>
      <c r="N912" s="2">
        <v>41790</v>
      </c>
      <c r="O912" s="19" t="str">
        <f>VLOOKUP(Coffee_data[[#This Row],[Area Code]],Location!$B$1:$E$157,2,FALSE)</f>
        <v>Iowa</v>
      </c>
      <c r="P912" s="19" t="str">
        <f>VLOOKUP(Coffee_data[[#This Row],[Area Code]],Location!$B$1:$E$157,3,FALSE)</f>
        <v>Central</v>
      </c>
      <c r="Q912" s="19" t="str">
        <f>VLOOKUP(Coffee_data[[#This Row],[Area Code]],Location!$B$1:$E$157,4,FALSE)</f>
        <v>Small Market</v>
      </c>
      <c r="R912" s="56" t="str">
        <f>HLOOKUP(Coffee_data[[#This Row],[ProductId]],Product!$B$4:$O$7,2,FALSE)</f>
        <v>Regular</v>
      </c>
      <c r="S912" s="56" t="str">
        <f>HLOOKUP(Coffee_data[[#This Row],[ProductId]],Product!$B$4:$O$7,3,FALSE)</f>
        <v>Coffee</v>
      </c>
      <c r="T912" s="56" t="str">
        <f>HLOOKUP(Coffee_data[[#This Row],[ProductId]],Product!$B$4:$O$7,4,FALSE)</f>
        <v>Columbian</v>
      </c>
    </row>
    <row r="913" spans="1:20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41790</v>
      </c>
      <c r="O913" s="19" t="str">
        <f>VLOOKUP(Coffee_data[[#This Row],[Area Code]],Location!$B$1:$E$157,2,FALSE)</f>
        <v>Iowa</v>
      </c>
      <c r="P913" s="19" t="str">
        <f>VLOOKUP(Coffee_data[[#This Row],[Area Code]],Location!$B$1:$E$157,3,FALSE)</f>
        <v>Central</v>
      </c>
      <c r="Q913" s="19" t="str">
        <f>VLOOKUP(Coffee_data[[#This Row],[Area Code]],Location!$B$1:$E$157,4,FALSE)</f>
        <v>Small Market</v>
      </c>
      <c r="R913" s="56" t="str">
        <f>HLOOKUP(Coffee_data[[#This Row],[ProductId]],Product!$B$4:$O$7,2,FALSE)</f>
        <v>Decaf</v>
      </c>
      <c r="S913" s="56" t="str">
        <f>HLOOKUP(Coffee_data[[#This Row],[ProductId]],Product!$B$4:$O$7,3,FALSE)</f>
        <v>Coffee</v>
      </c>
      <c r="T913" s="56" t="str">
        <f>HLOOKUP(Coffee_data[[#This Row],[ProductId]],Product!$B$4:$O$7,4,FALSE)</f>
        <v>Decaf Irish Cream</v>
      </c>
    </row>
    <row r="914" spans="1:20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232</v>
      </c>
      <c r="J914">
        <v>320</v>
      </c>
      <c r="K914">
        <v>542</v>
      </c>
      <c r="L914">
        <v>641</v>
      </c>
      <c r="M914">
        <v>8</v>
      </c>
      <c r="N914" s="2">
        <v>41790</v>
      </c>
      <c r="O914" s="19" t="str">
        <f>VLOOKUP(Coffee_data[[#This Row],[Area Code]],Location!$B$1:$E$157,2,FALSE)</f>
        <v>Iowa</v>
      </c>
      <c r="P914" s="19" t="str">
        <f>VLOOKUP(Coffee_data[[#This Row],[Area Code]],Location!$B$1:$E$157,3,FALSE)</f>
        <v>Central</v>
      </c>
      <c r="Q914" s="19" t="str">
        <f>VLOOKUP(Coffee_data[[#This Row],[Area Code]],Location!$B$1:$E$157,4,FALSE)</f>
        <v>Small Market</v>
      </c>
      <c r="R914" s="56" t="str">
        <f>HLOOKUP(Coffee_data[[#This Row],[ProductId]],Product!$B$4:$O$7,2,FALSE)</f>
        <v>Decaf</v>
      </c>
      <c r="S914" s="56" t="str">
        <f>HLOOKUP(Coffee_data[[#This Row],[ProductId]],Product!$B$4:$O$7,3,FALSE)</f>
        <v>Herbal Tea</v>
      </c>
      <c r="T914" s="56" t="str">
        <f>HLOOKUP(Coffee_data[[#This Row],[ProductId]],Product!$B$4:$O$7,4,FALSE)</f>
        <v>Chamomile</v>
      </c>
    </row>
    <row r="915" spans="1:20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309</v>
      </c>
      <c r="L915">
        <v>319</v>
      </c>
      <c r="M915">
        <v>9</v>
      </c>
      <c r="N915" s="2">
        <v>41790</v>
      </c>
      <c r="O915" s="19" t="str">
        <f>VLOOKUP(Coffee_data[[#This Row],[Area Code]],Location!$B$1:$E$157,2,FALSE)</f>
        <v>Iowa</v>
      </c>
      <c r="P915" s="19" t="str">
        <f>VLOOKUP(Coffee_data[[#This Row],[Area Code]],Location!$B$1:$E$157,3,FALSE)</f>
        <v>Central</v>
      </c>
      <c r="Q915" s="19" t="str">
        <f>VLOOKUP(Coffee_data[[#This Row],[Area Code]],Location!$B$1:$E$157,4,FALSE)</f>
        <v>Small Market</v>
      </c>
      <c r="R915" s="56" t="str">
        <f>HLOOKUP(Coffee_data[[#This Row],[ProductId]],Product!$B$4:$O$7,2,FALSE)</f>
        <v>Decaf</v>
      </c>
      <c r="S915" s="56" t="str">
        <f>HLOOKUP(Coffee_data[[#This Row],[ProductId]],Product!$B$4:$O$7,3,FALSE)</f>
        <v>Herbal Tea</v>
      </c>
      <c r="T915" s="56" t="str">
        <f>HLOOKUP(Coffee_data[[#This Row],[ProductId]],Product!$B$4:$O$7,4,FALSE)</f>
        <v>Lemon</v>
      </c>
    </row>
    <row r="916" spans="1:20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19</v>
      </c>
      <c r="J916">
        <v>50</v>
      </c>
      <c r="K916">
        <v>91</v>
      </c>
      <c r="L916">
        <v>636</v>
      </c>
      <c r="M916">
        <v>11</v>
      </c>
      <c r="N916" s="2">
        <v>41790</v>
      </c>
      <c r="O916" s="19" t="str">
        <f>VLOOKUP(Coffee_data[[#This Row],[Area Code]],Location!$B$1:$E$157,2,FALSE)</f>
        <v>Missouri</v>
      </c>
      <c r="P916" s="19" t="str">
        <f>VLOOKUP(Coffee_data[[#This Row],[Area Code]],Location!$B$1:$E$157,3,FALSE)</f>
        <v>Central</v>
      </c>
      <c r="Q916" s="19" t="str">
        <f>VLOOKUP(Coffee_data[[#This Row],[Area Code]],Location!$B$1:$E$157,4,FALSE)</f>
        <v>Small Market</v>
      </c>
      <c r="R916" s="56" t="str">
        <f>HLOOKUP(Coffee_data[[#This Row],[ProductId]],Product!$B$4:$O$7,2,FALSE)</f>
        <v>Regular</v>
      </c>
      <c r="S916" s="56" t="str">
        <f>HLOOKUP(Coffee_data[[#This Row],[ProductId]],Product!$B$4:$O$7,3,FALSE)</f>
        <v>Tea</v>
      </c>
      <c r="T916" s="56" t="str">
        <f>HLOOKUP(Coffee_data[[#This Row],[ProductId]],Product!$B$4:$O$7,4,FALSE)</f>
        <v>Darjeeling</v>
      </c>
    </row>
    <row r="917" spans="1:20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41790</v>
      </c>
      <c r="O917" s="19" t="str">
        <f>VLOOKUP(Coffee_data[[#This Row],[Area Code]],Location!$B$1:$E$157,2,FALSE)</f>
        <v>Missouri</v>
      </c>
      <c r="P917" s="19" t="str">
        <f>VLOOKUP(Coffee_data[[#This Row],[Area Code]],Location!$B$1:$E$157,3,FALSE)</f>
        <v>Central</v>
      </c>
      <c r="Q917" s="19" t="str">
        <f>VLOOKUP(Coffee_data[[#This Row],[Area Code]],Location!$B$1:$E$157,4,FALSE)</f>
        <v>Small Market</v>
      </c>
      <c r="R917" s="56" t="str">
        <f>HLOOKUP(Coffee_data[[#This Row],[ProductId]],Product!$B$4:$O$7,2,FALSE)</f>
        <v>Regular</v>
      </c>
      <c r="S917" s="56" t="str">
        <f>HLOOKUP(Coffee_data[[#This Row],[ProductId]],Product!$B$4:$O$7,3,FALSE)</f>
        <v>Tea</v>
      </c>
      <c r="T917" s="56" t="str">
        <f>HLOOKUP(Coffee_data[[#This Row],[ProductId]],Product!$B$4:$O$7,4,FALSE)</f>
        <v>Earl Grey</v>
      </c>
    </row>
    <row r="918" spans="1:20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57</v>
      </c>
      <c r="L918">
        <v>573</v>
      </c>
      <c r="M918">
        <v>13</v>
      </c>
      <c r="N918" s="2">
        <v>41790</v>
      </c>
      <c r="O918" s="19" t="str">
        <f>VLOOKUP(Coffee_data[[#This Row],[Area Code]],Location!$B$1:$E$157,2,FALSE)</f>
        <v>Missouri</v>
      </c>
      <c r="P918" s="19" t="str">
        <f>VLOOKUP(Coffee_data[[#This Row],[Area Code]],Location!$B$1:$E$157,3,FALSE)</f>
        <v>Central</v>
      </c>
      <c r="Q918" s="19" t="str">
        <f>VLOOKUP(Coffee_data[[#This Row],[Area Code]],Location!$B$1:$E$157,4,FALSE)</f>
        <v>Small Market</v>
      </c>
      <c r="R918" s="56" t="str">
        <f>HLOOKUP(Coffee_data[[#This Row],[ProductId]],Product!$B$4:$O$7,2,FALSE)</f>
        <v>Regular</v>
      </c>
      <c r="S918" s="56" t="str">
        <f>HLOOKUP(Coffee_data[[#This Row],[ProductId]],Product!$B$4:$O$7,3,FALSE)</f>
        <v>Tea</v>
      </c>
      <c r="T918" s="56" t="str">
        <f>HLOOKUP(Coffee_data[[#This Row],[ProductId]],Product!$B$4:$O$7,4,FALSE)</f>
        <v>Green Tea</v>
      </c>
    </row>
    <row r="919" spans="1:20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35</v>
      </c>
      <c r="J919">
        <v>60</v>
      </c>
      <c r="K919">
        <v>100</v>
      </c>
      <c r="L919">
        <v>660</v>
      </c>
      <c r="M919">
        <v>5</v>
      </c>
      <c r="N919" s="2">
        <v>41790</v>
      </c>
      <c r="O919" s="19" t="str">
        <f>VLOOKUP(Coffee_data[[#This Row],[Area Code]],Location!$B$1:$E$157,2,FALSE)</f>
        <v>Missouri</v>
      </c>
      <c r="P919" s="19" t="str">
        <f>VLOOKUP(Coffee_data[[#This Row],[Area Code]],Location!$B$1:$E$157,3,FALSE)</f>
        <v>Central</v>
      </c>
      <c r="Q919" s="19" t="str">
        <f>VLOOKUP(Coffee_data[[#This Row],[Area Code]],Location!$B$1:$E$157,4,FALSE)</f>
        <v>Small Market</v>
      </c>
      <c r="R919" s="56" t="str">
        <f>HLOOKUP(Coffee_data[[#This Row],[ProductId]],Product!$B$4:$O$7,2,FALSE)</f>
        <v>Regular</v>
      </c>
      <c r="S919" s="56" t="str">
        <f>HLOOKUP(Coffee_data[[#This Row],[ProductId]],Product!$B$4:$O$7,3,FALSE)</f>
        <v>Espresso</v>
      </c>
      <c r="T919" s="56" t="str">
        <f>HLOOKUP(Coffee_data[[#This Row],[ProductId]],Product!$B$4:$O$7,4,FALSE)</f>
        <v>Caffe Mocha</v>
      </c>
    </row>
    <row r="920" spans="1:20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46</v>
      </c>
      <c r="J920">
        <v>60</v>
      </c>
      <c r="K920">
        <v>100</v>
      </c>
      <c r="L920">
        <v>573</v>
      </c>
      <c r="M920">
        <v>6</v>
      </c>
      <c r="N920" s="2">
        <v>41790</v>
      </c>
      <c r="O920" s="19" t="str">
        <f>VLOOKUP(Coffee_data[[#This Row],[Area Code]],Location!$B$1:$E$157,2,FALSE)</f>
        <v>Missouri</v>
      </c>
      <c r="P920" s="19" t="str">
        <f>VLOOKUP(Coffee_data[[#This Row],[Area Code]],Location!$B$1:$E$157,3,FALSE)</f>
        <v>Central</v>
      </c>
      <c r="Q920" s="19" t="str">
        <f>VLOOKUP(Coffee_data[[#This Row],[Area Code]],Location!$B$1:$E$157,4,FALSE)</f>
        <v>Small Market</v>
      </c>
      <c r="R920" s="56" t="str">
        <f>HLOOKUP(Coffee_data[[#This Row],[ProductId]],Product!$B$4:$O$7,2,FALSE)</f>
        <v>Decaf</v>
      </c>
      <c r="S920" s="56" t="str">
        <f>HLOOKUP(Coffee_data[[#This Row],[ProductId]],Product!$B$4:$O$7,3,FALSE)</f>
        <v>Espresso</v>
      </c>
      <c r="T920" s="56" t="str">
        <f>HLOOKUP(Coffee_data[[#This Row],[ProductId]],Product!$B$4:$O$7,4,FALSE)</f>
        <v>Decaf Espresso</v>
      </c>
    </row>
    <row r="921" spans="1:20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168</v>
      </c>
      <c r="L921">
        <v>573</v>
      </c>
      <c r="M921">
        <v>2</v>
      </c>
      <c r="N921" s="2">
        <v>41790</v>
      </c>
      <c r="O921" s="19" t="str">
        <f>VLOOKUP(Coffee_data[[#This Row],[Area Code]],Location!$B$1:$E$157,2,FALSE)</f>
        <v>Missouri</v>
      </c>
      <c r="P921" s="19" t="str">
        <f>VLOOKUP(Coffee_data[[#This Row],[Area Code]],Location!$B$1:$E$157,3,FALSE)</f>
        <v>Central</v>
      </c>
      <c r="Q921" s="19" t="str">
        <f>VLOOKUP(Coffee_data[[#This Row],[Area Code]],Location!$B$1:$E$157,4,FALSE)</f>
        <v>Small Market</v>
      </c>
      <c r="R921" s="56" t="str">
        <f>HLOOKUP(Coffee_data[[#This Row],[ProductId]],Product!$B$4:$O$7,2,FALSE)</f>
        <v>Regular</v>
      </c>
      <c r="S921" s="56" t="str">
        <f>HLOOKUP(Coffee_data[[#This Row],[ProductId]],Product!$B$4:$O$7,3,FALSE)</f>
        <v>Coffee</v>
      </c>
      <c r="T921" s="56" t="str">
        <f>HLOOKUP(Coffee_data[[#This Row],[ProductId]],Product!$B$4:$O$7,4,FALSE)</f>
        <v>Columbian</v>
      </c>
    </row>
    <row r="922" spans="1:20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143</v>
      </c>
      <c r="L922">
        <v>314</v>
      </c>
      <c r="M922">
        <v>3</v>
      </c>
      <c r="N922" s="2">
        <v>41790</v>
      </c>
      <c r="O922" s="19" t="str">
        <f>VLOOKUP(Coffee_data[[#This Row],[Area Code]],Location!$B$1:$E$157,2,FALSE)</f>
        <v>Missouri</v>
      </c>
      <c r="P922" s="19" t="str">
        <f>VLOOKUP(Coffee_data[[#This Row],[Area Code]],Location!$B$1:$E$157,3,FALSE)</f>
        <v>Central</v>
      </c>
      <c r="Q922" s="19" t="str">
        <f>VLOOKUP(Coffee_data[[#This Row],[Area Code]],Location!$B$1:$E$157,4,FALSE)</f>
        <v>Small Market</v>
      </c>
      <c r="R922" s="56" t="str">
        <f>HLOOKUP(Coffee_data[[#This Row],[ProductId]],Product!$B$4:$O$7,2,FALSE)</f>
        <v>Decaf</v>
      </c>
      <c r="S922" s="56" t="str">
        <f>HLOOKUP(Coffee_data[[#This Row],[ProductId]],Product!$B$4:$O$7,3,FALSE)</f>
        <v>Coffee</v>
      </c>
      <c r="T922" s="56" t="str">
        <f>HLOOKUP(Coffee_data[[#This Row],[ProductId]],Product!$B$4:$O$7,4,FALSE)</f>
        <v>Decaf Irish Cream</v>
      </c>
    </row>
    <row r="923" spans="1:20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48</v>
      </c>
      <c r="J923">
        <v>70</v>
      </c>
      <c r="K923">
        <v>110</v>
      </c>
      <c r="L923">
        <v>660</v>
      </c>
      <c r="M923">
        <v>8</v>
      </c>
      <c r="N923" s="2">
        <v>41790</v>
      </c>
      <c r="O923" s="19" t="str">
        <f>VLOOKUP(Coffee_data[[#This Row],[Area Code]],Location!$B$1:$E$157,2,FALSE)</f>
        <v>Missouri</v>
      </c>
      <c r="P923" s="19" t="str">
        <f>VLOOKUP(Coffee_data[[#This Row],[Area Code]],Location!$B$1:$E$157,3,FALSE)</f>
        <v>Central</v>
      </c>
      <c r="Q923" s="19" t="str">
        <f>VLOOKUP(Coffee_data[[#This Row],[Area Code]],Location!$B$1:$E$157,4,FALSE)</f>
        <v>Small Market</v>
      </c>
      <c r="R923" s="56" t="str">
        <f>HLOOKUP(Coffee_data[[#This Row],[ProductId]],Product!$B$4:$O$7,2,FALSE)</f>
        <v>Decaf</v>
      </c>
      <c r="S923" s="56" t="str">
        <f>HLOOKUP(Coffee_data[[#This Row],[ProductId]],Product!$B$4:$O$7,3,FALSE)</f>
        <v>Herbal Tea</v>
      </c>
      <c r="T923" s="56" t="str">
        <f>HLOOKUP(Coffee_data[[#This Row],[ProductId]],Product!$B$4:$O$7,4,FALSE)</f>
        <v>Chamomile</v>
      </c>
    </row>
    <row r="924" spans="1:20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99</v>
      </c>
      <c r="J924">
        <v>30</v>
      </c>
      <c r="K924">
        <v>120</v>
      </c>
      <c r="L924">
        <v>636</v>
      </c>
      <c r="M924">
        <v>9</v>
      </c>
      <c r="N924" s="2">
        <v>41790</v>
      </c>
      <c r="O924" s="19" t="str">
        <f>VLOOKUP(Coffee_data[[#This Row],[Area Code]],Location!$B$1:$E$157,2,FALSE)</f>
        <v>Missouri</v>
      </c>
      <c r="P924" s="19" t="str">
        <f>VLOOKUP(Coffee_data[[#This Row],[Area Code]],Location!$B$1:$E$157,3,FALSE)</f>
        <v>Central</v>
      </c>
      <c r="Q924" s="19" t="str">
        <f>VLOOKUP(Coffee_data[[#This Row],[Area Code]],Location!$B$1:$E$157,4,FALSE)</f>
        <v>Small Market</v>
      </c>
      <c r="R924" s="56" t="str">
        <f>HLOOKUP(Coffee_data[[#This Row],[ProductId]],Product!$B$4:$O$7,2,FALSE)</f>
        <v>Decaf</v>
      </c>
      <c r="S924" s="56" t="str">
        <f>HLOOKUP(Coffee_data[[#This Row],[ProductId]],Product!$B$4:$O$7,3,FALSE)</f>
        <v>Herbal Tea</v>
      </c>
      <c r="T924" s="56" t="str">
        <f>HLOOKUP(Coffee_data[[#This Row],[ProductId]],Product!$B$4:$O$7,4,FALSE)</f>
        <v>Lemon</v>
      </c>
    </row>
    <row r="925" spans="1:20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41790</v>
      </c>
      <c r="O925" s="19" t="str">
        <f>VLOOKUP(Coffee_data[[#This Row],[Area Code]],Location!$B$1:$E$157,2,FALSE)</f>
        <v>Ohio</v>
      </c>
      <c r="P925" s="19" t="str">
        <f>VLOOKUP(Coffee_data[[#This Row],[Area Code]],Location!$B$1:$E$157,3,FALSE)</f>
        <v>Central</v>
      </c>
      <c r="Q925" s="19" t="str">
        <f>VLOOKUP(Coffee_data[[#This Row],[Area Code]],Location!$B$1:$E$157,4,FALSE)</f>
        <v>Major Market</v>
      </c>
      <c r="R925" s="56" t="str">
        <f>HLOOKUP(Coffee_data[[#This Row],[ProductId]],Product!$B$4:$O$7,2,FALSE)</f>
        <v>Regular</v>
      </c>
      <c r="S925" s="56" t="str">
        <f>HLOOKUP(Coffee_data[[#This Row],[ProductId]],Product!$B$4:$O$7,3,FALSE)</f>
        <v>Tea</v>
      </c>
      <c r="T925" s="56" t="str">
        <f>HLOOKUP(Coffee_data[[#This Row],[ProductId]],Product!$B$4:$O$7,4,FALSE)</f>
        <v>Darjeeling</v>
      </c>
    </row>
    <row r="926" spans="1:20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68</v>
      </c>
      <c r="J926">
        <v>140</v>
      </c>
      <c r="K926">
        <v>228</v>
      </c>
      <c r="L926">
        <v>937</v>
      </c>
      <c r="M926">
        <v>12</v>
      </c>
      <c r="N926" s="2">
        <v>41790</v>
      </c>
      <c r="O926" s="19" t="str">
        <f>VLOOKUP(Coffee_data[[#This Row],[Area Code]],Location!$B$1:$E$157,2,FALSE)</f>
        <v>Ohio</v>
      </c>
      <c r="P926" s="19" t="str">
        <f>VLOOKUP(Coffee_data[[#This Row],[Area Code]],Location!$B$1:$E$157,3,FALSE)</f>
        <v>Central</v>
      </c>
      <c r="Q926" s="19" t="str">
        <f>VLOOKUP(Coffee_data[[#This Row],[Area Code]],Location!$B$1:$E$157,4,FALSE)</f>
        <v>Major Market</v>
      </c>
      <c r="R926" s="56" t="str">
        <f>HLOOKUP(Coffee_data[[#This Row],[ProductId]],Product!$B$4:$O$7,2,FALSE)</f>
        <v>Regular</v>
      </c>
      <c r="S926" s="56" t="str">
        <f>HLOOKUP(Coffee_data[[#This Row],[ProductId]],Product!$B$4:$O$7,3,FALSE)</f>
        <v>Tea</v>
      </c>
      <c r="T926" s="56" t="str">
        <f>HLOOKUP(Coffee_data[[#This Row],[ProductId]],Product!$B$4:$O$7,4,FALSE)</f>
        <v>Earl Grey</v>
      </c>
    </row>
    <row r="927" spans="1:20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140</v>
      </c>
      <c r="J927">
        <v>180</v>
      </c>
      <c r="K927">
        <v>350</v>
      </c>
      <c r="L927">
        <v>419</v>
      </c>
      <c r="M927">
        <v>5</v>
      </c>
      <c r="N927" s="2">
        <v>41790</v>
      </c>
      <c r="O927" s="19" t="str">
        <f>VLOOKUP(Coffee_data[[#This Row],[Area Code]],Location!$B$1:$E$157,2,FALSE)</f>
        <v>Ohio</v>
      </c>
      <c r="P927" s="19" t="str">
        <f>VLOOKUP(Coffee_data[[#This Row],[Area Code]],Location!$B$1:$E$157,3,FALSE)</f>
        <v>Central</v>
      </c>
      <c r="Q927" s="19" t="str">
        <f>VLOOKUP(Coffee_data[[#This Row],[Area Code]],Location!$B$1:$E$157,4,FALSE)</f>
        <v>Major Market</v>
      </c>
      <c r="R927" s="56" t="str">
        <f>HLOOKUP(Coffee_data[[#This Row],[ProductId]],Product!$B$4:$O$7,2,FALSE)</f>
        <v>Regular</v>
      </c>
      <c r="S927" s="56" t="str">
        <f>HLOOKUP(Coffee_data[[#This Row],[ProductId]],Product!$B$4:$O$7,3,FALSE)</f>
        <v>Espresso</v>
      </c>
      <c r="T927" s="56" t="str">
        <f>HLOOKUP(Coffee_data[[#This Row],[ProductId]],Product!$B$4:$O$7,4,FALSE)</f>
        <v>Caffe Mocha</v>
      </c>
    </row>
    <row r="928" spans="1:20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44</v>
      </c>
      <c r="J928">
        <v>80</v>
      </c>
      <c r="K928">
        <v>130</v>
      </c>
      <c r="L928">
        <v>419</v>
      </c>
      <c r="M928">
        <v>6</v>
      </c>
      <c r="N928" s="2">
        <v>41790</v>
      </c>
      <c r="O928" s="19" t="str">
        <f>VLOOKUP(Coffee_data[[#This Row],[Area Code]],Location!$B$1:$E$157,2,FALSE)</f>
        <v>Ohio</v>
      </c>
      <c r="P928" s="19" t="str">
        <f>VLOOKUP(Coffee_data[[#This Row],[Area Code]],Location!$B$1:$E$157,3,FALSE)</f>
        <v>Central</v>
      </c>
      <c r="Q928" s="19" t="str">
        <f>VLOOKUP(Coffee_data[[#This Row],[Area Code]],Location!$B$1:$E$157,4,FALSE)</f>
        <v>Major Market</v>
      </c>
      <c r="R928" s="56" t="str">
        <f>HLOOKUP(Coffee_data[[#This Row],[ProductId]],Product!$B$4:$O$7,2,FALSE)</f>
        <v>Decaf</v>
      </c>
      <c r="S928" s="56" t="str">
        <f>HLOOKUP(Coffee_data[[#This Row],[ProductId]],Product!$B$4:$O$7,3,FALSE)</f>
        <v>Espresso</v>
      </c>
      <c r="T928" s="56" t="str">
        <f>HLOOKUP(Coffee_data[[#This Row],[ProductId]],Product!$B$4:$O$7,4,FALSE)</f>
        <v>Decaf Espresso</v>
      </c>
    </row>
    <row r="929" spans="1:20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51</v>
      </c>
      <c r="J929">
        <v>70</v>
      </c>
      <c r="K929">
        <v>121</v>
      </c>
      <c r="L929">
        <v>513</v>
      </c>
      <c r="M929">
        <v>1</v>
      </c>
      <c r="N929" s="2">
        <v>41790</v>
      </c>
      <c r="O929" s="19" t="str">
        <f>VLOOKUP(Coffee_data[[#This Row],[Area Code]],Location!$B$1:$E$157,2,FALSE)</f>
        <v>Ohio</v>
      </c>
      <c r="P929" s="19" t="str">
        <f>VLOOKUP(Coffee_data[[#This Row],[Area Code]],Location!$B$1:$E$157,3,FALSE)</f>
        <v>Central</v>
      </c>
      <c r="Q929" s="19" t="str">
        <f>VLOOKUP(Coffee_data[[#This Row],[Area Code]],Location!$B$1:$E$157,4,FALSE)</f>
        <v>Major Market</v>
      </c>
      <c r="R929" s="56" t="str">
        <f>HLOOKUP(Coffee_data[[#This Row],[ProductId]],Product!$B$4:$O$7,2,FALSE)</f>
        <v>Regular</v>
      </c>
      <c r="S929" s="56" t="str">
        <f>HLOOKUP(Coffee_data[[#This Row],[ProductId]],Product!$B$4:$O$7,3,FALSE)</f>
        <v>Coffee</v>
      </c>
      <c r="T929" s="56" t="str">
        <f>HLOOKUP(Coffee_data[[#This Row],[ProductId]],Product!$B$4:$O$7,4,FALSE)</f>
        <v>Amaretto</v>
      </c>
    </row>
    <row r="930" spans="1:20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41790</v>
      </c>
      <c r="O930" s="19" t="str">
        <f>VLOOKUP(Coffee_data[[#This Row],[Area Code]],Location!$B$1:$E$157,2,FALSE)</f>
        <v>Ohio</v>
      </c>
      <c r="P930" s="19" t="str">
        <f>VLOOKUP(Coffee_data[[#This Row],[Area Code]],Location!$B$1:$E$157,3,FALSE)</f>
        <v>Central</v>
      </c>
      <c r="Q930" s="19" t="str">
        <f>VLOOKUP(Coffee_data[[#This Row],[Area Code]],Location!$B$1:$E$157,4,FALSE)</f>
        <v>Major Market</v>
      </c>
      <c r="R930" s="56" t="str">
        <f>HLOOKUP(Coffee_data[[#This Row],[ProductId]],Product!$B$4:$O$7,2,FALSE)</f>
        <v>Regular</v>
      </c>
      <c r="S930" s="56" t="str">
        <f>HLOOKUP(Coffee_data[[#This Row],[ProductId]],Product!$B$4:$O$7,3,FALSE)</f>
        <v>Coffee</v>
      </c>
      <c r="T930" s="56" t="str">
        <f>HLOOKUP(Coffee_data[[#This Row],[ProductId]],Product!$B$4:$O$7,4,FALSE)</f>
        <v>Columbian</v>
      </c>
    </row>
    <row r="931" spans="1:20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37</v>
      </c>
      <c r="J931">
        <v>70</v>
      </c>
      <c r="K931">
        <v>107</v>
      </c>
      <c r="L931">
        <v>937</v>
      </c>
      <c r="M931">
        <v>3</v>
      </c>
      <c r="N931" s="2">
        <v>41790</v>
      </c>
      <c r="O931" s="19" t="str">
        <f>VLOOKUP(Coffee_data[[#This Row],[Area Code]],Location!$B$1:$E$157,2,FALSE)</f>
        <v>Ohio</v>
      </c>
      <c r="P931" s="19" t="str">
        <f>VLOOKUP(Coffee_data[[#This Row],[Area Code]],Location!$B$1:$E$157,3,FALSE)</f>
        <v>Central</v>
      </c>
      <c r="Q931" s="19" t="str">
        <f>VLOOKUP(Coffee_data[[#This Row],[Area Code]],Location!$B$1:$E$157,4,FALSE)</f>
        <v>Major Market</v>
      </c>
      <c r="R931" s="56" t="str">
        <f>HLOOKUP(Coffee_data[[#This Row],[ProductId]],Product!$B$4:$O$7,2,FALSE)</f>
        <v>Decaf</v>
      </c>
      <c r="S931" s="56" t="str">
        <f>HLOOKUP(Coffee_data[[#This Row],[ProductId]],Product!$B$4:$O$7,3,FALSE)</f>
        <v>Coffee</v>
      </c>
      <c r="T931" s="56" t="str">
        <f>HLOOKUP(Coffee_data[[#This Row],[ProductId]],Product!$B$4:$O$7,4,FALSE)</f>
        <v>Decaf Irish Cream</v>
      </c>
    </row>
    <row r="932" spans="1:20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38</v>
      </c>
      <c r="L932">
        <v>614</v>
      </c>
      <c r="M932">
        <v>8</v>
      </c>
      <c r="N932" s="2">
        <v>41790</v>
      </c>
      <c r="O932" s="19" t="str">
        <f>VLOOKUP(Coffee_data[[#This Row],[Area Code]],Location!$B$1:$E$157,2,FALSE)</f>
        <v>Ohio</v>
      </c>
      <c r="P932" s="19" t="str">
        <f>VLOOKUP(Coffee_data[[#This Row],[Area Code]],Location!$B$1:$E$157,3,FALSE)</f>
        <v>Central</v>
      </c>
      <c r="Q932" s="19" t="str">
        <f>VLOOKUP(Coffee_data[[#This Row],[Area Code]],Location!$B$1:$E$157,4,FALSE)</f>
        <v>Major Market</v>
      </c>
      <c r="R932" s="56" t="str">
        <f>HLOOKUP(Coffee_data[[#This Row],[ProductId]],Product!$B$4:$O$7,2,FALSE)</f>
        <v>Decaf</v>
      </c>
      <c r="S932" s="56" t="str">
        <f>HLOOKUP(Coffee_data[[#This Row],[ProductId]],Product!$B$4:$O$7,3,FALSE)</f>
        <v>Herbal Tea</v>
      </c>
      <c r="T932" s="56" t="str">
        <f>HLOOKUP(Coffee_data[[#This Row],[ProductId]],Product!$B$4:$O$7,4,FALSE)</f>
        <v>Chamomile</v>
      </c>
    </row>
    <row r="933" spans="1:20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59</v>
      </c>
      <c r="L933">
        <v>513</v>
      </c>
      <c r="M933">
        <v>9</v>
      </c>
      <c r="N933" s="2">
        <v>41790</v>
      </c>
      <c r="O933" s="19" t="str">
        <f>VLOOKUP(Coffee_data[[#This Row],[Area Code]],Location!$B$1:$E$157,2,FALSE)</f>
        <v>Ohio</v>
      </c>
      <c r="P933" s="19" t="str">
        <f>VLOOKUP(Coffee_data[[#This Row],[Area Code]],Location!$B$1:$E$157,3,FALSE)</f>
        <v>Central</v>
      </c>
      <c r="Q933" s="19" t="str">
        <f>VLOOKUP(Coffee_data[[#This Row],[Area Code]],Location!$B$1:$E$157,4,FALSE)</f>
        <v>Major Market</v>
      </c>
      <c r="R933" s="56" t="str">
        <f>HLOOKUP(Coffee_data[[#This Row],[ProductId]],Product!$B$4:$O$7,2,FALSE)</f>
        <v>Decaf</v>
      </c>
      <c r="S933" s="56" t="str">
        <f>HLOOKUP(Coffee_data[[#This Row],[ProductId]],Product!$B$4:$O$7,3,FALSE)</f>
        <v>Herbal Tea</v>
      </c>
      <c r="T933" s="56" t="str">
        <f>HLOOKUP(Coffee_data[[#This Row],[ProductId]],Product!$B$4:$O$7,4,FALSE)</f>
        <v>Lemon</v>
      </c>
    </row>
    <row r="934" spans="1:20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19</v>
      </c>
      <c r="J934">
        <v>50</v>
      </c>
      <c r="K934">
        <v>80</v>
      </c>
      <c r="L934">
        <v>920</v>
      </c>
      <c r="M934">
        <v>11</v>
      </c>
      <c r="N934" s="2">
        <v>41790</v>
      </c>
      <c r="O934" s="19" t="str">
        <f>VLOOKUP(Coffee_data[[#This Row],[Area Code]],Location!$B$1:$E$157,2,FALSE)</f>
        <v>Wisconsin</v>
      </c>
      <c r="P934" s="19" t="str">
        <f>VLOOKUP(Coffee_data[[#This Row],[Area Code]],Location!$B$1:$E$157,3,FALSE)</f>
        <v>Central</v>
      </c>
      <c r="Q934" s="19" t="str">
        <f>VLOOKUP(Coffee_data[[#This Row],[Area Code]],Location!$B$1:$E$157,4,FALSE)</f>
        <v>Small Market</v>
      </c>
      <c r="R934" s="56" t="str">
        <f>HLOOKUP(Coffee_data[[#This Row],[ProductId]],Product!$B$4:$O$7,2,FALSE)</f>
        <v>Regular</v>
      </c>
      <c r="S934" s="56" t="str">
        <f>HLOOKUP(Coffee_data[[#This Row],[ProductId]],Product!$B$4:$O$7,3,FALSE)</f>
        <v>Tea</v>
      </c>
      <c r="T934" s="56" t="str">
        <f>HLOOKUP(Coffee_data[[#This Row],[ProductId]],Product!$B$4:$O$7,4,FALSE)</f>
        <v>Darjeeling</v>
      </c>
    </row>
    <row r="935" spans="1:20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28</v>
      </c>
      <c r="J935">
        <v>70</v>
      </c>
      <c r="K935">
        <v>110</v>
      </c>
      <c r="L935">
        <v>715</v>
      </c>
      <c r="M935">
        <v>12</v>
      </c>
      <c r="N935" s="2">
        <v>41790</v>
      </c>
      <c r="O935" s="19" t="str">
        <f>VLOOKUP(Coffee_data[[#This Row],[Area Code]],Location!$B$1:$E$157,2,FALSE)</f>
        <v>Wisconsin</v>
      </c>
      <c r="P935" s="19" t="str">
        <f>VLOOKUP(Coffee_data[[#This Row],[Area Code]],Location!$B$1:$E$157,3,FALSE)</f>
        <v>Central</v>
      </c>
      <c r="Q935" s="19" t="str">
        <f>VLOOKUP(Coffee_data[[#This Row],[Area Code]],Location!$B$1:$E$157,4,FALSE)</f>
        <v>Small Market</v>
      </c>
      <c r="R935" s="56" t="str">
        <f>HLOOKUP(Coffee_data[[#This Row],[ProductId]],Product!$B$4:$O$7,2,FALSE)</f>
        <v>Regular</v>
      </c>
      <c r="S935" s="56" t="str">
        <f>HLOOKUP(Coffee_data[[#This Row],[ProductId]],Product!$B$4:$O$7,3,FALSE)</f>
        <v>Tea</v>
      </c>
      <c r="T935" s="56" t="str">
        <f>HLOOKUP(Coffee_data[[#This Row],[ProductId]],Product!$B$4:$O$7,4,FALSE)</f>
        <v>Earl Grey</v>
      </c>
    </row>
    <row r="936" spans="1:20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85</v>
      </c>
      <c r="J936">
        <v>110</v>
      </c>
      <c r="K936">
        <v>200</v>
      </c>
      <c r="L936">
        <v>262</v>
      </c>
      <c r="M936">
        <v>5</v>
      </c>
      <c r="N936" s="2">
        <v>41790</v>
      </c>
      <c r="O936" s="19" t="str">
        <f>VLOOKUP(Coffee_data[[#This Row],[Area Code]],Location!$B$1:$E$157,2,FALSE)</f>
        <v>Wisconsin</v>
      </c>
      <c r="P936" s="19" t="str">
        <f>VLOOKUP(Coffee_data[[#This Row],[Area Code]],Location!$B$1:$E$157,3,FALSE)</f>
        <v>Central</v>
      </c>
      <c r="Q936" s="19" t="str">
        <f>VLOOKUP(Coffee_data[[#This Row],[Area Code]],Location!$B$1:$E$157,4,FALSE)</f>
        <v>Small Market</v>
      </c>
      <c r="R936" s="56" t="str">
        <f>HLOOKUP(Coffee_data[[#This Row],[ProductId]],Product!$B$4:$O$7,2,FALSE)</f>
        <v>Regular</v>
      </c>
      <c r="S936" s="56" t="str">
        <f>HLOOKUP(Coffee_data[[#This Row],[ProductId]],Product!$B$4:$O$7,3,FALSE)</f>
        <v>Espresso</v>
      </c>
      <c r="T936" s="56" t="str">
        <f>HLOOKUP(Coffee_data[[#This Row],[ProductId]],Product!$B$4:$O$7,4,FALSE)</f>
        <v>Caffe Mocha</v>
      </c>
    </row>
    <row r="937" spans="1:20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44</v>
      </c>
      <c r="J937">
        <v>70</v>
      </c>
      <c r="K937">
        <v>114</v>
      </c>
      <c r="L937">
        <v>262</v>
      </c>
      <c r="M937">
        <v>6</v>
      </c>
      <c r="N937" s="2">
        <v>41790</v>
      </c>
      <c r="O937" s="19" t="str">
        <f>VLOOKUP(Coffee_data[[#This Row],[Area Code]],Location!$B$1:$E$157,2,FALSE)</f>
        <v>Wisconsin</v>
      </c>
      <c r="P937" s="19" t="str">
        <f>VLOOKUP(Coffee_data[[#This Row],[Area Code]],Location!$B$1:$E$157,3,FALSE)</f>
        <v>Central</v>
      </c>
      <c r="Q937" s="19" t="str">
        <f>VLOOKUP(Coffee_data[[#This Row],[Area Code]],Location!$B$1:$E$157,4,FALSE)</f>
        <v>Small Market</v>
      </c>
      <c r="R937" s="56" t="str">
        <f>HLOOKUP(Coffee_data[[#This Row],[ProductId]],Product!$B$4:$O$7,2,FALSE)</f>
        <v>Decaf</v>
      </c>
      <c r="S937" s="56" t="str">
        <f>HLOOKUP(Coffee_data[[#This Row],[ProductId]],Product!$B$4:$O$7,3,FALSE)</f>
        <v>Espresso</v>
      </c>
      <c r="T937" s="56" t="str">
        <f>HLOOKUP(Coffee_data[[#This Row],[ProductId]],Product!$B$4:$O$7,4,FALSE)</f>
        <v>Decaf Espresso</v>
      </c>
    </row>
    <row r="938" spans="1:20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129</v>
      </c>
      <c r="L938">
        <v>715</v>
      </c>
      <c r="M938">
        <v>1</v>
      </c>
      <c r="N938" s="2">
        <v>41790</v>
      </c>
      <c r="O938" s="19" t="str">
        <f>VLOOKUP(Coffee_data[[#This Row],[Area Code]],Location!$B$1:$E$157,2,FALSE)</f>
        <v>Wisconsin</v>
      </c>
      <c r="P938" s="19" t="str">
        <f>VLOOKUP(Coffee_data[[#This Row],[Area Code]],Location!$B$1:$E$157,3,FALSE)</f>
        <v>Central</v>
      </c>
      <c r="Q938" s="19" t="str">
        <f>VLOOKUP(Coffee_data[[#This Row],[Area Code]],Location!$B$1:$E$157,4,FALSE)</f>
        <v>Small Market</v>
      </c>
      <c r="R938" s="56" t="str">
        <f>HLOOKUP(Coffee_data[[#This Row],[ProductId]],Product!$B$4:$O$7,2,FALSE)</f>
        <v>Regular</v>
      </c>
      <c r="S938" s="56" t="str">
        <f>HLOOKUP(Coffee_data[[#This Row],[ProductId]],Product!$B$4:$O$7,3,FALSE)</f>
        <v>Coffee</v>
      </c>
      <c r="T938" s="56" t="str">
        <f>HLOOKUP(Coffee_data[[#This Row],[ProductId]],Product!$B$4:$O$7,4,FALSE)</f>
        <v>Amaretto</v>
      </c>
    </row>
    <row r="939" spans="1:20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148</v>
      </c>
      <c r="J939">
        <v>160</v>
      </c>
      <c r="K939">
        <v>268</v>
      </c>
      <c r="L939">
        <v>608</v>
      </c>
      <c r="M939">
        <v>2</v>
      </c>
      <c r="N939" s="2">
        <v>41790</v>
      </c>
      <c r="O939" s="19" t="str">
        <f>VLOOKUP(Coffee_data[[#This Row],[Area Code]],Location!$B$1:$E$157,2,FALSE)</f>
        <v>Wisconsin</v>
      </c>
      <c r="P939" s="19" t="str">
        <f>VLOOKUP(Coffee_data[[#This Row],[Area Code]],Location!$B$1:$E$157,3,FALSE)</f>
        <v>Central</v>
      </c>
      <c r="Q939" s="19" t="str">
        <f>VLOOKUP(Coffee_data[[#This Row],[Area Code]],Location!$B$1:$E$157,4,FALSE)</f>
        <v>Small Market</v>
      </c>
      <c r="R939" s="56" t="str">
        <f>HLOOKUP(Coffee_data[[#This Row],[ProductId]],Product!$B$4:$O$7,2,FALSE)</f>
        <v>Regular</v>
      </c>
      <c r="S939" s="56" t="str">
        <f>HLOOKUP(Coffee_data[[#This Row],[ProductId]],Product!$B$4:$O$7,3,FALSE)</f>
        <v>Coffee</v>
      </c>
      <c r="T939" s="56" t="str">
        <f>HLOOKUP(Coffee_data[[#This Row],[ProductId]],Product!$B$4:$O$7,4,FALSE)</f>
        <v>Columbian</v>
      </c>
    </row>
    <row r="940" spans="1:20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87</v>
      </c>
      <c r="J940">
        <v>130</v>
      </c>
      <c r="K940">
        <v>223</v>
      </c>
      <c r="L940">
        <v>920</v>
      </c>
      <c r="M940">
        <v>3</v>
      </c>
      <c r="N940" s="2">
        <v>41790</v>
      </c>
      <c r="O940" s="19" t="str">
        <f>VLOOKUP(Coffee_data[[#This Row],[Area Code]],Location!$B$1:$E$157,2,FALSE)</f>
        <v>Wisconsin</v>
      </c>
      <c r="P940" s="19" t="str">
        <f>VLOOKUP(Coffee_data[[#This Row],[Area Code]],Location!$B$1:$E$157,3,FALSE)</f>
        <v>Central</v>
      </c>
      <c r="Q940" s="19" t="str">
        <f>VLOOKUP(Coffee_data[[#This Row],[Area Code]],Location!$B$1:$E$157,4,FALSE)</f>
        <v>Small Market</v>
      </c>
      <c r="R940" s="56" t="str">
        <f>HLOOKUP(Coffee_data[[#This Row],[ProductId]],Product!$B$4:$O$7,2,FALSE)</f>
        <v>Decaf</v>
      </c>
      <c r="S940" s="56" t="str">
        <f>HLOOKUP(Coffee_data[[#This Row],[ProductId]],Product!$B$4:$O$7,3,FALSE)</f>
        <v>Coffee</v>
      </c>
      <c r="T940" s="56" t="str">
        <f>HLOOKUP(Coffee_data[[#This Row],[ProductId]],Product!$B$4:$O$7,4,FALSE)</f>
        <v>Decaf Irish Cream</v>
      </c>
    </row>
    <row r="941" spans="1:20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48</v>
      </c>
      <c r="J941">
        <v>70</v>
      </c>
      <c r="K941">
        <v>118</v>
      </c>
      <c r="L941">
        <v>715</v>
      </c>
      <c r="M941">
        <v>8</v>
      </c>
      <c r="N941" s="2">
        <v>41790</v>
      </c>
      <c r="O941" s="19" t="str">
        <f>VLOOKUP(Coffee_data[[#This Row],[Area Code]],Location!$B$1:$E$157,2,FALSE)</f>
        <v>Wisconsin</v>
      </c>
      <c r="P941" s="19" t="str">
        <f>VLOOKUP(Coffee_data[[#This Row],[Area Code]],Location!$B$1:$E$157,3,FALSE)</f>
        <v>Central</v>
      </c>
      <c r="Q941" s="19" t="str">
        <f>VLOOKUP(Coffee_data[[#This Row],[Area Code]],Location!$B$1:$E$157,4,FALSE)</f>
        <v>Small Market</v>
      </c>
      <c r="R941" s="56" t="str">
        <f>HLOOKUP(Coffee_data[[#This Row],[ProductId]],Product!$B$4:$O$7,2,FALSE)</f>
        <v>Decaf</v>
      </c>
      <c r="S941" s="56" t="str">
        <f>HLOOKUP(Coffee_data[[#This Row],[ProductId]],Product!$B$4:$O$7,3,FALSE)</f>
        <v>Herbal Tea</v>
      </c>
      <c r="T941" s="56" t="str">
        <f>HLOOKUP(Coffee_data[[#This Row],[ProductId]],Product!$B$4:$O$7,4,FALSE)</f>
        <v>Chamomile</v>
      </c>
    </row>
    <row r="942" spans="1:20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41790</v>
      </c>
      <c r="O942" s="19" t="str">
        <f>VLOOKUP(Coffee_data[[#This Row],[Area Code]],Location!$B$1:$E$157,2,FALSE)</f>
        <v>Wisconsin</v>
      </c>
      <c r="P942" s="19" t="str">
        <f>VLOOKUP(Coffee_data[[#This Row],[Area Code]],Location!$B$1:$E$157,3,FALSE)</f>
        <v>Central</v>
      </c>
      <c r="Q942" s="19" t="str">
        <f>VLOOKUP(Coffee_data[[#This Row],[Area Code]],Location!$B$1:$E$157,4,FALSE)</f>
        <v>Small Market</v>
      </c>
      <c r="R942" s="56" t="str">
        <f>HLOOKUP(Coffee_data[[#This Row],[ProductId]],Product!$B$4:$O$7,2,FALSE)</f>
        <v>Decaf</v>
      </c>
      <c r="S942" s="56" t="str">
        <f>HLOOKUP(Coffee_data[[#This Row],[ProductId]],Product!$B$4:$O$7,3,FALSE)</f>
        <v>Herbal Tea</v>
      </c>
      <c r="T942" s="56" t="str">
        <f>HLOOKUP(Coffee_data[[#This Row],[ProductId]],Product!$B$4:$O$7,4,FALSE)</f>
        <v>Lemon</v>
      </c>
    </row>
    <row r="943" spans="1:20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19</v>
      </c>
      <c r="J943">
        <v>60</v>
      </c>
      <c r="K943">
        <v>90</v>
      </c>
      <c r="L943">
        <v>959</v>
      </c>
      <c r="M943">
        <v>11</v>
      </c>
      <c r="N943" s="2">
        <v>41790</v>
      </c>
      <c r="O943" s="19" t="str">
        <f>VLOOKUP(Coffee_data[[#This Row],[Area Code]],Location!$B$1:$E$157,2,FALSE)</f>
        <v>Connecticut</v>
      </c>
      <c r="P943" s="19" t="str">
        <f>VLOOKUP(Coffee_data[[#This Row],[Area Code]],Location!$B$1:$E$157,3,FALSE)</f>
        <v>East</v>
      </c>
      <c r="Q943" s="19" t="str">
        <f>VLOOKUP(Coffee_data[[#This Row],[Area Code]],Location!$B$1:$E$157,4,FALSE)</f>
        <v>Small Market</v>
      </c>
      <c r="R943" s="56" t="str">
        <f>HLOOKUP(Coffee_data[[#This Row],[ProductId]],Product!$B$4:$O$7,2,FALSE)</f>
        <v>Regular</v>
      </c>
      <c r="S943" s="56" t="str">
        <f>HLOOKUP(Coffee_data[[#This Row],[ProductId]],Product!$B$4:$O$7,3,FALSE)</f>
        <v>Tea</v>
      </c>
      <c r="T943" s="56" t="str">
        <f>HLOOKUP(Coffee_data[[#This Row],[ProductId]],Product!$B$4:$O$7,4,FALSE)</f>
        <v>Darjeeling</v>
      </c>
    </row>
    <row r="944" spans="1:20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41790</v>
      </c>
      <c r="O944" s="19" t="str">
        <f>VLOOKUP(Coffee_data[[#This Row],[Area Code]],Location!$B$1:$E$157,2,FALSE)</f>
        <v>Connecticut</v>
      </c>
      <c r="P944" s="19" t="str">
        <f>VLOOKUP(Coffee_data[[#This Row],[Area Code]],Location!$B$1:$E$157,3,FALSE)</f>
        <v>East</v>
      </c>
      <c r="Q944" s="19" t="str">
        <f>VLOOKUP(Coffee_data[[#This Row],[Area Code]],Location!$B$1:$E$157,4,FALSE)</f>
        <v>Small Market</v>
      </c>
      <c r="R944" s="56" t="str">
        <f>HLOOKUP(Coffee_data[[#This Row],[ProductId]],Product!$B$4:$O$7,2,FALSE)</f>
        <v>Regular</v>
      </c>
      <c r="S944" s="56" t="str">
        <f>HLOOKUP(Coffee_data[[#This Row],[ProductId]],Product!$B$4:$O$7,3,FALSE)</f>
        <v>Tea</v>
      </c>
      <c r="T944" s="56" t="str">
        <f>HLOOKUP(Coffee_data[[#This Row],[ProductId]],Product!$B$4:$O$7,4,FALSE)</f>
        <v>Green Tea</v>
      </c>
    </row>
    <row r="945" spans="1:20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45</v>
      </c>
      <c r="J945">
        <v>70</v>
      </c>
      <c r="K945">
        <v>115</v>
      </c>
      <c r="L945">
        <v>203</v>
      </c>
      <c r="M945">
        <v>5</v>
      </c>
      <c r="N945" s="2">
        <v>41790</v>
      </c>
      <c r="O945" s="19" t="str">
        <f>VLOOKUP(Coffee_data[[#This Row],[Area Code]],Location!$B$1:$E$157,2,FALSE)</f>
        <v>Connecticut</v>
      </c>
      <c r="P945" s="19" t="str">
        <f>VLOOKUP(Coffee_data[[#This Row],[Area Code]],Location!$B$1:$E$157,3,FALSE)</f>
        <v>East</v>
      </c>
      <c r="Q945" s="19" t="str">
        <f>VLOOKUP(Coffee_data[[#This Row],[Area Code]],Location!$B$1:$E$157,4,FALSE)</f>
        <v>Small Market</v>
      </c>
      <c r="R945" s="56" t="str">
        <f>HLOOKUP(Coffee_data[[#This Row],[ProductId]],Product!$B$4:$O$7,2,FALSE)</f>
        <v>Regular</v>
      </c>
      <c r="S945" s="56" t="str">
        <f>HLOOKUP(Coffee_data[[#This Row],[ProductId]],Product!$B$4:$O$7,3,FALSE)</f>
        <v>Espresso</v>
      </c>
      <c r="T945" s="56" t="str">
        <f>HLOOKUP(Coffee_data[[#This Row],[ProductId]],Product!$B$4:$O$7,4,FALSE)</f>
        <v>Caffe Mocha</v>
      </c>
    </row>
    <row r="946" spans="1:20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46</v>
      </c>
      <c r="J946">
        <v>60</v>
      </c>
      <c r="K946">
        <v>94</v>
      </c>
      <c r="L946">
        <v>475</v>
      </c>
      <c r="M946">
        <v>6</v>
      </c>
      <c r="N946" s="2">
        <v>41790</v>
      </c>
      <c r="O946" s="19" t="str">
        <f>VLOOKUP(Coffee_data[[#This Row],[Area Code]],Location!$B$1:$E$157,2,FALSE)</f>
        <v>Connecticut</v>
      </c>
      <c r="P946" s="19" t="str">
        <f>VLOOKUP(Coffee_data[[#This Row],[Area Code]],Location!$B$1:$E$157,3,FALSE)</f>
        <v>East</v>
      </c>
      <c r="Q946" s="19" t="str">
        <f>VLOOKUP(Coffee_data[[#This Row],[Area Code]],Location!$B$1:$E$157,4,FALSE)</f>
        <v>Small Market</v>
      </c>
      <c r="R946" s="56" t="str">
        <f>HLOOKUP(Coffee_data[[#This Row],[ProductId]],Product!$B$4:$O$7,2,FALSE)</f>
        <v>Decaf</v>
      </c>
      <c r="S946" s="56" t="str">
        <f>HLOOKUP(Coffee_data[[#This Row],[ProductId]],Product!$B$4:$O$7,3,FALSE)</f>
        <v>Espresso</v>
      </c>
      <c r="T946" s="56" t="str">
        <f>HLOOKUP(Coffee_data[[#This Row],[ProductId]],Product!$B$4:$O$7,4,FALSE)</f>
        <v>Decaf Espresso</v>
      </c>
    </row>
    <row r="947" spans="1:20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82</v>
      </c>
      <c r="J947">
        <v>140</v>
      </c>
      <c r="K947">
        <v>218</v>
      </c>
      <c r="L947">
        <v>475</v>
      </c>
      <c r="M947">
        <v>2</v>
      </c>
      <c r="N947" s="2">
        <v>41790</v>
      </c>
      <c r="O947" s="19" t="str">
        <f>VLOOKUP(Coffee_data[[#This Row],[Area Code]],Location!$B$1:$E$157,2,FALSE)</f>
        <v>Connecticut</v>
      </c>
      <c r="P947" s="19" t="str">
        <f>VLOOKUP(Coffee_data[[#This Row],[Area Code]],Location!$B$1:$E$157,3,FALSE)</f>
        <v>East</v>
      </c>
      <c r="Q947" s="19" t="str">
        <f>VLOOKUP(Coffee_data[[#This Row],[Area Code]],Location!$B$1:$E$157,4,FALSE)</f>
        <v>Small Market</v>
      </c>
      <c r="R947" s="56" t="str">
        <f>HLOOKUP(Coffee_data[[#This Row],[ProductId]],Product!$B$4:$O$7,2,FALSE)</f>
        <v>Regular</v>
      </c>
      <c r="S947" s="56" t="str">
        <f>HLOOKUP(Coffee_data[[#This Row],[ProductId]],Product!$B$4:$O$7,3,FALSE)</f>
        <v>Coffee</v>
      </c>
      <c r="T947" s="56" t="str">
        <f>HLOOKUP(Coffee_data[[#This Row],[ProductId]],Product!$B$4:$O$7,4,FALSE)</f>
        <v>Columbian</v>
      </c>
    </row>
    <row r="948" spans="1:20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41790</v>
      </c>
      <c r="O948" s="19" t="str">
        <f>VLOOKUP(Coffee_data[[#This Row],[Area Code]],Location!$B$1:$E$157,2,FALSE)</f>
        <v>Connecticut</v>
      </c>
      <c r="P948" s="19" t="str">
        <f>VLOOKUP(Coffee_data[[#This Row],[Area Code]],Location!$B$1:$E$157,3,FALSE)</f>
        <v>East</v>
      </c>
      <c r="Q948" s="19" t="str">
        <f>VLOOKUP(Coffee_data[[#This Row],[Area Code]],Location!$B$1:$E$157,4,FALSE)</f>
        <v>Small Market</v>
      </c>
      <c r="R948" s="56" t="str">
        <f>HLOOKUP(Coffee_data[[#This Row],[ProductId]],Product!$B$4:$O$7,2,FALSE)</f>
        <v>Decaf</v>
      </c>
      <c r="S948" s="56" t="str">
        <f>HLOOKUP(Coffee_data[[#This Row],[ProductId]],Product!$B$4:$O$7,3,FALSE)</f>
        <v>Herbal Tea</v>
      </c>
      <c r="T948" s="56" t="str">
        <f>HLOOKUP(Coffee_data[[#This Row],[ProductId]],Product!$B$4:$O$7,4,FALSE)</f>
        <v>Lemon</v>
      </c>
    </row>
    <row r="949" spans="1:20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30</v>
      </c>
      <c r="J949">
        <v>70</v>
      </c>
      <c r="K949">
        <v>120</v>
      </c>
      <c r="L949">
        <v>475</v>
      </c>
      <c r="M949">
        <v>10</v>
      </c>
      <c r="N949" s="2">
        <v>41790</v>
      </c>
      <c r="O949" s="19" t="str">
        <f>VLOOKUP(Coffee_data[[#This Row],[Area Code]],Location!$B$1:$E$157,2,FALSE)</f>
        <v>Connecticut</v>
      </c>
      <c r="P949" s="19" t="str">
        <f>VLOOKUP(Coffee_data[[#This Row],[Area Code]],Location!$B$1:$E$157,3,FALSE)</f>
        <v>East</v>
      </c>
      <c r="Q949" s="19" t="str">
        <f>VLOOKUP(Coffee_data[[#This Row],[Area Code]],Location!$B$1:$E$157,4,FALSE)</f>
        <v>Small Market</v>
      </c>
      <c r="R949" s="56" t="str">
        <f>HLOOKUP(Coffee_data[[#This Row],[ProductId]],Product!$B$4:$O$7,2,FALSE)</f>
        <v>Decaf</v>
      </c>
      <c r="S949" s="56" t="str">
        <f>HLOOKUP(Coffee_data[[#This Row],[ProductId]],Product!$B$4:$O$7,3,FALSE)</f>
        <v>Herbal Tea</v>
      </c>
      <c r="T949" s="56" t="str">
        <f>HLOOKUP(Coffee_data[[#This Row],[ProductId]],Product!$B$4:$O$7,4,FALSE)</f>
        <v>Mint</v>
      </c>
    </row>
    <row r="950" spans="1:20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51</v>
      </c>
      <c r="J950">
        <v>70</v>
      </c>
      <c r="K950">
        <v>99</v>
      </c>
      <c r="L950">
        <v>386</v>
      </c>
      <c r="M950">
        <v>11</v>
      </c>
      <c r="N950" s="2">
        <v>41790</v>
      </c>
      <c r="O950" s="19" t="str">
        <f>VLOOKUP(Coffee_data[[#This Row],[Area Code]],Location!$B$1:$E$157,2,FALSE)</f>
        <v>Florida</v>
      </c>
      <c r="P950" s="19" t="str">
        <f>VLOOKUP(Coffee_data[[#This Row],[Area Code]],Location!$B$1:$E$157,3,FALSE)</f>
        <v>East</v>
      </c>
      <c r="Q950" s="19" t="str">
        <f>VLOOKUP(Coffee_data[[#This Row],[Area Code]],Location!$B$1:$E$157,4,FALSE)</f>
        <v>Major Market</v>
      </c>
      <c r="R950" s="56" t="str">
        <f>HLOOKUP(Coffee_data[[#This Row],[ProductId]],Product!$B$4:$O$7,2,FALSE)</f>
        <v>Regular</v>
      </c>
      <c r="S950" s="56" t="str">
        <f>HLOOKUP(Coffee_data[[#This Row],[ProductId]],Product!$B$4:$O$7,3,FALSE)</f>
        <v>Tea</v>
      </c>
      <c r="T950" s="56" t="str">
        <f>HLOOKUP(Coffee_data[[#This Row],[ProductId]],Product!$B$4:$O$7,4,FALSE)</f>
        <v>Darjeeling</v>
      </c>
    </row>
    <row r="951" spans="1:20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73</v>
      </c>
      <c r="J951">
        <v>90</v>
      </c>
      <c r="K951">
        <v>163</v>
      </c>
      <c r="L951">
        <v>407</v>
      </c>
      <c r="M951">
        <v>13</v>
      </c>
      <c r="N951" s="2">
        <v>41790</v>
      </c>
      <c r="O951" s="19" t="str">
        <f>VLOOKUP(Coffee_data[[#This Row],[Area Code]],Location!$B$1:$E$157,2,FALSE)</f>
        <v>Florida</v>
      </c>
      <c r="P951" s="19" t="str">
        <f>VLOOKUP(Coffee_data[[#This Row],[Area Code]],Location!$B$1:$E$157,3,FALSE)</f>
        <v>East</v>
      </c>
      <c r="Q951" s="19" t="str">
        <f>VLOOKUP(Coffee_data[[#This Row],[Area Code]],Location!$B$1:$E$157,4,FALSE)</f>
        <v>Major Market</v>
      </c>
      <c r="R951" s="56" t="str">
        <f>HLOOKUP(Coffee_data[[#This Row],[ProductId]],Product!$B$4:$O$7,2,FALSE)</f>
        <v>Regular</v>
      </c>
      <c r="S951" s="56" t="str">
        <f>HLOOKUP(Coffee_data[[#This Row],[ProductId]],Product!$B$4:$O$7,3,FALSE)</f>
        <v>Tea</v>
      </c>
      <c r="T951" s="56" t="str">
        <f>HLOOKUP(Coffee_data[[#This Row],[ProductId]],Product!$B$4:$O$7,4,FALSE)</f>
        <v>Green Tea</v>
      </c>
    </row>
    <row r="952" spans="1:20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255</v>
      </c>
      <c r="L952">
        <v>786</v>
      </c>
      <c r="M952">
        <v>5</v>
      </c>
      <c r="N952" s="2">
        <v>41790</v>
      </c>
      <c r="O952" s="19" t="str">
        <f>VLOOKUP(Coffee_data[[#This Row],[Area Code]],Location!$B$1:$E$157,2,FALSE)</f>
        <v>Florida</v>
      </c>
      <c r="P952" s="19" t="str">
        <f>VLOOKUP(Coffee_data[[#This Row],[Area Code]],Location!$B$1:$E$157,3,FALSE)</f>
        <v>East</v>
      </c>
      <c r="Q952" s="19" t="str">
        <f>VLOOKUP(Coffee_data[[#This Row],[Area Code]],Location!$B$1:$E$157,4,FALSE)</f>
        <v>Major Market</v>
      </c>
      <c r="R952" s="56" t="str">
        <f>HLOOKUP(Coffee_data[[#This Row],[ProductId]],Product!$B$4:$O$7,2,FALSE)</f>
        <v>Regular</v>
      </c>
      <c r="S952" s="56" t="str">
        <f>HLOOKUP(Coffee_data[[#This Row],[ProductId]],Product!$B$4:$O$7,3,FALSE)</f>
        <v>Espresso</v>
      </c>
      <c r="T952" s="56" t="str">
        <f>HLOOKUP(Coffee_data[[#This Row],[ProductId]],Product!$B$4:$O$7,4,FALSE)</f>
        <v>Caffe Mocha</v>
      </c>
    </row>
    <row r="953" spans="1:20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41790</v>
      </c>
      <c r="O953" s="19" t="str">
        <f>VLOOKUP(Coffee_data[[#This Row],[Area Code]],Location!$B$1:$E$157,2,FALSE)</f>
        <v>Florida</v>
      </c>
      <c r="P953" s="19" t="str">
        <f>VLOOKUP(Coffee_data[[#This Row],[Area Code]],Location!$B$1:$E$157,3,FALSE)</f>
        <v>East</v>
      </c>
      <c r="Q953" s="19" t="str">
        <f>VLOOKUP(Coffee_data[[#This Row],[Area Code]],Location!$B$1:$E$157,4,FALSE)</f>
        <v>Major Market</v>
      </c>
      <c r="R953" s="56" t="str">
        <f>HLOOKUP(Coffee_data[[#This Row],[ProductId]],Product!$B$4:$O$7,2,FALSE)</f>
        <v>Decaf</v>
      </c>
      <c r="S953" s="56" t="str">
        <f>HLOOKUP(Coffee_data[[#This Row],[ProductId]],Product!$B$4:$O$7,3,FALSE)</f>
        <v>Espresso</v>
      </c>
      <c r="T953" s="56" t="str">
        <f>HLOOKUP(Coffee_data[[#This Row],[ProductId]],Product!$B$4:$O$7,4,FALSE)</f>
        <v>Decaf Espresso</v>
      </c>
    </row>
    <row r="954" spans="1:20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82</v>
      </c>
      <c r="J954">
        <v>160</v>
      </c>
      <c r="K954">
        <v>260</v>
      </c>
      <c r="L954">
        <v>904</v>
      </c>
      <c r="M954">
        <v>2</v>
      </c>
      <c r="N954" s="2">
        <v>41790</v>
      </c>
      <c r="O954" s="19" t="str">
        <f>VLOOKUP(Coffee_data[[#This Row],[Area Code]],Location!$B$1:$E$157,2,FALSE)</f>
        <v>Florida</v>
      </c>
      <c r="P954" s="19" t="str">
        <f>VLOOKUP(Coffee_data[[#This Row],[Area Code]],Location!$B$1:$E$157,3,FALSE)</f>
        <v>East</v>
      </c>
      <c r="Q954" s="19" t="str">
        <f>VLOOKUP(Coffee_data[[#This Row],[Area Code]],Location!$B$1:$E$157,4,FALSE)</f>
        <v>Major Market</v>
      </c>
      <c r="R954" s="56" t="str">
        <f>HLOOKUP(Coffee_data[[#This Row],[ProductId]],Product!$B$4:$O$7,2,FALSE)</f>
        <v>Regular</v>
      </c>
      <c r="S954" s="56" t="str">
        <f>HLOOKUP(Coffee_data[[#This Row],[ProductId]],Product!$B$4:$O$7,3,FALSE)</f>
        <v>Coffee</v>
      </c>
      <c r="T954" s="56" t="str">
        <f>HLOOKUP(Coffee_data[[#This Row],[ProductId]],Product!$B$4:$O$7,4,FALSE)</f>
        <v>Columbian</v>
      </c>
    </row>
    <row r="955" spans="1:20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263</v>
      </c>
      <c r="L955">
        <v>850</v>
      </c>
      <c r="M955">
        <v>3</v>
      </c>
      <c r="N955" s="2">
        <v>41790</v>
      </c>
      <c r="O955" s="19" t="str">
        <f>VLOOKUP(Coffee_data[[#This Row],[Area Code]],Location!$B$1:$E$157,2,FALSE)</f>
        <v>Florida</v>
      </c>
      <c r="P955" s="19" t="str">
        <f>VLOOKUP(Coffee_data[[#This Row],[Area Code]],Location!$B$1:$E$157,3,FALSE)</f>
        <v>East</v>
      </c>
      <c r="Q955" s="19" t="str">
        <f>VLOOKUP(Coffee_data[[#This Row],[Area Code]],Location!$B$1:$E$157,4,FALSE)</f>
        <v>Major Market</v>
      </c>
      <c r="R955" s="56" t="str">
        <f>HLOOKUP(Coffee_data[[#This Row],[ProductId]],Product!$B$4:$O$7,2,FALSE)</f>
        <v>Decaf</v>
      </c>
      <c r="S955" s="56" t="str">
        <f>HLOOKUP(Coffee_data[[#This Row],[ProductId]],Product!$B$4:$O$7,3,FALSE)</f>
        <v>Coffee</v>
      </c>
      <c r="T955" s="56" t="str">
        <f>HLOOKUP(Coffee_data[[#This Row],[ProductId]],Product!$B$4:$O$7,4,FALSE)</f>
        <v>Decaf Irish Cream</v>
      </c>
    </row>
    <row r="956" spans="1:20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88</v>
      </c>
      <c r="L956">
        <v>941</v>
      </c>
      <c r="M956">
        <v>8</v>
      </c>
      <c r="N956" s="2">
        <v>41790</v>
      </c>
      <c r="O956" s="19" t="str">
        <f>VLOOKUP(Coffee_data[[#This Row],[Area Code]],Location!$B$1:$E$157,2,FALSE)</f>
        <v>Florida</v>
      </c>
      <c r="P956" s="19" t="str">
        <f>VLOOKUP(Coffee_data[[#This Row],[Area Code]],Location!$B$1:$E$157,3,FALSE)</f>
        <v>East</v>
      </c>
      <c r="Q956" s="19" t="str">
        <f>VLOOKUP(Coffee_data[[#This Row],[Area Code]],Location!$B$1:$E$157,4,FALSE)</f>
        <v>Major Market</v>
      </c>
      <c r="R956" s="56" t="str">
        <f>HLOOKUP(Coffee_data[[#This Row],[ProductId]],Product!$B$4:$O$7,2,FALSE)</f>
        <v>Decaf</v>
      </c>
      <c r="S956" s="56" t="str">
        <f>HLOOKUP(Coffee_data[[#This Row],[ProductId]],Product!$B$4:$O$7,3,FALSE)</f>
        <v>Herbal Tea</v>
      </c>
      <c r="T956" s="56" t="str">
        <f>HLOOKUP(Coffee_data[[#This Row],[ProductId]],Product!$B$4:$O$7,4,FALSE)</f>
        <v>Chamomile</v>
      </c>
    </row>
    <row r="957" spans="1:20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41790</v>
      </c>
      <c r="O957" s="19" t="str">
        <f>VLOOKUP(Coffee_data[[#This Row],[Area Code]],Location!$B$1:$E$157,2,FALSE)</f>
        <v>Florida</v>
      </c>
      <c r="P957" s="19" t="str">
        <f>VLOOKUP(Coffee_data[[#This Row],[Area Code]],Location!$B$1:$E$157,3,FALSE)</f>
        <v>East</v>
      </c>
      <c r="Q957" s="19" t="str">
        <f>VLOOKUP(Coffee_data[[#This Row],[Area Code]],Location!$B$1:$E$157,4,FALSE)</f>
        <v>Major Market</v>
      </c>
      <c r="R957" s="56" t="str">
        <f>HLOOKUP(Coffee_data[[#This Row],[ProductId]],Product!$B$4:$O$7,2,FALSE)</f>
        <v>Decaf</v>
      </c>
      <c r="S957" s="56" t="str">
        <f>HLOOKUP(Coffee_data[[#This Row],[ProductId]],Product!$B$4:$O$7,3,FALSE)</f>
        <v>Herbal Tea</v>
      </c>
      <c r="T957" s="56" t="str">
        <f>HLOOKUP(Coffee_data[[#This Row],[ProductId]],Product!$B$4:$O$7,4,FALSE)</f>
        <v>Lemon</v>
      </c>
    </row>
    <row r="958" spans="1:20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70</v>
      </c>
      <c r="J958">
        <v>70</v>
      </c>
      <c r="K958">
        <v>120</v>
      </c>
      <c r="L958">
        <v>305</v>
      </c>
      <c r="M958">
        <v>10</v>
      </c>
      <c r="N958" s="2">
        <v>41790</v>
      </c>
      <c r="O958" s="19" t="str">
        <f>VLOOKUP(Coffee_data[[#This Row],[Area Code]],Location!$B$1:$E$157,2,FALSE)</f>
        <v>Florida</v>
      </c>
      <c r="P958" s="19" t="str">
        <f>VLOOKUP(Coffee_data[[#This Row],[Area Code]],Location!$B$1:$E$157,3,FALSE)</f>
        <v>East</v>
      </c>
      <c r="Q958" s="19" t="str">
        <f>VLOOKUP(Coffee_data[[#This Row],[Area Code]],Location!$B$1:$E$157,4,FALSE)</f>
        <v>Major Market</v>
      </c>
      <c r="R958" s="56" t="str">
        <f>HLOOKUP(Coffee_data[[#This Row],[ProductId]],Product!$B$4:$O$7,2,FALSE)</f>
        <v>Decaf</v>
      </c>
      <c r="S958" s="56" t="str">
        <f>HLOOKUP(Coffee_data[[#This Row],[ProductId]],Product!$B$4:$O$7,3,FALSE)</f>
        <v>Herbal Tea</v>
      </c>
      <c r="T958" s="56" t="str">
        <f>HLOOKUP(Coffee_data[[#This Row],[ProductId]],Product!$B$4:$O$7,4,FALSE)</f>
        <v>Mint</v>
      </c>
    </row>
    <row r="959" spans="1:20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41790</v>
      </c>
      <c r="O959" s="19" t="str">
        <f>VLOOKUP(Coffee_data[[#This Row],[Area Code]],Location!$B$1:$E$157,2,FALSE)</f>
        <v>Massachusetts</v>
      </c>
      <c r="P959" s="19" t="str">
        <f>VLOOKUP(Coffee_data[[#This Row],[Area Code]],Location!$B$1:$E$157,3,FALSE)</f>
        <v>East</v>
      </c>
      <c r="Q959" s="19" t="str">
        <f>VLOOKUP(Coffee_data[[#This Row],[Area Code]],Location!$B$1:$E$157,4,FALSE)</f>
        <v>Major Market</v>
      </c>
      <c r="R959" s="56" t="str">
        <f>HLOOKUP(Coffee_data[[#This Row],[ProductId]],Product!$B$4:$O$7,2,FALSE)</f>
        <v>Regular</v>
      </c>
      <c r="S959" s="56" t="str">
        <f>HLOOKUP(Coffee_data[[#This Row],[ProductId]],Product!$B$4:$O$7,3,FALSE)</f>
        <v>Tea</v>
      </c>
      <c r="T959" s="56" t="str">
        <f>HLOOKUP(Coffee_data[[#This Row],[ProductId]],Product!$B$4:$O$7,4,FALSE)</f>
        <v>Darjeeling</v>
      </c>
    </row>
    <row r="960" spans="1:20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41790</v>
      </c>
      <c r="O960" s="19" t="str">
        <f>VLOOKUP(Coffee_data[[#This Row],[Area Code]],Location!$B$1:$E$157,2,FALSE)</f>
        <v>Massachusetts</v>
      </c>
      <c r="P960" s="19" t="str">
        <f>VLOOKUP(Coffee_data[[#This Row],[Area Code]],Location!$B$1:$E$157,3,FALSE)</f>
        <v>East</v>
      </c>
      <c r="Q960" s="19" t="str">
        <f>VLOOKUP(Coffee_data[[#This Row],[Area Code]],Location!$B$1:$E$157,4,FALSE)</f>
        <v>Major Market</v>
      </c>
      <c r="R960" s="56" t="str">
        <f>HLOOKUP(Coffee_data[[#This Row],[ProductId]],Product!$B$4:$O$7,2,FALSE)</f>
        <v>Regular</v>
      </c>
      <c r="S960" s="56" t="str">
        <f>HLOOKUP(Coffee_data[[#This Row],[ProductId]],Product!$B$4:$O$7,3,FALSE)</f>
        <v>Tea</v>
      </c>
      <c r="T960" s="56" t="str">
        <f>HLOOKUP(Coffee_data[[#This Row],[ProductId]],Product!$B$4:$O$7,4,FALSE)</f>
        <v>Green Tea</v>
      </c>
    </row>
    <row r="961" spans="1:20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45</v>
      </c>
      <c r="J961">
        <v>60</v>
      </c>
      <c r="K961">
        <v>95</v>
      </c>
      <c r="L961">
        <v>351</v>
      </c>
      <c r="M961">
        <v>5</v>
      </c>
      <c r="N961" s="2">
        <v>41790</v>
      </c>
      <c r="O961" s="19" t="str">
        <f>VLOOKUP(Coffee_data[[#This Row],[Area Code]],Location!$B$1:$E$157,2,FALSE)</f>
        <v>Massachusetts</v>
      </c>
      <c r="P961" s="19" t="str">
        <f>VLOOKUP(Coffee_data[[#This Row],[Area Code]],Location!$B$1:$E$157,3,FALSE)</f>
        <v>East</v>
      </c>
      <c r="Q961" s="19" t="str">
        <f>VLOOKUP(Coffee_data[[#This Row],[Area Code]],Location!$B$1:$E$157,4,FALSE)</f>
        <v>Major Market</v>
      </c>
      <c r="R961" s="56" t="str">
        <f>HLOOKUP(Coffee_data[[#This Row],[ProductId]],Product!$B$4:$O$7,2,FALSE)</f>
        <v>Regular</v>
      </c>
      <c r="S961" s="56" t="str">
        <f>HLOOKUP(Coffee_data[[#This Row],[ProductId]],Product!$B$4:$O$7,3,FALSE)</f>
        <v>Espresso</v>
      </c>
      <c r="T961" s="56" t="str">
        <f>HLOOKUP(Coffee_data[[#This Row],[ProductId]],Product!$B$4:$O$7,4,FALSE)</f>
        <v>Caffe Mocha</v>
      </c>
    </row>
    <row r="962" spans="1:20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106</v>
      </c>
      <c r="J962">
        <v>150</v>
      </c>
      <c r="K962">
        <v>297</v>
      </c>
      <c r="L962">
        <v>339</v>
      </c>
      <c r="M962">
        <v>7</v>
      </c>
      <c r="N962" s="2">
        <v>41790</v>
      </c>
      <c r="O962" s="19" t="str">
        <f>VLOOKUP(Coffee_data[[#This Row],[Area Code]],Location!$B$1:$E$157,2,FALSE)</f>
        <v>Massachusetts</v>
      </c>
      <c r="P962" s="19" t="str">
        <f>VLOOKUP(Coffee_data[[#This Row],[Area Code]],Location!$B$1:$E$157,3,FALSE)</f>
        <v>East</v>
      </c>
      <c r="Q962" s="19" t="str">
        <f>VLOOKUP(Coffee_data[[#This Row],[Area Code]],Location!$B$1:$E$157,4,FALSE)</f>
        <v>Major Market</v>
      </c>
      <c r="R962" s="56" t="str">
        <f>HLOOKUP(Coffee_data[[#This Row],[ProductId]],Product!$B$4:$O$7,2,FALSE)</f>
        <v>Regular</v>
      </c>
      <c r="S962" s="56" t="str">
        <f>HLOOKUP(Coffee_data[[#This Row],[ProductId]],Product!$B$4:$O$7,3,FALSE)</f>
        <v>Espresso</v>
      </c>
      <c r="T962" s="56" t="str">
        <f>HLOOKUP(Coffee_data[[#This Row],[ProductId]],Product!$B$4:$O$7,4,FALSE)</f>
        <v>Regular Espresso</v>
      </c>
    </row>
    <row r="963" spans="1:20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48</v>
      </c>
      <c r="J963">
        <v>560</v>
      </c>
      <c r="K963">
        <v>608</v>
      </c>
      <c r="L963">
        <v>617</v>
      </c>
      <c r="M963">
        <v>2</v>
      </c>
      <c r="N963" s="2">
        <v>41790</v>
      </c>
      <c r="O963" s="19" t="str">
        <f>VLOOKUP(Coffee_data[[#This Row],[Area Code]],Location!$B$1:$E$157,2,FALSE)</f>
        <v>Massachusetts</v>
      </c>
      <c r="P963" s="19" t="str">
        <f>VLOOKUP(Coffee_data[[#This Row],[Area Code]],Location!$B$1:$E$157,3,FALSE)</f>
        <v>East</v>
      </c>
      <c r="Q963" s="19" t="str">
        <f>VLOOKUP(Coffee_data[[#This Row],[Area Code]],Location!$B$1:$E$157,4,FALSE)</f>
        <v>Major Market</v>
      </c>
      <c r="R963" s="56" t="str">
        <f>HLOOKUP(Coffee_data[[#This Row],[ProductId]],Product!$B$4:$O$7,2,FALSE)</f>
        <v>Regular</v>
      </c>
      <c r="S963" s="56" t="str">
        <f>HLOOKUP(Coffee_data[[#This Row],[ProductId]],Product!$B$4:$O$7,3,FALSE)</f>
        <v>Coffee</v>
      </c>
      <c r="T963" s="56" t="str">
        <f>HLOOKUP(Coffee_data[[#This Row],[ProductId]],Product!$B$4:$O$7,4,FALSE)</f>
        <v>Columbian</v>
      </c>
    </row>
    <row r="964" spans="1:20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39</v>
      </c>
      <c r="J964">
        <v>50</v>
      </c>
      <c r="K964">
        <v>80</v>
      </c>
      <c r="L964">
        <v>781</v>
      </c>
      <c r="M964">
        <v>9</v>
      </c>
      <c r="N964" s="2">
        <v>41790</v>
      </c>
      <c r="O964" s="19" t="str">
        <f>VLOOKUP(Coffee_data[[#This Row],[Area Code]],Location!$B$1:$E$157,2,FALSE)</f>
        <v>Massachusetts</v>
      </c>
      <c r="P964" s="19" t="str">
        <f>VLOOKUP(Coffee_data[[#This Row],[Area Code]],Location!$B$1:$E$157,3,FALSE)</f>
        <v>East</v>
      </c>
      <c r="Q964" s="19" t="str">
        <f>VLOOKUP(Coffee_data[[#This Row],[Area Code]],Location!$B$1:$E$157,4,FALSE)</f>
        <v>Major Market</v>
      </c>
      <c r="R964" s="56" t="str">
        <f>HLOOKUP(Coffee_data[[#This Row],[ProductId]],Product!$B$4:$O$7,2,FALSE)</f>
        <v>Decaf</v>
      </c>
      <c r="S964" s="56" t="str">
        <f>HLOOKUP(Coffee_data[[#This Row],[ProductId]],Product!$B$4:$O$7,3,FALSE)</f>
        <v>Herbal Tea</v>
      </c>
      <c r="T964" s="56" t="str">
        <f>HLOOKUP(Coffee_data[[#This Row],[ProductId]],Product!$B$4:$O$7,4,FALSE)</f>
        <v>Lemon</v>
      </c>
    </row>
    <row r="965" spans="1:20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71</v>
      </c>
      <c r="L965">
        <v>603</v>
      </c>
      <c r="M965">
        <v>11</v>
      </c>
      <c r="N965" s="2">
        <v>41790</v>
      </c>
      <c r="O965" s="19" t="str">
        <f>VLOOKUP(Coffee_data[[#This Row],[Area Code]],Location!$B$1:$E$157,2,FALSE)</f>
        <v>New Hampshire</v>
      </c>
      <c r="P965" s="19" t="str">
        <f>VLOOKUP(Coffee_data[[#This Row],[Area Code]],Location!$B$1:$E$157,3,FALSE)</f>
        <v>East</v>
      </c>
      <c r="Q965" s="19" t="str">
        <f>VLOOKUP(Coffee_data[[#This Row],[Area Code]],Location!$B$1:$E$157,4,FALSE)</f>
        <v>Small Market</v>
      </c>
      <c r="R965" s="56" t="str">
        <f>HLOOKUP(Coffee_data[[#This Row],[ProductId]],Product!$B$4:$O$7,2,FALSE)</f>
        <v>Regular</v>
      </c>
      <c r="S965" s="56" t="str">
        <f>HLOOKUP(Coffee_data[[#This Row],[ProductId]],Product!$B$4:$O$7,3,FALSE)</f>
        <v>Tea</v>
      </c>
      <c r="T965" s="56" t="str">
        <f>HLOOKUP(Coffee_data[[#This Row],[ProductId]],Product!$B$4:$O$7,4,FALSE)</f>
        <v>Darjeeling</v>
      </c>
    </row>
    <row r="966" spans="1:20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41790</v>
      </c>
      <c r="O966" s="19" t="str">
        <f>VLOOKUP(Coffee_data[[#This Row],[Area Code]],Location!$B$1:$E$157,2,FALSE)</f>
        <v>New Hampshire</v>
      </c>
      <c r="P966" s="19" t="str">
        <f>VLOOKUP(Coffee_data[[#This Row],[Area Code]],Location!$B$1:$E$157,3,FALSE)</f>
        <v>East</v>
      </c>
      <c r="Q966" s="19" t="str">
        <f>VLOOKUP(Coffee_data[[#This Row],[Area Code]],Location!$B$1:$E$157,4,FALSE)</f>
        <v>Small Market</v>
      </c>
      <c r="R966" s="56" t="str">
        <f>HLOOKUP(Coffee_data[[#This Row],[ProductId]],Product!$B$4:$O$7,2,FALSE)</f>
        <v>Regular</v>
      </c>
      <c r="S966" s="56" t="str">
        <f>HLOOKUP(Coffee_data[[#This Row],[ProductId]],Product!$B$4:$O$7,3,FALSE)</f>
        <v>Tea</v>
      </c>
      <c r="T966" s="56" t="str">
        <f>HLOOKUP(Coffee_data[[#This Row],[ProductId]],Product!$B$4:$O$7,4,FALSE)</f>
        <v>Green Tea</v>
      </c>
    </row>
    <row r="967" spans="1:20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125</v>
      </c>
      <c r="L967">
        <v>603</v>
      </c>
      <c r="M967">
        <v>5</v>
      </c>
      <c r="N967" s="2">
        <v>41790</v>
      </c>
      <c r="O967" s="19" t="str">
        <f>VLOOKUP(Coffee_data[[#This Row],[Area Code]],Location!$B$1:$E$157,2,FALSE)</f>
        <v>New Hampshire</v>
      </c>
      <c r="P967" s="19" t="str">
        <f>VLOOKUP(Coffee_data[[#This Row],[Area Code]],Location!$B$1:$E$157,3,FALSE)</f>
        <v>East</v>
      </c>
      <c r="Q967" s="19" t="str">
        <f>VLOOKUP(Coffee_data[[#This Row],[Area Code]],Location!$B$1:$E$157,4,FALSE)</f>
        <v>Small Market</v>
      </c>
      <c r="R967" s="56" t="str">
        <f>HLOOKUP(Coffee_data[[#This Row],[ProductId]],Product!$B$4:$O$7,2,FALSE)</f>
        <v>Regular</v>
      </c>
      <c r="S967" s="56" t="str">
        <f>HLOOKUP(Coffee_data[[#This Row],[ProductId]],Product!$B$4:$O$7,3,FALSE)</f>
        <v>Espresso</v>
      </c>
      <c r="T967" s="56" t="str">
        <f>HLOOKUP(Coffee_data[[#This Row],[ProductId]],Product!$B$4:$O$7,4,FALSE)</f>
        <v>Caffe Mocha</v>
      </c>
    </row>
    <row r="968" spans="1:20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37</v>
      </c>
      <c r="J968">
        <v>40</v>
      </c>
      <c r="K968">
        <v>63</v>
      </c>
      <c r="L968">
        <v>603</v>
      </c>
      <c r="M968">
        <v>7</v>
      </c>
      <c r="N968" s="2">
        <v>41790</v>
      </c>
      <c r="O968" s="19" t="str">
        <f>VLOOKUP(Coffee_data[[#This Row],[Area Code]],Location!$B$1:$E$157,2,FALSE)</f>
        <v>New Hampshire</v>
      </c>
      <c r="P968" s="19" t="str">
        <f>VLOOKUP(Coffee_data[[#This Row],[Area Code]],Location!$B$1:$E$157,3,FALSE)</f>
        <v>East</v>
      </c>
      <c r="Q968" s="19" t="str">
        <f>VLOOKUP(Coffee_data[[#This Row],[Area Code]],Location!$B$1:$E$157,4,FALSE)</f>
        <v>Small Market</v>
      </c>
      <c r="R968" s="56" t="str">
        <f>HLOOKUP(Coffee_data[[#This Row],[ProductId]],Product!$B$4:$O$7,2,FALSE)</f>
        <v>Regular</v>
      </c>
      <c r="S968" s="56" t="str">
        <f>HLOOKUP(Coffee_data[[#This Row],[ProductId]],Product!$B$4:$O$7,3,FALSE)</f>
        <v>Espresso</v>
      </c>
      <c r="T968" s="56" t="str">
        <f>HLOOKUP(Coffee_data[[#This Row],[ProductId]],Product!$B$4:$O$7,4,FALSE)</f>
        <v>Regular Espresso</v>
      </c>
    </row>
    <row r="969" spans="1:20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51</v>
      </c>
      <c r="J969">
        <v>80</v>
      </c>
      <c r="K969">
        <v>131</v>
      </c>
      <c r="L969">
        <v>603</v>
      </c>
      <c r="M969">
        <v>1</v>
      </c>
      <c r="N969" s="2">
        <v>41790</v>
      </c>
      <c r="O969" s="19" t="str">
        <f>VLOOKUP(Coffee_data[[#This Row],[Area Code]],Location!$B$1:$E$157,2,FALSE)</f>
        <v>New Hampshire</v>
      </c>
      <c r="P969" s="19" t="str">
        <f>VLOOKUP(Coffee_data[[#This Row],[Area Code]],Location!$B$1:$E$157,3,FALSE)</f>
        <v>East</v>
      </c>
      <c r="Q969" s="19" t="str">
        <f>VLOOKUP(Coffee_data[[#This Row],[Area Code]],Location!$B$1:$E$157,4,FALSE)</f>
        <v>Small Market</v>
      </c>
      <c r="R969" s="56" t="str">
        <f>HLOOKUP(Coffee_data[[#This Row],[ProductId]],Product!$B$4:$O$7,2,FALSE)</f>
        <v>Regular</v>
      </c>
      <c r="S969" s="56" t="str">
        <f>HLOOKUP(Coffee_data[[#This Row],[ProductId]],Product!$B$4:$O$7,3,FALSE)</f>
        <v>Coffee</v>
      </c>
      <c r="T969" s="56" t="str">
        <f>HLOOKUP(Coffee_data[[#This Row],[ProductId]],Product!$B$4:$O$7,4,FALSE)</f>
        <v>Amaretto</v>
      </c>
    </row>
    <row r="970" spans="1:20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48</v>
      </c>
      <c r="J970">
        <v>90</v>
      </c>
      <c r="K970">
        <v>140</v>
      </c>
      <c r="L970">
        <v>603</v>
      </c>
      <c r="M970">
        <v>2</v>
      </c>
      <c r="N970" s="2">
        <v>41790</v>
      </c>
      <c r="O970" s="19" t="str">
        <f>VLOOKUP(Coffee_data[[#This Row],[Area Code]],Location!$B$1:$E$157,2,FALSE)</f>
        <v>New Hampshire</v>
      </c>
      <c r="P970" s="19" t="str">
        <f>VLOOKUP(Coffee_data[[#This Row],[Area Code]],Location!$B$1:$E$157,3,FALSE)</f>
        <v>East</v>
      </c>
      <c r="Q970" s="19" t="str">
        <f>VLOOKUP(Coffee_data[[#This Row],[Area Code]],Location!$B$1:$E$157,4,FALSE)</f>
        <v>Small Market</v>
      </c>
      <c r="R970" s="56" t="str">
        <f>HLOOKUP(Coffee_data[[#This Row],[ProductId]],Product!$B$4:$O$7,2,FALSE)</f>
        <v>Regular</v>
      </c>
      <c r="S970" s="56" t="str">
        <f>HLOOKUP(Coffee_data[[#This Row],[ProductId]],Product!$B$4:$O$7,3,FALSE)</f>
        <v>Coffee</v>
      </c>
      <c r="T970" s="56" t="str">
        <f>HLOOKUP(Coffee_data[[#This Row],[ProductId]],Product!$B$4:$O$7,4,FALSE)</f>
        <v>Columbian</v>
      </c>
    </row>
    <row r="971" spans="1:20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41790</v>
      </c>
      <c r="O971" s="19" t="str">
        <f>VLOOKUP(Coffee_data[[#This Row],[Area Code]],Location!$B$1:$E$157,2,FALSE)</f>
        <v>New Hampshire</v>
      </c>
      <c r="P971" s="19" t="str">
        <f>VLOOKUP(Coffee_data[[#This Row],[Area Code]],Location!$B$1:$E$157,3,FALSE)</f>
        <v>East</v>
      </c>
      <c r="Q971" s="19" t="str">
        <f>VLOOKUP(Coffee_data[[#This Row],[Area Code]],Location!$B$1:$E$157,4,FALSE)</f>
        <v>Small Market</v>
      </c>
      <c r="R971" s="56" t="str">
        <f>HLOOKUP(Coffee_data[[#This Row],[ProductId]],Product!$B$4:$O$7,2,FALSE)</f>
        <v>Decaf</v>
      </c>
      <c r="S971" s="56" t="str">
        <f>HLOOKUP(Coffee_data[[#This Row],[ProductId]],Product!$B$4:$O$7,3,FALSE)</f>
        <v>Herbal Tea</v>
      </c>
      <c r="T971" s="56" t="str">
        <f>HLOOKUP(Coffee_data[[#This Row],[ProductId]],Product!$B$4:$O$7,4,FALSE)</f>
        <v>Lemon</v>
      </c>
    </row>
    <row r="972" spans="1:20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331</v>
      </c>
      <c r="L972">
        <v>516</v>
      </c>
      <c r="M972">
        <v>11</v>
      </c>
      <c r="N972" s="2">
        <v>41790</v>
      </c>
      <c r="O972" s="19" t="str">
        <f>VLOOKUP(Coffee_data[[#This Row],[Area Code]],Location!$B$1:$E$157,2,FALSE)</f>
        <v>New York</v>
      </c>
      <c r="P972" s="19" t="str">
        <f>VLOOKUP(Coffee_data[[#This Row],[Area Code]],Location!$B$1:$E$157,3,FALSE)</f>
        <v>East</v>
      </c>
      <c r="Q972" s="19" t="str">
        <f>VLOOKUP(Coffee_data[[#This Row],[Area Code]],Location!$B$1:$E$157,4,FALSE)</f>
        <v>Major Market</v>
      </c>
      <c r="R972" s="56" t="str">
        <f>HLOOKUP(Coffee_data[[#This Row],[ProductId]],Product!$B$4:$O$7,2,FALSE)</f>
        <v>Regular</v>
      </c>
      <c r="S972" s="56" t="str">
        <f>HLOOKUP(Coffee_data[[#This Row],[ProductId]],Product!$B$4:$O$7,3,FALSE)</f>
        <v>Tea</v>
      </c>
      <c r="T972" s="56" t="str">
        <f>HLOOKUP(Coffee_data[[#This Row],[ProductId]],Product!$B$4:$O$7,4,FALSE)</f>
        <v>Darjeeling</v>
      </c>
    </row>
    <row r="973" spans="1:20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278</v>
      </c>
      <c r="L973">
        <v>845</v>
      </c>
      <c r="M973">
        <v>12</v>
      </c>
      <c r="N973" s="2">
        <v>41790</v>
      </c>
      <c r="O973" s="19" t="str">
        <f>VLOOKUP(Coffee_data[[#This Row],[Area Code]],Location!$B$1:$E$157,2,FALSE)</f>
        <v>New York</v>
      </c>
      <c r="P973" s="19" t="str">
        <f>VLOOKUP(Coffee_data[[#This Row],[Area Code]],Location!$B$1:$E$157,3,FALSE)</f>
        <v>East</v>
      </c>
      <c r="Q973" s="19" t="str">
        <f>VLOOKUP(Coffee_data[[#This Row],[Area Code]],Location!$B$1:$E$157,4,FALSE)</f>
        <v>Major Market</v>
      </c>
      <c r="R973" s="56" t="str">
        <f>HLOOKUP(Coffee_data[[#This Row],[ProductId]],Product!$B$4:$O$7,2,FALSE)</f>
        <v>Regular</v>
      </c>
      <c r="S973" s="56" t="str">
        <f>HLOOKUP(Coffee_data[[#This Row],[ProductId]],Product!$B$4:$O$7,3,FALSE)</f>
        <v>Tea</v>
      </c>
      <c r="T973" s="56" t="str">
        <f>HLOOKUP(Coffee_data[[#This Row],[ProductId]],Product!$B$4:$O$7,4,FALSE)</f>
        <v>Earl Grey</v>
      </c>
    </row>
    <row r="974" spans="1:20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103</v>
      </c>
      <c r="J974">
        <v>150</v>
      </c>
      <c r="K974">
        <v>253</v>
      </c>
      <c r="L974">
        <v>718</v>
      </c>
      <c r="M974">
        <v>13</v>
      </c>
      <c r="N974" s="2">
        <v>41790</v>
      </c>
      <c r="O974" s="19" t="str">
        <f>VLOOKUP(Coffee_data[[#This Row],[Area Code]],Location!$B$1:$E$157,2,FALSE)</f>
        <v>New York</v>
      </c>
      <c r="P974" s="19" t="str">
        <f>VLOOKUP(Coffee_data[[#This Row],[Area Code]],Location!$B$1:$E$157,3,FALSE)</f>
        <v>East</v>
      </c>
      <c r="Q974" s="19" t="str">
        <f>VLOOKUP(Coffee_data[[#This Row],[Area Code]],Location!$B$1:$E$157,4,FALSE)</f>
        <v>Major Market</v>
      </c>
      <c r="R974" s="56" t="str">
        <f>HLOOKUP(Coffee_data[[#This Row],[ProductId]],Product!$B$4:$O$7,2,FALSE)</f>
        <v>Regular</v>
      </c>
      <c r="S974" s="56" t="str">
        <f>HLOOKUP(Coffee_data[[#This Row],[ProductId]],Product!$B$4:$O$7,3,FALSE)</f>
        <v>Tea</v>
      </c>
      <c r="T974" s="56" t="str">
        <f>HLOOKUP(Coffee_data[[#This Row],[ProductId]],Product!$B$4:$O$7,4,FALSE)</f>
        <v>Green Tea</v>
      </c>
    </row>
    <row r="975" spans="1:20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93</v>
      </c>
      <c r="J975">
        <v>-60</v>
      </c>
      <c r="K975">
        <v>70</v>
      </c>
      <c r="L975">
        <v>914</v>
      </c>
      <c r="M975">
        <v>5</v>
      </c>
      <c r="N975" s="2">
        <v>41790</v>
      </c>
      <c r="O975" s="19" t="str">
        <f>VLOOKUP(Coffee_data[[#This Row],[Area Code]],Location!$B$1:$E$157,2,FALSE)</f>
        <v>New York</v>
      </c>
      <c r="P975" s="19" t="str">
        <f>VLOOKUP(Coffee_data[[#This Row],[Area Code]],Location!$B$1:$E$157,3,FALSE)</f>
        <v>East</v>
      </c>
      <c r="Q975" s="19" t="str">
        <f>VLOOKUP(Coffee_data[[#This Row],[Area Code]],Location!$B$1:$E$157,4,FALSE)</f>
        <v>Major Market</v>
      </c>
      <c r="R975" s="56" t="str">
        <f>HLOOKUP(Coffee_data[[#This Row],[ProductId]],Product!$B$4:$O$7,2,FALSE)</f>
        <v>Regular</v>
      </c>
      <c r="S975" s="56" t="str">
        <f>HLOOKUP(Coffee_data[[#This Row],[ProductId]],Product!$B$4:$O$7,3,FALSE)</f>
        <v>Espresso</v>
      </c>
      <c r="T975" s="56" t="str">
        <f>HLOOKUP(Coffee_data[[#This Row],[ProductId]],Product!$B$4:$O$7,4,FALSE)</f>
        <v>Caffe Mocha</v>
      </c>
    </row>
    <row r="976" spans="1:20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205</v>
      </c>
      <c r="J976">
        <v>420</v>
      </c>
      <c r="K976">
        <v>667</v>
      </c>
      <c r="L976">
        <v>631</v>
      </c>
      <c r="M976">
        <v>7</v>
      </c>
      <c r="N976" s="2">
        <v>41790</v>
      </c>
      <c r="O976" s="19" t="str">
        <f>VLOOKUP(Coffee_data[[#This Row],[Area Code]],Location!$B$1:$E$157,2,FALSE)</f>
        <v>New York</v>
      </c>
      <c r="P976" s="19" t="str">
        <f>VLOOKUP(Coffee_data[[#This Row],[Area Code]],Location!$B$1:$E$157,3,FALSE)</f>
        <v>East</v>
      </c>
      <c r="Q976" s="19" t="str">
        <f>VLOOKUP(Coffee_data[[#This Row],[Area Code]],Location!$B$1:$E$157,4,FALSE)</f>
        <v>Major Market</v>
      </c>
      <c r="R976" s="56" t="str">
        <f>HLOOKUP(Coffee_data[[#This Row],[ProductId]],Product!$B$4:$O$7,2,FALSE)</f>
        <v>Regular</v>
      </c>
      <c r="S976" s="56" t="str">
        <f>HLOOKUP(Coffee_data[[#This Row],[ProductId]],Product!$B$4:$O$7,3,FALSE)</f>
        <v>Espresso</v>
      </c>
      <c r="T976" s="56" t="str">
        <f>HLOOKUP(Coffee_data[[#This Row],[ProductId]],Product!$B$4:$O$7,4,FALSE)</f>
        <v>Regular Espresso</v>
      </c>
    </row>
    <row r="977" spans="1:20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338</v>
      </c>
      <c r="J977">
        <v>500</v>
      </c>
      <c r="K977">
        <v>842</v>
      </c>
      <c r="L977">
        <v>646</v>
      </c>
      <c r="M977">
        <v>2</v>
      </c>
      <c r="N977" s="2">
        <v>41790</v>
      </c>
      <c r="O977" s="19" t="str">
        <f>VLOOKUP(Coffee_data[[#This Row],[Area Code]],Location!$B$1:$E$157,2,FALSE)</f>
        <v>New York</v>
      </c>
      <c r="P977" s="19" t="str">
        <f>VLOOKUP(Coffee_data[[#This Row],[Area Code]],Location!$B$1:$E$157,3,FALSE)</f>
        <v>East</v>
      </c>
      <c r="Q977" s="19" t="str">
        <f>VLOOKUP(Coffee_data[[#This Row],[Area Code]],Location!$B$1:$E$157,4,FALSE)</f>
        <v>Major Market</v>
      </c>
      <c r="R977" s="56" t="str">
        <f>HLOOKUP(Coffee_data[[#This Row],[ProductId]],Product!$B$4:$O$7,2,FALSE)</f>
        <v>Regular</v>
      </c>
      <c r="S977" s="56" t="str">
        <f>HLOOKUP(Coffee_data[[#This Row],[ProductId]],Product!$B$4:$O$7,3,FALSE)</f>
        <v>Coffee</v>
      </c>
      <c r="T977" s="56" t="str">
        <f>HLOOKUP(Coffee_data[[#This Row],[ProductId]],Product!$B$4:$O$7,4,FALSE)</f>
        <v>Columbian</v>
      </c>
    </row>
    <row r="978" spans="1:20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179</v>
      </c>
      <c r="J978">
        <v>320</v>
      </c>
      <c r="K978">
        <v>511</v>
      </c>
      <c r="L978">
        <v>607</v>
      </c>
      <c r="M978">
        <v>9</v>
      </c>
      <c r="N978" s="2">
        <v>41790</v>
      </c>
      <c r="O978" s="19" t="str">
        <f>VLOOKUP(Coffee_data[[#This Row],[Area Code]],Location!$B$1:$E$157,2,FALSE)</f>
        <v>New York</v>
      </c>
      <c r="P978" s="19" t="str">
        <f>VLOOKUP(Coffee_data[[#This Row],[Area Code]],Location!$B$1:$E$157,3,FALSE)</f>
        <v>East</v>
      </c>
      <c r="Q978" s="19" t="str">
        <f>VLOOKUP(Coffee_data[[#This Row],[Area Code]],Location!$B$1:$E$157,4,FALSE)</f>
        <v>Major Market</v>
      </c>
      <c r="R978" s="56" t="str">
        <f>HLOOKUP(Coffee_data[[#This Row],[ProductId]],Product!$B$4:$O$7,2,FALSE)</f>
        <v>Decaf</v>
      </c>
      <c r="S978" s="56" t="str">
        <f>HLOOKUP(Coffee_data[[#This Row],[ProductId]],Product!$B$4:$O$7,3,FALSE)</f>
        <v>Herbal Tea</v>
      </c>
      <c r="T978" s="56" t="str">
        <f>HLOOKUP(Coffee_data[[#This Row],[ProductId]],Product!$B$4:$O$7,4,FALSE)</f>
        <v>Lemon</v>
      </c>
    </row>
    <row r="979" spans="1:20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140</v>
      </c>
      <c r="L979">
        <v>716</v>
      </c>
      <c r="M979">
        <v>10</v>
      </c>
      <c r="N979" s="2">
        <v>41790</v>
      </c>
      <c r="O979" s="19" t="str">
        <f>VLOOKUP(Coffee_data[[#This Row],[Area Code]],Location!$B$1:$E$157,2,FALSE)</f>
        <v>New York</v>
      </c>
      <c r="P979" s="19" t="str">
        <f>VLOOKUP(Coffee_data[[#This Row],[Area Code]],Location!$B$1:$E$157,3,FALSE)</f>
        <v>East</v>
      </c>
      <c r="Q979" s="19" t="str">
        <f>VLOOKUP(Coffee_data[[#This Row],[Area Code]],Location!$B$1:$E$157,4,FALSE)</f>
        <v>Major Market</v>
      </c>
      <c r="R979" s="56" t="str">
        <f>HLOOKUP(Coffee_data[[#This Row],[ProductId]],Product!$B$4:$O$7,2,FALSE)</f>
        <v>Decaf</v>
      </c>
      <c r="S979" s="56" t="str">
        <f>HLOOKUP(Coffee_data[[#This Row],[ProductId]],Product!$B$4:$O$7,3,FALSE)</f>
        <v>Herbal Tea</v>
      </c>
      <c r="T979" s="56" t="str">
        <f>HLOOKUP(Coffee_data[[#This Row],[ProductId]],Product!$B$4:$O$7,4,FALSE)</f>
        <v>Mint</v>
      </c>
    </row>
    <row r="980" spans="1:20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36</v>
      </c>
      <c r="J980">
        <v>50</v>
      </c>
      <c r="K980">
        <v>86</v>
      </c>
      <c r="L980">
        <v>318</v>
      </c>
      <c r="M980">
        <v>6</v>
      </c>
      <c r="N980" s="2">
        <v>41790</v>
      </c>
      <c r="O980" s="19" t="str">
        <f>VLOOKUP(Coffee_data[[#This Row],[Area Code]],Location!$B$1:$E$157,2,FALSE)</f>
        <v>Louisiana</v>
      </c>
      <c r="P980" s="19" t="str">
        <f>VLOOKUP(Coffee_data[[#This Row],[Area Code]],Location!$B$1:$E$157,3,FALSE)</f>
        <v>South</v>
      </c>
      <c r="Q980" s="19" t="str">
        <f>VLOOKUP(Coffee_data[[#This Row],[Area Code]],Location!$B$1:$E$157,4,FALSE)</f>
        <v>Small Market</v>
      </c>
      <c r="R980" s="56" t="str">
        <f>HLOOKUP(Coffee_data[[#This Row],[ProductId]],Product!$B$4:$O$7,2,FALSE)</f>
        <v>Decaf</v>
      </c>
      <c r="S980" s="56" t="str">
        <f>HLOOKUP(Coffee_data[[#This Row],[ProductId]],Product!$B$4:$O$7,3,FALSE)</f>
        <v>Espresso</v>
      </c>
      <c r="T980" s="56" t="str">
        <f>HLOOKUP(Coffee_data[[#This Row],[ProductId]],Product!$B$4:$O$7,4,FALSE)</f>
        <v>Decaf Espresso</v>
      </c>
    </row>
    <row r="981" spans="1:20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36</v>
      </c>
      <c r="J981">
        <v>70</v>
      </c>
      <c r="K981">
        <v>110</v>
      </c>
      <c r="L981">
        <v>318</v>
      </c>
      <c r="M981">
        <v>4</v>
      </c>
      <c r="N981" s="2">
        <v>41790</v>
      </c>
      <c r="O981" s="19" t="str">
        <f>VLOOKUP(Coffee_data[[#This Row],[Area Code]],Location!$B$1:$E$157,2,FALSE)</f>
        <v>Louisiana</v>
      </c>
      <c r="P981" s="19" t="str">
        <f>VLOOKUP(Coffee_data[[#This Row],[Area Code]],Location!$B$1:$E$157,3,FALSE)</f>
        <v>South</v>
      </c>
      <c r="Q981" s="19" t="str">
        <f>VLOOKUP(Coffee_data[[#This Row],[Area Code]],Location!$B$1:$E$157,4,FALSE)</f>
        <v>Small Market</v>
      </c>
      <c r="R981" s="56" t="str">
        <f>HLOOKUP(Coffee_data[[#This Row],[ProductId]],Product!$B$4:$O$7,2,FALSE)</f>
        <v>Regular</v>
      </c>
      <c r="S981" s="56" t="str">
        <f>HLOOKUP(Coffee_data[[#This Row],[ProductId]],Product!$B$4:$O$7,3,FALSE)</f>
        <v>Espresso</v>
      </c>
      <c r="T981" s="56" t="str">
        <f>HLOOKUP(Coffee_data[[#This Row],[ProductId]],Product!$B$4:$O$7,4,FALSE)</f>
        <v>Caffe Latte</v>
      </c>
    </row>
    <row r="982" spans="1:20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45</v>
      </c>
      <c r="J982">
        <v>60</v>
      </c>
      <c r="K982">
        <v>95</v>
      </c>
      <c r="L982">
        <v>225</v>
      </c>
      <c r="M982">
        <v>5</v>
      </c>
      <c r="N982" s="2">
        <v>41790</v>
      </c>
      <c r="O982" s="19" t="str">
        <f>VLOOKUP(Coffee_data[[#This Row],[Area Code]],Location!$B$1:$E$157,2,FALSE)</f>
        <v>Louisiana</v>
      </c>
      <c r="P982" s="19" t="str">
        <f>VLOOKUP(Coffee_data[[#This Row],[Area Code]],Location!$B$1:$E$157,3,FALSE)</f>
        <v>South</v>
      </c>
      <c r="Q982" s="19" t="str">
        <f>VLOOKUP(Coffee_data[[#This Row],[Area Code]],Location!$B$1:$E$157,4,FALSE)</f>
        <v>Small Market</v>
      </c>
      <c r="R982" s="56" t="str">
        <f>HLOOKUP(Coffee_data[[#This Row],[ProductId]],Product!$B$4:$O$7,2,FALSE)</f>
        <v>Regular</v>
      </c>
      <c r="S982" s="56" t="str">
        <f>HLOOKUP(Coffee_data[[#This Row],[ProductId]],Product!$B$4:$O$7,3,FALSE)</f>
        <v>Espresso</v>
      </c>
      <c r="T982" s="56" t="str">
        <f>HLOOKUP(Coffee_data[[#This Row],[ProductId]],Product!$B$4:$O$7,4,FALSE)</f>
        <v>Caffe Mocha</v>
      </c>
    </row>
    <row r="983" spans="1:20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32</v>
      </c>
      <c r="J983">
        <v>60</v>
      </c>
      <c r="K983">
        <v>108</v>
      </c>
      <c r="L983">
        <v>225</v>
      </c>
      <c r="M983">
        <v>8</v>
      </c>
      <c r="N983" s="2">
        <v>41790</v>
      </c>
      <c r="O983" s="19" t="str">
        <f>VLOOKUP(Coffee_data[[#This Row],[Area Code]],Location!$B$1:$E$157,2,FALSE)</f>
        <v>Louisiana</v>
      </c>
      <c r="P983" s="19" t="str">
        <f>VLOOKUP(Coffee_data[[#This Row],[Area Code]],Location!$B$1:$E$157,3,FALSE)</f>
        <v>South</v>
      </c>
      <c r="Q983" s="19" t="str">
        <f>VLOOKUP(Coffee_data[[#This Row],[Area Code]],Location!$B$1:$E$157,4,FALSE)</f>
        <v>Small Market</v>
      </c>
      <c r="R983" s="56" t="str">
        <f>HLOOKUP(Coffee_data[[#This Row],[ProductId]],Product!$B$4:$O$7,2,FALSE)</f>
        <v>Decaf</v>
      </c>
      <c r="S983" s="56" t="str">
        <f>HLOOKUP(Coffee_data[[#This Row],[ProductId]],Product!$B$4:$O$7,3,FALSE)</f>
        <v>Herbal Tea</v>
      </c>
      <c r="T983" s="56" t="str">
        <f>HLOOKUP(Coffee_data[[#This Row],[ProductId]],Product!$B$4:$O$7,4,FALSE)</f>
        <v>Chamomile</v>
      </c>
    </row>
    <row r="984" spans="1:20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79</v>
      </c>
      <c r="J984">
        <v>90</v>
      </c>
      <c r="K984">
        <v>169</v>
      </c>
      <c r="L984">
        <v>318</v>
      </c>
      <c r="M984">
        <v>9</v>
      </c>
      <c r="N984" s="2">
        <v>41790</v>
      </c>
      <c r="O984" s="19" t="str">
        <f>VLOOKUP(Coffee_data[[#This Row],[Area Code]],Location!$B$1:$E$157,2,FALSE)</f>
        <v>Louisiana</v>
      </c>
      <c r="P984" s="19" t="str">
        <f>VLOOKUP(Coffee_data[[#This Row],[Area Code]],Location!$B$1:$E$157,3,FALSE)</f>
        <v>South</v>
      </c>
      <c r="Q984" s="19" t="str">
        <f>VLOOKUP(Coffee_data[[#This Row],[Area Code]],Location!$B$1:$E$157,4,FALSE)</f>
        <v>Small Market</v>
      </c>
      <c r="R984" s="56" t="str">
        <f>HLOOKUP(Coffee_data[[#This Row],[ProductId]],Product!$B$4:$O$7,2,FALSE)</f>
        <v>Decaf</v>
      </c>
      <c r="S984" s="56" t="str">
        <f>HLOOKUP(Coffee_data[[#This Row],[ProductId]],Product!$B$4:$O$7,3,FALSE)</f>
        <v>Herbal Tea</v>
      </c>
      <c r="T984" s="56" t="str">
        <f>HLOOKUP(Coffee_data[[#This Row],[ProductId]],Product!$B$4:$O$7,4,FALSE)</f>
        <v>Lemon</v>
      </c>
    </row>
    <row r="985" spans="1:20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41790</v>
      </c>
      <c r="O985" s="19" t="str">
        <f>VLOOKUP(Coffee_data[[#This Row],[Area Code]],Location!$B$1:$E$157,2,FALSE)</f>
        <v>Louisiana</v>
      </c>
      <c r="P985" s="19" t="str">
        <f>VLOOKUP(Coffee_data[[#This Row],[Area Code]],Location!$B$1:$E$157,3,FALSE)</f>
        <v>South</v>
      </c>
      <c r="Q985" s="19" t="str">
        <f>VLOOKUP(Coffee_data[[#This Row],[Area Code]],Location!$B$1:$E$157,4,FALSE)</f>
        <v>Small Market</v>
      </c>
      <c r="R985" s="56" t="str">
        <f>HLOOKUP(Coffee_data[[#This Row],[ProductId]],Product!$B$4:$O$7,2,FALSE)</f>
        <v>Regular</v>
      </c>
      <c r="S985" s="56" t="str">
        <f>HLOOKUP(Coffee_data[[#This Row],[ProductId]],Product!$B$4:$O$7,3,FALSE)</f>
        <v>Coffee</v>
      </c>
      <c r="T985" s="56" t="str">
        <f>HLOOKUP(Coffee_data[[#This Row],[ProductId]],Product!$B$4:$O$7,4,FALSE)</f>
        <v>Columbian</v>
      </c>
    </row>
    <row r="986" spans="1:20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73</v>
      </c>
      <c r="J986">
        <v>110</v>
      </c>
      <c r="K986">
        <v>180</v>
      </c>
      <c r="L986">
        <v>318</v>
      </c>
      <c r="M986">
        <v>3</v>
      </c>
      <c r="N986" s="2">
        <v>41790</v>
      </c>
      <c r="O986" s="19" t="str">
        <f>VLOOKUP(Coffee_data[[#This Row],[Area Code]],Location!$B$1:$E$157,2,FALSE)</f>
        <v>Louisiana</v>
      </c>
      <c r="P986" s="19" t="str">
        <f>VLOOKUP(Coffee_data[[#This Row],[Area Code]],Location!$B$1:$E$157,3,FALSE)</f>
        <v>South</v>
      </c>
      <c r="Q986" s="19" t="str">
        <f>VLOOKUP(Coffee_data[[#This Row],[Area Code]],Location!$B$1:$E$157,4,FALSE)</f>
        <v>Small Market</v>
      </c>
      <c r="R986" s="56" t="str">
        <f>HLOOKUP(Coffee_data[[#This Row],[ProductId]],Product!$B$4:$O$7,2,FALSE)</f>
        <v>Decaf</v>
      </c>
      <c r="S986" s="56" t="str">
        <f>HLOOKUP(Coffee_data[[#This Row],[ProductId]],Product!$B$4:$O$7,3,FALSE)</f>
        <v>Coffee</v>
      </c>
      <c r="T986" s="56" t="str">
        <f>HLOOKUP(Coffee_data[[#This Row],[ProductId]],Product!$B$4:$O$7,4,FALSE)</f>
        <v>Decaf Irish Cream</v>
      </c>
    </row>
    <row r="987" spans="1:20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24</v>
      </c>
      <c r="J987">
        <v>50</v>
      </c>
      <c r="K987">
        <v>74</v>
      </c>
      <c r="L987">
        <v>505</v>
      </c>
      <c r="M987">
        <v>6</v>
      </c>
      <c r="N987" s="2">
        <v>41790</v>
      </c>
      <c r="O987" s="19" t="str">
        <f>VLOOKUP(Coffee_data[[#This Row],[Area Code]],Location!$B$1:$E$157,2,FALSE)</f>
        <v>New Mexico</v>
      </c>
      <c r="P987" s="19" t="str">
        <f>VLOOKUP(Coffee_data[[#This Row],[Area Code]],Location!$B$1:$E$157,3,FALSE)</f>
        <v>South</v>
      </c>
      <c r="Q987" s="19" t="str">
        <f>VLOOKUP(Coffee_data[[#This Row],[Area Code]],Location!$B$1:$E$157,4,FALSE)</f>
        <v>Small Market</v>
      </c>
      <c r="R987" s="56" t="str">
        <f>HLOOKUP(Coffee_data[[#This Row],[ProductId]],Product!$B$4:$O$7,2,FALSE)</f>
        <v>Decaf</v>
      </c>
      <c r="S987" s="56" t="str">
        <f>HLOOKUP(Coffee_data[[#This Row],[ProductId]],Product!$B$4:$O$7,3,FALSE)</f>
        <v>Espresso</v>
      </c>
      <c r="T987" s="56" t="str">
        <f>HLOOKUP(Coffee_data[[#This Row],[ProductId]],Product!$B$4:$O$7,4,FALSE)</f>
        <v>Decaf Espresso</v>
      </c>
    </row>
    <row r="988" spans="1:20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26</v>
      </c>
      <c r="J988">
        <v>30</v>
      </c>
      <c r="K988">
        <v>64</v>
      </c>
      <c r="L988">
        <v>505</v>
      </c>
      <c r="M988">
        <v>4</v>
      </c>
      <c r="N988" s="2">
        <v>41790</v>
      </c>
      <c r="O988" s="19" t="str">
        <f>VLOOKUP(Coffee_data[[#This Row],[Area Code]],Location!$B$1:$E$157,2,FALSE)</f>
        <v>New Mexico</v>
      </c>
      <c r="P988" s="19" t="str">
        <f>VLOOKUP(Coffee_data[[#This Row],[Area Code]],Location!$B$1:$E$157,3,FALSE)</f>
        <v>South</v>
      </c>
      <c r="Q988" s="19" t="str">
        <f>VLOOKUP(Coffee_data[[#This Row],[Area Code]],Location!$B$1:$E$157,4,FALSE)</f>
        <v>Small Market</v>
      </c>
      <c r="R988" s="56" t="str">
        <f>HLOOKUP(Coffee_data[[#This Row],[ProductId]],Product!$B$4:$O$7,2,FALSE)</f>
        <v>Regular</v>
      </c>
      <c r="S988" s="56" t="str">
        <f>HLOOKUP(Coffee_data[[#This Row],[ProductId]],Product!$B$4:$O$7,3,FALSE)</f>
        <v>Espresso</v>
      </c>
      <c r="T988" s="56" t="str">
        <f>HLOOKUP(Coffee_data[[#This Row],[ProductId]],Product!$B$4:$O$7,4,FALSE)</f>
        <v>Caffe Latte</v>
      </c>
    </row>
    <row r="989" spans="1:20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105</v>
      </c>
      <c r="L989">
        <v>505</v>
      </c>
      <c r="M989">
        <v>5</v>
      </c>
      <c r="N989" s="2">
        <v>41790</v>
      </c>
      <c r="O989" s="19" t="str">
        <f>VLOOKUP(Coffee_data[[#This Row],[Area Code]],Location!$B$1:$E$157,2,FALSE)</f>
        <v>New Mexico</v>
      </c>
      <c r="P989" s="19" t="str">
        <f>VLOOKUP(Coffee_data[[#This Row],[Area Code]],Location!$B$1:$E$157,3,FALSE)</f>
        <v>South</v>
      </c>
      <c r="Q989" s="19" t="str">
        <f>VLOOKUP(Coffee_data[[#This Row],[Area Code]],Location!$B$1:$E$157,4,FALSE)</f>
        <v>Small Market</v>
      </c>
      <c r="R989" s="56" t="str">
        <f>HLOOKUP(Coffee_data[[#This Row],[ProductId]],Product!$B$4:$O$7,2,FALSE)</f>
        <v>Regular</v>
      </c>
      <c r="S989" s="56" t="str">
        <f>HLOOKUP(Coffee_data[[#This Row],[ProductId]],Product!$B$4:$O$7,3,FALSE)</f>
        <v>Espresso</v>
      </c>
      <c r="T989" s="56" t="str">
        <f>HLOOKUP(Coffee_data[[#This Row],[ProductId]],Product!$B$4:$O$7,4,FALSE)</f>
        <v>Caffe Mocha</v>
      </c>
    </row>
    <row r="990" spans="1:20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42</v>
      </c>
      <c r="L990">
        <v>505</v>
      </c>
      <c r="M990">
        <v>8</v>
      </c>
      <c r="N990" s="2">
        <v>41790</v>
      </c>
      <c r="O990" s="19" t="str">
        <f>VLOOKUP(Coffee_data[[#This Row],[Area Code]],Location!$B$1:$E$157,2,FALSE)</f>
        <v>New Mexico</v>
      </c>
      <c r="P990" s="19" t="str">
        <f>VLOOKUP(Coffee_data[[#This Row],[Area Code]],Location!$B$1:$E$157,3,FALSE)</f>
        <v>South</v>
      </c>
      <c r="Q990" s="19" t="str">
        <f>VLOOKUP(Coffee_data[[#This Row],[Area Code]],Location!$B$1:$E$157,4,FALSE)</f>
        <v>Small Market</v>
      </c>
      <c r="R990" s="56" t="str">
        <f>HLOOKUP(Coffee_data[[#This Row],[ProductId]],Product!$B$4:$O$7,2,FALSE)</f>
        <v>Decaf</v>
      </c>
      <c r="S990" s="56" t="str">
        <f>HLOOKUP(Coffee_data[[#This Row],[ProductId]],Product!$B$4:$O$7,3,FALSE)</f>
        <v>Herbal Tea</v>
      </c>
      <c r="T990" s="56" t="str">
        <f>HLOOKUP(Coffee_data[[#This Row],[ProductId]],Product!$B$4:$O$7,4,FALSE)</f>
        <v>Chamomile</v>
      </c>
    </row>
    <row r="991" spans="1:20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39</v>
      </c>
      <c r="J991">
        <v>30</v>
      </c>
      <c r="K991">
        <v>69</v>
      </c>
      <c r="L991">
        <v>505</v>
      </c>
      <c r="M991">
        <v>9</v>
      </c>
      <c r="N991" s="2">
        <v>41790</v>
      </c>
      <c r="O991" s="19" t="str">
        <f>VLOOKUP(Coffee_data[[#This Row],[Area Code]],Location!$B$1:$E$157,2,FALSE)</f>
        <v>New Mexico</v>
      </c>
      <c r="P991" s="19" t="str">
        <f>VLOOKUP(Coffee_data[[#This Row],[Area Code]],Location!$B$1:$E$157,3,FALSE)</f>
        <v>South</v>
      </c>
      <c r="Q991" s="19" t="str">
        <f>VLOOKUP(Coffee_data[[#This Row],[Area Code]],Location!$B$1:$E$157,4,FALSE)</f>
        <v>Small Market</v>
      </c>
      <c r="R991" s="56" t="str">
        <f>HLOOKUP(Coffee_data[[#This Row],[ProductId]],Product!$B$4:$O$7,2,FALSE)</f>
        <v>Decaf</v>
      </c>
      <c r="S991" s="56" t="str">
        <f>HLOOKUP(Coffee_data[[#This Row],[ProductId]],Product!$B$4:$O$7,3,FALSE)</f>
        <v>Herbal Tea</v>
      </c>
      <c r="T991" s="56" t="str">
        <f>HLOOKUP(Coffee_data[[#This Row],[ProductId]],Product!$B$4:$O$7,4,FALSE)</f>
        <v>Lemon</v>
      </c>
    </row>
    <row r="992" spans="1:20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68</v>
      </c>
      <c r="J992">
        <v>120</v>
      </c>
      <c r="K992">
        <v>192</v>
      </c>
      <c r="L992">
        <v>505</v>
      </c>
      <c r="M992">
        <v>2</v>
      </c>
      <c r="N992" s="2">
        <v>41790</v>
      </c>
      <c r="O992" s="19" t="str">
        <f>VLOOKUP(Coffee_data[[#This Row],[Area Code]],Location!$B$1:$E$157,2,FALSE)</f>
        <v>New Mexico</v>
      </c>
      <c r="P992" s="19" t="str">
        <f>VLOOKUP(Coffee_data[[#This Row],[Area Code]],Location!$B$1:$E$157,3,FALSE)</f>
        <v>South</v>
      </c>
      <c r="Q992" s="19" t="str">
        <f>VLOOKUP(Coffee_data[[#This Row],[Area Code]],Location!$B$1:$E$157,4,FALSE)</f>
        <v>Small Market</v>
      </c>
      <c r="R992" s="56" t="str">
        <f>HLOOKUP(Coffee_data[[#This Row],[ProductId]],Product!$B$4:$O$7,2,FALSE)</f>
        <v>Regular</v>
      </c>
      <c r="S992" s="56" t="str">
        <f>HLOOKUP(Coffee_data[[#This Row],[ProductId]],Product!$B$4:$O$7,3,FALSE)</f>
        <v>Coffee</v>
      </c>
      <c r="T992" s="56" t="str">
        <f>HLOOKUP(Coffee_data[[#This Row],[ProductId]],Product!$B$4:$O$7,4,FALSE)</f>
        <v>Columbian</v>
      </c>
    </row>
    <row r="993" spans="1:20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146</v>
      </c>
      <c r="J993">
        <v>30</v>
      </c>
      <c r="K993">
        <v>170</v>
      </c>
      <c r="L993">
        <v>505</v>
      </c>
      <c r="M993">
        <v>3</v>
      </c>
      <c r="N993" s="2">
        <v>41790</v>
      </c>
      <c r="O993" s="19" t="str">
        <f>VLOOKUP(Coffee_data[[#This Row],[Area Code]],Location!$B$1:$E$157,2,FALSE)</f>
        <v>New Mexico</v>
      </c>
      <c r="P993" s="19" t="str">
        <f>VLOOKUP(Coffee_data[[#This Row],[Area Code]],Location!$B$1:$E$157,3,FALSE)</f>
        <v>South</v>
      </c>
      <c r="Q993" s="19" t="str">
        <f>VLOOKUP(Coffee_data[[#This Row],[Area Code]],Location!$B$1:$E$157,4,FALSE)</f>
        <v>Small Market</v>
      </c>
      <c r="R993" s="56" t="str">
        <f>HLOOKUP(Coffee_data[[#This Row],[ProductId]],Product!$B$4:$O$7,2,FALSE)</f>
        <v>Decaf</v>
      </c>
      <c r="S993" s="56" t="str">
        <f>HLOOKUP(Coffee_data[[#This Row],[ProductId]],Product!$B$4:$O$7,3,FALSE)</f>
        <v>Coffee</v>
      </c>
      <c r="T993" s="56" t="str">
        <f>HLOOKUP(Coffee_data[[#This Row],[ProductId]],Product!$B$4:$O$7,4,FALSE)</f>
        <v>Decaf Irish Cream</v>
      </c>
    </row>
    <row r="994" spans="1:20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236</v>
      </c>
      <c r="L994">
        <v>918</v>
      </c>
      <c r="M994">
        <v>6</v>
      </c>
      <c r="N994" s="2">
        <v>41790</v>
      </c>
      <c r="O994" s="19" t="str">
        <f>VLOOKUP(Coffee_data[[#This Row],[Area Code]],Location!$B$1:$E$157,2,FALSE)</f>
        <v>Oklahoma</v>
      </c>
      <c r="P994" s="19" t="str">
        <f>VLOOKUP(Coffee_data[[#This Row],[Area Code]],Location!$B$1:$E$157,3,FALSE)</f>
        <v>South</v>
      </c>
      <c r="Q994" s="19" t="str">
        <f>VLOOKUP(Coffee_data[[#This Row],[Area Code]],Location!$B$1:$E$157,4,FALSE)</f>
        <v>Small Market</v>
      </c>
      <c r="R994" s="56" t="str">
        <f>HLOOKUP(Coffee_data[[#This Row],[ProductId]],Product!$B$4:$O$7,2,FALSE)</f>
        <v>Decaf</v>
      </c>
      <c r="S994" s="56" t="str">
        <f>HLOOKUP(Coffee_data[[#This Row],[ProductId]],Product!$B$4:$O$7,3,FALSE)</f>
        <v>Espresso</v>
      </c>
      <c r="T994" s="56" t="str">
        <f>HLOOKUP(Coffee_data[[#This Row],[ProductId]],Product!$B$4:$O$7,4,FALSE)</f>
        <v>Decaf Espresso</v>
      </c>
    </row>
    <row r="995" spans="1:20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92</v>
      </c>
      <c r="J995">
        <v>140</v>
      </c>
      <c r="K995">
        <v>240</v>
      </c>
      <c r="L995">
        <v>918</v>
      </c>
      <c r="M995">
        <v>4</v>
      </c>
      <c r="N995" s="2">
        <v>41790</v>
      </c>
      <c r="O995" s="19" t="str">
        <f>VLOOKUP(Coffee_data[[#This Row],[Area Code]],Location!$B$1:$E$157,2,FALSE)</f>
        <v>Oklahoma</v>
      </c>
      <c r="P995" s="19" t="str">
        <f>VLOOKUP(Coffee_data[[#This Row],[Area Code]],Location!$B$1:$E$157,3,FALSE)</f>
        <v>South</v>
      </c>
      <c r="Q995" s="19" t="str">
        <f>VLOOKUP(Coffee_data[[#This Row],[Area Code]],Location!$B$1:$E$157,4,FALSE)</f>
        <v>Small Market</v>
      </c>
      <c r="R995" s="56" t="str">
        <f>HLOOKUP(Coffee_data[[#This Row],[ProductId]],Product!$B$4:$O$7,2,FALSE)</f>
        <v>Regular</v>
      </c>
      <c r="S995" s="56" t="str">
        <f>HLOOKUP(Coffee_data[[#This Row],[ProductId]],Product!$B$4:$O$7,3,FALSE)</f>
        <v>Espresso</v>
      </c>
      <c r="T995" s="56" t="str">
        <f>HLOOKUP(Coffee_data[[#This Row],[ProductId]],Product!$B$4:$O$7,4,FALSE)</f>
        <v>Caffe Latte</v>
      </c>
    </row>
    <row r="996" spans="1:20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41790</v>
      </c>
      <c r="O996" s="19" t="str">
        <f>VLOOKUP(Coffee_data[[#This Row],[Area Code]],Location!$B$1:$E$157,2,FALSE)</f>
        <v>Oklahoma</v>
      </c>
      <c r="P996" s="19" t="str">
        <f>VLOOKUP(Coffee_data[[#This Row],[Area Code]],Location!$B$1:$E$157,3,FALSE)</f>
        <v>South</v>
      </c>
      <c r="Q996" s="19" t="str">
        <f>VLOOKUP(Coffee_data[[#This Row],[Area Code]],Location!$B$1:$E$157,4,FALSE)</f>
        <v>Small Market</v>
      </c>
      <c r="R996" s="56" t="str">
        <f>HLOOKUP(Coffee_data[[#This Row],[ProductId]],Product!$B$4:$O$7,2,FALSE)</f>
        <v>Regular</v>
      </c>
      <c r="S996" s="56" t="str">
        <f>HLOOKUP(Coffee_data[[#This Row],[ProductId]],Product!$B$4:$O$7,3,FALSE)</f>
        <v>Espresso</v>
      </c>
      <c r="T996" s="56" t="str">
        <f>HLOOKUP(Coffee_data[[#This Row],[ProductId]],Product!$B$4:$O$7,4,FALSE)</f>
        <v>Caffe Mocha</v>
      </c>
    </row>
    <row r="997" spans="1:20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58</v>
      </c>
      <c r="J997">
        <v>80</v>
      </c>
      <c r="K997">
        <v>130</v>
      </c>
      <c r="L997">
        <v>918</v>
      </c>
      <c r="M997">
        <v>8</v>
      </c>
      <c r="N997" s="2">
        <v>41790</v>
      </c>
      <c r="O997" s="19" t="str">
        <f>VLOOKUP(Coffee_data[[#This Row],[Area Code]],Location!$B$1:$E$157,2,FALSE)</f>
        <v>Oklahoma</v>
      </c>
      <c r="P997" s="19" t="str">
        <f>VLOOKUP(Coffee_data[[#This Row],[Area Code]],Location!$B$1:$E$157,3,FALSE)</f>
        <v>South</v>
      </c>
      <c r="Q997" s="19" t="str">
        <f>VLOOKUP(Coffee_data[[#This Row],[Area Code]],Location!$B$1:$E$157,4,FALSE)</f>
        <v>Small Market</v>
      </c>
      <c r="R997" s="56" t="str">
        <f>HLOOKUP(Coffee_data[[#This Row],[ProductId]],Product!$B$4:$O$7,2,FALSE)</f>
        <v>Decaf</v>
      </c>
      <c r="S997" s="56" t="str">
        <f>HLOOKUP(Coffee_data[[#This Row],[ProductId]],Product!$B$4:$O$7,3,FALSE)</f>
        <v>Herbal Tea</v>
      </c>
      <c r="T997" s="56" t="str">
        <f>HLOOKUP(Coffee_data[[#This Row],[ProductId]],Product!$B$4:$O$7,4,FALSE)</f>
        <v>Chamomile</v>
      </c>
    </row>
    <row r="998" spans="1:20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41790</v>
      </c>
      <c r="O998" s="19" t="str">
        <f>VLOOKUP(Coffee_data[[#This Row],[Area Code]],Location!$B$1:$E$157,2,FALSE)</f>
        <v>Oklahoma</v>
      </c>
      <c r="P998" s="19" t="str">
        <f>VLOOKUP(Coffee_data[[#This Row],[Area Code]],Location!$B$1:$E$157,3,FALSE)</f>
        <v>South</v>
      </c>
      <c r="Q998" s="19" t="str">
        <f>VLOOKUP(Coffee_data[[#This Row],[Area Code]],Location!$B$1:$E$157,4,FALSE)</f>
        <v>Small Market</v>
      </c>
      <c r="R998" s="56" t="str">
        <f>HLOOKUP(Coffee_data[[#This Row],[ProductId]],Product!$B$4:$O$7,2,FALSE)</f>
        <v>Decaf</v>
      </c>
      <c r="S998" s="56" t="str">
        <f>HLOOKUP(Coffee_data[[#This Row],[ProductId]],Product!$B$4:$O$7,3,FALSE)</f>
        <v>Herbal Tea</v>
      </c>
      <c r="T998" s="56" t="str">
        <f>HLOOKUP(Coffee_data[[#This Row],[ProductId]],Product!$B$4:$O$7,4,FALSE)</f>
        <v>Lemon</v>
      </c>
    </row>
    <row r="999" spans="1:20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52</v>
      </c>
      <c r="J999">
        <v>70</v>
      </c>
      <c r="K999">
        <v>122</v>
      </c>
      <c r="L999">
        <v>918</v>
      </c>
      <c r="M999">
        <v>2</v>
      </c>
      <c r="N999" s="2">
        <v>41790</v>
      </c>
      <c r="O999" s="19" t="str">
        <f>VLOOKUP(Coffee_data[[#This Row],[Area Code]],Location!$B$1:$E$157,2,FALSE)</f>
        <v>Oklahoma</v>
      </c>
      <c r="P999" s="19" t="str">
        <f>VLOOKUP(Coffee_data[[#This Row],[Area Code]],Location!$B$1:$E$157,3,FALSE)</f>
        <v>South</v>
      </c>
      <c r="Q999" s="19" t="str">
        <f>VLOOKUP(Coffee_data[[#This Row],[Area Code]],Location!$B$1:$E$157,4,FALSE)</f>
        <v>Small Market</v>
      </c>
      <c r="R999" s="56" t="str">
        <f>HLOOKUP(Coffee_data[[#This Row],[ProductId]],Product!$B$4:$O$7,2,FALSE)</f>
        <v>Regular</v>
      </c>
      <c r="S999" s="56" t="str">
        <f>HLOOKUP(Coffee_data[[#This Row],[ProductId]],Product!$B$4:$O$7,3,FALSE)</f>
        <v>Coffee</v>
      </c>
      <c r="T999" s="56" t="str">
        <f>HLOOKUP(Coffee_data[[#This Row],[ProductId]],Product!$B$4:$O$7,4,FALSE)</f>
        <v>Columbian</v>
      </c>
    </row>
    <row r="1000" spans="1:20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33</v>
      </c>
      <c r="J1000">
        <v>40</v>
      </c>
      <c r="K1000">
        <v>73</v>
      </c>
      <c r="L1000">
        <v>405</v>
      </c>
      <c r="M1000">
        <v>3</v>
      </c>
      <c r="N1000" s="2">
        <v>41790</v>
      </c>
      <c r="O1000" s="19" t="str">
        <f>VLOOKUP(Coffee_data[[#This Row],[Area Code]],Location!$B$1:$E$157,2,FALSE)</f>
        <v>Oklahoma</v>
      </c>
      <c r="P1000" s="19" t="str">
        <f>VLOOKUP(Coffee_data[[#This Row],[Area Code]],Location!$B$1:$E$157,3,FALSE)</f>
        <v>South</v>
      </c>
      <c r="Q1000" s="19" t="str">
        <f>VLOOKUP(Coffee_data[[#This Row],[Area Code]],Location!$B$1:$E$157,4,FALSE)</f>
        <v>Small Market</v>
      </c>
      <c r="R1000" s="56" t="str">
        <f>HLOOKUP(Coffee_data[[#This Row],[ProductId]],Product!$B$4:$O$7,2,FALSE)</f>
        <v>Decaf</v>
      </c>
      <c r="S1000" s="56" t="str">
        <f>HLOOKUP(Coffee_data[[#This Row],[ProductId]],Product!$B$4:$O$7,3,FALSE)</f>
        <v>Coffee</v>
      </c>
      <c r="T1000" s="56" t="str">
        <f>HLOOKUP(Coffee_data[[#This Row],[ProductId]],Product!$B$4:$O$7,4,FALSE)</f>
        <v>Decaf Irish Cream</v>
      </c>
    </row>
    <row r="1001" spans="1:20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74</v>
      </c>
      <c r="J1001">
        <v>110</v>
      </c>
      <c r="K1001">
        <v>184</v>
      </c>
      <c r="L1001">
        <v>469</v>
      </c>
      <c r="M1001">
        <v>6</v>
      </c>
      <c r="N1001" s="2">
        <v>41790</v>
      </c>
      <c r="O1001" s="19" t="str">
        <f>VLOOKUP(Coffee_data[[#This Row],[Area Code]],Location!$B$1:$E$157,2,FALSE)</f>
        <v>Texas</v>
      </c>
      <c r="P1001" s="19" t="str">
        <f>VLOOKUP(Coffee_data[[#This Row],[Area Code]],Location!$B$1:$E$157,3,FALSE)</f>
        <v>South</v>
      </c>
      <c r="Q1001" s="19" t="str">
        <f>VLOOKUP(Coffee_data[[#This Row],[Area Code]],Location!$B$1:$E$157,4,FALSE)</f>
        <v>Major Market</v>
      </c>
      <c r="R1001" s="56" t="str">
        <f>HLOOKUP(Coffee_data[[#This Row],[ProductId]],Product!$B$4:$O$7,2,FALSE)</f>
        <v>Decaf</v>
      </c>
      <c r="S1001" s="56" t="str">
        <f>HLOOKUP(Coffee_data[[#This Row],[ProductId]],Product!$B$4:$O$7,3,FALSE)</f>
        <v>Espresso</v>
      </c>
      <c r="T1001" s="56" t="str">
        <f>HLOOKUP(Coffee_data[[#This Row],[ProductId]],Product!$B$4:$O$7,4,FALSE)</f>
        <v>Decaf Espresso</v>
      </c>
    </row>
    <row r="1002" spans="1:20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44</v>
      </c>
      <c r="J1002">
        <v>70</v>
      </c>
      <c r="K1002">
        <v>110</v>
      </c>
      <c r="L1002">
        <v>936</v>
      </c>
      <c r="M1002">
        <v>4</v>
      </c>
      <c r="N1002" s="2">
        <v>41790</v>
      </c>
      <c r="O1002" s="19" t="str">
        <f>VLOOKUP(Coffee_data[[#This Row],[Area Code]],Location!$B$1:$E$157,2,FALSE)</f>
        <v>Texas</v>
      </c>
      <c r="P1002" s="19" t="str">
        <f>VLOOKUP(Coffee_data[[#This Row],[Area Code]],Location!$B$1:$E$157,3,FALSE)</f>
        <v>South</v>
      </c>
      <c r="Q1002" s="19" t="str">
        <f>VLOOKUP(Coffee_data[[#This Row],[Area Code]],Location!$B$1:$E$157,4,FALSE)</f>
        <v>Major Market</v>
      </c>
      <c r="R1002" s="56" t="str">
        <f>HLOOKUP(Coffee_data[[#This Row],[ProductId]],Product!$B$4:$O$7,2,FALSE)</f>
        <v>Regular</v>
      </c>
      <c r="S1002" s="56" t="str">
        <f>HLOOKUP(Coffee_data[[#This Row],[ProductId]],Product!$B$4:$O$7,3,FALSE)</f>
        <v>Espresso</v>
      </c>
      <c r="T1002" s="56" t="str">
        <f>HLOOKUP(Coffee_data[[#This Row],[ProductId]],Product!$B$4:$O$7,4,FALSE)</f>
        <v>Caffe Latte</v>
      </c>
    </row>
    <row r="1003" spans="1:20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85</v>
      </c>
      <c r="J1003">
        <v>140</v>
      </c>
      <c r="K1003">
        <v>230</v>
      </c>
      <c r="L1003">
        <v>281</v>
      </c>
      <c r="M1003">
        <v>5</v>
      </c>
      <c r="N1003" s="2">
        <v>41790</v>
      </c>
      <c r="O1003" s="19" t="str">
        <f>VLOOKUP(Coffee_data[[#This Row],[Area Code]],Location!$B$1:$E$157,2,FALSE)</f>
        <v>Texas</v>
      </c>
      <c r="P1003" s="19" t="str">
        <f>VLOOKUP(Coffee_data[[#This Row],[Area Code]],Location!$B$1:$E$157,3,FALSE)</f>
        <v>South</v>
      </c>
      <c r="Q1003" s="19" t="str">
        <f>VLOOKUP(Coffee_data[[#This Row],[Area Code]],Location!$B$1:$E$157,4,FALSE)</f>
        <v>Major Market</v>
      </c>
      <c r="R1003" s="56" t="str">
        <f>HLOOKUP(Coffee_data[[#This Row],[ProductId]],Product!$B$4:$O$7,2,FALSE)</f>
        <v>Regular</v>
      </c>
      <c r="S1003" s="56" t="str">
        <f>HLOOKUP(Coffee_data[[#This Row],[ProductId]],Product!$B$4:$O$7,3,FALSE)</f>
        <v>Espresso</v>
      </c>
      <c r="T1003" s="56" t="str">
        <f>HLOOKUP(Coffee_data[[#This Row],[ProductId]],Product!$B$4:$O$7,4,FALSE)</f>
        <v>Caffe Mocha</v>
      </c>
    </row>
    <row r="1004" spans="1:20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32</v>
      </c>
      <c r="J1004">
        <v>70</v>
      </c>
      <c r="K1004">
        <v>110</v>
      </c>
      <c r="L1004">
        <v>832</v>
      </c>
      <c r="M1004">
        <v>8</v>
      </c>
      <c r="N1004" s="2">
        <v>41790</v>
      </c>
      <c r="O1004" s="19" t="str">
        <f>VLOOKUP(Coffee_data[[#This Row],[Area Code]],Location!$B$1:$E$157,2,FALSE)</f>
        <v>Texas</v>
      </c>
      <c r="P1004" s="19" t="str">
        <f>VLOOKUP(Coffee_data[[#This Row],[Area Code]],Location!$B$1:$E$157,3,FALSE)</f>
        <v>South</v>
      </c>
      <c r="Q1004" s="19" t="str">
        <f>VLOOKUP(Coffee_data[[#This Row],[Area Code]],Location!$B$1:$E$157,4,FALSE)</f>
        <v>Major Market</v>
      </c>
      <c r="R1004" s="56" t="str">
        <f>HLOOKUP(Coffee_data[[#This Row],[ProductId]],Product!$B$4:$O$7,2,FALSE)</f>
        <v>Decaf</v>
      </c>
      <c r="S1004" s="56" t="str">
        <f>HLOOKUP(Coffee_data[[#This Row],[ProductId]],Product!$B$4:$O$7,3,FALSE)</f>
        <v>Herbal Tea</v>
      </c>
      <c r="T1004" s="56" t="str">
        <f>HLOOKUP(Coffee_data[[#This Row],[ProductId]],Product!$B$4:$O$7,4,FALSE)</f>
        <v>Chamomile</v>
      </c>
    </row>
    <row r="1005" spans="1:20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99</v>
      </c>
      <c r="L1005">
        <v>409</v>
      </c>
      <c r="M1005">
        <v>9</v>
      </c>
      <c r="N1005" s="2">
        <v>41790</v>
      </c>
      <c r="O1005" s="19" t="str">
        <f>VLOOKUP(Coffee_data[[#This Row],[Area Code]],Location!$B$1:$E$157,2,FALSE)</f>
        <v>Texas</v>
      </c>
      <c r="P1005" s="19" t="str">
        <f>VLOOKUP(Coffee_data[[#This Row],[Area Code]],Location!$B$1:$E$157,3,FALSE)</f>
        <v>South</v>
      </c>
      <c r="Q1005" s="19" t="str">
        <f>VLOOKUP(Coffee_data[[#This Row],[Area Code]],Location!$B$1:$E$157,4,FALSE)</f>
        <v>Major Market</v>
      </c>
      <c r="R1005" s="56" t="str">
        <f>HLOOKUP(Coffee_data[[#This Row],[ProductId]],Product!$B$4:$O$7,2,FALSE)</f>
        <v>Decaf</v>
      </c>
      <c r="S1005" s="56" t="str">
        <f>HLOOKUP(Coffee_data[[#This Row],[ProductId]],Product!$B$4:$O$7,3,FALSE)</f>
        <v>Herbal Tea</v>
      </c>
      <c r="T1005" s="56" t="str">
        <f>HLOOKUP(Coffee_data[[#This Row],[ProductId]],Product!$B$4:$O$7,4,FALSE)</f>
        <v>Lemon</v>
      </c>
    </row>
    <row r="1006" spans="1:20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280</v>
      </c>
      <c r="J1006">
        <v>360</v>
      </c>
      <c r="K1006">
        <v>658</v>
      </c>
      <c r="L1006">
        <v>210</v>
      </c>
      <c r="M1006">
        <v>2</v>
      </c>
      <c r="N1006" s="2">
        <v>41790</v>
      </c>
      <c r="O1006" s="19" t="str">
        <f>VLOOKUP(Coffee_data[[#This Row],[Area Code]],Location!$B$1:$E$157,2,FALSE)</f>
        <v>Texas</v>
      </c>
      <c r="P1006" s="19" t="str">
        <f>VLOOKUP(Coffee_data[[#This Row],[Area Code]],Location!$B$1:$E$157,3,FALSE)</f>
        <v>South</v>
      </c>
      <c r="Q1006" s="19" t="str">
        <f>VLOOKUP(Coffee_data[[#This Row],[Area Code]],Location!$B$1:$E$157,4,FALSE)</f>
        <v>Major Market</v>
      </c>
      <c r="R1006" s="56" t="str">
        <f>HLOOKUP(Coffee_data[[#This Row],[ProductId]],Product!$B$4:$O$7,2,FALSE)</f>
        <v>Regular</v>
      </c>
      <c r="S1006" s="56" t="str">
        <f>HLOOKUP(Coffee_data[[#This Row],[ProductId]],Product!$B$4:$O$7,3,FALSE)</f>
        <v>Coffee</v>
      </c>
      <c r="T1006" s="56" t="str">
        <f>HLOOKUP(Coffee_data[[#This Row],[ProductId]],Product!$B$4:$O$7,4,FALSE)</f>
        <v>Columbian</v>
      </c>
    </row>
    <row r="1007" spans="1:20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86</v>
      </c>
      <c r="J1007">
        <v>130</v>
      </c>
      <c r="K1007">
        <v>230</v>
      </c>
      <c r="L1007">
        <v>806</v>
      </c>
      <c r="M1007">
        <v>3</v>
      </c>
      <c r="N1007" s="2">
        <v>41790</v>
      </c>
      <c r="O1007" s="19" t="str">
        <f>VLOOKUP(Coffee_data[[#This Row],[Area Code]],Location!$B$1:$E$157,2,FALSE)</f>
        <v>Texas</v>
      </c>
      <c r="P1007" s="19" t="str">
        <f>VLOOKUP(Coffee_data[[#This Row],[Area Code]],Location!$B$1:$E$157,3,FALSE)</f>
        <v>South</v>
      </c>
      <c r="Q1007" s="19" t="str">
        <f>VLOOKUP(Coffee_data[[#This Row],[Area Code]],Location!$B$1:$E$157,4,FALSE)</f>
        <v>Major Market</v>
      </c>
      <c r="R1007" s="56" t="str">
        <f>HLOOKUP(Coffee_data[[#This Row],[ProductId]],Product!$B$4:$O$7,2,FALSE)</f>
        <v>Decaf</v>
      </c>
      <c r="S1007" s="56" t="str">
        <f>HLOOKUP(Coffee_data[[#This Row],[ProductId]],Product!$B$4:$O$7,3,FALSE)</f>
        <v>Coffee</v>
      </c>
      <c r="T1007" s="56" t="str">
        <f>HLOOKUP(Coffee_data[[#This Row],[ProductId]],Product!$B$4:$O$7,4,FALSE)</f>
        <v>Decaf Irish Cream</v>
      </c>
    </row>
    <row r="1008" spans="1:20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26</v>
      </c>
      <c r="J1008">
        <v>50</v>
      </c>
      <c r="K1008">
        <v>84</v>
      </c>
      <c r="L1008">
        <v>435</v>
      </c>
      <c r="M1008">
        <v>4</v>
      </c>
      <c r="N1008" s="2">
        <v>41790</v>
      </c>
      <c r="O1008" s="19" t="str">
        <f>VLOOKUP(Coffee_data[[#This Row],[Area Code]],Location!$B$1:$E$157,2,FALSE)</f>
        <v>Utah</v>
      </c>
      <c r="P1008" s="19" t="str">
        <f>VLOOKUP(Coffee_data[[#This Row],[Area Code]],Location!$B$1:$E$157,3,FALSE)</f>
        <v>West</v>
      </c>
      <c r="Q1008" s="19" t="str">
        <f>VLOOKUP(Coffee_data[[#This Row],[Area Code]],Location!$B$1:$E$157,4,FALSE)</f>
        <v>Small Market</v>
      </c>
      <c r="R1008" s="56" t="str">
        <f>HLOOKUP(Coffee_data[[#This Row],[ProductId]],Product!$B$4:$O$7,2,FALSE)</f>
        <v>Regular</v>
      </c>
      <c r="S1008" s="56" t="str">
        <f>HLOOKUP(Coffee_data[[#This Row],[ProductId]],Product!$B$4:$O$7,3,FALSE)</f>
        <v>Espresso</v>
      </c>
      <c r="T1008" s="56" t="str">
        <f>HLOOKUP(Coffee_data[[#This Row],[ProductId]],Product!$B$4:$O$7,4,FALSE)</f>
        <v>Caffe Latte</v>
      </c>
    </row>
    <row r="1009" spans="1:20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45</v>
      </c>
      <c r="J1009">
        <v>60</v>
      </c>
      <c r="K1009">
        <v>105</v>
      </c>
      <c r="L1009">
        <v>435</v>
      </c>
      <c r="M1009">
        <v>5</v>
      </c>
      <c r="N1009" s="2">
        <v>41790</v>
      </c>
      <c r="O1009" s="19" t="str">
        <f>VLOOKUP(Coffee_data[[#This Row],[Area Code]],Location!$B$1:$E$157,2,FALSE)</f>
        <v>Utah</v>
      </c>
      <c r="P1009" s="19" t="str">
        <f>VLOOKUP(Coffee_data[[#This Row],[Area Code]],Location!$B$1:$E$157,3,FALSE)</f>
        <v>West</v>
      </c>
      <c r="Q1009" s="19" t="str">
        <f>VLOOKUP(Coffee_data[[#This Row],[Area Code]],Location!$B$1:$E$157,4,FALSE)</f>
        <v>Small Market</v>
      </c>
      <c r="R1009" s="56" t="str">
        <f>HLOOKUP(Coffee_data[[#This Row],[ProductId]],Product!$B$4:$O$7,2,FALSE)</f>
        <v>Regular</v>
      </c>
      <c r="S1009" s="56" t="str">
        <f>HLOOKUP(Coffee_data[[#This Row],[ProductId]],Product!$B$4:$O$7,3,FALSE)</f>
        <v>Espresso</v>
      </c>
      <c r="T1009" s="56" t="str">
        <f>HLOOKUP(Coffee_data[[#This Row],[ProductId]],Product!$B$4:$O$7,4,FALSE)</f>
        <v>Caffe Mocha</v>
      </c>
    </row>
    <row r="1010" spans="1:20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74</v>
      </c>
      <c r="L1010">
        <v>435</v>
      </c>
      <c r="M1010">
        <v>6</v>
      </c>
      <c r="N1010" s="2">
        <v>41790</v>
      </c>
      <c r="O1010" s="19" t="str">
        <f>VLOOKUP(Coffee_data[[#This Row],[Area Code]],Location!$B$1:$E$157,2,FALSE)</f>
        <v>Utah</v>
      </c>
      <c r="P1010" s="19" t="str">
        <f>VLOOKUP(Coffee_data[[#This Row],[Area Code]],Location!$B$1:$E$157,3,FALSE)</f>
        <v>West</v>
      </c>
      <c r="Q1010" s="19" t="str">
        <f>VLOOKUP(Coffee_data[[#This Row],[Area Code]],Location!$B$1:$E$157,4,FALSE)</f>
        <v>Small Market</v>
      </c>
      <c r="R1010" s="56" t="str">
        <f>HLOOKUP(Coffee_data[[#This Row],[ProductId]],Product!$B$4:$O$7,2,FALSE)</f>
        <v>Decaf</v>
      </c>
      <c r="S1010" s="56" t="str">
        <f>HLOOKUP(Coffee_data[[#This Row],[ProductId]],Product!$B$4:$O$7,3,FALSE)</f>
        <v>Espresso</v>
      </c>
      <c r="T1010" s="56" t="str">
        <f>HLOOKUP(Coffee_data[[#This Row],[ProductId]],Product!$B$4:$O$7,4,FALSE)</f>
        <v>Decaf Espresso</v>
      </c>
    </row>
    <row r="1011" spans="1:20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79</v>
      </c>
      <c r="J1011">
        <v>90</v>
      </c>
      <c r="K1011">
        <v>169</v>
      </c>
      <c r="L1011">
        <v>435</v>
      </c>
      <c r="M1011">
        <v>1</v>
      </c>
      <c r="N1011" s="2">
        <v>41790</v>
      </c>
      <c r="O1011" s="19" t="str">
        <f>VLOOKUP(Coffee_data[[#This Row],[Area Code]],Location!$B$1:$E$157,2,FALSE)</f>
        <v>Utah</v>
      </c>
      <c r="P1011" s="19" t="str">
        <f>VLOOKUP(Coffee_data[[#This Row],[Area Code]],Location!$B$1:$E$157,3,FALSE)</f>
        <v>West</v>
      </c>
      <c r="Q1011" s="19" t="str">
        <f>VLOOKUP(Coffee_data[[#This Row],[Area Code]],Location!$B$1:$E$157,4,FALSE)</f>
        <v>Small Market</v>
      </c>
      <c r="R1011" s="56" t="str">
        <f>HLOOKUP(Coffee_data[[#This Row],[ProductId]],Product!$B$4:$O$7,2,FALSE)</f>
        <v>Regular</v>
      </c>
      <c r="S1011" s="56" t="str">
        <f>HLOOKUP(Coffee_data[[#This Row],[ProductId]],Product!$B$4:$O$7,3,FALSE)</f>
        <v>Coffee</v>
      </c>
      <c r="T1011" s="56" t="str">
        <f>HLOOKUP(Coffee_data[[#This Row],[ProductId]],Product!$B$4:$O$7,4,FALSE)</f>
        <v>Amaretto</v>
      </c>
    </row>
    <row r="1012" spans="1:20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48</v>
      </c>
      <c r="J1012">
        <v>80</v>
      </c>
      <c r="K1012">
        <v>130</v>
      </c>
      <c r="L1012">
        <v>801</v>
      </c>
      <c r="M1012">
        <v>2</v>
      </c>
      <c r="N1012" s="2">
        <v>41790</v>
      </c>
      <c r="O1012" s="19" t="str">
        <f>VLOOKUP(Coffee_data[[#This Row],[Area Code]],Location!$B$1:$E$157,2,FALSE)</f>
        <v>Utah</v>
      </c>
      <c r="P1012" s="19" t="str">
        <f>VLOOKUP(Coffee_data[[#This Row],[Area Code]],Location!$B$1:$E$157,3,FALSE)</f>
        <v>West</v>
      </c>
      <c r="Q1012" s="19" t="str">
        <f>VLOOKUP(Coffee_data[[#This Row],[Area Code]],Location!$B$1:$E$157,4,FALSE)</f>
        <v>Small Market</v>
      </c>
      <c r="R1012" s="56" t="str">
        <f>HLOOKUP(Coffee_data[[#This Row],[ProductId]],Product!$B$4:$O$7,2,FALSE)</f>
        <v>Regular</v>
      </c>
      <c r="S1012" s="56" t="str">
        <f>HLOOKUP(Coffee_data[[#This Row],[ProductId]],Product!$B$4:$O$7,3,FALSE)</f>
        <v>Coffee</v>
      </c>
      <c r="T1012" s="56" t="str">
        <f>HLOOKUP(Coffee_data[[#This Row],[ProductId]],Product!$B$4:$O$7,4,FALSE)</f>
        <v>Columbian</v>
      </c>
    </row>
    <row r="1013" spans="1:20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112</v>
      </c>
      <c r="L1013">
        <v>435</v>
      </c>
      <c r="M1013">
        <v>8</v>
      </c>
      <c r="N1013" s="2">
        <v>41790</v>
      </c>
      <c r="O1013" s="19" t="str">
        <f>VLOOKUP(Coffee_data[[#This Row],[Area Code]],Location!$B$1:$E$157,2,FALSE)</f>
        <v>Utah</v>
      </c>
      <c r="P1013" s="19" t="str">
        <f>VLOOKUP(Coffee_data[[#This Row],[Area Code]],Location!$B$1:$E$157,3,FALSE)</f>
        <v>West</v>
      </c>
      <c r="Q1013" s="19" t="str">
        <f>VLOOKUP(Coffee_data[[#This Row],[Area Code]],Location!$B$1:$E$157,4,FALSE)</f>
        <v>Small Market</v>
      </c>
      <c r="R1013" s="56" t="str">
        <f>HLOOKUP(Coffee_data[[#This Row],[ProductId]],Product!$B$4:$O$7,2,FALSE)</f>
        <v>Decaf</v>
      </c>
      <c r="S1013" s="56" t="str">
        <f>HLOOKUP(Coffee_data[[#This Row],[ProductId]],Product!$B$4:$O$7,3,FALSE)</f>
        <v>Herbal Tea</v>
      </c>
      <c r="T1013" s="56" t="str">
        <f>HLOOKUP(Coffee_data[[#This Row],[ProductId]],Product!$B$4:$O$7,4,FALSE)</f>
        <v>Chamomile</v>
      </c>
    </row>
    <row r="1014" spans="1:20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41</v>
      </c>
      <c r="J1014">
        <v>80</v>
      </c>
      <c r="K1014">
        <v>130</v>
      </c>
      <c r="L1014">
        <v>435</v>
      </c>
      <c r="M1014">
        <v>9</v>
      </c>
      <c r="N1014" s="2">
        <v>41790</v>
      </c>
      <c r="O1014" s="19" t="str">
        <f>VLOOKUP(Coffee_data[[#This Row],[Area Code]],Location!$B$1:$E$157,2,FALSE)</f>
        <v>Utah</v>
      </c>
      <c r="P1014" s="19" t="str">
        <f>VLOOKUP(Coffee_data[[#This Row],[Area Code]],Location!$B$1:$E$157,3,FALSE)</f>
        <v>West</v>
      </c>
      <c r="Q1014" s="19" t="str">
        <f>VLOOKUP(Coffee_data[[#This Row],[Area Code]],Location!$B$1:$E$157,4,FALSE)</f>
        <v>Small Market</v>
      </c>
      <c r="R1014" s="56" t="str">
        <f>HLOOKUP(Coffee_data[[#This Row],[ProductId]],Product!$B$4:$O$7,2,FALSE)</f>
        <v>Decaf</v>
      </c>
      <c r="S1014" s="56" t="str">
        <f>HLOOKUP(Coffee_data[[#This Row],[ProductId]],Product!$B$4:$O$7,3,FALSE)</f>
        <v>Herbal Tea</v>
      </c>
      <c r="T1014" s="56" t="str">
        <f>HLOOKUP(Coffee_data[[#This Row],[ProductId]],Product!$B$4:$O$7,4,FALSE)</f>
        <v>Lemon</v>
      </c>
    </row>
    <row r="1015" spans="1:20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130</v>
      </c>
      <c r="L1015">
        <v>435</v>
      </c>
      <c r="M1015">
        <v>10</v>
      </c>
      <c r="N1015" s="2">
        <v>41790</v>
      </c>
      <c r="O1015" s="19" t="str">
        <f>VLOOKUP(Coffee_data[[#This Row],[Area Code]],Location!$B$1:$E$157,2,FALSE)</f>
        <v>Utah</v>
      </c>
      <c r="P1015" s="19" t="str">
        <f>VLOOKUP(Coffee_data[[#This Row],[Area Code]],Location!$B$1:$E$157,3,FALSE)</f>
        <v>West</v>
      </c>
      <c r="Q1015" s="19" t="str">
        <f>VLOOKUP(Coffee_data[[#This Row],[Area Code]],Location!$B$1:$E$157,4,FALSE)</f>
        <v>Small Market</v>
      </c>
      <c r="R1015" s="56" t="str">
        <f>HLOOKUP(Coffee_data[[#This Row],[ProductId]],Product!$B$4:$O$7,2,FALSE)</f>
        <v>Decaf</v>
      </c>
      <c r="S1015" s="56" t="str">
        <f>HLOOKUP(Coffee_data[[#This Row],[ProductId]],Product!$B$4:$O$7,3,FALSE)</f>
        <v>Herbal Tea</v>
      </c>
      <c r="T1015" s="56" t="str">
        <f>HLOOKUP(Coffee_data[[#This Row],[ProductId]],Product!$B$4:$O$7,4,FALSE)</f>
        <v>Mint</v>
      </c>
    </row>
    <row r="1016" spans="1:20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19</v>
      </c>
      <c r="J1016">
        <v>50</v>
      </c>
      <c r="K1016">
        <v>69</v>
      </c>
      <c r="L1016">
        <v>801</v>
      </c>
      <c r="M1016">
        <v>11</v>
      </c>
      <c r="N1016" s="2">
        <v>41790</v>
      </c>
      <c r="O1016" s="19" t="str">
        <f>VLOOKUP(Coffee_data[[#This Row],[Area Code]],Location!$B$1:$E$157,2,FALSE)</f>
        <v>Utah</v>
      </c>
      <c r="P1016" s="19" t="str">
        <f>VLOOKUP(Coffee_data[[#This Row],[Area Code]],Location!$B$1:$E$157,3,FALSE)</f>
        <v>West</v>
      </c>
      <c r="Q1016" s="19" t="str">
        <f>VLOOKUP(Coffee_data[[#This Row],[Area Code]],Location!$B$1:$E$157,4,FALSE)</f>
        <v>Small Market</v>
      </c>
      <c r="R1016" s="56" t="str">
        <f>HLOOKUP(Coffee_data[[#This Row],[ProductId]],Product!$B$4:$O$7,2,FALSE)</f>
        <v>Regular</v>
      </c>
      <c r="S1016" s="56" t="str">
        <f>HLOOKUP(Coffee_data[[#This Row],[ProductId]],Product!$B$4:$O$7,3,FALSE)</f>
        <v>Tea</v>
      </c>
      <c r="T1016" s="56" t="str">
        <f>HLOOKUP(Coffee_data[[#This Row],[ProductId]],Product!$B$4:$O$7,4,FALSE)</f>
        <v>Darjeeling</v>
      </c>
    </row>
    <row r="1017" spans="1:20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72</v>
      </c>
      <c r="L1017">
        <v>801</v>
      </c>
      <c r="M1017">
        <v>12</v>
      </c>
      <c r="N1017" s="2">
        <v>41790</v>
      </c>
      <c r="O1017" s="19" t="str">
        <f>VLOOKUP(Coffee_data[[#This Row],[Area Code]],Location!$B$1:$E$157,2,FALSE)</f>
        <v>Utah</v>
      </c>
      <c r="P1017" s="19" t="str">
        <f>VLOOKUP(Coffee_data[[#This Row],[Area Code]],Location!$B$1:$E$157,3,FALSE)</f>
        <v>West</v>
      </c>
      <c r="Q1017" s="19" t="str">
        <f>VLOOKUP(Coffee_data[[#This Row],[Area Code]],Location!$B$1:$E$157,4,FALSE)</f>
        <v>Small Market</v>
      </c>
      <c r="R1017" s="56" t="str">
        <f>HLOOKUP(Coffee_data[[#This Row],[ProductId]],Product!$B$4:$O$7,2,FALSE)</f>
        <v>Regular</v>
      </c>
      <c r="S1017" s="56" t="str">
        <f>HLOOKUP(Coffee_data[[#This Row],[ProductId]],Product!$B$4:$O$7,3,FALSE)</f>
        <v>Tea</v>
      </c>
      <c r="T1017" s="56" t="str">
        <f>HLOOKUP(Coffee_data[[#This Row],[ProductId]],Product!$B$4:$O$7,4,FALSE)</f>
        <v>Earl Grey</v>
      </c>
    </row>
    <row r="1018" spans="1:20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63</v>
      </c>
      <c r="L1018">
        <v>435</v>
      </c>
      <c r="M1018">
        <v>13</v>
      </c>
      <c r="N1018" s="2">
        <v>41790</v>
      </c>
      <c r="O1018" s="19" t="str">
        <f>VLOOKUP(Coffee_data[[#This Row],[Area Code]],Location!$B$1:$E$157,2,FALSE)</f>
        <v>Utah</v>
      </c>
      <c r="P1018" s="19" t="str">
        <f>VLOOKUP(Coffee_data[[#This Row],[Area Code]],Location!$B$1:$E$157,3,FALSE)</f>
        <v>West</v>
      </c>
      <c r="Q1018" s="19" t="str">
        <f>VLOOKUP(Coffee_data[[#This Row],[Area Code]],Location!$B$1:$E$157,4,FALSE)</f>
        <v>Small Market</v>
      </c>
      <c r="R1018" s="56" t="str">
        <f>HLOOKUP(Coffee_data[[#This Row],[ProductId]],Product!$B$4:$O$7,2,FALSE)</f>
        <v>Regular</v>
      </c>
      <c r="S1018" s="56" t="str">
        <f>HLOOKUP(Coffee_data[[#This Row],[ProductId]],Product!$B$4:$O$7,3,FALSE)</f>
        <v>Tea</v>
      </c>
      <c r="T1018" s="56" t="str">
        <f>HLOOKUP(Coffee_data[[#This Row],[ProductId]],Product!$B$4:$O$7,4,FALSE)</f>
        <v>Green Tea</v>
      </c>
    </row>
    <row r="1019" spans="1:20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87</v>
      </c>
      <c r="J1019">
        <v>120</v>
      </c>
      <c r="K1019">
        <v>210</v>
      </c>
      <c r="L1019">
        <v>435</v>
      </c>
      <c r="M1019">
        <v>3</v>
      </c>
      <c r="N1019" s="2">
        <v>41790</v>
      </c>
      <c r="O1019" s="19" t="str">
        <f>VLOOKUP(Coffee_data[[#This Row],[Area Code]],Location!$B$1:$E$157,2,FALSE)</f>
        <v>Utah</v>
      </c>
      <c r="P1019" s="19" t="str">
        <f>VLOOKUP(Coffee_data[[#This Row],[Area Code]],Location!$B$1:$E$157,3,FALSE)</f>
        <v>West</v>
      </c>
      <c r="Q1019" s="19" t="str">
        <f>VLOOKUP(Coffee_data[[#This Row],[Area Code]],Location!$B$1:$E$157,4,FALSE)</f>
        <v>Small Market</v>
      </c>
      <c r="R1019" s="56" t="str">
        <f>HLOOKUP(Coffee_data[[#This Row],[ProductId]],Product!$B$4:$O$7,2,FALSE)</f>
        <v>Decaf</v>
      </c>
      <c r="S1019" s="56" t="str">
        <f>HLOOKUP(Coffee_data[[#This Row],[ProductId]],Product!$B$4:$O$7,3,FALSE)</f>
        <v>Coffee</v>
      </c>
      <c r="T1019" s="56" t="str">
        <f>HLOOKUP(Coffee_data[[#This Row],[ProductId]],Product!$B$4:$O$7,4,FALSE)</f>
        <v>Decaf Irish Cream</v>
      </c>
    </row>
    <row r="1020" spans="1:20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41790</v>
      </c>
      <c r="O1020" s="19" t="str">
        <f>VLOOKUP(Coffee_data[[#This Row],[Area Code]],Location!$B$1:$E$157,2,FALSE)</f>
        <v>California</v>
      </c>
      <c r="P1020" s="19" t="str">
        <f>VLOOKUP(Coffee_data[[#This Row],[Area Code]],Location!$B$1:$E$157,3,FALSE)</f>
        <v>West</v>
      </c>
      <c r="Q1020" s="19" t="str">
        <f>VLOOKUP(Coffee_data[[#This Row],[Area Code]],Location!$B$1:$E$157,4,FALSE)</f>
        <v>Major Market</v>
      </c>
      <c r="R1020" s="56" t="str">
        <f>HLOOKUP(Coffee_data[[#This Row],[ProductId]],Product!$B$4:$O$7,2,FALSE)</f>
        <v>Regular</v>
      </c>
      <c r="S1020" s="56" t="str">
        <f>HLOOKUP(Coffee_data[[#This Row],[ProductId]],Product!$B$4:$O$7,3,FALSE)</f>
        <v>Espresso</v>
      </c>
      <c r="T1020" s="56" t="str">
        <f>HLOOKUP(Coffee_data[[#This Row],[ProductId]],Product!$B$4:$O$7,4,FALSE)</f>
        <v>Caffe Latte</v>
      </c>
    </row>
    <row r="1021" spans="1:20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200</v>
      </c>
      <c r="J1021">
        <v>200</v>
      </c>
      <c r="K1021">
        <v>325</v>
      </c>
      <c r="L1021">
        <v>714</v>
      </c>
      <c r="M1021">
        <v>5</v>
      </c>
      <c r="N1021" s="2">
        <v>41790</v>
      </c>
      <c r="O1021" s="19" t="str">
        <f>VLOOKUP(Coffee_data[[#This Row],[Area Code]],Location!$B$1:$E$157,2,FALSE)</f>
        <v>California</v>
      </c>
      <c r="P1021" s="19" t="str">
        <f>VLOOKUP(Coffee_data[[#This Row],[Area Code]],Location!$B$1:$E$157,3,FALSE)</f>
        <v>West</v>
      </c>
      <c r="Q1021" s="19" t="str">
        <f>VLOOKUP(Coffee_data[[#This Row],[Area Code]],Location!$B$1:$E$157,4,FALSE)</f>
        <v>Major Market</v>
      </c>
      <c r="R1021" s="56" t="str">
        <f>HLOOKUP(Coffee_data[[#This Row],[ProductId]],Product!$B$4:$O$7,2,FALSE)</f>
        <v>Regular</v>
      </c>
      <c r="S1021" s="56" t="str">
        <f>HLOOKUP(Coffee_data[[#This Row],[ProductId]],Product!$B$4:$O$7,3,FALSE)</f>
        <v>Espresso</v>
      </c>
      <c r="T1021" s="56" t="str">
        <f>HLOOKUP(Coffee_data[[#This Row],[ProductId]],Product!$B$4:$O$7,4,FALSE)</f>
        <v>Caffe Mocha</v>
      </c>
    </row>
    <row r="1022" spans="1:20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206</v>
      </c>
      <c r="J1022">
        <v>340</v>
      </c>
      <c r="K1022">
        <v>594</v>
      </c>
      <c r="L1022">
        <v>562</v>
      </c>
      <c r="M1022">
        <v>6</v>
      </c>
      <c r="N1022" s="2">
        <v>41790</v>
      </c>
      <c r="O1022" s="19" t="str">
        <f>VLOOKUP(Coffee_data[[#This Row],[Area Code]],Location!$B$1:$E$157,2,FALSE)</f>
        <v>California</v>
      </c>
      <c r="P1022" s="19" t="str">
        <f>VLOOKUP(Coffee_data[[#This Row],[Area Code]],Location!$B$1:$E$157,3,FALSE)</f>
        <v>West</v>
      </c>
      <c r="Q1022" s="19" t="str">
        <f>VLOOKUP(Coffee_data[[#This Row],[Area Code]],Location!$B$1:$E$157,4,FALSE)</f>
        <v>Major Market</v>
      </c>
      <c r="R1022" s="56" t="str">
        <f>HLOOKUP(Coffee_data[[#This Row],[ProductId]],Product!$B$4:$O$7,2,FALSE)</f>
        <v>Decaf</v>
      </c>
      <c r="S1022" s="56" t="str">
        <f>HLOOKUP(Coffee_data[[#This Row],[ProductId]],Product!$B$4:$O$7,3,FALSE)</f>
        <v>Espresso</v>
      </c>
      <c r="T1022" s="56" t="str">
        <f>HLOOKUP(Coffee_data[[#This Row],[ProductId]],Product!$B$4:$O$7,4,FALSE)</f>
        <v>Decaf Espresso</v>
      </c>
    </row>
    <row r="1023" spans="1:20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183</v>
      </c>
      <c r="J1023">
        <v>-50</v>
      </c>
      <c r="K1023">
        <v>121</v>
      </c>
      <c r="L1023">
        <v>707</v>
      </c>
      <c r="M1023">
        <v>1</v>
      </c>
      <c r="N1023" s="2">
        <v>41790</v>
      </c>
      <c r="O1023" s="19" t="str">
        <f>VLOOKUP(Coffee_data[[#This Row],[Area Code]],Location!$B$1:$E$157,2,FALSE)</f>
        <v>California</v>
      </c>
      <c r="P1023" s="19" t="str">
        <f>VLOOKUP(Coffee_data[[#This Row],[Area Code]],Location!$B$1:$E$157,3,FALSE)</f>
        <v>West</v>
      </c>
      <c r="Q1023" s="19" t="str">
        <f>VLOOKUP(Coffee_data[[#This Row],[Area Code]],Location!$B$1:$E$157,4,FALSE)</f>
        <v>Major Market</v>
      </c>
      <c r="R1023" s="56" t="str">
        <f>HLOOKUP(Coffee_data[[#This Row],[ProductId]],Product!$B$4:$O$7,2,FALSE)</f>
        <v>Regular</v>
      </c>
      <c r="S1023" s="56" t="str">
        <f>HLOOKUP(Coffee_data[[#This Row],[ProductId]],Product!$B$4:$O$7,3,FALSE)</f>
        <v>Coffee</v>
      </c>
      <c r="T1023" s="56" t="str">
        <f>HLOOKUP(Coffee_data[[#This Row],[ProductId]],Product!$B$4:$O$7,4,FALSE)</f>
        <v>Amaretto</v>
      </c>
    </row>
    <row r="1024" spans="1:20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375</v>
      </c>
      <c r="J1024">
        <v>670</v>
      </c>
      <c r="K1024">
        <v>1112</v>
      </c>
      <c r="L1024">
        <v>805</v>
      </c>
      <c r="M1024">
        <v>2</v>
      </c>
      <c r="N1024" s="2">
        <v>41790</v>
      </c>
      <c r="O1024" s="19" t="str">
        <f>VLOOKUP(Coffee_data[[#This Row],[Area Code]],Location!$B$1:$E$157,2,FALSE)</f>
        <v>California</v>
      </c>
      <c r="P1024" s="19" t="str">
        <f>VLOOKUP(Coffee_data[[#This Row],[Area Code]],Location!$B$1:$E$157,3,FALSE)</f>
        <v>West</v>
      </c>
      <c r="Q1024" s="19" t="str">
        <f>VLOOKUP(Coffee_data[[#This Row],[Area Code]],Location!$B$1:$E$157,4,FALSE)</f>
        <v>Major Market</v>
      </c>
      <c r="R1024" s="56" t="str">
        <f>HLOOKUP(Coffee_data[[#This Row],[ProductId]],Product!$B$4:$O$7,2,FALSE)</f>
        <v>Regular</v>
      </c>
      <c r="S1024" s="56" t="str">
        <f>HLOOKUP(Coffee_data[[#This Row],[ProductId]],Product!$B$4:$O$7,3,FALSE)</f>
        <v>Coffee</v>
      </c>
      <c r="T1024" s="56" t="str">
        <f>HLOOKUP(Coffee_data[[#This Row],[ProductId]],Product!$B$4:$O$7,4,FALSE)</f>
        <v>Columbian</v>
      </c>
    </row>
    <row r="1025" spans="1:20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84</v>
      </c>
      <c r="J1025">
        <v>160</v>
      </c>
      <c r="K1025">
        <v>268</v>
      </c>
      <c r="L1025">
        <v>661</v>
      </c>
      <c r="M1025">
        <v>8</v>
      </c>
      <c r="N1025" s="2">
        <v>41790</v>
      </c>
      <c r="O1025" s="19" t="str">
        <f>VLOOKUP(Coffee_data[[#This Row],[Area Code]],Location!$B$1:$E$157,2,FALSE)</f>
        <v>California</v>
      </c>
      <c r="P1025" s="19" t="str">
        <f>VLOOKUP(Coffee_data[[#This Row],[Area Code]],Location!$B$1:$E$157,3,FALSE)</f>
        <v>West</v>
      </c>
      <c r="Q1025" s="19" t="str">
        <f>VLOOKUP(Coffee_data[[#This Row],[Area Code]],Location!$B$1:$E$157,4,FALSE)</f>
        <v>Major Market</v>
      </c>
      <c r="R1025" s="56" t="str">
        <f>HLOOKUP(Coffee_data[[#This Row],[ProductId]],Product!$B$4:$O$7,2,FALSE)</f>
        <v>Decaf</v>
      </c>
      <c r="S1025" s="56" t="str">
        <f>HLOOKUP(Coffee_data[[#This Row],[ProductId]],Product!$B$4:$O$7,3,FALSE)</f>
        <v>Herbal Tea</v>
      </c>
      <c r="T1025" s="56" t="str">
        <f>HLOOKUP(Coffee_data[[#This Row],[ProductId]],Product!$B$4:$O$7,4,FALSE)</f>
        <v>Chamomile</v>
      </c>
    </row>
    <row r="1026" spans="1:20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203</v>
      </c>
      <c r="J1026">
        <v>260</v>
      </c>
      <c r="K1026">
        <v>451</v>
      </c>
      <c r="L1026">
        <v>661</v>
      </c>
      <c r="M1026">
        <v>9</v>
      </c>
      <c r="N1026" s="2">
        <v>41790</v>
      </c>
      <c r="O1026" s="19" t="str">
        <f>VLOOKUP(Coffee_data[[#This Row],[Area Code]],Location!$B$1:$E$157,2,FALSE)</f>
        <v>California</v>
      </c>
      <c r="P1026" s="19" t="str">
        <f>VLOOKUP(Coffee_data[[#This Row],[Area Code]],Location!$B$1:$E$157,3,FALSE)</f>
        <v>West</v>
      </c>
      <c r="Q1026" s="19" t="str">
        <f>VLOOKUP(Coffee_data[[#This Row],[Area Code]],Location!$B$1:$E$157,4,FALSE)</f>
        <v>Major Market</v>
      </c>
      <c r="R1026" s="56" t="str">
        <f>HLOOKUP(Coffee_data[[#This Row],[ProductId]],Product!$B$4:$O$7,2,FALSE)</f>
        <v>Decaf</v>
      </c>
      <c r="S1026" s="56" t="str">
        <f>HLOOKUP(Coffee_data[[#This Row],[ProductId]],Product!$B$4:$O$7,3,FALSE)</f>
        <v>Herbal Tea</v>
      </c>
      <c r="T1026" s="56" t="str">
        <f>HLOOKUP(Coffee_data[[#This Row],[ProductId]],Product!$B$4:$O$7,4,FALSE)</f>
        <v>Lemon</v>
      </c>
    </row>
    <row r="1027" spans="1:20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170</v>
      </c>
      <c r="L1027">
        <v>408</v>
      </c>
      <c r="M1027">
        <v>10</v>
      </c>
      <c r="N1027" s="2">
        <v>41790</v>
      </c>
      <c r="O1027" s="19" t="str">
        <f>VLOOKUP(Coffee_data[[#This Row],[Area Code]],Location!$B$1:$E$157,2,FALSE)</f>
        <v>California</v>
      </c>
      <c r="P1027" s="19" t="str">
        <f>VLOOKUP(Coffee_data[[#This Row],[Area Code]],Location!$B$1:$E$157,3,FALSE)</f>
        <v>West</v>
      </c>
      <c r="Q1027" s="19" t="str">
        <f>VLOOKUP(Coffee_data[[#This Row],[Area Code]],Location!$B$1:$E$157,4,FALSE)</f>
        <v>Major Market</v>
      </c>
      <c r="R1027" s="56" t="str">
        <f>HLOOKUP(Coffee_data[[#This Row],[ProductId]],Product!$B$4:$O$7,2,FALSE)</f>
        <v>Decaf</v>
      </c>
      <c r="S1027" s="56" t="str">
        <f>HLOOKUP(Coffee_data[[#This Row],[ProductId]],Product!$B$4:$O$7,3,FALSE)</f>
        <v>Herbal Tea</v>
      </c>
      <c r="T1027" s="56" t="str">
        <f>HLOOKUP(Coffee_data[[#This Row],[ProductId]],Product!$B$4:$O$7,4,FALSE)</f>
        <v>Mint</v>
      </c>
    </row>
    <row r="1028" spans="1:20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59</v>
      </c>
      <c r="J1028">
        <v>110</v>
      </c>
      <c r="K1028">
        <v>169</v>
      </c>
      <c r="L1028">
        <v>209</v>
      </c>
      <c r="M1028">
        <v>11</v>
      </c>
      <c r="N1028" s="2">
        <v>41790</v>
      </c>
      <c r="O1028" s="19" t="str">
        <f>VLOOKUP(Coffee_data[[#This Row],[Area Code]],Location!$B$1:$E$157,2,FALSE)</f>
        <v>California</v>
      </c>
      <c r="P1028" s="19" t="str">
        <f>VLOOKUP(Coffee_data[[#This Row],[Area Code]],Location!$B$1:$E$157,3,FALSE)</f>
        <v>West</v>
      </c>
      <c r="Q1028" s="19" t="str">
        <f>VLOOKUP(Coffee_data[[#This Row],[Area Code]],Location!$B$1:$E$157,4,FALSE)</f>
        <v>Major Market</v>
      </c>
      <c r="R1028" s="56" t="str">
        <f>HLOOKUP(Coffee_data[[#This Row],[ProductId]],Product!$B$4:$O$7,2,FALSE)</f>
        <v>Regular</v>
      </c>
      <c r="S1028" s="56" t="str">
        <f>HLOOKUP(Coffee_data[[#This Row],[ProductId]],Product!$B$4:$O$7,3,FALSE)</f>
        <v>Tea</v>
      </c>
      <c r="T1028" s="56" t="str">
        <f>HLOOKUP(Coffee_data[[#This Row],[ProductId]],Product!$B$4:$O$7,4,FALSE)</f>
        <v>Darjeeling</v>
      </c>
    </row>
    <row r="1029" spans="1:20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41790</v>
      </c>
      <c r="O1029" s="19" t="str">
        <f>VLOOKUP(Coffee_data[[#This Row],[Area Code]],Location!$B$1:$E$157,2,FALSE)</f>
        <v>California</v>
      </c>
      <c r="P1029" s="19" t="str">
        <f>VLOOKUP(Coffee_data[[#This Row],[Area Code]],Location!$B$1:$E$157,3,FALSE)</f>
        <v>West</v>
      </c>
      <c r="Q1029" s="19" t="str">
        <f>VLOOKUP(Coffee_data[[#This Row],[Area Code]],Location!$B$1:$E$157,4,FALSE)</f>
        <v>Major Market</v>
      </c>
      <c r="R1029" s="56" t="str">
        <f>HLOOKUP(Coffee_data[[#This Row],[ProductId]],Product!$B$4:$O$7,2,FALSE)</f>
        <v>Regular</v>
      </c>
      <c r="S1029" s="56" t="str">
        <f>HLOOKUP(Coffee_data[[#This Row],[ProductId]],Product!$B$4:$O$7,3,FALSE)</f>
        <v>Tea</v>
      </c>
      <c r="T1029" s="56" t="str">
        <f>HLOOKUP(Coffee_data[[#This Row],[ProductId]],Product!$B$4:$O$7,4,FALSE)</f>
        <v>Earl Grey</v>
      </c>
    </row>
    <row r="1030" spans="1:20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43</v>
      </c>
      <c r="J1030">
        <v>60</v>
      </c>
      <c r="K1030">
        <v>90</v>
      </c>
      <c r="L1030">
        <v>714</v>
      </c>
      <c r="M1030">
        <v>13</v>
      </c>
      <c r="N1030" s="2">
        <v>41790</v>
      </c>
      <c r="O1030" s="19" t="str">
        <f>VLOOKUP(Coffee_data[[#This Row],[Area Code]],Location!$B$1:$E$157,2,FALSE)</f>
        <v>California</v>
      </c>
      <c r="P1030" s="19" t="str">
        <f>VLOOKUP(Coffee_data[[#This Row],[Area Code]],Location!$B$1:$E$157,3,FALSE)</f>
        <v>West</v>
      </c>
      <c r="Q1030" s="19" t="str">
        <f>VLOOKUP(Coffee_data[[#This Row],[Area Code]],Location!$B$1:$E$157,4,FALSE)</f>
        <v>Major Market</v>
      </c>
      <c r="R1030" s="56" t="str">
        <f>HLOOKUP(Coffee_data[[#This Row],[ProductId]],Product!$B$4:$O$7,2,FALSE)</f>
        <v>Regular</v>
      </c>
      <c r="S1030" s="56" t="str">
        <f>HLOOKUP(Coffee_data[[#This Row],[ProductId]],Product!$B$4:$O$7,3,FALSE)</f>
        <v>Tea</v>
      </c>
      <c r="T1030" s="56" t="str">
        <f>HLOOKUP(Coffee_data[[#This Row],[ProductId]],Product!$B$4:$O$7,4,FALSE)</f>
        <v>Green Tea</v>
      </c>
    </row>
    <row r="1031" spans="1:20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164</v>
      </c>
      <c r="J1031">
        <v>-40</v>
      </c>
      <c r="K1031">
        <v>207</v>
      </c>
      <c r="L1031">
        <v>415</v>
      </c>
      <c r="M1031">
        <v>3</v>
      </c>
      <c r="N1031" s="2">
        <v>41790</v>
      </c>
      <c r="O1031" s="19" t="str">
        <f>VLOOKUP(Coffee_data[[#This Row],[Area Code]],Location!$B$1:$E$157,2,FALSE)</f>
        <v>California</v>
      </c>
      <c r="P1031" s="19" t="str">
        <f>VLOOKUP(Coffee_data[[#This Row],[Area Code]],Location!$B$1:$E$157,3,FALSE)</f>
        <v>West</v>
      </c>
      <c r="Q1031" s="19" t="str">
        <f>VLOOKUP(Coffee_data[[#This Row],[Area Code]],Location!$B$1:$E$157,4,FALSE)</f>
        <v>Major Market</v>
      </c>
      <c r="R1031" s="56" t="str">
        <f>HLOOKUP(Coffee_data[[#This Row],[ProductId]],Product!$B$4:$O$7,2,FALSE)</f>
        <v>Decaf</v>
      </c>
      <c r="S1031" s="56" t="str">
        <f>HLOOKUP(Coffee_data[[#This Row],[ProductId]],Product!$B$4:$O$7,3,FALSE)</f>
        <v>Coffee</v>
      </c>
      <c r="T1031" s="56" t="str">
        <f>HLOOKUP(Coffee_data[[#This Row],[ProductId]],Product!$B$4:$O$7,4,FALSE)</f>
        <v>Decaf Irish Cream</v>
      </c>
    </row>
    <row r="1032" spans="1:20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36</v>
      </c>
      <c r="L1032">
        <v>775</v>
      </c>
      <c r="M1032">
        <v>4</v>
      </c>
      <c r="N1032" s="2">
        <v>41790</v>
      </c>
      <c r="O1032" s="19" t="str">
        <f>VLOOKUP(Coffee_data[[#This Row],[Area Code]],Location!$B$1:$E$157,2,FALSE)</f>
        <v>Nevada</v>
      </c>
      <c r="P1032" s="19" t="str">
        <f>VLOOKUP(Coffee_data[[#This Row],[Area Code]],Location!$B$1:$E$157,3,FALSE)</f>
        <v>West</v>
      </c>
      <c r="Q1032" s="19" t="str">
        <f>VLOOKUP(Coffee_data[[#This Row],[Area Code]],Location!$B$1:$E$157,4,FALSE)</f>
        <v>Small Market</v>
      </c>
      <c r="R1032" s="56" t="str">
        <f>HLOOKUP(Coffee_data[[#This Row],[ProductId]],Product!$B$4:$O$7,2,FALSE)</f>
        <v>Regular</v>
      </c>
      <c r="S1032" s="56" t="str">
        <f>HLOOKUP(Coffee_data[[#This Row],[ProductId]],Product!$B$4:$O$7,3,FALSE)</f>
        <v>Espresso</v>
      </c>
      <c r="T1032" s="56" t="str">
        <f>HLOOKUP(Coffee_data[[#This Row],[ProductId]],Product!$B$4:$O$7,4,FALSE)</f>
        <v>Caffe Latte</v>
      </c>
    </row>
    <row r="1033" spans="1:20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41790</v>
      </c>
      <c r="O1033" s="19" t="str">
        <f>VLOOKUP(Coffee_data[[#This Row],[Area Code]],Location!$B$1:$E$157,2,FALSE)</f>
        <v>Nevada</v>
      </c>
      <c r="P1033" s="19" t="str">
        <f>VLOOKUP(Coffee_data[[#This Row],[Area Code]],Location!$B$1:$E$157,3,FALSE)</f>
        <v>West</v>
      </c>
      <c r="Q1033" s="19" t="str">
        <f>VLOOKUP(Coffee_data[[#This Row],[Area Code]],Location!$B$1:$E$157,4,FALSE)</f>
        <v>Small Market</v>
      </c>
      <c r="R1033" s="56" t="str">
        <f>HLOOKUP(Coffee_data[[#This Row],[ProductId]],Product!$B$4:$O$7,2,FALSE)</f>
        <v>Regular</v>
      </c>
      <c r="S1033" s="56" t="str">
        <f>HLOOKUP(Coffee_data[[#This Row],[ProductId]],Product!$B$4:$O$7,3,FALSE)</f>
        <v>Espresso</v>
      </c>
      <c r="T1033" s="56" t="str">
        <f>HLOOKUP(Coffee_data[[#This Row],[ProductId]],Product!$B$4:$O$7,4,FALSE)</f>
        <v>Caffe Mocha</v>
      </c>
    </row>
    <row r="1034" spans="1:20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56</v>
      </c>
      <c r="L1034">
        <v>702</v>
      </c>
      <c r="M1034">
        <v>6</v>
      </c>
      <c r="N1034" s="2">
        <v>41790</v>
      </c>
      <c r="O1034" s="19" t="str">
        <f>VLOOKUP(Coffee_data[[#This Row],[Area Code]],Location!$B$1:$E$157,2,FALSE)</f>
        <v>Nevada</v>
      </c>
      <c r="P1034" s="19" t="str">
        <f>VLOOKUP(Coffee_data[[#This Row],[Area Code]],Location!$B$1:$E$157,3,FALSE)</f>
        <v>West</v>
      </c>
      <c r="Q1034" s="19" t="str">
        <f>VLOOKUP(Coffee_data[[#This Row],[Area Code]],Location!$B$1:$E$157,4,FALSE)</f>
        <v>Small Market</v>
      </c>
      <c r="R1034" s="56" t="str">
        <f>HLOOKUP(Coffee_data[[#This Row],[ProductId]],Product!$B$4:$O$7,2,FALSE)</f>
        <v>Decaf</v>
      </c>
      <c r="S1034" s="56" t="str">
        <f>HLOOKUP(Coffee_data[[#This Row],[ProductId]],Product!$B$4:$O$7,3,FALSE)</f>
        <v>Espresso</v>
      </c>
      <c r="T1034" s="56" t="str">
        <f>HLOOKUP(Coffee_data[[#This Row],[ProductId]],Product!$B$4:$O$7,4,FALSE)</f>
        <v>Decaf Espresso</v>
      </c>
    </row>
    <row r="1035" spans="1:20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38</v>
      </c>
      <c r="J1035">
        <v>60</v>
      </c>
      <c r="K1035">
        <v>100</v>
      </c>
      <c r="L1035">
        <v>702</v>
      </c>
      <c r="M1035">
        <v>2</v>
      </c>
      <c r="N1035" s="2">
        <v>41790</v>
      </c>
      <c r="O1035" s="19" t="str">
        <f>VLOOKUP(Coffee_data[[#This Row],[Area Code]],Location!$B$1:$E$157,2,FALSE)</f>
        <v>Nevada</v>
      </c>
      <c r="P1035" s="19" t="str">
        <f>VLOOKUP(Coffee_data[[#This Row],[Area Code]],Location!$B$1:$E$157,3,FALSE)</f>
        <v>West</v>
      </c>
      <c r="Q1035" s="19" t="str">
        <f>VLOOKUP(Coffee_data[[#This Row],[Area Code]],Location!$B$1:$E$157,4,FALSE)</f>
        <v>Small Market</v>
      </c>
      <c r="R1035" s="56" t="str">
        <f>HLOOKUP(Coffee_data[[#This Row],[ProductId]],Product!$B$4:$O$7,2,FALSE)</f>
        <v>Regular</v>
      </c>
      <c r="S1035" s="56" t="str">
        <f>HLOOKUP(Coffee_data[[#This Row],[ProductId]],Product!$B$4:$O$7,3,FALSE)</f>
        <v>Coffee</v>
      </c>
      <c r="T1035" s="56" t="str">
        <f>HLOOKUP(Coffee_data[[#This Row],[ProductId]],Product!$B$4:$O$7,4,FALSE)</f>
        <v>Columbian</v>
      </c>
    </row>
    <row r="1036" spans="1:20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308</v>
      </c>
      <c r="L1036">
        <v>775</v>
      </c>
      <c r="M1036">
        <v>8</v>
      </c>
      <c r="N1036" s="2">
        <v>41790</v>
      </c>
      <c r="O1036" s="19" t="str">
        <f>VLOOKUP(Coffee_data[[#This Row],[Area Code]],Location!$B$1:$E$157,2,FALSE)</f>
        <v>Nevada</v>
      </c>
      <c r="P1036" s="19" t="str">
        <f>VLOOKUP(Coffee_data[[#This Row],[Area Code]],Location!$B$1:$E$157,3,FALSE)</f>
        <v>West</v>
      </c>
      <c r="Q1036" s="19" t="str">
        <f>VLOOKUP(Coffee_data[[#This Row],[Area Code]],Location!$B$1:$E$157,4,FALSE)</f>
        <v>Small Market</v>
      </c>
      <c r="R1036" s="56" t="str">
        <f>HLOOKUP(Coffee_data[[#This Row],[ProductId]],Product!$B$4:$O$7,2,FALSE)</f>
        <v>Decaf</v>
      </c>
      <c r="S1036" s="56" t="str">
        <f>HLOOKUP(Coffee_data[[#This Row],[ProductId]],Product!$B$4:$O$7,3,FALSE)</f>
        <v>Herbal Tea</v>
      </c>
      <c r="T1036" s="56" t="str">
        <f>HLOOKUP(Coffee_data[[#This Row],[ProductId]],Product!$B$4:$O$7,4,FALSE)</f>
        <v>Chamomile</v>
      </c>
    </row>
    <row r="1037" spans="1:20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196</v>
      </c>
      <c r="J1037">
        <v>250</v>
      </c>
      <c r="K1037">
        <v>420</v>
      </c>
      <c r="L1037">
        <v>702</v>
      </c>
      <c r="M1037">
        <v>9</v>
      </c>
      <c r="N1037" s="2">
        <v>41790</v>
      </c>
      <c r="O1037" s="19" t="str">
        <f>VLOOKUP(Coffee_data[[#This Row],[Area Code]],Location!$B$1:$E$157,2,FALSE)</f>
        <v>Nevada</v>
      </c>
      <c r="P1037" s="19" t="str">
        <f>VLOOKUP(Coffee_data[[#This Row],[Area Code]],Location!$B$1:$E$157,3,FALSE)</f>
        <v>West</v>
      </c>
      <c r="Q1037" s="19" t="str">
        <f>VLOOKUP(Coffee_data[[#This Row],[Area Code]],Location!$B$1:$E$157,4,FALSE)</f>
        <v>Small Market</v>
      </c>
      <c r="R1037" s="56" t="str">
        <f>HLOOKUP(Coffee_data[[#This Row],[ProductId]],Product!$B$4:$O$7,2,FALSE)</f>
        <v>Decaf</v>
      </c>
      <c r="S1037" s="56" t="str">
        <f>HLOOKUP(Coffee_data[[#This Row],[ProductId]],Product!$B$4:$O$7,3,FALSE)</f>
        <v>Herbal Tea</v>
      </c>
      <c r="T1037" s="56" t="str">
        <f>HLOOKUP(Coffee_data[[#This Row],[ProductId]],Product!$B$4:$O$7,4,FALSE)</f>
        <v>Lemon</v>
      </c>
    </row>
    <row r="1038" spans="1:20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290</v>
      </c>
      <c r="L1038">
        <v>775</v>
      </c>
      <c r="M1038">
        <v>10</v>
      </c>
      <c r="N1038" s="2">
        <v>41790</v>
      </c>
      <c r="O1038" s="19" t="str">
        <f>VLOOKUP(Coffee_data[[#This Row],[Area Code]],Location!$B$1:$E$157,2,FALSE)</f>
        <v>Nevada</v>
      </c>
      <c r="P1038" s="19" t="str">
        <f>VLOOKUP(Coffee_data[[#This Row],[Area Code]],Location!$B$1:$E$157,3,FALSE)</f>
        <v>West</v>
      </c>
      <c r="Q1038" s="19" t="str">
        <f>VLOOKUP(Coffee_data[[#This Row],[Area Code]],Location!$B$1:$E$157,4,FALSE)</f>
        <v>Small Market</v>
      </c>
      <c r="R1038" s="56" t="str">
        <f>HLOOKUP(Coffee_data[[#This Row],[ProductId]],Product!$B$4:$O$7,2,FALSE)</f>
        <v>Decaf</v>
      </c>
      <c r="S1038" s="56" t="str">
        <f>HLOOKUP(Coffee_data[[#This Row],[ProductId]],Product!$B$4:$O$7,3,FALSE)</f>
        <v>Herbal Tea</v>
      </c>
      <c r="T1038" s="56" t="str">
        <f>HLOOKUP(Coffee_data[[#This Row],[ProductId]],Product!$B$4:$O$7,4,FALSE)</f>
        <v>Mint</v>
      </c>
    </row>
    <row r="1039" spans="1:20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441</v>
      </c>
      <c r="L1039">
        <v>775</v>
      </c>
      <c r="M1039">
        <v>11</v>
      </c>
      <c r="N1039" s="2">
        <v>41790</v>
      </c>
      <c r="O1039" s="19" t="str">
        <f>VLOOKUP(Coffee_data[[#This Row],[Area Code]],Location!$B$1:$E$157,2,FALSE)</f>
        <v>Nevada</v>
      </c>
      <c r="P1039" s="19" t="str">
        <f>VLOOKUP(Coffee_data[[#This Row],[Area Code]],Location!$B$1:$E$157,3,FALSE)</f>
        <v>West</v>
      </c>
      <c r="Q1039" s="19" t="str">
        <f>VLOOKUP(Coffee_data[[#This Row],[Area Code]],Location!$B$1:$E$157,4,FALSE)</f>
        <v>Small Market</v>
      </c>
      <c r="R1039" s="56" t="str">
        <f>HLOOKUP(Coffee_data[[#This Row],[ProductId]],Product!$B$4:$O$7,2,FALSE)</f>
        <v>Regular</v>
      </c>
      <c r="S1039" s="56" t="str">
        <f>HLOOKUP(Coffee_data[[#This Row],[ProductId]],Product!$B$4:$O$7,3,FALSE)</f>
        <v>Tea</v>
      </c>
      <c r="T1039" s="56" t="str">
        <f>HLOOKUP(Coffee_data[[#This Row],[ProductId]],Product!$B$4:$O$7,4,FALSE)</f>
        <v>Darjeeling</v>
      </c>
    </row>
    <row r="1040" spans="1:20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144</v>
      </c>
      <c r="J1040">
        <v>180</v>
      </c>
      <c r="K1040">
        <v>338</v>
      </c>
      <c r="L1040">
        <v>702</v>
      </c>
      <c r="M1040">
        <v>12</v>
      </c>
      <c r="N1040" s="2">
        <v>41790</v>
      </c>
      <c r="O1040" s="19" t="str">
        <f>VLOOKUP(Coffee_data[[#This Row],[Area Code]],Location!$B$1:$E$157,2,FALSE)</f>
        <v>Nevada</v>
      </c>
      <c r="P1040" s="19" t="str">
        <f>VLOOKUP(Coffee_data[[#This Row],[Area Code]],Location!$B$1:$E$157,3,FALSE)</f>
        <v>West</v>
      </c>
      <c r="Q1040" s="19" t="str">
        <f>VLOOKUP(Coffee_data[[#This Row],[Area Code]],Location!$B$1:$E$157,4,FALSE)</f>
        <v>Small Market</v>
      </c>
      <c r="R1040" s="56" t="str">
        <f>HLOOKUP(Coffee_data[[#This Row],[ProductId]],Product!$B$4:$O$7,2,FALSE)</f>
        <v>Regular</v>
      </c>
      <c r="S1040" s="56" t="str">
        <f>HLOOKUP(Coffee_data[[#This Row],[ProductId]],Product!$B$4:$O$7,3,FALSE)</f>
        <v>Tea</v>
      </c>
      <c r="T1040" s="56" t="str">
        <f>HLOOKUP(Coffee_data[[#This Row],[ProductId]],Product!$B$4:$O$7,4,FALSE)</f>
        <v>Earl Grey</v>
      </c>
    </row>
    <row r="1041" spans="1:20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41790</v>
      </c>
      <c r="O1041" s="19" t="str">
        <f>VLOOKUP(Coffee_data[[#This Row],[Area Code]],Location!$B$1:$E$157,2,FALSE)</f>
        <v>Nevada</v>
      </c>
      <c r="P1041" s="19" t="str">
        <f>VLOOKUP(Coffee_data[[#This Row],[Area Code]],Location!$B$1:$E$157,3,FALSE)</f>
        <v>West</v>
      </c>
      <c r="Q1041" s="19" t="str">
        <f>VLOOKUP(Coffee_data[[#This Row],[Area Code]],Location!$B$1:$E$157,4,FALSE)</f>
        <v>Small Market</v>
      </c>
      <c r="R1041" s="56" t="str">
        <f>HLOOKUP(Coffee_data[[#This Row],[ProductId]],Product!$B$4:$O$7,2,FALSE)</f>
        <v>Regular</v>
      </c>
      <c r="S1041" s="56" t="str">
        <f>HLOOKUP(Coffee_data[[#This Row],[ProductId]],Product!$B$4:$O$7,3,FALSE)</f>
        <v>Tea</v>
      </c>
      <c r="T1041" s="56" t="str">
        <f>HLOOKUP(Coffee_data[[#This Row],[ProductId]],Product!$B$4:$O$7,4,FALSE)</f>
        <v>Green Tea</v>
      </c>
    </row>
    <row r="1042" spans="1:20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37</v>
      </c>
      <c r="J1042">
        <v>40</v>
      </c>
      <c r="K1042">
        <v>77</v>
      </c>
      <c r="L1042">
        <v>775</v>
      </c>
      <c r="M1042">
        <v>3</v>
      </c>
      <c r="N1042" s="2">
        <v>41790</v>
      </c>
      <c r="O1042" s="19" t="str">
        <f>VLOOKUP(Coffee_data[[#This Row],[Area Code]],Location!$B$1:$E$157,2,FALSE)</f>
        <v>Nevada</v>
      </c>
      <c r="P1042" s="19" t="str">
        <f>VLOOKUP(Coffee_data[[#This Row],[Area Code]],Location!$B$1:$E$157,3,FALSE)</f>
        <v>West</v>
      </c>
      <c r="Q1042" s="19" t="str">
        <f>VLOOKUP(Coffee_data[[#This Row],[Area Code]],Location!$B$1:$E$157,4,FALSE)</f>
        <v>Small Market</v>
      </c>
      <c r="R1042" s="56" t="str">
        <f>HLOOKUP(Coffee_data[[#This Row],[ProductId]],Product!$B$4:$O$7,2,FALSE)</f>
        <v>Decaf</v>
      </c>
      <c r="S1042" s="56" t="str">
        <f>HLOOKUP(Coffee_data[[#This Row],[ProductId]],Product!$B$4:$O$7,3,FALSE)</f>
        <v>Coffee</v>
      </c>
      <c r="T1042" s="56" t="str">
        <f>HLOOKUP(Coffee_data[[#This Row],[ProductId]],Product!$B$4:$O$7,4,FALSE)</f>
        <v>Decaf Irish Cream</v>
      </c>
    </row>
    <row r="1043" spans="1:20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36</v>
      </c>
      <c r="J1043">
        <v>70</v>
      </c>
      <c r="K1043">
        <v>114</v>
      </c>
      <c r="L1043">
        <v>503</v>
      </c>
      <c r="M1043">
        <v>4</v>
      </c>
      <c r="N1043" s="2">
        <v>41790</v>
      </c>
      <c r="O1043" s="19" t="str">
        <f>VLOOKUP(Coffee_data[[#This Row],[Area Code]],Location!$B$1:$E$157,2,FALSE)</f>
        <v>Oregon</v>
      </c>
      <c r="P1043" s="19" t="str">
        <f>VLOOKUP(Coffee_data[[#This Row],[Area Code]],Location!$B$1:$E$157,3,FALSE)</f>
        <v>West</v>
      </c>
      <c r="Q1043" s="19" t="str">
        <f>VLOOKUP(Coffee_data[[#This Row],[Area Code]],Location!$B$1:$E$157,4,FALSE)</f>
        <v>Small Market</v>
      </c>
      <c r="R1043" s="56" t="str">
        <f>HLOOKUP(Coffee_data[[#This Row],[ProductId]],Product!$B$4:$O$7,2,FALSE)</f>
        <v>Regular</v>
      </c>
      <c r="S1043" s="56" t="str">
        <f>HLOOKUP(Coffee_data[[#This Row],[ProductId]],Product!$B$4:$O$7,3,FALSE)</f>
        <v>Espresso</v>
      </c>
      <c r="T1043" s="56" t="str">
        <f>HLOOKUP(Coffee_data[[#This Row],[ProductId]],Product!$B$4:$O$7,4,FALSE)</f>
        <v>Caffe Latte</v>
      </c>
    </row>
    <row r="1044" spans="1:20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115</v>
      </c>
      <c r="L1044">
        <v>503</v>
      </c>
      <c r="M1044">
        <v>5</v>
      </c>
      <c r="N1044" s="2">
        <v>41790</v>
      </c>
      <c r="O1044" s="19" t="str">
        <f>VLOOKUP(Coffee_data[[#This Row],[Area Code]],Location!$B$1:$E$157,2,FALSE)</f>
        <v>Oregon</v>
      </c>
      <c r="P1044" s="19" t="str">
        <f>VLOOKUP(Coffee_data[[#This Row],[Area Code]],Location!$B$1:$E$157,3,FALSE)</f>
        <v>West</v>
      </c>
      <c r="Q1044" s="19" t="str">
        <f>VLOOKUP(Coffee_data[[#This Row],[Area Code]],Location!$B$1:$E$157,4,FALSE)</f>
        <v>Small Market</v>
      </c>
      <c r="R1044" s="56" t="str">
        <f>HLOOKUP(Coffee_data[[#This Row],[ProductId]],Product!$B$4:$O$7,2,FALSE)</f>
        <v>Regular</v>
      </c>
      <c r="S1044" s="56" t="str">
        <f>HLOOKUP(Coffee_data[[#This Row],[ProductId]],Product!$B$4:$O$7,3,FALSE)</f>
        <v>Espresso</v>
      </c>
      <c r="T1044" s="56" t="str">
        <f>HLOOKUP(Coffee_data[[#This Row],[ProductId]],Product!$B$4:$O$7,4,FALSE)</f>
        <v>Caffe Mocha</v>
      </c>
    </row>
    <row r="1045" spans="1:20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181</v>
      </c>
      <c r="J1045">
        <v>140</v>
      </c>
      <c r="K1045">
        <v>286</v>
      </c>
      <c r="L1045">
        <v>541</v>
      </c>
      <c r="M1045">
        <v>6</v>
      </c>
      <c r="N1045" s="2">
        <v>41790</v>
      </c>
      <c r="O1045" s="19" t="str">
        <f>VLOOKUP(Coffee_data[[#This Row],[Area Code]],Location!$B$1:$E$157,2,FALSE)</f>
        <v>Oregon</v>
      </c>
      <c r="P1045" s="19" t="str">
        <f>VLOOKUP(Coffee_data[[#This Row],[Area Code]],Location!$B$1:$E$157,3,FALSE)</f>
        <v>West</v>
      </c>
      <c r="Q1045" s="19" t="str">
        <f>VLOOKUP(Coffee_data[[#This Row],[Area Code]],Location!$B$1:$E$157,4,FALSE)</f>
        <v>Small Market</v>
      </c>
      <c r="R1045" s="56" t="str">
        <f>HLOOKUP(Coffee_data[[#This Row],[ProductId]],Product!$B$4:$O$7,2,FALSE)</f>
        <v>Decaf</v>
      </c>
      <c r="S1045" s="56" t="str">
        <f>HLOOKUP(Coffee_data[[#This Row],[ProductId]],Product!$B$4:$O$7,3,FALSE)</f>
        <v>Espresso</v>
      </c>
      <c r="T1045" s="56" t="str">
        <f>HLOOKUP(Coffee_data[[#This Row],[ProductId]],Product!$B$4:$O$7,4,FALSE)</f>
        <v>Decaf Espresso</v>
      </c>
    </row>
    <row r="1046" spans="1:20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131</v>
      </c>
      <c r="L1046">
        <v>541</v>
      </c>
      <c r="M1046">
        <v>1</v>
      </c>
      <c r="N1046" s="2">
        <v>41790</v>
      </c>
      <c r="O1046" s="19" t="str">
        <f>VLOOKUP(Coffee_data[[#This Row],[Area Code]],Location!$B$1:$E$157,2,FALSE)</f>
        <v>Oregon</v>
      </c>
      <c r="P1046" s="19" t="str">
        <f>VLOOKUP(Coffee_data[[#This Row],[Area Code]],Location!$B$1:$E$157,3,FALSE)</f>
        <v>West</v>
      </c>
      <c r="Q1046" s="19" t="str">
        <f>VLOOKUP(Coffee_data[[#This Row],[Area Code]],Location!$B$1:$E$157,4,FALSE)</f>
        <v>Small Market</v>
      </c>
      <c r="R1046" s="56" t="str">
        <f>HLOOKUP(Coffee_data[[#This Row],[ProductId]],Product!$B$4:$O$7,2,FALSE)</f>
        <v>Regular</v>
      </c>
      <c r="S1046" s="56" t="str">
        <f>HLOOKUP(Coffee_data[[#This Row],[ProductId]],Product!$B$4:$O$7,3,FALSE)</f>
        <v>Coffee</v>
      </c>
      <c r="T1046" s="56" t="str">
        <f>HLOOKUP(Coffee_data[[#This Row],[ProductId]],Product!$B$4:$O$7,4,FALSE)</f>
        <v>Amaretto</v>
      </c>
    </row>
    <row r="1047" spans="1:20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52</v>
      </c>
      <c r="J1047">
        <v>90</v>
      </c>
      <c r="K1047">
        <v>138</v>
      </c>
      <c r="L1047">
        <v>971</v>
      </c>
      <c r="M1047">
        <v>2</v>
      </c>
      <c r="N1047" s="2">
        <v>41790</v>
      </c>
      <c r="O1047" s="19" t="str">
        <f>VLOOKUP(Coffee_data[[#This Row],[Area Code]],Location!$B$1:$E$157,2,FALSE)</f>
        <v>Oregon</v>
      </c>
      <c r="P1047" s="19" t="str">
        <f>VLOOKUP(Coffee_data[[#This Row],[Area Code]],Location!$B$1:$E$157,3,FALSE)</f>
        <v>West</v>
      </c>
      <c r="Q1047" s="19" t="str">
        <f>VLOOKUP(Coffee_data[[#This Row],[Area Code]],Location!$B$1:$E$157,4,FALSE)</f>
        <v>Small Market</v>
      </c>
      <c r="R1047" s="56" t="str">
        <f>HLOOKUP(Coffee_data[[#This Row],[ProductId]],Product!$B$4:$O$7,2,FALSE)</f>
        <v>Regular</v>
      </c>
      <c r="S1047" s="56" t="str">
        <f>HLOOKUP(Coffee_data[[#This Row],[ProductId]],Product!$B$4:$O$7,3,FALSE)</f>
        <v>Coffee</v>
      </c>
      <c r="T1047" s="56" t="str">
        <f>HLOOKUP(Coffee_data[[#This Row],[ProductId]],Product!$B$4:$O$7,4,FALSE)</f>
        <v>Columbian</v>
      </c>
    </row>
    <row r="1048" spans="1:20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68</v>
      </c>
      <c r="L1048">
        <v>971</v>
      </c>
      <c r="M1048">
        <v>8</v>
      </c>
      <c r="N1048" s="2">
        <v>41790</v>
      </c>
      <c r="O1048" s="19" t="str">
        <f>VLOOKUP(Coffee_data[[#This Row],[Area Code]],Location!$B$1:$E$157,2,FALSE)</f>
        <v>Oregon</v>
      </c>
      <c r="P1048" s="19" t="str">
        <f>VLOOKUP(Coffee_data[[#This Row],[Area Code]],Location!$B$1:$E$157,3,FALSE)</f>
        <v>West</v>
      </c>
      <c r="Q1048" s="19" t="str">
        <f>VLOOKUP(Coffee_data[[#This Row],[Area Code]],Location!$B$1:$E$157,4,FALSE)</f>
        <v>Small Market</v>
      </c>
      <c r="R1048" s="56" t="str">
        <f>HLOOKUP(Coffee_data[[#This Row],[ProductId]],Product!$B$4:$O$7,2,FALSE)</f>
        <v>Decaf</v>
      </c>
      <c r="S1048" s="56" t="str">
        <f>HLOOKUP(Coffee_data[[#This Row],[ProductId]],Product!$B$4:$O$7,3,FALSE)</f>
        <v>Herbal Tea</v>
      </c>
      <c r="T1048" s="56" t="str">
        <f>HLOOKUP(Coffee_data[[#This Row],[ProductId]],Product!$B$4:$O$7,4,FALSE)</f>
        <v>Chamomile</v>
      </c>
    </row>
    <row r="1049" spans="1:20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41790</v>
      </c>
      <c r="O1049" s="19" t="str">
        <f>VLOOKUP(Coffee_data[[#This Row],[Area Code]],Location!$B$1:$E$157,2,FALSE)</f>
        <v>Oregon</v>
      </c>
      <c r="P1049" s="19" t="str">
        <f>VLOOKUP(Coffee_data[[#This Row],[Area Code]],Location!$B$1:$E$157,3,FALSE)</f>
        <v>West</v>
      </c>
      <c r="Q1049" s="19" t="str">
        <f>VLOOKUP(Coffee_data[[#This Row],[Area Code]],Location!$B$1:$E$157,4,FALSE)</f>
        <v>Small Market</v>
      </c>
      <c r="R1049" s="56" t="str">
        <f>HLOOKUP(Coffee_data[[#This Row],[ProductId]],Product!$B$4:$O$7,2,FALSE)</f>
        <v>Decaf</v>
      </c>
      <c r="S1049" s="56" t="str">
        <f>HLOOKUP(Coffee_data[[#This Row],[ProductId]],Product!$B$4:$O$7,3,FALSE)</f>
        <v>Herbal Tea</v>
      </c>
      <c r="T1049" s="56" t="str">
        <f>HLOOKUP(Coffee_data[[#This Row],[ProductId]],Product!$B$4:$O$7,4,FALSE)</f>
        <v>Lemon</v>
      </c>
    </row>
    <row r="1050" spans="1:20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31</v>
      </c>
      <c r="L1050">
        <v>503</v>
      </c>
      <c r="M1050">
        <v>11</v>
      </c>
      <c r="N1050" s="2">
        <v>41790</v>
      </c>
      <c r="O1050" s="19" t="str">
        <f>VLOOKUP(Coffee_data[[#This Row],[Area Code]],Location!$B$1:$E$157,2,FALSE)</f>
        <v>Oregon</v>
      </c>
      <c r="P1050" s="19" t="str">
        <f>VLOOKUP(Coffee_data[[#This Row],[Area Code]],Location!$B$1:$E$157,3,FALSE)</f>
        <v>West</v>
      </c>
      <c r="Q1050" s="19" t="str">
        <f>VLOOKUP(Coffee_data[[#This Row],[Area Code]],Location!$B$1:$E$157,4,FALSE)</f>
        <v>Small Market</v>
      </c>
      <c r="R1050" s="56" t="str">
        <f>HLOOKUP(Coffee_data[[#This Row],[ProductId]],Product!$B$4:$O$7,2,FALSE)</f>
        <v>Regular</v>
      </c>
      <c r="S1050" s="56" t="str">
        <f>HLOOKUP(Coffee_data[[#This Row],[ProductId]],Product!$B$4:$O$7,3,FALSE)</f>
        <v>Tea</v>
      </c>
      <c r="T1050" s="56" t="str">
        <f>HLOOKUP(Coffee_data[[#This Row],[ProductId]],Product!$B$4:$O$7,4,FALSE)</f>
        <v>Darjeeling</v>
      </c>
    </row>
    <row r="1051" spans="1:20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82</v>
      </c>
      <c r="J1051">
        <v>110</v>
      </c>
      <c r="K1051">
        <v>192</v>
      </c>
      <c r="L1051">
        <v>503</v>
      </c>
      <c r="M1051">
        <v>12</v>
      </c>
      <c r="N1051" s="2">
        <v>41790</v>
      </c>
      <c r="O1051" s="19" t="str">
        <f>VLOOKUP(Coffee_data[[#This Row],[Area Code]],Location!$B$1:$E$157,2,FALSE)</f>
        <v>Oregon</v>
      </c>
      <c r="P1051" s="19" t="str">
        <f>VLOOKUP(Coffee_data[[#This Row],[Area Code]],Location!$B$1:$E$157,3,FALSE)</f>
        <v>West</v>
      </c>
      <c r="Q1051" s="19" t="str">
        <f>VLOOKUP(Coffee_data[[#This Row],[Area Code]],Location!$B$1:$E$157,4,FALSE)</f>
        <v>Small Market</v>
      </c>
      <c r="R1051" s="56" t="str">
        <f>HLOOKUP(Coffee_data[[#This Row],[ProductId]],Product!$B$4:$O$7,2,FALSE)</f>
        <v>Regular</v>
      </c>
      <c r="S1051" s="56" t="str">
        <f>HLOOKUP(Coffee_data[[#This Row],[ProductId]],Product!$B$4:$O$7,3,FALSE)</f>
        <v>Tea</v>
      </c>
      <c r="T1051" s="56" t="str">
        <f>HLOOKUP(Coffee_data[[#This Row],[ProductId]],Product!$B$4:$O$7,4,FALSE)</f>
        <v>Earl Grey</v>
      </c>
    </row>
    <row r="1052" spans="1:20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57</v>
      </c>
      <c r="J1052">
        <v>120</v>
      </c>
      <c r="K1052">
        <v>203</v>
      </c>
      <c r="L1052">
        <v>503</v>
      </c>
      <c r="M1052">
        <v>13</v>
      </c>
      <c r="N1052" s="2">
        <v>41790</v>
      </c>
      <c r="O1052" s="19" t="str">
        <f>VLOOKUP(Coffee_data[[#This Row],[Area Code]],Location!$B$1:$E$157,2,FALSE)</f>
        <v>Oregon</v>
      </c>
      <c r="P1052" s="19" t="str">
        <f>VLOOKUP(Coffee_data[[#This Row],[Area Code]],Location!$B$1:$E$157,3,FALSE)</f>
        <v>West</v>
      </c>
      <c r="Q1052" s="19" t="str">
        <f>VLOOKUP(Coffee_data[[#This Row],[Area Code]],Location!$B$1:$E$157,4,FALSE)</f>
        <v>Small Market</v>
      </c>
      <c r="R1052" s="56" t="str">
        <f>HLOOKUP(Coffee_data[[#This Row],[ProductId]],Product!$B$4:$O$7,2,FALSE)</f>
        <v>Regular</v>
      </c>
      <c r="S1052" s="56" t="str">
        <f>HLOOKUP(Coffee_data[[#This Row],[ProductId]],Product!$B$4:$O$7,3,FALSE)</f>
        <v>Tea</v>
      </c>
      <c r="T1052" s="56" t="str">
        <f>HLOOKUP(Coffee_data[[#This Row],[ProductId]],Product!$B$4:$O$7,4,FALSE)</f>
        <v>Green Tea</v>
      </c>
    </row>
    <row r="1053" spans="1:20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113</v>
      </c>
      <c r="L1053">
        <v>541</v>
      </c>
      <c r="M1053">
        <v>3</v>
      </c>
      <c r="N1053" s="2">
        <v>41790</v>
      </c>
      <c r="O1053" s="19" t="str">
        <f>VLOOKUP(Coffee_data[[#This Row],[Area Code]],Location!$B$1:$E$157,2,FALSE)</f>
        <v>Oregon</v>
      </c>
      <c r="P1053" s="19" t="str">
        <f>VLOOKUP(Coffee_data[[#This Row],[Area Code]],Location!$B$1:$E$157,3,FALSE)</f>
        <v>West</v>
      </c>
      <c r="Q1053" s="19" t="str">
        <f>VLOOKUP(Coffee_data[[#This Row],[Area Code]],Location!$B$1:$E$157,4,FALSE)</f>
        <v>Small Market</v>
      </c>
      <c r="R1053" s="56" t="str">
        <f>HLOOKUP(Coffee_data[[#This Row],[ProductId]],Product!$B$4:$O$7,2,FALSE)</f>
        <v>Decaf</v>
      </c>
      <c r="S1053" s="56" t="str">
        <f>HLOOKUP(Coffee_data[[#This Row],[ProductId]],Product!$B$4:$O$7,3,FALSE)</f>
        <v>Coffee</v>
      </c>
      <c r="T1053" s="56" t="str">
        <f>HLOOKUP(Coffee_data[[#This Row],[ProductId]],Product!$B$4:$O$7,4,FALSE)</f>
        <v>Decaf Irish Cream</v>
      </c>
    </row>
    <row r="1054" spans="1:20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44</v>
      </c>
      <c r="J1054">
        <v>60</v>
      </c>
      <c r="K1054">
        <v>96</v>
      </c>
      <c r="L1054">
        <v>206</v>
      </c>
      <c r="M1054">
        <v>4</v>
      </c>
      <c r="N1054" s="2">
        <v>41790</v>
      </c>
      <c r="O1054" s="19" t="str">
        <f>VLOOKUP(Coffee_data[[#This Row],[Area Code]],Location!$B$1:$E$157,2,FALSE)</f>
        <v>Washington</v>
      </c>
      <c r="P1054" s="19" t="str">
        <f>VLOOKUP(Coffee_data[[#This Row],[Area Code]],Location!$B$1:$E$157,3,FALSE)</f>
        <v>West</v>
      </c>
      <c r="Q1054" s="19" t="str">
        <f>VLOOKUP(Coffee_data[[#This Row],[Area Code]],Location!$B$1:$E$157,4,FALSE)</f>
        <v>Small Market</v>
      </c>
      <c r="R1054" s="56" t="str">
        <f>HLOOKUP(Coffee_data[[#This Row],[ProductId]],Product!$B$4:$O$7,2,FALSE)</f>
        <v>Regular</v>
      </c>
      <c r="S1054" s="56" t="str">
        <f>HLOOKUP(Coffee_data[[#This Row],[ProductId]],Product!$B$4:$O$7,3,FALSE)</f>
        <v>Espresso</v>
      </c>
      <c r="T1054" s="56" t="str">
        <f>HLOOKUP(Coffee_data[[#This Row],[ProductId]],Product!$B$4:$O$7,4,FALSE)</f>
        <v>Caffe Latte</v>
      </c>
    </row>
    <row r="1055" spans="1:20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55</v>
      </c>
      <c r="J1055">
        <v>70</v>
      </c>
      <c r="K1055">
        <v>115</v>
      </c>
      <c r="L1055">
        <v>425</v>
      </c>
      <c r="M1055">
        <v>5</v>
      </c>
      <c r="N1055" s="2">
        <v>41790</v>
      </c>
      <c r="O1055" s="19" t="str">
        <f>VLOOKUP(Coffee_data[[#This Row],[Area Code]],Location!$B$1:$E$157,2,FALSE)</f>
        <v>Washington</v>
      </c>
      <c r="P1055" s="19" t="str">
        <f>VLOOKUP(Coffee_data[[#This Row],[Area Code]],Location!$B$1:$E$157,3,FALSE)</f>
        <v>West</v>
      </c>
      <c r="Q1055" s="19" t="str">
        <f>VLOOKUP(Coffee_data[[#This Row],[Area Code]],Location!$B$1:$E$157,4,FALSE)</f>
        <v>Small Market</v>
      </c>
      <c r="R1055" s="56" t="str">
        <f>HLOOKUP(Coffee_data[[#This Row],[ProductId]],Product!$B$4:$O$7,2,FALSE)</f>
        <v>Regular</v>
      </c>
      <c r="S1055" s="56" t="str">
        <f>HLOOKUP(Coffee_data[[#This Row],[ProductId]],Product!$B$4:$O$7,3,FALSE)</f>
        <v>Espresso</v>
      </c>
      <c r="T1055" s="56" t="str">
        <f>HLOOKUP(Coffee_data[[#This Row],[ProductId]],Product!$B$4:$O$7,4,FALSE)</f>
        <v>Caffe Mocha</v>
      </c>
    </row>
    <row r="1056" spans="1:20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76</v>
      </c>
      <c r="J1056">
        <v>90</v>
      </c>
      <c r="K1056">
        <v>166</v>
      </c>
      <c r="L1056">
        <v>253</v>
      </c>
      <c r="M1056">
        <v>6</v>
      </c>
      <c r="N1056" s="2">
        <v>41790</v>
      </c>
      <c r="O1056" s="19" t="str">
        <f>VLOOKUP(Coffee_data[[#This Row],[Area Code]],Location!$B$1:$E$157,2,FALSE)</f>
        <v>Washington</v>
      </c>
      <c r="P1056" s="19" t="str">
        <f>VLOOKUP(Coffee_data[[#This Row],[Area Code]],Location!$B$1:$E$157,3,FALSE)</f>
        <v>West</v>
      </c>
      <c r="Q1056" s="19" t="str">
        <f>VLOOKUP(Coffee_data[[#This Row],[Area Code]],Location!$B$1:$E$157,4,FALSE)</f>
        <v>Small Market</v>
      </c>
      <c r="R1056" s="56" t="str">
        <f>HLOOKUP(Coffee_data[[#This Row],[ProductId]],Product!$B$4:$O$7,2,FALSE)</f>
        <v>Decaf</v>
      </c>
      <c r="S1056" s="56" t="str">
        <f>HLOOKUP(Coffee_data[[#This Row],[ProductId]],Product!$B$4:$O$7,3,FALSE)</f>
        <v>Espresso</v>
      </c>
      <c r="T1056" s="56" t="str">
        <f>HLOOKUP(Coffee_data[[#This Row],[ProductId]],Product!$B$4:$O$7,4,FALSE)</f>
        <v>Decaf Espresso</v>
      </c>
    </row>
    <row r="1057" spans="1:20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41790</v>
      </c>
      <c r="O1057" s="19" t="str">
        <f>VLOOKUP(Coffee_data[[#This Row],[Area Code]],Location!$B$1:$E$157,2,FALSE)</f>
        <v>Washington</v>
      </c>
      <c r="P1057" s="19" t="str">
        <f>VLOOKUP(Coffee_data[[#This Row],[Area Code]],Location!$B$1:$E$157,3,FALSE)</f>
        <v>West</v>
      </c>
      <c r="Q1057" s="19" t="str">
        <f>VLOOKUP(Coffee_data[[#This Row],[Area Code]],Location!$B$1:$E$157,4,FALSE)</f>
        <v>Small Market</v>
      </c>
      <c r="R1057" s="56" t="str">
        <f>HLOOKUP(Coffee_data[[#This Row],[ProductId]],Product!$B$4:$O$7,2,FALSE)</f>
        <v>Regular</v>
      </c>
      <c r="S1057" s="56" t="str">
        <f>HLOOKUP(Coffee_data[[#This Row],[ProductId]],Product!$B$4:$O$7,3,FALSE)</f>
        <v>Coffee</v>
      </c>
      <c r="T1057" s="56" t="str">
        <f>HLOOKUP(Coffee_data[[#This Row],[ProductId]],Product!$B$4:$O$7,4,FALSE)</f>
        <v>Columbian</v>
      </c>
    </row>
    <row r="1058" spans="1:20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78</v>
      </c>
      <c r="J1058">
        <v>130</v>
      </c>
      <c r="K1058">
        <v>208</v>
      </c>
      <c r="L1058">
        <v>206</v>
      </c>
      <c r="M1058">
        <v>8</v>
      </c>
      <c r="N1058" s="2">
        <v>41790</v>
      </c>
      <c r="O1058" s="19" t="str">
        <f>VLOOKUP(Coffee_data[[#This Row],[Area Code]],Location!$B$1:$E$157,2,FALSE)</f>
        <v>Washington</v>
      </c>
      <c r="P1058" s="19" t="str">
        <f>VLOOKUP(Coffee_data[[#This Row],[Area Code]],Location!$B$1:$E$157,3,FALSE)</f>
        <v>West</v>
      </c>
      <c r="Q1058" s="19" t="str">
        <f>VLOOKUP(Coffee_data[[#This Row],[Area Code]],Location!$B$1:$E$157,4,FALSE)</f>
        <v>Small Market</v>
      </c>
      <c r="R1058" s="56" t="str">
        <f>HLOOKUP(Coffee_data[[#This Row],[ProductId]],Product!$B$4:$O$7,2,FALSE)</f>
        <v>Decaf</v>
      </c>
      <c r="S1058" s="56" t="str">
        <f>HLOOKUP(Coffee_data[[#This Row],[ProductId]],Product!$B$4:$O$7,3,FALSE)</f>
        <v>Herbal Tea</v>
      </c>
      <c r="T1058" s="56" t="str">
        <f>HLOOKUP(Coffee_data[[#This Row],[ProductId]],Product!$B$4:$O$7,4,FALSE)</f>
        <v>Chamomile</v>
      </c>
    </row>
    <row r="1059" spans="1:20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39</v>
      </c>
      <c r="J1059">
        <v>60</v>
      </c>
      <c r="K1059">
        <v>81</v>
      </c>
      <c r="L1059">
        <v>509</v>
      </c>
      <c r="M1059">
        <v>9</v>
      </c>
      <c r="N1059" s="2">
        <v>41790</v>
      </c>
      <c r="O1059" s="19" t="str">
        <f>VLOOKUP(Coffee_data[[#This Row],[Area Code]],Location!$B$1:$E$157,2,FALSE)</f>
        <v>Washington</v>
      </c>
      <c r="P1059" s="19" t="str">
        <f>VLOOKUP(Coffee_data[[#This Row],[Area Code]],Location!$B$1:$E$157,3,FALSE)</f>
        <v>West</v>
      </c>
      <c r="Q1059" s="19" t="str">
        <f>VLOOKUP(Coffee_data[[#This Row],[Area Code]],Location!$B$1:$E$157,4,FALSE)</f>
        <v>Small Market</v>
      </c>
      <c r="R1059" s="56" t="str">
        <f>HLOOKUP(Coffee_data[[#This Row],[ProductId]],Product!$B$4:$O$7,2,FALSE)</f>
        <v>Decaf</v>
      </c>
      <c r="S1059" s="56" t="str">
        <f>HLOOKUP(Coffee_data[[#This Row],[ProductId]],Product!$B$4:$O$7,3,FALSE)</f>
        <v>Herbal Tea</v>
      </c>
      <c r="T1059" s="56" t="str">
        <f>HLOOKUP(Coffee_data[[#This Row],[ProductId]],Product!$B$4:$O$7,4,FALSE)</f>
        <v>Lemon</v>
      </c>
    </row>
    <row r="1060" spans="1:20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69</v>
      </c>
      <c r="L1060">
        <v>360</v>
      </c>
      <c r="M1060">
        <v>11</v>
      </c>
      <c r="N1060" s="2">
        <v>41790</v>
      </c>
      <c r="O1060" s="19" t="str">
        <f>VLOOKUP(Coffee_data[[#This Row],[Area Code]],Location!$B$1:$E$157,2,FALSE)</f>
        <v>Washington</v>
      </c>
      <c r="P1060" s="19" t="str">
        <f>VLOOKUP(Coffee_data[[#This Row],[Area Code]],Location!$B$1:$E$157,3,FALSE)</f>
        <v>West</v>
      </c>
      <c r="Q1060" s="19" t="str">
        <f>VLOOKUP(Coffee_data[[#This Row],[Area Code]],Location!$B$1:$E$157,4,FALSE)</f>
        <v>Small Market</v>
      </c>
      <c r="R1060" s="56" t="str">
        <f>HLOOKUP(Coffee_data[[#This Row],[ProductId]],Product!$B$4:$O$7,2,FALSE)</f>
        <v>Regular</v>
      </c>
      <c r="S1060" s="56" t="str">
        <f>HLOOKUP(Coffee_data[[#This Row],[ProductId]],Product!$B$4:$O$7,3,FALSE)</f>
        <v>Tea</v>
      </c>
      <c r="T1060" s="56" t="str">
        <f>HLOOKUP(Coffee_data[[#This Row],[ProductId]],Product!$B$4:$O$7,4,FALSE)</f>
        <v>Darjeeling</v>
      </c>
    </row>
    <row r="1061" spans="1:20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72</v>
      </c>
      <c r="L1061">
        <v>206</v>
      </c>
      <c r="M1061">
        <v>12</v>
      </c>
      <c r="N1061" s="2">
        <v>41790</v>
      </c>
      <c r="O1061" s="19" t="str">
        <f>VLOOKUP(Coffee_data[[#This Row],[Area Code]],Location!$B$1:$E$157,2,FALSE)</f>
        <v>Washington</v>
      </c>
      <c r="P1061" s="19" t="str">
        <f>VLOOKUP(Coffee_data[[#This Row],[Area Code]],Location!$B$1:$E$157,3,FALSE)</f>
        <v>West</v>
      </c>
      <c r="Q1061" s="19" t="str">
        <f>VLOOKUP(Coffee_data[[#This Row],[Area Code]],Location!$B$1:$E$157,4,FALSE)</f>
        <v>Small Market</v>
      </c>
      <c r="R1061" s="56" t="str">
        <f>HLOOKUP(Coffee_data[[#This Row],[ProductId]],Product!$B$4:$O$7,2,FALSE)</f>
        <v>Regular</v>
      </c>
      <c r="S1061" s="56" t="str">
        <f>HLOOKUP(Coffee_data[[#This Row],[ProductId]],Product!$B$4:$O$7,3,FALSE)</f>
        <v>Tea</v>
      </c>
      <c r="T1061" s="56" t="str">
        <f>HLOOKUP(Coffee_data[[#This Row],[ProductId]],Product!$B$4:$O$7,4,FALSE)</f>
        <v>Earl Grey</v>
      </c>
    </row>
    <row r="1062" spans="1:20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17</v>
      </c>
      <c r="J1062">
        <v>50</v>
      </c>
      <c r="K1062">
        <v>67</v>
      </c>
      <c r="L1062">
        <v>360</v>
      </c>
      <c r="M1062">
        <v>13</v>
      </c>
      <c r="N1062" s="2">
        <v>41790</v>
      </c>
      <c r="O1062" s="19" t="str">
        <f>VLOOKUP(Coffee_data[[#This Row],[Area Code]],Location!$B$1:$E$157,2,FALSE)</f>
        <v>Washington</v>
      </c>
      <c r="P1062" s="19" t="str">
        <f>VLOOKUP(Coffee_data[[#This Row],[Area Code]],Location!$B$1:$E$157,3,FALSE)</f>
        <v>West</v>
      </c>
      <c r="Q1062" s="19" t="str">
        <f>VLOOKUP(Coffee_data[[#This Row],[Area Code]],Location!$B$1:$E$157,4,FALSE)</f>
        <v>Small Market</v>
      </c>
      <c r="R1062" s="56" t="str">
        <f>HLOOKUP(Coffee_data[[#This Row],[ProductId]],Product!$B$4:$O$7,2,FALSE)</f>
        <v>Regular</v>
      </c>
      <c r="S1062" s="56" t="str">
        <f>HLOOKUP(Coffee_data[[#This Row],[ProductId]],Product!$B$4:$O$7,3,FALSE)</f>
        <v>Tea</v>
      </c>
      <c r="T1062" s="56" t="str">
        <f>HLOOKUP(Coffee_data[[#This Row],[ProductId]],Product!$B$4:$O$7,4,FALSE)</f>
        <v>Green Tea</v>
      </c>
    </row>
    <row r="1063" spans="1:20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192</v>
      </c>
      <c r="J1063">
        <v>200</v>
      </c>
      <c r="K1063">
        <v>327</v>
      </c>
      <c r="L1063">
        <v>206</v>
      </c>
      <c r="M1063">
        <v>3</v>
      </c>
      <c r="N1063" s="2">
        <v>41790</v>
      </c>
      <c r="O1063" s="19" t="str">
        <f>VLOOKUP(Coffee_data[[#This Row],[Area Code]],Location!$B$1:$E$157,2,FALSE)</f>
        <v>Washington</v>
      </c>
      <c r="P1063" s="19" t="str">
        <f>VLOOKUP(Coffee_data[[#This Row],[Area Code]],Location!$B$1:$E$157,3,FALSE)</f>
        <v>West</v>
      </c>
      <c r="Q1063" s="19" t="str">
        <f>VLOOKUP(Coffee_data[[#This Row],[Area Code]],Location!$B$1:$E$157,4,FALSE)</f>
        <v>Small Market</v>
      </c>
      <c r="R1063" s="56" t="str">
        <f>HLOOKUP(Coffee_data[[#This Row],[ProductId]],Product!$B$4:$O$7,2,FALSE)</f>
        <v>Decaf</v>
      </c>
      <c r="S1063" s="56" t="str">
        <f>HLOOKUP(Coffee_data[[#This Row],[ProductId]],Product!$B$4:$O$7,3,FALSE)</f>
        <v>Coffee</v>
      </c>
      <c r="T1063" s="56" t="str">
        <f>HLOOKUP(Coffee_data[[#This Row],[ProductId]],Product!$B$4:$O$7,4,FALSE)</f>
        <v>Decaf Irish Cream</v>
      </c>
    </row>
    <row r="1064" spans="1:20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76</v>
      </c>
      <c r="J1064">
        <v>130</v>
      </c>
      <c r="K1064">
        <v>250</v>
      </c>
      <c r="L1064">
        <v>303</v>
      </c>
      <c r="M1064">
        <v>8</v>
      </c>
      <c r="N1064" s="2">
        <v>41820</v>
      </c>
      <c r="O1064" s="19" t="str">
        <f>VLOOKUP(Coffee_data[[#This Row],[Area Code]],Location!$B$1:$E$157,2,FALSE)</f>
        <v>Colorado</v>
      </c>
      <c r="P1064" s="19" t="str">
        <f>VLOOKUP(Coffee_data[[#This Row],[Area Code]],Location!$B$1:$E$157,3,FALSE)</f>
        <v>Central</v>
      </c>
      <c r="Q1064" s="19" t="str">
        <f>VLOOKUP(Coffee_data[[#This Row],[Area Code]],Location!$B$1:$E$157,4,FALSE)</f>
        <v>Major Market</v>
      </c>
      <c r="R1064" s="56" t="str">
        <f>HLOOKUP(Coffee_data[[#This Row],[ProductId]],Product!$B$4:$O$7,2,FALSE)</f>
        <v>Decaf</v>
      </c>
      <c r="S1064" s="56" t="str">
        <f>HLOOKUP(Coffee_data[[#This Row],[ProductId]],Product!$B$4:$O$7,3,FALSE)</f>
        <v>Herbal Tea</v>
      </c>
      <c r="T1064" s="56" t="str">
        <f>HLOOKUP(Coffee_data[[#This Row],[ProductId]],Product!$B$4:$O$7,4,FALSE)</f>
        <v>Chamomile</v>
      </c>
    </row>
    <row r="1065" spans="1:20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21</v>
      </c>
      <c r="J1065">
        <v>50</v>
      </c>
      <c r="K1065">
        <v>80</v>
      </c>
      <c r="L1065">
        <v>970</v>
      </c>
      <c r="M1065">
        <v>9</v>
      </c>
      <c r="N1065" s="2">
        <v>41820</v>
      </c>
      <c r="O1065" s="19" t="str">
        <f>VLOOKUP(Coffee_data[[#This Row],[Area Code]],Location!$B$1:$E$157,2,FALSE)</f>
        <v>Colorado</v>
      </c>
      <c r="P1065" s="19" t="str">
        <f>VLOOKUP(Coffee_data[[#This Row],[Area Code]],Location!$B$1:$E$157,3,FALSE)</f>
        <v>Central</v>
      </c>
      <c r="Q1065" s="19" t="str">
        <f>VLOOKUP(Coffee_data[[#This Row],[Area Code]],Location!$B$1:$E$157,4,FALSE)</f>
        <v>Major Market</v>
      </c>
      <c r="R1065" s="56" t="str">
        <f>HLOOKUP(Coffee_data[[#This Row],[ProductId]],Product!$B$4:$O$7,2,FALSE)</f>
        <v>Decaf</v>
      </c>
      <c r="S1065" s="56" t="str">
        <f>HLOOKUP(Coffee_data[[#This Row],[ProductId]],Product!$B$4:$O$7,3,FALSE)</f>
        <v>Herbal Tea</v>
      </c>
      <c r="T1065" s="56" t="str">
        <f>HLOOKUP(Coffee_data[[#This Row],[ProductId]],Product!$B$4:$O$7,4,FALSE)</f>
        <v>Lemon</v>
      </c>
    </row>
    <row r="1066" spans="1:20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30</v>
      </c>
      <c r="J1066">
        <v>50</v>
      </c>
      <c r="K1066">
        <v>90</v>
      </c>
      <c r="L1066">
        <v>720</v>
      </c>
      <c r="M1066">
        <v>10</v>
      </c>
      <c r="N1066" s="2">
        <v>41820</v>
      </c>
      <c r="O1066" s="19" t="str">
        <f>VLOOKUP(Coffee_data[[#This Row],[Area Code]],Location!$B$1:$E$157,2,FALSE)</f>
        <v>Colorado</v>
      </c>
      <c r="P1066" s="19" t="str">
        <f>VLOOKUP(Coffee_data[[#This Row],[Area Code]],Location!$B$1:$E$157,3,FALSE)</f>
        <v>Central</v>
      </c>
      <c r="Q1066" s="19" t="str">
        <f>VLOOKUP(Coffee_data[[#This Row],[Area Code]],Location!$B$1:$E$157,4,FALSE)</f>
        <v>Major Market</v>
      </c>
      <c r="R1066" s="56" t="str">
        <f>HLOOKUP(Coffee_data[[#This Row],[ProductId]],Product!$B$4:$O$7,2,FALSE)</f>
        <v>Decaf</v>
      </c>
      <c r="S1066" s="56" t="str">
        <f>HLOOKUP(Coffee_data[[#This Row],[ProductId]],Product!$B$4:$O$7,3,FALSE)</f>
        <v>Herbal Tea</v>
      </c>
      <c r="T1066" s="56" t="str">
        <f>HLOOKUP(Coffee_data[[#This Row],[ProductId]],Product!$B$4:$O$7,4,FALSE)</f>
        <v>Mint</v>
      </c>
    </row>
    <row r="1067" spans="1:20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29</v>
      </c>
      <c r="J1067">
        <v>60</v>
      </c>
      <c r="K1067">
        <v>89</v>
      </c>
      <c r="L1067">
        <v>970</v>
      </c>
      <c r="M1067">
        <v>11</v>
      </c>
      <c r="N1067" s="2">
        <v>41820</v>
      </c>
      <c r="O1067" s="19" t="str">
        <f>VLOOKUP(Coffee_data[[#This Row],[Area Code]],Location!$B$1:$E$157,2,FALSE)</f>
        <v>Colorado</v>
      </c>
      <c r="P1067" s="19" t="str">
        <f>VLOOKUP(Coffee_data[[#This Row],[Area Code]],Location!$B$1:$E$157,3,FALSE)</f>
        <v>Central</v>
      </c>
      <c r="Q1067" s="19" t="str">
        <f>VLOOKUP(Coffee_data[[#This Row],[Area Code]],Location!$B$1:$E$157,4,FALSE)</f>
        <v>Major Market</v>
      </c>
      <c r="R1067" s="56" t="str">
        <f>HLOOKUP(Coffee_data[[#This Row],[ProductId]],Product!$B$4:$O$7,2,FALSE)</f>
        <v>Regular</v>
      </c>
      <c r="S1067" s="56" t="str">
        <f>HLOOKUP(Coffee_data[[#This Row],[ProductId]],Product!$B$4:$O$7,3,FALSE)</f>
        <v>Tea</v>
      </c>
      <c r="T1067" s="56" t="str">
        <f>HLOOKUP(Coffee_data[[#This Row],[ProductId]],Product!$B$4:$O$7,4,FALSE)</f>
        <v>Darjeeling</v>
      </c>
    </row>
    <row r="1068" spans="1:20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41820</v>
      </c>
      <c r="O1068" s="19" t="str">
        <f>VLOOKUP(Coffee_data[[#This Row],[Area Code]],Location!$B$1:$E$157,2,FALSE)</f>
        <v>Colorado</v>
      </c>
      <c r="P1068" s="19" t="str">
        <f>VLOOKUP(Coffee_data[[#This Row],[Area Code]],Location!$B$1:$E$157,3,FALSE)</f>
        <v>Central</v>
      </c>
      <c r="Q1068" s="19" t="str">
        <f>VLOOKUP(Coffee_data[[#This Row],[Area Code]],Location!$B$1:$E$157,4,FALSE)</f>
        <v>Major Market</v>
      </c>
      <c r="R1068" s="56" t="str">
        <f>HLOOKUP(Coffee_data[[#This Row],[ProductId]],Product!$B$4:$O$7,2,FALSE)</f>
        <v>Regular</v>
      </c>
      <c r="S1068" s="56" t="str">
        <f>HLOOKUP(Coffee_data[[#This Row],[ProductId]],Product!$B$4:$O$7,3,FALSE)</f>
        <v>Tea</v>
      </c>
      <c r="T1068" s="56" t="str">
        <f>HLOOKUP(Coffee_data[[#This Row],[ProductId]],Product!$B$4:$O$7,4,FALSE)</f>
        <v>Earl Grey</v>
      </c>
    </row>
    <row r="1069" spans="1:20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67</v>
      </c>
      <c r="L1069">
        <v>303</v>
      </c>
      <c r="M1069">
        <v>13</v>
      </c>
      <c r="N1069" s="2">
        <v>41820</v>
      </c>
      <c r="O1069" s="19" t="str">
        <f>VLOOKUP(Coffee_data[[#This Row],[Area Code]],Location!$B$1:$E$157,2,FALSE)</f>
        <v>Colorado</v>
      </c>
      <c r="P1069" s="19" t="str">
        <f>VLOOKUP(Coffee_data[[#This Row],[Area Code]],Location!$B$1:$E$157,3,FALSE)</f>
        <v>Central</v>
      </c>
      <c r="Q1069" s="19" t="str">
        <f>VLOOKUP(Coffee_data[[#This Row],[Area Code]],Location!$B$1:$E$157,4,FALSE)</f>
        <v>Major Market</v>
      </c>
      <c r="R1069" s="56" t="str">
        <f>HLOOKUP(Coffee_data[[#This Row],[ProductId]],Product!$B$4:$O$7,2,FALSE)</f>
        <v>Regular</v>
      </c>
      <c r="S1069" s="56" t="str">
        <f>HLOOKUP(Coffee_data[[#This Row],[ProductId]],Product!$B$4:$O$7,3,FALSE)</f>
        <v>Tea</v>
      </c>
      <c r="T1069" s="56" t="str">
        <f>HLOOKUP(Coffee_data[[#This Row],[ProductId]],Product!$B$4:$O$7,4,FALSE)</f>
        <v>Green Tea</v>
      </c>
    </row>
    <row r="1070" spans="1:20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163</v>
      </c>
      <c r="J1070">
        <v>170</v>
      </c>
      <c r="K1070">
        <v>275</v>
      </c>
      <c r="L1070">
        <v>303</v>
      </c>
      <c r="M1070">
        <v>5</v>
      </c>
      <c r="N1070" s="2">
        <v>41820</v>
      </c>
      <c r="O1070" s="19" t="str">
        <f>VLOOKUP(Coffee_data[[#This Row],[Area Code]],Location!$B$1:$E$157,2,FALSE)</f>
        <v>Colorado</v>
      </c>
      <c r="P1070" s="19" t="str">
        <f>VLOOKUP(Coffee_data[[#This Row],[Area Code]],Location!$B$1:$E$157,3,FALSE)</f>
        <v>Central</v>
      </c>
      <c r="Q1070" s="19" t="str">
        <f>VLOOKUP(Coffee_data[[#This Row],[Area Code]],Location!$B$1:$E$157,4,FALSE)</f>
        <v>Major Market</v>
      </c>
      <c r="R1070" s="56" t="str">
        <f>HLOOKUP(Coffee_data[[#This Row],[ProductId]],Product!$B$4:$O$7,2,FALSE)</f>
        <v>Regular</v>
      </c>
      <c r="S1070" s="56" t="str">
        <f>HLOOKUP(Coffee_data[[#This Row],[ProductId]],Product!$B$4:$O$7,3,FALSE)</f>
        <v>Espresso</v>
      </c>
      <c r="T1070" s="56" t="str">
        <f>HLOOKUP(Coffee_data[[#This Row],[ProductId]],Product!$B$4:$O$7,4,FALSE)</f>
        <v>Caffe Mocha</v>
      </c>
    </row>
    <row r="1071" spans="1:20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66</v>
      </c>
      <c r="J1071">
        <v>90</v>
      </c>
      <c r="K1071">
        <v>156</v>
      </c>
      <c r="L1071">
        <v>303</v>
      </c>
      <c r="M1071">
        <v>6</v>
      </c>
      <c r="N1071" s="2">
        <v>41820</v>
      </c>
      <c r="O1071" s="19" t="str">
        <f>VLOOKUP(Coffee_data[[#This Row],[Area Code]],Location!$B$1:$E$157,2,FALSE)</f>
        <v>Colorado</v>
      </c>
      <c r="P1071" s="19" t="str">
        <f>VLOOKUP(Coffee_data[[#This Row],[Area Code]],Location!$B$1:$E$157,3,FALSE)</f>
        <v>Central</v>
      </c>
      <c r="Q1071" s="19" t="str">
        <f>VLOOKUP(Coffee_data[[#This Row],[Area Code]],Location!$B$1:$E$157,4,FALSE)</f>
        <v>Major Market</v>
      </c>
      <c r="R1071" s="56" t="str">
        <f>HLOOKUP(Coffee_data[[#This Row],[ProductId]],Product!$B$4:$O$7,2,FALSE)</f>
        <v>Decaf</v>
      </c>
      <c r="S1071" s="56" t="str">
        <f>HLOOKUP(Coffee_data[[#This Row],[ProductId]],Product!$B$4:$O$7,3,FALSE)</f>
        <v>Espresso</v>
      </c>
      <c r="T1071" s="56" t="str">
        <f>HLOOKUP(Coffee_data[[#This Row],[ProductId]],Product!$B$4:$O$7,4,FALSE)</f>
        <v>Decaf Espresso</v>
      </c>
    </row>
    <row r="1072" spans="1:20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317</v>
      </c>
      <c r="L1072">
        <v>970</v>
      </c>
      <c r="M1072">
        <v>3</v>
      </c>
      <c r="N1072" s="2">
        <v>41820</v>
      </c>
      <c r="O1072" s="19" t="str">
        <f>VLOOKUP(Coffee_data[[#This Row],[Area Code]],Location!$B$1:$E$157,2,FALSE)</f>
        <v>Colorado</v>
      </c>
      <c r="P1072" s="19" t="str">
        <f>VLOOKUP(Coffee_data[[#This Row],[Area Code]],Location!$B$1:$E$157,3,FALSE)</f>
        <v>Central</v>
      </c>
      <c r="Q1072" s="19" t="str">
        <f>VLOOKUP(Coffee_data[[#This Row],[Area Code]],Location!$B$1:$E$157,4,FALSE)</f>
        <v>Major Market</v>
      </c>
      <c r="R1072" s="56" t="str">
        <f>HLOOKUP(Coffee_data[[#This Row],[ProductId]],Product!$B$4:$O$7,2,FALSE)</f>
        <v>Decaf</v>
      </c>
      <c r="S1072" s="56" t="str">
        <f>HLOOKUP(Coffee_data[[#This Row],[ProductId]],Product!$B$4:$O$7,3,FALSE)</f>
        <v>Coffee</v>
      </c>
      <c r="T1072" s="56" t="str">
        <f>HLOOKUP(Coffee_data[[#This Row],[ProductId]],Product!$B$4:$O$7,4,FALSE)</f>
        <v>Decaf Irish Cream</v>
      </c>
    </row>
    <row r="1073" spans="1:20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59</v>
      </c>
      <c r="J1073">
        <v>150</v>
      </c>
      <c r="K1073">
        <v>259</v>
      </c>
      <c r="L1073">
        <v>720</v>
      </c>
      <c r="M1073">
        <v>1</v>
      </c>
      <c r="N1073" s="2">
        <v>41820</v>
      </c>
      <c r="O1073" s="19" t="str">
        <f>VLOOKUP(Coffee_data[[#This Row],[Area Code]],Location!$B$1:$E$157,2,FALSE)</f>
        <v>Colorado</v>
      </c>
      <c r="P1073" s="19" t="str">
        <f>VLOOKUP(Coffee_data[[#This Row],[Area Code]],Location!$B$1:$E$157,3,FALSE)</f>
        <v>Central</v>
      </c>
      <c r="Q1073" s="19" t="str">
        <f>VLOOKUP(Coffee_data[[#This Row],[Area Code]],Location!$B$1:$E$157,4,FALSE)</f>
        <v>Major Market</v>
      </c>
      <c r="R1073" s="56" t="str">
        <f>HLOOKUP(Coffee_data[[#This Row],[ProductId]],Product!$B$4:$O$7,2,FALSE)</f>
        <v>Regular</v>
      </c>
      <c r="S1073" s="56" t="str">
        <f>HLOOKUP(Coffee_data[[#This Row],[ProductId]],Product!$B$4:$O$7,3,FALSE)</f>
        <v>Coffee</v>
      </c>
      <c r="T1073" s="56" t="str">
        <f>HLOOKUP(Coffee_data[[#This Row],[ProductId]],Product!$B$4:$O$7,4,FALSE)</f>
        <v>Amaretto</v>
      </c>
    </row>
    <row r="1074" spans="1:20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88</v>
      </c>
      <c r="J1074">
        <v>110</v>
      </c>
      <c r="K1074">
        <v>198</v>
      </c>
      <c r="L1074">
        <v>970</v>
      </c>
      <c r="M1074">
        <v>2</v>
      </c>
      <c r="N1074" s="2">
        <v>41820</v>
      </c>
      <c r="O1074" s="19" t="str">
        <f>VLOOKUP(Coffee_data[[#This Row],[Area Code]],Location!$B$1:$E$157,2,FALSE)</f>
        <v>Colorado</v>
      </c>
      <c r="P1074" s="19" t="str">
        <f>VLOOKUP(Coffee_data[[#This Row],[Area Code]],Location!$B$1:$E$157,3,FALSE)</f>
        <v>Central</v>
      </c>
      <c r="Q1074" s="19" t="str">
        <f>VLOOKUP(Coffee_data[[#This Row],[Area Code]],Location!$B$1:$E$157,4,FALSE)</f>
        <v>Major Market</v>
      </c>
      <c r="R1074" s="56" t="str">
        <f>HLOOKUP(Coffee_data[[#This Row],[ProductId]],Product!$B$4:$O$7,2,FALSE)</f>
        <v>Regular</v>
      </c>
      <c r="S1074" s="56" t="str">
        <f>HLOOKUP(Coffee_data[[#This Row],[ProductId]],Product!$B$4:$O$7,3,FALSE)</f>
        <v>Coffee</v>
      </c>
      <c r="T1074" s="56" t="str">
        <f>HLOOKUP(Coffee_data[[#This Row],[ProductId]],Product!$B$4:$O$7,4,FALSE)</f>
        <v>Columbian</v>
      </c>
    </row>
    <row r="1075" spans="1:20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72</v>
      </c>
      <c r="J1075">
        <v>140</v>
      </c>
      <c r="K1075">
        <v>212</v>
      </c>
      <c r="L1075">
        <v>312</v>
      </c>
      <c r="M1075">
        <v>8</v>
      </c>
      <c r="N1075" s="2">
        <v>41820</v>
      </c>
      <c r="O1075" s="19" t="str">
        <f>VLOOKUP(Coffee_data[[#This Row],[Area Code]],Location!$B$1:$E$157,2,FALSE)</f>
        <v>Illinois</v>
      </c>
      <c r="P1075" s="19" t="str">
        <f>VLOOKUP(Coffee_data[[#This Row],[Area Code]],Location!$B$1:$E$157,3,FALSE)</f>
        <v>Central</v>
      </c>
      <c r="Q1075" s="19" t="str">
        <f>VLOOKUP(Coffee_data[[#This Row],[Area Code]],Location!$B$1:$E$157,4,FALSE)</f>
        <v>Major Market</v>
      </c>
      <c r="R1075" s="56" t="str">
        <f>HLOOKUP(Coffee_data[[#This Row],[ProductId]],Product!$B$4:$O$7,2,FALSE)</f>
        <v>Decaf</v>
      </c>
      <c r="S1075" s="56" t="str">
        <f>HLOOKUP(Coffee_data[[#This Row],[ProductId]],Product!$B$4:$O$7,3,FALSE)</f>
        <v>Herbal Tea</v>
      </c>
      <c r="T1075" s="56" t="str">
        <f>HLOOKUP(Coffee_data[[#This Row],[ProductId]],Product!$B$4:$O$7,4,FALSE)</f>
        <v>Chamomile</v>
      </c>
    </row>
    <row r="1076" spans="1:20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61</v>
      </c>
      <c r="J1076">
        <v>100</v>
      </c>
      <c r="K1076">
        <v>179</v>
      </c>
      <c r="L1076">
        <v>312</v>
      </c>
      <c r="M1076">
        <v>9</v>
      </c>
      <c r="N1076" s="2">
        <v>41820</v>
      </c>
      <c r="O1076" s="19" t="str">
        <f>VLOOKUP(Coffee_data[[#This Row],[Area Code]],Location!$B$1:$E$157,2,FALSE)</f>
        <v>Illinois</v>
      </c>
      <c r="P1076" s="19" t="str">
        <f>VLOOKUP(Coffee_data[[#This Row],[Area Code]],Location!$B$1:$E$157,3,FALSE)</f>
        <v>Central</v>
      </c>
      <c r="Q1076" s="19" t="str">
        <f>VLOOKUP(Coffee_data[[#This Row],[Area Code]],Location!$B$1:$E$157,4,FALSE)</f>
        <v>Major Market</v>
      </c>
      <c r="R1076" s="56" t="str">
        <f>HLOOKUP(Coffee_data[[#This Row],[ProductId]],Product!$B$4:$O$7,2,FALSE)</f>
        <v>Decaf</v>
      </c>
      <c r="S1076" s="56" t="str">
        <f>HLOOKUP(Coffee_data[[#This Row],[ProductId]],Product!$B$4:$O$7,3,FALSE)</f>
        <v>Herbal Tea</v>
      </c>
      <c r="T1076" s="56" t="str">
        <f>HLOOKUP(Coffee_data[[#This Row],[ProductId]],Product!$B$4:$O$7,4,FALSE)</f>
        <v>Lemon</v>
      </c>
    </row>
    <row r="1077" spans="1:20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78</v>
      </c>
      <c r="J1077">
        <v>170</v>
      </c>
      <c r="K1077">
        <v>270</v>
      </c>
      <c r="L1077">
        <v>815</v>
      </c>
      <c r="M1077">
        <v>10</v>
      </c>
      <c r="N1077" s="2">
        <v>41820</v>
      </c>
      <c r="O1077" s="19" t="str">
        <f>VLOOKUP(Coffee_data[[#This Row],[Area Code]],Location!$B$1:$E$157,2,FALSE)</f>
        <v>Illinois</v>
      </c>
      <c r="P1077" s="19" t="str">
        <f>VLOOKUP(Coffee_data[[#This Row],[Area Code]],Location!$B$1:$E$157,3,FALSE)</f>
        <v>Central</v>
      </c>
      <c r="Q1077" s="19" t="str">
        <f>VLOOKUP(Coffee_data[[#This Row],[Area Code]],Location!$B$1:$E$157,4,FALSE)</f>
        <v>Major Market</v>
      </c>
      <c r="R1077" s="56" t="str">
        <f>HLOOKUP(Coffee_data[[#This Row],[ProductId]],Product!$B$4:$O$7,2,FALSE)</f>
        <v>Decaf</v>
      </c>
      <c r="S1077" s="56" t="str">
        <f>HLOOKUP(Coffee_data[[#This Row],[ProductId]],Product!$B$4:$O$7,3,FALSE)</f>
        <v>Herbal Tea</v>
      </c>
      <c r="T1077" s="56" t="str">
        <f>HLOOKUP(Coffee_data[[#This Row],[ProductId]],Product!$B$4:$O$7,4,FALSE)</f>
        <v>Mint</v>
      </c>
    </row>
    <row r="1078" spans="1:20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91</v>
      </c>
      <c r="J1078">
        <v>120</v>
      </c>
      <c r="K1078">
        <v>211</v>
      </c>
      <c r="L1078">
        <v>815</v>
      </c>
      <c r="M1078">
        <v>11</v>
      </c>
      <c r="N1078" s="2">
        <v>41820</v>
      </c>
      <c r="O1078" s="19" t="str">
        <f>VLOOKUP(Coffee_data[[#This Row],[Area Code]],Location!$B$1:$E$157,2,FALSE)</f>
        <v>Illinois</v>
      </c>
      <c r="P1078" s="19" t="str">
        <f>VLOOKUP(Coffee_data[[#This Row],[Area Code]],Location!$B$1:$E$157,3,FALSE)</f>
        <v>Central</v>
      </c>
      <c r="Q1078" s="19" t="str">
        <f>VLOOKUP(Coffee_data[[#This Row],[Area Code]],Location!$B$1:$E$157,4,FALSE)</f>
        <v>Major Market</v>
      </c>
      <c r="R1078" s="56" t="str">
        <f>HLOOKUP(Coffee_data[[#This Row],[ProductId]],Product!$B$4:$O$7,2,FALSE)</f>
        <v>Regular</v>
      </c>
      <c r="S1078" s="56" t="str">
        <f>HLOOKUP(Coffee_data[[#This Row],[ProductId]],Product!$B$4:$O$7,3,FALSE)</f>
        <v>Tea</v>
      </c>
      <c r="T1078" s="56" t="str">
        <f>HLOOKUP(Coffee_data[[#This Row],[ProductId]],Product!$B$4:$O$7,4,FALSE)</f>
        <v>Darjeeling</v>
      </c>
    </row>
    <row r="1079" spans="1:20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52</v>
      </c>
      <c r="J1079">
        <v>70</v>
      </c>
      <c r="K1079">
        <v>110</v>
      </c>
      <c r="L1079">
        <v>815</v>
      </c>
      <c r="M1079">
        <v>12</v>
      </c>
      <c r="N1079" s="2">
        <v>41820</v>
      </c>
      <c r="O1079" s="19" t="str">
        <f>VLOOKUP(Coffee_data[[#This Row],[Area Code]],Location!$B$1:$E$157,2,FALSE)</f>
        <v>Illinois</v>
      </c>
      <c r="P1079" s="19" t="str">
        <f>VLOOKUP(Coffee_data[[#This Row],[Area Code]],Location!$B$1:$E$157,3,FALSE)</f>
        <v>Central</v>
      </c>
      <c r="Q1079" s="19" t="str">
        <f>VLOOKUP(Coffee_data[[#This Row],[Area Code]],Location!$B$1:$E$157,4,FALSE)</f>
        <v>Major Market</v>
      </c>
      <c r="R1079" s="56" t="str">
        <f>HLOOKUP(Coffee_data[[#This Row],[ProductId]],Product!$B$4:$O$7,2,FALSE)</f>
        <v>Regular</v>
      </c>
      <c r="S1079" s="56" t="str">
        <f>HLOOKUP(Coffee_data[[#This Row],[ProductId]],Product!$B$4:$O$7,3,FALSE)</f>
        <v>Tea</v>
      </c>
      <c r="T1079" s="56" t="str">
        <f>HLOOKUP(Coffee_data[[#This Row],[ProductId]],Product!$B$4:$O$7,4,FALSE)</f>
        <v>Earl Grey</v>
      </c>
    </row>
    <row r="1080" spans="1:20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372</v>
      </c>
      <c r="J1080">
        <v>470</v>
      </c>
      <c r="K1080">
        <v>795</v>
      </c>
      <c r="L1080">
        <v>224</v>
      </c>
      <c r="M1080">
        <v>5</v>
      </c>
      <c r="N1080" s="2">
        <v>41820</v>
      </c>
      <c r="O1080" s="19" t="str">
        <f>VLOOKUP(Coffee_data[[#This Row],[Area Code]],Location!$B$1:$E$157,2,FALSE)</f>
        <v>Illinois</v>
      </c>
      <c r="P1080" s="19" t="str">
        <f>VLOOKUP(Coffee_data[[#This Row],[Area Code]],Location!$B$1:$E$157,3,FALSE)</f>
        <v>Central</v>
      </c>
      <c r="Q1080" s="19" t="str">
        <f>VLOOKUP(Coffee_data[[#This Row],[Area Code]],Location!$B$1:$E$157,4,FALSE)</f>
        <v>Major Market</v>
      </c>
      <c r="R1080" s="56" t="str">
        <f>HLOOKUP(Coffee_data[[#This Row],[ProductId]],Product!$B$4:$O$7,2,FALSE)</f>
        <v>Regular</v>
      </c>
      <c r="S1080" s="56" t="str">
        <f>HLOOKUP(Coffee_data[[#This Row],[ProductId]],Product!$B$4:$O$7,3,FALSE)</f>
        <v>Espresso</v>
      </c>
      <c r="T1080" s="56" t="str">
        <f>HLOOKUP(Coffee_data[[#This Row],[ProductId]],Product!$B$4:$O$7,4,FALSE)</f>
        <v>Caffe Mocha</v>
      </c>
    </row>
    <row r="1081" spans="1:20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289</v>
      </c>
      <c r="J1081">
        <v>320</v>
      </c>
      <c r="K1081">
        <v>626</v>
      </c>
      <c r="L1081">
        <v>312</v>
      </c>
      <c r="M1081">
        <v>6</v>
      </c>
      <c r="N1081" s="2">
        <v>41820</v>
      </c>
      <c r="O1081" s="19" t="str">
        <f>VLOOKUP(Coffee_data[[#This Row],[Area Code]],Location!$B$1:$E$157,2,FALSE)</f>
        <v>Illinois</v>
      </c>
      <c r="P1081" s="19" t="str">
        <f>VLOOKUP(Coffee_data[[#This Row],[Area Code]],Location!$B$1:$E$157,3,FALSE)</f>
        <v>Central</v>
      </c>
      <c r="Q1081" s="19" t="str">
        <f>VLOOKUP(Coffee_data[[#This Row],[Area Code]],Location!$B$1:$E$157,4,FALSE)</f>
        <v>Major Market</v>
      </c>
      <c r="R1081" s="56" t="str">
        <f>HLOOKUP(Coffee_data[[#This Row],[ProductId]],Product!$B$4:$O$7,2,FALSE)</f>
        <v>Decaf</v>
      </c>
      <c r="S1081" s="56" t="str">
        <f>HLOOKUP(Coffee_data[[#This Row],[ProductId]],Product!$B$4:$O$7,3,FALSE)</f>
        <v>Espresso</v>
      </c>
      <c r="T1081" s="56" t="str">
        <f>HLOOKUP(Coffee_data[[#This Row],[ProductId]],Product!$B$4:$O$7,4,FALSE)</f>
        <v>Decaf Espresso</v>
      </c>
    </row>
    <row r="1082" spans="1:20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140</v>
      </c>
      <c r="J1082">
        <v>230</v>
      </c>
      <c r="K1082">
        <v>387</v>
      </c>
      <c r="L1082">
        <v>217</v>
      </c>
      <c r="M1082">
        <v>3</v>
      </c>
      <c r="N1082" s="2">
        <v>41820</v>
      </c>
      <c r="O1082" s="19" t="str">
        <f>VLOOKUP(Coffee_data[[#This Row],[Area Code]],Location!$B$1:$E$157,2,FALSE)</f>
        <v>Illinois</v>
      </c>
      <c r="P1082" s="19" t="str">
        <f>VLOOKUP(Coffee_data[[#This Row],[Area Code]],Location!$B$1:$E$157,3,FALSE)</f>
        <v>Central</v>
      </c>
      <c r="Q1082" s="19" t="str">
        <f>VLOOKUP(Coffee_data[[#This Row],[Area Code]],Location!$B$1:$E$157,4,FALSE)</f>
        <v>Major Market</v>
      </c>
      <c r="R1082" s="56" t="str">
        <f>HLOOKUP(Coffee_data[[#This Row],[ProductId]],Product!$B$4:$O$7,2,FALSE)</f>
        <v>Decaf</v>
      </c>
      <c r="S1082" s="56" t="str">
        <f>HLOOKUP(Coffee_data[[#This Row],[ProductId]],Product!$B$4:$O$7,3,FALSE)</f>
        <v>Coffee</v>
      </c>
      <c r="T1082" s="56" t="str">
        <f>HLOOKUP(Coffee_data[[#This Row],[ProductId]],Product!$B$4:$O$7,4,FALSE)</f>
        <v>Decaf Irish Cream</v>
      </c>
    </row>
    <row r="1083" spans="1:20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41820</v>
      </c>
      <c r="O1083" s="19" t="str">
        <f>VLOOKUP(Coffee_data[[#This Row],[Area Code]],Location!$B$1:$E$157,2,FALSE)</f>
        <v>Illinois</v>
      </c>
      <c r="P1083" s="19" t="str">
        <f>VLOOKUP(Coffee_data[[#This Row],[Area Code]],Location!$B$1:$E$157,3,FALSE)</f>
        <v>Central</v>
      </c>
      <c r="Q1083" s="19" t="str">
        <f>VLOOKUP(Coffee_data[[#This Row],[Area Code]],Location!$B$1:$E$157,4,FALSE)</f>
        <v>Major Market</v>
      </c>
      <c r="R1083" s="56" t="str">
        <f>HLOOKUP(Coffee_data[[#This Row],[ProductId]],Product!$B$4:$O$7,2,FALSE)</f>
        <v>Regular</v>
      </c>
      <c r="S1083" s="56" t="str">
        <f>HLOOKUP(Coffee_data[[#This Row],[ProductId]],Product!$B$4:$O$7,3,FALSE)</f>
        <v>Coffee</v>
      </c>
      <c r="T1083" s="56" t="str">
        <f>HLOOKUP(Coffee_data[[#This Row],[ProductId]],Product!$B$4:$O$7,4,FALSE)</f>
        <v>Columbian</v>
      </c>
    </row>
    <row r="1084" spans="1:20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41820</v>
      </c>
      <c r="O1084" s="19" t="str">
        <f>VLOOKUP(Coffee_data[[#This Row],[Area Code]],Location!$B$1:$E$157,2,FALSE)</f>
        <v>Iowa</v>
      </c>
      <c r="P1084" s="19" t="str">
        <f>VLOOKUP(Coffee_data[[#This Row],[Area Code]],Location!$B$1:$E$157,3,FALSE)</f>
        <v>Central</v>
      </c>
      <c r="Q1084" s="19" t="str">
        <f>VLOOKUP(Coffee_data[[#This Row],[Area Code]],Location!$B$1:$E$157,4,FALSE)</f>
        <v>Small Market</v>
      </c>
      <c r="R1084" s="56" t="str">
        <f>HLOOKUP(Coffee_data[[#This Row],[ProductId]],Product!$B$4:$O$7,2,FALSE)</f>
        <v>Decaf</v>
      </c>
      <c r="S1084" s="56" t="str">
        <f>HLOOKUP(Coffee_data[[#This Row],[ProductId]],Product!$B$4:$O$7,3,FALSE)</f>
        <v>Herbal Tea</v>
      </c>
      <c r="T1084" s="56" t="str">
        <f>HLOOKUP(Coffee_data[[#This Row],[ProductId]],Product!$B$4:$O$7,4,FALSE)</f>
        <v>Chamomile</v>
      </c>
    </row>
    <row r="1085" spans="1:20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133</v>
      </c>
      <c r="J1085">
        <v>200</v>
      </c>
      <c r="K1085">
        <v>330</v>
      </c>
      <c r="L1085">
        <v>319</v>
      </c>
      <c r="M1085">
        <v>9</v>
      </c>
      <c r="N1085" s="2">
        <v>41820</v>
      </c>
      <c r="O1085" s="19" t="str">
        <f>VLOOKUP(Coffee_data[[#This Row],[Area Code]],Location!$B$1:$E$157,2,FALSE)</f>
        <v>Iowa</v>
      </c>
      <c r="P1085" s="19" t="str">
        <f>VLOOKUP(Coffee_data[[#This Row],[Area Code]],Location!$B$1:$E$157,3,FALSE)</f>
        <v>Central</v>
      </c>
      <c r="Q1085" s="19" t="str">
        <f>VLOOKUP(Coffee_data[[#This Row],[Area Code]],Location!$B$1:$E$157,4,FALSE)</f>
        <v>Small Market</v>
      </c>
      <c r="R1085" s="56" t="str">
        <f>HLOOKUP(Coffee_data[[#This Row],[ProductId]],Product!$B$4:$O$7,2,FALSE)</f>
        <v>Decaf</v>
      </c>
      <c r="S1085" s="56" t="str">
        <f>HLOOKUP(Coffee_data[[#This Row],[ProductId]],Product!$B$4:$O$7,3,FALSE)</f>
        <v>Herbal Tea</v>
      </c>
      <c r="T1085" s="56" t="str">
        <f>HLOOKUP(Coffee_data[[#This Row],[ProductId]],Product!$B$4:$O$7,4,FALSE)</f>
        <v>Lemon</v>
      </c>
    </row>
    <row r="1086" spans="1:20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212</v>
      </c>
      <c r="J1086">
        <v>240</v>
      </c>
      <c r="K1086">
        <v>449</v>
      </c>
      <c r="L1086">
        <v>515</v>
      </c>
      <c r="M1086">
        <v>11</v>
      </c>
      <c r="N1086" s="2">
        <v>41820</v>
      </c>
      <c r="O1086" s="19" t="str">
        <f>VLOOKUP(Coffee_data[[#This Row],[Area Code]],Location!$B$1:$E$157,2,FALSE)</f>
        <v>Iowa</v>
      </c>
      <c r="P1086" s="19" t="str">
        <f>VLOOKUP(Coffee_data[[#This Row],[Area Code]],Location!$B$1:$E$157,3,FALSE)</f>
        <v>Central</v>
      </c>
      <c r="Q1086" s="19" t="str">
        <f>VLOOKUP(Coffee_data[[#This Row],[Area Code]],Location!$B$1:$E$157,4,FALSE)</f>
        <v>Small Market</v>
      </c>
      <c r="R1086" s="56" t="str">
        <f>HLOOKUP(Coffee_data[[#This Row],[ProductId]],Product!$B$4:$O$7,2,FALSE)</f>
        <v>Regular</v>
      </c>
      <c r="S1086" s="56" t="str">
        <f>HLOOKUP(Coffee_data[[#This Row],[ProductId]],Product!$B$4:$O$7,3,FALSE)</f>
        <v>Tea</v>
      </c>
      <c r="T1086" s="56" t="str">
        <f>HLOOKUP(Coffee_data[[#This Row],[ProductId]],Product!$B$4:$O$7,4,FALSE)</f>
        <v>Darjeeling</v>
      </c>
    </row>
    <row r="1087" spans="1:20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272</v>
      </c>
      <c r="J1087">
        <v>290</v>
      </c>
      <c r="K1087">
        <v>520</v>
      </c>
      <c r="L1087">
        <v>319</v>
      </c>
      <c r="M1087">
        <v>12</v>
      </c>
      <c r="N1087" s="2">
        <v>41820</v>
      </c>
      <c r="O1087" s="19" t="str">
        <f>VLOOKUP(Coffee_data[[#This Row],[Area Code]],Location!$B$1:$E$157,2,FALSE)</f>
        <v>Iowa</v>
      </c>
      <c r="P1087" s="19" t="str">
        <f>VLOOKUP(Coffee_data[[#This Row],[Area Code]],Location!$B$1:$E$157,3,FALSE)</f>
        <v>Central</v>
      </c>
      <c r="Q1087" s="19" t="str">
        <f>VLOOKUP(Coffee_data[[#This Row],[Area Code]],Location!$B$1:$E$157,4,FALSE)</f>
        <v>Small Market</v>
      </c>
      <c r="R1087" s="56" t="str">
        <f>HLOOKUP(Coffee_data[[#This Row],[ProductId]],Product!$B$4:$O$7,2,FALSE)</f>
        <v>Regular</v>
      </c>
      <c r="S1087" s="56" t="str">
        <f>HLOOKUP(Coffee_data[[#This Row],[ProductId]],Product!$B$4:$O$7,3,FALSE)</f>
        <v>Tea</v>
      </c>
      <c r="T1087" s="56" t="str">
        <f>HLOOKUP(Coffee_data[[#This Row],[ProductId]],Product!$B$4:$O$7,4,FALSE)</f>
        <v>Earl Grey</v>
      </c>
    </row>
    <row r="1088" spans="1:20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45</v>
      </c>
      <c r="L1088">
        <v>641</v>
      </c>
      <c r="M1088">
        <v>5</v>
      </c>
      <c r="N1088" s="2">
        <v>41820</v>
      </c>
      <c r="O1088" s="19" t="str">
        <f>VLOOKUP(Coffee_data[[#This Row],[Area Code]],Location!$B$1:$E$157,2,FALSE)</f>
        <v>Iowa</v>
      </c>
      <c r="P1088" s="19" t="str">
        <f>VLOOKUP(Coffee_data[[#This Row],[Area Code]],Location!$B$1:$E$157,3,FALSE)</f>
        <v>Central</v>
      </c>
      <c r="Q1088" s="19" t="str">
        <f>VLOOKUP(Coffee_data[[#This Row],[Area Code]],Location!$B$1:$E$157,4,FALSE)</f>
        <v>Small Market</v>
      </c>
      <c r="R1088" s="56" t="str">
        <f>HLOOKUP(Coffee_data[[#This Row],[ProductId]],Product!$B$4:$O$7,2,FALSE)</f>
        <v>Regular</v>
      </c>
      <c r="S1088" s="56" t="str">
        <f>HLOOKUP(Coffee_data[[#This Row],[ProductId]],Product!$B$4:$O$7,3,FALSE)</f>
        <v>Espresso</v>
      </c>
      <c r="T1088" s="56" t="str">
        <f>HLOOKUP(Coffee_data[[#This Row],[ProductId]],Product!$B$4:$O$7,4,FALSE)</f>
        <v>Caffe Mocha</v>
      </c>
    </row>
    <row r="1089" spans="1:20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56</v>
      </c>
      <c r="L1089">
        <v>641</v>
      </c>
      <c r="M1089">
        <v>6</v>
      </c>
      <c r="N1089" s="2">
        <v>41820</v>
      </c>
      <c r="O1089" s="19" t="str">
        <f>VLOOKUP(Coffee_data[[#This Row],[Area Code]],Location!$B$1:$E$157,2,FALSE)</f>
        <v>Iowa</v>
      </c>
      <c r="P1089" s="19" t="str">
        <f>VLOOKUP(Coffee_data[[#This Row],[Area Code]],Location!$B$1:$E$157,3,FALSE)</f>
        <v>Central</v>
      </c>
      <c r="Q1089" s="19" t="str">
        <f>VLOOKUP(Coffee_data[[#This Row],[Area Code]],Location!$B$1:$E$157,4,FALSE)</f>
        <v>Small Market</v>
      </c>
      <c r="R1089" s="56" t="str">
        <f>HLOOKUP(Coffee_data[[#This Row],[ProductId]],Product!$B$4:$O$7,2,FALSE)</f>
        <v>Decaf</v>
      </c>
      <c r="S1089" s="56" t="str">
        <f>HLOOKUP(Coffee_data[[#This Row],[ProductId]],Product!$B$4:$O$7,3,FALSE)</f>
        <v>Espresso</v>
      </c>
      <c r="T1089" s="56" t="str">
        <f>HLOOKUP(Coffee_data[[#This Row],[ProductId]],Product!$B$4:$O$7,4,FALSE)</f>
        <v>Decaf Espresso</v>
      </c>
    </row>
    <row r="1090" spans="1:20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47</v>
      </c>
      <c r="L1090">
        <v>712</v>
      </c>
      <c r="M1090">
        <v>3</v>
      </c>
      <c r="N1090" s="2">
        <v>41820</v>
      </c>
      <c r="O1090" s="19" t="str">
        <f>VLOOKUP(Coffee_data[[#This Row],[Area Code]],Location!$B$1:$E$157,2,FALSE)</f>
        <v>Iowa</v>
      </c>
      <c r="P1090" s="19" t="str">
        <f>VLOOKUP(Coffee_data[[#This Row],[Area Code]],Location!$B$1:$E$157,3,FALSE)</f>
        <v>Central</v>
      </c>
      <c r="Q1090" s="19" t="str">
        <f>VLOOKUP(Coffee_data[[#This Row],[Area Code]],Location!$B$1:$E$157,4,FALSE)</f>
        <v>Small Market</v>
      </c>
      <c r="R1090" s="56" t="str">
        <f>HLOOKUP(Coffee_data[[#This Row],[ProductId]],Product!$B$4:$O$7,2,FALSE)</f>
        <v>Decaf</v>
      </c>
      <c r="S1090" s="56" t="str">
        <f>HLOOKUP(Coffee_data[[#This Row],[ProductId]],Product!$B$4:$O$7,3,FALSE)</f>
        <v>Coffee</v>
      </c>
      <c r="T1090" s="56" t="str">
        <f>HLOOKUP(Coffee_data[[#This Row],[ProductId]],Product!$B$4:$O$7,4,FALSE)</f>
        <v>Decaf Irish Cream</v>
      </c>
    </row>
    <row r="1091" spans="1:20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59</v>
      </c>
      <c r="L1091">
        <v>319</v>
      </c>
      <c r="M1091">
        <v>1</v>
      </c>
      <c r="N1091" s="2">
        <v>41820</v>
      </c>
      <c r="O1091" s="19" t="str">
        <f>VLOOKUP(Coffee_data[[#This Row],[Area Code]],Location!$B$1:$E$157,2,FALSE)</f>
        <v>Iowa</v>
      </c>
      <c r="P1091" s="19" t="str">
        <f>VLOOKUP(Coffee_data[[#This Row],[Area Code]],Location!$B$1:$E$157,3,FALSE)</f>
        <v>Central</v>
      </c>
      <c r="Q1091" s="19" t="str">
        <f>VLOOKUP(Coffee_data[[#This Row],[Area Code]],Location!$B$1:$E$157,4,FALSE)</f>
        <v>Small Market</v>
      </c>
      <c r="R1091" s="56" t="str">
        <f>HLOOKUP(Coffee_data[[#This Row],[ProductId]],Product!$B$4:$O$7,2,FALSE)</f>
        <v>Regular</v>
      </c>
      <c r="S1091" s="56" t="str">
        <f>HLOOKUP(Coffee_data[[#This Row],[ProductId]],Product!$B$4:$O$7,3,FALSE)</f>
        <v>Coffee</v>
      </c>
      <c r="T1091" s="56" t="str">
        <f>HLOOKUP(Coffee_data[[#This Row],[ProductId]],Product!$B$4:$O$7,4,FALSE)</f>
        <v>Amaretto</v>
      </c>
    </row>
    <row r="1092" spans="1:20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28</v>
      </c>
      <c r="J1092">
        <v>40</v>
      </c>
      <c r="K1092">
        <v>68</v>
      </c>
      <c r="L1092">
        <v>712</v>
      </c>
      <c r="M1092">
        <v>2</v>
      </c>
      <c r="N1092" s="2">
        <v>41820</v>
      </c>
      <c r="O1092" s="19" t="str">
        <f>VLOOKUP(Coffee_data[[#This Row],[Area Code]],Location!$B$1:$E$157,2,FALSE)</f>
        <v>Iowa</v>
      </c>
      <c r="P1092" s="19" t="str">
        <f>VLOOKUP(Coffee_data[[#This Row],[Area Code]],Location!$B$1:$E$157,3,FALSE)</f>
        <v>Central</v>
      </c>
      <c r="Q1092" s="19" t="str">
        <f>VLOOKUP(Coffee_data[[#This Row],[Area Code]],Location!$B$1:$E$157,4,FALSE)</f>
        <v>Small Market</v>
      </c>
      <c r="R1092" s="56" t="str">
        <f>HLOOKUP(Coffee_data[[#This Row],[ProductId]],Product!$B$4:$O$7,2,FALSE)</f>
        <v>Regular</v>
      </c>
      <c r="S1092" s="56" t="str">
        <f>HLOOKUP(Coffee_data[[#This Row],[ProductId]],Product!$B$4:$O$7,3,FALSE)</f>
        <v>Coffee</v>
      </c>
      <c r="T1092" s="56" t="str">
        <f>HLOOKUP(Coffee_data[[#This Row],[ProductId]],Product!$B$4:$O$7,4,FALSE)</f>
        <v>Columbian</v>
      </c>
    </row>
    <row r="1093" spans="1:20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41820</v>
      </c>
      <c r="O1093" s="19" t="str">
        <f>VLOOKUP(Coffee_data[[#This Row],[Area Code]],Location!$B$1:$E$157,2,FALSE)</f>
        <v>Missouri</v>
      </c>
      <c r="P1093" s="19" t="str">
        <f>VLOOKUP(Coffee_data[[#This Row],[Area Code]],Location!$B$1:$E$157,3,FALSE)</f>
        <v>Central</v>
      </c>
      <c r="Q1093" s="19" t="str">
        <f>VLOOKUP(Coffee_data[[#This Row],[Area Code]],Location!$B$1:$E$157,4,FALSE)</f>
        <v>Small Market</v>
      </c>
      <c r="R1093" s="56" t="str">
        <f>HLOOKUP(Coffee_data[[#This Row],[ProductId]],Product!$B$4:$O$7,2,FALSE)</f>
        <v>Decaf</v>
      </c>
      <c r="S1093" s="56" t="str">
        <f>HLOOKUP(Coffee_data[[#This Row],[ProductId]],Product!$B$4:$O$7,3,FALSE)</f>
        <v>Herbal Tea</v>
      </c>
      <c r="T1093" s="56" t="str">
        <f>HLOOKUP(Coffee_data[[#This Row],[ProductId]],Product!$B$4:$O$7,4,FALSE)</f>
        <v>Chamomile</v>
      </c>
    </row>
    <row r="1094" spans="1:20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151</v>
      </c>
      <c r="J1094">
        <v>40</v>
      </c>
      <c r="K1094">
        <v>140</v>
      </c>
      <c r="L1094">
        <v>417</v>
      </c>
      <c r="M1094">
        <v>9</v>
      </c>
      <c r="N1094" s="2">
        <v>41820</v>
      </c>
      <c r="O1094" s="19" t="str">
        <f>VLOOKUP(Coffee_data[[#This Row],[Area Code]],Location!$B$1:$E$157,2,FALSE)</f>
        <v>Missouri</v>
      </c>
      <c r="P1094" s="19" t="str">
        <f>VLOOKUP(Coffee_data[[#This Row],[Area Code]],Location!$B$1:$E$157,3,FALSE)</f>
        <v>Central</v>
      </c>
      <c r="Q1094" s="19" t="str">
        <f>VLOOKUP(Coffee_data[[#This Row],[Area Code]],Location!$B$1:$E$157,4,FALSE)</f>
        <v>Small Market</v>
      </c>
      <c r="R1094" s="56" t="str">
        <f>HLOOKUP(Coffee_data[[#This Row],[ProductId]],Product!$B$4:$O$7,2,FALSE)</f>
        <v>Decaf</v>
      </c>
      <c r="S1094" s="56" t="str">
        <f>HLOOKUP(Coffee_data[[#This Row],[ProductId]],Product!$B$4:$O$7,3,FALSE)</f>
        <v>Herbal Tea</v>
      </c>
      <c r="T1094" s="56" t="str">
        <f>HLOOKUP(Coffee_data[[#This Row],[ProductId]],Product!$B$4:$O$7,4,FALSE)</f>
        <v>Lemon</v>
      </c>
    </row>
    <row r="1095" spans="1:20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79</v>
      </c>
      <c r="L1095">
        <v>636</v>
      </c>
      <c r="M1095">
        <v>11</v>
      </c>
      <c r="N1095" s="2">
        <v>41820</v>
      </c>
      <c r="O1095" s="19" t="str">
        <f>VLOOKUP(Coffee_data[[#This Row],[Area Code]],Location!$B$1:$E$157,2,FALSE)</f>
        <v>Missouri</v>
      </c>
      <c r="P1095" s="19" t="str">
        <f>VLOOKUP(Coffee_data[[#This Row],[Area Code]],Location!$B$1:$E$157,3,FALSE)</f>
        <v>Central</v>
      </c>
      <c r="Q1095" s="19" t="str">
        <f>VLOOKUP(Coffee_data[[#This Row],[Area Code]],Location!$B$1:$E$157,4,FALSE)</f>
        <v>Small Market</v>
      </c>
      <c r="R1095" s="56" t="str">
        <f>HLOOKUP(Coffee_data[[#This Row],[ProductId]],Product!$B$4:$O$7,2,FALSE)</f>
        <v>Regular</v>
      </c>
      <c r="S1095" s="56" t="str">
        <f>HLOOKUP(Coffee_data[[#This Row],[ProductId]],Product!$B$4:$O$7,3,FALSE)</f>
        <v>Tea</v>
      </c>
      <c r="T1095" s="56" t="str">
        <f>HLOOKUP(Coffee_data[[#This Row],[ProductId]],Product!$B$4:$O$7,4,FALSE)</f>
        <v>Darjeeling</v>
      </c>
    </row>
    <row r="1096" spans="1:20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41820</v>
      </c>
      <c r="O1096" s="19" t="str">
        <f>VLOOKUP(Coffee_data[[#This Row],[Area Code]],Location!$B$1:$E$157,2,FALSE)</f>
        <v>Missouri</v>
      </c>
      <c r="P1096" s="19" t="str">
        <f>VLOOKUP(Coffee_data[[#This Row],[Area Code]],Location!$B$1:$E$157,3,FALSE)</f>
        <v>Central</v>
      </c>
      <c r="Q1096" s="19" t="str">
        <f>VLOOKUP(Coffee_data[[#This Row],[Area Code]],Location!$B$1:$E$157,4,FALSE)</f>
        <v>Small Market</v>
      </c>
      <c r="R1096" s="56" t="str">
        <f>HLOOKUP(Coffee_data[[#This Row],[ProductId]],Product!$B$4:$O$7,2,FALSE)</f>
        <v>Regular</v>
      </c>
      <c r="S1096" s="56" t="str">
        <f>HLOOKUP(Coffee_data[[#This Row],[ProductId]],Product!$B$4:$O$7,3,FALSE)</f>
        <v>Tea</v>
      </c>
      <c r="T1096" s="56" t="str">
        <f>HLOOKUP(Coffee_data[[#This Row],[ProductId]],Product!$B$4:$O$7,4,FALSE)</f>
        <v>Earl Grey</v>
      </c>
    </row>
    <row r="1097" spans="1:20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43</v>
      </c>
      <c r="J1097">
        <v>40</v>
      </c>
      <c r="K1097">
        <v>57</v>
      </c>
      <c r="L1097">
        <v>816</v>
      </c>
      <c r="M1097">
        <v>13</v>
      </c>
      <c r="N1097" s="2">
        <v>41820</v>
      </c>
      <c r="O1097" s="19" t="str">
        <f>VLOOKUP(Coffee_data[[#This Row],[Area Code]],Location!$B$1:$E$157,2,FALSE)</f>
        <v>Missouri</v>
      </c>
      <c r="P1097" s="19" t="str">
        <f>VLOOKUP(Coffee_data[[#This Row],[Area Code]],Location!$B$1:$E$157,3,FALSE)</f>
        <v>Central</v>
      </c>
      <c r="Q1097" s="19" t="str">
        <f>VLOOKUP(Coffee_data[[#This Row],[Area Code]],Location!$B$1:$E$157,4,FALSE)</f>
        <v>Small Market</v>
      </c>
      <c r="R1097" s="56" t="str">
        <f>HLOOKUP(Coffee_data[[#This Row],[ProductId]],Product!$B$4:$O$7,2,FALSE)</f>
        <v>Regular</v>
      </c>
      <c r="S1097" s="56" t="str">
        <f>HLOOKUP(Coffee_data[[#This Row],[ProductId]],Product!$B$4:$O$7,3,FALSE)</f>
        <v>Tea</v>
      </c>
      <c r="T1097" s="56" t="str">
        <f>HLOOKUP(Coffee_data[[#This Row],[ProductId]],Product!$B$4:$O$7,4,FALSE)</f>
        <v>Green Tea</v>
      </c>
    </row>
    <row r="1098" spans="1:20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35</v>
      </c>
      <c r="J1098">
        <v>60</v>
      </c>
      <c r="K1098">
        <v>95</v>
      </c>
      <c r="L1098">
        <v>573</v>
      </c>
      <c r="M1098">
        <v>5</v>
      </c>
      <c r="N1098" s="2">
        <v>41820</v>
      </c>
      <c r="O1098" s="19" t="str">
        <f>VLOOKUP(Coffee_data[[#This Row],[Area Code]],Location!$B$1:$E$157,2,FALSE)</f>
        <v>Missouri</v>
      </c>
      <c r="P1098" s="19" t="str">
        <f>VLOOKUP(Coffee_data[[#This Row],[Area Code]],Location!$B$1:$E$157,3,FALSE)</f>
        <v>Central</v>
      </c>
      <c r="Q1098" s="19" t="str">
        <f>VLOOKUP(Coffee_data[[#This Row],[Area Code]],Location!$B$1:$E$157,4,FALSE)</f>
        <v>Small Market</v>
      </c>
      <c r="R1098" s="56" t="str">
        <f>HLOOKUP(Coffee_data[[#This Row],[ProductId]],Product!$B$4:$O$7,2,FALSE)</f>
        <v>Regular</v>
      </c>
      <c r="S1098" s="56" t="str">
        <f>HLOOKUP(Coffee_data[[#This Row],[ProductId]],Product!$B$4:$O$7,3,FALSE)</f>
        <v>Espresso</v>
      </c>
      <c r="T1098" s="56" t="str">
        <f>HLOOKUP(Coffee_data[[#This Row],[ProductId]],Product!$B$4:$O$7,4,FALSE)</f>
        <v>Caffe Mocha</v>
      </c>
    </row>
    <row r="1099" spans="1:20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34</v>
      </c>
      <c r="J1099">
        <v>70</v>
      </c>
      <c r="K1099">
        <v>110</v>
      </c>
      <c r="L1099">
        <v>314</v>
      </c>
      <c r="M1099">
        <v>6</v>
      </c>
      <c r="N1099" s="2">
        <v>41820</v>
      </c>
      <c r="O1099" s="19" t="str">
        <f>VLOOKUP(Coffee_data[[#This Row],[Area Code]],Location!$B$1:$E$157,2,FALSE)</f>
        <v>Missouri</v>
      </c>
      <c r="P1099" s="19" t="str">
        <f>VLOOKUP(Coffee_data[[#This Row],[Area Code]],Location!$B$1:$E$157,3,FALSE)</f>
        <v>Central</v>
      </c>
      <c r="Q1099" s="19" t="str">
        <f>VLOOKUP(Coffee_data[[#This Row],[Area Code]],Location!$B$1:$E$157,4,FALSE)</f>
        <v>Small Market</v>
      </c>
      <c r="R1099" s="56" t="str">
        <f>HLOOKUP(Coffee_data[[#This Row],[ProductId]],Product!$B$4:$O$7,2,FALSE)</f>
        <v>Decaf</v>
      </c>
      <c r="S1099" s="56" t="str">
        <f>HLOOKUP(Coffee_data[[#This Row],[ProductId]],Product!$B$4:$O$7,3,FALSE)</f>
        <v>Espresso</v>
      </c>
      <c r="T1099" s="56" t="str">
        <f>HLOOKUP(Coffee_data[[#This Row],[ProductId]],Product!$B$4:$O$7,4,FALSE)</f>
        <v>Decaf Espresso</v>
      </c>
    </row>
    <row r="1100" spans="1:20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133</v>
      </c>
      <c r="L1100">
        <v>314</v>
      </c>
      <c r="M1100">
        <v>3</v>
      </c>
      <c r="N1100" s="2">
        <v>41820</v>
      </c>
      <c r="O1100" s="19" t="str">
        <f>VLOOKUP(Coffee_data[[#This Row],[Area Code]],Location!$B$1:$E$157,2,FALSE)</f>
        <v>Missouri</v>
      </c>
      <c r="P1100" s="19" t="str">
        <f>VLOOKUP(Coffee_data[[#This Row],[Area Code]],Location!$B$1:$E$157,3,FALSE)</f>
        <v>Central</v>
      </c>
      <c r="Q1100" s="19" t="str">
        <f>VLOOKUP(Coffee_data[[#This Row],[Area Code]],Location!$B$1:$E$157,4,FALSE)</f>
        <v>Small Market</v>
      </c>
      <c r="R1100" s="56" t="str">
        <f>HLOOKUP(Coffee_data[[#This Row],[ProductId]],Product!$B$4:$O$7,2,FALSE)</f>
        <v>Decaf</v>
      </c>
      <c r="S1100" s="56" t="str">
        <f>HLOOKUP(Coffee_data[[#This Row],[ProductId]],Product!$B$4:$O$7,3,FALSE)</f>
        <v>Coffee</v>
      </c>
      <c r="T1100" s="56" t="str">
        <f>HLOOKUP(Coffee_data[[#This Row],[ProductId]],Product!$B$4:$O$7,4,FALSE)</f>
        <v>Decaf Irish Cream</v>
      </c>
    </row>
    <row r="1101" spans="1:20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82</v>
      </c>
      <c r="J1101">
        <v>90</v>
      </c>
      <c r="K1101">
        <v>168</v>
      </c>
      <c r="L1101">
        <v>636</v>
      </c>
      <c r="M1101">
        <v>2</v>
      </c>
      <c r="N1101" s="2">
        <v>41820</v>
      </c>
      <c r="O1101" s="19" t="str">
        <f>VLOOKUP(Coffee_data[[#This Row],[Area Code]],Location!$B$1:$E$157,2,FALSE)</f>
        <v>Missouri</v>
      </c>
      <c r="P1101" s="19" t="str">
        <f>VLOOKUP(Coffee_data[[#This Row],[Area Code]],Location!$B$1:$E$157,3,FALSE)</f>
        <v>Central</v>
      </c>
      <c r="Q1101" s="19" t="str">
        <f>VLOOKUP(Coffee_data[[#This Row],[Area Code]],Location!$B$1:$E$157,4,FALSE)</f>
        <v>Small Market</v>
      </c>
      <c r="R1101" s="56" t="str">
        <f>HLOOKUP(Coffee_data[[#This Row],[ProductId]],Product!$B$4:$O$7,2,FALSE)</f>
        <v>Regular</v>
      </c>
      <c r="S1101" s="56" t="str">
        <f>HLOOKUP(Coffee_data[[#This Row],[ProductId]],Product!$B$4:$O$7,3,FALSE)</f>
        <v>Coffee</v>
      </c>
      <c r="T1101" s="56" t="str">
        <f>HLOOKUP(Coffee_data[[#This Row],[ProductId]],Product!$B$4:$O$7,4,FALSE)</f>
        <v>Columbian</v>
      </c>
    </row>
    <row r="1102" spans="1:20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41820</v>
      </c>
      <c r="O1102" s="19" t="str">
        <f>VLOOKUP(Coffee_data[[#This Row],[Area Code]],Location!$B$1:$E$157,2,FALSE)</f>
        <v>Ohio</v>
      </c>
      <c r="P1102" s="19" t="str">
        <f>VLOOKUP(Coffee_data[[#This Row],[Area Code]],Location!$B$1:$E$157,3,FALSE)</f>
        <v>Central</v>
      </c>
      <c r="Q1102" s="19" t="str">
        <f>VLOOKUP(Coffee_data[[#This Row],[Area Code]],Location!$B$1:$E$157,4,FALSE)</f>
        <v>Major Market</v>
      </c>
      <c r="R1102" s="56" t="str">
        <f>HLOOKUP(Coffee_data[[#This Row],[ProductId]],Product!$B$4:$O$7,2,FALSE)</f>
        <v>Decaf</v>
      </c>
      <c r="S1102" s="56" t="str">
        <f>HLOOKUP(Coffee_data[[#This Row],[ProductId]],Product!$B$4:$O$7,3,FALSE)</f>
        <v>Herbal Tea</v>
      </c>
      <c r="T1102" s="56" t="str">
        <f>HLOOKUP(Coffee_data[[#This Row],[ProductId]],Product!$B$4:$O$7,4,FALSE)</f>
        <v>Chamomile</v>
      </c>
    </row>
    <row r="1103" spans="1:20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59</v>
      </c>
      <c r="L1103">
        <v>614</v>
      </c>
      <c r="M1103">
        <v>9</v>
      </c>
      <c r="N1103" s="2">
        <v>41820</v>
      </c>
      <c r="O1103" s="19" t="str">
        <f>VLOOKUP(Coffee_data[[#This Row],[Area Code]],Location!$B$1:$E$157,2,FALSE)</f>
        <v>Ohio</v>
      </c>
      <c r="P1103" s="19" t="str">
        <f>VLOOKUP(Coffee_data[[#This Row],[Area Code]],Location!$B$1:$E$157,3,FALSE)</f>
        <v>Central</v>
      </c>
      <c r="Q1103" s="19" t="str">
        <f>VLOOKUP(Coffee_data[[#This Row],[Area Code]],Location!$B$1:$E$157,4,FALSE)</f>
        <v>Major Market</v>
      </c>
      <c r="R1103" s="56" t="str">
        <f>HLOOKUP(Coffee_data[[#This Row],[ProductId]],Product!$B$4:$O$7,2,FALSE)</f>
        <v>Decaf</v>
      </c>
      <c r="S1103" s="56" t="str">
        <f>HLOOKUP(Coffee_data[[#This Row],[ProductId]],Product!$B$4:$O$7,3,FALSE)</f>
        <v>Herbal Tea</v>
      </c>
      <c r="T1103" s="56" t="str">
        <f>HLOOKUP(Coffee_data[[#This Row],[ProductId]],Product!$B$4:$O$7,4,FALSE)</f>
        <v>Lemon</v>
      </c>
    </row>
    <row r="1104" spans="1:20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41820</v>
      </c>
      <c r="O1104" s="19" t="str">
        <f>VLOOKUP(Coffee_data[[#This Row],[Area Code]],Location!$B$1:$E$157,2,FALSE)</f>
        <v>Ohio</v>
      </c>
      <c r="P1104" s="19" t="str">
        <f>VLOOKUP(Coffee_data[[#This Row],[Area Code]],Location!$B$1:$E$157,3,FALSE)</f>
        <v>Central</v>
      </c>
      <c r="Q1104" s="19" t="str">
        <f>VLOOKUP(Coffee_data[[#This Row],[Area Code]],Location!$B$1:$E$157,4,FALSE)</f>
        <v>Major Market</v>
      </c>
      <c r="R1104" s="56" t="str">
        <f>HLOOKUP(Coffee_data[[#This Row],[ProductId]],Product!$B$4:$O$7,2,FALSE)</f>
        <v>Regular</v>
      </c>
      <c r="S1104" s="56" t="str">
        <f>HLOOKUP(Coffee_data[[#This Row],[ProductId]],Product!$B$4:$O$7,3,FALSE)</f>
        <v>Tea</v>
      </c>
      <c r="T1104" s="56" t="str">
        <f>HLOOKUP(Coffee_data[[#This Row],[ProductId]],Product!$B$4:$O$7,4,FALSE)</f>
        <v>Darjeeling</v>
      </c>
    </row>
    <row r="1105" spans="1:20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77</v>
      </c>
      <c r="J1105">
        <v>170</v>
      </c>
      <c r="K1105">
        <v>290</v>
      </c>
      <c r="L1105">
        <v>513</v>
      </c>
      <c r="M1105">
        <v>12</v>
      </c>
      <c r="N1105" s="2">
        <v>41820</v>
      </c>
      <c r="O1105" s="19" t="str">
        <f>VLOOKUP(Coffee_data[[#This Row],[Area Code]],Location!$B$1:$E$157,2,FALSE)</f>
        <v>Ohio</v>
      </c>
      <c r="P1105" s="19" t="str">
        <f>VLOOKUP(Coffee_data[[#This Row],[Area Code]],Location!$B$1:$E$157,3,FALSE)</f>
        <v>Central</v>
      </c>
      <c r="Q1105" s="19" t="str">
        <f>VLOOKUP(Coffee_data[[#This Row],[Area Code]],Location!$B$1:$E$157,4,FALSE)</f>
        <v>Major Market</v>
      </c>
      <c r="R1105" s="56" t="str">
        <f>HLOOKUP(Coffee_data[[#This Row],[ProductId]],Product!$B$4:$O$7,2,FALSE)</f>
        <v>Regular</v>
      </c>
      <c r="S1105" s="56" t="str">
        <f>HLOOKUP(Coffee_data[[#This Row],[ProductId]],Product!$B$4:$O$7,3,FALSE)</f>
        <v>Tea</v>
      </c>
      <c r="T1105" s="56" t="str">
        <f>HLOOKUP(Coffee_data[[#This Row],[ProductId]],Product!$B$4:$O$7,4,FALSE)</f>
        <v>Earl Grey</v>
      </c>
    </row>
    <row r="1106" spans="1:20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41820</v>
      </c>
      <c r="O1106" s="19" t="str">
        <f>VLOOKUP(Coffee_data[[#This Row],[Area Code]],Location!$B$1:$E$157,2,FALSE)</f>
        <v>Ohio</v>
      </c>
      <c r="P1106" s="19" t="str">
        <f>VLOOKUP(Coffee_data[[#This Row],[Area Code]],Location!$B$1:$E$157,3,FALSE)</f>
        <v>Central</v>
      </c>
      <c r="Q1106" s="19" t="str">
        <f>VLOOKUP(Coffee_data[[#This Row],[Area Code]],Location!$B$1:$E$157,4,FALSE)</f>
        <v>Major Market</v>
      </c>
      <c r="R1106" s="56" t="str">
        <f>HLOOKUP(Coffee_data[[#This Row],[ProductId]],Product!$B$4:$O$7,2,FALSE)</f>
        <v>Regular</v>
      </c>
      <c r="S1106" s="56" t="str">
        <f>HLOOKUP(Coffee_data[[#This Row],[ProductId]],Product!$B$4:$O$7,3,FALSE)</f>
        <v>Espresso</v>
      </c>
      <c r="T1106" s="56" t="str">
        <f>HLOOKUP(Coffee_data[[#This Row],[ProductId]],Product!$B$4:$O$7,4,FALSE)</f>
        <v>Caffe Mocha</v>
      </c>
    </row>
    <row r="1107" spans="1:20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124</v>
      </c>
      <c r="L1107">
        <v>513</v>
      </c>
      <c r="M1107">
        <v>6</v>
      </c>
      <c r="N1107" s="2">
        <v>41820</v>
      </c>
      <c r="O1107" s="19" t="str">
        <f>VLOOKUP(Coffee_data[[#This Row],[Area Code]],Location!$B$1:$E$157,2,FALSE)</f>
        <v>Ohio</v>
      </c>
      <c r="P1107" s="19" t="str">
        <f>VLOOKUP(Coffee_data[[#This Row],[Area Code]],Location!$B$1:$E$157,3,FALSE)</f>
        <v>Central</v>
      </c>
      <c r="Q1107" s="19" t="str">
        <f>VLOOKUP(Coffee_data[[#This Row],[Area Code]],Location!$B$1:$E$157,4,FALSE)</f>
        <v>Major Market</v>
      </c>
      <c r="R1107" s="56" t="str">
        <f>HLOOKUP(Coffee_data[[#This Row],[ProductId]],Product!$B$4:$O$7,2,FALSE)</f>
        <v>Decaf</v>
      </c>
      <c r="S1107" s="56" t="str">
        <f>HLOOKUP(Coffee_data[[#This Row],[ProductId]],Product!$B$4:$O$7,3,FALSE)</f>
        <v>Espresso</v>
      </c>
      <c r="T1107" s="56" t="str">
        <f>HLOOKUP(Coffee_data[[#This Row],[ProductId]],Product!$B$4:$O$7,4,FALSE)</f>
        <v>Decaf Espresso</v>
      </c>
    </row>
    <row r="1108" spans="1:20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41</v>
      </c>
      <c r="J1108">
        <v>70</v>
      </c>
      <c r="K1108">
        <v>110</v>
      </c>
      <c r="L1108">
        <v>614</v>
      </c>
      <c r="M1108">
        <v>1</v>
      </c>
      <c r="N1108" s="2">
        <v>41820</v>
      </c>
      <c r="O1108" s="19" t="str">
        <f>VLOOKUP(Coffee_data[[#This Row],[Area Code]],Location!$B$1:$E$157,2,FALSE)</f>
        <v>Ohio</v>
      </c>
      <c r="P1108" s="19" t="str">
        <f>VLOOKUP(Coffee_data[[#This Row],[Area Code]],Location!$B$1:$E$157,3,FALSE)</f>
        <v>Central</v>
      </c>
      <c r="Q1108" s="19" t="str">
        <f>VLOOKUP(Coffee_data[[#This Row],[Area Code]],Location!$B$1:$E$157,4,FALSE)</f>
        <v>Major Market</v>
      </c>
      <c r="R1108" s="56" t="str">
        <f>HLOOKUP(Coffee_data[[#This Row],[ProductId]],Product!$B$4:$O$7,2,FALSE)</f>
        <v>Regular</v>
      </c>
      <c r="S1108" s="56" t="str">
        <f>HLOOKUP(Coffee_data[[#This Row],[ProductId]],Product!$B$4:$O$7,3,FALSE)</f>
        <v>Coffee</v>
      </c>
      <c r="T1108" s="56" t="str">
        <f>HLOOKUP(Coffee_data[[#This Row],[ProductId]],Product!$B$4:$O$7,4,FALSE)</f>
        <v>Amaretto</v>
      </c>
    </row>
    <row r="1109" spans="1:20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28</v>
      </c>
      <c r="J1109">
        <v>50</v>
      </c>
      <c r="K1109">
        <v>82</v>
      </c>
      <c r="L1109">
        <v>513</v>
      </c>
      <c r="M1109">
        <v>2</v>
      </c>
      <c r="N1109" s="2">
        <v>41820</v>
      </c>
      <c r="O1109" s="19" t="str">
        <f>VLOOKUP(Coffee_data[[#This Row],[Area Code]],Location!$B$1:$E$157,2,FALSE)</f>
        <v>Ohio</v>
      </c>
      <c r="P1109" s="19" t="str">
        <f>VLOOKUP(Coffee_data[[#This Row],[Area Code]],Location!$B$1:$E$157,3,FALSE)</f>
        <v>Central</v>
      </c>
      <c r="Q1109" s="19" t="str">
        <f>VLOOKUP(Coffee_data[[#This Row],[Area Code]],Location!$B$1:$E$157,4,FALSE)</f>
        <v>Major Market</v>
      </c>
      <c r="R1109" s="56" t="str">
        <f>HLOOKUP(Coffee_data[[#This Row],[ProductId]],Product!$B$4:$O$7,2,FALSE)</f>
        <v>Regular</v>
      </c>
      <c r="S1109" s="56" t="str">
        <f>HLOOKUP(Coffee_data[[#This Row],[ProductId]],Product!$B$4:$O$7,3,FALSE)</f>
        <v>Coffee</v>
      </c>
      <c r="T1109" s="56" t="str">
        <f>HLOOKUP(Coffee_data[[#This Row],[ProductId]],Product!$B$4:$O$7,4,FALSE)</f>
        <v>Columbian</v>
      </c>
    </row>
    <row r="1110" spans="1:20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43</v>
      </c>
      <c r="J1110">
        <v>50</v>
      </c>
      <c r="K1110">
        <v>90</v>
      </c>
      <c r="L1110">
        <v>330</v>
      </c>
      <c r="M1110">
        <v>3</v>
      </c>
      <c r="N1110" s="2">
        <v>41820</v>
      </c>
      <c r="O1110" s="19" t="str">
        <f>VLOOKUP(Coffee_data[[#This Row],[Area Code]],Location!$B$1:$E$157,2,FALSE)</f>
        <v>Ohio</v>
      </c>
      <c r="P1110" s="19" t="str">
        <f>VLOOKUP(Coffee_data[[#This Row],[Area Code]],Location!$B$1:$E$157,3,FALSE)</f>
        <v>Central</v>
      </c>
      <c r="Q1110" s="19" t="str">
        <f>VLOOKUP(Coffee_data[[#This Row],[Area Code]],Location!$B$1:$E$157,4,FALSE)</f>
        <v>Major Market</v>
      </c>
      <c r="R1110" s="56" t="str">
        <f>HLOOKUP(Coffee_data[[#This Row],[ProductId]],Product!$B$4:$O$7,2,FALSE)</f>
        <v>Decaf</v>
      </c>
      <c r="S1110" s="56" t="str">
        <f>HLOOKUP(Coffee_data[[#This Row],[ProductId]],Product!$B$4:$O$7,3,FALSE)</f>
        <v>Coffee</v>
      </c>
      <c r="T1110" s="56" t="str">
        <f>HLOOKUP(Coffee_data[[#This Row],[ProductId]],Product!$B$4:$O$7,4,FALSE)</f>
        <v>Decaf Irish Cream</v>
      </c>
    </row>
    <row r="1111" spans="1:20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98</v>
      </c>
      <c r="L1111">
        <v>920</v>
      </c>
      <c r="M1111">
        <v>8</v>
      </c>
      <c r="N1111" s="2">
        <v>41820</v>
      </c>
      <c r="O1111" s="19" t="str">
        <f>VLOOKUP(Coffee_data[[#This Row],[Area Code]],Location!$B$1:$E$157,2,FALSE)</f>
        <v>Wisconsin</v>
      </c>
      <c r="P1111" s="19" t="str">
        <f>VLOOKUP(Coffee_data[[#This Row],[Area Code]],Location!$B$1:$E$157,3,FALSE)</f>
        <v>Central</v>
      </c>
      <c r="Q1111" s="19" t="str">
        <f>VLOOKUP(Coffee_data[[#This Row],[Area Code]],Location!$B$1:$E$157,4,FALSE)</f>
        <v>Small Market</v>
      </c>
      <c r="R1111" s="56" t="str">
        <f>HLOOKUP(Coffee_data[[#This Row],[ProductId]],Product!$B$4:$O$7,2,FALSE)</f>
        <v>Decaf</v>
      </c>
      <c r="S1111" s="56" t="str">
        <f>HLOOKUP(Coffee_data[[#This Row],[ProductId]],Product!$B$4:$O$7,3,FALSE)</f>
        <v>Herbal Tea</v>
      </c>
      <c r="T1111" s="56" t="str">
        <f>HLOOKUP(Coffee_data[[#This Row],[ProductId]],Product!$B$4:$O$7,4,FALSE)</f>
        <v>Chamomile</v>
      </c>
    </row>
    <row r="1112" spans="1:20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129</v>
      </c>
      <c r="L1112">
        <v>262</v>
      </c>
      <c r="M1112">
        <v>9</v>
      </c>
      <c r="N1112" s="2">
        <v>41820</v>
      </c>
      <c r="O1112" s="19" t="str">
        <f>VLOOKUP(Coffee_data[[#This Row],[Area Code]],Location!$B$1:$E$157,2,FALSE)</f>
        <v>Wisconsin</v>
      </c>
      <c r="P1112" s="19" t="str">
        <f>VLOOKUP(Coffee_data[[#This Row],[Area Code]],Location!$B$1:$E$157,3,FALSE)</f>
        <v>Central</v>
      </c>
      <c r="Q1112" s="19" t="str">
        <f>VLOOKUP(Coffee_data[[#This Row],[Area Code]],Location!$B$1:$E$157,4,FALSE)</f>
        <v>Small Market</v>
      </c>
      <c r="R1112" s="56" t="str">
        <f>HLOOKUP(Coffee_data[[#This Row],[ProductId]],Product!$B$4:$O$7,2,FALSE)</f>
        <v>Decaf</v>
      </c>
      <c r="S1112" s="56" t="str">
        <f>HLOOKUP(Coffee_data[[#This Row],[ProductId]],Product!$B$4:$O$7,3,FALSE)</f>
        <v>Herbal Tea</v>
      </c>
      <c r="T1112" s="56" t="str">
        <f>HLOOKUP(Coffee_data[[#This Row],[ProductId]],Product!$B$4:$O$7,4,FALSE)</f>
        <v>Lemon</v>
      </c>
    </row>
    <row r="1113" spans="1:20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59</v>
      </c>
      <c r="L1113">
        <v>920</v>
      </c>
      <c r="M1113">
        <v>11</v>
      </c>
      <c r="N1113" s="2">
        <v>41820</v>
      </c>
      <c r="O1113" s="19" t="str">
        <f>VLOOKUP(Coffee_data[[#This Row],[Area Code]],Location!$B$1:$E$157,2,FALSE)</f>
        <v>Wisconsin</v>
      </c>
      <c r="P1113" s="19" t="str">
        <f>VLOOKUP(Coffee_data[[#This Row],[Area Code]],Location!$B$1:$E$157,3,FALSE)</f>
        <v>Central</v>
      </c>
      <c r="Q1113" s="19" t="str">
        <f>VLOOKUP(Coffee_data[[#This Row],[Area Code]],Location!$B$1:$E$157,4,FALSE)</f>
        <v>Small Market</v>
      </c>
      <c r="R1113" s="56" t="str">
        <f>HLOOKUP(Coffee_data[[#This Row],[ProductId]],Product!$B$4:$O$7,2,FALSE)</f>
        <v>Regular</v>
      </c>
      <c r="S1113" s="56" t="str">
        <f>HLOOKUP(Coffee_data[[#This Row],[ProductId]],Product!$B$4:$O$7,3,FALSE)</f>
        <v>Tea</v>
      </c>
      <c r="T1113" s="56" t="str">
        <f>HLOOKUP(Coffee_data[[#This Row],[ProductId]],Product!$B$4:$O$7,4,FALSE)</f>
        <v>Darjeeling</v>
      </c>
    </row>
    <row r="1114" spans="1:20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52</v>
      </c>
      <c r="J1114">
        <v>50</v>
      </c>
      <c r="K1114">
        <v>102</v>
      </c>
      <c r="L1114">
        <v>608</v>
      </c>
      <c r="M1114">
        <v>12</v>
      </c>
      <c r="N1114" s="2">
        <v>41820</v>
      </c>
      <c r="O1114" s="19" t="str">
        <f>VLOOKUP(Coffee_data[[#This Row],[Area Code]],Location!$B$1:$E$157,2,FALSE)</f>
        <v>Wisconsin</v>
      </c>
      <c r="P1114" s="19" t="str">
        <f>VLOOKUP(Coffee_data[[#This Row],[Area Code]],Location!$B$1:$E$157,3,FALSE)</f>
        <v>Central</v>
      </c>
      <c r="Q1114" s="19" t="str">
        <f>VLOOKUP(Coffee_data[[#This Row],[Area Code]],Location!$B$1:$E$157,4,FALSE)</f>
        <v>Small Market</v>
      </c>
      <c r="R1114" s="56" t="str">
        <f>HLOOKUP(Coffee_data[[#This Row],[ProductId]],Product!$B$4:$O$7,2,FALSE)</f>
        <v>Regular</v>
      </c>
      <c r="S1114" s="56" t="str">
        <f>HLOOKUP(Coffee_data[[#This Row],[ProductId]],Product!$B$4:$O$7,3,FALSE)</f>
        <v>Tea</v>
      </c>
      <c r="T1114" s="56" t="str">
        <f>HLOOKUP(Coffee_data[[#This Row],[ProductId]],Product!$B$4:$O$7,4,FALSE)</f>
        <v>Earl Grey</v>
      </c>
    </row>
    <row r="1115" spans="1:20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95</v>
      </c>
      <c r="J1115">
        <v>130</v>
      </c>
      <c r="K1115">
        <v>220</v>
      </c>
      <c r="L1115">
        <v>608</v>
      </c>
      <c r="M1115">
        <v>5</v>
      </c>
      <c r="N1115" s="2">
        <v>41820</v>
      </c>
      <c r="O1115" s="19" t="str">
        <f>VLOOKUP(Coffee_data[[#This Row],[Area Code]],Location!$B$1:$E$157,2,FALSE)</f>
        <v>Wisconsin</v>
      </c>
      <c r="P1115" s="19" t="str">
        <f>VLOOKUP(Coffee_data[[#This Row],[Area Code]],Location!$B$1:$E$157,3,FALSE)</f>
        <v>Central</v>
      </c>
      <c r="Q1115" s="19" t="str">
        <f>VLOOKUP(Coffee_data[[#This Row],[Area Code]],Location!$B$1:$E$157,4,FALSE)</f>
        <v>Small Market</v>
      </c>
      <c r="R1115" s="56" t="str">
        <f>HLOOKUP(Coffee_data[[#This Row],[ProductId]],Product!$B$4:$O$7,2,FALSE)</f>
        <v>Regular</v>
      </c>
      <c r="S1115" s="56" t="str">
        <f>HLOOKUP(Coffee_data[[#This Row],[ProductId]],Product!$B$4:$O$7,3,FALSE)</f>
        <v>Espresso</v>
      </c>
      <c r="T1115" s="56" t="str">
        <f>HLOOKUP(Coffee_data[[#This Row],[ProductId]],Product!$B$4:$O$7,4,FALSE)</f>
        <v>Caffe Mocha</v>
      </c>
    </row>
    <row r="1116" spans="1:20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124</v>
      </c>
      <c r="L1116">
        <v>920</v>
      </c>
      <c r="M1116">
        <v>6</v>
      </c>
      <c r="N1116" s="2">
        <v>41820</v>
      </c>
      <c r="O1116" s="19" t="str">
        <f>VLOOKUP(Coffee_data[[#This Row],[Area Code]],Location!$B$1:$E$157,2,FALSE)</f>
        <v>Wisconsin</v>
      </c>
      <c r="P1116" s="19" t="str">
        <f>VLOOKUP(Coffee_data[[#This Row],[Area Code]],Location!$B$1:$E$157,3,FALSE)</f>
        <v>Central</v>
      </c>
      <c r="Q1116" s="19" t="str">
        <f>VLOOKUP(Coffee_data[[#This Row],[Area Code]],Location!$B$1:$E$157,4,FALSE)</f>
        <v>Small Market</v>
      </c>
      <c r="R1116" s="56" t="str">
        <f>HLOOKUP(Coffee_data[[#This Row],[ProductId]],Product!$B$4:$O$7,2,FALSE)</f>
        <v>Decaf</v>
      </c>
      <c r="S1116" s="56" t="str">
        <f>HLOOKUP(Coffee_data[[#This Row],[ProductId]],Product!$B$4:$O$7,3,FALSE)</f>
        <v>Espresso</v>
      </c>
      <c r="T1116" s="56" t="str">
        <f>HLOOKUP(Coffee_data[[#This Row],[ProductId]],Product!$B$4:$O$7,4,FALSE)</f>
        <v>Decaf Espresso</v>
      </c>
    </row>
    <row r="1117" spans="1:20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59</v>
      </c>
      <c r="J1117">
        <v>70</v>
      </c>
      <c r="K1117">
        <v>130</v>
      </c>
      <c r="L1117">
        <v>920</v>
      </c>
      <c r="M1117">
        <v>1</v>
      </c>
      <c r="N1117" s="2">
        <v>41820</v>
      </c>
      <c r="O1117" s="19" t="str">
        <f>VLOOKUP(Coffee_data[[#This Row],[Area Code]],Location!$B$1:$E$157,2,FALSE)</f>
        <v>Wisconsin</v>
      </c>
      <c r="P1117" s="19" t="str">
        <f>VLOOKUP(Coffee_data[[#This Row],[Area Code]],Location!$B$1:$E$157,3,FALSE)</f>
        <v>Central</v>
      </c>
      <c r="Q1117" s="19" t="str">
        <f>VLOOKUP(Coffee_data[[#This Row],[Area Code]],Location!$B$1:$E$157,4,FALSE)</f>
        <v>Small Market</v>
      </c>
      <c r="R1117" s="56" t="str">
        <f>HLOOKUP(Coffee_data[[#This Row],[ProductId]],Product!$B$4:$O$7,2,FALSE)</f>
        <v>Regular</v>
      </c>
      <c r="S1117" s="56" t="str">
        <f>HLOOKUP(Coffee_data[[#This Row],[ProductId]],Product!$B$4:$O$7,3,FALSE)</f>
        <v>Coffee</v>
      </c>
      <c r="T1117" s="56" t="str">
        <f>HLOOKUP(Coffee_data[[#This Row],[ProductId]],Product!$B$4:$O$7,4,FALSE)</f>
        <v>Amaretto</v>
      </c>
    </row>
    <row r="1118" spans="1:20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308</v>
      </c>
      <c r="L1118">
        <v>262</v>
      </c>
      <c r="M1118">
        <v>2</v>
      </c>
      <c r="N1118" s="2">
        <v>41820</v>
      </c>
      <c r="O1118" s="19" t="str">
        <f>VLOOKUP(Coffee_data[[#This Row],[Area Code]],Location!$B$1:$E$157,2,FALSE)</f>
        <v>Wisconsin</v>
      </c>
      <c r="P1118" s="19" t="str">
        <f>VLOOKUP(Coffee_data[[#This Row],[Area Code]],Location!$B$1:$E$157,3,FALSE)</f>
        <v>Central</v>
      </c>
      <c r="Q1118" s="19" t="str">
        <f>VLOOKUP(Coffee_data[[#This Row],[Area Code]],Location!$B$1:$E$157,4,FALSE)</f>
        <v>Small Market</v>
      </c>
      <c r="R1118" s="56" t="str">
        <f>HLOOKUP(Coffee_data[[#This Row],[ProductId]],Product!$B$4:$O$7,2,FALSE)</f>
        <v>Regular</v>
      </c>
      <c r="S1118" s="56" t="str">
        <f>HLOOKUP(Coffee_data[[#This Row],[ProductId]],Product!$B$4:$O$7,3,FALSE)</f>
        <v>Coffee</v>
      </c>
      <c r="T1118" s="56" t="str">
        <f>HLOOKUP(Coffee_data[[#This Row],[ProductId]],Product!$B$4:$O$7,4,FALSE)</f>
        <v>Columbian</v>
      </c>
    </row>
    <row r="1119" spans="1:20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147</v>
      </c>
      <c r="J1119">
        <v>130</v>
      </c>
      <c r="K1119">
        <v>227</v>
      </c>
      <c r="L1119">
        <v>920</v>
      </c>
      <c r="M1119">
        <v>3</v>
      </c>
      <c r="N1119" s="2">
        <v>41820</v>
      </c>
      <c r="O1119" s="19" t="str">
        <f>VLOOKUP(Coffee_data[[#This Row],[Area Code]],Location!$B$1:$E$157,2,FALSE)</f>
        <v>Wisconsin</v>
      </c>
      <c r="P1119" s="19" t="str">
        <f>VLOOKUP(Coffee_data[[#This Row],[Area Code]],Location!$B$1:$E$157,3,FALSE)</f>
        <v>Central</v>
      </c>
      <c r="Q1119" s="19" t="str">
        <f>VLOOKUP(Coffee_data[[#This Row],[Area Code]],Location!$B$1:$E$157,4,FALSE)</f>
        <v>Small Market</v>
      </c>
      <c r="R1119" s="56" t="str">
        <f>HLOOKUP(Coffee_data[[#This Row],[ProductId]],Product!$B$4:$O$7,2,FALSE)</f>
        <v>Decaf</v>
      </c>
      <c r="S1119" s="56" t="str">
        <f>HLOOKUP(Coffee_data[[#This Row],[ProductId]],Product!$B$4:$O$7,3,FALSE)</f>
        <v>Coffee</v>
      </c>
      <c r="T1119" s="56" t="str">
        <f>HLOOKUP(Coffee_data[[#This Row],[ProductId]],Product!$B$4:$O$7,4,FALSE)</f>
        <v>Decaf Irish Cream</v>
      </c>
    </row>
    <row r="1120" spans="1:20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19</v>
      </c>
      <c r="J1120">
        <v>60</v>
      </c>
      <c r="K1120">
        <v>101</v>
      </c>
      <c r="L1120">
        <v>203</v>
      </c>
      <c r="M1120">
        <v>11</v>
      </c>
      <c r="N1120" s="2">
        <v>41820</v>
      </c>
      <c r="O1120" s="19" t="str">
        <f>VLOOKUP(Coffee_data[[#This Row],[Area Code]],Location!$B$1:$E$157,2,FALSE)</f>
        <v>Connecticut</v>
      </c>
      <c r="P1120" s="19" t="str">
        <f>VLOOKUP(Coffee_data[[#This Row],[Area Code]],Location!$B$1:$E$157,3,FALSE)</f>
        <v>East</v>
      </c>
      <c r="Q1120" s="19" t="str">
        <f>VLOOKUP(Coffee_data[[#This Row],[Area Code]],Location!$B$1:$E$157,4,FALSE)</f>
        <v>Small Market</v>
      </c>
      <c r="R1120" s="56" t="str">
        <f>HLOOKUP(Coffee_data[[#This Row],[ProductId]],Product!$B$4:$O$7,2,FALSE)</f>
        <v>Regular</v>
      </c>
      <c r="S1120" s="56" t="str">
        <f>HLOOKUP(Coffee_data[[#This Row],[ProductId]],Product!$B$4:$O$7,3,FALSE)</f>
        <v>Tea</v>
      </c>
      <c r="T1120" s="56" t="str">
        <f>HLOOKUP(Coffee_data[[#This Row],[ProductId]],Product!$B$4:$O$7,4,FALSE)</f>
        <v>Darjeeling</v>
      </c>
    </row>
    <row r="1121" spans="1:20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37</v>
      </c>
      <c r="L1121">
        <v>860</v>
      </c>
      <c r="M1121">
        <v>13</v>
      </c>
      <c r="N1121" s="2">
        <v>41820</v>
      </c>
      <c r="O1121" s="19" t="str">
        <f>VLOOKUP(Coffee_data[[#This Row],[Area Code]],Location!$B$1:$E$157,2,FALSE)</f>
        <v>Connecticut</v>
      </c>
      <c r="P1121" s="19" t="str">
        <f>VLOOKUP(Coffee_data[[#This Row],[Area Code]],Location!$B$1:$E$157,3,FALSE)</f>
        <v>East</v>
      </c>
      <c r="Q1121" s="19" t="str">
        <f>VLOOKUP(Coffee_data[[#This Row],[Area Code]],Location!$B$1:$E$157,4,FALSE)</f>
        <v>Small Market</v>
      </c>
      <c r="R1121" s="56" t="str">
        <f>HLOOKUP(Coffee_data[[#This Row],[ProductId]],Product!$B$4:$O$7,2,FALSE)</f>
        <v>Regular</v>
      </c>
      <c r="S1121" s="56" t="str">
        <f>HLOOKUP(Coffee_data[[#This Row],[ProductId]],Product!$B$4:$O$7,3,FALSE)</f>
        <v>Tea</v>
      </c>
      <c r="T1121" s="56" t="str">
        <f>HLOOKUP(Coffee_data[[#This Row],[ProductId]],Product!$B$4:$O$7,4,FALSE)</f>
        <v>Green Tea</v>
      </c>
    </row>
    <row r="1122" spans="1:20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59</v>
      </c>
      <c r="J1122">
        <v>80</v>
      </c>
      <c r="K1122">
        <v>121</v>
      </c>
      <c r="L1122">
        <v>959</v>
      </c>
      <c r="M1122">
        <v>9</v>
      </c>
      <c r="N1122" s="2">
        <v>41820</v>
      </c>
      <c r="O1122" s="19" t="str">
        <f>VLOOKUP(Coffee_data[[#This Row],[Area Code]],Location!$B$1:$E$157,2,FALSE)</f>
        <v>Connecticut</v>
      </c>
      <c r="P1122" s="19" t="str">
        <f>VLOOKUP(Coffee_data[[#This Row],[Area Code]],Location!$B$1:$E$157,3,FALSE)</f>
        <v>East</v>
      </c>
      <c r="Q1122" s="19" t="str">
        <f>VLOOKUP(Coffee_data[[#This Row],[Area Code]],Location!$B$1:$E$157,4,FALSE)</f>
        <v>Small Market</v>
      </c>
      <c r="R1122" s="56" t="str">
        <f>HLOOKUP(Coffee_data[[#This Row],[ProductId]],Product!$B$4:$O$7,2,FALSE)</f>
        <v>Decaf</v>
      </c>
      <c r="S1122" s="56" t="str">
        <f>HLOOKUP(Coffee_data[[#This Row],[ProductId]],Product!$B$4:$O$7,3,FALSE)</f>
        <v>Herbal Tea</v>
      </c>
      <c r="T1122" s="56" t="str">
        <f>HLOOKUP(Coffee_data[[#This Row],[ProductId]],Product!$B$4:$O$7,4,FALSE)</f>
        <v>Lemon</v>
      </c>
    </row>
    <row r="1123" spans="1:20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50</v>
      </c>
      <c r="J1123">
        <v>60</v>
      </c>
      <c r="K1123">
        <v>100</v>
      </c>
      <c r="L1123">
        <v>959</v>
      </c>
      <c r="M1123">
        <v>10</v>
      </c>
      <c r="N1123" s="2">
        <v>41820</v>
      </c>
      <c r="O1123" s="19" t="str">
        <f>VLOOKUP(Coffee_data[[#This Row],[Area Code]],Location!$B$1:$E$157,2,FALSE)</f>
        <v>Connecticut</v>
      </c>
      <c r="P1123" s="19" t="str">
        <f>VLOOKUP(Coffee_data[[#This Row],[Area Code]],Location!$B$1:$E$157,3,FALSE)</f>
        <v>East</v>
      </c>
      <c r="Q1123" s="19" t="str">
        <f>VLOOKUP(Coffee_data[[#This Row],[Area Code]],Location!$B$1:$E$157,4,FALSE)</f>
        <v>Small Market</v>
      </c>
      <c r="R1123" s="56" t="str">
        <f>HLOOKUP(Coffee_data[[#This Row],[ProductId]],Product!$B$4:$O$7,2,FALSE)</f>
        <v>Decaf</v>
      </c>
      <c r="S1123" s="56" t="str">
        <f>HLOOKUP(Coffee_data[[#This Row],[ProductId]],Product!$B$4:$O$7,3,FALSE)</f>
        <v>Herbal Tea</v>
      </c>
      <c r="T1123" s="56" t="str">
        <f>HLOOKUP(Coffee_data[[#This Row],[ProductId]],Product!$B$4:$O$7,4,FALSE)</f>
        <v>Mint</v>
      </c>
    </row>
    <row r="1124" spans="1:20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45</v>
      </c>
      <c r="J1124">
        <v>70</v>
      </c>
      <c r="K1124">
        <v>110</v>
      </c>
      <c r="L1124">
        <v>860</v>
      </c>
      <c r="M1124">
        <v>5</v>
      </c>
      <c r="N1124" s="2">
        <v>41820</v>
      </c>
      <c r="O1124" s="19" t="str">
        <f>VLOOKUP(Coffee_data[[#This Row],[Area Code]],Location!$B$1:$E$157,2,FALSE)</f>
        <v>Connecticut</v>
      </c>
      <c r="P1124" s="19" t="str">
        <f>VLOOKUP(Coffee_data[[#This Row],[Area Code]],Location!$B$1:$E$157,3,FALSE)</f>
        <v>East</v>
      </c>
      <c r="Q1124" s="19" t="str">
        <f>VLOOKUP(Coffee_data[[#This Row],[Area Code]],Location!$B$1:$E$157,4,FALSE)</f>
        <v>Small Market</v>
      </c>
      <c r="R1124" s="56" t="str">
        <f>HLOOKUP(Coffee_data[[#This Row],[ProductId]],Product!$B$4:$O$7,2,FALSE)</f>
        <v>Regular</v>
      </c>
      <c r="S1124" s="56" t="str">
        <f>HLOOKUP(Coffee_data[[#This Row],[ProductId]],Product!$B$4:$O$7,3,FALSE)</f>
        <v>Espresso</v>
      </c>
      <c r="T1124" s="56" t="str">
        <f>HLOOKUP(Coffee_data[[#This Row],[ProductId]],Product!$B$4:$O$7,4,FALSE)</f>
        <v>Caffe Mocha</v>
      </c>
    </row>
    <row r="1125" spans="1:20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46</v>
      </c>
      <c r="J1125">
        <v>50</v>
      </c>
      <c r="K1125">
        <v>84</v>
      </c>
      <c r="L1125">
        <v>203</v>
      </c>
      <c r="M1125">
        <v>6</v>
      </c>
      <c r="N1125" s="2">
        <v>41820</v>
      </c>
      <c r="O1125" s="19" t="str">
        <f>VLOOKUP(Coffee_data[[#This Row],[Area Code]],Location!$B$1:$E$157,2,FALSE)</f>
        <v>Connecticut</v>
      </c>
      <c r="P1125" s="19" t="str">
        <f>VLOOKUP(Coffee_data[[#This Row],[Area Code]],Location!$B$1:$E$157,3,FALSE)</f>
        <v>East</v>
      </c>
      <c r="Q1125" s="19" t="str">
        <f>VLOOKUP(Coffee_data[[#This Row],[Area Code]],Location!$B$1:$E$157,4,FALSE)</f>
        <v>Small Market</v>
      </c>
      <c r="R1125" s="56" t="str">
        <f>HLOOKUP(Coffee_data[[#This Row],[ProductId]],Product!$B$4:$O$7,2,FALSE)</f>
        <v>Decaf</v>
      </c>
      <c r="S1125" s="56" t="str">
        <f>HLOOKUP(Coffee_data[[#This Row],[ProductId]],Product!$B$4:$O$7,3,FALSE)</f>
        <v>Espresso</v>
      </c>
      <c r="T1125" s="56" t="str">
        <f>HLOOKUP(Coffee_data[[#This Row],[ProductId]],Product!$B$4:$O$7,4,FALSE)</f>
        <v>Decaf Espresso</v>
      </c>
    </row>
    <row r="1126" spans="1:20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78</v>
      </c>
      <c r="J1126">
        <v>130</v>
      </c>
      <c r="K1126">
        <v>210</v>
      </c>
      <c r="L1126">
        <v>203</v>
      </c>
      <c r="M1126">
        <v>2</v>
      </c>
      <c r="N1126" s="2">
        <v>41820</v>
      </c>
      <c r="O1126" s="19" t="str">
        <f>VLOOKUP(Coffee_data[[#This Row],[Area Code]],Location!$B$1:$E$157,2,FALSE)</f>
        <v>Connecticut</v>
      </c>
      <c r="P1126" s="19" t="str">
        <f>VLOOKUP(Coffee_data[[#This Row],[Area Code]],Location!$B$1:$E$157,3,FALSE)</f>
        <v>East</v>
      </c>
      <c r="Q1126" s="19" t="str">
        <f>VLOOKUP(Coffee_data[[#This Row],[Area Code]],Location!$B$1:$E$157,4,FALSE)</f>
        <v>Small Market</v>
      </c>
      <c r="R1126" s="56" t="str">
        <f>HLOOKUP(Coffee_data[[#This Row],[ProductId]],Product!$B$4:$O$7,2,FALSE)</f>
        <v>Regular</v>
      </c>
      <c r="S1126" s="56" t="str">
        <f>HLOOKUP(Coffee_data[[#This Row],[ProductId]],Product!$B$4:$O$7,3,FALSE)</f>
        <v>Coffee</v>
      </c>
      <c r="T1126" s="56" t="str">
        <f>HLOOKUP(Coffee_data[[#This Row],[ProductId]],Product!$B$4:$O$7,4,FALSE)</f>
        <v>Columbian</v>
      </c>
    </row>
    <row r="1127" spans="1:20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99</v>
      </c>
      <c r="L1127">
        <v>386</v>
      </c>
      <c r="M1127">
        <v>11</v>
      </c>
      <c r="N1127" s="2">
        <v>41820</v>
      </c>
      <c r="O1127" s="19" t="str">
        <f>VLOOKUP(Coffee_data[[#This Row],[Area Code]],Location!$B$1:$E$157,2,FALSE)</f>
        <v>Florida</v>
      </c>
      <c r="P1127" s="19" t="str">
        <f>VLOOKUP(Coffee_data[[#This Row],[Area Code]],Location!$B$1:$E$157,3,FALSE)</f>
        <v>East</v>
      </c>
      <c r="Q1127" s="19" t="str">
        <f>VLOOKUP(Coffee_data[[#This Row],[Area Code]],Location!$B$1:$E$157,4,FALSE)</f>
        <v>Major Market</v>
      </c>
      <c r="R1127" s="56" t="str">
        <f>HLOOKUP(Coffee_data[[#This Row],[ProductId]],Product!$B$4:$O$7,2,FALSE)</f>
        <v>Regular</v>
      </c>
      <c r="S1127" s="56" t="str">
        <f>HLOOKUP(Coffee_data[[#This Row],[ProductId]],Product!$B$4:$O$7,3,FALSE)</f>
        <v>Tea</v>
      </c>
      <c r="T1127" s="56" t="str">
        <f>HLOOKUP(Coffee_data[[#This Row],[ProductId]],Product!$B$4:$O$7,4,FALSE)</f>
        <v>Darjeeling</v>
      </c>
    </row>
    <row r="1128" spans="1:20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47</v>
      </c>
      <c r="J1128">
        <v>90</v>
      </c>
      <c r="K1128">
        <v>137</v>
      </c>
      <c r="L1128">
        <v>954</v>
      </c>
      <c r="M1128">
        <v>13</v>
      </c>
      <c r="N1128" s="2">
        <v>41820</v>
      </c>
      <c r="O1128" s="19" t="str">
        <f>VLOOKUP(Coffee_data[[#This Row],[Area Code]],Location!$B$1:$E$157,2,FALSE)</f>
        <v>Florida</v>
      </c>
      <c r="P1128" s="19" t="str">
        <f>VLOOKUP(Coffee_data[[#This Row],[Area Code]],Location!$B$1:$E$157,3,FALSE)</f>
        <v>East</v>
      </c>
      <c r="Q1128" s="19" t="str">
        <f>VLOOKUP(Coffee_data[[#This Row],[Area Code]],Location!$B$1:$E$157,4,FALSE)</f>
        <v>Major Market</v>
      </c>
      <c r="R1128" s="56" t="str">
        <f>HLOOKUP(Coffee_data[[#This Row],[ProductId]],Product!$B$4:$O$7,2,FALSE)</f>
        <v>Regular</v>
      </c>
      <c r="S1128" s="56" t="str">
        <f>HLOOKUP(Coffee_data[[#This Row],[ProductId]],Product!$B$4:$O$7,3,FALSE)</f>
        <v>Tea</v>
      </c>
      <c r="T1128" s="56" t="str">
        <f>HLOOKUP(Coffee_data[[#This Row],[ProductId]],Product!$B$4:$O$7,4,FALSE)</f>
        <v>Green Tea</v>
      </c>
    </row>
    <row r="1129" spans="1:20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22</v>
      </c>
      <c r="J1129">
        <v>50</v>
      </c>
      <c r="K1129">
        <v>80</v>
      </c>
      <c r="L1129">
        <v>863</v>
      </c>
      <c r="M1129">
        <v>8</v>
      </c>
      <c r="N1129" s="2">
        <v>41820</v>
      </c>
      <c r="O1129" s="19" t="str">
        <f>VLOOKUP(Coffee_data[[#This Row],[Area Code]],Location!$B$1:$E$157,2,FALSE)</f>
        <v>Florida</v>
      </c>
      <c r="P1129" s="19" t="str">
        <f>VLOOKUP(Coffee_data[[#This Row],[Area Code]],Location!$B$1:$E$157,3,FALSE)</f>
        <v>East</v>
      </c>
      <c r="Q1129" s="19" t="str">
        <f>VLOOKUP(Coffee_data[[#This Row],[Area Code]],Location!$B$1:$E$157,4,FALSE)</f>
        <v>Major Market</v>
      </c>
      <c r="R1129" s="56" t="str">
        <f>HLOOKUP(Coffee_data[[#This Row],[ProductId]],Product!$B$4:$O$7,2,FALSE)</f>
        <v>Decaf</v>
      </c>
      <c r="S1129" s="56" t="str">
        <f>HLOOKUP(Coffee_data[[#This Row],[ProductId]],Product!$B$4:$O$7,3,FALSE)</f>
        <v>Herbal Tea</v>
      </c>
      <c r="T1129" s="56" t="str">
        <f>HLOOKUP(Coffee_data[[#This Row],[ProductId]],Product!$B$4:$O$7,4,FALSE)</f>
        <v>Chamomile</v>
      </c>
    </row>
    <row r="1130" spans="1:20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41820</v>
      </c>
      <c r="O1130" s="19" t="str">
        <f>VLOOKUP(Coffee_data[[#This Row],[Area Code]],Location!$B$1:$E$157,2,FALSE)</f>
        <v>Florida</v>
      </c>
      <c r="P1130" s="19" t="str">
        <f>VLOOKUP(Coffee_data[[#This Row],[Area Code]],Location!$B$1:$E$157,3,FALSE)</f>
        <v>East</v>
      </c>
      <c r="Q1130" s="19" t="str">
        <f>VLOOKUP(Coffee_data[[#This Row],[Area Code]],Location!$B$1:$E$157,4,FALSE)</f>
        <v>Major Market</v>
      </c>
      <c r="R1130" s="56" t="str">
        <f>HLOOKUP(Coffee_data[[#This Row],[ProductId]],Product!$B$4:$O$7,2,FALSE)</f>
        <v>Decaf</v>
      </c>
      <c r="S1130" s="56" t="str">
        <f>HLOOKUP(Coffee_data[[#This Row],[ProductId]],Product!$B$4:$O$7,3,FALSE)</f>
        <v>Herbal Tea</v>
      </c>
      <c r="T1130" s="56" t="str">
        <f>HLOOKUP(Coffee_data[[#This Row],[ProductId]],Product!$B$4:$O$7,4,FALSE)</f>
        <v>Lemon</v>
      </c>
    </row>
    <row r="1131" spans="1:20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70</v>
      </c>
      <c r="J1131">
        <v>80</v>
      </c>
      <c r="K1131">
        <v>140</v>
      </c>
      <c r="L1131">
        <v>904</v>
      </c>
      <c r="M1131">
        <v>10</v>
      </c>
      <c r="N1131" s="2">
        <v>41820</v>
      </c>
      <c r="O1131" s="19" t="str">
        <f>VLOOKUP(Coffee_data[[#This Row],[Area Code]],Location!$B$1:$E$157,2,FALSE)</f>
        <v>Florida</v>
      </c>
      <c r="P1131" s="19" t="str">
        <f>VLOOKUP(Coffee_data[[#This Row],[Area Code]],Location!$B$1:$E$157,3,FALSE)</f>
        <v>East</v>
      </c>
      <c r="Q1131" s="19" t="str">
        <f>VLOOKUP(Coffee_data[[#This Row],[Area Code]],Location!$B$1:$E$157,4,FALSE)</f>
        <v>Major Market</v>
      </c>
      <c r="R1131" s="56" t="str">
        <f>HLOOKUP(Coffee_data[[#This Row],[ProductId]],Product!$B$4:$O$7,2,FALSE)</f>
        <v>Decaf</v>
      </c>
      <c r="S1131" s="56" t="str">
        <f>HLOOKUP(Coffee_data[[#This Row],[ProductId]],Product!$B$4:$O$7,3,FALSE)</f>
        <v>Herbal Tea</v>
      </c>
      <c r="T1131" s="56" t="str">
        <f>HLOOKUP(Coffee_data[[#This Row],[ProductId]],Product!$B$4:$O$7,4,FALSE)</f>
        <v>Mint</v>
      </c>
    </row>
    <row r="1132" spans="1:20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132</v>
      </c>
      <c r="J1132">
        <v>180</v>
      </c>
      <c r="K1132">
        <v>295</v>
      </c>
      <c r="L1132">
        <v>386</v>
      </c>
      <c r="M1132">
        <v>5</v>
      </c>
      <c r="N1132" s="2">
        <v>41820</v>
      </c>
      <c r="O1132" s="19" t="str">
        <f>VLOOKUP(Coffee_data[[#This Row],[Area Code]],Location!$B$1:$E$157,2,FALSE)</f>
        <v>Florida</v>
      </c>
      <c r="P1132" s="19" t="str">
        <f>VLOOKUP(Coffee_data[[#This Row],[Area Code]],Location!$B$1:$E$157,3,FALSE)</f>
        <v>East</v>
      </c>
      <c r="Q1132" s="19" t="str">
        <f>VLOOKUP(Coffee_data[[#This Row],[Area Code]],Location!$B$1:$E$157,4,FALSE)</f>
        <v>Major Market</v>
      </c>
      <c r="R1132" s="56" t="str">
        <f>HLOOKUP(Coffee_data[[#This Row],[ProductId]],Product!$B$4:$O$7,2,FALSE)</f>
        <v>Regular</v>
      </c>
      <c r="S1132" s="56" t="str">
        <f>HLOOKUP(Coffee_data[[#This Row],[ProductId]],Product!$B$4:$O$7,3,FALSE)</f>
        <v>Espresso</v>
      </c>
      <c r="T1132" s="56" t="str">
        <f>HLOOKUP(Coffee_data[[#This Row],[ProductId]],Product!$B$4:$O$7,4,FALSE)</f>
        <v>Caffe Mocha</v>
      </c>
    </row>
    <row r="1133" spans="1:20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96</v>
      </c>
      <c r="J1133">
        <v>130</v>
      </c>
      <c r="K1133">
        <v>220</v>
      </c>
      <c r="L1133">
        <v>863</v>
      </c>
      <c r="M1133">
        <v>6</v>
      </c>
      <c r="N1133" s="2">
        <v>41820</v>
      </c>
      <c r="O1133" s="19" t="str">
        <f>VLOOKUP(Coffee_data[[#This Row],[Area Code]],Location!$B$1:$E$157,2,FALSE)</f>
        <v>Florida</v>
      </c>
      <c r="P1133" s="19" t="str">
        <f>VLOOKUP(Coffee_data[[#This Row],[Area Code]],Location!$B$1:$E$157,3,FALSE)</f>
        <v>East</v>
      </c>
      <c r="Q1133" s="19" t="str">
        <f>VLOOKUP(Coffee_data[[#This Row],[Area Code]],Location!$B$1:$E$157,4,FALSE)</f>
        <v>Major Market</v>
      </c>
      <c r="R1133" s="56" t="str">
        <f>HLOOKUP(Coffee_data[[#This Row],[ProductId]],Product!$B$4:$O$7,2,FALSE)</f>
        <v>Decaf</v>
      </c>
      <c r="S1133" s="56" t="str">
        <f>HLOOKUP(Coffee_data[[#This Row],[ProductId]],Product!$B$4:$O$7,3,FALSE)</f>
        <v>Espresso</v>
      </c>
      <c r="T1133" s="56" t="str">
        <f>HLOOKUP(Coffee_data[[#This Row],[ProductId]],Product!$B$4:$O$7,4,FALSE)</f>
        <v>Decaf Espresso</v>
      </c>
    </row>
    <row r="1134" spans="1:20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90</v>
      </c>
      <c r="J1134">
        <v>170</v>
      </c>
      <c r="K1134">
        <v>272</v>
      </c>
      <c r="L1134">
        <v>904</v>
      </c>
      <c r="M1134">
        <v>2</v>
      </c>
      <c r="N1134" s="2">
        <v>41820</v>
      </c>
      <c r="O1134" s="19" t="str">
        <f>VLOOKUP(Coffee_data[[#This Row],[Area Code]],Location!$B$1:$E$157,2,FALSE)</f>
        <v>Florida</v>
      </c>
      <c r="P1134" s="19" t="str">
        <f>VLOOKUP(Coffee_data[[#This Row],[Area Code]],Location!$B$1:$E$157,3,FALSE)</f>
        <v>East</v>
      </c>
      <c r="Q1134" s="19" t="str">
        <f>VLOOKUP(Coffee_data[[#This Row],[Area Code]],Location!$B$1:$E$157,4,FALSE)</f>
        <v>Major Market</v>
      </c>
      <c r="R1134" s="56" t="str">
        <f>HLOOKUP(Coffee_data[[#This Row],[ProductId]],Product!$B$4:$O$7,2,FALSE)</f>
        <v>Regular</v>
      </c>
      <c r="S1134" s="56" t="str">
        <f>HLOOKUP(Coffee_data[[#This Row],[ProductId]],Product!$B$4:$O$7,3,FALSE)</f>
        <v>Coffee</v>
      </c>
      <c r="T1134" s="56" t="str">
        <f>HLOOKUP(Coffee_data[[#This Row],[ProductId]],Product!$B$4:$O$7,4,FALSE)</f>
        <v>Columbian</v>
      </c>
    </row>
    <row r="1135" spans="1:20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67</v>
      </c>
      <c r="J1135">
        <v>180</v>
      </c>
      <c r="K1135">
        <v>313</v>
      </c>
      <c r="L1135">
        <v>727</v>
      </c>
      <c r="M1135">
        <v>3</v>
      </c>
      <c r="N1135" s="2">
        <v>41820</v>
      </c>
      <c r="O1135" s="19" t="str">
        <f>VLOOKUP(Coffee_data[[#This Row],[Area Code]],Location!$B$1:$E$157,2,FALSE)</f>
        <v>Florida</v>
      </c>
      <c r="P1135" s="19" t="str">
        <f>VLOOKUP(Coffee_data[[#This Row],[Area Code]],Location!$B$1:$E$157,3,FALSE)</f>
        <v>East</v>
      </c>
      <c r="Q1135" s="19" t="str">
        <f>VLOOKUP(Coffee_data[[#This Row],[Area Code]],Location!$B$1:$E$157,4,FALSE)</f>
        <v>Major Market</v>
      </c>
      <c r="R1135" s="56" t="str">
        <f>HLOOKUP(Coffee_data[[#This Row],[ProductId]],Product!$B$4:$O$7,2,FALSE)</f>
        <v>Decaf</v>
      </c>
      <c r="S1135" s="56" t="str">
        <f>HLOOKUP(Coffee_data[[#This Row],[ProductId]],Product!$B$4:$O$7,3,FALSE)</f>
        <v>Coffee</v>
      </c>
      <c r="T1135" s="56" t="str">
        <f>HLOOKUP(Coffee_data[[#This Row],[ProductId]],Product!$B$4:$O$7,4,FALSE)</f>
        <v>Decaf Irish Cream</v>
      </c>
    </row>
    <row r="1136" spans="1:20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49</v>
      </c>
      <c r="L1136">
        <v>413</v>
      </c>
      <c r="M1136">
        <v>11</v>
      </c>
      <c r="N1136" s="2">
        <v>41820</v>
      </c>
      <c r="O1136" s="19" t="str">
        <f>VLOOKUP(Coffee_data[[#This Row],[Area Code]],Location!$B$1:$E$157,2,FALSE)</f>
        <v>Massachusetts</v>
      </c>
      <c r="P1136" s="19" t="str">
        <f>VLOOKUP(Coffee_data[[#This Row],[Area Code]],Location!$B$1:$E$157,3,FALSE)</f>
        <v>East</v>
      </c>
      <c r="Q1136" s="19" t="str">
        <f>VLOOKUP(Coffee_data[[#This Row],[Area Code]],Location!$B$1:$E$157,4,FALSE)</f>
        <v>Major Market</v>
      </c>
      <c r="R1136" s="56" t="str">
        <f>HLOOKUP(Coffee_data[[#This Row],[ProductId]],Product!$B$4:$O$7,2,FALSE)</f>
        <v>Regular</v>
      </c>
      <c r="S1136" s="56" t="str">
        <f>HLOOKUP(Coffee_data[[#This Row],[ProductId]],Product!$B$4:$O$7,3,FALSE)</f>
        <v>Tea</v>
      </c>
      <c r="T1136" s="56" t="str">
        <f>HLOOKUP(Coffee_data[[#This Row],[ProductId]],Product!$B$4:$O$7,4,FALSE)</f>
        <v>Darjeeling</v>
      </c>
    </row>
    <row r="1137" spans="1:20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53</v>
      </c>
      <c r="L1137">
        <v>339</v>
      </c>
      <c r="M1137">
        <v>13</v>
      </c>
      <c r="N1137" s="2">
        <v>41820</v>
      </c>
      <c r="O1137" s="19" t="str">
        <f>VLOOKUP(Coffee_data[[#This Row],[Area Code]],Location!$B$1:$E$157,2,FALSE)</f>
        <v>Massachusetts</v>
      </c>
      <c r="P1137" s="19" t="str">
        <f>VLOOKUP(Coffee_data[[#This Row],[Area Code]],Location!$B$1:$E$157,3,FALSE)</f>
        <v>East</v>
      </c>
      <c r="Q1137" s="19" t="str">
        <f>VLOOKUP(Coffee_data[[#This Row],[Area Code]],Location!$B$1:$E$157,4,FALSE)</f>
        <v>Major Market</v>
      </c>
      <c r="R1137" s="56" t="str">
        <f>HLOOKUP(Coffee_data[[#This Row],[ProductId]],Product!$B$4:$O$7,2,FALSE)</f>
        <v>Regular</v>
      </c>
      <c r="S1137" s="56" t="str">
        <f>HLOOKUP(Coffee_data[[#This Row],[ProductId]],Product!$B$4:$O$7,3,FALSE)</f>
        <v>Tea</v>
      </c>
      <c r="T1137" s="56" t="str">
        <f>HLOOKUP(Coffee_data[[#This Row],[ProductId]],Product!$B$4:$O$7,4,FALSE)</f>
        <v>Green Tea</v>
      </c>
    </row>
    <row r="1138" spans="1:20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39</v>
      </c>
      <c r="J1138">
        <v>50</v>
      </c>
      <c r="K1138">
        <v>80</v>
      </c>
      <c r="L1138">
        <v>978</v>
      </c>
      <c r="M1138">
        <v>9</v>
      </c>
      <c r="N1138" s="2">
        <v>41820</v>
      </c>
      <c r="O1138" s="19" t="str">
        <f>VLOOKUP(Coffee_data[[#This Row],[Area Code]],Location!$B$1:$E$157,2,FALSE)</f>
        <v>Massachusetts</v>
      </c>
      <c r="P1138" s="19" t="str">
        <f>VLOOKUP(Coffee_data[[#This Row],[Area Code]],Location!$B$1:$E$157,3,FALSE)</f>
        <v>East</v>
      </c>
      <c r="Q1138" s="19" t="str">
        <f>VLOOKUP(Coffee_data[[#This Row],[Area Code]],Location!$B$1:$E$157,4,FALSE)</f>
        <v>Major Market</v>
      </c>
      <c r="R1138" s="56" t="str">
        <f>HLOOKUP(Coffee_data[[#This Row],[ProductId]],Product!$B$4:$O$7,2,FALSE)</f>
        <v>Decaf</v>
      </c>
      <c r="S1138" s="56" t="str">
        <f>HLOOKUP(Coffee_data[[#This Row],[ProductId]],Product!$B$4:$O$7,3,FALSE)</f>
        <v>Herbal Tea</v>
      </c>
      <c r="T1138" s="56" t="str">
        <f>HLOOKUP(Coffee_data[[#This Row],[ProductId]],Product!$B$4:$O$7,4,FALSE)</f>
        <v>Lemon</v>
      </c>
    </row>
    <row r="1139" spans="1:20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105</v>
      </c>
      <c r="L1139">
        <v>978</v>
      </c>
      <c r="M1139">
        <v>5</v>
      </c>
      <c r="N1139" s="2">
        <v>41820</v>
      </c>
      <c r="O1139" s="19" t="str">
        <f>VLOOKUP(Coffee_data[[#This Row],[Area Code]],Location!$B$1:$E$157,2,FALSE)</f>
        <v>Massachusetts</v>
      </c>
      <c r="P1139" s="19" t="str">
        <f>VLOOKUP(Coffee_data[[#This Row],[Area Code]],Location!$B$1:$E$157,3,FALSE)</f>
        <v>East</v>
      </c>
      <c r="Q1139" s="19" t="str">
        <f>VLOOKUP(Coffee_data[[#This Row],[Area Code]],Location!$B$1:$E$157,4,FALSE)</f>
        <v>Major Market</v>
      </c>
      <c r="R1139" s="56" t="str">
        <f>HLOOKUP(Coffee_data[[#This Row],[ProductId]],Product!$B$4:$O$7,2,FALSE)</f>
        <v>Regular</v>
      </c>
      <c r="S1139" s="56" t="str">
        <f>HLOOKUP(Coffee_data[[#This Row],[ProductId]],Product!$B$4:$O$7,3,FALSE)</f>
        <v>Espresso</v>
      </c>
      <c r="T1139" s="56" t="str">
        <f>HLOOKUP(Coffee_data[[#This Row],[ProductId]],Product!$B$4:$O$7,4,FALSE)</f>
        <v>Caffe Mocha</v>
      </c>
    </row>
    <row r="1140" spans="1:20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84</v>
      </c>
      <c r="J1140">
        <v>150</v>
      </c>
      <c r="K1140">
        <v>280</v>
      </c>
      <c r="L1140">
        <v>617</v>
      </c>
      <c r="M1140">
        <v>7</v>
      </c>
      <c r="N1140" s="2">
        <v>41820</v>
      </c>
      <c r="O1140" s="19" t="str">
        <f>VLOOKUP(Coffee_data[[#This Row],[Area Code]],Location!$B$1:$E$157,2,FALSE)</f>
        <v>Massachusetts</v>
      </c>
      <c r="P1140" s="19" t="str">
        <f>VLOOKUP(Coffee_data[[#This Row],[Area Code]],Location!$B$1:$E$157,3,FALSE)</f>
        <v>East</v>
      </c>
      <c r="Q1140" s="19" t="str">
        <f>VLOOKUP(Coffee_data[[#This Row],[Area Code]],Location!$B$1:$E$157,4,FALSE)</f>
        <v>Major Market</v>
      </c>
      <c r="R1140" s="56" t="str">
        <f>HLOOKUP(Coffee_data[[#This Row],[ProductId]],Product!$B$4:$O$7,2,FALSE)</f>
        <v>Regular</v>
      </c>
      <c r="S1140" s="56" t="str">
        <f>HLOOKUP(Coffee_data[[#This Row],[ProductId]],Product!$B$4:$O$7,3,FALSE)</f>
        <v>Espresso</v>
      </c>
      <c r="T1140" s="56" t="str">
        <f>HLOOKUP(Coffee_data[[#This Row],[ProductId]],Product!$B$4:$O$7,4,FALSE)</f>
        <v>Regular Espresso</v>
      </c>
    </row>
    <row r="1141" spans="1:20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628</v>
      </c>
      <c r="L1141">
        <v>508</v>
      </c>
      <c r="M1141">
        <v>2</v>
      </c>
      <c r="N1141" s="2">
        <v>41820</v>
      </c>
      <c r="O1141" s="19" t="str">
        <f>VLOOKUP(Coffee_data[[#This Row],[Area Code]],Location!$B$1:$E$157,2,FALSE)</f>
        <v>Massachusetts</v>
      </c>
      <c r="P1141" s="19" t="str">
        <f>VLOOKUP(Coffee_data[[#This Row],[Area Code]],Location!$B$1:$E$157,3,FALSE)</f>
        <v>East</v>
      </c>
      <c r="Q1141" s="19" t="str">
        <f>VLOOKUP(Coffee_data[[#This Row],[Area Code]],Location!$B$1:$E$157,4,FALSE)</f>
        <v>Major Market</v>
      </c>
      <c r="R1141" s="56" t="str">
        <f>HLOOKUP(Coffee_data[[#This Row],[ProductId]],Product!$B$4:$O$7,2,FALSE)</f>
        <v>Regular</v>
      </c>
      <c r="S1141" s="56" t="str">
        <f>HLOOKUP(Coffee_data[[#This Row],[ProductId]],Product!$B$4:$O$7,3,FALSE)</f>
        <v>Coffee</v>
      </c>
      <c r="T1141" s="56" t="str">
        <f>HLOOKUP(Coffee_data[[#This Row],[ProductId]],Product!$B$4:$O$7,4,FALSE)</f>
        <v>Columbian</v>
      </c>
    </row>
    <row r="1142" spans="1:20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41820</v>
      </c>
      <c r="O1142" s="19" t="str">
        <f>VLOOKUP(Coffee_data[[#This Row],[Area Code]],Location!$B$1:$E$157,2,FALSE)</f>
        <v>New Hampshire</v>
      </c>
      <c r="P1142" s="19" t="str">
        <f>VLOOKUP(Coffee_data[[#This Row],[Area Code]],Location!$B$1:$E$157,3,FALSE)</f>
        <v>East</v>
      </c>
      <c r="Q1142" s="19" t="str">
        <f>VLOOKUP(Coffee_data[[#This Row],[Area Code]],Location!$B$1:$E$157,4,FALSE)</f>
        <v>Small Market</v>
      </c>
      <c r="R1142" s="56" t="str">
        <f>HLOOKUP(Coffee_data[[#This Row],[ProductId]],Product!$B$4:$O$7,2,FALSE)</f>
        <v>Regular</v>
      </c>
      <c r="S1142" s="56" t="str">
        <f>HLOOKUP(Coffee_data[[#This Row],[ProductId]],Product!$B$4:$O$7,3,FALSE)</f>
        <v>Tea</v>
      </c>
      <c r="T1142" s="56" t="str">
        <f>HLOOKUP(Coffee_data[[#This Row],[ProductId]],Product!$B$4:$O$7,4,FALSE)</f>
        <v>Darjeeling</v>
      </c>
    </row>
    <row r="1143" spans="1:20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27</v>
      </c>
      <c r="L1143">
        <v>603</v>
      </c>
      <c r="M1143">
        <v>13</v>
      </c>
      <c r="N1143" s="2">
        <v>41820</v>
      </c>
      <c r="O1143" s="19" t="str">
        <f>VLOOKUP(Coffee_data[[#This Row],[Area Code]],Location!$B$1:$E$157,2,FALSE)</f>
        <v>New Hampshire</v>
      </c>
      <c r="P1143" s="19" t="str">
        <f>VLOOKUP(Coffee_data[[#This Row],[Area Code]],Location!$B$1:$E$157,3,FALSE)</f>
        <v>East</v>
      </c>
      <c r="Q1143" s="19" t="str">
        <f>VLOOKUP(Coffee_data[[#This Row],[Area Code]],Location!$B$1:$E$157,4,FALSE)</f>
        <v>Small Market</v>
      </c>
      <c r="R1143" s="56" t="str">
        <f>HLOOKUP(Coffee_data[[#This Row],[ProductId]],Product!$B$4:$O$7,2,FALSE)</f>
        <v>Regular</v>
      </c>
      <c r="S1143" s="56" t="str">
        <f>HLOOKUP(Coffee_data[[#This Row],[ProductId]],Product!$B$4:$O$7,3,FALSE)</f>
        <v>Tea</v>
      </c>
      <c r="T1143" s="56" t="str">
        <f>HLOOKUP(Coffee_data[[#This Row],[ProductId]],Product!$B$4:$O$7,4,FALSE)</f>
        <v>Green Tea</v>
      </c>
    </row>
    <row r="1144" spans="1:20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41820</v>
      </c>
      <c r="O1144" s="19" t="str">
        <f>VLOOKUP(Coffee_data[[#This Row],[Area Code]],Location!$B$1:$E$157,2,FALSE)</f>
        <v>New Hampshire</v>
      </c>
      <c r="P1144" s="19" t="str">
        <f>VLOOKUP(Coffee_data[[#This Row],[Area Code]],Location!$B$1:$E$157,3,FALSE)</f>
        <v>East</v>
      </c>
      <c r="Q1144" s="19" t="str">
        <f>VLOOKUP(Coffee_data[[#This Row],[Area Code]],Location!$B$1:$E$157,4,FALSE)</f>
        <v>Small Market</v>
      </c>
      <c r="R1144" s="56" t="str">
        <f>HLOOKUP(Coffee_data[[#This Row],[ProductId]],Product!$B$4:$O$7,2,FALSE)</f>
        <v>Decaf</v>
      </c>
      <c r="S1144" s="56" t="str">
        <f>HLOOKUP(Coffee_data[[#This Row],[ProductId]],Product!$B$4:$O$7,3,FALSE)</f>
        <v>Herbal Tea</v>
      </c>
      <c r="T1144" s="56" t="str">
        <f>HLOOKUP(Coffee_data[[#This Row],[ProductId]],Product!$B$4:$O$7,4,FALSE)</f>
        <v>Lemon</v>
      </c>
    </row>
    <row r="1145" spans="1:20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55</v>
      </c>
      <c r="J1145">
        <v>80</v>
      </c>
      <c r="K1145">
        <v>135</v>
      </c>
      <c r="L1145">
        <v>603</v>
      </c>
      <c r="M1145">
        <v>5</v>
      </c>
      <c r="N1145" s="2">
        <v>41820</v>
      </c>
      <c r="O1145" s="19" t="str">
        <f>VLOOKUP(Coffee_data[[#This Row],[Area Code]],Location!$B$1:$E$157,2,FALSE)</f>
        <v>New Hampshire</v>
      </c>
      <c r="P1145" s="19" t="str">
        <f>VLOOKUP(Coffee_data[[#This Row],[Area Code]],Location!$B$1:$E$157,3,FALSE)</f>
        <v>East</v>
      </c>
      <c r="Q1145" s="19" t="str">
        <f>VLOOKUP(Coffee_data[[#This Row],[Area Code]],Location!$B$1:$E$157,4,FALSE)</f>
        <v>Small Market</v>
      </c>
      <c r="R1145" s="56" t="str">
        <f>HLOOKUP(Coffee_data[[#This Row],[ProductId]],Product!$B$4:$O$7,2,FALSE)</f>
        <v>Regular</v>
      </c>
      <c r="S1145" s="56" t="str">
        <f>HLOOKUP(Coffee_data[[#This Row],[ProductId]],Product!$B$4:$O$7,3,FALSE)</f>
        <v>Espresso</v>
      </c>
      <c r="T1145" s="56" t="str">
        <f>HLOOKUP(Coffee_data[[#This Row],[ProductId]],Product!$B$4:$O$7,4,FALSE)</f>
        <v>Caffe Mocha</v>
      </c>
    </row>
    <row r="1146" spans="1:20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23</v>
      </c>
      <c r="J1146">
        <v>50</v>
      </c>
      <c r="K1146">
        <v>73</v>
      </c>
      <c r="L1146">
        <v>603</v>
      </c>
      <c r="M1146">
        <v>7</v>
      </c>
      <c r="N1146" s="2">
        <v>41820</v>
      </c>
      <c r="O1146" s="19" t="str">
        <f>VLOOKUP(Coffee_data[[#This Row],[Area Code]],Location!$B$1:$E$157,2,FALSE)</f>
        <v>New Hampshire</v>
      </c>
      <c r="P1146" s="19" t="str">
        <f>VLOOKUP(Coffee_data[[#This Row],[Area Code]],Location!$B$1:$E$157,3,FALSE)</f>
        <v>East</v>
      </c>
      <c r="Q1146" s="19" t="str">
        <f>VLOOKUP(Coffee_data[[#This Row],[Area Code]],Location!$B$1:$E$157,4,FALSE)</f>
        <v>Small Market</v>
      </c>
      <c r="R1146" s="56" t="str">
        <f>HLOOKUP(Coffee_data[[#This Row],[ProductId]],Product!$B$4:$O$7,2,FALSE)</f>
        <v>Regular</v>
      </c>
      <c r="S1146" s="56" t="str">
        <f>HLOOKUP(Coffee_data[[#This Row],[ProductId]],Product!$B$4:$O$7,3,FALSE)</f>
        <v>Espresso</v>
      </c>
      <c r="T1146" s="56" t="str">
        <f>HLOOKUP(Coffee_data[[#This Row],[ProductId]],Product!$B$4:$O$7,4,FALSE)</f>
        <v>Regular Espresso</v>
      </c>
    </row>
    <row r="1147" spans="1:20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49</v>
      </c>
      <c r="J1147">
        <v>90</v>
      </c>
      <c r="K1147">
        <v>139</v>
      </c>
      <c r="L1147">
        <v>603</v>
      </c>
      <c r="M1147">
        <v>1</v>
      </c>
      <c r="N1147" s="2">
        <v>41820</v>
      </c>
      <c r="O1147" s="19" t="str">
        <f>VLOOKUP(Coffee_data[[#This Row],[Area Code]],Location!$B$1:$E$157,2,FALSE)</f>
        <v>New Hampshire</v>
      </c>
      <c r="P1147" s="19" t="str">
        <f>VLOOKUP(Coffee_data[[#This Row],[Area Code]],Location!$B$1:$E$157,3,FALSE)</f>
        <v>East</v>
      </c>
      <c r="Q1147" s="19" t="str">
        <f>VLOOKUP(Coffee_data[[#This Row],[Area Code]],Location!$B$1:$E$157,4,FALSE)</f>
        <v>Small Market</v>
      </c>
      <c r="R1147" s="56" t="str">
        <f>HLOOKUP(Coffee_data[[#This Row],[ProductId]],Product!$B$4:$O$7,2,FALSE)</f>
        <v>Regular</v>
      </c>
      <c r="S1147" s="56" t="str">
        <f>HLOOKUP(Coffee_data[[#This Row],[ProductId]],Product!$B$4:$O$7,3,FALSE)</f>
        <v>Coffee</v>
      </c>
      <c r="T1147" s="56" t="str">
        <f>HLOOKUP(Coffee_data[[#This Row],[ProductId]],Product!$B$4:$O$7,4,FALSE)</f>
        <v>Amaretto</v>
      </c>
    </row>
    <row r="1148" spans="1:20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58</v>
      </c>
      <c r="J1148">
        <v>90</v>
      </c>
      <c r="K1148">
        <v>152</v>
      </c>
      <c r="L1148">
        <v>603</v>
      </c>
      <c r="M1148">
        <v>2</v>
      </c>
      <c r="N1148" s="2">
        <v>41820</v>
      </c>
      <c r="O1148" s="19" t="str">
        <f>VLOOKUP(Coffee_data[[#This Row],[Area Code]],Location!$B$1:$E$157,2,FALSE)</f>
        <v>New Hampshire</v>
      </c>
      <c r="P1148" s="19" t="str">
        <f>VLOOKUP(Coffee_data[[#This Row],[Area Code]],Location!$B$1:$E$157,3,FALSE)</f>
        <v>East</v>
      </c>
      <c r="Q1148" s="19" t="str">
        <f>VLOOKUP(Coffee_data[[#This Row],[Area Code]],Location!$B$1:$E$157,4,FALSE)</f>
        <v>Small Market</v>
      </c>
      <c r="R1148" s="56" t="str">
        <f>HLOOKUP(Coffee_data[[#This Row],[ProductId]],Product!$B$4:$O$7,2,FALSE)</f>
        <v>Regular</v>
      </c>
      <c r="S1148" s="56" t="str">
        <f>HLOOKUP(Coffee_data[[#This Row],[ProductId]],Product!$B$4:$O$7,3,FALSE)</f>
        <v>Coffee</v>
      </c>
      <c r="T1148" s="56" t="str">
        <f>HLOOKUP(Coffee_data[[#This Row],[ProductId]],Product!$B$4:$O$7,4,FALSE)</f>
        <v>Columbian</v>
      </c>
    </row>
    <row r="1149" spans="1:20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319</v>
      </c>
      <c r="L1149">
        <v>212</v>
      </c>
      <c r="M1149">
        <v>11</v>
      </c>
      <c r="N1149" s="2">
        <v>41820</v>
      </c>
      <c r="O1149" s="19" t="str">
        <f>VLOOKUP(Coffee_data[[#This Row],[Area Code]],Location!$B$1:$E$157,2,FALSE)</f>
        <v>New York</v>
      </c>
      <c r="P1149" s="19" t="str">
        <f>VLOOKUP(Coffee_data[[#This Row],[Area Code]],Location!$B$1:$E$157,3,FALSE)</f>
        <v>East</v>
      </c>
      <c r="Q1149" s="19" t="str">
        <f>VLOOKUP(Coffee_data[[#This Row],[Area Code]],Location!$B$1:$E$157,4,FALSE)</f>
        <v>Major Market</v>
      </c>
      <c r="R1149" s="56" t="str">
        <f>HLOOKUP(Coffee_data[[#This Row],[ProductId]],Product!$B$4:$O$7,2,FALSE)</f>
        <v>Regular</v>
      </c>
      <c r="S1149" s="56" t="str">
        <f>HLOOKUP(Coffee_data[[#This Row],[ProductId]],Product!$B$4:$O$7,3,FALSE)</f>
        <v>Tea</v>
      </c>
      <c r="T1149" s="56" t="str">
        <f>HLOOKUP(Coffee_data[[#This Row],[ProductId]],Product!$B$4:$O$7,4,FALSE)</f>
        <v>Darjeeling</v>
      </c>
    </row>
    <row r="1150" spans="1:20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103</v>
      </c>
      <c r="J1150">
        <v>160</v>
      </c>
      <c r="K1150">
        <v>258</v>
      </c>
      <c r="L1150">
        <v>518</v>
      </c>
      <c r="M1150">
        <v>12</v>
      </c>
      <c r="N1150" s="2">
        <v>41820</v>
      </c>
      <c r="O1150" s="19" t="str">
        <f>VLOOKUP(Coffee_data[[#This Row],[Area Code]],Location!$B$1:$E$157,2,FALSE)</f>
        <v>New York</v>
      </c>
      <c r="P1150" s="19" t="str">
        <f>VLOOKUP(Coffee_data[[#This Row],[Area Code]],Location!$B$1:$E$157,3,FALSE)</f>
        <v>East</v>
      </c>
      <c r="Q1150" s="19" t="str">
        <f>VLOOKUP(Coffee_data[[#This Row],[Area Code]],Location!$B$1:$E$157,4,FALSE)</f>
        <v>Major Market</v>
      </c>
      <c r="R1150" s="56" t="str">
        <f>HLOOKUP(Coffee_data[[#This Row],[ProductId]],Product!$B$4:$O$7,2,FALSE)</f>
        <v>Regular</v>
      </c>
      <c r="S1150" s="56" t="str">
        <f>HLOOKUP(Coffee_data[[#This Row],[ProductId]],Product!$B$4:$O$7,3,FALSE)</f>
        <v>Tea</v>
      </c>
      <c r="T1150" s="56" t="str">
        <f>HLOOKUP(Coffee_data[[#This Row],[ProductId]],Product!$B$4:$O$7,4,FALSE)</f>
        <v>Earl Grey</v>
      </c>
    </row>
    <row r="1151" spans="1:20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77</v>
      </c>
      <c r="J1151">
        <v>150</v>
      </c>
      <c r="K1151">
        <v>240</v>
      </c>
      <c r="L1151">
        <v>315</v>
      </c>
      <c r="M1151">
        <v>13</v>
      </c>
      <c r="N1151" s="2">
        <v>41820</v>
      </c>
      <c r="O1151" s="19" t="str">
        <f>VLOOKUP(Coffee_data[[#This Row],[Area Code]],Location!$B$1:$E$157,2,FALSE)</f>
        <v>New York</v>
      </c>
      <c r="P1151" s="19" t="str">
        <f>VLOOKUP(Coffee_data[[#This Row],[Area Code]],Location!$B$1:$E$157,3,FALSE)</f>
        <v>East</v>
      </c>
      <c r="Q1151" s="19" t="str">
        <f>VLOOKUP(Coffee_data[[#This Row],[Area Code]],Location!$B$1:$E$157,4,FALSE)</f>
        <v>Major Market</v>
      </c>
      <c r="R1151" s="56" t="str">
        <f>HLOOKUP(Coffee_data[[#This Row],[ProductId]],Product!$B$4:$O$7,2,FALSE)</f>
        <v>Regular</v>
      </c>
      <c r="S1151" s="56" t="str">
        <f>HLOOKUP(Coffee_data[[#This Row],[ProductId]],Product!$B$4:$O$7,3,FALSE)</f>
        <v>Tea</v>
      </c>
      <c r="T1151" s="56" t="str">
        <f>HLOOKUP(Coffee_data[[#This Row],[ProductId]],Product!$B$4:$O$7,4,FALSE)</f>
        <v>Green Tea</v>
      </c>
    </row>
    <row r="1152" spans="1:20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124</v>
      </c>
      <c r="J1152">
        <v>410</v>
      </c>
      <c r="K1152">
        <v>610</v>
      </c>
      <c r="L1152">
        <v>516</v>
      </c>
      <c r="M1152">
        <v>9</v>
      </c>
      <c r="N1152" s="2">
        <v>41820</v>
      </c>
      <c r="O1152" s="19" t="str">
        <f>VLOOKUP(Coffee_data[[#This Row],[Area Code]],Location!$B$1:$E$157,2,FALSE)</f>
        <v>New York</v>
      </c>
      <c r="P1152" s="19" t="str">
        <f>VLOOKUP(Coffee_data[[#This Row],[Area Code]],Location!$B$1:$E$157,3,FALSE)</f>
        <v>East</v>
      </c>
      <c r="Q1152" s="19" t="str">
        <f>VLOOKUP(Coffee_data[[#This Row],[Area Code]],Location!$B$1:$E$157,4,FALSE)</f>
        <v>Major Market</v>
      </c>
      <c r="R1152" s="56" t="str">
        <f>HLOOKUP(Coffee_data[[#This Row],[ProductId]],Product!$B$4:$O$7,2,FALSE)</f>
        <v>Decaf</v>
      </c>
      <c r="S1152" s="56" t="str">
        <f>HLOOKUP(Coffee_data[[#This Row],[ProductId]],Product!$B$4:$O$7,3,FALSE)</f>
        <v>Herbal Tea</v>
      </c>
      <c r="T1152" s="56" t="str">
        <f>HLOOKUP(Coffee_data[[#This Row],[ProductId]],Product!$B$4:$O$7,4,FALSE)</f>
        <v>Lemon</v>
      </c>
    </row>
    <row r="1153" spans="1:20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41820</v>
      </c>
      <c r="O1153" s="19" t="str">
        <f>VLOOKUP(Coffee_data[[#This Row],[Area Code]],Location!$B$1:$E$157,2,FALSE)</f>
        <v>New York</v>
      </c>
      <c r="P1153" s="19" t="str">
        <f>VLOOKUP(Coffee_data[[#This Row],[Area Code]],Location!$B$1:$E$157,3,FALSE)</f>
        <v>East</v>
      </c>
      <c r="Q1153" s="19" t="str">
        <f>VLOOKUP(Coffee_data[[#This Row],[Area Code]],Location!$B$1:$E$157,4,FALSE)</f>
        <v>Major Market</v>
      </c>
      <c r="R1153" s="56" t="str">
        <f>HLOOKUP(Coffee_data[[#This Row],[ProductId]],Product!$B$4:$O$7,2,FALSE)</f>
        <v>Decaf</v>
      </c>
      <c r="S1153" s="56" t="str">
        <f>HLOOKUP(Coffee_data[[#This Row],[ProductId]],Product!$B$4:$O$7,3,FALSE)</f>
        <v>Herbal Tea</v>
      </c>
      <c r="T1153" s="56" t="str">
        <f>HLOOKUP(Coffee_data[[#This Row],[ProductId]],Product!$B$4:$O$7,4,FALSE)</f>
        <v>Mint</v>
      </c>
    </row>
    <row r="1154" spans="1:20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523</v>
      </c>
      <c r="L1154">
        <v>585</v>
      </c>
      <c r="M1154">
        <v>7</v>
      </c>
      <c r="N1154" s="2">
        <v>41820</v>
      </c>
      <c r="O1154" s="19" t="str">
        <f>VLOOKUP(Coffee_data[[#This Row],[Area Code]],Location!$B$1:$E$157,2,FALSE)</f>
        <v>New York</v>
      </c>
      <c r="P1154" s="19" t="str">
        <f>VLOOKUP(Coffee_data[[#This Row],[Area Code]],Location!$B$1:$E$157,3,FALSE)</f>
        <v>East</v>
      </c>
      <c r="Q1154" s="19" t="str">
        <f>VLOOKUP(Coffee_data[[#This Row],[Area Code]],Location!$B$1:$E$157,4,FALSE)</f>
        <v>Major Market</v>
      </c>
      <c r="R1154" s="56" t="str">
        <f>HLOOKUP(Coffee_data[[#This Row],[ProductId]],Product!$B$4:$O$7,2,FALSE)</f>
        <v>Regular</v>
      </c>
      <c r="S1154" s="56" t="str">
        <f>HLOOKUP(Coffee_data[[#This Row],[ProductId]],Product!$B$4:$O$7,3,FALSE)</f>
        <v>Espresso</v>
      </c>
      <c r="T1154" s="56" t="str">
        <f>HLOOKUP(Coffee_data[[#This Row],[ProductId]],Product!$B$4:$O$7,4,FALSE)</f>
        <v>Regular Espresso</v>
      </c>
    </row>
    <row r="1155" spans="1:20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193</v>
      </c>
      <c r="J1155">
        <v>-80</v>
      </c>
      <c r="K1155">
        <v>65</v>
      </c>
      <c r="L1155">
        <v>347</v>
      </c>
      <c r="M1155">
        <v>5</v>
      </c>
      <c r="N1155" s="2">
        <v>41820</v>
      </c>
      <c r="O1155" s="19" t="str">
        <f>VLOOKUP(Coffee_data[[#This Row],[Area Code]],Location!$B$1:$E$157,2,FALSE)</f>
        <v>New York</v>
      </c>
      <c r="P1155" s="19" t="str">
        <f>VLOOKUP(Coffee_data[[#This Row],[Area Code]],Location!$B$1:$E$157,3,FALSE)</f>
        <v>East</v>
      </c>
      <c r="Q1155" s="19" t="str">
        <f>VLOOKUP(Coffee_data[[#This Row],[Area Code]],Location!$B$1:$E$157,4,FALSE)</f>
        <v>Major Market</v>
      </c>
      <c r="R1155" s="56" t="str">
        <f>HLOOKUP(Coffee_data[[#This Row],[ProductId]],Product!$B$4:$O$7,2,FALSE)</f>
        <v>Regular</v>
      </c>
      <c r="S1155" s="56" t="str">
        <f>HLOOKUP(Coffee_data[[#This Row],[ProductId]],Product!$B$4:$O$7,3,FALSE)</f>
        <v>Espresso</v>
      </c>
      <c r="T1155" s="56" t="str">
        <f>HLOOKUP(Coffee_data[[#This Row],[ProductId]],Product!$B$4:$O$7,4,FALSE)</f>
        <v>Caffe Mocha</v>
      </c>
    </row>
    <row r="1156" spans="1:20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329</v>
      </c>
      <c r="J1156">
        <v>520</v>
      </c>
      <c r="K1156">
        <v>862</v>
      </c>
      <c r="L1156">
        <v>845</v>
      </c>
      <c r="M1156">
        <v>2</v>
      </c>
      <c r="N1156" s="2">
        <v>41820</v>
      </c>
      <c r="O1156" s="19" t="str">
        <f>VLOOKUP(Coffee_data[[#This Row],[Area Code]],Location!$B$1:$E$157,2,FALSE)</f>
        <v>New York</v>
      </c>
      <c r="P1156" s="19" t="str">
        <f>VLOOKUP(Coffee_data[[#This Row],[Area Code]],Location!$B$1:$E$157,3,FALSE)</f>
        <v>East</v>
      </c>
      <c r="Q1156" s="19" t="str">
        <f>VLOOKUP(Coffee_data[[#This Row],[Area Code]],Location!$B$1:$E$157,4,FALSE)</f>
        <v>Major Market</v>
      </c>
      <c r="R1156" s="56" t="str">
        <f>HLOOKUP(Coffee_data[[#This Row],[ProductId]],Product!$B$4:$O$7,2,FALSE)</f>
        <v>Regular</v>
      </c>
      <c r="S1156" s="56" t="str">
        <f>HLOOKUP(Coffee_data[[#This Row],[ProductId]],Product!$B$4:$O$7,3,FALSE)</f>
        <v>Coffee</v>
      </c>
      <c r="T1156" s="56" t="str">
        <f>HLOOKUP(Coffee_data[[#This Row],[ProductId]],Product!$B$4:$O$7,4,FALSE)</f>
        <v>Columbian</v>
      </c>
    </row>
    <row r="1157" spans="1:20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41820</v>
      </c>
      <c r="O1157" s="19" t="str">
        <f>VLOOKUP(Coffee_data[[#This Row],[Area Code]],Location!$B$1:$E$157,2,FALSE)</f>
        <v>Louisiana</v>
      </c>
      <c r="P1157" s="19" t="str">
        <f>VLOOKUP(Coffee_data[[#This Row],[Area Code]],Location!$B$1:$E$157,3,FALSE)</f>
        <v>South</v>
      </c>
      <c r="Q1157" s="19" t="str">
        <f>VLOOKUP(Coffee_data[[#This Row],[Area Code]],Location!$B$1:$E$157,4,FALSE)</f>
        <v>Small Market</v>
      </c>
      <c r="R1157" s="56" t="str">
        <f>HLOOKUP(Coffee_data[[#This Row],[ProductId]],Product!$B$4:$O$7,2,FALSE)</f>
        <v>Decaf</v>
      </c>
      <c r="S1157" s="56" t="str">
        <f>HLOOKUP(Coffee_data[[#This Row],[ProductId]],Product!$B$4:$O$7,3,FALSE)</f>
        <v>Coffee</v>
      </c>
      <c r="T1157" s="56" t="str">
        <f>HLOOKUP(Coffee_data[[#This Row],[ProductId]],Product!$B$4:$O$7,4,FALSE)</f>
        <v>Decaf Irish Cream</v>
      </c>
    </row>
    <row r="1158" spans="1:20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52</v>
      </c>
      <c r="J1158">
        <v>70</v>
      </c>
      <c r="K1158">
        <v>120</v>
      </c>
      <c r="L1158">
        <v>318</v>
      </c>
      <c r="M1158">
        <v>2</v>
      </c>
      <c r="N1158" s="2">
        <v>41820</v>
      </c>
      <c r="O1158" s="19" t="str">
        <f>VLOOKUP(Coffee_data[[#This Row],[Area Code]],Location!$B$1:$E$157,2,FALSE)</f>
        <v>Louisiana</v>
      </c>
      <c r="P1158" s="19" t="str">
        <f>VLOOKUP(Coffee_data[[#This Row],[Area Code]],Location!$B$1:$E$157,3,FALSE)</f>
        <v>South</v>
      </c>
      <c r="Q1158" s="19" t="str">
        <f>VLOOKUP(Coffee_data[[#This Row],[Area Code]],Location!$B$1:$E$157,4,FALSE)</f>
        <v>Small Market</v>
      </c>
      <c r="R1158" s="56" t="str">
        <f>HLOOKUP(Coffee_data[[#This Row],[ProductId]],Product!$B$4:$O$7,2,FALSE)</f>
        <v>Regular</v>
      </c>
      <c r="S1158" s="56" t="str">
        <f>HLOOKUP(Coffee_data[[#This Row],[ProductId]],Product!$B$4:$O$7,3,FALSE)</f>
        <v>Coffee</v>
      </c>
      <c r="T1158" s="56" t="str">
        <f>HLOOKUP(Coffee_data[[#This Row],[ProductId]],Product!$B$4:$O$7,4,FALSE)</f>
        <v>Columbian</v>
      </c>
    </row>
    <row r="1159" spans="1:20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32</v>
      </c>
      <c r="J1159">
        <v>60</v>
      </c>
      <c r="K1159">
        <v>108</v>
      </c>
      <c r="L1159">
        <v>318</v>
      </c>
      <c r="M1159">
        <v>8</v>
      </c>
      <c r="N1159" s="2">
        <v>41820</v>
      </c>
      <c r="O1159" s="19" t="str">
        <f>VLOOKUP(Coffee_data[[#This Row],[Area Code]],Location!$B$1:$E$157,2,FALSE)</f>
        <v>Louisiana</v>
      </c>
      <c r="P1159" s="19" t="str">
        <f>VLOOKUP(Coffee_data[[#This Row],[Area Code]],Location!$B$1:$E$157,3,FALSE)</f>
        <v>South</v>
      </c>
      <c r="Q1159" s="19" t="str">
        <f>VLOOKUP(Coffee_data[[#This Row],[Area Code]],Location!$B$1:$E$157,4,FALSE)</f>
        <v>Small Market</v>
      </c>
      <c r="R1159" s="56" t="str">
        <f>HLOOKUP(Coffee_data[[#This Row],[ProductId]],Product!$B$4:$O$7,2,FALSE)</f>
        <v>Decaf</v>
      </c>
      <c r="S1159" s="56" t="str">
        <f>HLOOKUP(Coffee_data[[#This Row],[ProductId]],Product!$B$4:$O$7,3,FALSE)</f>
        <v>Herbal Tea</v>
      </c>
      <c r="T1159" s="56" t="str">
        <f>HLOOKUP(Coffee_data[[#This Row],[ProductId]],Product!$B$4:$O$7,4,FALSE)</f>
        <v>Chamomile</v>
      </c>
    </row>
    <row r="1160" spans="1:20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61</v>
      </c>
      <c r="J1160">
        <v>90</v>
      </c>
      <c r="K1160">
        <v>160</v>
      </c>
      <c r="L1160">
        <v>318</v>
      </c>
      <c r="M1160">
        <v>9</v>
      </c>
      <c r="N1160" s="2">
        <v>41820</v>
      </c>
      <c r="O1160" s="19" t="str">
        <f>VLOOKUP(Coffee_data[[#This Row],[Area Code]],Location!$B$1:$E$157,2,FALSE)</f>
        <v>Louisiana</v>
      </c>
      <c r="P1160" s="19" t="str">
        <f>VLOOKUP(Coffee_data[[#This Row],[Area Code]],Location!$B$1:$E$157,3,FALSE)</f>
        <v>South</v>
      </c>
      <c r="Q1160" s="19" t="str">
        <f>VLOOKUP(Coffee_data[[#This Row],[Area Code]],Location!$B$1:$E$157,4,FALSE)</f>
        <v>Small Market</v>
      </c>
      <c r="R1160" s="56" t="str">
        <f>HLOOKUP(Coffee_data[[#This Row],[ProductId]],Product!$B$4:$O$7,2,FALSE)</f>
        <v>Decaf</v>
      </c>
      <c r="S1160" s="56" t="str">
        <f>HLOOKUP(Coffee_data[[#This Row],[ProductId]],Product!$B$4:$O$7,3,FALSE)</f>
        <v>Herbal Tea</v>
      </c>
      <c r="T1160" s="56" t="str">
        <f>HLOOKUP(Coffee_data[[#This Row],[ProductId]],Product!$B$4:$O$7,4,FALSE)</f>
        <v>Lemon</v>
      </c>
    </row>
    <row r="1161" spans="1:20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44</v>
      </c>
      <c r="J1161">
        <v>50</v>
      </c>
      <c r="K1161">
        <v>94</v>
      </c>
      <c r="L1161">
        <v>985</v>
      </c>
      <c r="M1161">
        <v>4</v>
      </c>
      <c r="N1161" s="2">
        <v>41820</v>
      </c>
      <c r="O1161" s="19" t="str">
        <f>VLOOKUP(Coffee_data[[#This Row],[Area Code]],Location!$B$1:$E$157,2,FALSE)</f>
        <v>Louisiana</v>
      </c>
      <c r="P1161" s="19" t="str">
        <f>VLOOKUP(Coffee_data[[#This Row],[Area Code]],Location!$B$1:$E$157,3,FALSE)</f>
        <v>South</v>
      </c>
      <c r="Q1161" s="19" t="str">
        <f>VLOOKUP(Coffee_data[[#This Row],[Area Code]],Location!$B$1:$E$157,4,FALSE)</f>
        <v>Small Market</v>
      </c>
      <c r="R1161" s="56" t="str">
        <f>HLOOKUP(Coffee_data[[#This Row],[ProductId]],Product!$B$4:$O$7,2,FALSE)</f>
        <v>Regular</v>
      </c>
      <c r="S1161" s="56" t="str">
        <f>HLOOKUP(Coffee_data[[#This Row],[ProductId]],Product!$B$4:$O$7,3,FALSE)</f>
        <v>Espresso</v>
      </c>
      <c r="T1161" s="56" t="str">
        <f>HLOOKUP(Coffee_data[[#This Row],[ProductId]],Product!$B$4:$O$7,4,FALSE)</f>
        <v>Caffe Latte</v>
      </c>
    </row>
    <row r="1162" spans="1:20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35</v>
      </c>
      <c r="J1162">
        <v>50</v>
      </c>
      <c r="K1162">
        <v>85</v>
      </c>
      <c r="L1162">
        <v>225</v>
      </c>
      <c r="M1162">
        <v>5</v>
      </c>
      <c r="N1162" s="2">
        <v>41820</v>
      </c>
      <c r="O1162" s="19" t="str">
        <f>VLOOKUP(Coffee_data[[#This Row],[Area Code]],Location!$B$1:$E$157,2,FALSE)</f>
        <v>Louisiana</v>
      </c>
      <c r="P1162" s="19" t="str">
        <f>VLOOKUP(Coffee_data[[#This Row],[Area Code]],Location!$B$1:$E$157,3,FALSE)</f>
        <v>South</v>
      </c>
      <c r="Q1162" s="19" t="str">
        <f>VLOOKUP(Coffee_data[[#This Row],[Area Code]],Location!$B$1:$E$157,4,FALSE)</f>
        <v>Small Market</v>
      </c>
      <c r="R1162" s="56" t="str">
        <f>HLOOKUP(Coffee_data[[#This Row],[ProductId]],Product!$B$4:$O$7,2,FALSE)</f>
        <v>Regular</v>
      </c>
      <c r="S1162" s="56" t="str">
        <f>HLOOKUP(Coffee_data[[#This Row],[ProductId]],Product!$B$4:$O$7,3,FALSE)</f>
        <v>Espresso</v>
      </c>
      <c r="T1162" s="56" t="str">
        <f>HLOOKUP(Coffee_data[[#This Row],[ProductId]],Product!$B$4:$O$7,4,FALSE)</f>
        <v>Caffe Mocha</v>
      </c>
    </row>
    <row r="1163" spans="1:20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64</v>
      </c>
      <c r="L1163">
        <v>225</v>
      </c>
      <c r="M1163">
        <v>6</v>
      </c>
      <c r="N1163" s="2">
        <v>41820</v>
      </c>
      <c r="O1163" s="19" t="str">
        <f>VLOOKUP(Coffee_data[[#This Row],[Area Code]],Location!$B$1:$E$157,2,FALSE)</f>
        <v>Louisiana</v>
      </c>
      <c r="P1163" s="19" t="str">
        <f>VLOOKUP(Coffee_data[[#This Row],[Area Code]],Location!$B$1:$E$157,3,FALSE)</f>
        <v>South</v>
      </c>
      <c r="Q1163" s="19" t="str">
        <f>VLOOKUP(Coffee_data[[#This Row],[Area Code]],Location!$B$1:$E$157,4,FALSE)</f>
        <v>Small Market</v>
      </c>
      <c r="R1163" s="56" t="str">
        <f>HLOOKUP(Coffee_data[[#This Row],[ProductId]],Product!$B$4:$O$7,2,FALSE)</f>
        <v>Decaf</v>
      </c>
      <c r="S1163" s="56" t="str">
        <f>HLOOKUP(Coffee_data[[#This Row],[ProductId]],Product!$B$4:$O$7,3,FALSE)</f>
        <v>Espresso</v>
      </c>
      <c r="T1163" s="56" t="str">
        <f>HLOOKUP(Coffee_data[[#This Row],[ProductId]],Product!$B$4:$O$7,4,FALSE)</f>
        <v>Decaf Espresso</v>
      </c>
    </row>
    <row r="1164" spans="1:20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75</v>
      </c>
      <c r="J1164">
        <v>60</v>
      </c>
      <c r="K1164">
        <v>207</v>
      </c>
      <c r="L1164">
        <v>505</v>
      </c>
      <c r="M1164">
        <v>3</v>
      </c>
      <c r="N1164" s="2">
        <v>41820</v>
      </c>
      <c r="O1164" s="19" t="str">
        <f>VLOOKUP(Coffee_data[[#This Row],[Area Code]],Location!$B$1:$E$157,2,FALSE)</f>
        <v>New Mexico</v>
      </c>
      <c r="P1164" s="19" t="str">
        <f>VLOOKUP(Coffee_data[[#This Row],[Area Code]],Location!$B$1:$E$157,3,FALSE)</f>
        <v>South</v>
      </c>
      <c r="Q1164" s="19" t="str">
        <f>VLOOKUP(Coffee_data[[#This Row],[Area Code]],Location!$B$1:$E$157,4,FALSE)</f>
        <v>Small Market</v>
      </c>
      <c r="R1164" s="56" t="str">
        <f>HLOOKUP(Coffee_data[[#This Row],[ProductId]],Product!$B$4:$O$7,2,FALSE)</f>
        <v>Decaf</v>
      </c>
      <c r="S1164" s="56" t="str">
        <f>HLOOKUP(Coffee_data[[#This Row],[ProductId]],Product!$B$4:$O$7,3,FALSE)</f>
        <v>Coffee</v>
      </c>
      <c r="T1164" s="56" t="str">
        <f>HLOOKUP(Coffee_data[[#This Row],[ProductId]],Product!$B$4:$O$7,4,FALSE)</f>
        <v>Decaf Irish Cream</v>
      </c>
    </row>
    <row r="1165" spans="1:20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78</v>
      </c>
      <c r="J1165">
        <v>120</v>
      </c>
      <c r="K1165">
        <v>198</v>
      </c>
      <c r="L1165">
        <v>505</v>
      </c>
      <c r="M1165">
        <v>2</v>
      </c>
      <c r="N1165" s="2">
        <v>41820</v>
      </c>
      <c r="O1165" s="19" t="str">
        <f>VLOOKUP(Coffee_data[[#This Row],[Area Code]],Location!$B$1:$E$157,2,FALSE)</f>
        <v>New Mexico</v>
      </c>
      <c r="P1165" s="19" t="str">
        <f>VLOOKUP(Coffee_data[[#This Row],[Area Code]],Location!$B$1:$E$157,3,FALSE)</f>
        <v>South</v>
      </c>
      <c r="Q1165" s="19" t="str">
        <f>VLOOKUP(Coffee_data[[#This Row],[Area Code]],Location!$B$1:$E$157,4,FALSE)</f>
        <v>Small Market</v>
      </c>
      <c r="R1165" s="56" t="str">
        <f>HLOOKUP(Coffee_data[[#This Row],[ProductId]],Product!$B$4:$O$7,2,FALSE)</f>
        <v>Regular</v>
      </c>
      <c r="S1165" s="56" t="str">
        <f>HLOOKUP(Coffee_data[[#This Row],[ProductId]],Product!$B$4:$O$7,3,FALSE)</f>
        <v>Coffee</v>
      </c>
      <c r="T1165" s="56" t="str">
        <f>HLOOKUP(Coffee_data[[#This Row],[ProductId]],Product!$B$4:$O$7,4,FALSE)</f>
        <v>Columbian</v>
      </c>
    </row>
    <row r="1166" spans="1:20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42</v>
      </c>
      <c r="L1166">
        <v>505</v>
      </c>
      <c r="M1166">
        <v>8</v>
      </c>
      <c r="N1166" s="2">
        <v>41820</v>
      </c>
      <c r="O1166" s="19" t="str">
        <f>VLOOKUP(Coffee_data[[#This Row],[Area Code]],Location!$B$1:$E$157,2,FALSE)</f>
        <v>New Mexico</v>
      </c>
      <c r="P1166" s="19" t="str">
        <f>VLOOKUP(Coffee_data[[#This Row],[Area Code]],Location!$B$1:$E$157,3,FALSE)</f>
        <v>South</v>
      </c>
      <c r="Q1166" s="19" t="str">
        <f>VLOOKUP(Coffee_data[[#This Row],[Area Code]],Location!$B$1:$E$157,4,FALSE)</f>
        <v>Small Market</v>
      </c>
      <c r="R1166" s="56" t="str">
        <f>HLOOKUP(Coffee_data[[#This Row],[ProductId]],Product!$B$4:$O$7,2,FALSE)</f>
        <v>Decaf</v>
      </c>
      <c r="S1166" s="56" t="str">
        <f>HLOOKUP(Coffee_data[[#This Row],[ProductId]],Product!$B$4:$O$7,3,FALSE)</f>
        <v>Herbal Tea</v>
      </c>
      <c r="T1166" s="56" t="str">
        <f>HLOOKUP(Coffee_data[[#This Row],[ProductId]],Product!$B$4:$O$7,4,FALSE)</f>
        <v>Chamomile</v>
      </c>
    </row>
    <row r="1167" spans="1:20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39</v>
      </c>
      <c r="J1167">
        <v>40</v>
      </c>
      <c r="K1167">
        <v>79</v>
      </c>
      <c r="L1167">
        <v>505</v>
      </c>
      <c r="M1167">
        <v>9</v>
      </c>
      <c r="N1167" s="2">
        <v>41820</v>
      </c>
      <c r="O1167" s="19" t="str">
        <f>VLOOKUP(Coffee_data[[#This Row],[Area Code]],Location!$B$1:$E$157,2,FALSE)</f>
        <v>New Mexico</v>
      </c>
      <c r="P1167" s="19" t="str">
        <f>VLOOKUP(Coffee_data[[#This Row],[Area Code]],Location!$B$1:$E$157,3,FALSE)</f>
        <v>South</v>
      </c>
      <c r="Q1167" s="19" t="str">
        <f>VLOOKUP(Coffee_data[[#This Row],[Area Code]],Location!$B$1:$E$157,4,FALSE)</f>
        <v>Small Market</v>
      </c>
      <c r="R1167" s="56" t="str">
        <f>HLOOKUP(Coffee_data[[#This Row],[ProductId]],Product!$B$4:$O$7,2,FALSE)</f>
        <v>Decaf</v>
      </c>
      <c r="S1167" s="56" t="str">
        <f>HLOOKUP(Coffee_data[[#This Row],[ProductId]],Product!$B$4:$O$7,3,FALSE)</f>
        <v>Herbal Tea</v>
      </c>
      <c r="T1167" s="56" t="str">
        <f>HLOOKUP(Coffee_data[[#This Row],[ProductId]],Product!$B$4:$O$7,4,FALSE)</f>
        <v>Lemon</v>
      </c>
    </row>
    <row r="1168" spans="1:20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34</v>
      </c>
      <c r="J1168">
        <v>40</v>
      </c>
      <c r="K1168">
        <v>74</v>
      </c>
      <c r="L1168">
        <v>505</v>
      </c>
      <c r="M1168">
        <v>4</v>
      </c>
      <c r="N1168" s="2">
        <v>41820</v>
      </c>
      <c r="O1168" s="19" t="str">
        <f>VLOOKUP(Coffee_data[[#This Row],[Area Code]],Location!$B$1:$E$157,2,FALSE)</f>
        <v>New Mexico</v>
      </c>
      <c r="P1168" s="19" t="str">
        <f>VLOOKUP(Coffee_data[[#This Row],[Area Code]],Location!$B$1:$E$157,3,FALSE)</f>
        <v>South</v>
      </c>
      <c r="Q1168" s="19" t="str">
        <f>VLOOKUP(Coffee_data[[#This Row],[Area Code]],Location!$B$1:$E$157,4,FALSE)</f>
        <v>Small Market</v>
      </c>
      <c r="R1168" s="56" t="str">
        <f>HLOOKUP(Coffee_data[[#This Row],[ProductId]],Product!$B$4:$O$7,2,FALSE)</f>
        <v>Regular</v>
      </c>
      <c r="S1168" s="56" t="str">
        <f>HLOOKUP(Coffee_data[[#This Row],[ProductId]],Product!$B$4:$O$7,3,FALSE)</f>
        <v>Espresso</v>
      </c>
      <c r="T1168" s="56" t="str">
        <f>HLOOKUP(Coffee_data[[#This Row],[ProductId]],Product!$B$4:$O$7,4,FALSE)</f>
        <v>Caffe Latte</v>
      </c>
    </row>
    <row r="1169" spans="1:20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115</v>
      </c>
      <c r="L1169">
        <v>505</v>
      </c>
      <c r="M1169">
        <v>5</v>
      </c>
      <c r="N1169" s="2">
        <v>41820</v>
      </c>
      <c r="O1169" s="19" t="str">
        <f>VLOOKUP(Coffee_data[[#This Row],[Area Code]],Location!$B$1:$E$157,2,FALSE)</f>
        <v>New Mexico</v>
      </c>
      <c r="P1169" s="19" t="str">
        <f>VLOOKUP(Coffee_data[[#This Row],[Area Code]],Location!$B$1:$E$157,3,FALSE)</f>
        <v>South</v>
      </c>
      <c r="Q1169" s="19" t="str">
        <f>VLOOKUP(Coffee_data[[#This Row],[Area Code]],Location!$B$1:$E$157,4,FALSE)</f>
        <v>Small Market</v>
      </c>
      <c r="R1169" s="56" t="str">
        <f>HLOOKUP(Coffee_data[[#This Row],[ProductId]],Product!$B$4:$O$7,2,FALSE)</f>
        <v>Regular</v>
      </c>
      <c r="S1169" s="56" t="str">
        <f>HLOOKUP(Coffee_data[[#This Row],[ProductId]],Product!$B$4:$O$7,3,FALSE)</f>
        <v>Espresso</v>
      </c>
      <c r="T1169" s="56" t="str">
        <f>HLOOKUP(Coffee_data[[#This Row],[ProductId]],Product!$B$4:$O$7,4,FALSE)</f>
        <v>Caffe Mocha</v>
      </c>
    </row>
    <row r="1170" spans="1:20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41820</v>
      </c>
      <c r="O1170" s="19" t="str">
        <f>VLOOKUP(Coffee_data[[#This Row],[Area Code]],Location!$B$1:$E$157,2,FALSE)</f>
        <v>New Mexico</v>
      </c>
      <c r="P1170" s="19" t="str">
        <f>VLOOKUP(Coffee_data[[#This Row],[Area Code]],Location!$B$1:$E$157,3,FALSE)</f>
        <v>South</v>
      </c>
      <c r="Q1170" s="19" t="str">
        <f>VLOOKUP(Coffee_data[[#This Row],[Area Code]],Location!$B$1:$E$157,4,FALSE)</f>
        <v>Small Market</v>
      </c>
      <c r="R1170" s="56" t="str">
        <f>HLOOKUP(Coffee_data[[#This Row],[ProductId]],Product!$B$4:$O$7,2,FALSE)</f>
        <v>Decaf</v>
      </c>
      <c r="S1170" s="56" t="str">
        <f>HLOOKUP(Coffee_data[[#This Row],[ProductId]],Product!$B$4:$O$7,3,FALSE)</f>
        <v>Espresso</v>
      </c>
      <c r="T1170" s="56" t="str">
        <f>HLOOKUP(Coffee_data[[#This Row],[ProductId]],Product!$B$4:$O$7,4,FALSE)</f>
        <v>Decaf Espresso</v>
      </c>
    </row>
    <row r="1171" spans="1:20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73</v>
      </c>
      <c r="L1171">
        <v>405</v>
      </c>
      <c r="M1171">
        <v>3</v>
      </c>
      <c r="N1171" s="2">
        <v>41820</v>
      </c>
      <c r="O1171" s="19" t="str">
        <f>VLOOKUP(Coffee_data[[#This Row],[Area Code]],Location!$B$1:$E$157,2,FALSE)</f>
        <v>Oklahoma</v>
      </c>
      <c r="P1171" s="19" t="str">
        <f>VLOOKUP(Coffee_data[[#This Row],[Area Code]],Location!$B$1:$E$157,3,FALSE)</f>
        <v>South</v>
      </c>
      <c r="Q1171" s="19" t="str">
        <f>VLOOKUP(Coffee_data[[#This Row],[Area Code]],Location!$B$1:$E$157,4,FALSE)</f>
        <v>Small Market</v>
      </c>
      <c r="R1171" s="56" t="str">
        <f>HLOOKUP(Coffee_data[[#This Row],[ProductId]],Product!$B$4:$O$7,2,FALSE)</f>
        <v>Decaf</v>
      </c>
      <c r="S1171" s="56" t="str">
        <f>HLOOKUP(Coffee_data[[#This Row],[ProductId]],Product!$B$4:$O$7,3,FALSE)</f>
        <v>Coffee</v>
      </c>
      <c r="T1171" s="56" t="str">
        <f>HLOOKUP(Coffee_data[[#This Row],[ProductId]],Product!$B$4:$O$7,4,FALSE)</f>
        <v>Decaf Irish Cream</v>
      </c>
    </row>
    <row r="1172" spans="1:20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112</v>
      </c>
      <c r="L1172">
        <v>580</v>
      </c>
      <c r="M1172">
        <v>2</v>
      </c>
      <c r="N1172" s="2">
        <v>41820</v>
      </c>
      <c r="O1172" s="19" t="str">
        <f>VLOOKUP(Coffee_data[[#This Row],[Area Code]],Location!$B$1:$E$157,2,FALSE)</f>
        <v>Oklahoma</v>
      </c>
      <c r="P1172" s="19" t="str">
        <f>VLOOKUP(Coffee_data[[#This Row],[Area Code]],Location!$B$1:$E$157,3,FALSE)</f>
        <v>South</v>
      </c>
      <c r="Q1172" s="19" t="str">
        <f>VLOOKUP(Coffee_data[[#This Row],[Area Code]],Location!$B$1:$E$157,4,FALSE)</f>
        <v>Small Market</v>
      </c>
      <c r="R1172" s="56" t="str">
        <f>HLOOKUP(Coffee_data[[#This Row],[ProductId]],Product!$B$4:$O$7,2,FALSE)</f>
        <v>Regular</v>
      </c>
      <c r="S1172" s="56" t="str">
        <f>HLOOKUP(Coffee_data[[#This Row],[ProductId]],Product!$B$4:$O$7,3,FALSE)</f>
        <v>Coffee</v>
      </c>
      <c r="T1172" s="56" t="str">
        <f>HLOOKUP(Coffee_data[[#This Row],[ProductId]],Product!$B$4:$O$7,4,FALSE)</f>
        <v>Columbian</v>
      </c>
    </row>
    <row r="1173" spans="1:20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126</v>
      </c>
      <c r="J1173">
        <v>180</v>
      </c>
      <c r="K1173">
        <v>281</v>
      </c>
      <c r="L1173">
        <v>405</v>
      </c>
      <c r="M1173">
        <v>9</v>
      </c>
      <c r="N1173" s="2">
        <v>41820</v>
      </c>
      <c r="O1173" s="19" t="str">
        <f>VLOOKUP(Coffee_data[[#This Row],[Area Code]],Location!$B$1:$E$157,2,FALSE)</f>
        <v>Oklahoma</v>
      </c>
      <c r="P1173" s="19" t="str">
        <f>VLOOKUP(Coffee_data[[#This Row],[Area Code]],Location!$B$1:$E$157,3,FALSE)</f>
        <v>South</v>
      </c>
      <c r="Q1173" s="19" t="str">
        <f>VLOOKUP(Coffee_data[[#This Row],[Area Code]],Location!$B$1:$E$157,4,FALSE)</f>
        <v>Small Market</v>
      </c>
      <c r="R1173" s="56" t="str">
        <f>HLOOKUP(Coffee_data[[#This Row],[ProductId]],Product!$B$4:$O$7,2,FALSE)</f>
        <v>Decaf</v>
      </c>
      <c r="S1173" s="56" t="str">
        <f>HLOOKUP(Coffee_data[[#This Row],[ProductId]],Product!$B$4:$O$7,3,FALSE)</f>
        <v>Herbal Tea</v>
      </c>
      <c r="T1173" s="56" t="str">
        <f>HLOOKUP(Coffee_data[[#This Row],[ProductId]],Product!$B$4:$O$7,4,FALSE)</f>
        <v>Lemon</v>
      </c>
    </row>
    <row r="1174" spans="1:20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42</v>
      </c>
      <c r="J1174">
        <v>80</v>
      </c>
      <c r="K1174">
        <v>130</v>
      </c>
      <c r="L1174">
        <v>405</v>
      </c>
      <c r="M1174">
        <v>8</v>
      </c>
      <c r="N1174" s="2">
        <v>41820</v>
      </c>
      <c r="O1174" s="19" t="str">
        <f>VLOOKUP(Coffee_data[[#This Row],[Area Code]],Location!$B$1:$E$157,2,FALSE)</f>
        <v>Oklahoma</v>
      </c>
      <c r="P1174" s="19" t="str">
        <f>VLOOKUP(Coffee_data[[#This Row],[Area Code]],Location!$B$1:$E$157,3,FALSE)</f>
        <v>South</v>
      </c>
      <c r="Q1174" s="19" t="str">
        <f>VLOOKUP(Coffee_data[[#This Row],[Area Code]],Location!$B$1:$E$157,4,FALSE)</f>
        <v>Small Market</v>
      </c>
      <c r="R1174" s="56" t="str">
        <f>HLOOKUP(Coffee_data[[#This Row],[ProductId]],Product!$B$4:$O$7,2,FALSE)</f>
        <v>Decaf</v>
      </c>
      <c r="S1174" s="56" t="str">
        <f>HLOOKUP(Coffee_data[[#This Row],[ProductId]],Product!$B$4:$O$7,3,FALSE)</f>
        <v>Herbal Tea</v>
      </c>
      <c r="T1174" s="56" t="str">
        <f>HLOOKUP(Coffee_data[[#This Row],[ProductId]],Product!$B$4:$O$7,4,FALSE)</f>
        <v>Chamomile</v>
      </c>
    </row>
    <row r="1175" spans="1:20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155</v>
      </c>
      <c r="J1175">
        <v>160</v>
      </c>
      <c r="K1175">
        <v>284</v>
      </c>
      <c r="L1175">
        <v>580</v>
      </c>
      <c r="M1175">
        <v>4</v>
      </c>
      <c r="N1175" s="2">
        <v>41820</v>
      </c>
      <c r="O1175" s="19" t="str">
        <f>VLOOKUP(Coffee_data[[#This Row],[Area Code]],Location!$B$1:$E$157,2,FALSE)</f>
        <v>Oklahoma</v>
      </c>
      <c r="P1175" s="19" t="str">
        <f>VLOOKUP(Coffee_data[[#This Row],[Area Code]],Location!$B$1:$E$157,3,FALSE)</f>
        <v>South</v>
      </c>
      <c r="Q1175" s="19" t="str">
        <f>VLOOKUP(Coffee_data[[#This Row],[Area Code]],Location!$B$1:$E$157,4,FALSE)</f>
        <v>Small Market</v>
      </c>
      <c r="R1175" s="56" t="str">
        <f>HLOOKUP(Coffee_data[[#This Row],[ProductId]],Product!$B$4:$O$7,2,FALSE)</f>
        <v>Regular</v>
      </c>
      <c r="S1175" s="56" t="str">
        <f>HLOOKUP(Coffee_data[[#This Row],[ProductId]],Product!$B$4:$O$7,3,FALSE)</f>
        <v>Espresso</v>
      </c>
      <c r="T1175" s="56" t="str">
        <f>HLOOKUP(Coffee_data[[#This Row],[ProductId]],Product!$B$4:$O$7,4,FALSE)</f>
        <v>Caffe Latte</v>
      </c>
    </row>
    <row r="1176" spans="1:20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41820</v>
      </c>
      <c r="O1176" s="19" t="str">
        <f>VLOOKUP(Coffee_data[[#This Row],[Area Code]],Location!$B$1:$E$157,2,FALSE)</f>
        <v>Oklahoma</v>
      </c>
      <c r="P1176" s="19" t="str">
        <f>VLOOKUP(Coffee_data[[#This Row],[Area Code]],Location!$B$1:$E$157,3,FALSE)</f>
        <v>South</v>
      </c>
      <c r="Q1176" s="19" t="str">
        <f>VLOOKUP(Coffee_data[[#This Row],[Area Code]],Location!$B$1:$E$157,4,FALSE)</f>
        <v>Small Market</v>
      </c>
      <c r="R1176" s="56" t="str">
        <f>HLOOKUP(Coffee_data[[#This Row],[ProductId]],Product!$B$4:$O$7,2,FALSE)</f>
        <v>Regular</v>
      </c>
      <c r="S1176" s="56" t="str">
        <f>HLOOKUP(Coffee_data[[#This Row],[ProductId]],Product!$B$4:$O$7,3,FALSE)</f>
        <v>Espresso</v>
      </c>
      <c r="T1176" s="56" t="str">
        <f>HLOOKUP(Coffee_data[[#This Row],[ProductId]],Product!$B$4:$O$7,4,FALSE)</f>
        <v>Caffe Mocha</v>
      </c>
    </row>
    <row r="1177" spans="1:20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84</v>
      </c>
      <c r="J1177">
        <v>150</v>
      </c>
      <c r="K1177">
        <v>240</v>
      </c>
      <c r="L1177">
        <v>580</v>
      </c>
      <c r="M1177">
        <v>6</v>
      </c>
      <c r="N1177" s="2">
        <v>41820</v>
      </c>
      <c r="O1177" s="19" t="str">
        <f>VLOOKUP(Coffee_data[[#This Row],[Area Code]],Location!$B$1:$E$157,2,FALSE)</f>
        <v>Oklahoma</v>
      </c>
      <c r="P1177" s="19" t="str">
        <f>VLOOKUP(Coffee_data[[#This Row],[Area Code]],Location!$B$1:$E$157,3,FALSE)</f>
        <v>South</v>
      </c>
      <c r="Q1177" s="19" t="str">
        <f>VLOOKUP(Coffee_data[[#This Row],[Area Code]],Location!$B$1:$E$157,4,FALSE)</f>
        <v>Small Market</v>
      </c>
      <c r="R1177" s="56" t="str">
        <f>HLOOKUP(Coffee_data[[#This Row],[ProductId]],Product!$B$4:$O$7,2,FALSE)</f>
        <v>Decaf</v>
      </c>
      <c r="S1177" s="56" t="str">
        <f>HLOOKUP(Coffee_data[[#This Row],[ProductId]],Product!$B$4:$O$7,3,FALSE)</f>
        <v>Espresso</v>
      </c>
      <c r="T1177" s="56" t="str">
        <f>HLOOKUP(Coffee_data[[#This Row],[ProductId]],Product!$B$4:$O$7,4,FALSE)</f>
        <v>Decaf Espresso</v>
      </c>
    </row>
    <row r="1178" spans="1:20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124</v>
      </c>
      <c r="J1178">
        <v>140</v>
      </c>
      <c r="K1178">
        <v>243</v>
      </c>
      <c r="L1178">
        <v>325</v>
      </c>
      <c r="M1178">
        <v>3</v>
      </c>
      <c r="N1178" s="2">
        <v>41820</v>
      </c>
      <c r="O1178" s="19" t="str">
        <f>VLOOKUP(Coffee_data[[#This Row],[Area Code]],Location!$B$1:$E$157,2,FALSE)</f>
        <v>Texas</v>
      </c>
      <c r="P1178" s="19" t="str">
        <f>VLOOKUP(Coffee_data[[#This Row],[Area Code]],Location!$B$1:$E$157,3,FALSE)</f>
        <v>South</v>
      </c>
      <c r="Q1178" s="19" t="str">
        <f>VLOOKUP(Coffee_data[[#This Row],[Area Code]],Location!$B$1:$E$157,4,FALSE)</f>
        <v>Major Market</v>
      </c>
      <c r="R1178" s="56" t="str">
        <f>HLOOKUP(Coffee_data[[#This Row],[ProductId]],Product!$B$4:$O$7,2,FALSE)</f>
        <v>Decaf</v>
      </c>
      <c r="S1178" s="56" t="str">
        <f>HLOOKUP(Coffee_data[[#This Row],[ProductId]],Product!$B$4:$O$7,3,FALSE)</f>
        <v>Coffee</v>
      </c>
      <c r="T1178" s="56" t="str">
        <f>HLOOKUP(Coffee_data[[#This Row],[ProductId]],Product!$B$4:$O$7,4,FALSE)</f>
        <v>Decaf Irish Cream</v>
      </c>
    </row>
    <row r="1179" spans="1:20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303</v>
      </c>
      <c r="J1179">
        <v>380</v>
      </c>
      <c r="K1179">
        <v>702</v>
      </c>
      <c r="L1179">
        <v>430</v>
      </c>
      <c r="M1179">
        <v>2</v>
      </c>
      <c r="N1179" s="2">
        <v>41820</v>
      </c>
      <c r="O1179" s="19" t="str">
        <f>VLOOKUP(Coffee_data[[#This Row],[Area Code]],Location!$B$1:$E$157,2,FALSE)</f>
        <v>Texas</v>
      </c>
      <c r="P1179" s="19" t="str">
        <f>VLOOKUP(Coffee_data[[#This Row],[Area Code]],Location!$B$1:$E$157,3,FALSE)</f>
        <v>South</v>
      </c>
      <c r="Q1179" s="19" t="str">
        <f>VLOOKUP(Coffee_data[[#This Row],[Area Code]],Location!$B$1:$E$157,4,FALSE)</f>
        <v>Major Market</v>
      </c>
      <c r="R1179" s="56" t="str">
        <f>HLOOKUP(Coffee_data[[#This Row],[ProductId]],Product!$B$4:$O$7,2,FALSE)</f>
        <v>Regular</v>
      </c>
      <c r="S1179" s="56" t="str">
        <f>HLOOKUP(Coffee_data[[#This Row],[ProductId]],Product!$B$4:$O$7,3,FALSE)</f>
        <v>Coffee</v>
      </c>
      <c r="T1179" s="56" t="str">
        <f>HLOOKUP(Coffee_data[[#This Row],[ProductId]],Product!$B$4:$O$7,4,FALSE)</f>
        <v>Columbian</v>
      </c>
    </row>
    <row r="1180" spans="1:20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21</v>
      </c>
      <c r="J1180">
        <v>50</v>
      </c>
      <c r="K1180">
        <v>89</v>
      </c>
      <c r="L1180">
        <v>281</v>
      </c>
      <c r="M1180">
        <v>9</v>
      </c>
      <c r="N1180" s="2">
        <v>41820</v>
      </c>
      <c r="O1180" s="19" t="str">
        <f>VLOOKUP(Coffee_data[[#This Row],[Area Code]],Location!$B$1:$E$157,2,FALSE)</f>
        <v>Texas</v>
      </c>
      <c r="P1180" s="19" t="str">
        <f>VLOOKUP(Coffee_data[[#This Row],[Area Code]],Location!$B$1:$E$157,3,FALSE)</f>
        <v>South</v>
      </c>
      <c r="Q1180" s="19" t="str">
        <f>VLOOKUP(Coffee_data[[#This Row],[Area Code]],Location!$B$1:$E$157,4,FALSE)</f>
        <v>Major Market</v>
      </c>
      <c r="R1180" s="56" t="str">
        <f>HLOOKUP(Coffee_data[[#This Row],[ProductId]],Product!$B$4:$O$7,2,FALSE)</f>
        <v>Decaf</v>
      </c>
      <c r="S1180" s="56" t="str">
        <f>HLOOKUP(Coffee_data[[#This Row],[ProductId]],Product!$B$4:$O$7,3,FALSE)</f>
        <v>Herbal Tea</v>
      </c>
      <c r="T1180" s="56" t="str">
        <f>HLOOKUP(Coffee_data[[#This Row],[ProductId]],Product!$B$4:$O$7,4,FALSE)</f>
        <v>Lemon</v>
      </c>
    </row>
    <row r="1181" spans="1:20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32</v>
      </c>
      <c r="J1181">
        <v>60</v>
      </c>
      <c r="K1181">
        <v>108</v>
      </c>
      <c r="L1181">
        <v>903</v>
      </c>
      <c r="M1181">
        <v>8</v>
      </c>
      <c r="N1181" s="2">
        <v>41820</v>
      </c>
      <c r="O1181" s="19" t="str">
        <f>VLOOKUP(Coffee_data[[#This Row],[Area Code]],Location!$B$1:$E$157,2,FALSE)</f>
        <v>Texas</v>
      </c>
      <c r="P1181" s="19" t="str">
        <f>VLOOKUP(Coffee_data[[#This Row],[Area Code]],Location!$B$1:$E$157,3,FALSE)</f>
        <v>South</v>
      </c>
      <c r="Q1181" s="19" t="str">
        <f>VLOOKUP(Coffee_data[[#This Row],[Area Code]],Location!$B$1:$E$157,4,FALSE)</f>
        <v>Major Market</v>
      </c>
      <c r="R1181" s="56" t="str">
        <f>HLOOKUP(Coffee_data[[#This Row],[ProductId]],Product!$B$4:$O$7,2,FALSE)</f>
        <v>Decaf</v>
      </c>
      <c r="S1181" s="56" t="str">
        <f>HLOOKUP(Coffee_data[[#This Row],[ProductId]],Product!$B$4:$O$7,3,FALSE)</f>
        <v>Herbal Tea</v>
      </c>
      <c r="T1181" s="56" t="str">
        <f>HLOOKUP(Coffee_data[[#This Row],[ProductId]],Product!$B$4:$O$7,4,FALSE)</f>
        <v>Chamomile</v>
      </c>
    </row>
    <row r="1182" spans="1:20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114</v>
      </c>
      <c r="L1182">
        <v>281</v>
      </c>
      <c r="M1182">
        <v>4</v>
      </c>
      <c r="N1182" s="2">
        <v>41820</v>
      </c>
      <c r="O1182" s="19" t="str">
        <f>VLOOKUP(Coffee_data[[#This Row],[Area Code]],Location!$B$1:$E$157,2,FALSE)</f>
        <v>Texas</v>
      </c>
      <c r="P1182" s="19" t="str">
        <f>VLOOKUP(Coffee_data[[#This Row],[Area Code]],Location!$B$1:$E$157,3,FALSE)</f>
        <v>South</v>
      </c>
      <c r="Q1182" s="19" t="str">
        <f>VLOOKUP(Coffee_data[[#This Row],[Area Code]],Location!$B$1:$E$157,4,FALSE)</f>
        <v>Major Market</v>
      </c>
      <c r="R1182" s="56" t="str">
        <f>HLOOKUP(Coffee_data[[#This Row],[ProductId]],Product!$B$4:$O$7,2,FALSE)</f>
        <v>Regular</v>
      </c>
      <c r="S1182" s="56" t="str">
        <f>HLOOKUP(Coffee_data[[#This Row],[ProductId]],Product!$B$4:$O$7,3,FALSE)</f>
        <v>Espresso</v>
      </c>
      <c r="T1182" s="56" t="str">
        <f>HLOOKUP(Coffee_data[[#This Row],[ProductId]],Product!$B$4:$O$7,4,FALSE)</f>
        <v>Caffe Latte</v>
      </c>
    </row>
    <row r="1183" spans="1:20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75</v>
      </c>
      <c r="J1183">
        <v>140</v>
      </c>
      <c r="K1183">
        <v>225</v>
      </c>
      <c r="L1183">
        <v>210</v>
      </c>
      <c r="M1183">
        <v>5</v>
      </c>
      <c r="N1183" s="2">
        <v>41820</v>
      </c>
      <c r="O1183" s="19" t="str">
        <f>VLOOKUP(Coffee_data[[#This Row],[Area Code]],Location!$B$1:$E$157,2,FALSE)</f>
        <v>Texas</v>
      </c>
      <c r="P1183" s="19" t="str">
        <f>VLOOKUP(Coffee_data[[#This Row],[Area Code]],Location!$B$1:$E$157,3,FALSE)</f>
        <v>South</v>
      </c>
      <c r="Q1183" s="19" t="str">
        <f>VLOOKUP(Coffee_data[[#This Row],[Area Code]],Location!$B$1:$E$157,4,FALSE)</f>
        <v>Major Market</v>
      </c>
      <c r="R1183" s="56" t="str">
        <f>HLOOKUP(Coffee_data[[#This Row],[ProductId]],Product!$B$4:$O$7,2,FALSE)</f>
        <v>Regular</v>
      </c>
      <c r="S1183" s="56" t="str">
        <f>HLOOKUP(Coffee_data[[#This Row],[ProductId]],Product!$B$4:$O$7,3,FALSE)</f>
        <v>Espresso</v>
      </c>
      <c r="T1183" s="56" t="str">
        <f>HLOOKUP(Coffee_data[[#This Row],[ProductId]],Product!$B$4:$O$7,4,FALSE)</f>
        <v>Caffe Mocha</v>
      </c>
    </row>
    <row r="1184" spans="1:20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86</v>
      </c>
      <c r="J1184">
        <v>110</v>
      </c>
      <c r="K1184">
        <v>196</v>
      </c>
      <c r="L1184">
        <v>832</v>
      </c>
      <c r="M1184">
        <v>6</v>
      </c>
      <c r="N1184" s="2">
        <v>41820</v>
      </c>
      <c r="O1184" s="19" t="str">
        <f>VLOOKUP(Coffee_data[[#This Row],[Area Code]],Location!$B$1:$E$157,2,FALSE)</f>
        <v>Texas</v>
      </c>
      <c r="P1184" s="19" t="str">
        <f>VLOOKUP(Coffee_data[[#This Row],[Area Code]],Location!$B$1:$E$157,3,FALSE)</f>
        <v>South</v>
      </c>
      <c r="Q1184" s="19" t="str">
        <f>VLOOKUP(Coffee_data[[#This Row],[Area Code]],Location!$B$1:$E$157,4,FALSE)</f>
        <v>Major Market</v>
      </c>
      <c r="R1184" s="56" t="str">
        <f>HLOOKUP(Coffee_data[[#This Row],[ProductId]],Product!$B$4:$O$7,2,FALSE)</f>
        <v>Decaf</v>
      </c>
      <c r="S1184" s="56" t="str">
        <f>HLOOKUP(Coffee_data[[#This Row],[ProductId]],Product!$B$4:$O$7,3,FALSE)</f>
        <v>Espresso</v>
      </c>
      <c r="T1184" s="56" t="str">
        <f>HLOOKUP(Coffee_data[[#This Row],[ProductId]],Product!$B$4:$O$7,4,FALSE)</f>
        <v>Decaf Espresso</v>
      </c>
    </row>
    <row r="1185" spans="1:20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41820</v>
      </c>
      <c r="O1185" s="19" t="str">
        <f>VLOOKUP(Coffee_data[[#This Row],[Area Code]],Location!$B$1:$E$157,2,FALSE)</f>
        <v>Utah</v>
      </c>
      <c r="P1185" s="19" t="str">
        <f>VLOOKUP(Coffee_data[[#This Row],[Area Code]],Location!$B$1:$E$157,3,FALSE)</f>
        <v>West</v>
      </c>
      <c r="Q1185" s="19" t="str">
        <f>VLOOKUP(Coffee_data[[#This Row],[Area Code]],Location!$B$1:$E$157,4,FALSE)</f>
        <v>Small Market</v>
      </c>
      <c r="R1185" s="56" t="str">
        <f>HLOOKUP(Coffee_data[[#This Row],[ProductId]],Product!$B$4:$O$7,2,FALSE)</f>
        <v>Regular</v>
      </c>
      <c r="S1185" s="56" t="str">
        <f>HLOOKUP(Coffee_data[[#This Row],[ProductId]],Product!$B$4:$O$7,3,FALSE)</f>
        <v>Coffee</v>
      </c>
      <c r="T1185" s="56" t="str">
        <f>HLOOKUP(Coffee_data[[#This Row],[ProductId]],Product!$B$4:$O$7,4,FALSE)</f>
        <v>Amaretto</v>
      </c>
    </row>
    <row r="1186" spans="1:20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52</v>
      </c>
      <c r="J1186">
        <v>70</v>
      </c>
      <c r="K1186">
        <v>118</v>
      </c>
      <c r="L1186">
        <v>801</v>
      </c>
      <c r="M1186">
        <v>2</v>
      </c>
      <c r="N1186" s="2">
        <v>41820</v>
      </c>
      <c r="O1186" s="19" t="str">
        <f>VLOOKUP(Coffee_data[[#This Row],[Area Code]],Location!$B$1:$E$157,2,FALSE)</f>
        <v>Utah</v>
      </c>
      <c r="P1186" s="19" t="str">
        <f>VLOOKUP(Coffee_data[[#This Row],[Area Code]],Location!$B$1:$E$157,3,FALSE)</f>
        <v>West</v>
      </c>
      <c r="Q1186" s="19" t="str">
        <f>VLOOKUP(Coffee_data[[#This Row],[Area Code]],Location!$B$1:$E$157,4,FALSE)</f>
        <v>Small Market</v>
      </c>
      <c r="R1186" s="56" t="str">
        <f>HLOOKUP(Coffee_data[[#This Row],[ProductId]],Product!$B$4:$O$7,2,FALSE)</f>
        <v>Regular</v>
      </c>
      <c r="S1186" s="56" t="str">
        <f>HLOOKUP(Coffee_data[[#This Row],[ProductId]],Product!$B$4:$O$7,3,FALSE)</f>
        <v>Coffee</v>
      </c>
      <c r="T1186" s="56" t="str">
        <f>HLOOKUP(Coffee_data[[#This Row],[ProductId]],Product!$B$4:$O$7,4,FALSE)</f>
        <v>Columbian</v>
      </c>
    </row>
    <row r="1187" spans="1:20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122</v>
      </c>
      <c r="L1187">
        <v>435</v>
      </c>
      <c r="M1187">
        <v>8</v>
      </c>
      <c r="N1187" s="2">
        <v>41820</v>
      </c>
      <c r="O1187" s="19" t="str">
        <f>VLOOKUP(Coffee_data[[#This Row],[Area Code]],Location!$B$1:$E$157,2,FALSE)</f>
        <v>Utah</v>
      </c>
      <c r="P1187" s="19" t="str">
        <f>VLOOKUP(Coffee_data[[#This Row],[Area Code]],Location!$B$1:$E$157,3,FALSE)</f>
        <v>West</v>
      </c>
      <c r="Q1187" s="19" t="str">
        <f>VLOOKUP(Coffee_data[[#This Row],[Area Code]],Location!$B$1:$E$157,4,FALSE)</f>
        <v>Small Market</v>
      </c>
      <c r="R1187" s="56" t="str">
        <f>HLOOKUP(Coffee_data[[#This Row],[ProductId]],Product!$B$4:$O$7,2,FALSE)</f>
        <v>Decaf</v>
      </c>
      <c r="S1187" s="56" t="str">
        <f>HLOOKUP(Coffee_data[[#This Row],[ProductId]],Product!$B$4:$O$7,3,FALSE)</f>
        <v>Herbal Tea</v>
      </c>
      <c r="T1187" s="56" t="str">
        <f>HLOOKUP(Coffee_data[[#This Row],[ProductId]],Product!$B$4:$O$7,4,FALSE)</f>
        <v>Chamomile</v>
      </c>
    </row>
    <row r="1188" spans="1:20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41</v>
      </c>
      <c r="J1188">
        <v>90</v>
      </c>
      <c r="K1188">
        <v>140</v>
      </c>
      <c r="L1188">
        <v>435</v>
      </c>
      <c r="M1188">
        <v>9</v>
      </c>
      <c r="N1188" s="2">
        <v>41820</v>
      </c>
      <c r="O1188" s="19" t="str">
        <f>VLOOKUP(Coffee_data[[#This Row],[Area Code]],Location!$B$1:$E$157,2,FALSE)</f>
        <v>Utah</v>
      </c>
      <c r="P1188" s="19" t="str">
        <f>VLOOKUP(Coffee_data[[#This Row],[Area Code]],Location!$B$1:$E$157,3,FALSE)</f>
        <v>West</v>
      </c>
      <c r="Q1188" s="19" t="str">
        <f>VLOOKUP(Coffee_data[[#This Row],[Area Code]],Location!$B$1:$E$157,4,FALSE)</f>
        <v>Small Market</v>
      </c>
      <c r="R1188" s="56" t="str">
        <f>HLOOKUP(Coffee_data[[#This Row],[ProductId]],Product!$B$4:$O$7,2,FALSE)</f>
        <v>Decaf</v>
      </c>
      <c r="S1188" s="56" t="str">
        <f>HLOOKUP(Coffee_data[[#This Row],[ProductId]],Product!$B$4:$O$7,3,FALSE)</f>
        <v>Herbal Tea</v>
      </c>
      <c r="T1188" s="56" t="str">
        <f>HLOOKUP(Coffee_data[[#This Row],[ProductId]],Product!$B$4:$O$7,4,FALSE)</f>
        <v>Lemon</v>
      </c>
    </row>
    <row r="1189" spans="1:20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130</v>
      </c>
      <c r="L1189">
        <v>801</v>
      </c>
      <c r="M1189">
        <v>10</v>
      </c>
      <c r="N1189" s="2">
        <v>41820</v>
      </c>
      <c r="O1189" s="19" t="str">
        <f>VLOOKUP(Coffee_data[[#This Row],[Area Code]],Location!$B$1:$E$157,2,FALSE)</f>
        <v>Utah</v>
      </c>
      <c r="P1189" s="19" t="str">
        <f>VLOOKUP(Coffee_data[[#This Row],[Area Code]],Location!$B$1:$E$157,3,FALSE)</f>
        <v>West</v>
      </c>
      <c r="Q1189" s="19" t="str">
        <f>VLOOKUP(Coffee_data[[#This Row],[Area Code]],Location!$B$1:$E$157,4,FALSE)</f>
        <v>Small Market</v>
      </c>
      <c r="R1189" s="56" t="str">
        <f>HLOOKUP(Coffee_data[[#This Row],[ProductId]],Product!$B$4:$O$7,2,FALSE)</f>
        <v>Decaf</v>
      </c>
      <c r="S1189" s="56" t="str">
        <f>HLOOKUP(Coffee_data[[#This Row],[ProductId]],Product!$B$4:$O$7,3,FALSE)</f>
        <v>Herbal Tea</v>
      </c>
      <c r="T1189" s="56" t="str">
        <f>HLOOKUP(Coffee_data[[#This Row],[ProductId]],Product!$B$4:$O$7,4,FALSE)</f>
        <v>Mint</v>
      </c>
    </row>
    <row r="1190" spans="1:20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79</v>
      </c>
      <c r="L1190">
        <v>435</v>
      </c>
      <c r="M1190">
        <v>11</v>
      </c>
      <c r="N1190" s="2">
        <v>41820</v>
      </c>
      <c r="O1190" s="19" t="str">
        <f>VLOOKUP(Coffee_data[[#This Row],[Area Code]],Location!$B$1:$E$157,2,FALSE)</f>
        <v>Utah</v>
      </c>
      <c r="P1190" s="19" t="str">
        <f>VLOOKUP(Coffee_data[[#This Row],[Area Code]],Location!$B$1:$E$157,3,FALSE)</f>
        <v>West</v>
      </c>
      <c r="Q1190" s="19" t="str">
        <f>VLOOKUP(Coffee_data[[#This Row],[Area Code]],Location!$B$1:$E$157,4,FALSE)</f>
        <v>Small Market</v>
      </c>
      <c r="R1190" s="56" t="str">
        <f>HLOOKUP(Coffee_data[[#This Row],[ProductId]],Product!$B$4:$O$7,2,FALSE)</f>
        <v>Regular</v>
      </c>
      <c r="S1190" s="56" t="str">
        <f>HLOOKUP(Coffee_data[[#This Row],[ProductId]],Product!$B$4:$O$7,3,FALSE)</f>
        <v>Tea</v>
      </c>
      <c r="T1190" s="56" t="str">
        <f>HLOOKUP(Coffee_data[[#This Row],[ProductId]],Product!$B$4:$O$7,4,FALSE)</f>
        <v>Darjeeling</v>
      </c>
    </row>
    <row r="1191" spans="1:20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82</v>
      </c>
      <c r="L1191">
        <v>435</v>
      </c>
      <c r="M1191">
        <v>12</v>
      </c>
      <c r="N1191" s="2">
        <v>41820</v>
      </c>
      <c r="O1191" s="19" t="str">
        <f>VLOOKUP(Coffee_data[[#This Row],[Area Code]],Location!$B$1:$E$157,2,FALSE)</f>
        <v>Utah</v>
      </c>
      <c r="P1191" s="19" t="str">
        <f>VLOOKUP(Coffee_data[[#This Row],[Area Code]],Location!$B$1:$E$157,3,FALSE)</f>
        <v>West</v>
      </c>
      <c r="Q1191" s="19" t="str">
        <f>VLOOKUP(Coffee_data[[#This Row],[Area Code]],Location!$B$1:$E$157,4,FALSE)</f>
        <v>Small Market</v>
      </c>
      <c r="R1191" s="56" t="str">
        <f>HLOOKUP(Coffee_data[[#This Row],[ProductId]],Product!$B$4:$O$7,2,FALSE)</f>
        <v>Regular</v>
      </c>
      <c r="S1191" s="56" t="str">
        <f>HLOOKUP(Coffee_data[[#This Row],[ProductId]],Product!$B$4:$O$7,3,FALSE)</f>
        <v>Tea</v>
      </c>
      <c r="T1191" s="56" t="str">
        <f>HLOOKUP(Coffee_data[[#This Row],[ProductId]],Product!$B$4:$O$7,4,FALSE)</f>
        <v>Earl Grey</v>
      </c>
    </row>
    <row r="1192" spans="1:20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73</v>
      </c>
      <c r="L1192">
        <v>435</v>
      </c>
      <c r="M1192">
        <v>13</v>
      </c>
      <c r="N1192" s="2">
        <v>41820</v>
      </c>
      <c r="O1192" s="19" t="str">
        <f>VLOOKUP(Coffee_data[[#This Row],[Area Code]],Location!$B$1:$E$157,2,FALSE)</f>
        <v>Utah</v>
      </c>
      <c r="P1192" s="19" t="str">
        <f>VLOOKUP(Coffee_data[[#This Row],[Area Code]],Location!$B$1:$E$157,3,FALSE)</f>
        <v>West</v>
      </c>
      <c r="Q1192" s="19" t="str">
        <f>VLOOKUP(Coffee_data[[#This Row],[Area Code]],Location!$B$1:$E$157,4,FALSE)</f>
        <v>Small Market</v>
      </c>
      <c r="R1192" s="56" t="str">
        <f>HLOOKUP(Coffee_data[[#This Row],[ProductId]],Product!$B$4:$O$7,2,FALSE)</f>
        <v>Regular</v>
      </c>
      <c r="S1192" s="56" t="str">
        <f>HLOOKUP(Coffee_data[[#This Row],[ProductId]],Product!$B$4:$O$7,3,FALSE)</f>
        <v>Tea</v>
      </c>
      <c r="T1192" s="56" t="str">
        <f>HLOOKUP(Coffee_data[[#This Row],[ProductId]],Product!$B$4:$O$7,4,FALSE)</f>
        <v>Green Tea</v>
      </c>
    </row>
    <row r="1193" spans="1:20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207</v>
      </c>
      <c r="L1193">
        <v>435</v>
      </c>
      <c r="M1193">
        <v>3</v>
      </c>
      <c r="N1193" s="2">
        <v>41820</v>
      </c>
      <c r="O1193" s="19" t="str">
        <f>VLOOKUP(Coffee_data[[#This Row],[Area Code]],Location!$B$1:$E$157,2,FALSE)</f>
        <v>Utah</v>
      </c>
      <c r="P1193" s="19" t="str">
        <f>VLOOKUP(Coffee_data[[#This Row],[Area Code]],Location!$B$1:$E$157,3,FALSE)</f>
        <v>West</v>
      </c>
      <c r="Q1193" s="19" t="str">
        <f>VLOOKUP(Coffee_data[[#This Row],[Area Code]],Location!$B$1:$E$157,4,FALSE)</f>
        <v>Small Market</v>
      </c>
      <c r="R1193" s="56" t="str">
        <f>HLOOKUP(Coffee_data[[#This Row],[ProductId]],Product!$B$4:$O$7,2,FALSE)</f>
        <v>Decaf</v>
      </c>
      <c r="S1193" s="56" t="str">
        <f>HLOOKUP(Coffee_data[[#This Row],[ProductId]],Product!$B$4:$O$7,3,FALSE)</f>
        <v>Coffee</v>
      </c>
      <c r="T1193" s="56" t="str">
        <f>HLOOKUP(Coffee_data[[#This Row],[ProductId]],Product!$B$4:$O$7,4,FALSE)</f>
        <v>Decaf Irish Cream</v>
      </c>
    </row>
    <row r="1194" spans="1:20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26</v>
      </c>
      <c r="J1194">
        <v>60</v>
      </c>
      <c r="K1194">
        <v>90</v>
      </c>
      <c r="L1194">
        <v>801</v>
      </c>
      <c r="M1194">
        <v>4</v>
      </c>
      <c r="N1194" s="2">
        <v>41820</v>
      </c>
      <c r="O1194" s="19" t="str">
        <f>VLOOKUP(Coffee_data[[#This Row],[Area Code]],Location!$B$1:$E$157,2,FALSE)</f>
        <v>Utah</v>
      </c>
      <c r="P1194" s="19" t="str">
        <f>VLOOKUP(Coffee_data[[#This Row],[Area Code]],Location!$B$1:$E$157,3,FALSE)</f>
        <v>West</v>
      </c>
      <c r="Q1194" s="19" t="str">
        <f>VLOOKUP(Coffee_data[[#This Row],[Area Code]],Location!$B$1:$E$157,4,FALSE)</f>
        <v>Small Market</v>
      </c>
      <c r="R1194" s="56" t="str">
        <f>HLOOKUP(Coffee_data[[#This Row],[ProductId]],Product!$B$4:$O$7,2,FALSE)</f>
        <v>Regular</v>
      </c>
      <c r="S1194" s="56" t="str">
        <f>HLOOKUP(Coffee_data[[#This Row],[ProductId]],Product!$B$4:$O$7,3,FALSE)</f>
        <v>Espresso</v>
      </c>
      <c r="T1194" s="56" t="str">
        <f>HLOOKUP(Coffee_data[[#This Row],[ProductId]],Product!$B$4:$O$7,4,FALSE)</f>
        <v>Caffe Latte</v>
      </c>
    </row>
    <row r="1195" spans="1:20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95</v>
      </c>
      <c r="L1195">
        <v>801</v>
      </c>
      <c r="M1195">
        <v>5</v>
      </c>
      <c r="N1195" s="2">
        <v>41820</v>
      </c>
      <c r="O1195" s="19" t="str">
        <f>VLOOKUP(Coffee_data[[#This Row],[Area Code]],Location!$B$1:$E$157,2,FALSE)</f>
        <v>Utah</v>
      </c>
      <c r="P1195" s="19" t="str">
        <f>VLOOKUP(Coffee_data[[#This Row],[Area Code]],Location!$B$1:$E$157,3,FALSE)</f>
        <v>West</v>
      </c>
      <c r="Q1195" s="19" t="str">
        <f>VLOOKUP(Coffee_data[[#This Row],[Area Code]],Location!$B$1:$E$157,4,FALSE)</f>
        <v>Small Market</v>
      </c>
      <c r="R1195" s="56" t="str">
        <f>HLOOKUP(Coffee_data[[#This Row],[ProductId]],Product!$B$4:$O$7,2,FALSE)</f>
        <v>Regular</v>
      </c>
      <c r="S1195" s="56" t="str">
        <f>HLOOKUP(Coffee_data[[#This Row],[ProductId]],Product!$B$4:$O$7,3,FALSE)</f>
        <v>Espresso</v>
      </c>
      <c r="T1195" s="56" t="str">
        <f>HLOOKUP(Coffee_data[[#This Row],[ProductId]],Product!$B$4:$O$7,4,FALSE)</f>
        <v>Caffe Mocha</v>
      </c>
    </row>
    <row r="1196" spans="1:20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36</v>
      </c>
      <c r="J1196">
        <v>50</v>
      </c>
      <c r="K1196">
        <v>74</v>
      </c>
      <c r="L1196">
        <v>801</v>
      </c>
      <c r="M1196">
        <v>6</v>
      </c>
      <c r="N1196" s="2">
        <v>41820</v>
      </c>
      <c r="O1196" s="19" t="str">
        <f>VLOOKUP(Coffee_data[[#This Row],[Area Code]],Location!$B$1:$E$157,2,FALSE)</f>
        <v>Utah</v>
      </c>
      <c r="P1196" s="19" t="str">
        <f>VLOOKUP(Coffee_data[[#This Row],[Area Code]],Location!$B$1:$E$157,3,FALSE)</f>
        <v>West</v>
      </c>
      <c r="Q1196" s="19" t="str">
        <f>VLOOKUP(Coffee_data[[#This Row],[Area Code]],Location!$B$1:$E$157,4,FALSE)</f>
        <v>Small Market</v>
      </c>
      <c r="R1196" s="56" t="str">
        <f>HLOOKUP(Coffee_data[[#This Row],[ProductId]],Product!$B$4:$O$7,2,FALSE)</f>
        <v>Decaf</v>
      </c>
      <c r="S1196" s="56" t="str">
        <f>HLOOKUP(Coffee_data[[#This Row],[ProductId]],Product!$B$4:$O$7,3,FALSE)</f>
        <v>Espresso</v>
      </c>
      <c r="T1196" s="56" t="str">
        <f>HLOOKUP(Coffee_data[[#This Row],[ProductId]],Product!$B$4:$O$7,4,FALSE)</f>
        <v>Decaf Espresso</v>
      </c>
    </row>
    <row r="1197" spans="1:20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255</v>
      </c>
      <c r="J1197">
        <v>-90</v>
      </c>
      <c r="K1197">
        <v>101</v>
      </c>
      <c r="L1197">
        <v>209</v>
      </c>
      <c r="M1197">
        <v>1</v>
      </c>
      <c r="N1197" s="2">
        <v>41820</v>
      </c>
      <c r="O1197" s="19" t="str">
        <f>VLOOKUP(Coffee_data[[#This Row],[Area Code]],Location!$B$1:$E$157,2,FALSE)</f>
        <v>California</v>
      </c>
      <c r="P1197" s="19" t="str">
        <f>VLOOKUP(Coffee_data[[#This Row],[Area Code]],Location!$B$1:$E$157,3,FALSE)</f>
        <v>West</v>
      </c>
      <c r="Q1197" s="19" t="str">
        <f>VLOOKUP(Coffee_data[[#This Row],[Area Code]],Location!$B$1:$E$157,4,FALSE)</f>
        <v>Major Market</v>
      </c>
      <c r="R1197" s="56" t="str">
        <f>HLOOKUP(Coffee_data[[#This Row],[ProductId]],Product!$B$4:$O$7,2,FALSE)</f>
        <v>Regular</v>
      </c>
      <c r="S1197" s="56" t="str">
        <f>HLOOKUP(Coffee_data[[#This Row],[ProductId]],Product!$B$4:$O$7,3,FALSE)</f>
        <v>Coffee</v>
      </c>
      <c r="T1197" s="56" t="str">
        <f>HLOOKUP(Coffee_data[[#This Row],[ProductId]],Product!$B$4:$O$7,4,FALSE)</f>
        <v>Amaretto</v>
      </c>
    </row>
    <row r="1198" spans="1:20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483</v>
      </c>
      <c r="J1198">
        <v>690</v>
      </c>
      <c r="K1198">
        <v>1138</v>
      </c>
      <c r="L1198">
        <v>707</v>
      </c>
      <c r="M1198">
        <v>2</v>
      </c>
      <c r="N1198" s="2">
        <v>41820</v>
      </c>
      <c r="O1198" s="19" t="str">
        <f>VLOOKUP(Coffee_data[[#This Row],[Area Code]],Location!$B$1:$E$157,2,FALSE)</f>
        <v>California</v>
      </c>
      <c r="P1198" s="19" t="str">
        <f>VLOOKUP(Coffee_data[[#This Row],[Area Code]],Location!$B$1:$E$157,3,FALSE)</f>
        <v>West</v>
      </c>
      <c r="Q1198" s="19" t="str">
        <f>VLOOKUP(Coffee_data[[#This Row],[Area Code]],Location!$B$1:$E$157,4,FALSE)</f>
        <v>Major Market</v>
      </c>
      <c r="R1198" s="56" t="str">
        <f>HLOOKUP(Coffee_data[[#This Row],[ProductId]],Product!$B$4:$O$7,2,FALSE)</f>
        <v>Regular</v>
      </c>
      <c r="S1198" s="56" t="str">
        <f>HLOOKUP(Coffee_data[[#This Row],[ProductId]],Product!$B$4:$O$7,3,FALSE)</f>
        <v>Coffee</v>
      </c>
      <c r="T1198" s="56" t="str">
        <f>HLOOKUP(Coffee_data[[#This Row],[ProductId]],Product!$B$4:$O$7,4,FALSE)</f>
        <v>Columbian</v>
      </c>
    </row>
    <row r="1199" spans="1:20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97</v>
      </c>
      <c r="J1199">
        <v>170</v>
      </c>
      <c r="K1199">
        <v>270</v>
      </c>
      <c r="L1199">
        <v>805</v>
      </c>
      <c r="M1199">
        <v>8</v>
      </c>
      <c r="N1199" s="2">
        <v>41820</v>
      </c>
      <c r="O1199" s="19" t="str">
        <f>VLOOKUP(Coffee_data[[#This Row],[Area Code]],Location!$B$1:$E$157,2,FALSE)</f>
        <v>California</v>
      </c>
      <c r="P1199" s="19" t="str">
        <f>VLOOKUP(Coffee_data[[#This Row],[Area Code]],Location!$B$1:$E$157,3,FALSE)</f>
        <v>West</v>
      </c>
      <c r="Q1199" s="19" t="str">
        <f>VLOOKUP(Coffee_data[[#This Row],[Area Code]],Location!$B$1:$E$157,4,FALSE)</f>
        <v>Major Market</v>
      </c>
      <c r="R1199" s="56" t="str">
        <f>HLOOKUP(Coffee_data[[#This Row],[ProductId]],Product!$B$4:$O$7,2,FALSE)</f>
        <v>Decaf</v>
      </c>
      <c r="S1199" s="56" t="str">
        <f>HLOOKUP(Coffee_data[[#This Row],[ProductId]],Product!$B$4:$O$7,3,FALSE)</f>
        <v>Herbal Tea</v>
      </c>
      <c r="T1199" s="56" t="str">
        <f>HLOOKUP(Coffee_data[[#This Row],[ProductId]],Product!$B$4:$O$7,4,FALSE)</f>
        <v>Chamomile</v>
      </c>
    </row>
    <row r="1200" spans="1:20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257</v>
      </c>
      <c r="J1200">
        <v>270</v>
      </c>
      <c r="K1200">
        <v>490</v>
      </c>
      <c r="L1200">
        <v>650</v>
      </c>
      <c r="M1200">
        <v>9</v>
      </c>
      <c r="N1200" s="2">
        <v>41820</v>
      </c>
      <c r="O1200" s="19" t="str">
        <f>VLOOKUP(Coffee_data[[#This Row],[Area Code]],Location!$B$1:$E$157,2,FALSE)</f>
        <v>California</v>
      </c>
      <c r="P1200" s="19" t="str">
        <f>VLOOKUP(Coffee_data[[#This Row],[Area Code]],Location!$B$1:$E$157,3,FALSE)</f>
        <v>West</v>
      </c>
      <c r="Q1200" s="19" t="str">
        <f>VLOOKUP(Coffee_data[[#This Row],[Area Code]],Location!$B$1:$E$157,4,FALSE)</f>
        <v>Major Market</v>
      </c>
      <c r="R1200" s="56" t="str">
        <f>HLOOKUP(Coffee_data[[#This Row],[ProductId]],Product!$B$4:$O$7,2,FALSE)</f>
        <v>Decaf</v>
      </c>
      <c r="S1200" s="56" t="str">
        <f>HLOOKUP(Coffee_data[[#This Row],[ProductId]],Product!$B$4:$O$7,3,FALSE)</f>
        <v>Herbal Tea</v>
      </c>
      <c r="T1200" s="56" t="str">
        <f>HLOOKUP(Coffee_data[[#This Row],[ProductId]],Product!$B$4:$O$7,4,FALSE)</f>
        <v>Lemon</v>
      </c>
    </row>
    <row r="1201" spans="1:20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60</v>
      </c>
      <c r="J1201">
        <v>100</v>
      </c>
      <c r="K1201">
        <v>170</v>
      </c>
      <c r="L1201">
        <v>831</v>
      </c>
      <c r="M1201">
        <v>10</v>
      </c>
      <c r="N1201" s="2">
        <v>41820</v>
      </c>
      <c r="O1201" s="19" t="str">
        <f>VLOOKUP(Coffee_data[[#This Row],[Area Code]],Location!$B$1:$E$157,2,FALSE)</f>
        <v>California</v>
      </c>
      <c r="P1201" s="19" t="str">
        <f>VLOOKUP(Coffee_data[[#This Row],[Area Code]],Location!$B$1:$E$157,3,FALSE)</f>
        <v>West</v>
      </c>
      <c r="Q1201" s="19" t="str">
        <f>VLOOKUP(Coffee_data[[#This Row],[Area Code]],Location!$B$1:$E$157,4,FALSE)</f>
        <v>Major Market</v>
      </c>
      <c r="R1201" s="56" t="str">
        <f>HLOOKUP(Coffee_data[[#This Row],[ProductId]],Product!$B$4:$O$7,2,FALSE)</f>
        <v>Decaf</v>
      </c>
      <c r="S1201" s="56" t="str">
        <f>HLOOKUP(Coffee_data[[#This Row],[ProductId]],Product!$B$4:$O$7,3,FALSE)</f>
        <v>Herbal Tea</v>
      </c>
      <c r="T1201" s="56" t="str">
        <f>HLOOKUP(Coffee_data[[#This Row],[ProductId]],Product!$B$4:$O$7,4,FALSE)</f>
        <v>Mint</v>
      </c>
    </row>
    <row r="1202" spans="1:20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49</v>
      </c>
      <c r="J1202">
        <v>110</v>
      </c>
      <c r="K1202">
        <v>159</v>
      </c>
      <c r="L1202">
        <v>562</v>
      </c>
      <c r="M1202">
        <v>11</v>
      </c>
      <c r="N1202" s="2">
        <v>41820</v>
      </c>
      <c r="O1202" s="19" t="str">
        <f>VLOOKUP(Coffee_data[[#This Row],[Area Code]],Location!$B$1:$E$157,2,FALSE)</f>
        <v>California</v>
      </c>
      <c r="P1202" s="19" t="str">
        <f>VLOOKUP(Coffee_data[[#This Row],[Area Code]],Location!$B$1:$E$157,3,FALSE)</f>
        <v>West</v>
      </c>
      <c r="Q1202" s="19" t="str">
        <f>VLOOKUP(Coffee_data[[#This Row],[Area Code]],Location!$B$1:$E$157,4,FALSE)</f>
        <v>Major Market</v>
      </c>
      <c r="R1202" s="56" t="str">
        <f>HLOOKUP(Coffee_data[[#This Row],[ProductId]],Product!$B$4:$O$7,2,FALSE)</f>
        <v>Regular</v>
      </c>
      <c r="S1202" s="56" t="str">
        <f>HLOOKUP(Coffee_data[[#This Row],[ProductId]],Product!$B$4:$O$7,3,FALSE)</f>
        <v>Tea</v>
      </c>
      <c r="T1202" s="56" t="str">
        <f>HLOOKUP(Coffee_data[[#This Row],[ProductId]],Product!$B$4:$O$7,4,FALSE)</f>
        <v>Darjeeling</v>
      </c>
    </row>
    <row r="1203" spans="1:20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72</v>
      </c>
      <c r="J1203">
        <v>90</v>
      </c>
      <c r="K1203">
        <v>162</v>
      </c>
      <c r="L1203">
        <v>831</v>
      </c>
      <c r="M1203">
        <v>12</v>
      </c>
      <c r="N1203" s="2">
        <v>41820</v>
      </c>
      <c r="O1203" s="19" t="str">
        <f>VLOOKUP(Coffee_data[[#This Row],[Area Code]],Location!$B$1:$E$157,2,FALSE)</f>
        <v>California</v>
      </c>
      <c r="P1203" s="19" t="str">
        <f>VLOOKUP(Coffee_data[[#This Row],[Area Code]],Location!$B$1:$E$157,3,FALSE)</f>
        <v>West</v>
      </c>
      <c r="Q1203" s="19" t="str">
        <f>VLOOKUP(Coffee_data[[#This Row],[Area Code]],Location!$B$1:$E$157,4,FALSE)</f>
        <v>Major Market</v>
      </c>
      <c r="R1203" s="56" t="str">
        <f>HLOOKUP(Coffee_data[[#This Row],[ProductId]],Product!$B$4:$O$7,2,FALSE)</f>
        <v>Regular</v>
      </c>
      <c r="S1203" s="56" t="str">
        <f>HLOOKUP(Coffee_data[[#This Row],[ProductId]],Product!$B$4:$O$7,3,FALSE)</f>
        <v>Tea</v>
      </c>
      <c r="T1203" s="56" t="str">
        <f>HLOOKUP(Coffee_data[[#This Row],[ProductId]],Product!$B$4:$O$7,4,FALSE)</f>
        <v>Earl Grey</v>
      </c>
    </row>
    <row r="1204" spans="1:20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43</v>
      </c>
      <c r="J1204">
        <v>50</v>
      </c>
      <c r="K1204">
        <v>80</v>
      </c>
      <c r="L1204">
        <v>415</v>
      </c>
      <c r="M1204">
        <v>13</v>
      </c>
      <c r="N1204" s="2">
        <v>41820</v>
      </c>
      <c r="O1204" s="19" t="str">
        <f>VLOOKUP(Coffee_data[[#This Row],[Area Code]],Location!$B$1:$E$157,2,FALSE)</f>
        <v>California</v>
      </c>
      <c r="P1204" s="19" t="str">
        <f>VLOOKUP(Coffee_data[[#This Row],[Area Code]],Location!$B$1:$E$157,3,FALSE)</f>
        <v>West</v>
      </c>
      <c r="Q1204" s="19" t="str">
        <f>VLOOKUP(Coffee_data[[#This Row],[Area Code]],Location!$B$1:$E$157,4,FALSE)</f>
        <v>Major Market</v>
      </c>
      <c r="R1204" s="56" t="str">
        <f>HLOOKUP(Coffee_data[[#This Row],[ProductId]],Product!$B$4:$O$7,2,FALSE)</f>
        <v>Regular</v>
      </c>
      <c r="S1204" s="56" t="str">
        <f>HLOOKUP(Coffee_data[[#This Row],[ProductId]],Product!$B$4:$O$7,3,FALSE)</f>
        <v>Tea</v>
      </c>
      <c r="T1204" s="56" t="str">
        <f>HLOOKUP(Coffee_data[[#This Row],[ProductId]],Product!$B$4:$O$7,4,FALSE)</f>
        <v>Green Tea</v>
      </c>
    </row>
    <row r="1205" spans="1:20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281</v>
      </c>
      <c r="J1205">
        <v>-40</v>
      </c>
      <c r="K1205">
        <v>247</v>
      </c>
      <c r="L1205">
        <v>707</v>
      </c>
      <c r="M1205">
        <v>3</v>
      </c>
      <c r="N1205" s="2">
        <v>41820</v>
      </c>
      <c r="O1205" s="19" t="str">
        <f>VLOOKUP(Coffee_data[[#This Row],[Area Code]],Location!$B$1:$E$157,2,FALSE)</f>
        <v>California</v>
      </c>
      <c r="P1205" s="19" t="str">
        <f>VLOOKUP(Coffee_data[[#This Row],[Area Code]],Location!$B$1:$E$157,3,FALSE)</f>
        <v>West</v>
      </c>
      <c r="Q1205" s="19" t="str">
        <f>VLOOKUP(Coffee_data[[#This Row],[Area Code]],Location!$B$1:$E$157,4,FALSE)</f>
        <v>Major Market</v>
      </c>
      <c r="R1205" s="56" t="str">
        <f>HLOOKUP(Coffee_data[[#This Row],[ProductId]],Product!$B$4:$O$7,2,FALSE)</f>
        <v>Decaf</v>
      </c>
      <c r="S1205" s="56" t="str">
        <f>HLOOKUP(Coffee_data[[#This Row],[ProductId]],Product!$B$4:$O$7,3,FALSE)</f>
        <v>Coffee</v>
      </c>
      <c r="T1205" s="56" t="str">
        <f>HLOOKUP(Coffee_data[[#This Row],[ProductId]],Product!$B$4:$O$7,4,FALSE)</f>
        <v>Decaf Irish Cream</v>
      </c>
    </row>
    <row r="1206" spans="1:20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184</v>
      </c>
      <c r="J1206">
        <v>260</v>
      </c>
      <c r="K1206">
        <v>510</v>
      </c>
      <c r="L1206">
        <v>818</v>
      </c>
      <c r="M1206">
        <v>4</v>
      </c>
      <c r="N1206" s="2">
        <v>41820</v>
      </c>
      <c r="O1206" s="19" t="str">
        <f>VLOOKUP(Coffee_data[[#This Row],[Area Code]],Location!$B$1:$E$157,2,FALSE)</f>
        <v>California</v>
      </c>
      <c r="P1206" s="19" t="str">
        <f>VLOOKUP(Coffee_data[[#This Row],[Area Code]],Location!$B$1:$E$157,3,FALSE)</f>
        <v>West</v>
      </c>
      <c r="Q1206" s="19" t="str">
        <f>VLOOKUP(Coffee_data[[#This Row],[Area Code]],Location!$B$1:$E$157,4,FALSE)</f>
        <v>Major Market</v>
      </c>
      <c r="R1206" s="56" t="str">
        <f>HLOOKUP(Coffee_data[[#This Row],[ProductId]],Product!$B$4:$O$7,2,FALSE)</f>
        <v>Regular</v>
      </c>
      <c r="S1206" s="56" t="str">
        <f>HLOOKUP(Coffee_data[[#This Row],[ProductId]],Product!$B$4:$O$7,3,FALSE)</f>
        <v>Espresso</v>
      </c>
      <c r="T1206" s="56" t="str">
        <f>HLOOKUP(Coffee_data[[#This Row],[ProductId]],Product!$B$4:$O$7,4,FALSE)</f>
        <v>Caffe Latte</v>
      </c>
    </row>
    <row r="1207" spans="1:20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41820</v>
      </c>
      <c r="O1207" s="19" t="str">
        <f>VLOOKUP(Coffee_data[[#This Row],[Area Code]],Location!$B$1:$E$157,2,FALSE)</f>
        <v>California</v>
      </c>
      <c r="P1207" s="19" t="str">
        <f>VLOOKUP(Coffee_data[[#This Row],[Area Code]],Location!$B$1:$E$157,3,FALSE)</f>
        <v>West</v>
      </c>
      <c r="Q1207" s="19" t="str">
        <f>VLOOKUP(Coffee_data[[#This Row],[Area Code]],Location!$B$1:$E$157,4,FALSE)</f>
        <v>Major Market</v>
      </c>
      <c r="R1207" s="56" t="str">
        <f>HLOOKUP(Coffee_data[[#This Row],[ProductId]],Product!$B$4:$O$7,2,FALSE)</f>
        <v>Regular</v>
      </c>
      <c r="S1207" s="56" t="str">
        <f>HLOOKUP(Coffee_data[[#This Row],[ProductId]],Product!$B$4:$O$7,3,FALSE)</f>
        <v>Espresso</v>
      </c>
      <c r="T1207" s="56" t="str">
        <f>HLOOKUP(Coffee_data[[#This Row],[ProductId]],Product!$B$4:$O$7,4,FALSE)</f>
        <v>Caffe Mocha</v>
      </c>
    </row>
    <row r="1208" spans="1:20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644</v>
      </c>
      <c r="L1208">
        <v>650</v>
      </c>
      <c r="M1208">
        <v>6</v>
      </c>
      <c r="N1208" s="2">
        <v>41820</v>
      </c>
      <c r="O1208" s="19" t="str">
        <f>VLOOKUP(Coffee_data[[#This Row],[Area Code]],Location!$B$1:$E$157,2,FALSE)</f>
        <v>California</v>
      </c>
      <c r="P1208" s="19" t="str">
        <f>VLOOKUP(Coffee_data[[#This Row],[Area Code]],Location!$B$1:$E$157,3,FALSE)</f>
        <v>West</v>
      </c>
      <c r="Q1208" s="19" t="str">
        <f>VLOOKUP(Coffee_data[[#This Row],[Area Code]],Location!$B$1:$E$157,4,FALSE)</f>
        <v>Major Market</v>
      </c>
      <c r="R1208" s="56" t="str">
        <f>HLOOKUP(Coffee_data[[#This Row],[ProductId]],Product!$B$4:$O$7,2,FALSE)</f>
        <v>Decaf</v>
      </c>
      <c r="S1208" s="56" t="str">
        <f>HLOOKUP(Coffee_data[[#This Row],[ProductId]],Product!$B$4:$O$7,3,FALSE)</f>
        <v>Espresso</v>
      </c>
      <c r="T1208" s="56" t="str">
        <f>HLOOKUP(Coffee_data[[#This Row],[ProductId]],Product!$B$4:$O$7,4,FALSE)</f>
        <v>Decaf Espresso</v>
      </c>
    </row>
    <row r="1209" spans="1:20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38</v>
      </c>
      <c r="J1209">
        <v>60</v>
      </c>
      <c r="K1209">
        <v>100</v>
      </c>
      <c r="L1209">
        <v>775</v>
      </c>
      <c r="M1209">
        <v>2</v>
      </c>
      <c r="N1209" s="2">
        <v>41820</v>
      </c>
      <c r="O1209" s="19" t="str">
        <f>VLOOKUP(Coffee_data[[#This Row],[Area Code]],Location!$B$1:$E$157,2,FALSE)</f>
        <v>Nevada</v>
      </c>
      <c r="P1209" s="19" t="str">
        <f>VLOOKUP(Coffee_data[[#This Row],[Area Code]],Location!$B$1:$E$157,3,FALSE)</f>
        <v>West</v>
      </c>
      <c r="Q1209" s="19" t="str">
        <f>VLOOKUP(Coffee_data[[#This Row],[Area Code]],Location!$B$1:$E$157,4,FALSE)</f>
        <v>Small Market</v>
      </c>
      <c r="R1209" s="56" t="str">
        <f>HLOOKUP(Coffee_data[[#This Row],[ProductId]],Product!$B$4:$O$7,2,FALSE)</f>
        <v>Regular</v>
      </c>
      <c r="S1209" s="56" t="str">
        <f>HLOOKUP(Coffee_data[[#This Row],[ProductId]],Product!$B$4:$O$7,3,FALSE)</f>
        <v>Coffee</v>
      </c>
      <c r="T1209" s="56" t="str">
        <f>HLOOKUP(Coffee_data[[#This Row],[ProductId]],Product!$B$4:$O$7,4,FALSE)</f>
        <v>Columbian</v>
      </c>
    </row>
    <row r="1210" spans="1:20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41820</v>
      </c>
      <c r="O1210" s="19" t="str">
        <f>VLOOKUP(Coffee_data[[#This Row],[Area Code]],Location!$B$1:$E$157,2,FALSE)</f>
        <v>Nevada</v>
      </c>
      <c r="P1210" s="19" t="str">
        <f>VLOOKUP(Coffee_data[[#This Row],[Area Code]],Location!$B$1:$E$157,3,FALSE)</f>
        <v>West</v>
      </c>
      <c r="Q1210" s="19" t="str">
        <f>VLOOKUP(Coffee_data[[#This Row],[Area Code]],Location!$B$1:$E$157,4,FALSE)</f>
        <v>Small Market</v>
      </c>
      <c r="R1210" s="56" t="str">
        <f>HLOOKUP(Coffee_data[[#This Row],[ProductId]],Product!$B$4:$O$7,2,FALSE)</f>
        <v>Decaf</v>
      </c>
      <c r="S1210" s="56" t="str">
        <f>HLOOKUP(Coffee_data[[#This Row],[ProductId]],Product!$B$4:$O$7,3,FALSE)</f>
        <v>Herbal Tea</v>
      </c>
      <c r="T1210" s="56" t="str">
        <f>HLOOKUP(Coffee_data[[#This Row],[ProductId]],Product!$B$4:$O$7,4,FALSE)</f>
        <v>Chamomile</v>
      </c>
    </row>
    <row r="1211" spans="1:20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481</v>
      </c>
      <c r="L1211">
        <v>775</v>
      </c>
      <c r="M1211">
        <v>9</v>
      </c>
      <c r="N1211" s="2">
        <v>41820</v>
      </c>
      <c r="O1211" s="19" t="str">
        <f>VLOOKUP(Coffee_data[[#This Row],[Area Code]],Location!$B$1:$E$157,2,FALSE)</f>
        <v>Nevada</v>
      </c>
      <c r="P1211" s="19" t="str">
        <f>VLOOKUP(Coffee_data[[#This Row],[Area Code]],Location!$B$1:$E$157,3,FALSE)</f>
        <v>West</v>
      </c>
      <c r="Q1211" s="19" t="str">
        <f>VLOOKUP(Coffee_data[[#This Row],[Area Code]],Location!$B$1:$E$157,4,FALSE)</f>
        <v>Small Market</v>
      </c>
      <c r="R1211" s="56" t="str">
        <f>HLOOKUP(Coffee_data[[#This Row],[ProductId]],Product!$B$4:$O$7,2,FALSE)</f>
        <v>Decaf</v>
      </c>
      <c r="S1211" s="56" t="str">
        <f>HLOOKUP(Coffee_data[[#This Row],[ProductId]],Product!$B$4:$O$7,3,FALSE)</f>
        <v>Herbal Tea</v>
      </c>
      <c r="T1211" s="56" t="str">
        <f>HLOOKUP(Coffee_data[[#This Row],[ProductId]],Product!$B$4:$O$7,4,FALSE)</f>
        <v>Lemon</v>
      </c>
    </row>
    <row r="1212" spans="1:20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320</v>
      </c>
      <c r="L1212">
        <v>775</v>
      </c>
      <c r="M1212">
        <v>10</v>
      </c>
      <c r="N1212" s="2">
        <v>41820</v>
      </c>
      <c r="O1212" s="19" t="str">
        <f>VLOOKUP(Coffee_data[[#This Row],[Area Code]],Location!$B$1:$E$157,2,FALSE)</f>
        <v>Nevada</v>
      </c>
      <c r="P1212" s="19" t="str">
        <f>VLOOKUP(Coffee_data[[#This Row],[Area Code]],Location!$B$1:$E$157,3,FALSE)</f>
        <v>West</v>
      </c>
      <c r="Q1212" s="19" t="str">
        <f>VLOOKUP(Coffee_data[[#This Row],[Area Code]],Location!$B$1:$E$157,4,FALSE)</f>
        <v>Small Market</v>
      </c>
      <c r="R1212" s="56" t="str">
        <f>HLOOKUP(Coffee_data[[#This Row],[ProductId]],Product!$B$4:$O$7,2,FALSE)</f>
        <v>Decaf</v>
      </c>
      <c r="S1212" s="56" t="str">
        <f>HLOOKUP(Coffee_data[[#This Row],[ProductId]],Product!$B$4:$O$7,3,FALSE)</f>
        <v>Herbal Tea</v>
      </c>
      <c r="T1212" s="56" t="str">
        <f>HLOOKUP(Coffee_data[[#This Row],[ProductId]],Product!$B$4:$O$7,4,FALSE)</f>
        <v>Mint</v>
      </c>
    </row>
    <row r="1213" spans="1:20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41820</v>
      </c>
      <c r="O1213" s="19" t="str">
        <f>VLOOKUP(Coffee_data[[#This Row],[Area Code]],Location!$B$1:$E$157,2,FALSE)</f>
        <v>Nevada</v>
      </c>
      <c r="P1213" s="19" t="str">
        <f>VLOOKUP(Coffee_data[[#This Row],[Area Code]],Location!$B$1:$E$157,3,FALSE)</f>
        <v>West</v>
      </c>
      <c r="Q1213" s="19" t="str">
        <f>VLOOKUP(Coffee_data[[#This Row],[Area Code]],Location!$B$1:$E$157,4,FALSE)</f>
        <v>Small Market</v>
      </c>
      <c r="R1213" s="56" t="str">
        <f>HLOOKUP(Coffee_data[[#This Row],[ProductId]],Product!$B$4:$O$7,2,FALSE)</f>
        <v>Regular</v>
      </c>
      <c r="S1213" s="56" t="str">
        <f>HLOOKUP(Coffee_data[[#This Row],[ProductId]],Product!$B$4:$O$7,3,FALSE)</f>
        <v>Tea</v>
      </c>
      <c r="T1213" s="56" t="str">
        <f>HLOOKUP(Coffee_data[[#This Row],[ProductId]],Product!$B$4:$O$7,4,FALSE)</f>
        <v>Darjeeling</v>
      </c>
    </row>
    <row r="1214" spans="1:20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189</v>
      </c>
      <c r="J1214">
        <v>190</v>
      </c>
      <c r="K1214">
        <v>360</v>
      </c>
      <c r="L1214">
        <v>775</v>
      </c>
      <c r="M1214">
        <v>12</v>
      </c>
      <c r="N1214" s="2">
        <v>41820</v>
      </c>
      <c r="O1214" s="19" t="str">
        <f>VLOOKUP(Coffee_data[[#This Row],[Area Code]],Location!$B$1:$E$157,2,FALSE)</f>
        <v>Nevada</v>
      </c>
      <c r="P1214" s="19" t="str">
        <f>VLOOKUP(Coffee_data[[#This Row],[Area Code]],Location!$B$1:$E$157,3,FALSE)</f>
        <v>West</v>
      </c>
      <c r="Q1214" s="19" t="str">
        <f>VLOOKUP(Coffee_data[[#This Row],[Area Code]],Location!$B$1:$E$157,4,FALSE)</f>
        <v>Small Market</v>
      </c>
      <c r="R1214" s="56" t="str">
        <f>HLOOKUP(Coffee_data[[#This Row],[ProductId]],Product!$B$4:$O$7,2,FALSE)</f>
        <v>Regular</v>
      </c>
      <c r="S1214" s="56" t="str">
        <f>HLOOKUP(Coffee_data[[#This Row],[ProductId]],Product!$B$4:$O$7,3,FALSE)</f>
        <v>Tea</v>
      </c>
      <c r="T1214" s="56" t="str">
        <f>HLOOKUP(Coffee_data[[#This Row],[ProductId]],Product!$B$4:$O$7,4,FALSE)</f>
        <v>Earl Grey</v>
      </c>
    </row>
    <row r="1215" spans="1:20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149</v>
      </c>
      <c r="J1215">
        <v>-170</v>
      </c>
      <c r="K1215">
        <v>13</v>
      </c>
      <c r="L1215">
        <v>702</v>
      </c>
      <c r="M1215">
        <v>13</v>
      </c>
      <c r="N1215" s="2">
        <v>41820</v>
      </c>
      <c r="O1215" s="19" t="str">
        <f>VLOOKUP(Coffee_data[[#This Row],[Area Code]],Location!$B$1:$E$157,2,FALSE)</f>
        <v>Nevada</v>
      </c>
      <c r="P1215" s="19" t="str">
        <f>VLOOKUP(Coffee_data[[#This Row],[Area Code]],Location!$B$1:$E$157,3,FALSE)</f>
        <v>West</v>
      </c>
      <c r="Q1215" s="19" t="str">
        <f>VLOOKUP(Coffee_data[[#This Row],[Area Code]],Location!$B$1:$E$157,4,FALSE)</f>
        <v>Small Market</v>
      </c>
      <c r="R1215" s="56" t="str">
        <f>HLOOKUP(Coffee_data[[#This Row],[ProductId]],Product!$B$4:$O$7,2,FALSE)</f>
        <v>Regular</v>
      </c>
      <c r="S1215" s="56" t="str">
        <f>HLOOKUP(Coffee_data[[#This Row],[ProductId]],Product!$B$4:$O$7,3,FALSE)</f>
        <v>Tea</v>
      </c>
      <c r="T1215" s="56" t="str">
        <f>HLOOKUP(Coffee_data[[#This Row],[ProductId]],Product!$B$4:$O$7,4,FALSE)</f>
        <v>Green Tea</v>
      </c>
    </row>
    <row r="1216" spans="1:20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37</v>
      </c>
      <c r="J1216">
        <v>50</v>
      </c>
      <c r="K1216">
        <v>93</v>
      </c>
      <c r="L1216">
        <v>775</v>
      </c>
      <c r="M1216">
        <v>3</v>
      </c>
      <c r="N1216" s="2">
        <v>41820</v>
      </c>
      <c r="O1216" s="19" t="str">
        <f>VLOOKUP(Coffee_data[[#This Row],[Area Code]],Location!$B$1:$E$157,2,FALSE)</f>
        <v>Nevada</v>
      </c>
      <c r="P1216" s="19" t="str">
        <f>VLOOKUP(Coffee_data[[#This Row],[Area Code]],Location!$B$1:$E$157,3,FALSE)</f>
        <v>West</v>
      </c>
      <c r="Q1216" s="19" t="str">
        <f>VLOOKUP(Coffee_data[[#This Row],[Area Code]],Location!$B$1:$E$157,4,FALSE)</f>
        <v>Small Market</v>
      </c>
      <c r="R1216" s="56" t="str">
        <f>HLOOKUP(Coffee_data[[#This Row],[ProductId]],Product!$B$4:$O$7,2,FALSE)</f>
        <v>Decaf</v>
      </c>
      <c r="S1216" s="56" t="str">
        <f>HLOOKUP(Coffee_data[[#This Row],[ProductId]],Product!$B$4:$O$7,3,FALSE)</f>
        <v>Coffee</v>
      </c>
      <c r="T1216" s="56" t="str">
        <f>HLOOKUP(Coffee_data[[#This Row],[ProductId]],Product!$B$4:$O$7,4,FALSE)</f>
        <v>Decaf Irish Cream</v>
      </c>
    </row>
    <row r="1217" spans="1:20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36</v>
      </c>
      <c r="L1217">
        <v>702</v>
      </c>
      <c r="M1217">
        <v>4</v>
      </c>
      <c r="N1217" s="2">
        <v>41820</v>
      </c>
      <c r="O1217" s="19" t="str">
        <f>VLOOKUP(Coffee_data[[#This Row],[Area Code]],Location!$B$1:$E$157,2,FALSE)</f>
        <v>Nevada</v>
      </c>
      <c r="P1217" s="19" t="str">
        <f>VLOOKUP(Coffee_data[[#This Row],[Area Code]],Location!$B$1:$E$157,3,FALSE)</f>
        <v>West</v>
      </c>
      <c r="Q1217" s="19" t="str">
        <f>VLOOKUP(Coffee_data[[#This Row],[Area Code]],Location!$B$1:$E$157,4,FALSE)</f>
        <v>Small Market</v>
      </c>
      <c r="R1217" s="56" t="str">
        <f>HLOOKUP(Coffee_data[[#This Row],[ProductId]],Product!$B$4:$O$7,2,FALSE)</f>
        <v>Regular</v>
      </c>
      <c r="S1217" s="56" t="str">
        <f>HLOOKUP(Coffee_data[[#This Row],[ProductId]],Product!$B$4:$O$7,3,FALSE)</f>
        <v>Espresso</v>
      </c>
      <c r="T1217" s="56" t="str">
        <f>HLOOKUP(Coffee_data[[#This Row],[ProductId]],Product!$B$4:$O$7,4,FALSE)</f>
        <v>Caffe Latte</v>
      </c>
    </row>
    <row r="1218" spans="1:20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41820</v>
      </c>
      <c r="O1218" s="19" t="str">
        <f>VLOOKUP(Coffee_data[[#This Row],[Area Code]],Location!$B$1:$E$157,2,FALSE)</f>
        <v>Nevada</v>
      </c>
      <c r="P1218" s="19" t="str">
        <f>VLOOKUP(Coffee_data[[#This Row],[Area Code]],Location!$B$1:$E$157,3,FALSE)</f>
        <v>West</v>
      </c>
      <c r="Q1218" s="19" t="str">
        <f>VLOOKUP(Coffee_data[[#This Row],[Area Code]],Location!$B$1:$E$157,4,FALSE)</f>
        <v>Small Market</v>
      </c>
      <c r="R1218" s="56" t="str">
        <f>HLOOKUP(Coffee_data[[#This Row],[ProductId]],Product!$B$4:$O$7,2,FALSE)</f>
        <v>Regular</v>
      </c>
      <c r="S1218" s="56" t="str">
        <f>HLOOKUP(Coffee_data[[#This Row],[ProductId]],Product!$B$4:$O$7,3,FALSE)</f>
        <v>Espresso</v>
      </c>
      <c r="T1218" s="56" t="str">
        <f>HLOOKUP(Coffee_data[[#This Row],[ProductId]],Product!$B$4:$O$7,4,FALSE)</f>
        <v>Caffe Mocha</v>
      </c>
    </row>
    <row r="1219" spans="1:20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41820</v>
      </c>
      <c r="O1219" s="19" t="str">
        <f>VLOOKUP(Coffee_data[[#This Row],[Area Code]],Location!$B$1:$E$157,2,FALSE)</f>
        <v>Nevada</v>
      </c>
      <c r="P1219" s="19" t="str">
        <f>VLOOKUP(Coffee_data[[#This Row],[Area Code]],Location!$B$1:$E$157,3,FALSE)</f>
        <v>West</v>
      </c>
      <c r="Q1219" s="19" t="str">
        <f>VLOOKUP(Coffee_data[[#This Row],[Area Code]],Location!$B$1:$E$157,4,FALSE)</f>
        <v>Small Market</v>
      </c>
      <c r="R1219" s="56" t="str">
        <f>HLOOKUP(Coffee_data[[#This Row],[ProductId]],Product!$B$4:$O$7,2,FALSE)</f>
        <v>Decaf</v>
      </c>
      <c r="S1219" s="56" t="str">
        <f>HLOOKUP(Coffee_data[[#This Row],[ProductId]],Product!$B$4:$O$7,3,FALSE)</f>
        <v>Espresso</v>
      </c>
      <c r="T1219" s="56" t="str">
        <f>HLOOKUP(Coffee_data[[#This Row],[ProductId]],Product!$B$4:$O$7,4,FALSE)</f>
        <v>Decaf Espresso</v>
      </c>
    </row>
    <row r="1220" spans="1:20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41</v>
      </c>
      <c r="J1220">
        <v>70</v>
      </c>
      <c r="K1220">
        <v>110</v>
      </c>
      <c r="L1220">
        <v>971</v>
      </c>
      <c r="M1220">
        <v>1</v>
      </c>
      <c r="N1220" s="2">
        <v>41820</v>
      </c>
      <c r="O1220" s="19" t="str">
        <f>VLOOKUP(Coffee_data[[#This Row],[Area Code]],Location!$B$1:$E$157,2,FALSE)</f>
        <v>Oregon</v>
      </c>
      <c r="P1220" s="19" t="str">
        <f>VLOOKUP(Coffee_data[[#This Row],[Area Code]],Location!$B$1:$E$157,3,FALSE)</f>
        <v>West</v>
      </c>
      <c r="Q1220" s="19" t="str">
        <f>VLOOKUP(Coffee_data[[#This Row],[Area Code]],Location!$B$1:$E$157,4,FALSE)</f>
        <v>Small Market</v>
      </c>
      <c r="R1220" s="56" t="str">
        <f>HLOOKUP(Coffee_data[[#This Row],[ProductId]],Product!$B$4:$O$7,2,FALSE)</f>
        <v>Regular</v>
      </c>
      <c r="S1220" s="56" t="str">
        <f>HLOOKUP(Coffee_data[[#This Row],[ProductId]],Product!$B$4:$O$7,3,FALSE)</f>
        <v>Coffee</v>
      </c>
      <c r="T1220" s="56" t="str">
        <f>HLOOKUP(Coffee_data[[#This Row],[ProductId]],Product!$B$4:$O$7,4,FALSE)</f>
        <v>Amaretto</v>
      </c>
    </row>
    <row r="1221" spans="1:20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38</v>
      </c>
      <c r="J1221">
        <v>70</v>
      </c>
      <c r="K1221">
        <v>112</v>
      </c>
      <c r="L1221">
        <v>971</v>
      </c>
      <c r="M1221">
        <v>2</v>
      </c>
      <c r="N1221" s="2">
        <v>41820</v>
      </c>
      <c r="O1221" s="19" t="str">
        <f>VLOOKUP(Coffee_data[[#This Row],[Area Code]],Location!$B$1:$E$157,2,FALSE)</f>
        <v>Oregon</v>
      </c>
      <c r="P1221" s="19" t="str">
        <f>VLOOKUP(Coffee_data[[#This Row],[Area Code]],Location!$B$1:$E$157,3,FALSE)</f>
        <v>West</v>
      </c>
      <c r="Q1221" s="19" t="str">
        <f>VLOOKUP(Coffee_data[[#This Row],[Area Code]],Location!$B$1:$E$157,4,FALSE)</f>
        <v>Small Market</v>
      </c>
      <c r="R1221" s="56" t="str">
        <f>HLOOKUP(Coffee_data[[#This Row],[ProductId]],Product!$B$4:$O$7,2,FALSE)</f>
        <v>Regular</v>
      </c>
      <c r="S1221" s="56" t="str">
        <f>HLOOKUP(Coffee_data[[#This Row],[ProductId]],Product!$B$4:$O$7,3,FALSE)</f>
        <v>Coffee</v>
      </c>
      <c r="T1221" s="56" t="str">
        <f>HLOOKUP(Coffee_data[[#This Row],[ProductId]],Product!$B$4:$O$7,4,FALSE)</f>
        <v>Columbian</v>
      </c>
    </row>
    <row r="1222" spans="1:20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52</v>
      </c>
      <c r="L1222">
        <v>503</v>
      </c>
      <c r="M1222">
        <v>8</v>
      </c>
      <c r="N1222" s="2">
        <v>41820</v>
      </c>
      <c r="O1222" s="19" t="str">
        <f>VLOOKUP(Coffee_data[[#This Row],[Area Code]],Location!$B$1:$E$157,2,FALSE)</f>
        <v>Oregon</v>
      </c>
      <c r="P1222" s="19" t="str">
        <f>VLOOKUP(Coffee_data[[#This Row],[Area Code]],Location!$B$1:$E$157,3,FALSE)</f>
        <v>West</v>
      </c>
      <c r="Q1222" s="19" t="str">
        <f>VLOOKUP(Coffee_data[[#This Row],[Area Code]],Location!$B$1:$E$157,4,FALSE)</f>
        <v>Small Market</v>
      </c>
      <c r="R1222" s="56" t="str">
        <f>HLOOKUP(Coffee_data[[#This Row],[ProductId]],Product!$B$4:$O$7,2,FALSE)</f>
        <v>Decaf</v>
      </c>
      <c r="S1222" s="56" t="str">
        <f>HLOOKUP(Coffee_data[[#This Row],[ProductId]],Product!$B$4:$O$7,3,FALSE)</f>
        <v>Herbal Tea</v>
      </c>
      <c r="T1222" s="56" t="str">
        <f>HLOOKUP(Coffee_data[[#This Row],[ProductId]],Product!$B$4:$O$7,4,FALSE)</f>
        <v>Chamomile</v>
      </c>
    </row>
    <row r="1223" spans="1:20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71</v>
      </c>
      <c r="L1223">
        <v>503</v>
      </c>
      <c r="M1223">
        <v>9</v>
      </c>
      <c r="N1223" s="2">
        <v>41820</v>
      </c>
      <c r="O1223" s="19" t="str">
        <f>VLOOKUP(Coffee_data[[#This Row],[Area Code]],Location!$B$1:$E$157,2,FALSE)</f>
        <v>Oregon</v>
      </c>
      <c r="P1223" s="19" t="str">
        <f>VLOOKUP(Coffee_data[[#This Row],[Area Code]],Location!$B$1:$E$157,3,FALSE)</f>
        <v>West</v>
      </c>
      <c r="Q1223" s="19" t="str">
        <f>VLOOKUP(Coffee_data[[#This Row],[Area Code]],Location!$B$1:$E$157,4,FALSE)</f>
        <v>Small Market</v>
      </c>
      <c r="R1223" s="56" t="str">
        <f>HLOOKUP(Coffee_data[[#This Row],[ProductId]],Product!$B$4:$O$7,2,FALSE)</f>
        <v>Decaf</v>
      </c>
      <c r="S1223" s="56" t="str">
        <f>HLOOKUP(Coffee_data[[#This Row],[ProductId]],Product!$B$4:$O$7,3,FALSE)</f>
        <v>Herbal Tea</v>
      </c>
      <c r="T1223" s="56" t="str">
        <f>HLOOKUP(Coffee_data[[#This Row],[ProductId]],Product!$B$4:$O$7,4,FALSE)</f>
        <v>Lemon</v>
      </c>
    </row>
    <row r="1224" spans="1:20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31</v>
      </c>
      <c r="L1224">
        <v>541</v>
      </c>
      <c r="M1224">
        <v>11</v>
      </c>
      <c r="N1224" s="2">
        <v>41820</v>
      </c>
      <c r="O1224" s="19" t="str">
        <f>VLOOKUP(Coffee_data[[#This Row],[Area Code]],Location!$B$1:$E$157,2,FALSE)</f>
        <v>Oregon</v>
      </c>
      <c r="P1224" s="19" t="str">
        <f>VLOOKUP(Coffee_data[[#This Row],[Area Code]],Location!$B$1:$E$157,3,FALSE)</f>
        <v>West</v>
      </c>
      <c r="Q1224" s="19" t="str">
        <f>VLOOKUP(Coffee_data[[#This Row],[Area Code]],Location!$B$1:$E$157,4,FALSE)</f>
        <v>Small Market</v>
      </c>
      <c r="R1224" s="56" t="str">
        <f>HLOOKUP(Coffee_data[[#This Row],[ProductId]],Product!$B$4:$O$7,2,FALSE)</f>
        <v>Regular</v>
      </c>
      <c r="S1224" s="56" t="str">
        <f>HLOOKUP(Coffee_data[[#This Row],[ProductId]],Product!$B$4:$O$7,3,FALSE)</f>
        <v>Tea</v>
      </c>
      <c r="T1224" s="56" t="str">
        <f>HLOOKUP(Coffee_data[[#This Row],[ProductId]],Product!$B$4:$O$7,4,FALSE)</f>
        <v>Darjeeling</v>
      </c>
    </row>
    <row r="1225" spans="1:20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41820</v>
      </c>
      <c r="O1225" s="19" t="str">
        <f>VLOOKUP(Coffee_data[[#This Row],[Area Code]],Location!$B$1:$E$157,2,FALSE)</f>
        <v>Oregon</v>
      </c>
      <c r="P1225" s="19" t="str">
        <f>VLOOKUP(Coffee_data[[#This Row],[Area Code]],Location!$B$1:$E$157,3,FALSE)</f>
        <v>West</v>
      </c>
      <c r="Q1225" s="19" t="str">
        <f>VLOOKUP(Coffee_data[[#This Row],[Area Code]],Location!$B$1:$E$157,4,FALSE)</f>
        <v>Small Market</v>
      </c>
      <c r="R1225" s="56" t="str">
        <f>HLOOKUP(Coffee_data[[#This Row],[ProductId]],Product!$B$4:$O$7,2,FALSE)</f>
        <v>Regular</v>
      </c>
      <c r="S1225" s="56" t="str">
        <f>HLOOKUP(Coffee_data[[#This Row],[ProductId]],Product!$B$4:$O$7,3,FALSE)</f>
        <v>Tea</v>
      </c>
      <c r="T1225" s="56" t="str">
        <f>HLOOKUP(Coffee_data[[#This Row],[ProductId]],Product!$B$4:$O$7,4,FALSE)</f>
        <v>Earl Grey</v>
      </c>
    </row>
    <row r="1226" spans="1:20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233</v>
      </c>
      <c r="L1226">
        <v>503</v>
      </c>
      <c r="M1226">
        <v>13</v>
      </c>
      <c r="N1226" s="2">
        <v>41820</v>
      </c>
      <c r="O1226" s="19" t="str">
        <f>VLOOKUP(Coffee_data[[#This Row],[Area Code]],Location!$B$1:$E$157,2,FALSE)</f>
        <v>Oregon</v>
      </c>
      <c r="P1226" s="19" t="str">
        <f>VLOOKUP(Coffee_data[[#This Row],[Area Code]],Location!$B$1:$E$157,3,FALSE)</f>
        <v>West</v>
      </c>
      <c r="Q1226" s="19" t="str">
        <f>VLOOKUP(Coffee_data[[#This Row],[Area Code]],Location!$B$1:$E$157,4,FALSE)</f>
        <v>Small Market</v>
      </c>
      <c r="R1226" s="56" t="str">
        <f>HLOOKUP(Coffee_data[[#This Row],[ProductId]],Product!$B$4:$O$7,2,FALSE)</f>
        <v>Regular</v>
      </c>
      <c r="S1226" s="56" t="str">
        <f>HLOOKUP(Coffee_data[[#This Row],[ProductId]],Product!$B$4:$O$7,3,FALSE)</f>
        <v>Tea</v>
      </c>
      <c r="T1226" s="56" t="str">
        <f>HLOOKUP(Coffee_data[[#This Row],[ProductId]],Product!$B$4:$O$7,4,FALSE)</f>
        <v>Green Tea</v>
      </c>
    </row>
    <row r="1227" spans="1:20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43</v>
      </c>
      <c r="J1227">
        <v>60</v>
      </c>
      <c r="K1227">
        <v>97</v>
      </c>
      <c r="L1227">
        <v>503</v>
      </c>
      <c r="M1227">
        <v>3</v>
      </c>
      <c r="N1227" s="2">
        <v>41820</v>
      </c>
      <c r="O1227" s="19" t="str">
        <f>VLOOKUP(Coffee_data[[#This Row],[Area Code]],Location!$B$1:$E$157,2,FALSE)</f>
        <v>Oregon</v>
      </c>
      <c r="P1227" s="19" t="str">
        <f>VLOOKUP(Coffee_data[[#This Row],[Area Code]],Location!$B$1:$E$157,3,FALSE)</f>
        <v>West</v>
      </c>
      <c r="Q1227" s="19" t="str">
        <f>VLOOKUP(Coffee_data[[#This Row],[Area Code]],Location!$B$1:$E$157,4,FALSE)</f>
        <v>Small Market</v>
      </c>
      <c r="R1227" s="56" t="str">
        <f>HLOOKUP(Coffee_data[[#This Row],[ProductId]],Product!$B$4:$O$7,2,FALSE)</f>
        <v>Decaf</v>
      </c>
      <c r="S1227" s="56" t="str">
        <f>HLOOKUP(Coffee_data[[#This Row],[ProductId]],Product!$B$4:$O$7,3,FALSE)</f>
        <v>Coffee</v>
      </c>
      <c r="T1227" s="56" t="str">
        <f>HLOOKUP(Coffee_data[[#This Row],[ProductId]],Product!$B$4:$O$7,4,FALSE)</f>
        <v>Decaf Irish Cream</v>
      </c>
    </row>
    <row r="1228" spans="1:20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36</v>
      </c>
      <c r="J1228">
        <v>70</v>
      </c>
      <c r="K1228">
        <v>114</v>
      </c>
      <c r="L1228">
        <v>971</v>
      </c>
      <c r="M1228">
        <v>4</v>
      </c>
      <c r="N1228" s="2">
        <v>41820</v>
      </c>
      <c r="O1228" s="19" t="str">
        <f>VLOOKUP(Coffee_data[[#This Row],[Area Code]],Location!$B$1:$E$157,2,FALSE)</f>
        <v>Oregon</v>
      </c>
      <c r="P1228" s="19" t="str">
        <f>VLOOKUP(Coffee_data[[#This Row],[Area Code]],Location!$B$1:$E$157,3,FALSE)</f>
        <v>West</v>
      </c>
      <c r="Q1228" s="19" t="str">
        <f>VLOOKUP(Coffee_data[[#This Row],[Area Code]],Location!$B$1:$E$157,4,FALSE)</f>
        <v>Small Market</v>
      </c>
      <c r="R1228" s="56" t="str">
        <f>HLOOKUP(Coffee_data[[#This Row],[ProductId]],Product!$B$4:$O$7,2,FALSE)</f>
        <v>Regular</v>
      </c>
      <c r="S1228" s="56" t="str">
        <f>HLOOKUP(Coffee_data[[#This Row],[ProductId]],Product!$B$4:$O$7,3,FALSE)</f>
        <v>Espresso</v>
      </c>
      <c r="T1228" s="56" t="str">
        <f>HLOOKUP(Coffee_data[[#This Row],[ProductId]],Product!$B$4:$O$7,4,FALSE)</f>
        <v>Caffe Latte</v>
      </c>
    </row>
    <row r="1229" spans="1:20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45</v>
      </c>
      <c r="J1229">
        <v>60</v>
      </c>
      <c r="K1229">
        <v>105</v>
      </c>
      <c r="L1229">
        <v>503</v>
      </c>
      <c r="M1229">
        <v>5</v>
      </c>
      <c r="N1229" s="2">
        <v>41820</v>
      </c>
      <c r="O1229" s="19" t="str">
        <f>VLOOKUP(Coffee_data[[#This Row],[Area Code]],Location!$B$1:$E$157,2,FALSE)</f>
        <v>Oregon</v>
      </c>
      <c r="P1229" s="19" t="str">
        <f>VLOOKUP(Coffee_data[[#This Row],[Area Code]],Location!$B$1:$E$157,3,FALSE)</f>
        <v>West</v>
      </c>
      <c r="Q1229" s="19" t="str">
        <f>VLOOKUP(Coffee_data[[#This Row],[Area Code]],Location!$B$1:$E$157,4,FALSE)</f>
        <v>Small Market</v>
      </c>
      <c r="R1229" s="56" t="str">
        <f>HLOOKUP(Coffee_data[[#This Row],[ProductId]],Product!$B$4:$O$7,2,FALSE)</f>
        <v>Regular</v>
      </c>
      <c r="S1229" s="56" t="str">
        <f>HLOOKUP(Coffee_data[[#This Row],[ProductId]],Product!$B$4:$O$7,3,FALSE)</f>
        <v>Espresso</v>
      </c>
      <c r="T1229" s="56" t="str">
        <f>HLOOKUP(Coffee_data[[#This Row],[ProductId]],Product!$B$4:$O$7,4,FALSE)</f>
        <v>Caffe Mocha</v>
      </c>
    </row>
    <row r="1230" spans="1:20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171</v>
      </c>
      <c r="J1230">
        <v>140</v>
      </c>
      <c r="K1230">
        <v>276</v>
      </c>
      <c r="L1230">
        <v>541</v>
      </c>
      <c r="M1230">
        <v>6</v>
      </c>
      <c r="N1230" s="2">
        <v>41820</v>
      </c>
      <c r="O1230" s="19" t="str">
        <f>VLOOKUP(Coffee_data[[#This Row],[Area Code]],Location!$B$1:$E$157,2,FALSE)</f>
        <v>Oregon</v>
      </c>
      <c r="P1230" s="19" t="str">
        <f>VLOOKUP(Coffee_data[[#This Row],[Area Code]],Location!$B$1:$E$157,3,FALSE)</f>
        <v>West</v>
      </c>
      <c r="Q1230" s="19" t="str">
        <f>VLOOKUP(Coffee_data[[#This Row],[Area Code]],Location!$B$1:$E$157,4,FALSE)</f>
        <v>Small Market</v>
      </c>
      <c r="R1230" s="56" t="str">
        <f>HLOOKUP(Coffee_data[[#This Row],[ProductId]],Product!$B$4:$O$7,2,FALSE)</f>
        <v>Decaf</v>
      </c>
      <c r="S1230" s="56" t="str">
        <f>HLOOKUP(Coffee_data[[#This Row],[ProductId]],Product!$B$4:$O$7,3,FALSE)</f>
        <v>Espresso</v>
      </c>
      <c r="T1230" s="56" t="str">
        <f>HLOOKUP(Coffee_data[[#This Row],[ProductId]],Product!$B$4:$O$7,4,FALSE)</f>
        <v>Decaf Espresso</v>
      </c>
    </row>
    <row r="1231" spans="1:20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78</v>
      </c>
      <c r="J1231">
        <v>120</v>
      </c>
      <c r="K1231">
        <v>190</v>
      </c>
      <c r="L1231">
        <v>425</v>
      </c>
      <c r="M1231">
        <v>8</v>
      </c>
      <c r="N1231" s="2">
        <v>41820</v>
      </c>
      <c r="O1231" s="19" t="str">
        <f>VLOOKUP(Coffee_data[[#This Row],[Area Code]],Location!$B$1:$E$157,2,FALSE)</f>
        <v>Washington</v>
      </c>
      <c r="P1231" s="19" t="str">
        <f>VLOOKUP(Coffee_data[[#This Row],[Area Code]],Location!$B$1:$E$157,3,FALSE)</f>
        <v>West</v>
      </c>
      <c r="Q1231" s="19" t="str">
        <f>VLOOKUP(Coffee_data[[#This Row],[Area Code]],Location!$B$1:$E$157,4,FALSE)</f>
        <v>Small Market</v>
      </c>
      <c r="R1231" s="56" t="str">
        <f>HLOOKUP(Coffee_data[[#This Row],[ProductId]],Product!$B$4:$O$7,2,FALSE)</f>
        <v>Decaf</v>
      </c>
      <c r="S1231" s="56" t="str">
        <f>HLOOKUP(Coffee_data[[#This Row],[ProductId]],Product!$B$4:$O$7,3,FALSE)</f>
        <v>Herbal Tea</v>
      </c>
      <c r="T1231" s="56" t="str">
        <f>HLOOKUP(Coffee_data[[#This Row],[ProductId]],Product!$B$4:$O$7,4,FALSE)</f>
        <v>Chamomile</v>
      </c>
    </row>
    <row r="1232" spans="1:20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39</v>
      </c>
      <c r="J1232">
        <v>50</v>
      </c>
      <c r="K1232">
        <v>71</v>
      </c>
      <c r="L1232">
        <v>509</v>
      </c>
      <c r="M1232">
        <v>9</v>
      </c>
      <c r="N1232" s="2">
        <v>41820</v>
      </c>
      <c r="O1232" s="19" t="str">
        <f>VLOOKUP(Coffee_data[[#This Row],[Area Code]],Location!$B$1:$E$157,2,FALSE)</f>
        <v>Washington</v>
      </c>
      <c r="P1232" s="19" t="str">
        <f>VLOOKUP(Coffee_data[[#This Row],[Area Code]],Location!$B$1:$E$157,3,FALSE)</f>
        <v>West</v>
      </c>
      <c r="Q1232" s="19" t="str">
        <f>VLOOKUP(Coffee_data[[#This Row],[Area Code]],Location!$B$1:$E$157,4,FALSE)</f>
        <v>Small Market</v>
      </c>
      <c r="R1232" s="56" t="str">
        <f>HLOOKUP(Coffee_data[[#This Row],[ProductId]],Product!$B$4:$O$7,2,FALSE)</f>
        <v>Decaf</v>
      </c>
      <c r="S1232" s="56" t="str">
        <f>HLOOKUP(Coffee_data[[#This Row],[ProductId]],Product!$B$4:$O$7,3,FALSE)</f>
        <v>Herbal Tea</v>
      </c>
      <c r="T1232" s="56" t="str">
        <f>HLOOKUP(Coffee_data[[#This Row],[ProductId]],Product!$B$4:$O$7,4,FALSE)</f>
        <v>Lemon</v>
      </c>
    </row>
    <row r="1233" spans="1:20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81</v>
      </c>
      <c r="L1233">
        <v>509</v>
      </c>
      <c r="M1233">
        <v>11</v>
      </c>
      <c r="N1233" s="2">
        <v>41820</v>
      </c>
      <c r="O1233" s="19" t="str">
        <f>VLOOKUP(Coffee_data[[#This Row],[Area Code]],Location!$B$1:$E$157,2,FALSE)</f>
        <v>Washington</v>
      </c>
      <c r="P1233" s="19" t="str">
        <f>VLOOKUP(Coffee_data[[#This Row],[Area Code]],Location!$B$1:$E$157,3,FALSE)</f>
        <v>West</v>
      </c>
      <c r="Q1233" s="19" t="str">
        <f>VLOOKUP(Coffee_data[[#This Row],[Area Code]],Location!$B$1:$E$157,4,FALSE)</f>
        <v>Small Market</v>
      </c>
      <c r="R1233" s="56" t="str">
        <f>HLOOKUP(Coffee_data[[#This Row],[ProductId]],Product!$B$4:$O$7,2,FALSE)</f>
        <v>Regular</v>
      </c>
      <c r="S1233" s="56" t="str">
        <f>HLOOKUP(Coffee_data[[#This Row],[ProductId]],Product!$B$4:$O$7,3,FALSE)</f>
        <v>Tea</v>
      </c>
      <c r="T1233" s="56" t="str">
        <f>HLOOKUP(Coffee_data[[#This Row],[ProductId]],Product!$B$4:$O$7,4,FALSE)</f>
        <v>Darjeeling</v>
      </c>
    </row>
    <row r="1234" spans="1:20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72</v>
      </c>
      <c r="L1234">
        <v>509</v>
      </c>
      <c r="M1234">
        <v>12</v>
      </c>
      <c r="N1234" s="2">
        <v>41820</v>
      </c>
      <c r="O1234" s="19" t="str">
        <f>VLOOKUP(Coffee_data[[#This Row],[Area Code]],Location!$B$1:$E$157,2,FALSE)</f>
        <v>Washington</v>
      </c>
      <c r="P1234" s="19" t="str">
        <f>VLOOKUP(Coffee_data[[#This Row],[Area Code]],Location!$B$1:$E$157,3,FALSE)</f>
        <v>West</v>
      </c>
      <c r="Q1234" s="19" t="str">
        <f>VLOOKUP(Coffee_data[[#This Row],[Area Code]],Location!$B$1:$E$157,4,FALSE)</f>
        <v>Small Market</v>
      </c>
      <c r="R1234" s="56" t="str">
        <f>HLOOKUP(Coffee_data[[#This Row],[ProductId]],Product!$B$4:$O$7,2,FALSE)</f>
        <v>Regular</v>
      </c>
      <c r="S1234" s="56" t="str">
        <f>HLOOKUP(Coffee_data[[#This Row],[ProductId]],Product!$B$4:$O$7,3,FALSE)</f>
        <v>Tea</v>
      </c>
      <c r="T1234" s="56" t="str">
        <f>HLOOKUP(Coffee_data[[#This Row],[ProductId]],Product!$B$4:$O$7,4,FALSE)</f>
        <v>Earl Grey</v>
      </c>
    </row>
    <row r="1235" spans="1:20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17</v>
      </c>
      <c r="J1235">
        <v>40</v>
      </c>
      <c r="K1235">
        <v>70</v>
      </c>
      <c r="L1235">
        <v>253</v>
      </c>
      <c r="M1235">
        <v>13</v>
      </c>
      <c r="N1235" s="2">
        <v>41820</v>
      </c>
      <c r="O1235" s="19" t="str">
        <f>VLOOKUP(Coffee_data[[#This Row],[Area Code]],Location!$B$1:$E$157,2,FALSE)</f>
        <v>Washington</v>
      </c>
      <c r="P1235" s="19" t="str">
        <f>VLOOKUP(Coffee_data[[#This Row],[Area Code]],Location!$B$1:$E$157,3,FALSE)</f>
        <v>West</v>
      </c>
      <c r="Q1235" s="19" t="str">
        <f>VLOOKUP(Coffee_data[[#This Row],[Area Code]],Location!$B$1:$E$157,4,FALSE)</f>
        <v>Small Market</v>
      </c>
      <c r="R1235" s="56" t="str">
        <f>HLOOKUP(Coffee_data[[#This Row],[ProductId]],Product!$B$4:$O$7,2,FALSE)</f>
        <v>Regular</v>
      </c>
      <c r="S1235" s="56" t="str">
        <f>HLOOKUP(Coffee_data[[#This Row],[ProductId]],Product!$B$4:$O$7,3,FALSE)</f>
        <v>Tea</v>
      </c>
      <c r="T1235" s="56" t="str">
        <f>HLOOKUP(Coffee_data[[#This Row],[ProductId]],Product!$B$4:$O$7,4,FALSE)</f>
        <v>Green Tea</v>
      </c>
    </row>
    <row r="1236" spans="1:20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258</v>
      </c>
      <c r="L1236">
        <v>425</v>
      </c>
      <c r="M1236">
        <v>2</v>
      </c>
      <c r="N1236" s="2">
        <v>41820</v>
      </c>
      <c r="O1236" s="19" t="str">
        <f>VLOOKUP(Coffee_data[[#This Row],[Area Code]],Location!$B$1:$E$157,2,FALSE)</f>
        <v>Washington</v>
      </c>
      <c r="P1236" s="19" t="str">
        <f>VLOOKUP(Coffee_data[[#This Row],[Area Code]],Location!$B$1:$E$157,3,FALSE)</f>
        <v>West</v>
      </c>
      <c r="Q1236" s="19" t="str">
        <f>VLOOKUP(Coffee_data[[#This Row],[Area Code]],Location!$B$1:$E$157,4,FALSE)</f>
        <v>Small Market</v>
      </c>
      <c r="R1236" s="56" t="str">
        <f>HLOOKUP(Coffee_data[[#This Row],[ProductId]],Product!$B$4:$O$7,2,FALSE)</f>
        <v>Regular</v>
      </c>
      <c r="S1236" s="56" t="str">
        <f>HLOOKUP(Coffee_data[[#This Row],[ProductId]],Product!$B$4:$O$7,3,FALSE)</f>
        <v>Coffee</v>
      </c>
      <c r="T1236" s="56" t="str">
        <f>HLOOKUP(Coffee_data[[#This Row],[ProductId]],Product!$B$4:$O$7,4,FALSE)</f>
        <v>Columbian</v>
      </c>
    </row>
    <row r="1237" spans="1:20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373</v>
      </c>
      <c r="L1237">
        <v>360</v>
      </c>
      <c r="M1237">
        <v>3</v>
      </c>
      <c r="N1237" s="2">
        <v>41820</v>
      </c>
      <c r="O1237" s="19" t="str">
        <f>VLOOKUP(Coffee_data[[#This Row],[Area Code]],Location!$B$1:$E$157,2,FALSE)</f>
        <v>Washington</v>
      </c>
      <c r="P1237" s="19" t="str">
        <f>VLOOKUP(Coffee_data[[#This Row],[Area Code]],Location!$B$1:$E$157,3,FALSE)</f>
        <v>West</v>
      </c>
      <c r="Q1237" s="19" t="str">
        <f>VLOOKUP(Coffee_data[[#This Row],[Area Code]],Location!$B$1:$E$157,4,FALSE)</f>
        <v>Small Market</v>
      </c>
      <c r="R1237" s="56" t="str">
        <f>HLOOKUP(Coffee_data[[#This Row],[ProductId]],Product!$B$4:$O$7,2,FALSE)</f>
        <v>Decaf</v>
      </c>
      <c r="S1237" s="56" t="str">
        <f>HLOOKUP(Coffee_data[[#This Row],[ProductId]],Product!$B$4:$O$7,3,FALSE)</f>
        <v>Coffee</v>
      </c>
      <c r="T1237" s="56" t="str">
        <f>HLOOKUP(Coffee_data[[#This Row],[ProductId]],Product!$B$4:$O$7,4,FALSE)</f>
        <v>Decaf Irish Cream</v>
      </c>
    </row>
    <row r="1238" spans="1:20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41820</v>
      </c>
      <c r="O1238" s="19" t="str">
        <f>VLOOKUP(Coffee_data[[#This Row],[Area Code]],Location!$B$1:$E$157,2,FALSE)</f>
        <v>Washington</v>
      </c>
      <c r="P1238" s="19" t="str">
        <f>VLOOKUP(Coffee_data[[#This Row],[Area Code]],Location!$B$1:$E$157,3,FALSE)</f>
        <v>West</v>
      </c>
      <c r="Q1238" s="19" t="str">
        <f>VLOOKUP(Coffee_data[[#This Row],[Area Code]],Location!$B$1:$E$157,4,FALSE)</f>
        <v>Small Market</v>
      </c>
      <c r="R1238" s="56" t="str">
        <f>HLOOKUP(Coffee_data[[#This Row],[ProductId]],Product!$B$4:$O$7,2,FALSE)</f>
        <v>Regular</v>
      </c>
      <c r="S1238" s="56" t="str">
        <f>HLOOKUP(Coffee_data[[#This Row],[ProductId]],Product!$B$4:$O$7,3,FALSE)</f>
        <v>Espresso</v>
      </c>
      <c r="T1238" s="56" t="str">
        <f>HLOOKUP(Coffee_data[[#This Row],[ProductId]],Product!$B$4:$O$7,4,FALSE)</f>
        <v>Caffe Latte</v>
      </c>
    </row>
    <row r="1239" spans="1:20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55</v>
      </c>
      <c r="J1239">
        <v>70</v>
      </c>
      <c r="K1239">
        <v>125</v>
      </c>
      <c r="L1239">
        <v>206</v>
      </c>
      <c r="M1239">
        <v>5</v>
      </c>
      <c r="N1239" s="2">
        <v>41820</v>
      </c>
      <c r="O1239" s="19" t="str">
        <f>VLOOKUP(Coffee_data[[#This Row],[Area Code]],Location!$B$1:$E$157,2,FALSE)</f>
        <v>Washington</v>
      </c>
      <c r="P1239" s="19" t="str">
        <f>VLOOKUP(Coffee_data[[#This Row],[Area Code]],Location!$B$1:$E$157,3,FALSE)</f>
        <v>West</v>
      </c>
      <c r="Q1239" s="19" t="str">
        <f>VLOOKUP(Coffee_data[[#This Row],[Area Code]],Location!$B$1:$E$157,4,FALSE)</f>
        <v>Small Market</v>
      </c>
      <c r="R1239" s="56" t="str">
        <f>HLOOKUP(Coffee_data[[#This Row],[ProductId]],Product!$B$4:$O$7,2,FALSE)</f>
        <v>Regular</v>
      </c>
      <c r="S1239" s="56" t="str">
        <f>HLOOKUP(Coffee_data[[#This Row],[ProductId]],Product!$B$4:$O$7,3,FALSE)</f>
        <v>Espresso</v>
      </c>
      <c r="T1239" s="56" t="str">
        <f>HLOOKUP(Coffee_data[[#This Row],[ProductId]],Product!$B$4:$O$7,4,FALSE)</f>
        <v>Caffe Mocha</v>
      </c>
    </row>
    <row r="1240" spans="1:20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41820</v>
      </c>
      <c r="O1240" s="19" t="str">
        <f>VLOOKUP(Coffee_data[[#This Row],[Area Code]],Location!$B$1:$E$157,2,FALSE)</f>
        <v>Washington</v>
      </c>
      <c r="P1240" s="19" t="str">
        <f>VLOOKUP(Coffee_data[[#This Row],[Area Code]],Location!$B$1:$E$157,3,FALSE)</f>
        <v>West</v>
      </c>
      <c r="Q1240" s="19" t="str">
        <f>VLOOKUP(Coffee_data[[#This Row],[Area Code]],Location!$B$1:$E$157,4,FALSE)</f>
        <v>Small Market</v>
      </c>
      <c r="R1240" s="56" t="str">
        <f>HLOOKUP(Coffee_data[[#This Row],[ProductId]],Product!$B$4:$O$7,2,FALSE)</f>
        <v>Decaf</v>
      </c>
      <c r="S1240" s="56" t="str">
        <f>HLOOKUP(Coffee_data[[#This Row],[ProductId]],Product!$B$4:$O$7,3,FALSE)</f>
        <v>Espresso</v>
      </c>
      <c r="T1240" s="56" t="str">
        <f>HLOOKUP(Coffee_data[[#This Row],[ProductId]],Product!$B$4:$O$7,4,FALSE)</f>
        <v>Decaf Espresso</v>
      </c>
    </row>
    <row r="1241" spans="1:20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258</v>
      </c>
      <c r="L1241">
        <v>303</v>
      </c>
      <c r="M1241">
        <v>8</v>
      </c>
      <c r="N1241" s="2">
        <v>41851</v>
      </c>
      <c r="O1241" s="19" t="str">
        <f>VLOOKUP(Coffee_data[[#This Row],[Area Code]],Location!$B$1:$E$157,2,FALSE)</f>
        <v>Colorado</v>
      </c>
      <c r="P1241" s="19" t="str">
        <f>VLOOKUP(Coffee_data[[#This Row],[Area Code]],Location!$B$1:$E$157,3,FALSE)</f>
        <v>Central</v>
      </c>
      <c r="Q1241" s="19" t="str">
        <f>VLOOKUP(Coffee_data[[#This Row],[Area Code]],Location!$B$1:$E$157,4,FALSE)</f>
        <v>Major Market</v>
      </c>
      <c r="R1241" s="56" t="str">
        <f>HLOOKUP(Coffee_data[[#This Row],[ProductId]],Product!$B$4:$O$7,2,FALSE)</f>
        <v>Decaf</v>
      </c>
      <c r="S1241" s="56" t="str">
        <f>HLOOKUP(Coffee_data[[#This Row],[ProductId]],Product!$B$4:$O$7,3,FALSE)</f>
        <v>Herbal Tea</v>
      </c>
      <c r="T1241" s="56" t="str">
        <f>HLOOKUP(Coffee_data[[#This Row],[ProductId]],Product!$B$4:$O$7,4,FALSE)</f>
        <v>Chamomile</v>
      </c>
    </row>
    <row r="1242" spans="1:20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61</v>
      </c>
      <c r="L1242">
        <v>970</v>
      </c>
      <c r="M1242">
        <v>9</v>
      </c>
      <c r="N1242" s="2">
        <v>41851</v>
      </c>
      <c r="O1242" s="19" t="str">
        <f>VLOOKUP(Coffee_data[[#This Row],[Area Code]],Location!$B$1:$E$157,2,FALSE)</f>
        <v>Colorado</v>
      </c>
      <c r="P1242" s="19" t="str">
        <f>VLOOKUP(Coffee_data[[#This Row],[Area Code]],Location!$B$1:$E$157,3,FALSE)</f>
        <v>Central</v>
      </c>
      <c r="Q1242" s="19" t="str">
        <f>VLOOKUP(Coffee_data[[#This Row],[Area Code]],Location!$B$1:$E$157,4,FALSE)</f>
        <v>Major Market</v>
      </c>
      <c r="R1242" s="56" t="str">
        <f>HLOOKUP(Coffee_data[[#This Row],[ProductId]],Product!$B$4:$O$7,2,FALSE)</f>
        <v>Decaf</v>
      </c>
      <c r="S1242" s="56" t="str">
        <f>HLOOKUP(Coffee_data[[#This Row],[ProductId]],Product!$B$4:$O$7,3,FALSE)</f>
        <v>Herbal Tea</v>
      </c>
      <c r="T1242" s="56" t="str">
        <f>HLOOKUP(Coffee_data[[#This Row],[ProductId]],Product!$B$4:$O$7,4,FALSE)</f>
        <v>Lemon</v>
      </c>
    </row>
    <row r="1243" spans="1:20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20</v>
      </c>
      <c r="J1243">
        <v>60</v>
      </c>
      <c r="K1243">
        <v>90</v>
      </c>
      <c r="L1243">
        <v>303</v>
      </c>
      <c r="M1243">
        <v>10</v>
      </c>
      <c r="N1243" s="2">
        <v>41851</v>
      </c>
      <c r="O1243" s="19" t="str">
        <f>VLOOKUP(Coffee_data[[#This Row],[Area Code]],Location!$B$1:$E$157,2,FALSE)</f>
        <v>Colorado</v>
      </c>
      <c r="P1243" s="19" t="str">
        <f>VLOOKUP(Coffee_data[[#This Row],[Area Code]],Location!$B$1:$E$157,3,FALSE)</f>
        <v>Central</v>
      </c>
      <c r="Q1243" s="19" t="str">
        <f>VLOOKUP(Coffee_data[[#This Row],[Area Code]],Location!$B$1:$E$157,4,FALSE)</f>
        <v>Major Market</v>
      </c>
      <c r="R1243" s="56" t="str">
        <f>HLOOKUP(Coffee_data[[#This Row],[ProductId]],Product!$B$4:$O$7,2,FALSE)</f>
        <v>Decaf</v>
      </c>
      <c r="S1243" s="56" t="str">
        <f>HLOOKUP(Coffee_data[[#This Row],[ProductId]],Product!$B$4:$O$7,3,FALSE)</f>
        <v>Herbal Tea</v>
      </c>
      <c r="T1243" s="56" t="str">
        <f>HLOOKUP(Coffee_data[[#This Row],[ProductId]],Product!$B$4:$O$7,4,FALSE)</f>
        <v>Mint</v>
      </c>
    </row>
    <row r="1244" spans="1:20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29</v>
      </c>
      <c r="J1244">
        <v>50</v>
      </c>
      <c r="K1244">
        <v>79</v>
      </c>
      <c r="L1244">
        <v>720</v>
      </c>
      <c r="M1244">
        <v>11</v>
      </c>
      <c r="N1244" s="2">
        <v>41851</v>
      </c>
      <c r="O1244" s="19" t="str">
        <f>VLOOKUP(Coffee_data[[#This Row],[Area Code]],Location!$B$1:$E$157,2,FALSE)</f>
        <v>Colorado</v>
      </c>
      <c r="P1244" s="19" t="str">
        <f>VLOOKUP(Coffee_data[[#This Row],[Area Code]],Location!$B$1:$E$157,3,FALSE)</f>
        <v>Central</v>
      </c>
      <c r="Q1244" s="19" t="str">
        <f>VLOOKUP(Coffee_data[[#This Row],[Area Code]],Location!$B$1:$E$157,4,FALSE)</f>
        <v>Major Market</v>
      </c>
      <c r="R1244" s="56" t="str">
        <f>HLOOKUP(Coffee_data[[#This Row],[ProductId]],Product!$B$4:$O$7,2,FALSE)</f>
        <v>Regular</v>
      </c>
      <c r="S1244" s="56" t="str">
        <f>HLOOKUP(Coffee_data[[#This Row],[ProductId]],Product!$B$4:$O$7,3,FALSE)</f>
        <v>Tea</v>
      </c>
      <c r="T1244" s="56" t="str">
        <f>HLOOKUP(Coffee_data[[#This Row],[ProductId]],Product!$B$4:$O$7,4,FALSE)</f>
        <v>Darjeeling</v>
      </c>
    </row>
    <row r="1245" spans="1:20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41851</v>
      </c>
      <c r="O1245" s="19" t="str">
        <f>VLOOKUP(Coffee_data[[#This Row],[Area Code]],Location!$B$1:$E$157,2,FALSE)</f>
        <v>Colorado</v>
      </c>
      <c r="P1245" s="19" t="str">
        <f>VLOOKUP(Coffee_data[[#This Row],[Area Code]],Location!$B$1:$E$157,3,FALSE)</f>
        <v>Central</v>
      </c>
      <c r="Q1245" s="19" t="str">
        <f>VLOOKUP(Coffee_data[[#This Row],[Area Code]],Location!$B$1:$E$157,4,FALSE)</f>
        <v>Major Market</v>
      </c>
      <c r="R1245" s="56" t="str">
        <f>HLOOKUP(Coffee_data[[#This Row],[ProductId]],Product!$B$4:$O$7,2,FALSE)</f>
        <v>Regular</v>
      </c>
      <c r="S1245" s="56" t="str">
        <f>HLOOKUP(Coffee_data[[#This Row],[ProductId]],Product!$B$4:$O$7,3,FALSE)</f>
        <v>Tea</v>
      </c>
      <c r="T1245" s="56" t="str">
        <f>HLOOKUP(Coffee_data[[#This Row],[ProductId]],Product!$B$4:$O$7,4,FALSE)</f>
        <v>Earl Grey</v>
      </c>
    </row>
    <row r="1246" spans="1:20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117</v>
      </c>
      <c r="L1246">
        <v>719</v>
      </c>
      <c r="M1246">
        <v>13</v>
      </c>
      <c r="N1246" s="2">
        <v>41851</v>
      </c>
      <c r="O1246" s="19" t="str">
        <f>VLOOKUP(Coffee_data[[#This Row],[Area Code]],Location!$B$1:$E$157,2,FALSE)</f>
        <v>Colorado</v>
      </c>
      <c r="P1246" s="19" t="str">
        <f>VLOOKUP(Coffee_data[[#This Row],[Area Code]],Location!$B$1:$E$157,3,FALSE)</f>
        <v>Central</v>
      </c>
      <c r="Q1246" s="19" t="str">
        <f>VLOOKUP(Coffee_data[[#This Row],[Area Code]],Location!$B$1:$E$157,4,FALSE)</f>
        <v>Major Market</v>
      </c>
      <c r="R1246" s="56" t="str">
        <f>HLOOKUP(Coffee_data[[#This Row],[ProductId]],Product!$B$4:$O$7,2,FALSE)</f>
        <v>Regular</v>
      </c>
      <c r="S1246" s="56" t="str">
        <f>HLOOKUP(Coffee_data[[#This Row],[ProductId]],Product!$B$4:$O$7,3,FALSE)</f>
        <v>Tea</v>
      </c>
      <c r="T1246" s="56" t="str">
        <f>HLOOKUP(Coffee_data[[#This Row],[ProductId]],Product!$B$4:$O$7,4,FALSE)</f>
        <v>Green Tea</v>
      </c>
    </row>
    <row r="1247" spans="1:20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275</v>
      </c>
      <c r="L1247">
        <v>720</v>
      </c>
      <c r="M1247">
        <v>5</v>
      </c>
      <c r="N1247" s="2">
        <v>41851</v>
      </c>
      <c r="O1247" s="19" t="str">
        <f>VLOOKUP(Coffee_data[[#This Row],[Area Code]],Location!$B$1:$E$157,2,FALSE)</f>
        <v>Colorado</v>
      </c>
      <c r="P1247" s="19" t="str">
        <f>VLOOKUP(Coffee_data[[#This Row],[Area Code]],Location!$B$1:$E$157,3,FALSE)</f>
        <v>Central</v>
      </c>
      <c r="Q1247" s="19" t="str">
        <f>VLOOKUP(Coffee_data[[#This Row],[Area Code]],Location!$B$1:$E$157,4,FALSE)</f>
        <v>Major Market</v>
      </c>
      <c r="R1247" s="56" t="str">
        <f>HLOOKUP(Coffee_data[[#This Row],[ProductId]],Product!$B$4:$O$7,2,FALSE)</f>
        <v>Regular</v>
      </c>
      <c r="S1247" s="56" t="str">
        <f>HLOOKUP(Coffee_data[[#This Row],[ProductId]],Product!$B$4:$O$7,3,FALSE)</f>
        <v>Espresso</v>
      </c>
      <c r="T1247" s="56" t="str">
        <f>HLOOKUP(Coffee_data[[#This Row],[ProductId]],Product!$B$4:$O$7,4,FALSE)</f>
        <v>Caffe Mocha</v>
      </c>
    </row>
    <row r="1248" spans="1:20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66</v>
      </c>
      <c r="J1248">
        <v>90</v>
      </c>
      <c r="K1248">
        <v>144</v>
      </c>
      <c r="L1248">
        <v>719</v>
      </c>
      <c r="M1248">
        <v>6</v>
      </c>
      <c r="N1248" s="2">
        <v>41851</v>
      </c>
      <c r="O1248" s="19" t="str">
        <f>VLOOKUP(Coffee_data[[#This Row],[Area Code]],Location!$B$1:$E$157,2,FALSE)</f>
        <v>Colorado</v>
      </c>
      <c r="P1248" s="19" t="str">
        <f>VLOOKUP(Coffee_data[[#This Row],[Area Code]],Location!$B$1:$E$157,3,FALSE)</f>
        <v>Central</v>
      </c>
      <c r="Q1248" s="19" t="str">
        <f>VLOOKUP(Coffee_data[[#This Row],[Area Code]],Location!$B$1:$E$157,4,FALSE)</f>
        <v>Major Market</v>
      </c>
      <c r="R1248" s="56" t="str">
        <f>HLOOKUP(Coffee_data[[#This Row],[ProductId]],Product!$B$4:$O$7,2,FALSE)</f>
        <v>Decaf</v>
      </c>
      <c r="S1248" s="56" t="str">
        <f>HLOOKUP(Coffee_data[[#This Row],[ProductId]],Product!$B$4:$O$7,3,FALSE)</f>
        <v>Espresso</v>
      </c>
      <c r="T1248" s="56" t="str">
        <f>HLOOKUP(Coffee_data[[#This Row],[ProductId]],Product!$B$4:$O$7,4,FALSE)</f>
        <v>Decaf Espresso</v>
      </c>
    </row>
    <row r="1249" spans="1:20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120</v>
      </c>
      <c r="J1249">
        <v>200</v>
      </c>
      <c r="K1249">
        <v>330</v>
      </c>
      <c r="L1249">
        <v>719</v>
      </c>
      <c r="M1249">
        <v>3</v>
      </c>
      <c r="N1249" s="2">
        <v>41851</v>
      </c>
      <c r="O1249" s="19" t="str">
        <f>VLOOKUP(Coffee_data[[#This Row],[Area Code]],Location!$B$1:$E$157,2,FALSE)</f>
        <v>Colorado</v>
      </c>
      <c r="P1249" s="19" t="str">
        <f>VLOOKUP(Coffee_data[[#This Row],[Area Code]],Location!$B$1:$E$157,3,FALSE)</f>
        <v>Central</v>
      </c>
      <c r="Q1249" s="19" t="str">
        <f>VLOOKUP(Coffee_data[[#This Row],[Area Code]],Location!$B$1:$E$157,4,FALSE)</f>
        <v>Major Market</v>
      </c>
      <c r="R1249" s="56" t="str">
        <f>HLOOKUP(Coffee_data[[#This Row],[ProductId]],Product!$B$4:$O$7,2,FALSE)</f>
        <v>Decaf</v>
      </c>
      <c r="S1249" s="56" t="str">
        <f>HLOOKUP(Coffee_data[[#This Row],[ProductId]],Product!$B$4:$O$7,3,FALSE)</f>
        <v>Coffee</v>
      </c>
      <c r="T1249" s="56" t="str">
        <f>HLOOKUP(Coffee_data[[#This Row],[ProductId]],Product!$B$4:$O$7,4,FALSE)</f>
        <v>Decaf Irish Cream</v>
      </c>
    </row>
    <row r="1250" spans="1:20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78</v>
      </c>
      <c r="J1250">
        <v>180</v>
      </c>
      <c r="K1250">
        <v>310</v>
      </c>
      <c r="L1250">
        <v>720</v>
      </c>
      <c r="M1250">
        <v>1</v>
      </c>
      <c r="N1250" s="2">
        <v>41851</v>
      </c>
      <c r="O1250" s="19" t="str">
        <f>VLOOKUP(Coffee_data[[#This Row],[Area Code]],Location!$B$1:$E$157,2,FALSE)</f>
        <v>Colorado</v>
      </c>
      <c r="P1250" s="19" t="str">
        <f>VLOOKUP(Coffee_data[[#This Row],[Area Code]],Location!$B$1:$E$157,3,FALSE)</f>
        <v>Central</v>
      </c>
      <c r="Q1250" s="19" t="str">
        <f>VLOOKUP(Coffee_data[[#This Row],[Area Code]],Location!$B$1:$E$157,4,FALSE)</f>
        <v>Major Market</v>
      </c>
      <c r="R1250" s="56" t="str">
        <f>HLOOKUP(Coffee_data[[#This Row],[ProductId]],Product!$B$4:$O$7,2,FALSE)</f>
        <v>Regular</v>
      </c>
      <c r="S1250" s="56" t="str">
        <f>HLOOKUP(Coffee_data[[#This Row],[ProductId]],Product!$B$4:$O$7,3,FALSE)</f>
        <v>Coffee</v>
      </c>
      <c r="T1250" s="56" t="str">
        <f>HLOOKUP(Coffee_data[[#This Row],[ProductId]],Product!$B$4:$O$7,4,FALSE)</f>
        <v>Amaretto</v>
      </c>
    </row>
    <row r="1251" spans="1:20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52</v>
      </c>
      <c r="J1251">
        <v>70</v>
      </c>
      <c r="K1251">
        <v>118</v>
      </c>
      <c r="L1251">
        <v>719</v>
      </c>
      <c r="M1251">
        <v>2</v>
      </c>
      <c r="N1251" s="2">
        <v>41851</v>
      </c>
      <c r="O1251" s="19" t="str">
        <f>VLOOKUP(Coffee_data[[#This Row],[Area Code]],Location!$B$1:$E$157,2,FALSE)</f>
        <v>Colorado</v>
      </c>
      <c r="P1251" s="19" t="str">
        <f>VLOOKUP(Coffee_data[[#This Row],[Area Code]],Location!$B$1:$E$157,3,FALSE)</f>
        <v>Central</v>
      </c>
      <c r="Q1251" s="19" t="str">
        <f>VLOOKUP(Coffee_data[[#This Row],[Area Code]],Location!$B$1:$E$157,4,FALSE)</f>
        <v>Major Market</v>
      </c>
      <c r="R1251" s="56" t="str">
        <f>HLOOKUP(Coffee_data[[#This Row],[ProductId]],Product!$B$4:$O$7,2,FALSE)</f>
        <v>Regular</v>
      </c>
      <c r="S1251" s="56" t="str">
        <f>HLOOKUP(Coffee_data[[#This Row],[ProductId]],Product!$B$4:$O$7,3,FALSE)</f>
        <v>Coffee</v>
      </c>
      <c r="T1251" s="56" t="str">
        <f>HLOOKUP(Coffee_data[[#This Row],[ProductId]],Product!$B$4:$O$7,4,FALSE)</f>
        <v>Columbian</v>
      </c>
    </row>
    <row r="1252" spans="1:20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163</v>
      </c>
      <c r="J1252">
        <v>160</v>
      </c>
      <c r="K1252">
        <v>252</v>
      </c>
      <c r="L1252">
        <v>630</v>
      </c>
      <c r="M1252">
        <v>8</v>
      </c>
      <c r="N1252" s="2">
        <v>41851</v>
      </c>
      <c r="O1252" s="19" t="str">
        <f>VLOOKUP(Coffee_data[[#This Row],[Area Code]],Location!$B$1:$E$157,2,FALSE)</f>
        <v>Illinois</v>
      </c>
      <c r="P1252" s="19" t="str">
        <f>VLOOKUP(Coffee_data[[#This Row],[Area Code]],Location!$B$1:$E$157,3,FALSE)</f>
        <v>Central</v>
      </c>
      <c r="Q1252" s="19" t="str">
        <f>VLOOKUP(Coffee_data[[#This Row],[Area Code]],Location!$B$1:$E$157,4,FALSE)</f>
        <v>Major Market</v>
      </c>
      <c r="R1252" s="56" t="str">
        <f>HLOOKUP(Coffee_data[[#This Row],[ProductId]],Product!$B$4:$O$7,2,FALSE)</f>
        <v>Decaf</v>
      </c>
      <c r="S1252" s="56" t="str">
        <f>HLOOKUP(Coffee_data[[#This Row],[ProductId]],Product!$B$4:$O$7,3,FALSE)</f>
        <v>Herbal Tea</v>
      </c>
      <c r="T1252" s="56" t="str">
        <f>HLOOKUP(Coffee_data[[#This Row],[ProductId]],Product!$B$4:$O$7,4,FALSE)</f>
        <v>Chamomile</v>
      </c>
    </row>
    <row r="1253" spans="1:20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109</v>
      </c>
      <c r="L1253">
        <v>847</v>
      </c>
      <c r="M1253">
        <v>9</v>
      </c>
      <c r="N1253" s="2">
        <v>41851</v>
      </c>
      <c r="O1253" s="19" t="str">
        <f>VLOOKUP(Coffee_data[[#This Row],[Area Code]],Location!$B$1:$E$157,2,FALSE)</f>
        <v>Illinois</v>
      </c>
      <c r="P1253" s="19" t="str">
        <f>VLOOKUP(Coffee_data[[#This Row],[Area Code]],Location!$B$1:$E$157,3,FALSE)</f>
        <v>Central</v>
      </c>
      <c r="Q1253" s="19" t="str">
        <f>VLOOKUP(Coffee_data[[#This Row],[Area Code]],Location!$B$1:$E$157,4,FALSE)</f>
        <v>Major Market</v>
      </c>
      <c r="R1253" s="56" t="str">
        <f>HLOOKUP(Coffee_data[[#This Row],[ProductId]],Product!$B$4:$O$7,2,FALSE)</f>
        <v>Decaf</v>
      </c>
      <c r="S1253" s="56" t="str">
        <f>HLOOKUP(Coffee_data[[#This Row],[ProductId]],Product!$B$4:$O$7,3,FALSE)</f>
        <v>Herbal Tea</v>
      </c>
      <c r="T1253" s="56" t="str">
        <f>HLOOKUP(Coffee_data[[#This Row],[ProductId]],Product!$B$4:$O$7,4,FALSE)</f>
        <v>Lemon</v>
      </c>
    </row>
    <row r="1254" spans="1:20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82</v>
      </c>
      <c r="J1254">
        <v>170</v>
      </c>
      <c r="K1254">
        <v>270</v>
      </c>
      <c r="L1254">
        <v>309</v>
      </c>
      <c r="M1254">
        <v>10</v>
      </c>
      <c r="N1254" s="2">
        <v>41851</v>
      </c>
      <c r="O1254" s="19" t="str">
        <f>VLOOKUP(Coffee_data[[#This Row],[Area Code]],Location!$B$1:$E$157,2,FALSE)</f>
        <v>Illinois</v>
      </c>
      <c r="P1254" s="19" t="str">
        <f>VLOOKUP(Coffee_data[[#This Row],[Area Code]],Location!$B$1:$E$157,3,FALSE)</f>
        <v>Central</v>
      </c>
      <c r="Q1254" s="19" t="str">
        <f>VLOOKUP(Coffee_data[[#This Row],[Area Code]],Location!$B$1:$E$157,4,FALSE)</f>
        <v>Major Market</v>
      </c>
      <c r="R1254" s="56" t="str">
        <f>HLOOKUP(Coffee_data[[#This Row],[ProductId]],Product!$B$4:$O$7,2,FALSE)</f>
        <v>Decaf</v>
      </c>
      <c r="S1254" s="56" t="str">
        <f>HLOOKUP(Coffee_data[[#This Row],[ProductId]],Product!$B$4:$O$7,3,FALSE)</f>
        <v>Herbal Tea</v>
      </c>
      <c r="T1254" s="56" t="str">
        <f>HLOOKUP(Coffee_data[[#This Row],[ProductId]],Product!$B$4:$O$7,4,FALSE)</f>
        <v>Mint</v>
      </c>
    </row>
    <row r="1255" spans="1:20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69</v>
      </c>
      <c r="J1255">
        <v>130</v>
      </c>
      <c r="K1255">
        <v>221</v>
      </c>
      <c r="L1255">
        <v>217</v>
      </c>
      <c r="M1255">
        <v>11</v>
      </c>
      <c r="N1255" s="2">
        <v>41851</v>
      </c>
      <c r="O1255" s="19" t="str">
        <f>VLOOKUP(Coffee_data[[#This Row],[Area Code]],Location!$B$1:$E$157,2,FALSE)</f>
        <v>Illinois</v>
      </c>
      <c r="P1255" s="19" t="str">
        <f>VLOOKUP(Coffee_data[[#This Row],[Area Code]],Location!$B$1:$E$157,3,FALSE)</f>
        <v>Central</v>
      </c>
      <c r="Q1255" s="19" t="str">
        <f>VLOOKUP(Coffee_data[[#This Row],[Area Code]],Location!$B$1:$E$157,4,FALSE)</f>
        <v>Major Market</v>
      </c>
      <c r="R1255" s="56" t="str">
        <f>HLOOKUP(Coffee_data[[#This Row],[ProductId]],Product!$B$4:$O$7,2,FALSE)</f>
        <v>Regular</v>
      </c>
      <c r="S1255" s="56" t="str">
        <f>HLOOKUP(Coffee_data[[#This Row],[ProductId]],Product!$B$4:$O$7,3,FALSE)</f>
        <v>Tea</v>
      </c>
      <c r="T1255" s="56" t="str">
        <f>HLOOKUP(Coffee_data[[#This Row],[ProductId]],Product!$B$4:$O$7,4,FALSE)</f>
        <v>Darjeeling</v>
      </c>
    </row>
    <row r="1256" spans="1:20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28</v>
      </c>
      <c r="J1256">
        <v>70</v>
      </c>
      <c r="K1256">
        <v>110</v>
      </c>
      <c r="L1256">
        <v>618</v>
      </c>
      <c r="M1256">
        <v>12</v>
      </c>
      <c r="N1256" s="2">
        <v>41851</v>
      </c>
      <c r="O1256" s="19" t="str">
        <f>VLOOKUP(Coffee_data[[#This Row],[Area Code]],Location!$B$1:$E$157,2,FALSE)</f>
        <v>Illinois</v>
      </c>
      <c r="P1256" s="19" t="str">
        <f>VLOOKUP(Coffee_data[[#This Row],[Area Code]],Location!$B$1:$E$157,3,FALSE)</f>
        <v>Central</v>
      </c>
      <c r="Q1256" s="19" t="str">
        <f>VLOOKUP(Coffee_data[[#This Row],[Area Code]],Location!$B$1:$E$157,4,FALSE)</f>
        <v>Major Market</v>
      </c>
      <c r="R1256" s="56" t="str">
        <f>HLOOKUP(Coffee_data[[#This Row],[ProductId]],Product!$B$4:$O$7,2,FALSE)</f>
        <v>Regular</v>
      </c>
      <c r="S1256" s="56" t="str">
        <f>HLOOKUP(Coffee_data[[#This Row],[ProductId]],Product!$B$4:$O$7,3,FALSE)</f>
        <v>Tea</v>
      </c>
      <c r="T1256" s="56" t="str">
        <f>HLOOKUP(Coffee_data[[#This Row],[ProductId]],Product!$B$4:$O$7,4,FALSE)</f>
        <v>Earl Grey</v>
      </c>
    </row>
    <row r="1257" spans="1:20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350</v>
      </c>
      <c r="J1257">
        <v>470</v>
      </c>
      <c r="K1257">
        <v>815</v>
      </c>
      <c r="L1257">
        <v>630</v>
      </c>
      <c r="M1257">
        <v>5</v>
      </c>
      <c r="N1257" s="2">
        <v>41851</v>
      </c>
      <c r="O1257" s="19" t="str">
        <f>VLOOKUP(Coffee_data[[#This Row],[Area Code]],Location!$B$1:$E$157,2,FALSE)</f>
        <v>Illinois</v>
      </c>
      <c r="P1257" s="19" t="str">
        <f>VLOOKUP(Coffee_data[[#This Row],[Area Code]],Location!$B$1:$E$157,3,FALSE)</f>
        <v>Central</v>
      </c>
      <c r="Q1257" s="19" t="str">
        <f>VLOOKUP(Coffee_data[[#This Row],[Area Code]],Location!$B$1:$E$157,4,FALSE)</f>
        <v>Major Market</v>
      </c>
      <c r="R1257" s="56" t="str">
        <f>HLOOKUP(Coffee_data[[#This Row],[ProductId]],Product!$B$4:$O$7,2,FALSE)</f>
        <v>Regular</v>
      </c>
      <c r="S1257" s="56" t="str">
        <f>HLOOKUP(Coffee_data[[#This Row],[ProductId]],Product!$B$4:$O$7,3,FALSE)</f>
        <v>Espresso</v>
      </c>
      <c r="T1257" s="56" t="str">
        <f>HLOOKUP(Coffee_data[[#This Row],[ProductId]],Product!$B$4:$O$7,4,FALSE)</f>
        <v>Caffe Mocha</v>
      </c>
    </row>
    <row r="1258" spans="1:20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41851</v>
      </c>
      <c r="O1258" s="19" t="str">
        <f>VLOOKUP(Coffee_data[[#This Row],[Area Code]],Location!$B$1:$E$157,2,FALSE)</f>
        <v>Illinois</v>
      </c>
      <c r="P1258" s="19" t="str">
        <f>VLOOKUP(Coffee_data[[#This Row],[Area Code]],Location!$B$1:$E$157,3,FALSE)</f>
        <v>Central</v>
      </c>
      <c r="Q1258" s="19" t="str">
        <f>VLOOKUP(Coffee_data[[#This Row],[Area Code]],Location!$B$1:$E$157,4,FALSE)</f>
        <v>Major Market</v>
      </c>
      <c r="R1258" s="56" t="str">
        <f>HLOOKUP(Coffee_data[[#This Row],[ProductId]],Product!$B$4:$O$7,2,FALSE)</f>
        <v>Decaf</v>
      </c>
      <c r="S1258" s="56" t="str">
        <f>HLOOKUP(Coffee_data[[#This Row],[ProductId]],Product!$B$4:$O$7,3,FALSE)</f>
        <v>Espresso</v>
      </c>
      <c r="T1258" s="56" t="str">
        <f>HLOOKUP(Coffee_data[[#This Row],[ProductId]],Product!$B$4:$O$7,4,FALSE)</f>
        <v>Decaf Espresso</v>
      </c>
    </row>
    <row r="1259" spans="1:20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387</v>
      </c>
      <c r="L1259">
        <v>630</v>
      </c>
      <c r="M1259">
        <v>3</v>
      </c>
      <c r="N1259" s="2">
        <v>41851</v>
      </c>
      <c r="O1259" s="19" t="str">
        <f>VLOOKUP(Coffee_data[[#This Row],[Area Code]],Location!$B$1:$E$157,2,FALSE)</f>
        <v>Illinois</v>
      </c>
      <c r="P1259" s="19" t="str">
        <f>VLOOKUP(Coffee_data[[#This Row],[Area Code]],Location!$B$1:$E$157,3,FALSE)</f>
        <v>Central</v>
      </c>
      <c r="Q1259" s="19" t="str">
        <f>VLOOKUP(Coffee_data[[#This Row],[Area Code]],Location!$B$1:$E$157,4,FALSE)</f>
        <v>Major Market</v>
      </c>
      <c r="R1259" s="56" t="str">
        <f>HLOOKUP(Coffee_data[[#This Row],[ProductId]],Product!$B$4:$O$7,2,FALSE)</f>
        <v>Decaf</v>
      </c>
      <c r="S1259" s="56" t="str">
        <f>HLOOKUP(Coffee_data[[#This Row],[ProductId]],Product!$B$4:$O$7,3,FALSE)</f>
        <v>Coffee</v>
      </c>
      <c r="T1259" s="56" t="str">
        <f>HLOOKUP(Coffee_data[[#This Row],[ProductId]],Product!$B$4:$O$7,4,FALSE)</f>
        <v>Decaf Irish Cream</v>
      </c>
    </row>
    <row r="1260" spans="1:20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250</v>
      </c>
      <c r="J1260">
        <v>290</v>
      </c>
      <c r="K1260">
        <v>492</v>
      </c>
      <c r="L1260">
        <v>847</v>
      </c>
      <c r="M1260">
        <v>2</v>
      </c>
      <c r="N1260" s="2">
        <v>41851</v>
      </c>
      <c r="O1260" s="19" t="str">
        <f>VLOOKUP(Coffee_data[[#This Row],[Area Code]],Location!$B$1:$E$157,2,FALSE)</f>
        <v>Illinois</v>
      </c>
      <c r="P1260" s="19" t="str">
        <f>VLOOKUP(Coffee_data[[#This Row],[Area Code]],Location!$B$1:$E$157,3,FALSE)</f>
        <v>Central</v>
      </c>
      <c r="Q1260" s="19" t="str">
        <f>VLOOKUP(Coffee_data[[#This Row],[Area Code]],Location!$B$1:$E$157,4,FALSE)</f>
        <v>Major Market</v>
      </c>
      <c r="R1260" s="56" t="str">
        <f>HLOOKUP(Coffee_data[[#This Row],[ProductId]],Product!$B$4:$O$7,2,FALSE)</f>
        <v>Regular</v>
      </c>
      <c r="S1260" s="56" t="str">
        <f>HLOOKUP(Coffee_data[[#This Row],[ProductId]],Product!$B$4:$O$7,3,FALSE)</f>
        <v>Coffee</v>
      </c>
      <c r="T1260" s="56" t="str">
        <f>HLOOKUP(Coffee_data[[#This Row],[ProductId]],Product!$B$4:$O$7,4,FALSE)</f>
        <v>Columbian</v>
      </c>
    </row>
    <row r="1261" spans="1:20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608</v>
      </c>
      <c r="L1261">
        <v>712</v>
      </c>
      <c r="M1261">
        <v>8</v>
      </c>
      <c r="N1261" s="2">
        <v>41851</v>
      </c>
      <c r="O1261" s="19" t="str">
        <f>VLOOKUP(Coffee_data[[#This Row],[Area Code]],Location!$B$1:$E$157,2,FALSE)</f>
        <v>Iowa</v>
      </c>
      <c r="P1261" s="19" t="str">
        <f>VLOOKUP(Coffee_data[[#This Row],[Area Code]],Location!$B$1:$E$157,3,FALSE)</f>
        <v>Central</v>
      </c>
      <c r="Q1261" s="19" t="str">
        <f>VLOOKUP(Coffee_data[[#This Row],[Area Code]],Location!$B$1:$E$157,4,FALSE)</f>
        <v>Small Market</v>
      </c>
      <c r="R1261" s="56" t="str">
        <f>HLOOKUP(Coffee_data[[#This Row],[ProductId]],Product!$B$4:$O$7,2,FALSE)</f>
        <v>Decaf</v>
      </c>
      <c r="S1261" s="56" t="str">
        <f>HLOOKUP(Coffee_data[[#This Row],[ProductId]],Product!$B$4:$O$7,3,FALSE)</f>
        <v>Herbal Tea</v>
      </c>
      <c r="T1261" s="56" t="str">
        <f>HLOOKUP(Coffee_data[[#This Row],[ProductId]],Product!$B$4:$O$7,4,FALSE)</f>
        <v>Chamomile</v>
      </c>
    </row>
    <row r="1262" spans="1:20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41851</v>
      </c>
      <c r="O1262" s="19" t="str">
        <f>VLOOKUP(Coffee_data[[#This Row],[Area Code]],Location!$B$1:$E$157,2,FALSE)</f>
        <v>Iowa</v>
      </c>
      <c r="P1262" s="19" t="str">
        <f>VLOOKUP(Coffee_data[[#This Row],[Area Code]],Location!$B$1:$E$157,3,FALSE)</f>
        <v>Central</v>
      </c>
      <c r="Q1262" s="19" t="str">
        <f>VLOOKUP(Coffee_data[[#This Row],[Area Code]],Location!$B$1:$E$157,4,FALSE)</f>
        <v>Small Market</v>
      </c>
      <c r="R1262" s="56" t="str">
        <f>HLOOKUP(Coffee_data[[#This Row],[ProductId]],Product!$B$4:$O$7,2,FALSE)</f>
        <v>Decaf</v>
      </c>
      <c r="S1262" s="56" t="str">
        <f>HLOOKUP(Coffee_data[[#This Row],[ProductId]],Product!$B$4:$O$7,3,FALSE)</f>
        <v>Herbal Tea</v>
      </c>
      <c r="T1262" s="56" t="str">
        <f>HLOOKUP(Coffee_data[[#This Row],[ProductId]],Product!$B$4:$O$7,4,FALSE)</f>
        <v>Lemon</v>
      </c>
    </row>
    <row r="1263" spans="1:20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218</v>
      </c>
      <c r="J1263">
        <v>240</v>
      </c>
      <c r="K1263">
        <v>471</v>
      </c>
      <c r="L1263">
        <v>515</v>
      </c>
      <c r="M1263">
        <v>11</v>
      </c>
      <c r="N1263" s="2">
        <v>41851</v>
      </c>
      <c r="O1263" s="19" t="str">
        <f>VLOOKUP(Coffee_data[[#This Row],[Area Code]],Location!$B$1:$E$157,2,FALSE)</f>
        <v>Iowa</v>
      </c>
      <c r="P1263" s="19" t="str">
        <f>VLOOKUP(Coffee_data[[#This Row],[Area Code]],Location!$B$1:$E$157,3,FALSE)</f>
        <v>Central</v>
      </c>
      <c r="Q1263" s="19" t="str">
        <f>VLOOKUP(Coffee_data[[#This Row],[Area Code]],Location!$B$1:$E$157,4,FALSE)</f>
        <v>Small Market</v>
      </c>
      <c r="R1263" s="56" t="str">
        <f>HLOOKUP(Coffee_data[[#This Row],[ProductId]],Product!$B$4:$O$7,2,FALSE)</f>
        <v>Regular</v>
      </c>
      <c r="S1263" s="56" t="str">
        <f>HLOOKUP(Coffee_data[[#This Row],[ProductId]],Product!$B$4:$O$7,3,FALSE)</f>
        <v>Tea</v>
      </c>
      <c r="T1263" s="56" t="str">
        <f>HLOOKUP(Coffee_data[[#This Row],[ProductId]],Product!$B$4:$O$7,4,FALSE)</f>
        <v>Darjeeling</v>
      </c>
    </row>
    <row r="1264" spans="1:20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279</v>
      </c>
      <c r="J1264">
        <v>310</v>
      </c>
      <c r="K1264">
        <v>550</v>
      </c>
      <c r="L1264">
        <v>515</v>
      </c>
      <c r="M1264">
        <v>12</v>
      </c>
      <c r="N1264" s="2">
        <v>41851</v>
      </c>
      <c r="O1264" s="19" t="str">
        <f>VLOOKUP(Coffee_data[[#This Row],[Area Code]],Location!$B$1:$E$157,2,FALSE)</f>
        <v>Iowa</v>
      </c>
      <c r="P1264" s="19" t="str">
        <f>VLOOKUP(Coffee_data[[#This Row],[Area Code]],Location!$B$1:$E$157,3,FALSE)</f>
        <v>Central</v>
      </c>
      <c r="Q1264" s="19" t="str">
        <f>VLOOKUP(Coffee_data[[#This Row],[Area Code]],Location!$B$1:$E$157,4,FALSE)</f>
        <v>Small Market</v>
      </c>
      <c r="R1264" s="56" t="str">
        <f>HLOOKUP(Coffee_data[[#This Row],[ProductId]],Product!$B$4:$O$7,2,FALSE)</f>
        <v>Regular</v>
      </c>
      <c r="S1264" s="56" t="str">
        <f>HLOOKUP(Coffee_data[[#This Row],[ProductId]],Product!$B$4:$O$7,3,FALSE)</f>
        <v>Tea</v>
      </c>
      <c r="T1264" s="56" t="str">
        <f>HLOOKUP(Coffee_data[[#This Row],[ProductId]],Product!$B$4:$O$7,4,FALSE)</f>
        <v>Earl Grey</v>
      </c>
    </row>
    <row r="1265" spans="1:20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55</v>
      </c>
      <c r="L1265">
        <v>712</v>
      </c>
      <c r="M1265">
        <v>5</v>
      </c>
      <c r="N1265" s="2">
        <v>41851</v>
      </c>
      <c r="O1265" s="19" t="str">
        <f>VLOOKUP(Coffee_data[[#This Row],[Area Code]],Location!$B$1:$E$157,2,FALSE)</f>
        <v>Iowa</v>
      </c>
      <c r="P1265" s="19" t="str">
        <f>VLOOKUP(Coffee_data[[#This Row],[Area Code]],Location!$B$1:$E$157,3,FALSE)</f>
        <v>Central</v>
      </c>
      <c r="Q1265" s="19" t="str">
        <f>VLOOKUP(Coffee_data[[#This Row],[Area Code]],Location!$B$1:$E$157,4,FALSE)</f>
        <v>Small Market</v>
      </c>
      <c r="R1265" s="56" t="str">
        <f>HLOOKUP(Coffee_data[[#This Row],[ProductId]],Product!$B$4:$O$7,2,FALSE)</f>
        <v>Regular</v>
      </c>
      <c r="S1265" s="56" t="str">
        <f>HLOOKUP(Coffee_data[[#This Row],[ProductId]],Product!$B$4:$O$7,3,FALSE)</f>
        <v>Espresso</v>
      </c>
      <c r="T1265" s="56" t="str">
        <f>HLOOKUP(Coffee_data[[#This Row],[ProductId]],Product!$B$4:$O$7,4,FALSE)</f>
        <v>Caffe Mocha</v>
      </c>
    </row>
    <row r="1266" spans="1:20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41851</v>
      </c>
      <c r="O1266" s="19" t="str">
        <f>VLOOKUP(Coffee_data[[#This Row],[Area Code]],Location!$B$1:$E$157,2,FALSE)</f>
        <v>Iowa</v>
      </c>
      <c r="P1266" s="19" t="str">
        <f>VLOOKUP(Coffee_data[[#This Row],[Area Code]],Location!$B$1:$E$157,3,FALSE)</f>
        <v>Central</v>
      </c>
      <c r="Q1266" s="19" t="str">
        <f>VLOOKUP(Coffee_data[[#This Row],[Area Code]],Location!$B$1:$E$157,4,FALSE)</f>
        <v>Small Market</v>
      </c>
      <c r="R1266" s="56" t="str">
        <f>HLOOKUP(Coffee_data[[#This Row],[ProductId]],Product!$B$4:$O$7,2,FALSE)</f>
        <v>Decaf</v>
      </c>
      <c r="S1266" s="56" t="str">
        <f>HLOOKUP(Coffee_data[[#This Row],[ProductId]],Product!$B$4:$O$7,3,FALSE)</f>
        <v>Espresso</v>
      </c>
      <c r="T1266" s="56" t="str">
        <f>HLOOKUP(Coffee_data[[#This Row],[ProductId]],Product!$B$4:$O$7,4,FALSE)</f>
        <v>Decaf Espresso</v>
      </c>
    </row>
    <row r="1267" spans="1:20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41851</v>
      </c>
      <c r="O1267" s="19" t="str">
        <f>VLOOKUP(Coffee_data[[#This Row],[Area Code]],Location!$B$1:$E$157,2,FALSE)</f>
        <v>Iowa</v>
      </c>
      <c r="P1267" s="19" t="str">
        <f>VLOOKUP(Coffee_data[[#This Row],[Area Code]],Location!$B$1:$E$157,3,FALSE)</f>
        <v>Central</v>
      </c>
      <c r="Q1267" s="19" t="str">
        <f>VLOOKUP(Coffee_data[[#This Row],[Area Code]],Location!$B$1:$E$157,4,FALSE)</f>
        <v>Small Market</v>
      </c>
      <c r="R1267" s="56" t="str">
        <f>HLOOKUP(Coffee_data[[#This Row],[ProductId]],Product!$B$4:$O$7,2,FALSE)</f>
        <v>Regular</v>
      </c>
      <c r="S1267" s="56" t="str">
        <f>HLOOKUP(Coffee_data[[#This Row],[ProductId]],Product!$B$4:$O$7,3,FALSE)</f>
        <v>Coffee</v>
      </c>
      <c r="T1267" s="56" t="str">
        <f>HLOOKUP(Coffee_data[[#This Row],[ProductId]],Product!$B$4:$O$7,4,FALSE)</f>
        <v>Columbian</v>
      </c>
    </row>
    <row r="1268" spans="1:20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27</v>
      </c>
      <c r="L1268">
        <v>641</v>
      </c>
      <c r="M1268">
        <v>3</v>
      </c>
      <c r="N1268" s="2">
        <v>41851</v>
      </c>
      <c r="O1268" s="19" t="str">
        <f>VLOOKUP(Coffee_data[[#This Row],[Area Code]],Location!$B$1:$E$157,2,FALSE)</f>
        <v>Iowa</v>
      </c>
      <c r="P1268" s="19" t="str">
        <f>VLOOKUP(Coffee_data[[#This Row],[Area Code]],Location!$B$1:$E$157,3,FALSE)</f>
        <v>Central</v>
      </c>
      <c r="Q1268" s="19" t="str">
        <f>VLOOKUP(Coffee_data[[#This Row],[Area Code]],Location!$B$1:$E$157,4,FALSE)</f>
        <v>Small Market</v>
      </c>
      <c r="R1268" s="56" t="str">
        <f>HLOOKUP(Coffee_data[[#This Row],[ProductId]],Product!$B$4:$O$7,2,FALSE)</f>
        <v>Decaf</v>
      </c>
      <c r="S1268" s="56" t="str">
        <f>HLOOKUP(Coffee_data[[#This Row],[ProductId]],Product!$B$4:$O$7,3,FALSE)</f>
        <v>Coffee</v>
      </c>
      <c r="T1268" s="56" t="str">
        <f>HLOOKUP(Coffee_data[[#This Row],[ProductId]],Product!$B$4:$O$7,4,FALSE)</f>
        <v>Decaf Irish Cream</v>
      </c>
    </row>
    <row r="1269" spans="1:20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41851</v>
      </c>
      <c r="O1269" s="19" t="str">
        <f>VLOOKUP(Coffee_data[[#This Row],[Area Code]],Location!$B$1:$E$157,2,FALSE)</f>
        <v>Iowa</v>
      </c>
      <c r="P1269" s="19" t="str">
        <f>VLOOKUP(Coffee_data[[#This Row],[Area Code]],Location!$B$1:$E$157,3,FALSE)</f>
        <v>Central</v>
      </c>
      <c r="Q1269" s="19" t="str">
        <f>VLOOKUP(Coffee_data[[#This Row],[Area Code]],Location!$B$1:$E$157,4,FALSE)</f>
        <v>Small Market</v>
      </c>
      <c r="R1269" s="56" t="str">
        <f>HLOOKUP(Coffee_data[[#This Row],[ProductId]],Product!$B$4:$O$7,2,FALSE)</f>
        <v>Regular</v>
      </c>
      <c r="S1269" s="56" t="str">
        <f>HLOOKUP(Coffee_data[[#This Row],[ProductId]],Product!$B$4:$O$7,3,FALSE)</f>
        <v>Coffee</v>
      </c>
      <c r="T1269" s="56" t="str">
        <f>HLOOKUP(Coffee_data[[#This Row],[ProductId]],Product!$B$4:$O$7,4,FALSE)</f>
        <v>Amaretto</v>
      </c>
    </row>
    <row r="1270" spans="1:20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41851</v>
      </c>
      <c r="O1270" s="19" t="str">
        <f>VLOOKUP(Coffee_data[[#This Row],[Area Code]],Location!$B$1:$E$157,2,FALSE)</f>
        <v>Missouri</v>
      </c>
      <c r="P1270" s="19" t="str">
        <f>VLOOKUP(Coffee_data[[#This Row],[Area Code]],Location!$B$1:$E$157,3,FALSE)</f>
        <v>Central</v>
      </c>
      <c r="Q1270" s="19" t="str">
        <f>VLOOKUP(Coffee_data[[#This Row],[Area Code]],Location!$B$1:$E$157,4,FALSE)</f>
        <v>Small Market</v>
      </c>
      <c r="R1270" s="56" t="str">
        <f>HLOOKUP(Coffee_data[[#This Row],[ProductId]],Product!$B$4:$O$7,2,FALSE)</f>
        <v>Decaf</v>
      </c>
      <c r="S1270" s="56" t="str">
        <f>HLOOKUP(Coffee_data[[#This Row],[ProductId]],Product!$B$4:$O$7,3,FALSE)</f>
        <v>Herbal Tea</v>
      </c>
      <c r="T1270" s="56" t="str">
        <f>HLOOKUP(Coffee_data[[#This Row],[ProductId]],Product!$B$4:$O$7,4,FALSE)</f>
        <v>Chamomile</v>
      </c>
    </row>
    <row r="1271" spans="1:20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41851</v>
      </c>
      <c r="O1271" s="19" t="str">
        <f>VLOOKUP(Coffee_data[[#This Row],[Area Code]],Location!$B$1:$E$157,2,FALSE)</f>
        <v>Missouri</v>
      </c>
      <c r="P1271" s="19" t="str">
        <f>VLOOKUP(Coffee_data[[#This Row],[Area Code]],Location!$B$1:$E$157,3,FALSE)</f>
        <v>Central</v>
      </c>
      <c r="Q1271" s="19" t="str">
        <f>VLOOKUP(Coffee_data[[#This Row],[Area Code]],Location!$B$1:$E$157,4,FALSE)</f>
        <v>Small Market</v>
      </c>
      <c r="R1271" s="56" t="str">
        <f>HLOOKUP(Coffee_data[[#This Row],[ProductId]],Product!$B$4:$O$7,2,FALSE)</f>
        <v>Decaf</v>
      </c>
      <c r="S1271" s="56" t="str">
        <f>HLOOKUP(Coffee_data[[#This Row],[ProductId]],Product!$B$4:$O$7,3,FALSE)</f>
        <v>Herbal Tea</v>
      </c>
      <c r="T1271" s="56" t="str">
        <f>HLOOKUP(Coffee_data[[#This Row],[ProductId]],Product!$B$4:$O$7,4,FALSE)</f>
        <v>Lemon</v>
      </c>
    </row>
    <row r="1272" spans="1:20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41</v>
      </c>
      <c r="J1272">
        <v>60</v>
      </c>
      <c r="K1272">
        <v>90</v>
      </c>
      <c r="L1272">
        <v>816</v>
      </c>
      <c r="M1272">
        <v>11</v>
      </c>
      <c r="N1272" s="2">
        <v>41851</v>
      </c>
      <c r="O1272" s="19" t="str">
        <f>VLOOKUP(Coffee_data[[#This Row],[Area Code]],Location!$B$1:$E$157,2,FALSE)</f>
        <v>Missouri</v>
      </c>
      <c r="P1272" s="19" t="str">
        <f>VLOOKUP(Coffee_data[[#This Row],[Area Code]],Location!$B$1:$E$157,3,FALSE)</f>
        <v>Central</v>
      </c>
      <c r="Q1272" s="19" t="str">
        <f>VLOOKUP(Coffee_data[[#This Row],[Area Code]],Location!$B$1:$E$157,4,FALSE)</f>
        <v>Small Market</v>
      </c>
      <c r="R1272" s="56" t="str">
        <f>HLOOKUP(Coffee_data[[#This Row],[ProductId]],Product!$B$4:$O$7,2,FALSE)</f>
        <v>Regular</v>
      </c>
      <c r="S1272" s="56" t="str">
        <f>HLOOKUP(Coffee_data[[#This Row],[ProductId]],Product!$B$4:$O$7,3,FALSE)</f>
        <v>Tea</v>
      </c>
      <c r="T1272" s="56" t="str">
        <f>HLOOKUP(Coffee_data[[#This Row],[ProductId]],Product!$B$4:$O$7,4,FALSE)</f>
        <v>Darjeeling</v>
      </c>
    </row>
    <row r="1273" spans="1:20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38</v>
      </c>
      <c r="L1273">
        <v>660</v>
      </c>
      <c r="M1273">
        <v>12</v>
      </c>
      <c r="N1273" s="2">
        <v>41851</v>
      </c>
      <c r="O1273" s="19" t="str">
        <f>VLOOKUP(Coffee_data[[#This Row],[Area Code]],Location!$B$1:$E$157,2,FALSE)</f>
        <v>Missouri</v>
      </c>
      <c r="P1273" s="19" t="str">
        <f>VLOOKUP(Coffee_data[[#This Row],[Area Code]],Location!$B$1:$E$157,3,FALSE)</f>
        <v>Central</v>
      </c>
      <c r="Q1273" s="19" t="str">
        <f>VLOOKUP(Coffee_data[[#This Row],[Area Code]],Location!$B$1:$E$157,4,FALSE)</f>
        <v>Small Market</v>
      </c>
      <c r="R1273" s="56" t="str">
        <f>HLOOKUP(Coffee_data[[#This Row],[ProductId]],Product!$B$4:$O$7,2,FALSE)</f>
        <v>Regular</v>
      </c>
      <c r="S1273" s="56" t="str">
        <f>HLOOKUP(Coffee_data[[#This Row],[ProductId]],Product!$B$4:$O$7,3,FALSE)</f>
        <v>Tea</v>
      </c>
      <c r="T1273" s="56" t="str">
        <f>HLOOKUP(Coffee_data[[#This Row],[ProductId]],Product!$B$4:$O$7,4,FALSE)</f>
        <v>Earl Grey</v>
      </c>
    </row>
    <row r="1274" spans="1:20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43</v>
      </c>
      <c r="J1274">
        <v>40</v>
      </c>
      <c r="K1274">
        <v>83</v>
      </c>
      <c r="L1274">
        <v>417</v>
      </c>
      <c r="M1274">
        <v>13</v>
      </c>
      <c r="N1274" s="2">
        <v>41851</v>
      </c>
      <c r="O1274" s="19" t="str">
        <f>VLOOKUP(Coffee_data[[#This Row],[Area Code]],Location!$B$1:$E$157,2,FALSE)</f>
        <v>Missouri</v>
      </c>
      <c r="P1274" s="19" t="str">
        <f>VLOOKUP(Coffee_data[[#This Row],[Area Code]],Location!$B$1:$E$157,3,FALSE)</f>
        <v>Central</v>
      </c>
      <c r="Q1274" s="19" t="str">
        <f>VLOOKUP(Coffee_data[[#This Row],[Area Code]],Location!$B$1:$E$157,4,FALSE)</f>
        <v>Small Market</v>
      </c>
      <c r="R1274" s="56" t="str">
        <f>HLOOKUP(Coffee_data[[#This Row],[ProductId]],Product!$B$4:$O$7,2,FALSE)</f>
        <v>Regular</v>
      </c>
      <c r="S1274" s="56" t="str">
        <f>HLOOKUP(Coffee_data[[#This Row],[ProductId]],Product!$B$4:$O$7,3,FALSE)</f>
        <v>Tea</v>
      </c>
      <c r="T1274" s="56" t="str">
        <f>HLOOKUP(Coffee_data[[#This Row],[ProductId]],Product!$B$4:$O$7,4,FALSE)</f>
        <v>Green Tea</v>
      </c>
    </row>
    <row r="1275" spans="1:20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25</v>
      </c>
      <c r="J1275">
        <v>60</v>
      </c>
      <c r="K1275">
        <v>95</v>
      </c>
      <c r="L1275">
        <v>314</v>
      </c>
      <c r="M1275">
        <v>5</v>
      </c>
      <c r="N1275" s="2">
        <v>41851</v>
      </c>
      <c r="O1275" s="19" t="str">
        <f>VLOOKUP(Coffee_data[[#This Row],[Area Code]],Location!$B$1:$E$157,2,FALSE)</f>
        <v>Missouri</v>
      </c>
      <c r="P1275" s="19" t="str">
        <f>VLOOKUP(Coffee_data[[#This Row],[Area Code]],Location!$B$1:$E$157,3,FALSE)</f>
        <v>Central</v>
      </c>
      <c r="Q1275" s="19" t="str">
        <f>VLOOKUP(Coffee_data[[#This Row],[Area Code]],Location!$B$1:$E$157,4,FALSE)</f>
        <v>Small Market</v>
      </c>
      <c r="R1275" s="56" t="str">
        <f>HLOOKUP(Coffee_data[[#This Row],[ProductId]],Product!$B$4:$O$7,2,FALSE)</f>
        <v>Regular</v>
      </c>
      <c r="S1275" s="56" t="str">
        <f>HLOOKUP(Coffee_data[[#This Row],[ProductId]],Product!$B$4:$O$7,3,FALSE)</f>
        <v>Espresso</v>
      </c>
      <c r="T1275" s="56" t="str">
        <f>HLOOKUP(Coffee_data[[#This Row],[ProductId]],Product!$B$4:$O$7,4,FALSE)</f>
        <v>Caffe Mocha</v>
      </c>
    </row>
    <row r="1276" spans="1:20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41851</v>
      </c>
      <c r="O1276" s="19" t="str">
        <f>VLOOKUP(Coffee_data[[#This Row],[Area Code]],Location!$B$1:$E$157,2,FALSE)</f>
        <v>Missouri</v>
      </c>
      <c r="P1276" s="19" t="str">
        <f>VLOOKUP(Coffee_data[[#This Row],[Area Code]],Location!$B$1:$E$157,3,FALSE)</f>
        <v>Central</v>
      </c>
      <c r="Q1276" s="19" t="str">
        <f>VLOOKUP(Coffee_data[[#This Row],[Area Code]],Location!$B$1:$E$157,4,FALSE)</f>
        <v>Small Market</v>
      </c>
      <c r="R1276" s="56" t="str">
        <f>HLOOKUP(Coffee_data[[#This Row],[ProductId]],Product!$B$4:$O$7,2,FALSE)</f>
        <v>Decaf</v>
      </c>
      <c r="S1276" s="56" t="str">
        <f>HLOOKUP(Coffee_data[[#This Row],[ProductId]],Product!$B$4:$O$7,3,FALSE)</f>
        <v>Espresso</v>
      </c>
      <c r="T1276" s="56" t="str">
        <f>HLOOKUP(Coffee_data[[#This Row],[ProductId]],Product!$B$4:$O$7,4,FALSE)</f>
        <v>Decaf Espresso</v>
      </c>
    </row>
    <row r="1277" spans="1:20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162</v>
      </c>
      <c r="L1277">
        <v>417</v>
      </c>
      <c r="M1277">
        <v>2</v>
      </c>
      <c r="N1277" s="2">
        <v>41851</v>
      </c>
      <c r="O1277" s="19" t="str">
        <f>VLOOKUP(Coffee_data[[#This Row],[Area Code]],Location!$B$1:$E$157,2,FALSE)</f>
        <v>Missouri</v>
      </c>
      <c r="P1277" s="19" t="str">
        <f>VLOOKUP(Coffee_data[[#This Row],[Area Code]],Location!$B$1:$E$157,3,FALSE)</f>
        <v>Central</v>
      </c>
      <c r="Q1277" s="19" t="str">
        <f>VLOOKUP(Coffee_data[[#This Row],[Area Code]],Location!$B$1:$E$157,4,FALSE)</f>
        <v>Small Market</v>
      </c>
      <c r="R1277" s="56" t="str">
        <f>HLOOKUP(Coffee_data[[#This Row],[ProductId]],Product!$B$4:$O$7,2,FALSE)</f>
        <v>Regular</v>
      </c>
      <c r="S1277" s="56" t="str">
        <f>HLOOKUP(Coffee_data[[#This Row],[ProductId]],Product!$B$4:$O$7,3,FALSE)</f>
        <v>Coffee</v>
      </c>
      <c r="T1277" s="56" t="str">
        <f>HLOOKUP(Coffee_data[[#This Row],[ProductId]],Product!$B$4:$O$7,4,FALSE)</f>
        <v>Columbian</v>
      </c>
    </row>
    <row r="1278" spans="1:20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113</v>
      </c>
      <c r="L1278">
        <v>816</v>
      </c>
      <c r="M1278">
        <v>3</v>
      </c>
      <c r="N1278" s="2">
        <v>41851</v>
      </c>
      <c r="O1278" s="19" t="str">
        <f>VLOOKUP(Coffee_data[[#This Row],[Area Code]],Location!$B$1:$E$157,2,FALSE)</f>
        <v>Missouri</v>
      </c>
      <c r="P1278" s="19" t="str">
        <f>VLOOKUP(Coffee_data[[#This Row],[Area Code]],Location!$B$1:$E$157,3,FALSE)</f>
        <v>Central</v>
      </c>
      <c r="Q1278" s="19" t="str">
        <f>VLOOKUP(Coffee_data[[#This Row],[Area Code]],Location!$B$1:$E$157,4,FALSE)</f>
        <v>Small Market</v>
      </c>
      <c r="R1278" s="56" t="str">
        <f>HLOOKUP(Coffee_data[[#This Row],[ProductId]],Product!$B$4:$O$7,2,FALSE)</f>
        <v>Decaf</v>
      </c>
      <c r="S1278" s="56" t="str">
        <f>HLOOKUP(Coffee_data[[#This Row],[ProductId]],Product!$B$4:$O$7,3,FALSE)</f>
        <v>Coffee</v>
      </c>
      <c r="T1278" s="56" t="str">
        <f>HLOOKUP(Coffee_data[[#This Row],[ProductId]],Product!$B$4:$O$7,4,FALSE)</f>
        <v>Decaf Irish Cream</v>
      </c>
    </row>
    <row r="1279" spans="1:20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22</v>
      </c>
      <c r="L1279">
        <v>567</v>
      </c>
      <c r="M1279">
        <v>8</v>
      </c>
      <c r="N1279" s="2">
        <v>41851</v>
      </c>
      <c r="O1279" s="19" t="str">
        <f>VLOOKUP(Coffee_data[[#This Row],[Area Code]],Location!$B$1:$E$157,2,FALSE)</f>
        <v>Ohio</v>
      </c>
      <c r="P1279" s="19" t="str">
        <f>VLOOKUP(Coffee_data[[#This Row],[Area Code]],Location!$B$1:$E$157,3,FALSE)</f>
        <v>Central</v>
      </c>
      <c r="Q1279" s="19" t="str">
        <f>VLOOKUP(Coffee_data[[#This Row],[Area Code]],Location!$B$1:$E$157,4,FALSE)</f>
        <v>Major Market</v>
      </c>
      <c r="R1279" s="56" t="str">
        <f>HLOOKUP(Coffee_data[[#This Row],[ProductId]],Product!$B$4:$O$7,2,FALSE)</f>
        <v>Decaf</v>
      </c>
      <c r="S1279" s="56" t="str">
        <f>HLOOKUP(Coffee_data[[#This Row],[ProductId]],Product!$B$4:$O$7,3,FALSE)</f>
        <v>Herbal Tea</v>
      </c>
      <c r="T1279" s="56" t="str">
        <f>HLOOKUP(Coffee_data[[#This Row],[ProductId]],Product!$B$4:$O$7,4,FALSE)</f>
        <v>Chamomile</v>
      </c>
    </row>
    <row r="1280" spans="1:20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41851</v>
      </c>
      <c r="O1280" s="19" t="str">
        <f>VLOOKUP(Coffee_data[[#This Row],[Area Code]],Location!$B$1:$E$157,2,FALSE)</f>
        <v>Ohio</v>
      </c>
      <c r="P1280" s="19" t="str">
        <f>VLOOKUP(Coffee_data[[#This Row],[Area Code]],Location!$B$1:$E$157,3,FALSE)</f>
        <v>Central</v>
      </c>
      <c r="Q1280" s="19" t="str">
        <f>VLOOKUP(Coffee_data[[#This Row],[Area Code]],Location!$B$1:$E$157,4,FALSE)</f>
        <v>Major Market</v>
      </c>
      <c r="R1280" s="56" t="str">
        <f>HLOOKUP(Coffee_data[[#This Row],[ProductId]],Product!$B$4:$O$7,2,FALSE)</f>
        <v>Decaf</v>
      </c>
      <c r="S1280" s="56" t="str">
        <f>HLOOKUP(Coffee_data[[#This Row],[ProductId]],Product!$B$4:$O$7,3,FALSE)</f>
        <v>Herbal Tea</v>
      </c>
      <c r="T1280" s="56" t="str">
        <f>HLOOKUP(Coffee_data[[#This Row],[ProductId]],Product!$B$4:$O$7,4,FALSE)</f>
        <v>Lemon</v>
      </c>
    </row>
    <row r="1281" spans="1:20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79</v>
      </c>
      <c r="J1281">
        <v>160</v>
      </c>
      <c r="K1281">
        <v>250</v>
      </c>
      <c r="L1281">
        <v>234</v>
      </c>
      <c r="M1281">
        <v>11</v>
      </c>
      <c r="N1281" s="2">
        <v>41851</v>
      </c>
      <c r="O1281" s="19" t="str">
        <f>VLOOKUP(Coffee_data[[#This Row],[Area Code]],Location!$B$1:$E$157,2,FALSE)</f>
        <v>Ohio</v>
      </c>
      <c r="P1281" s="19" t="str">
        <f>VLOOKUP(Coffee_data[[#This Row],[Area Code]],Location!$B$1:$E$157,3,FALSE)</f>
        <v>Central</v>
      </c>
      <c r="Q1281" s="19" t="str">
        <f>VLOOKUP(Coffee_data[[#This Row],[Area Code]],Location!$B$1:$E$157,4,FALSE)</f>
        <v>Major Market</v>
      </c>
      <c r="R1281" s="56" t="str">
        <f>HLOOKUP(Coffee_data[[#This Row],[ProductId]],Product!$B$4:$O$7,2,FALSE)</f>
        <v>Regular</v>
      </c>
      <c r="S1281" s="56" t="str">
        <f>HLOOKUP(Coffee_data[[#This Row],[ProductId]],Product!$B$4:$O$7,3,FALSE)</f>
        <v>Tea</v>
      </c>
      <c r="T1281" s="56" t="str">
        <f>HLOOKUP(Coffee_data[[#This Row],[ProductId]],Product!$B$4:$O$7,4,FALSE)</f>
        <v>Darjeeling</v>
      </c>
    </row>
    <row r="1282" spans="1:20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252</v>
      </c>
      <c r="L1282">
        <v>330</v>
      </c>
      <c r="M1282">
        <v>12</v>
      </c>
      <c r="N1282" s="2">
        <v>41851</v>
      </c>
      <c r="O1282" s="19" t="str">
        <f>VLOOKUP(Coffee_data[[#This Row],[Area Code]],Location!$B$1:$E$157,2,FALSE)</f>
        <v>Ohio</v>
      </c>
      <c r="P1282" s="19" t="str">
        <f>VLOOKUP(Coffee_data[[#This Row],[Area Code]],Location!$B$1:$E$157,3,FALSE)</f>
        <v>Central</v>
      </c>
      <c r="Q1282" s="19" t="str">
        <f>VLOOKUP(Coffee_data[[#This Row],[Area Code]],Location!$B$1:$E$157,4,FALSE)</f>
        <v>Major Market</v>
      </c>
      <c r="R1282" s="56" t="str">
        <f>HLOOKUP(Coffee_data[[#This Row],[ProductId]],Product!$B$4:$O$7,2,FALSE)</f>
        <v>Regular</v>
      </c>
      <c r="S1282" s="56" t="str">
        <f>HLOOKUP(Coffee_data[[#This Row],[ProductId]],Product!$B$4:$O$7,3,FALSE)</f>
        <v>Tea</v>
      </c>
      <c r="T1282" s="56" t="str">
        <f>HLOOKUP(Coffee_data[[#This Row],[ProductId]],Product!$B$4:$O$7,4,FALSE)</f>
        <v>Earl Grey</v>
      </c>
    </row>
    <row r="1283" spans="1:20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162</v>
      </c>
      <c r="J1283">
        <v>180</v>
      </c>
      <c r="K1283">
        <v>335</v>
      </c>
      <c r="L1283">
        <v>513</v>
      </c>
      <c r="M1283">
        <v>5</v>
      </c>
      <c r="N1283" s="2">
        <v>41851</v>
      </c>
      <c r="O1283" s="19" t="str">
        <f>VLOOKUP(Coffee_data[[#This Row],[Area Code]],Location!$B$1:$E$157,2,FALSE)</f>
        <v>Ohio</v>
      </c>
      <c r="P1283" s="19" t="str">
        <f>VLOOKUP(Coffee_data[[#This Row],[Area Code]],Location!$B$1:$E$157,3,FALSE)</f>
        <v>Central</v>
      </c>
      <c r="Q1283" s="19" t="str">
        <f>VLOOKUP(Coffee_data[[#This Row],[Area Code]],Location!$B$1:$E$157,4,FALSE)</f>
        <v>Major Market</v>
      </c>
      <c r="R1283" s="56" t="str">
        <f>HLOOKUP(Coffee_data[[#This Row],[ProductId]],Product!$B$4:$O$7,2,FALSE)</f>
        <v>Regular</v>
      </c>
      <c r="S1283" s="56" t="str">
        <f>HLOOKUP(Coffee_data[[#This Row],[ProductId]],Product!$B$4:$O$7,3,FALSE)</f>
        <v>Espresso</v>
      </c>
      <c r="T1283" s="56" t="str">
        <f>HLOOKUP(Coffee_data[[#This Row],[ProductId]],Product!$B$4:$O$7,4,FALSE)</f>
        <v>Caffe Mocha</v>
      </c>
    </row>
    <row r="1284" spans="1:20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56</v>
      </c>
      <c r="J1284">
        <v>70</v>
      </c>
      <c r="K1284">
        <v>120</v>
      </c>
      <c r="L1284">
        <v>937</v>
      </c>
      <c r="M1284">
        <v>6</v>
      </c>
      <c r="N1284" s="2">
        <v>41851</v>
      </c>
      <c r="O1284" s="19" t="str">
        <f>VLOOKUP(Coffee_data[[#This Row],[Area Code]],Location!$B$1:$E$157,2,FALSE)</f>
        <v>Ohio</v>
      </c>
      <c r="P1284" s="19" t="str">
        <f>VLOOKUP(Coffee_data[[#This Row],[Area Code]],Location!$B$1:$E$157,3,FALSE)</f>
        <v>Central</v>
      </c>
      <c r="Q1284" s="19" t="str">
        <f>VLOOKUP(Coffee_data[[#This Row],[Area Code]],Location!$B$1:$E$157,4,FALSE)</f>
        <v>Major Market</v>
      </c>
      <c r="R1284" s="56" t="str">
        <f>HLOOKUP(Coffee_data[[#This Row],[ProductId]],Product!$B$4:$O$7,2,FALSE)</f>
        <v>Decaf</v>
      </c>
      <c r="S1284" s="56" t="str">
        <f>HLOOKUP(Coffee_data[[#This Row],[ProductId]],Product!$B$4:$O$7,3,FALSE)</f>
        <v>Espresso</v>
      </c>
      <c r="T1284" s="56" t="str">
        <f>HLOOKUP(Coffee_data[[#This Row],[ProductId]],Product!$B$4:$O$7,4,FALSE)</f>
        <v>Decaf Espresso</v>
      </c>
    </row>
    <row r="1285" spans="1:20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111</v>
      </c>
      <c r="L1285">
        <v>234</v>
      </c>
      <c r="M1285">
        <v>1</v>
      </c>
      <c r="N1285" s="2">
        <v>41851</v>
      </c>
      <c r="O1285" s="19" t="str">
        <f>VLOOKUP(Coffee_data[[#This Row],[Area Code]],Location!$B$1:$E$157,2,FALSE)</f>
        <v>Ohio</v>
      </c>
      <c r="P1285" s="19" t="str">
        <f>VLOOKUP(Coffee_data[[#This Row],[Area Code]],Location!$B$1:$E$157,3,FALSE)</f>
        <v>Central</v>
      </c>
      <c r="Q1285" s="19" t="str">
        <f>VLOOKUP(Coffee_data[[#This Row],[Area Code]],Location!$B$1:$E$157,4,FALSE)</f>
        <v>Major Market</v>
      </c>
      <c r="R1285" s="56" t="str">
        <f>HLOOKUP(Coffee_data[[#This Row],[ProductId]],Product!$B$4:$O$7,2,FALSE)</f>
        <v>Regular</v>
      </c>
      <c r="S1285" s="56" t="str">
        <f>HLOOKUP(Coffee_data[[#This Row],[ProductId]],Product!$B$4:$O$7,3,FALSE)</f>
        <v>Coffee</v>
      </c>
      <c r="T1285" s="56" t="str">
        <f>HLOOKUP(Coffee_data[[#This Row],[ProductId]],Product!$B$4:$O$7,4,FALSE)</f>
        <v>Amaretto</v>
      </c>
    </row>
    <row r="1286" spans="1:20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28</v>
      </c>
      <c r="J1286">
        <v>50</v>
      </c>
      <c r="K1286">
        <v>80</v>
      </c>
      <c r="L1286">
        <v>234</v>
      </c>
      <c r="M1286">
        <v>2</v>
      </c>
      <c r="N1286" s="2">
        <v>41851</v>
      </c>
      <c r="O1286" s="19" t="str">
        <f>VLOOKUP(Coffee_data[[#This Row],[Area Code]],Location!$B$1:$E$157,2,FALSE)</f>
        <v>Ohio</v>
      </c>
      <c r="P1286" s="19" t="str">
        <f>VLOOKUP(Coffee_data[[#This Row],[Area Code]],Location!$B$1:$E$157,3,FALSE)</f>
        <v>Central</v>
      </c>
      <c r="Q1286" s="19" t="str">
        <f>VLOOKUP(Coffee_data[[#This Row],[Area Code]],Location!$B$1:$E$157,4,FALSE)</f>
        <v>Major Market</v>
      </c>
      <c r="R1286" s="56" t="str">
        <f>HLOOKUP(Coffee_data[[#This Row],[ProductId]],Product!$B$4:$O$7,2,FALSE)</f>
        <v>Regular</v>
      </c>
      <c r="S1286" s="56" t="str">
        <f>HLOOKUP(Coffee_data[[#This Row],[ProductId]],Product!$B$4:$O$7,3,FALSE)</f>
        <v>Coffee</v>
      </c>
      <c r="T1286" s="56" t="str">
        <f>HLOOKUP(Coffee_data[[#This Row],[ProductId]],Product!$B$4:$O$7,4,FALSE)</f>
        <v>Columbian</v>
      </c>
    </row>
    <row r="1287" spans="1:20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33</v>
      </c>
      <c r="J1287">
        <v>60</v>
      </c>
      <c r="K1287">
        <v>87</v>
      </c>
      <c r="L1287">
        <v>614</v>
      </c>
      <c r="M1287">
        <v>3</v>
      </c>
      <c r="N1287" s="2">
        <v>41851</v>
      </c>
      <c r="O1287" s="19" t="str">
        <f>VLOOKUP(Coffee_data[[#This Row],[Area Code]],Location!$B$1:$E$157,2,FALSE)</f>
        <v>Ohio</v>
      </c>
      <c r="P1287" s="19" t="str">
        <f>VLOOKUP(Coffee_data[[#This Row],[Area Code]],Location!$B$1:$E$157,3,FALSE)</f>
        <v>Central</v>
      </c>
      <c r="Q1287" s="19" t="str">
        <f>VLOOKUP(Coffee_data[[#This Row],[Area Code]],Location!$B$1:$E$157,4,FALSE)</f>
        <v>Major Market</v>
      </c>
      <c r="R1287" s="56" t="str">
        <f>HLOOKUP(Coffee_data[[#This Row],[ProductId]],Product!$B$4:$O$7,2,FALSE)</f>
        <v>Decaf</v>
      </c>
      <c r="S1287" s="56" t="str">
        <f>HLOOKUP(Coffee_data[[#This Row],[ProductId]],Product!$B$4:$O$7,3,FALSE)</f>
        <v>Coffee</v>
      </c>
      <c r="T1287" s="56" t="str">
        <f>HLOOKUP(Coffee_data[[#This Row],[ProductId]],Product!$B$4:$O$7,4,FALSE)</f>
        <v>Decaf Irish Cream</v>
      </c>
    </row>
    <row r="1288" spans="1:20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32</v>
      </c>
      <c r="J1288">
        <v>70</v>
      </c>
      <c r="K1288">
        <v>118</v>
      </c>
      <c r="L1288">
        <v>715</v>
      </c>
      <c r="M1288">
        <v>8</v>
      </c>
      <c r="N1288" s="2">
        <v>41851</v>
      </c>
      <c r="O1288" s="19" t="str">
        <f>VLOOKUP(Coffee_data[[#This Row],[Area Code]],Location!$B$1:$E$157,2,FALSE)</f>
        <v>Wisconsin</v>
      </c>
      <c r="P1288" s="19" t="str">
        <f>VLOOKUP(Coffee_data[[#This Row],[Area Code]],Location!$B$1:$E$157,3,FALSE)</f>
        <v>Central</v>
      </c>
      <c r="Q1288" s="19" t="str">
        <f>VLOOKUP(Coffee_data[[#This Row],[Area Code]],Location!$B$1:$E$157,4,FALSE)</f>
        <v>Small Market</v>
      </c>
      <c r="R1288" s="56" t="str">
        <f>HLOOKUP(Coffee_data[[#This Row],[ProductId]],Product!$B$4:$O$7,2,FALSE)</f>
        <v>Decaf</v>
      </c>
      <c r="S1288" s="56" t="str">
        <f>HLOOKUP(Coffee_data[[#This Row],[ProductId]],Product!$B$4:$O$7,3,FALSE)</f>
        <v>Herbal Tea</v>
      </c>
      <c r="T1288" s="56" t="str">
        <f>HLOOKUP(Coffee_data[[#This Row],[ProductId]],Product!$B$4:$O$7,4,FALSE)</f>
        <v>Chamomile</v>
      </c>
    </row>
    <row r="1289" spans="1:20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59</v>
      </c>
      <c r="J1289">
        <v>80</v>
      </c>
      <c r="K1289">
        <v>139</v>
      </c>
      <c r="L1289">
        <v>262</v>
      </c>
      <c r="M1289">
        <v>9</v>
      </c>
      <c r="N1289" s="2">
        <v>41851</v>
      </c>
      <c r="O1289" s="19" t="str">
        <f>VLOOKUP(Coffee_data[[#This Row],[Area Code]],Location!$B$1:$E$157,2,FALSE)</f>
        <v>Wisconsin</v>
      </c>
      <c r="P1289" s="19" t="str">
        <f>VLOOKUP(Coffee_data[[#This Row],[Area Code]],Location!$B$1:$E$157,3,FALSE)</f>
        <v>Central</v>
      </c>
      <c r="Q1289" s="19" t="str">
        <f>VLOOKUP(Coffee_data[[#This Row],[Area Code]],Location!$B$1:$E$157,4,FALSE)</f>
        <v>Small Market</v>
      </c>
      <c r="R1289" s="56" t="str">
        <f>HLOOKUP(Coffee_data[[#This Row],[ProductId]],Product!$B$4:$O$7,2,FALSE)</f>
        <v>Decaf</v>
      </c>
      <c r="S1289" s="56" t="str">
        <f>HLOOKUP(Coffee_data[[#This Row],[ProductId]],Product!$B$4:$O$7,3,FALSE)</f>
        <v>Herbal Tea</v>
      </c>
      <c r="T1289" s="56" t="str">
        <f>HLOOKUP(Coffee_data[[#This Row],[ProductId]],Product!$B$4:$O$7,4,FALSE)</f>
        <v>Lemon</v>
      </c>
    </row>
    <row r="1290" spans="1:20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41</v>
      </c>
      <c r="J1290">
        <v>40</v>
      </c>
      <c r="K1290">
        <v>59</v>
      </c>
      <c r="L1290">
        <v>920</v>
      </c>
      <c r="M1290">
        <v>11</v>
      </c>
      <c r="N1290" s="2">
        <v>41851</v>
      </c>
      <c r="O1290" s="19" t="str">
        <f>VLOOKUP(Coffee_data[[#This Row],[Area Code]],Location!$B$1:$E$157,2,FALSE)</f>
        <v>Wisconsin</v>
      </c>
      <c r="P1290" s="19" t="str">
        <f>VLOOKUP(Coffee_data[[#This Row],[Area Code]],Location!$B$1:$E$157,3,FALSE)</f>
        <v>Central</v>
      </c>
      <c r="Q1290" s="19" t="str">
        <f>VLOOKUP(Coffee_data[[#This Row],[Area Code]],Location!$B$1:$E$157,4,FALSE)</f>
        <v>Small Market</v>
      </c>
      <c r="R1290" s="56" t="str">
        <f>HLOOKUP(Coffee_data[[#This Row],[ProductId]],Product!$B$4:$O$7,2,FALSE)</f>
        <v>Regular</v>
      </c>
      <c r="S1290" s="56" t="str">
        <f>HLOOKUP(Coffee_data[[#This Row],[ProductId]],Product!$B$4:$O$7,3,FALSE)</f>
        <v>Tea</v>
      </c>
      <c r="T1290" s="56" t="str">
        <f>HLOOKUP(Coffee_data[[#This Row],[ProductId]],Product!$B$4:$O$7,4,FALSE)</f>
        <v>Darjeeling</v>
      </c>
    </row>
    <row r="1291" spans="1:20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18</v>
      </c>
      <c r="J1291">
        <v>60</v>
      </c>
      <c r="K1291">
        <v>78</v>
      </c>
      <c r="L1291">
        <v>715</v>
      </c>
      <c r="M1291">
        <v>12</v>
      </c>
      <c r="N1291" s="2">
        <v>41851</v>
      </c>
      <c r="O1291" s="19" t="str">
        <f>VLOOKUP(Coffee_data[[#This Row],[Area Code]],Location!$B$1:$E$157,2,FALSE)</f>
        <v>Wisconsin</v>
      </c>
      <c r="P1291" s="19" t="str">
        <f>VLOOKUP(Coffee_data[[#This Row],[Area Code]],Location!$B$1:$E$157,3,FALSE)</f>
        <v>Central</v>
      </c>
      <c r="Q1291" s="19" t="str">
        <f>VLOOKUP(Coffee_data[[#This Row],[Area Code]],Location!$B$1:$E$157,4,FALSE)</f>
        <v>Small Market</v>
      </c>
      <c r="R1291" s="56" t="str">
        <f>HLOOKUP(Coffee_data[[#This Row],[ProductId]],Product!$B$4:$O$7,2,FALSE)</f>
        <v>Regular</v>
      </c>
      <c r="S1291" s="56" t="str">
        <f>HLOOKUP(Coffee_data[[#This Row],[ProductId]],Product!$B$4:$O$7,3,FALSE)</f>
        <v>Tea</v>
      </c>
      <c r="T1291" s="56" t="str">
        <f>HLOOKUP(Coffee_data[[#This Row],[ProductId]],Product!$B$4:$O$7,4,FALSE)</f>
        <v>Earl Grey</v>
      </c>
    </row>
    <row r="1292" spans="1:20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99</v>
      </c>
      <c r="J1292">
        <v>150</v>
      </c>
      <c r="K1292">
        <v>260</v>
      </c>
      <c r="L1292">
        <v>920</v>
      </c>
      <c r="M1292">
        <v>5</v>
      </c>
      <c r="N1292" s="2">
        <v>41851</v>
      </c>
      <c r="O1292" s="19" t="str">
        <f>VLOOKUP(Coffee_data[[#This Row],[Area Code]],Location!$B$1:$E$157,2,FALSE)</f>
        <v>Wisconsin</v>
      </c>
      <c r="P1292" s="19" t="str">
        <f>VLOOKUP(Coffee_data[[#This Row],[Area Code]],Location!$B$1:$E$157,3,FALSE)</f>
        <v>Central</v>
      </c>
      <c r="Q1292" s="19" t="str">
        <f>VLOOKUP(Coffee_data[[#This Row],[Area Code]],Location!$B$1:$E$157,4,FALSE)</f>
        <v>Small Market</v>
      </c>
      <c r="R1292" s="56" t="str">
        <f>HLOOKUP(Coffee_data[[#This Row],[ProductId]],Product!$B$4:$O$7,2,FALSE)</f>
        <v>Regular</v>
      </c>
      <c r="S1292" s="56" t="str">
        <f>HLOOKUP(Coffee_data[[#This Row],[ProductId]],Product!$B$4:$O$7,3,FALSE)</f>
        <v>Espresso</v>
      </c>
      <c r="T1292" s="56" t="str">
        <f>HLOOKUP(Coffee_data[[#This Row],[ProductId]],Product!$B$4:$O$7,4,FALSE)</f>
        <v>Caffe Mocha</v>
      </c>
    </row>
    <row r="1293" spans="1:20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86</v>
      </c>
      <c r="L1293">
        <v>262</v>
      </c>
      <c r="M1293">
        <v>6</v>
      </c>
      <c r="N1293" s="2">
        <v>41851</v>
      </c>
      <c r="O1293" s="19" t="str">
        <f>VLOOKUP(Coffee_data[[#This Row],[Area Code]],Location!$B$1:$E$157,2,FALSE)</f>
        <v>Wisconsin</v>
      </c>
      <c r="P1293" s="19" t="str">
        <f>VLOOKUP(Coffee_data[[#This Row],[Area Code]],Location!$B$1:$E$157,3,FALSE)</f>
        <v>Central</v>
      </c>
      <c r="Q1293" s="19" t="str">
        <f>VLOOKUP(Coffee_data[[#This Row],[Area Code]],Location!$B$1:$E$157,4,FALSE)</f>
        <v>Small Market</v>
      </c>
      <c r="R1293" s="56" t="str">
        <f>HLOOKUP(Coffee_data[[#This Row],[ProductId]],Product!$B$4:$O$7,2,FALSE)</f>
        <v>Decaf</v>
      </c>
      <c r="S1293" s="56" t="str">
        <f>HLOOKUP(Coffee_data[[#This Row],[ProductId]],Product!$B$4:$O$7,3,FALSE)</f>
        <v>Espresso</v>
      </c>
      <c r="T1293" s="56" t="str">
        <f>HLOOKUP(Coffee_data[[#This Row],[ProductId]],Product!$B$4:$O$7,4,FALSE)</f>
        <v>Decaf Espresso</v>
      </c>
    </row>
    <row r="1294" spans="1:20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61</v>
      </c>
      <c r="J1294">
        <v>80</v>
      </c>
      <c r="K1294">
        <v>140</v>
      </c>
      <c r="L1294">
        <v>715</v>
      </c>
      <c r="M1294">
        <v>1</v>
      </c>
      <c r="N1294" s="2">
        <v>41851</v>
      </c>
      <c r="O1294" s="19" t="str">
        <f>VLOOKUP(Coffee_data[[#This Row],[Area Code]],Location!$B$1:$E$157,2,FALSE)</f>
        <v>Wisconsin</v>
      </c>
      <c r="P1294" s="19" t="str">
        <f>VLOOKUP(Coffee_data[[#This Row],[Area Code]],Location!$B$1:$E$157,3,FALSE)</f>
        <v>Central</v>
      </c>
      <c r="Q1294" s="19" t="str">
        <f>VLOOKUP(Coffee_data[[#This Row],[Area Code]],Location!$B$1:$E$157,4,FALSE)</f>
        <v>Small Market</v>
      </c>
      <c r="R1294" s="56" t="str">
        <f>HLOOKUP(Coffee_data[[#This Row],[ProductId]],Product!$B$4:$O$7,2,FALSE)</f>
        <v>Regular</v>
      </c>
      <c r="S1294" s="56" t="str">
        <f>HLOOKUP(Coffee_data[[#This Row],[ProductId]],Product!$B$4:$O$7,3,FALSE)</f>
        <v>Coffee</v>
      </c>
      <c r="T1294" s="56" t="str">
        <f>HLOOKUP(Coffee_data[[#This Row],[ProductId]],Product!$B$4:$O$7,4,FALSE)</f>
        <v>Amaretto</v>
      </c>
    </row>
    <row r="1295" spans="1:20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101</v>
      </c>
      <c r="J1295">
        <v>190</v>
      </c>
      <c r="K1295">
        <v>330</v>
      </c>
      <c r="L1295">
        <v>608</v>
      </c>
      <c r="M1295">
        <v>2</v>
      </c>
      <c r="N1295" s="2">
        <v>41851</v>
      </c>
      <c r="O1295" s="19" t="str">
        <f>VLOOKUP(Coffee_data[[#This Row],[Area Code]],Location!$B$1:$E$157,2,FALSE)</f>
        <v>Wisconsin</v>
      </c>
      <c r="P1295" s="19" t="str">
        <f>VLOOKUP(Coffee_data[[#This Row],[Area Code]],Location!$B$1:$E$157,3,FALSE)</f>
        <v>Central</v>
      </c>
      <c r="Q1295" s="19" t="str">
        <f>VLOOKUP(Coffee_data[[#This Row],[Area Code]],Location!$B$1:$E$157,4,FALSE)</f>
        <v>Small Market</v>
      </c>
      <c r="R1295" s="56" t="str">
        <f>HLOOKUP(Coffee_data[[#This Row],[ProductId]],Product!$B$4:$O$7,2,FALSE)</f>
        <v>Regular</v>
      </c>
      <c r="S1295" s="56" t="str">
        <f>HLOOKUP(Coffee_data[[#This Row],[ProductId]],Product!$B$4:$O$7,3,FALSE)</f>
        <v>Coffee</v>
      </c>
      <c r="T1295" s="56" t="str">
        <f>HLOOKUP(Coffee_data[[#This Row],[ProductId]],Product!$B$4:$O$7,4,FALSE)</f>
        <v>Columbian</v>
      </c>
    </row>
    <row r="1296" spans="1:20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70</v>
      </c>
      <c r="J1296">
        <v>140</v>
      </c>
      <c r="K1296">
        <v>240</v>
      </c>
      <c r="L1296">
        <v>414</v>
      </c>
      <c r="M1296">
        <v>3</v>
      </c>
      <c r="N1296" s="2">
        <v>41851</v>
      </c>
      <c r="O1296" s="19" t="str">
        <f>VLOOKUP(Coffee_data[[#This Row],[Area Code]],Location!$B$1:$E$157,2,FALSE)</f>
        <v>Wisconsin</v>
      </c>
      <c r="P1296" s="19" t="str">
        <f>VLOOKUP(Coffee_data[[#This Row],[Area Code]],Location!$B$1:$E$157,3,FALSE)</f>
        <v>Central</v>
      </c>
      <c r="Q1296" s="19" t="str">
        <f>VLOOKUP(Coffee_data[[#This Row],[Area Code]],Location!$B$1:$E$157,4,FALSE)</f>
        <v>Small Market</v>
      </c>
      <c r="R1296" s="56" t="str">
        <f>HLOOKUP(Coffee_data[[#This Row],[ProductId]],Product!$B$4:$O$7,2,FALSE)</f>
        <v>Decaf</v>
      </c>
      <c r="S1296" s="56" t="str">
        <f>HLOOKUP(Coffee_data[[#This Row],[ProductId]],Product!$B$4:$O$7,3,FALSE)</f>
        <v>Coffee</v>
      </c>
      <c r="T1296" s="56" t="str">
        <f>HLOOKUP(Coffee_data[[#This Row],[ProductId]],Product!$B$4:$O$7,4,FALSE)</f>
        <v>Decaf Irish Cream</v>
      </c>
    </row>
    <row r="1297" spans="1:20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41851</v>
      </c>
      <c r="O1297" s="19" t="str">
        <f>VLOOKUP(Coffee_data[[#This Row],[Area Code]],Location!$B$1:$E$157,2,FALSE)</f>
        <v>Connecticut</v>
      </c>
      <c r="P1297" s="19" t="str">
        <f>VLOOKUP(Coffee_data[[#This Row],[Area Code]],Location!$B$1:$E$157,3,FALSE)</f>
        <v>East</v>
      </c>
      <c r="Q1297" s="19" t="str">
        <f>VLOOKUP(Coffee_data[[#This Row],[Area Code]],Location!$B$1:$E$157,4,FALSE)</f>
        <v>Small Market</v>
      </c>
      <c r="R1297" s="56" t="str">
        <f>HLOOKUP(Coffee_data[[#This Row],[ProductId]],Product!$B$4:$O$7,2,FALSE)</f>
        <v>Regular</v>
      </c>
      <c r="S1297" s="56" t="str">
        <f>HLOOKUP(Coffee_data[[#This Row],[ProductId]],Product!$B$4:$O$7,3,FALSE)</f>
        <v>Tea</v>
      </c>
      <c r="T1297" s="56" t="str">
        <f>HLOOKUP(Coffee_data[[#This Row],[ProductId]],Product!$B$4:$O$7,4,FALSE)</f>
        <v>Darjeeling</v>
      </c>
    </row>
    <row r="1298" spans="1:20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37</v>
      </c>
      <c r="L1298">
        <v>959</v>
      </c>
      <c r="M1298">
        <v>13</v>
      </c>
      <c r="N1298" s="2">
        <v>41851</v>
      </c>
      <c r="O1298" s="19" t="str">
        <f>VLOOKUP(Coffee_data[[#This Row],[Area Code]],Location!$B$1:$E$157,2,FALSE)</f>
        <v>Connecticut</v>
      </c>
      <c r="P1298" s="19" t="str">
        <f>VLOOKUP(Coffee_data[[#This Row],[Area Code]],Location!$B$1:$E$157,3,FALSE)</f>
        <v>East</v>
      </c>
      <c r="Q1298" s="19" t="str">
        <f>VLOOKUP(Coffee_data[[#This Row],[Area Code]],Location!$B$1:$E$157,4,FALSE)</f>
        <v>Small Market</v>
      </c>
      <c r="R1298" s="56" t="str">
        <f>HLOOKUP(Coffee_data[[#This Row],[ProductId]],Product!$B$4:$O$7,2,FALSE)</f>
        <v>Regular</v>
      </c>
      <c r="S1298" s="56" t="str">
        <f>HLOOKUP(Coffee_data[[#This Row],[ProductId]],Product!$B$4:$O$7,3,FALSE)</f>
        <v>Tea</v>
      </c>
      <c r="T1298" s="56" t="str">
        <f>HLOOKUP(Coffee_data[[#This Row],[ProductId]],Product!$B$4:$O$7,4,FALSE)</f>
        <v>Green Tea</v>
      </c>
    </row>
    <row r="1299" spans="1:20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59</v>
      </c>
      <c r="J1299">
        <v>70</v>
      </c>
      <c r="K1299">
        <v>111</v>
      </c>
      <c r="L1299">
        <v>860</v>
      </c>
      <c r="M1299">
        <v>9</v>
      </c>
      <c r="N1299" s="2">
        <v>41851</v>
      </c>
      <c r="O1299" s="19" t="str">
        <f>VLOOKUP(Coffee_data[[#This Row],[Area Code]],Location!$B$1:$E$157,2,FALSE)</f>
        <v>Connecticut</v>
      </c>
      <c r="P1299" s="19" t="str">
        <f>VLOOKUP(Coffee_data[[#This Row],[Area Code]],Location!$B$1:$E$157,3,FALSE)</f>
        <v>East</v>
      </c>
      <c r="Q1299" s="19" t="str">
        <f>VLOOKUP(Coffee_data[[#This Row],[Area Code]],Location!$B$1:$E$157,4,FALSE)</f>
        <v>Small Market</v>
      </c>
      <c r="R1299" s="56" t="str">
        <f>HLOOKUP(Coffee_data[[#This Row],[ProductId]],Product!$B$4:$O$7,2,FALSE)</f>
        <v>Decaf</v>
      </c>
      <c r="S1299" s="56" t="str">
        <f>HLOOKUP(Coffee_data[[#This Row],[ProductId]],Product!$B$4:$O$7,3,FALSE)</f>
        <v>Herbal Tea</v>
      </c>
      <c r="T1299" s="56" t="str">
        <f>HLOOKUP(Coffee_data[[#This Row],[ProductId]],Product!$B$4:$O$7,4,FALSE)</f>
        <v>Lemon</v>
      </c>
    </row>
    <row r="1300" spans="1:20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40</v>
      </c>
      <c r="J1300">
        <v>50</v>
      </c>
      <c r="K1300">
        <v>90</v>
      </c>
      <c r="L1300">
        <v>959</v>
      </c>
      <c r="M1300">
        <v>10</v>
      </c>
      <c r="N1300" s="2">
        <v>41851</v>
      </c>
      <c r="O1300" s="19" t="str">
        <f>VLOOKUP(Coffee_data[[#This Row],[Area Code]],Location!$B$1:$E$157,2,FALSE)</f>
        <v>Connecticut</v>
      </c>
      <c r="P1300" s="19" t="str">
        <f>VLOOKUP(Coffee_data[[#This Row],[Area Code]],Location!$B$1:$E$157,3,FALSE)</f>
        <v>East</v>
      </c>
      <c r="Q1300" s="19" t="str">
        <f>VLOOKUP(Coffee_data[[#This Row],[Area Code]],Location!$B$1:$E$157,4,FALSE)</f>
        <v>Small Market</v>
      </c>
      <c r="R1300" s="56" t="str">
        <f>HLOOKUP(Coffee_data[[#This Row],[ProductId]],Product!$B$4:$O$7,2,FALSE)</f>
        <v>Decaf</v>
      </c>
      <c r="S1300" s="56" t="str">
        <f>HLOOKUP(Coffee_data[[#This Row],[ProductId]],Product!$B$4:$O$7,3,FALSE)</f>
        <v>Herbal Tea</v>
      </c>
      <c r="T1300" s="56" t="str">
        <f>HLOOKUP(Coffee_data[[#This Row],[ProductId]],Product!$B$4:$O$7,4,FALSE)</f>
        <v>Mint</v>
      </c>
    </row>
    <row r="1301" spans="1:20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45</v>
      </c>
      <c r="J1301">
        <v>60</v>
      </c>
      <c r="K1301">
        <v>105</v>
      </c>
      <c r="L1301">
        <v>860</v>
      </c>
      <c r="M1301">
        <v>5</v>
      </c>
      <c r="N1301" s="2">
        <v>41851</v>
      </c>
      <c r="O1301" s="19" t="str">
        <f>VLOOKUP(Coffee_data[[#This Row],[Area Code]],Location!$B$1:$E$157,2,FALSE)</f>
        <v>Connecticut</v>
      </c>
      <c r="P1301" s="19" t="str">
        <f>VLOOKUP(Coffee_data[[#This Row],[Area Code]],Location!$B$1:$E$157,3,FALSE)</f>
        <v>East</v>
      </c>
      <c r="Q1301" s="19" t="str">
        <f>VLOOKUP(Coffee_data[[#This Row],[Area Code]],Location!$B$1:$E$157,4,FALSE)</f>
        <v>Small Market</v>
      </c>
      <c r="R1301" s="56" t="str">
        <f>HLOOKUP(Coffee_data[[#This Row],[ProductId]],Product!$B$4:$O$7,2,FALSE)</f>
        <v>Regular</v>
      </c>
      <c r="S1301" s="56" t="str">
        <f>HLOOKUP(Coffee_data[[#This Row],[ProductId]],Product!$B$4:$O$7,3,FALSE)</f>
        <v>Espresso</v>
      </c>
      <c r="T1301" s="56" t="str">
        <f>HLOOKUP(Coffee_data[[#This Row],[ProductId]],Product!$B$4:$O$7,4,FALSE)</f>
        <v>Caffe Mocha</v>
      </c>
    </row>
    <row r="1302" spans="1:20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41851</v>
      </c>
      <c r="O1302" s="19" t="str">
        <f>VLOOKUP(Coffee_data[[#This Row],[Area Code]],Location!$B$1:$E$157,2,FALSE)</f>
        <v>Connecticut</v>
      </c>
      <c r="P1302" s="19" t="str">
        <f>VLOOKUP(Coffee_data[[#This Row],[Area Code]],Location!$B$1:$E$157,3,FALSE)</f>
        <v>East</v>
      </c>
      <c r="Q1302" s="19" t="str">
        <f>VLOOKUP(Coffee_data[[#This Row],[Area Code]],Location!$B$1:$E$157,4,FALSE)</f>
        <v>Small Market</v>
      </c>
      <c r="R1302" s="56" t="str">
        <f>HLOOKUP(Coffee_data[[#This Row],[ProductId]],Product!$B$4:$O$7,2,FALSE)</f>
        <v>Decaf</v>
      </c>
      <c r="S1302" s="56" t="str">
        <f>HLOOKUP(Coffee_data[[#This Row],[ProductId]],Product!$B$4:$O$7,3,FALSE)</f>
        <v>Espresso</v>
      </c>
      <c r="T1302" s="56" t="str">
        <f>HLOOKUP(Coffee_data[[#This Row],[ProductId]],Product!$B$4:$O$7,4,FALSE)</f>
        <v>Decaf Espresso</v>
      </c>
    </row>
    <row r="1303" spans="1:20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208</v>
      </c>
      <c r="L1303">
        <v>475</v>
      </c>
      <c r="M1303">
        <v>2</v>
      </c>
      <c r="N1303" s="2">
        <v>41851</v>
      </c>
      <c r="O1303" s="19" t="str">
        <f>VLOOKUP(Coffee_data[[#This Row],[Area Code]],Location!$B$1:$E$157,2,FALSE)</f>
        <v>Connecticut</v>
      </c>
      <c r="P1303" s="19" t="str">
        <f>VLOOKUP(Coffee_data[[#This Row],[Area Code]],Location!$B$1:$E$157,3,FALSE)</f>
        <v>East</v>
      </c>
      <c r="Q1303" s="19" t="str">
        <f>VLOOKUP(Coffee_data[[#This Row],[Area Code]],Location!$B$1:$E$157,4,FALSE)</f>
        <v>Small Market</v>
      </c>
      <c r="R1303" s="56" t="str">
        <f>HLOOKUP(Coffee_data[[#This Row],[ProductId]],Product!$B$4:$O$7,2,FALSE)</f>
        <v>Regular</v>
      </c>
      <c r="S1303" s="56" t="str">
        <f>HLOOKUP(Coffee_data[[#This Row],[ProductId]],Product!$B$4:$O$7,3,FALSE)</f>
        <v>Coffee</v>
      </c>
      <c r="T1303" s="56" t="str">
        <f>HLOOKUP(Coffee_data[[#This Row],[ProductId]],Product!$B$4:$O$7,4,FALSE)</f>
        <v>Columbian</v>
      </c>
    </row>
    <row r="1304" spans="1:20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131</v>
      </c>
      <c r="L1304">
        <v>941</v>
      </c>
      <c r="M1304">
        <v>11</v>
      </c>
      <c r="N1304" s="2">
        <v>41851</v>
      </c>
      <c r="O1304" s="19" t="str">
        <f>VLOOKUP(Coffee_data[[#This Row],[Area Code]],Location!$B$1:$E$157,2,FALSE)</f>
        <v>Florida</v>
      </c>
      <c r="P1304" s="19" t="str">
        <f>VLOOKUP(Coffee_data[[#This Row],[Area Code]],Location!$B$1:$E$157,3,FALSE)</f>
        <v>East</v>
      </c>
      <c r="Q1304" s="19" t="str">
        <f>VLOOKUP(Coffee_data[[#This Row],[Area Code]],Location!$B$1:$E$157,4,FALSE)</f>
        <v>Major Market</v>
      </c>
      <c r="R1304" s="56" t="str">
        <f>HLOOKUP(Coffee_data[[#This Row],[ProductId]],Product!$B$4:$O$7,2,FALSE)</f>
        <v>Regular</v>
      </c>
      <c r="S1304" s="56" t="str">
        <f>HLOOKUP(Coffee_data[[#This Row],[ProductId]],Product!$B$4:$O$7,3,FALSE)</f>
        <v>Tea</v>
      </c>
      <c r="T1304" s="56" t="str">
        <f>HLOOKUP(Coffee_data[[#This Row],[ProductId]],Product!$B$4:$O$7,4,FALSE)</f>
        <v>Darjeeling</v>
      </c>
    </row>
    <row r="1305" spans="1:20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47</v>
      </c>
      <c r="J1305">
        <v>100</v>
      </c>
      <c r="K1305">
        <v>160</v>
      </c>
      <c r="L1305">
        <v>904</v>
      </c>
      <c r="M1305">
        <v>13</v>
      </c>
      <c r="N1305" s="2">
        <v>41851</v>
      </c>
      <c r="O1305" s="19" t="str">
        <f>VLOOKUP(Coffee_data[[#This Row],[Area Code]],Location!$B$1:$E$157,2,FALSE)</f>
        <v>Florida</v>
      </c>
      <c r="P1305" s="19" t="str">
        <f>VLOOKUP(Coffee_data[[#This Row],[Area Code]],Location!$B$1:$E$157,3,FALSE)</f>
        <v>East</v>
      </c>
      <c r="Q1305" s="19" t="str">
        <f>VLOOKUP(Coffee_data[[#This Row],[Area Code]],Location!$B$1:$E$157,4,FALSE)</f>
        <v>Major Market</v>
      </c>
      <c r="R1305" s="56" t="str">
        <f>HLOOKUP(Coffee_data[[#This Row],[ProductId]],Product!$B$4:$O$7,2,FALSE)</f>
        <v>Regular</v>
      </c>
      <c r="S1305" s="56" t="str">
        <f>HLOOKUP(Coffee_data[[#This Row],[ProductId]],Product!$B$4:$O$7,3,FALSE)</f>
        <v>Tea</v>
      </c>
      <c r="T1305" s="56" t="str">
        <f>HLOOKUP(Coffee_data[[#This Row],[ProductId]],Product!$B$4:$O$7,4,FALSE)</f>
        <v>Green Tea</v>
      </c>
    </row>
    <row r="1306" spans="1:20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41851</v>
      </c>
      <c r="O1306" s="19" t="str">
        <f>VLOOKUP(Coffee_data[[#This Row],[Area Code]],Location!$B$1:$E$157,2,FALSE)</f>
        <v>Florida</v>
      </c>
      <c r="P1306" s="19" t="str">
        <f>VLOOKUP(Coffee_data[[#This Row],[Area Code]],Location!$B$1:$E$157,3,FALSE)</f>
        <v>East</v>
      </c>
      <c r="Q1306" s="19" t="str">
        <f>VLOOKUP(Coffee_data[[#This Row],[Area Code]],Location!$B$1:$E$157,4,FALSE)</f>
        <v>Major Market</v>
      </c>
      <c r="R1306" s="56" t="str">
        <f>HLOOKUP(Coffee_data[[#This Row],[ProductId]],Product!$B$4:$O$7,2,FALSE)</f>
        <v>Decaf</v>
      </c>
      <c r="S1306" s="56" t="str">
        <f>HLOOKUP(Coffee_data[[#This Row],[ProductId]],Product!$B$4:$O$7,3,FALSE)</f>
        <v>Herbal Tea</v>
      </c>
      <c r="T1306" s="56" t="str">
        <f>HLOOKUP(Coffee_data[[#This Row],[ProductId]],Product!$B$4:$O$7,4,FALSE)</f>
        <v>Chamomile</v>
      </c>
    </row>
    <row r="1307" spans="1:20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31</v>
      </c>
      <c r="J1307">
        <v>60</v>
      </c>
      <c r="K1307">
        <v>91</v>
      </c>
      <c r="L1307">
        <v>305</v>
      </c>
      <c r="M1307">
        <v>9</v>
      </c>
      <c r="N1307" s="2">
        <v>41851</v>
      </c>
      <c r="O1307" s="19" t="str">
        <f>VLOOKUP(Coffee_data[[#This Row],[Area Code]],Location!$B$1:$E$157,2,FALSE)</f>
        <v>Florida</v>
      </c>
      <c r="P1307" s="19" t="str">
        <f>VLOOKUP(Coffee_data[[#This Row],[Area Code]],Location!$B$1:$E$157,3,FALSE)</f>
        <v>East</v>
      </c>
      <c r="Q1307" s="19" t="str">
        <f>VLOOKUP(Coffee_data[[#This Row],[Area Code]],Location!$B$1:$E$157,4,FALSE)</f>
        <v>Major Market</v>
      </c>
      <c r="R1307" s="56" t="str">
        <f>HLOOKUP(Coffee_data[[#This Row],[ProductId]],Product!$B$4:$O$7,2,FALSE)</f>
        <v>Decaf</v>
      </c>
      <c r="S1307" s="56" t="str">
        <f>HLOOKUP(Coffee_data[[#This Row],[ProductId]],Product!$B$4:$O$7,3,FALSE)</f>
        <v>Herbal Tea</v>
      </c>
      <c r="T1307" s="56" t="str">
        <f>HLOOKUP(Coffee_data[[#This Row],[ProductId]],Product!$B$4:$O$7,4,FALSE)</f>
        <v>Lemon</v>
      </c>
    </row>
    <row r="1308" spans="1:20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180</v>
      </c>
      <c r="L1308">
        <v>305</v>
      </c>
      <c r="M1308">
        <v>10</v>
      </c>
      <c r="N1308" s="2">
        <v>41851</v>
      </c>
      <c r="O1308" s="19" t="str">
        <f>VLOOKUP(Coffee_data[[#This Row],[Area Code]],Location!$B$1:$E$157,2,FALSE)</f>
        <v>Florida</v>
      </c>
      <c r="P1308" s="19" t="str">
        <f>VLOOKUP(Coffee_data[[#This Row],[Area Code]],Location!$B$1:$E$157,3,FALSE)</f>
        <v>East</v>
      </c>
      <c r="Q1308" s="19" t="str">
        <f>VLOOKUP(Coffee_data[[#This Row],[Area Code]],Location!$B$1:$E$157,4,FALSE)</f>
        <v>Major Market</v>
      </c>
      <c r="R1308" s="56" t="str">
        <f>HLOOKUP(Coffee_data[[#This Row],[ProductId]],Product!$B$4:$O$7,2,FALSE)</f>
        <v>Decaf</v>
      </c>
      <c r="S1308" s="56" t="str">
        <f>HLOOKUP(Coffee_data[[#This Row],[ProductId]],Product!$B$4:$O$7,3,FALSE)</f>
        <v>Herbal Tea</v>
      </c>
      <c r="T1308" s="56" t="str">
        <f>HLOOKUP(Coffee_data[[#This Row],[ProductId]],Product!$B$4:$O$7,4,FALSE)</f>
        <v>Mint</v>
      </c>
    </row>
    <row r="1309" spans="1:20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135</v>
      </c>
      <c r="J1309">
        <v>190</v>
      </c>
      <c r="K1309">
        <v>310</v>
      </c>
      <c r="L1309">
        <v>941</v>
      </c>
      <c r="M1309">
        <v>5</v>
      </c>
      <c r="N1309" s="2">
        <v>41851</v>
      </c>
      <c r="O1309" s="19" t="str">
        <f>VLOOKUP(Coffee_data[[#This Row],[Area Code]],Location!$B$1:$E$157,2,FALSE)</f>
        <v>Florida</v>
      </c>
      <c r="P1309" s="19" t="str">
        <f>VLOOKUP(Coffee_data[[#This Row],[Area Code]],Location!$B$1:$E$157,3,FALSE)</f>
        <v>East</v>
      </c>
      <c r="Q1309" s="19" t="str">
        <f>VLOOKUP(Coffee_data[[#This Row],[Area Code]],Location!$B$1:$E$157,4,FALSE)</f>
        <v>Major Market</v>
      </c>
      <c r="R1309" s="56" t="str">
        <f>HLOOKUP(Coffee_data[[#This Row],[ProductId]],Product!$B$4:$O$7,2,FALSE)</f>
        <v>Regular</v>
      </c>
      <c r="S1309" s="56" t="str">
        <f>HLOOKUP(Coffee_data[[#This Row],[ProductId]],Product!$B$4:$O$7,3,FALSE)</f>
        <v>Espresso</v>
      </c>
      <c r="T1309" s="56" t="str">
        <f>HLOOKUP(Coffee_data[[#This Row],[ProductId]],Product!$B$4:$O$7,4,FALSE)</f>
        <v>Caffe Mocha</v>
      </c>
    </row>
    <row r="1310" spans="1:20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84</v>
      </c>
      <c r="J1310">
        <v>130</v>
      </c>
      <c r="K1310">
        <v>214</v>
      </c>
      <c r="L1310">
        <v>850</v>
      </c>
      <c r="M1310">
        <v>6</v>
      </c>
      <c r="N1310" s="2">
        <v>41851</v>
      </c>
      <c r="O1310" s="19" t="str">
        <f>VLOOKUP(Coffee_data[[#This Row],[Area Code]],Location!$B$1:$E$157,2,FALSE)</f>
        <v>Florida</v>
      </c>
      <c r="P1310" s="19" t="str">
        <f>VLOOKUP(Coffee_data[[#This Row],[Area Code]],Location!$B$1:$E$157,3,FALSE)</f>
        <v>East</v>
      </c>
      <c r="Q1310" s="19" t="str">
        <f>VLOOKUP(Coffee_data[[#This Row],[Area Code]],Location!$B$1:$E$157,4,FALSE)</f>
        <v>Major Market</v>
      </c>
      <c r="R1310" s="56" t="str">
        <f>HLOOKUP(Coffee_data[[#This Row],[ProductId]],Product!$B$4:$O$7,2,FALSE)</f>
        <v>Decaf</v>
      </c>
      <c r="S1310" s="56" t="str">
        <f>HLOOKUP(Coffee_data[[#This Row],[ProductId]],Product!$B$4:$O$7,3,FALSE)</f>
        <v>Espresso</v>
      </c>
      <c r="T1310" s="56" t="str">
        <f>HLOOKUP(Coffee_data[[#This Row],[ProductId]],Product!$B$4:$O$7,4,FALSE)</f>
        <v>Decaf Espresso</v>
      </c>
    </row>
    <row r="1311" spans="1:20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97</v>
      </c>
      <c r="J1311">
        <v>170</v>
      </c>
      <c r="K1311">
        <v>270</v>
      </c>
      <c r="L1311">
        <v>850</v>
      </c>
      <c r="M1311">
        <v>2</v>
      </c>
      <c r="N1311" s="2">
        <v>41851</v>
      </c>
      <c r="O1311" s="19" t="str">
        <f>VLOOKUP(Coffee_data[[#This Row],[Area Code]],Location!$B$1:$E$157,2,FALSE)</f>
        <v>Florida</v>
      </c>
      <c r="P1311" s="19" t="str">
        <f>VLOOKUP(Coffee_data[[#This Row],[Area Code]],Location!$B$1:$E$157,3,FALSE)</f>
        <v>East</v>
      </c>
      <c r="Q1311" s="19" t="str">
        <f>VLOOKUP(Coffee_data[[#This Row],[Area Code]],Location!$B$1:$E$157,4,FALSE)</f>
        <v>Major Market</v>
      </c>
      <c r="R1311" s="56" t="str">
        <f>HLOOKUP(Coffee_data[[#This Row],[ProductId]],Product!$B$4:$O$7,2,FALSE)</f>
        <v>Regular</v>
      </c>
      <c r="S1311" s="56" t="str">
        <f>HLOOKUP(Coffee_data[[#This Row],[ProductId]],Product!$B$4:$O$7,3,FALSE)</f>
        <v>Coffee</v>
      </c>
      <c r="T1311" s="56" t="str">
        <f>HLOOKUP(Coffee_data[[#This Row],[ProductId]],Product!$B$4:$O$7,4,FALSE)</f>
        <v>Columbian</v>
      </c>
    </row>
    <row r="1312" spans="1:20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41851</v>
      </c>
      <c r="O1312" s="19" t="str">
        <f>VLOOKUP(Coffee_data[[#This Row],[Area Code]],Location!$B$1:$E$157,2,FALSE)</f>
        <v>Florida</v>
      </c>
      <c r="P1312" s="19" t="str">
        <f>VLOOKUP(Coffee_data[[#This Row],[Area Code]],Location!$B$1:$E$157,3,FALSE)</f>
        <v>East</v>
      </c>
      <c r="Q1312" s="19" t="str">
        <f>VLOOKUP(Coffee_data[[#This Row],[Area Code]],Location!$B$1:$E$157,4,FALSE)</f>
        <v>Major Market</v>
      </c>
      <c r="R1312" s="56" t="str">
        <f>HLOOKUP(Coffee_data[[#This Row],[ProductId]],Product!$B$4:$O$7,2,FALSE)</f>
        <v>Decaf</v>
      </c>
      <c r="S1312" s="56" t="str">
        <f>HLOOKUP(Coffee_data[[#This Row],[ProductId]],Product!$B$4:$O$7,3,FALSE)</f>
        <v>Coffee</v>
      </c>
      <c r="T1312" s="56" t="str">
        <f>HLOOKUP(Coffee_data[[#This Row],[ProductId]],Product!$B$4:$O$7,4,FALSE)</f>
        <v>Decaf Irish Cream</v>
      </c>
    </row>
    <row r="1313" spans="1:20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41851</v>
      </c>
      <c r="O1313" s="19" t="str">
        <f>VLOOKUP(Coffee_data[[#This Row],[Area Code]],Location!$B$1:$E$157,2,FALSE)</f>
        <v>Massachusetts</v>
      </c>
      <c r="P1313" s="19" t="str">
        <f>VLOOKUP(Coffee_data[[#This Row],[Area Code]],Location!$B$1:$E$157,3,FALSE)</f>
        <v>East</v>
      </c>
      <c r="Q1313" s="19" t="str">
        <f>VLOOKUP(Coffee_data[[#This Row],[Area Code]],Location!$B$1:$E$157,4,FALSE)</f>
        <v>Major Market</v>
      </c>
      <c r="R1313" s="56" t="str">
        <f>HLOOKUP(Coffee_data[[#This Row],[ProductId]],Product!$B$4:$O$7,2,FALSE)</f>
        <v>Regular</v>
      </c>
      <c r="S1313" s="56" t="str">
        <f>HLOOKUP(Coffee_data[[#This Row],[ProductId]],Product!$B$4:$O$7,3,FALSE)</f>
        <v>Tea</v>
      </c>
      <c r="T1313" s="56" t="str">
        <f>HLOOKUP(Coffee_data[[#This Row],[ProductId]],Product!$B$4:$O$7,4,FALSE)</f>
        <v>Darjeeling</v>
      </c>
    </row>
    <row r="1314" spans="1:20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27</v>
      </c>
      <c r="L1314">
        <v>508</v>
      </c>
      <c r="M1314">
        <v>13</v>
      </c>
      <c r="N1314" s="2">
        <v>41851</v>
      </c>
      <c r="O1314" s="19" t="str">
        <f>VLOOKUP(Coffee_data[[#This Row],[Area Code]],Location!$B$1:$E$157,2,FALSE)</f>
        <v>Massachusetts</v>
      </c>
      <c r="P1314" s="19" t="str">
        <f>VLOOKUP(Coffee_data[[#This Row],[Area Code]],Location!$B$1:$E$157,3,FALSE)</f>
        <v>East</v>
      </c>
      <c r="Q1314" s="19" t="str">
        <f>VLOOKUP(Coffee_data[[#This Row],[Area Code]],Location!$B$1:$E$157,4,FALSE)</f>
        <v>Major Market</v>
      </c>
      <c r="R1314" s="56" t="str">
        <f>HLOOKUP(Coffee_data[[#This Row],[ProductId]],Product!$B$4:$O$7,2,FALSE)</f>
        <v>Regular</v>
      </c>
      <c r="S1314" s="56" t="str">
        <f>HLOOKUP(Coffee_data[[#This Row],[ProductId]],Product!$B$4:$O$7,3,FALSE)</f>
        <v>Tea</v>
      </c>
      <c r="T1314" s="56" t="str">
        <f>HLOOKUP(Coffee_data[[#This Row],[ProductId]],Product!$B$4:$O$7,4,FALSE)</f>
        <v>Green Tea</v>
      </c>
    </row>
    <row r="1315" spans="1:20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21</v>
      </c>
      <c r="J1315">
        <v>50</v>
      </c>
      <c r="K1315">
        <v>80</v>
      </c>
      <c r="L1315">
        <v>339</v>
      </c>
      <c r="M1315">
        <v>9</v>
      </c>
      <c r="N1315" s="2">
        <v>41851</v>
      </c>
      <c r="O1315" s="19" t="str">
        <f>VLOOKUP(Coffee_data[[#This Row],[Area Code]],Location!$B$1:$E$157,2,FALSE)</f>
        <v>Massachusetts</v>
      </c>
      <c r="P1315" s="19" t="str">
        <f>VLOOKUP(Coffee_data[[#This Row],[Area Code]],Location!$B$1:$E$157,3,FALSE)</f>
        <v>East</v>
      </c>
      <c r="Q1315" s="19" t="str">
        <f>VLOOKUP(Coffee_data[[#This Row],[Area Code]],Location!$B$1:$E$157,4,FALSE)</f>
        <v>Major Market</v>
      </c>
      <c r="R1315" s="56" t="str">
        <f>HLOOKUP(Coffee_data[[#This Row],[ProductId]],Product!$B$4:$O$7,2,FALSE)</f>
        <v>Decaf</v>
      </c>
      <c r="S1315" s="56" t="str">
        <f>HLOOKUP(Coffee_data[[#This Row],[ProductId]],Product!$B$4:$O$7,3,FALSE)</f>
        <v>Herbal Tea</v>
      </c>
      <c r="T1315" s="56" t="str">
        <f>HLOOKUP(Coffee_data[[#This Row],[ProductId]],Product!$B$4:$O$7,4,FALSE)</f>
        <v>Lemon</v>
      </c>
    </row>
    <row r="1316" spans="1:20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105</v>
      </c>
      <c r="L1316">
        <v>339</v>
      </c>
      <c r="M1316">
        <v>5</v>
      </c>
      <c r="N1316" s="2">
        <v>41851</v>
      </c>
      <c r="O1316" s="19" t="str">
        <f>VLOOKUP(Coffee_data[[#This Row],[Area Code]],Location!$B$1:$E$157,2,FALSE)</f>
        <v>Massachusetts</v>
      </c>
      <c r="P1316" s="19" t="str">
        <f>VLOOKUP(Coffee_data[[#This Row],[Area Code]],Location!$B$1:$E$157,3,FALSE)</f>
        <v>East</v>
      </c>
      <c r="Q1316" s="19" t="str">
        <f>VLOOKUP(Coffee_data[[#This Row],[Area Code]],Location!$B$1:$E$157,4,FALSE)</f>
        <v>Major Market</v>
      </c>
      <c r="R1316" s="56" t="str">
        <f>HLOOKUP(Coffee_data[[#This Row],[ProductId]],Product!$B$4:$O$7,2,FALSE)</f>
        <v>Regular</v>
      </c>
      <c r="S1316" s="56" t="str">
        <f>HLOOKUP(Coffee_data[[#This Row],[ProductId]],Product!$B$4:$O$7,3,FALSE)</f>
        <v>Espresso</v>
      </c>
      <c r="T1316" s="56" t="str">
        <f>HLOOKUP(Coffee_data[[#This Row],[ProductId]],Product!$B$4:$O$7,4,FALSE)</f>
        <v>Caffe Mocha</v>
      </c>
    </row>
    <row r="1317" spans="1:20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273</v>
      </c>
      <c r="L1317">
        <v>413</v>
      </c>
      <c r="M1317">
        <v>7</v>
      </c>
      <c r="N1317" s="2">
        <v>41851</v>
      </c>
      <c r="O1317" s="19" t="str">
        <f>VLOOKUP(Coffee_data[[#This Row],[Area Code]],Location!$B$1:$E$157,2,FALSE)</f>
        <v>Massachusetts</v>
      </c>
      <c r="P1317" s="19" t="str">
        <f>VLOOKUP(Coffee_data[[#This Row],[Area Code]],Location!$B$1:$E$157,3,FALSE)</f>
        <v>East</v>
      </c>
      <c r="Q1317" s="19" t="str">
        <f>VLOOKUP(Coffee_data[[#This Row],[Area Code]],Location!$B$1:$E$157,4,FALSE)</f>
        <v>Major Market</v>
      </c>
      <c r="R1317" s="56" t="str">
        <f>HLOOKUP(Coffee_data[[#This Row],[ProductId]],Product!$B$4:$O$7,2,FALSE)</f>
        <v>Regular</v>
      </c>
      <c r="S1317" s="56" t="str">
        <f>HLOOKUP(Coffee_data[[#This Row],[ProductId]],Product!$B$4:$O$7,3,FALSE)</f>
        <v>Espresso</v>
      </c>
      <c r="T1317" s="56" t="str">
        <f>HLOOKUP(Coffee_data[[#This Row],[ProductId]],Product!$B$4:$O$7,4,FALSE)</f>
        <v>Regular Espresso</v>
      </c>
    </row>
    <row r="1318" spans="1:20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42</v>
      </c>
      <c r="J1318">
        <v>590</v>
      </c>
      <c r="K1318">
        <v>632</v>
      </c>
      <c r="L1318">
        <v>508</v>
      </c>
      <c r="M1318">
        <v>2</v>
      </c>
      <c r="N1318" s="2">
        <v>41851</v>
      </c>
      <c r="O1318" s="19" t="str">
        <f>VLOOKUP(Coffee_data[[#This Row],[Area Code]],Location!$B$1:$E$157,2,FALSE)</f>
        <v>Massachusetts</v>
      </c>
      <c r="P1318" s="19" t="str">
        <f>VLOOKUP(Coffee_data[[#This Row],[Area Code]],Location!$B$1:$E$157,3,FALSE)</f>
        <v>East</v>
      </c>
      <c r="Q1318" s="19" t="str">
        <f>VLOOKUP(Coffee_data[[#This Row],[Area Code]],Location!$B$1:$E$157,4,FALSE)</f>
        <v>Major Market</v>
      </c>
      <c r="R1318" s="56" t="str">
        <f>HLOOKUP(Coffee_data[[#This Row],[ProductId]],Product!$B$4:$O$7,2,FALSE)</f>
        <v>Regular</v>
      </c>
      <c r="S1318" s="56" t="str">
        <f>HLOOKUP(Coffee_data[[#This Row],[ProductId]],Product!$B$4:$O$7,3,FALSE)</f>
        <v>Coffee</v>
      </c>
      <c r="T1318" s="56" t="str">
        <f>HLOOKUP(Coffee_data[[#This Row],[ProductId]],Product!$B$4:$O$7,4,FALSE)</f>
        <v>Columbian</v>
      </c>
    </row>
    <row r="1319" spans="1:20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49</v>
      </c>
      <c r="L1319">
        <v>603</v>
      </c>
      <c r="M1319">
        <v>11</v>
      </c>
      <c r="N1319" s="2">
        <v>41851</v>
      </c>
      <c r="O1319" s="19" t="str">
        <f>VLOOKUP(Coffee_data[[#This Row],[Area Code]],Location!$B$1:$E$157,2,FALSE)</f>
        <v>New Hampshire</v>
      </c>
      <c r="P1319" s="19" t="str">
        <f>VLOOKUP(Coffee_data[[#This Row],[Area Code]],Location!$B$1:$E$157,3,FALSE)</f>
        <v>East</v>
      </c>
      <c r="Q1319" s="19" t="str">
        <f>VLOOKUP(Coffee_data[[#This Row],[Area Code]],Location!$B$1:$E$157,4,FALSE)</f>
        <v>Small Market</v>
      </c>
      <c r="R1319" s="56" t="str">
        <f>HLOOKUP(Coffee_data[[#This Row],[ProductId]],Product!$B$4:$O$7,2,FALSE)</f>
        <v>Regular</v>
      </c>
      <c r="S1319" s="56" t="str">
        <f>HLOOKUP(Coffee_data[[#This Row],[ProductId]],Product!$B$4:$O$7,3,FALSE)</f>
        <v>Tea</v>
      </c>
      <c r="T1319" s="56" t="str">
        <f>HLOOKUP(Coffee_data[[#This Row],[ProductId]],Product!$B$4:$O$7,4,FALSE)</f>
        <v>Darjeeling</v>
      </c>
    </row>
    <row r="1320" spans="1:20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41851</v>
      </c>
      <c r="O1320" s="19" t="str">
        <f>VLOOKUP(Coffee_data[[#This Row],[Area Code]],Location!$B$1:$E$157,2,FALSE)</f>
        <v>New Hampshire</v>
      </c>
      <c r="P1320" s="19" t="str">
        <f>VLOOKUP(Coffee_data[[#This Row],[Area Code]],Location!$B$1:$E$157,3,FALSE)</f>
        <v>East</v>
      </c>
      <c r="Q1320" s="19" t="str">
        <f>VLOOKUP(Coffee_data[[#This Row],[Area Code]],Location!$B$1:$E$157,4,FALSE)</f>
        <v>Small Market</v>
      </c>
      <c r="R1320" s="56" t="str">
        <f>HLOOKUP(Coffee_data[[#This Row],[ProductId]],Product!$B$4:$O$7,2,FALSE)</f>
        <v>Regular</v>
      </c>
      <c r="S1320" s="56" t="str">
        <f>HLOOKUP(Coffee_data[[#This Row],[ProductId]],Product!$B$4:$O$7,3,FALSE)</f>
        <v>Tea</v>
      </c>
      <c r="T1320" s="56" t="str">
        <f>HLOOKUP(Coffee_data[[#This Row],[ProductId]],Product!$B$4:$O$7,4,FALSE)</f>
        <v>Green Tea</v>
      </c>
    </row>
    <row r="1321" spans="1:20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51</v>
      </c>
      <c r="L1321">
        <v>603</v>
      </c>
      <c r="M1321">
        <v>9</v>
      </c>
      <c r="N1321" s="2">
        <v>41851</v>
      </c>
      <c r="O1321" s="19" t="str">
        <f>VLOOKUP(Coffee_data[[#This Row],[Area Code]],Location!$B$1:$E$157,2,FALSE)</f>
        <v>New Hampshire</v>
      </c>
      <c r="P1321" s="19" t="str">
        <f>VLOOKUP(Coffee_data[[#This Row],[Area Code]],Location!$B$1:$E$157,3,FALSE)</f>
        <v>East</v>
      </c>
      <c r="Q1321" s="19" t="str">
        <f>VLOOKUP(Coffee_data[[#This Row],[Area Code]],Location!$B$1:$E$157,4,FALSE)</f>
        <v>Small Market</v>
      </c>
      <c r="R1321" s="56" t="str">
        <f>HLOOKUP(Coffee_data[[#This Row],[ProductId]],Product!$B$4:$O$7,2,FALSE)</f>
        <v>Decaf</v>
      </c>
      <c r="S1321" s="56" t="str">
        <f>HLOOKUP(Coffee_data[[#This Row],[ProductId]],Product!$B$4:$O$7,3,FALSE)</f>
        <v>Herbal Tea</v>
      </c>
      <c r="T1321" s="56" t="str">
        <f>HLOOKUP(Coffee_data[[#This Row],[ProductId]],Product!$B$4:$O$7,4,FALSE)</f>
        <v>Lemon</v>
      </c>
    </row>
    <row r="1322" spans="1:20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65</v>
      </c>
      <c r="J1322">
        <v>80</v>
      </c>
      <c r="K1322">
        <v>140</v>
      </c>
      <c r="L1322">
        <v>603</v>
      </c>
      <c r="M1322">
        <v>5</v>
      </c>
      <c r="N1322" s="2">
        <v>41851</v>
      </c>
      <c r="O1322" s="19" t="str">
        <f>VLOOKUP(Coffee_data[[#This Row],[Area Code]],Location!$B$1:$E$157,2,FALSE)</f>
        <v>New Hampshire</v>
      </c>
      <c r="P1322" s="19" t="str">
        <f>VLOOKUP(Coffee_data[[#This Row],[Area Code]],Location!$B$1:$E$157,3,FALSE)</f>
        <v>East</v>
      </c>
      <c r="Q1322" s="19" t="str">
        <f>VLOOKUP(Coffee_data[[#This Row],[Area Code]],Location!$B$1:$E$157,4,FALSE)</f>
        <v>Small Market</v>
      </c>
      <c r="R1322" s="56" t="str">
        <f>HLOOKUP(Coffee_data[[#This Row],[ProductId]],Product!$B$4:$O$7,2,FALSE)</f>
        <v>Regular</v>
      </c>
      <c r="S1322" s="56" t="str">
        <f>HLOOKUP(Coffee_data[[#This Row],[ProductId]],Product!$B$4:$O$7,3,FALSE)</f>
        <v>Espresso</v>
      </c>
      <c r="T1322" s="56" t="str">
        <f>HLOOKUP(Coffee_data[[#This Row],[ProductId]],Product!$B$4:$O$7,4,FALSE)</f>
        <v>Caffe Mocha</v>
      </c>
    </row>
    <row r="1323" spans="1:20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67</v>
      </c>
      <c r="L1323">
        <v>603</v>
      </c>
      <c r="M1323">
        <v>7</v>
      </c>
      <c r="N1323" s="2">
        <v>41851</v>
      </c>
      <c r="O1323" s="19" t="str">
        <f>VLOOKUP(Coffee_data[[#This Row],[Area Code]],Location!$B$1:$E$157,2,FALSE)</f>
        <v>New Hampshire</v>
      </c>
      <c r="P1323" s="19" t="str">
        <f>VLOOKUP(Coffee_data[[#This Row],[Area Code]],Location!$B$1:$E$157,3,FALSE)</f>
        <v>East</v>
      </c>
      <c r="Q1323" s="19" t="str">
        <f>VLOOKUP(Coffee_data[[#This Row],[Area Code]],Location!$B$1:$E$157,4,FALSE)</f>
        <v>Small Market</v>
      </c>
      <c r="R1323" s="56" t="str">
        <f>HLOOKUP(Coffee_data[[#This Row],[ProductId]],Product!$B$4:$O$7,2,FALSE)</f>
        <v>Regular</v>
      </c>
      <c r="S1323" s="56" t="str">
        <f>HLOOKUP(Coffee_data[[#This Row],[ProductId]],Product!$B$4:$O$7,3,FALSE)</f>
        <v>Espresso</v>
      </c>
      <c r="T1323" s="56" t="str">
        <f>HLOOKUP(Coffee_data[[#This Row],[ProductId]],Product!$B$4:$O$7,4,FALSE)</f>
        <v>Regular Espresso</v>
      </c>
    </row>
    <row r="1324" spans="1:20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51</v>
      </c>
      <c r="J1324">
        <v>90</v>
      </c>
      <c r="K1324">
        <v>141</v>
      </c>
      <c r="L1324">
        <v>603</v>
      </c>
      <c r="M1324">
        <v>1</v>
      </c>
      <c r="N1324" s="2">
        <v>41851</v>
      </c>
      <c r="O1324" s="19" t="str">
        <f>VLOOKUP(Coffee_data[[#This Row],[Area Code]],Location!$B$1:$E$157,2,FALSE)</f>
        <v>New Hampshire</v>
      </c>
      <c r="P1324" s="19" t="str">
        <f>VLOOKUP(Coffee_data[[#This Row],[Area Code]],Location!$B$1:$E$157,3,FALSE)</f>
        <v>East</v>
      </c>
      <c r="Q1324" s="19" t="str">
        <f>VLOOKUP(Coffee_data[[#This Row],[Area Code]],Location!$B$1:$E$157,4,FALSE)</f>
        <v>Small Market</v>
      </c>
      <c r="R1324" s="56" t="str">
        <f>HLOOKUP(Coffee_data[[#This Row],[ProductId]],Product!$B$4:$O$7,2,FALSE)</f>
        <v>Regular</v>
      </c>
      <c r="S1324" s="56" t="str">
        <f>HLOOKUP(Coffee_data[[#This Row],[ProductId]],Product!$B$4:$O$7,3,FALSE)</f>
        <v>Coffee</v>
      </c>
      <c r="T1324" s="56" t="str">
        <f>HLOOKUP(Coffee_data[[#This Row],[ProductId]],Product!$B$4:$O$7,4,FALSE)</f>
        <v>Amaretto</v>
      </c>
    </row>
    <row r="1325" spans="1:20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58</v>
      </c>
      <c r="J1325">
        <v>90</v>
      </c>
      <c r="K1325">
        <v>152</v>
      </c>
      <c r="L1325">
        <v>603</v>
      </c>
      <c r="M1325">
        <v>2</v>
      </c>
      <c r="N1325" s="2">
        <v>41851</v>
      </c>
      <c r="O1325" s="19" t="str">
        <f>VLOOKUP(Coffee_data[[#This Row],[Area Code]],Location!$B$1:$E$157,2,FALSE)</f>
        <v>New Hampshire</v>
      </c>
      <c r="P1325" s="19" t="str">
        <f>VLOOKUP(Coffee_data[[#This Row],[Area Code]],Location!$B$1:$E$157,3,FALSE)</f>
        <v>East</v>
      </c>
      <c r="Q1325" s="19" t="str">
        <f>VLOOKUP(Coffee_data[[#This Row],[Area Code]],Location!$B$1:$E$157,4,FALSE)</f>
        <v>Small Market</v>
      </c>
      <c r="R1325" s="56" t="str">
        <f>HLOOKUP(Coffee_data[[#This Row],[ProductId]],Product!$B$4:$O$7,2,FALSE)</f>
        <v>Regular</v>
      </c>
      <c r="S1325" s="56" t="str">
        <f>HLOOKUP(Coffee_data[[#This Row],[ProductId]],Product!$B$4:$O$7,3,FALSE)</f>
        <v>Coffee</v>
      </c>
      <c r="T1325" s="56" t="str">
        <f>HLOOKUP(Coffee_data[[#This Row],[ProductId]],Product!$B$4:$O$7,4,FALSE)</f>
        <v>Columbian</v>
      </c>
    </row>
    <row r="1326" spans="1:20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329</v>
      </c>
      <c r="L1326">
        <v>631</v>
      </c>
      <c r="M1326">
        <v>11</v>
      </c>
      <c r="N1326" s="2">
        <v>41851</v>
      </c>
      <c r="O1326" s="19" t="str">
        <f>VLOOKUP(Coffee_data[[#This Row],[Area Code]],Location!$B$1:$E$157,2,FALSE)</f>
        <v>New York</v>
      </c>
      <c r="P1326" s="19" t="str">
        <f>VLOOKUP(Coffee_data[[#This Row],[Area Code]],Location!$B$1:$E$157,3,FALSE)</f>
        <v>East</v>
      </c>
      <c r="Q1326" s="19" t="str">
        <f>VLOOKUP(Coffee_data[[#This Row],[Area Code]],Location!$B$1:$E$157,4,FALSE)</f>
        <v>Major Market</v>
      </c>
      <c r="R1326" s="56" t="str">
        <f>HLOOKUP(Coffee_data[[#This Row],[ProductId]],Product!$B$4:$O$7,2,FALSE)</f>
        <v>Regular</v>
      </c>
      <c r="S1326" s="56" t="str">
        <f>HLOOKUP(Coffee_data[[#This Row],[ProductId]],Product!$B$4:$O$7,3,FALSE)</f>
        <v>Tea</v>
      </c>
      <c r="T1326" s="56" t="str">
        <f>HLOOKUP(Coffee_data[[#This Row],[ProductId]],Product!$B$4:$O$7,4,FALSE)</f>
        <v>Darjeeling</v>
      </c>
    </row>
    <row r="1327" spans="1:20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308</v>
      </c>
      <c r="L1327">
        <v>914</v>
      </c>
      <c r="M1327">
        <v>12</v>
      </c>
      <c r="N1327" s="2">
        <v>41851</v>
      </c>
      <c r="O1327" s="19" t="str">
        <f>VLOOKUP(Coffee_data[[#This Row],[Area Code]],Location!$B$1:$E$157,2,FALSE)</f>
        <v>New York</v>
      </c>
      <c r="P1327" s="19" t="str">
        <f>VLOOKUP(Coffee_data[[#This Row],[Area Code]],Location!$B$1:$E$157,3,FALSE)</f>
        <v>East</v>
      </c>
      <c r="Q1327" s="19" t="str">
        <f>VLOOKUP(Coffee_data[[#This Row],[Area Code]],Location!$B$1:$E$157,4,FALSE)</f>
        <v>Major Market</v>
      </c>
      <c r="R1327" s="56" t="str">
        <f>HLOOKUP(Coffee_data[[#This Row],[ProductId]],Product!$B$4:$O$7,2,FALSE)</f>
        <v>Regular</v>
      </c>
      <c r="S1327" s="56" t="str">
        <f>HLOOKUP(Coffee_data[[#This Row],[ProductId]],Product!$B$4:$O$7,3,FALSE)</f>
        <v>Tea</v>
      </c>
      <c r="T1327" s="56" t="str">
        <f>HLOOKUP(Coffee_data[[#This Row],[ProductId]],Product!$B$4:$O$7,4,FALSE)</f>
        <v>Earl Grey</v>
      </c>
    </row>
    <row r="1328" spans="1:20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134</v>
      </c>
      <c r="J1328">
        <v>160</v>
      </c>
      <c r="K1328">
        <v>260</v>
      </c>
      <c r="L1328">
        <v>646</v>
      </c>
      <c r="M1328">
        <v>13</v>
      </c>
      <c r="N1328" s="2">
        <v>41851</v>
      </c>
      <c r="O1328" s="19" t="str">
        <f>VLOOKUP(Coffee_data[[#This Row],[Area Code]],Location!$B$1:$E$157,2,FALSE)</f>
        <v>New York</v>
      </c>
      <c r="P1328" s="19" t="str">
        <f>VLOOKUP(Coffee_data[[#This Row],[Area Code]],Location!$B$1:$E$157,3,FALSE)</f>
        <v>East</v>
      </c>
      <c r="Q1328" s="19" t="str">
        <f>VLOOKUP(Coffee_data[[#This Row],[Area Code]],Location!$B$1:$E$157,4,FALSE)</f>
        <v>Major Market</v>
      </c>
      <c r="R1328" s="56" t="str">
        <f>HLOOKUP(Coffee_data[[#This Row],[ProductId]],Product!$B$4:$O$7,2,FALSE)</f>
        <v>Regular</v>
      </c>
      <c r="S1328" s="56" t="str">
        <f>HLOOKUP(Coffee_data[[#This Row],[ProductId]],Product!$B$4:$O$7,3,FALSE)</f>
        <v>Tea</v>
      </c>
      <c r="T1328" s="56" t="str">
        <f>HLOOKUP(Coffee_data[[#This Row],[ProductId]],Product!$B$4:$O$7,4,FALSE)</f>
        <v>Green Tea</v>
      </c>
    </row>
    <row r="1329" spans="1:20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228</v>
      </c>
      <c r="J1329">
        <v>290</v>
      </c>
      <c r="K1329">
        <v>491</v>
      </c>
      <c r="L1329">
        <v>646</v>
      </c>
      <c r="M1329">
        <v>9</v>
      </c>
      <c r="N1329" s="2">
        <v>41851</v>
      </c>
      <c r="O1329" s="19" t="str">
        <f>VLOOKUP(Coffee_data[[#This Row],[Area Code]],Location!$B$1:$E$157,2,FALSE)</f>
        <v>New York</v>
      </c>
      <c r="P1329" s="19" t="str">
        <f>VLOOKUP(Coffee_data[[#This Row],[Area Code]],Location!$B$1:$E$157,3,FALSE)</f>
        <v>East</v>
      </c>
      <c r="Q1329" s="19" t="str">
        <f>VLOOKUP(Coffee_data[[#This Row],[Area Code]],Location!$B$1:$E$157,4,FALSE)</f>
        <v>Major Market</v>
      </c>
      <c r="R1329" s="56" t="str">
        <f>HLOOKUP(Coffee_data[[#This Row],[ProductId]],Product!$B$4:$O$7,2,FALSE)</f>
        <v>Decaf</v>
      </c>
      <c r="S1329" s="56" t="str">
        <f>HLOOKUP(Coffee_data[[#This Row],[ProductId]],Product!$B$4:$O$7,3,FALSE)</f>
        <v>Herbal Tea</v>
      </c>
      <c r="T1329" s="56" t="str">
        <f>HLOOKUP(Coffee_data[[#This Row],[ProductId]],Product!$B$4:$O$7,4,FALSE)</f>
        <v>Lemon</v>
      </c>
    </row>
    <row r="1330" spans="1:20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100</v>
      </c>
      <c r="L1330">
        <v>718</v>
      </c>
      <c r="M1330">
        <v>10</v>
      </c>
      <c r="N1330" s="2">
        <v>41851</v>
      </c>
      <c r="O1330" s="19" t="str">
        <f>VLOOKUP(Coffee_data[[#This Row],[Area Code]],Location!$B$1:$E$157,2,FALSE)</f>
        <v>New York</v>
      </c>
      <c r="P1330" s="19" t="str">
        <f>VLOOKUP(Coffee_data[[#This Row],[Area Code]],Location!$B$1:$E$157,3,FALSE)</f>
        <v>East</v>
      </c>
      <c r="Q1330" s="19" t="str">
        <f>VLOOKUP(Coffee_data[[#This Row],[Area Code]],Location!$B$1:$E$157,4,FALSE)</f>
        <v>Major Market</v>
      </c>
      <c r="R1330" s="56" t="str">
        <f>HLOOKUP(Coffee_data[[#This Row],[ProductId]],Product!$B$4:$O$7,2,FALSE)</f>
        <v>Decaf</v>
      </c>
      <c r="S1330" s="56" t="str">
        <f>HLOOKUP(Coffee_data[[#This Row],[ProductId]],Product!$B$4:$O$7,3,FALSE)</f>
        <v>Herbal Tea</v>
      </c>
      <c r="T1330" s="56" t="str">
        <f>HLOOKUP(Coffee_data[[#This Row],[ProductId]],Product!$B$4:$O$7,4,FALSE)</f>
        <v>Mint</v>
      </c>
    </row>
    <row r="1331" spans="1:20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537</v>
      </c>
      <c r="L1331">
        <v>646</v>
      </c>
      <c r="M1331">
        <v>7</v>
      </c>
      <c r="N1331" s="2">
        <v>41851</v>
      </c>
      <c r="O1331" s="19" t="str">
        <f>VLOOKUP(Coffee_data[[#This Row],[Area Code]],Location!$B$1:$E$157,2,FALSE)</f>
        <v>New York</v>
      </c>
      <c r="P1331" s="19" t="str">
        <f>VLOOKUP(Coffee_data[[#This Row],[Area Code]],Location!$B$1:$E$157,3,FALSE)</f>
        <v>East</v>
      </c>
      <c r="Q1331" s="19" t="str">
        <f>VLOOKUP(Coffee_data[[#This Row],[Area Code]],Location!$B$1:$E$157,4,FALSE)</f>
        <v>Major Market</v>
      </c>
      <c r="R1331" s="56" t="str">
        <f>HLOOKUP(Coffee_data[[#This Row],[ProductId]],Product!$B$4:$O$7,2,FALSE)</f>
        <v>Regular</v>
      </c>
      <c r="S1331" s="56" t="str">
        <f>HLOOKUP(Coffee_data[[#This Row],[ProductId]],Product!$B$4:$O$7,3,FALSE)</f>
        <v>Espresso</v>
      </c>
      <c r="T1331" s="56" t="str">
        <f>HLOOKUP(Coffee_data[[#This Row],[ProductId]],Product!$B$4:$O$7,4,FALSE)</f>
        <v>Regular Espresso</v>
      </c>
    </row>
    <row r="1332" spans="1:20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41851</v>
      </c>
      <c r="O1332" s="19" t="str">
        <f>VLOOKUP(Coffee_data[[#This Row],[Area Code]],Location!$B$1:$E$157,2,FALSE)</f>
        <v>New York</v>
      </c>
      <c r="P1332" s="19" t="str">
        <f>VLOOKUP(Coffee_data[[#This Row],[Area Code]],Location!$B$1:$E$157,3,FALSE)</f>
        <v>East</v>
      </c>
      <c r="Q1332" s="19" t="str">
        <f>VLOOKUP(Coffee_data[[#This Row],[Area Code]],Location!$B$1:$E$157,4,FALSE)</f>
        <v>Major Market</v>
      </c>
      <c r="R1332" s="56" t="str">
        <f>HLOOKUP(Coffee_data[[#This Row],[ProductId]],Product!$B$4:$O$7,2,FALSE)</f>
        <v>Regular</v>
      </c>
      <c r="S1332" s="56" t="str">
        <f>HLOOKUP(Coffee_data[[#This Row],[ProductId]],Product!$B$4:$O$7,3,FALSE)</f>
        <v>Espresso</v>
      </c>
      <c r="T1332" s="56" t="str">
        <f>HLOOKUP(Coffee_data[[#This Row],[ProductId]],Product!$B$4:$O$7,4,FALSE)</f>
        <v>Caffe Mocha</v>
      </c>
    </row>
    <row r="1333" spans="1:20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858</v>
      </c>
      <c r="L1333">
        <v>845</v>
      </c>
      <c r="M1333">
        <v>2</v>
      </c>
      <c r="N1333" s="2">
        <v>41851</v>
      </c>
      <c r="O1333" s="19" t="str">
        <f>VLOOKUP(Coffee_data[[#This Row],[Area Code]],Location!$B$1:$E$157,2,FALSE)</f>
        <v>New York</v>
      </c>
      <c r="P1333" s="19" t="str">
        <f>VLOOKUP(Coffee_data[[#This Row],[Area Code]],Location!$B$1:$E$157,3,FALSE)</f>
        <v>East</v>
      </c>
      <c r="Q1333" s="19" t="str">
        <f>VLOOKUP(Coffee_data[[#This Row],[Area Code]],Location!$B$1:$E$157,4,FALSE)</f>
        <v>Major Market</v>
      </c>
      <c r="R1333" s="56" t="str">
        <f>HLOOKUP(Coffee_data[[#This Row],[ProductId]],Product!$B$4:$O$7,2,FALSE)</f>
        <v>Regular</v>
      </c>
      <c r="S1333" s="56" t="str">
        <f>HLOOKUP(Coffee_data[[#This Row],[ProductId]],Product!$B$4:$O$7,3,FALSE)</f>
        <v>Coffee</v>
      </c>
      <c r="T1333" s="56" t="str">
        <f>HLOOKUP(Coffee_data[[#This Row],[ProductId]],Product!$B$4:$O$7,4,FALSE)</f>
        <v>Columbian</v>
      </c>
    </row>
    <row r="1334" spans="1:20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41851</v>
      </c>
      <c r="O1334" s="19" t="str">
        <f>VLOOKUP(Coffee_data[[#This Row],[Area Code]],Location!$B$1:$E$157,2,FALSE)</f>
        <v>Louisiana</v>
      </c>
      <c r="P1334" s="19" t="str">
        <f>VLOOKUP(Coffee_data[[#This Row],[Area Code]],Location!$B$1:$E$157,3,FALSE)</f>
        <v>South</v>
      </c>
      <c r="Q1334" s="19" t="str">
        <f>VLOOKUP(Coffee_data[[#This Row],[Area Code]],Location!$B$1:$E$157,4,FALSE)</f>
        <v>Small Market</v>
      </c>
      <c r="R1334" s="56" t="str">
        <f>HLOOKUP(Coffee_data[[#This Row],[ProductId]],Product!$B$4:$O$7,2,FALSE)</f>
        <v>Decaf</v>
      </c>
      <c r="S1334" s="56" t="str">
        <f>HLOOKUP(Coffee_data[[#This Row],[ProductId]],Product!$B$4:$O$7,3,FALSE)</f>
        <v>Coffee</v>
      </c>
      <c r="T1334" s="56" t="str">
        <f>HLOOKUP(Coffee_data[[#This Row],[ProductId]],Product!$B$4:$O$7,4,FALSE)</f>
        <v>Decaf Irish Cream</v>
      </c>
    </row>
    <row r="1335" spans="1:20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58</v>
      </c>
      <c r="J1335">
        <v>80</v>
      </c>
      <c r="K1335">
        <v>140</v>
      </c>
      <c r="L1335">
        <v>504</v>
      </c>
      <c r="M1335">
        <v>2</v>
      </c>
      <c r="N1335" s="2">
        <v>41851</v>
      </c>
      <c r="O1335" s="19" t="str">
        <f>VLOOKUP(Coffee_data[[#This Row],[Area Code]],Location!$B$1:$E$157,2,FALSE)</f>
        <v>Louisiana</v>
      </c>
      <c r="P1335" s="19" t="str">
        <f>VLOOKUP(Coffee_data[[#This Row],[Area Code]],Location!$B$1:$E$157,3,FALSE)</f>
        <v>South</v>
      </c>
      <c r="Q1335" s="19" t="str">
        <f>VLOOKUP(Coffee_data[[#This Row],[Area Code]],Location!$B$1:$E$157,4,FALSE)</f>
        <v>Small Market</v>
      </c>
      <c r="R1335" s="56" t="str">
        <f>HLOOKUP(Coffee_data[[#This Row],[ProductId]],Product!$B$4:$O$7,2,FALSE)</f>
        <v>Regular</v>
      </c>
      <c r="S1335" s="56" t="str">
        <f>HLOOKUP(Coffee_data[[#This Row],[ProductId]],Product!$B$4:$O$7,3,FALSE)</f>
        <v>Coffee</v>
      </c>
      <c r="T1335" s="56" t="str">
        <f>HLOOKUP(Coffee_data[[#This Row],[ProductId]],Product!$B$4:$O$7,4,FALSE)</f>
        <v>Columbian</v>
      </c>
    </row>
    <row r="1336" spans="1:20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41851</v>
      </c>
      <c r="O1336" s="19" t="str">
        <f>VLOOKUP(Coffee_data[[#This Row],[Area Code]],Location!$B$1:$E$157,2,FALSE)</f>
        <v>Louisiana</v>
      </c>
      <c r="P1336" s="19" t="str">
        <f>VLOOKUP(Coffee_data[[#This Row],[Area Code]],Location!$B$1:$E$157,3,FALSE)</f>
        <v>South</v>
      </c>
      <c r="Q1336" s="19" t="str">
        <f>VLOOKUP(Coffee_data[[#This Row],[Area Code]],Location!$B$1:$E$157,4,FALSE)</f>
        <v>Small Market</v>
      </c>
      <c r="R1336" s="56" t="str">
        <f>HLOOKUP(Coffee_data[[#This Row],[ProductId]],Product!$B$4:$O$7,2,FALSE)</f>
        <v>Decaf</v>
      </c>
      <c r="S1336" s="56" t="str">
        <f>HLOOKUP(Coffee_data[[#This Row],[ProductId]],Product!$B$4:$O$7,3,FALSE)</f>
        <v>Herbal Tea</v>
      </c>
      <c r="T1336" s="56" t="str">
        <f>HLOOKUP(Coffee_data[[#This Row],[ProductId]],Product!$B$4:$O$7,4,FALSE)</f>
        <v>Chamomile</v>
      </c>
    </row>
    <row r="1337" spans="1:20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51</v>
      </c>
      <c r="J1337">
        <v>90</v>
      </c>
      <c r="K1337">
        <v>159</v>
      </c>
      <c r="L1337">
        <v>985</v>
      </c>
      <c r="M1337">
        <v>9</v>
      </c>
      <c r="N1337" s="2">
        <v>41851</v>
      </c>
      <c r="O1337" s="19" t="str">
        <f>VLOOKUP(Coffee_data[[#This Row],[Area Code]],Location!$B$1:$E$157,2,FALSE)</f>
        <v>Louisiana</v>
      </c>
      <c r="P1337" s="19" t="str">
        <f>VLOOKUP(Coffee_data[[#This Row],[Area Code]],Location!$B$1:$E$157,3,FALSE)</f>
        <v>South</v>
      </c>
      <c r="Q1337" s="19" t="str">
        <f>VLOOKUP(Coffee_data[[#This Row],[Area Code]],Location!$B$1:$E$157,4,FALSE)</f>
        <v>Small Market</v>
      </c>
      <c r="R1337" s="56" t="str">
        <f>HLOOKUP(Coffee_data[[#This Row],[ProductId]],Product!$B$4:$O$7,2,FALSE)</f>
        <v>Decaf</v>
      </c>
      <c r="S1337" s="56" t="str">
        <f>HLOOKUP(Coffee_data[[#This Row],[ProductId]],Product!$B$4:$O$7,3,FALSE)</f>
        <v>Herbal Tea</v>
      </c>
      <c r="T1337" s="56" t="str">
        <f>HLOOKUP(Coffee_data[[#This Row],[ProductId]],Product!$B$4:$O$7,4,FALSE)</f>
        <v>Lemon</v>
      </c>
    </row>
    <row r="1338" spans="1:20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86</v>
      </c>
      <c r="L1338">
        <v>985</v>
      </c>
      <c r="M1338">
        <v>4</v>
      </c>
      <c r="N1338" s="2">
        <v>41851</v>
      </c>
      <c r="O1338" s="19" t="str">
        <f>VLOOKUP(Coffee_data[[#This Row],[Area Code]],Location!$B$1:$E$157,2,FALSE)</f>
        <v>Louisiana</v>
      </c>
      <c r="P1338" s="19" t="str">
        <f>VLOOKUP(Coffee_data[[#This Row],[Area Code]],Location!$B$1:$E$157,3,FALSE)</f>
        <v>South</v>
      </c>
      <c r="Q1338" s="19" t="str">
        <f>VLOOKUP(Coffee_data[[#This Row],[Area Code]],Location!$B$1:$E$157,4,FALSE)</f>
        <v>Small Market</v>
      </c>
      <c r="R1338" s="56" t="str">
        <f>HLOOKUP(Coffee_data[[#This Row],[ProductId]],Product!$B$4:$O$7,2,FALSE)</f>
        <v>Regular</v>
      </c>
      <c r="S1338" s="56" t="str">
        <f>HLOOKUP(Coffee_data[[#This Row],[ProductId]],Product!$B$4:$O$7,3,FALSE)</f>
        <v>Espresso</v>
      </c>
      <c r="T1338" s="56" t="str">
        <f>HLOOKUP(Coffee_data[[#This Row],[ProductId]],Product!$B$4:$O$7,4,FALSE)</f>
        <v>Caffe Latte</v>
      </c>
    </row>
    <row r="1339" spans="1:20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41851</v>
      </c>
      <c r="O1339" s="19" t="str">
        <f>VLOOKUP(Coffee_data[[#This Row],[Area Code]],Location!$B$1:$E$157,2,FALSE)</f>
        <v>Louisiana</v>
      </c>
      <c r="P1339" s="19" t="str">
        <f>VLOOKUP(Coffee_data[[#This Row],[Area Code]],Location!$B$1:$E$157,3,FALSE)</f>
        <v>South</v>
      </c>
      <c r="Q1339" s="19" t="str">
        <f>VLOOKUP(Coffee_data[[#This Row],[Area Code]],Location!$B$1:$E$157,4,FALSE)</f>
        <v>Small Market</v>
      </c>
      <c r="R1339" s="56" t="str">
        <f>HLOOKUP(Coffee_data[[#This Row],[ProductId]],Product!$B$4:$O$7,2,FALSE)</f>
        <v>Regular</v>
      </c>
      <c r="S1339" s="56" t="str">
        <f>HLOOKUP(Coffee_data[[#This Row],[ProductId]],Product!$B$4:$O$7,3,FALSE)</f>
        <v>Espresso</v>
      </c>
      <c r="T1339" s="56" t="str">
        <f>HLOOKUP(Coffee_data[[#This Row],[ProductId]],Product!$B$4:$O$7,4,FALSE)</f>
        <v>Caffe Mocha</v>
      </c>
    </row>
    <row r="1340" spans="1:20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24</v>
      </c>
      <c r="J1340">
        <v>40</v>
      </c>
      <c r="K1340">
        <v>76</v>
      </c>
      <c r="L1340">
        <v>504</v>
      </c>
      <c r="M1340">
        <v>6</v>
      </c>
      <c r="N1340" s="2">
        <v>41851</v>
      </c>
      <c r="O1340" s="19" t="str">
        <f>VLOOKUP(Coffee_data[[#This Row],[Area Code]],Location!$B$1:$E$157,2,FALSE)</f>
        <v>Louisiana</v>
      </c>
      <c r="P1340" s="19" t="str">
        <f>VLOOKUP(Coffee_data[[#This Row],[Area Code]],Location!$B$1:$E$157,3,FALSE)</f>
        <v>South</v>
      </c>
      <c r="Q1340" s="19" t="str">
        <f>VLOOKUP(Coffee_data[[#This Row],[Area Code]],Location!$B$1:$E$157,4,FALSE)</f>
        <v>Small Market</v>
      </c>
      <c r="R1340" s="56" t="str">
        <f>HLOOKUP(Coffee_data[[#This Row],[ProductId]],Product!$B$4:$O$7,2,FALSE)</f>
        <v>Decaf</v>
      </c>
      <c r="S1340" s="56" t="str">
        <f>HLOOKUP(Coffee_data[[#This Row],[ProductId]],Product!$B$4:$O$7,3,FALSE)</f>
        <v>Espresso</v>
      </c>
      <c r="T1340" s="56" t="str">
        <f>HLOOKUP(Coffee_data[[#This Row],[ProductId]],Product!$B$4:$O$7,4,FALSE)</f>
        <v>Decaf Espresso</v>
      </c>
    </row>
    <row r="1341" spans="1:20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173</v>
      </c>
      <c r="L1341">
        <v>505</v>
      </c>
      <c r="M1341">
        <v>3</v>
      </c>
      <c r="N1341" s="2">
        <v>41851</v>
      </c>
      <c r="O1341" s="19" t="str">
        <f>VLOOKUP(Coffee_data[[#This Row],[Area Code]],Location!$B$1:$E$157,2,FALSE)</f>
        <v>New Mexico</v>
      </c>
      <c r="P1341" s="19" t="str">
        <f>VLOOKUP(Coffee_data[[#This Row],[Area Code]],Location!$B$1:$E$157,3,FALSE)</f>
        <v>South</v>
      </c>
      <c r="Q1341" s="19" t="str">
        <f>VLOOKUP(Coffee_data[[#This Row],[Area Code]],Location!$B$1:$E$157,4,FALSE)</f>
        <v>Small Market</v>
      </c>
      <c r="R1341" s="56" t="str">
        <f>HLOOKUP(Coffee_data[[#This Row],[ProductId]],Product!$B$4:$O$7,2,FALSE)</f>
        <v>Decaf</v>
      </c>
      <c r="S1341" s="56" t="str">
        <f>HLOOKUP(Coffee_data[[#This Row],[ProductId]],Product!$B$4:$O$7,3,FALSE)</f>
        <v>Coffee</v>
      </c>
      <c r="T1341" s="56" t="str">
        <f>HLOOKUP(Coffee_data[[#This Row],[ProductId]],Product!$B$4:$O$7,4,FALSE)</f>
        <v>Decaf Irish Cream</v>
      </c>
    </row>
    <row r="1342" spans="1:20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82</v>
      </c>
      <c r="J1342">
        <v>120</v>
      </c>
      <c r="K1342">
        <v>200</v>
      </c>
      <c r="L1342">
        <v>505</v>
      </c>
      <c r="M1342">
        <v>2</v>
      </c>
      <c r="N1342" s="2">
        <v>41851</v>
      </c>
      <c r="O1342" s="19" t="str">
        <f>VLOOKUP(Coffee_data[[#This Row],[Area Code]],Location!$B$1:$E$157,2,FALSE)</f>
        <v>New Mexico</v>
      </c>
      <c r="P1342" s="19" t="str">
        <f>VLOOKUP(Coffee_data[[#This Row],[Area Code]],Location!$B$1:$E$157,3,FALSE)</f>
        <v>South</v>
      </c>
      <c r="Q1342" s="19" t="str">
        <f>VLOOKUP(Coffee_data[[#This Row],[Area Code]],Location!$B$1:$E$157,4,FALSE)</f>
        <v>Small Market</v>
      </c>
      <c r="R1342" s="56" t="str">
        <f>HLOOKUP(Coffee_data[[#This Row],[ProductId]],Product!$B$4:$O$7,2,FALSE)</f>
        <v>Regular</v>
      </c>
      <c r="S1342" s="56" t="str">
        <f>HLOOKUP(Coffee_data[[#This Row],[ProductId]],Product!$B$4:$O$7,3,FALSE)</f>
        <v>Coffee</v>
      </c>
      <c r="T1342" s="56" t="str">
        <f>HLOOKUP(Coffee_data[[#This Row],[ProductId]],Product!$B$4:$O$7,4,FALSE)</f>
        <v>Columbian</v>
      </c>
    </row>
    <row r="1343" spans="1:20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41851</v>
      </c>
      <c r="O1343" s="19" t="str">
        <f>VLOOKUP(Coffee_data[[#This Row],[Area Code]],Location!$B$1:$E$157,2,FALSE)</f>
        <v>New Mexico</v>
      </c>
      <c r="P1343" s="19" t="str">
        <f>VLOOKUP(Coffee_data[[#This Row],[Area Code]],Location!$B$1:$E$157,3,FALSE)</f>
        <v>South</v>
      </c>
      <c r="Q1343" s="19" t="str">
        <f>VLOOKUP(Coffee_data[[#This Row],[Area Code]],Location!$B$1:$E$157,4,FALSE)</f>
        <v>Small Market</v>
      </c>
      <c r="R1343" s="56" t="str">
        <f>HLOOKUP(Coffee_data[[#This Row],[ProductId]],Product!$B$4:$O$7,2,FALSE)</f>
        <v>Decaf</v>
      </c>
      <c r="S1343" s="56" t="str">
        <f>HLOOKUP(Coffee_data[[#This Row],[ProductId]],Product!$B$4:$O$7,3,FALSE)</f>
        <v>Herbal Tea</v>
      </c>
      <c r="T1343" s="56" t="str">
        <f>HLOOKUP(Coffee_data[[#This Row],[ProductId]],Product!$B$4:$O$7,4,FALSE)</f>
        <v>Chamomile</v>
      </c>
    </row>
    <row r="1344" spans="1:20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21</v>
      </c>
      <c r="J1344">
        <v>50</v>
      </c>
      <c r="K1344">
        <v>89</v>
      </c>
      <c r="L1344">
        <v>505</v>
      </c>
      <c r="M1344">
        <v>9</v>
      </c>
      <c r="N1344" s="2">
        <v>41851</v>
      </c>
      <c r="O1344" s="19" t="str">
        <f>VLOOKUP(Coffee_data[[#This Row],[Area Code]],Location!$B$1:$E$157,2,FALSE)</f>
        <v>New Mexico</v>
      </c>
      <c r="P1344" s="19" t="str">
        <f>VLOOKUP(Coffee_data[[#This Row],[Area Code]],Location!$B$1:$E$157,3,FALSE)</f>
        <v>South</v>
      </c>
      <c r="Q1344" s="19" t="str">
        <f>VLOOKUP(Coffee_data[[#This Row],[Area Code]],Location!$B$1:$E$157,4,FALSE)</f>
        <v>Small Market</v>
      </c>
      <c r="R1344" s="56" t="str">
        <f>HLOOKUP(Coffee_data[[#This Row],[ProductId]],Product!$B$4:$O$7,2,FALSE)</f>
        <v>Decaf</v>
      </c>
      <c r="S1344" s="56" t="str">
        <f>HLOOKUP(Coffee_data[[#This Row],[ProductId]],Product!$B$4:$O$7,3,FALSE)</f>
        <v>Herbal Tea</v>
      </c>
      <c r="T1344" s="56" t="str">
        <f>HLOOKUP(Coffee_data[[#This Row],[ProductId]],Product!$B$4:$O$7,4,FALSE)</f>
        <v>Lemon</v>
      </c>
    </row>
    <row r="1345" spans="1:20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41851</v>
      </c>
      <c r="O1345" s="19" t="str">
        <f>VLOOKUP(Coffee_data[[#This Row],[Area Code]],Location!$B$1:$E$157,2,FALSE)</f>
        <v>New Mexico</v>
      </c>
      <c r="P1345" s="19" t="str">
        <f>VLOOKUP(Coffee_data[[#This Row],[Area Code]],Location!$B$1:$E$157,3,FALSE)</f>
        <v>South</v>
      </c>
      <c r="Q1345" s="19" t="str">
        <f>VLOOKUP(Coffee_data[[#This Row],[Area Code]],Location!$B$1:$E$157,4,FALSE)</f>
        <v>Small Market</v>
      </c>
      <c r="R1345" s="56" t="str">
        <f>HLOOKUP(Coffee_data[[#This Row],[ProductId]],Product!$B$4:$O$7,2,FALSE)</f>
        <v>Regular</v>
      </c>
      <c r="S1345" s="56" t="str">
        <f>HLOOKUP(Coffee_data[[#This Row],[ProductId]],Product!$B$4:$O$7,3,FALSE)</f>
        <v>Espresso</v>
      </c>
      <c r="T1345" s="56" t="str">
        <f>HLOOKUP(Coffee_data[[#This Row],[ProductId]],Product!$B$4:$O$7,4,FALSE)</f>
        <v>Caffe Latte</v>
      </c>
    </row>
    <row r="1346" spans="1:20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45</v>
      </c>
      <c r="J1346">
        <v>70</v>
      </c>
      <c r="K1346">
        <v>120</v>
      </c>
      <c r="L1346">
        <v>505</v>
      </c>
      <c r="M1346">
        <v>5</v>
      </c>
      <c r="N1346" s="2">
        <v>41851</v>
      </c>
      <c r="O1346" s="19" t="str">
        <f>VLOOKUP(Coffee_data[[#This Row],[Area Code]],Location!$B$1:$E$157,2,FALSE)</f>
        <v>New Mexico</v>
      </c>
      <c r="P1346" s="19" t="str">
        <f>VLOOKUP(Coffee_data[[#This Row],[Area Code]],Location!$B$1:$E$157,3,FALSE)</f>
        <v>South</v>
      </c>
      <c r="Q1346" s="19" t="str">
        <f>VLOOKUP(Coffee_data[[#This Row],[Area Code]],Location!$B$1:$E$157,4,FALSE)</f>
        <v>Small Market</v>
      </c>
      <c r="R1346" s="56" t="str">
        <f>HLOOKUP(Coffee_data[[#This Row],[ProductId]],Product!$B$4:$O$7,2,FALSE)</f>
        <v>Regular</v>
      </c>
      <c r="S1346" s="56" t="str">
        <f>HLOOKUP(Coffee_data[[#This Row],[ProductId]],Product!$B$4:$O$7,3,FALSE)</f>
        <v>Espresso</v>
      </c>
      <c r="T1346" s="56" t="str">
        <f>HLOOKUP(Coffee_data[[#This Row],[ProductId]],Product!$B$4:$O$7,4,FALSE)</f>
        <v>Caffe Mocha</v>
      </c>
    </row>
    <row r="1347" spans="1:20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36</v>
      </c>
      <c r="J1347">
        <v>60</v>
      </c>
      <c r="K1347">
        <v>90</v>
      </c>
      <c r="L1347">
        <v>505</v>
      </c>
      <c r="M1347">
        <v>6</v>
      </c>
      <c r="N1347" s="2">
        <v>41851</v>
      </c>
      <c r="O1347" s="19" t="str">
        <f>VLOOKUP(Coffee_data[[#This Row],[Area Code]],Location!$B$1:$E$157,2,FALSE)</f>
        <v>New Mexico</v>
      </c>
      <c r="P1347" s="19" t="str">
        <f>VLOOKUP(Coffee_data[[#This Row],[Area Code]],Location!$B$1:$E$157,3,FALSE)</f>
        <v>South</v>
      </c>
      <c r="Q1347" s="19" t="str">
        <f>VLOOKUP(Coffee_data[[#This Row],[Area Code]],Location!$B$1:$E$157,4,FALSE)</f>
        <v>Small Market</v>
      </c>
      <c r="R1347" s="56" t="str">
        <f>HLOOKUP(Coffee_data[[#This Row],[ProductId]],Product!$B$4:$O$7,2,FALSE)</f>
        <v>Decaf</v>
      </c>
      <c r="S1347" s="56" t="str">
        <f>HLOOKUP(Coffee_data[[#This Row],[ProductId]],Product!$B$4:$O$7,3,FALSE)</f>
        <v>Espresso</v>
      </c>
      <c r="T1347" s="56" t="str">
        <f>HLOOKUP(Coffee_data[[#This Row],[ProductId]],Product!$B$4:$O$7,4,FALSE)</f>
        <v>Decaf Espresso</v>
      </c>
    </row>
    <row r="1348" spans="1:20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41851</v>
      </c>
      <c r="O1348" s="19" t="str">
        <f>VLOOKUP(Coffee_data[[#This Row],[Area Code]],Location!$B$1:$E$157,2,FALSE)</f>
        <v>Oklahoma</v>
      </c>
      <c r="P1348" s="19" t="str">
        <f>VLOOKUP(Coffee_data[[#This Row],[Area Code]],Location!$B$1:$E$157,3,FALSE)</f>
        <v>South</v>
      </c>
      <c r="Q1348" s="19" t="str">
        <f>VLOOKUP(Coffee_data[[#This Row],[Area Code]],Location!$B$1:$E$157,4,FALSE)</f>
        <v>Small Market</v>
      </c>
      <c r="R1348" s="56" t="str">
        <f>HLOOKUP(Coffee_data[[#This Row],[ProductId]],Product!$B$4:$O$7,2,FALSE)</f>
        <v>Decaf</v>
      </c>
      <c r="S1348" s="56" t="str">
        <f>HLOOKUP(Coffee_data[[#This Row],[ProductId]],Product!$B$4:$O$7,3,FALSE)</f>
        <v>Coffee</v>
      </c>
      <c r="T1348" s="56" t="str">
        <f>HLOOKUP(Coffee_data[[#This Row],[ProductId]],Product!$B$4:$O$7,4,FALSE)</f>
        <v>Decaf Irish Cream</v>
      </c>
    </row>
    <row r="1349" spans="1:20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188</v>
      </c>
      <c r="L1349">
        <v>405</v>
      </c>
      <c r="M1349">
        <v>2</v>
      </c>
      <c r="N1349" s="2">
        <v>41851</v>
      </c>
      <c r="O1349" s="19" t="str">
        <f>VLOOKUP(Coffee_data[[#This Row],[Area Code]],Location!$B$1:$E$157,2,FALSE)</f>
        <v>Oklahoma</v>
      </c>
      <c r="P1349" s="19" t="str">
        <f>VLOOKUP(Coffee_data[[#This Row],[Area Code]],Location!$B$1:$E$157,3,FALSE)</f>
        <v>South</v>
      </c>
      <c r="Q1349" s="19" t="str">
        <f>VLOOKUP(Coffee_data[[#This Row],[Area Code]],Location!$B$1:$E$157,4,FALSE)</f>
        <v>Small Market</v>
      </c>
      <c r="R1349" s="56" t="str">
        <f>HLOOKUP(Coffee_data[[#This Row],[ProductId]],Product!$B$4:$O$7,2,FALSE)</f>
        <v>Regular</v>
      </c>
      <c r="S1349" s="56" t="str">
        <f>HLOOKUP(Coffee_data[[#This Row],[ProductId]],Product!$B$4:$O$7,3,FALSE)</f>
        <v>Coffee</v>
      </c>
      <c r="T1349" s="56" t="str">
        <f>HLOOKUP(Coffee_data[[#This Row],[ProductId]],Product!$B$4:$O$7,4,FALSE)</f>
        <v>Columbian</v>
      </c>
    </row>
    <row r="1350" spans="1:20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206</v>
      </c>
      <c r="J1350">
        <v>190</v>
      </c>
      <c r="K1350">
        <v>319</v>
      </c>
      <c r="L1350">
        <v>580</v>
      </c>
      <c r="M1350">
        <v>9</v>
      </c>
      <c r="N1350" s="2">
        <v>41851</v>
      </c>
      <c r="O1350" s="19" t="str">
        <f>VLOOKUP(Coffee_data[[#This Row],[Area Code]],Location!$B$1:$E$157,2,FALSE)</f>
        <v>Oklahoma</v>
      </c>
      <c r="P1350" s="19" t="str">
        <f>VLOOKUP(Coffee_data[[#This Row],[Area Code]],Location!$B$1:$E$157,3,FALSE)</f>
        <v>South</v>
      </c>
      <c r="Q1350" s="19" t="str">
        <f>VLOOKUP(Coffee_data[[#This Row],[Area Code]],Location!$B$1:$E$157,4,FALSE)</f>
        <v>Small Market</v>
      </c>
      <c r="R1350" s="56" t="str">
        <f>HLOOKUP(Coffee_data[[#This Row],[ProductId]],Product!$B$4:$O$7,2,FALSE)</f>
        <v>Decaf</v>
      </c>
      <c r="S1350" s="56" t="str">
        <f>HLOOKUP(Coffee_data[[#This Row],[ProductId]],Product!$B$4:$O$7,3,FALSE)</f>
        <v>Herbal Tea</v>
      </c>
      <c r="T1350" s="56" t="str">
        <f>HLOOKUP(Coffee_data[[#This Row],[ProductId]],Product!$B$4:$O$7,4,FALSE)</f>
        <v>Lemon</v>
      </c>
    </row>
    <row r="1351" spans="1:20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52</v>
      </c>
      <c r="J1351">
        <v>70</v>
      </c>
      <c r="K1351">
        <v>130</v>
      </c>
      <c r="L1351">
        <v>580</v>
      </c>
      <c r="M1351">
        <v>8</v>
      </c>
      <c r="N1351" s="2">
        <v>41851</v>
      </c>
      <c r="O1351" s="19" t="str">
        <f>VLOOKUP(Coffee_data[[#This Row],[Area Code]],Location!$B$1:$E$157,2,FALSE)</f>
        <v>Oklahoma</v>
      </c>
      <c r="P1351" s="19" t="str">
        <f>VLOOKUP(Coffee_data[[#This Row],[Area Code]],Location!$B$1:$E$157,3,FALSE)</f>
        <v>South</v>
      </c>
      <c r="Q1351" s="19" t="str">
        <f>VLOOKUP(Coffee_data[[#This Row],[Area Code]],Location!$B$1:$E$157,4,FALSE)</f>
        <v>Small Market</v>
      </c>
      <c r="R1351" s="56" t="str">
        <f>HLOOKUP(Coffee_data[[#This Row],[ProductId]],Product!$B$4:$O$7,2,FALSE)</f>
        <v>Decaf</v>
      </c>
      <c r="S1351" s="56" t="str">
        <f>HLOOKUP(Coffee_data[[#This Row],[ProductId]],Product!$B$4:$O$7,3,FALSE)</f>
        <v>Herbal Tea</v>
      </c>
      <c r="T1351" s="56" t="str">
        <f>HLOOKUP(Coffee_data[[#This Row],[ProductId]],Product!$B$4:$O$7,4,FALSE)</f>
        <v>Chamomile</v>
      </c>
    </row>
    <row r="1352" spans="1:20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41851</v>
      </c>
      <c r="O1352" s="19" t="str">
        <f>VLOOKUP(Coffee_data[[#This Row],[Area Code]],Location!$B$1:$E$157,2,FALSE)</f>
        <v>Oklahoma</v>
      </c>
      <c r="P1352" s="19" t="str">
        <f>VLOOKUP(Coffee_data[[#This Row],[Area Code]],Location!$B$1:$E$157,3,FALSE)</f>
        <v>South</v>
      </c>
      <c r="Q1352" s="19" t="str">
        <f>VLOOKUP(Coffee_data[[#This Row],[Area Code]],Location!$B$1:$E$157,4,FALSE)</f>
        <v>Small Market</v>
      </c>
      <c r="R1352" s="56" t="str">
        <f>HLOOKUP(Coffee_data[[#This Row],[ProductId]],Product!$B$4:$O$7,2,FALSE)</f>
        <v>Regular</v>
      </c>
      <c r="S1352" s="56" t="str">
        <f>HLOOKUP(Coffee_data[[#This Row],[ProductId]],Product!$B$4:$O$7,3,FALSE)</f>
        <v>Espresso</v>
      </c>
      <c r="T1352" s="56" t="str">
        <f>HLOOKUP(Coffee_data[[#This Row],[ProductId]],Product!$B$4:$O$7,4,FALSE)</f>
        <v>Caffe Latte</v>
      </c>
    </row>
    <row r="1353" spans="1:20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25</v>
      </c>
      <c r="L1353">
        <v>918</v>
      </c>
      <c r="M1353">
        <v>5</v>
      </c>
      <c r="N1353" s="2">
        <v>41851</v>
      </c>
      <c r="O1353" s="19" t="str">
        <f>VLOOKUP(Coffee_data[[#This Row],[Area Code]],Location!$B$1:$E$157,2,FALSE)</f>
        <v>Oklahoma</v>
      </c>
      <c r="P1353" s="19" t="str">
        <f>VLOOKUP(Coffee_data[[#This Row],[Area Code]],Location!$B$1:$E$157,3,FALSE)</f>
        <v>South</v>
      </c>
      <c r="Q1353" s="19" t="str">
        <f>VLOOKUP(Coffee_data[[#This Row],[Area Code]],Location!$B$1:$E$157,4,FALSE)</f>
        <v>Small Market</v>
      </c>
      <c r="R1353" s="56" t="str">
        <f>HLOOKUP(Coffee_data[[#This Row],[ProductId]],Product!$B$4:$O$7,2,FALSE)</f>
        <v>Regular</v>
      </c>
      <c r="S1353" s="56" t="str">
        <f>HLOOKUP(Coffee_data[[#This Row],[ProductId]],Product!$B$4:$O$7,3,FALSE)</f>
        <v>Espresso</v>
      </c>
      <c r="T1353" s="56" t="str">
        <f>HLOOKUP(Coffee_data[[#This Row],[ProductId]],Product!$B$4:$O$7,4,FALSE)</f>
        <v>Caffe Mocha</v>
      </c>
    </row>
    <row r="1354" spans="1:20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84</v>
      </c>
      <c r="J1354">
        <v>150</v>
      </c>
      <c r="K1354">
        <v>234</v>
      </c>
      <c r="L1354">
        <v>405</v>
      </c>
      <c r="M1354">
        <v>6</v>
      </c>
      <c r="N1354" s="2">
        <v>41851</v>
      </c>
      <c r="O1354" s="19" t="str">
        <f>VLOOKUP(Coffee_data[[#This Row],[Area Code]],Location!$B$1:$E$157,2,FALSE)</f>
        <v>Oklahoma</v>
      </c>
      <c r="P1354" s="19" t="str">
        <f>VLOOKUP(Coffee_data[[#This Row],[Area Code]],Location!$B$1:$E$157,3,FALSE)</f>
        <v>South</v>
      </c>
      <c r="Q1354" s="19" t="str">
        <f>VLOOKUP(Coffee_data[[#This Row],[Area Code]],Location!$B$1:$E$157,4,FALSE)</f>
        <v>Small Market</v>
      </c>
      <c r="R1354" s="56" t="str">
        <f>HLOOKUP(Coffee_data[[#This Row],[ProductId]],Product!$B$4:$O$7,2,FALSE)</f>
        <v>Decaf</v>
      </c>
      <c r="S1354" s="56" t="str">
        <f>HLOOKUP(Coffee_data[[#This Row],[ProductId]],Product!$B$4:$O$7,3,FALSE)</f>
        <v>Espresso</v>
      </c>
      <c r="T1354" s="56" t="str">
        <f>HLOOKUP(Coffee_data[[#This Row],[ProductId]],Product!$B$4:$O$7,4,FALSE)</f>
        <v>Decaf Espresso</v>
      </c>
    </row>
    <row r="1355" spans="1:20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57</v>
      </c>
      <c r="J1355">
        <v>90</v>
      </c>
      <c r="K1355">
        <v>153</v>
      </c>
      <c r="L1355">
        <v>682</v>
      </c>
      <c r="M1355">
        <v>3</v>
      </c>
      <c r="N1355" s="2">
        <v>41851</v>
      </c>
      <c r="O1355" s="19" t="str">
        <f>VLOOKUP(Coffee_data[[#This Row],[Area Code]],Location!$B$1:$E$157,2,FALSE)</f>
        <v>Texas</v>
      </c>
      <c r="P1355" s="19" t="str">
        <f>VLOOKUP(Coffee_data[[#This Row],[Area Code]],Location!$B$1:$E$157,3,FALSE)</f>
        <v>South</v>
      </c>
      <c r="Q1355" s="19" t="str">
        <f>VLOOKUP(Coffee_data[[#This Row],[Area Code]],Location!$B$1:$E$157,4,FALSE)</f>
        <v>Major Market</v>
      </c>
      <c r="R1355" s="56" t="str">
        <f>HLOOKUP(Coffee_data[[#This Row],[ProductId]],Product!$B$4:$O$7,2,FALSE)</f>
        <v>Decaf</v>
      </c>
      <c r="S1355" s="56" t="str">
        <f>HLOOKUP(Coffee_data[[#This Row],[ProductId]],Product!$B$4:$O$7,3,FALSE)</f>
        <v>Coffee</v>
      </c>
      <c r="T1355" s="56" t="str">
        <f>HLOOKUP(Coffee_data[[#This Row],[ProductId]],Product!$B$4:$O$7,4,FALSE)</f>
        <v>Decaf Irish Cream</v>
      </c>
    </row>
    <row r="1356" spans="1:20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399</v>
      </c>
      <c r="J1356">
        <v>450</v>
      </c>
      <c r="K1356">
        <v>840</v>
      </c>
      <c r="L1356">
        <v>979</v>
      </c>
      <c r="M1356">
        <v>2</v>
      </c>
      <c r="N1356" s="2">
        <v>41851</v>
      </c>
      <c r="O1356" s="19" t="str">
        <f>VLOOKUP(Coffee_data[[#This Row],[Area Code]],Location!$B$1:$E$157,2,FALSE)</f>
        <v>Texas</v>
      </c>
      <c r="P1356" s="19" t="str">
        <f>VLOOKUP(Coffee_data[[#This Row],[Area Code]],Location!$B$1:$E$157,3,FALSE)</f>
        <v>South</v>
      </c>
      <c r="Q1356" s="19" t="str">
        <f>VLOOKUP(Coffee_data[[#This Row],[Area Code]],Location!$B$1:$E$157,4,FALSE)</f>
        <v>Major Market</v>
      </c>
      <c r="R1356" s="56" t="str">
        <f>HLOOKUP(Coffee_data[[#This Row],[ProductId]],Product!$B$4:$O$7,2,FALSE)</f>
        <v>Regular</v>
      </c>
      <c r="S1356" s="56" t="str">
        <f>HLOOKUP(Coffee_data[[#This Row],[ProductId]],Product!$B$4:$O$7,3,FALSE)</f>
        <v>Coffee</v>
      </c>
      <c r="T1356" s="56" t="str">
        <f>HLOOKUP(Coffee_data[[#This Row],[ProductId]],Product!$B$4:$O$7,4,FALSE)</f>
        <v>Columbian</v>
      </c>
    </row>
    <row r="1357" spans="1:20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39</v>
      </c>
      <c r="J1357">
        <v>50</v>
      </c>
      <c r="K1357">
        <v>89</v>
      </c>
      <c r="L1357">
        <v>281</v>
      </c>
      <c r="M1357">
        <v>9</v>
      </c>
      <c r="N1357" s="2">
        <v>41851</v>
      </c>
      <c r="O1357" s="19" t="str">
        <f>VLOOKUP(Coffee_data[[#This Row],[Area Code]],Location!$B$1:$E$157,2,FALSE)</f>
        <v>Texas</v>
      </c>
      <c r="P1357" s="19" t="str">
        <f>VLOOKUP(Coffee_data[[#This Row],[Area Code]],Location!$B$1:$E$157,3,FALSE)</f>
        <v>South</v>
      </c>
      <c r="Q1357" s="19" t="str">
        <f>VLOOKUP(Coffee_data[[#This Row],[Area Code]],Location!$B$1:$E$157,4,FALSE)</f>
        <v>Major Market</v>
      </c>
      <c r="R1357" s="56" t="str">
        <f>HLOOKUP(Coffee_data[[#This Row],[ProductId]],Product!$B$4:$O$7,2,FALSE)</f>
        <v>Decaf</v>
      </c>
      <c r="S1357" s="56" t="str">
        <f>HLOOKUP(Coffee_data[[#This Row],[ProductId]],Product!$B$4:$O$7,3,FALSE)</f>
        <v>Herbal Tea</v>
      </c>
      <c r="T1357" s="56" t="str">
        <f>HLOOKUP(Coffee_data[[#This Row],[ProductId]],Product!$B$4:$O$7,4,FALSE)</f>
        <v>Lemon</v>
      </c>
    </row>
    <row r="1358" spans="1:20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32</v>
      </c>
      <c r="J1358">
        <v>60</v>
      </c>
      <c r="K1358">
        <v>92</v>
      </c>
      <c r="L1358">
        <v>430</v>
      </c>
      <c r="M1358">
        <v>8</v>
      </c>
      <c r="N1358" s="2">
        <v>41851</v>
      </c>
      <c r="O1358" s="19" t="str">
        <f>VLOOKUP(Coffee_data[[#This Row],[Area Code]],Location!$B$1:$E$157,2,FALSE)</f>
        <v>Texas</v>
      </c>
      <c r="P1358" s="19" t="str">
        <f>VLOOKUP(Coffee_data[[#This Row],[Area Code]],Location!$B$1:$E$157,3,FALSE)</f>
        <v>South</v>
      </c>
      <c r="Q1358" s="19" t="str">
        <f>VLOOKUP(Coffee_data[[#This Row],[Area Code]],Location!$B$1:$E$157,4,FALSE)</f>
        <v>Major Market</v>
      </c>
      <c r="R1358" s="56" t="str">
        <f>HLOOKUP(Coffee_data[[#This Row],[ProductId]],Product!$B$4:$O$7,2,FALSE)</f>
        <v>Decaf</v>
      </c>
      <c r="S1358" s="56" t="str">
        <f>HLOOKUP(Coffee_data[[#This Row],[ProductId]],Product!$B$4:$O$7,3,FALSE)</f>
        <v>Herbal Tea</v>
      </c>
      <c r="T1358" s="56" t="str">
        <f>HLOOKUP(Coffee_data[[#This Row],[ProductId]],Product!$B$4:$O$7,4,FALSE)</f>
        <v>Chamomile</v>
      </c>
    </row>
    <row r="1359" spans="1:20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114</v>
      </c>
      <c r="L1359">
        <v>430</v>
      </c>
      <c r="M1359">
        <v>4</v>
      </c>
      <c r="N1359" s="2">
        <v>41851</v>
      </c>
      <c r="O1359" s="19" t="str">
        <f>VLOOKUP(Coffee_data[[#This Row],[Area Code]],Location!$B$1:$E$157,2,FALSE)</f>
        <v>Texas</v>
      </c>
      <c r="P1359" s="19" t="str">
        <f>VLOOKUP(Coffee_data[[#This Row],[Area Code]],Location!$B$1:$E$157,3,FALSE)</f>
        <v>South</v>
      </c>
      <c r="Q1359" s="19" t="str">
        <f>VLOOKUP(Coffee_data[[#This Row],[Area Code]],Location!$B$1:$E$157,4,FALSE)</f>
        <v>Major Market</v>
      </c>
      <c r="R1359" s="56" t="str">
        <f>HLOOKUP(Coffee_data[[#This Row],[ProductId]],Product!$B$4:$O$7,2,FALSE)</f>
        <v>Regular</v>
      </c>
      <c r="S1359" s="56" t="str">
        <f>HLOOKUP(Coffee_data[[#This Row],[ProductId]],Product!$B$4:$O$7,3,FALSE)</f>
        <v>Espresso</v>
      </c>
      <c r="T1359" s="56" t="str">
        <f>HLOOKUP(Coffee_data[[#This Row],[ProductId]],Product!$B$4:$O$7,4,FALSE)</f>
        <v>Caffe Latte</v>
      </c>
    </row>
    <row r="1360" spans="1:20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101</v>
      </c>
      <c r="J1360">
        <v>150</v>
      </c>
      <c r="K1360">
        <v>250</v>
      </c>
      <c r="L1360">
        <v>682</v>
      </c>
      <c r="M1360">
        <v>5</v>
      </c>
      <c r="N1360" s="2">
        <v>41851</v>
      </c>
      <c r="O1360" s="19" t="str">
        <f>VLOOKUP(Coffee_data[[#This Row],[Area Code]],Location!$B$1:$E$157,2,FALSE)</f>
        <v>Texas</v>
      </c>
      <c r="P1360" s="19" t="str">
        <f>VLOOKUP(Coffee_data[[#This Row],[Area Code]],Location!$B$1:$E$157,3,FALSE)</f>
        <v>South</v>
      </c>
      <c r="Q1360" s="19" t="str">
        <f>VLOOKUP(Coffee_data[[#This Row],[Area Code]],Location!$B$1:$E$157,4,FALSE)</f>
        <v>Major Market</v>
      </c>
      <c r="R1360" s="56" t="str">
        <f>HLOOKUP(Coffee_data[[#This Row],[ProductId]],Product!$B$4:$O$7,2,FALSE)</f>
        <v>Regular</v>
      </c>
      <c r="S1360" s="56" t="str">
        <f>HLOOKUP(Coffee_data[[#This Row],[ProductId]],Product!$B$4:$O$7,3,FALSE)</f>
        <v>Espresso</v>
      </c>
      <c r="T1360" s="56" t="str">
        <f>HLOOKUP(Coffee_data[[#This Row],[ProductId]],Product!$B$4:$O$7,4,FALSE)</f>
        <v>Caffe Mocha</v>
      </c>
    </row>
    <row r="1361" spans="1:20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86</v>
      </c>
      <c r="J1361">
        <v>130</v>
      </c>
      <c r="K1361">
        <v>204</v>
      </c>
      <c r="L1361">
        <v>512</v>
      </c>
      <c r="M1361">
        <v>6</v>
      </c>
      <c r="N1361" s="2">
        <v>41851</v>
      </c>
      <c r="O1361" s="19" t="str">
        <f>VLOOKUP(Coffee_data[[#This Row],[Area Code]],Location!$B$1:$E$157,2,FALSE)</f>
        <v>Texas</v>
      </c>
      <c r="P1361" s="19" t="str">
        <f>VLOOKUP(Coffee_data[[#This Row],[Area Code]],Location!$B$1:$E$157,3,FALSE)</f>
        <v>South</v>
      </c>
      <c r="Q1361" s="19" t="str">
        <f>VLOOKUP(Coffee_data[[#This Row],[Area Code]],Location!$B$1:$E$157,4,FALSE)</f>
        <v>Major Market</v>
      </c>
      <c r="R1361" s="56" t="str">
        <f>HLOOKUP(Coffee_data[[#This Row],[ProductId]],Product!$B$4:$O$7,2,FALSE)</f>
        <v>Decaf</v>
      </c>
      <c r="S1361" s="56" t="str">
        <f>HLOOKUP(Coffee_data[[#This Row],[ProductId]],Product!$B$4:$O$7,3,FALSE)</f>
        <v>Espresso</v>
      </c>
      <c r="T1361" s="56" t="str">
        <f>HLOOKUP(Coffee_data[[#This Row],[ProductId]],Product!$B$4:$O$7,4,FALSE)</f>
        <v>Decaf Espresso</v>
      </c>
    </row>
    <row r="1362" spans="1:20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59</v>
      </c>
      <c r="J1362">
        <v>70</v>
      </c>
      <c r="K1362">
        <v>129</v>
      </c>
      <c r="L1362">
        <v>801</v>
      </c>
      <c r="M1362">
        <v>1</v>
      </c>
      <c r="N1362" s="2">
        <v>41851</v>
      </c>
      <c r="O1362" s="19" t="str">
        <f>VLOOKUP(Coffee_data[[#This Row],[Area Code]],Location!$B$1:$E$157,2,FALSE)</f>
        <v>Utah</v>
      </c>
      <c r="P1362" s="19" t="str">
        <f>VLOOKUP(Coffee_data[[#This Row],[Area Code]],Location!$B$1:$E$157,3,FALSE)</f>
        <v>West</v>
      </c>
      <c r="Q1362" s="19" t="str">
        <f>VLOOKUP(Coffee_data[[#This Row],[Area Code]],Location!$B$1:$E$157,4,FALSE)</f>
        <v>Small Market</v>
      </c>
      <c r="R1362" s="56" t="str">
        <f>HLOOKUP(Coffee_data[[#This Row],[ProductId]],Product!$B$4:$O$7,2,FALSE)</f>
        <v>Regular</v>
      </c>
      <c r="S1362" s="56" t="str">
        <f>HLOOKUP(Coffee_data[[#This Row],[ProductId]],Product!$B$4:$O$7,3,FALSE)</f>
        <v>Coffee</v>
      </c>
      <c r="T1362" s="56" t="str">
        <f>HLOOKUP(Coffee_data[[#This Row],[ProductId]],Product!$B$4:$O$7,4,FALSE)</f>
        <v>Amaretto</v>
      </c>
    </row>
    <row r="1363" spans="1:20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118</v>
      </c>
      <c r="L1363">
        <v>435</v>
      </c>
      <c r="M1363">
        <v>2</v>
      </c>
      <c r="N1363" s="2">
        <v>41851</v>
      </c>
      <c r="O1363" s="19" t="str">
        <f>VLOOKUP(Coffee_data[[#This Row],[Area Code]],Location!$B$1:$E$157,2,FALSE)</f>
        <v>Utah</v>
      </c>
      <c r="P1363" s="19" t="str">
        <f>VLOOKUP(Coffee_data[[#This Row],[Area Code]],Location!$B$1:$E$157,3,FALSE)</f>
        <v>West</v>
      </c>
      <c r="Q1363" s="19" t="str">
        <f>VLOOKUP(Coffee_data[[#This Row],[Area Code]],Location!$B$1:$E$157,4,FALSE)</f>
        <v>Small Market</v>
      </c>
      <c r="R1363" s="56" t="str">
        <f>HLOOKUP(Coffee_data[[#This Row],[ProductId]],Product!$B$4:$O$7,2,FALSE)</f>
        <v>Regular</v>
      </c>
      <c r="S1363" s="56" t="str">
        <f>HLOOKUP(Coffee_data[[#This Row],[ProductId]],Product!$B$4:$O$7,3,FALSE)</f>
        <v>Coffee</v>
      </c>
      <c r="T1363" s="56" t="str">
        <f>HLOOKUP(Coffee_data[[#This Row],[ProductId]],Product!$B$4:$O$7,4,FALSE)</f>
        <v>Columbian</v>
      </c>
    </row>
    <row r="1364" spans="1:20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58</v>
      </c>
      <c r="J1364">
        <v>80</v>
      </c>
      <c r="K1364">
        <v>138</v>
      </c>
      <c r="L1364">
        <v>801</v>
      </c>
      <c r="M1364">
        <v>8</v>
      </c>
      <c r="N1364" s="2">
        <v>41851</v>
      </c>
      <c r="O1364" s="19" t="str">
        <f>VLOOKUP(Coffee_data[[#This Row],[Area Code]],Location!$B$1:$E$157,2,FALSE)</f>
        <v>Utah</v>
      </c>
      <c r="P1364" s="19" t="str">
        <f>VLOOKUP(Coffee_data[[#This Row],[Area Code]],Location!$B$1:$E$157,3,FALSE)</f>
        <v>West</v>
      </c>
      <c r="Q1364" s="19" t="str">
        <f>VLOOKUP(Coffee_data[[#This Row],[Area Code]],Location!$B$1:$E$157,4,FALSE)</f>
        <v>Small Market</v>
      </c>
      <c r="R1364" s="56" t="str">
        <f>HLOOKUP(Coffee_data[[#This Row],[ProductId]],Product!$B$4:$O$7,2,FALSE)</f>
        <v>Decaf</v>
      </c>
      <c r="S1364" s="56" t="str">
        <f>HLOOKUP(Coffee_data[[#This Row],[ProductId]],Product!$B$4:$O$7,3,FALSE)</f>
        <v>Herbal Tea</v>
      </c>
      <c r="T1364" s="56" t="str">
        <f>HLOOKUP(Coffee_data[[#This Row],[ProductId]],Product!$B$4:$O$7,4,FALSE)</f>
        <v>Chamomile</v>
      </c>
    </row>
    <row r="1365" spans="1:20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149</v>
      </c>
      <c r="L1365">
        <v>435</v>
      </c>
      <c r="M1365">
        <v>9</v>
      </c>
      <c r="N1365" s="2">
        <v>41851</v>
      </c>
      <c r="O1365" s="19" t="str">
        <f>VLOOKUP(Coffee_data[[#This Row],[Area Code]],Location!$B$1:$E$157,2,FALSE)</f>
        <v>Utah</v>
      </c>
      <c r="P1365" s="19" t="str">
        <f>VLOOKUP(Coffee_data[[#This Row],[Area Code]],Location!$B$1:$E$157,3,FALSE)</f>
        <v>West</v>
      </c>
      <c r="Q1365" s="19" t="str">
        <f>VLOOKUP(Coffee_data[[#This Row],[Area Code]],Location!$B$1:$E$157,4,FALSE)</f>
        <v>Small Market</v>
      </c>
      <c r="R1365" s="56" t="str">
        <f>HLOOKUP(Coffee_data[[#This Row],[ProductId]],Product!$B$4:$O$7,2,FALSE)</f>
        <v>Decaf</v>
      </c>
      <c r="S1365" s="56" t="str">
        <f>HLOOKUP(Coffee_data[[#This Row],[ProductId]],Product!$B$4:$O$7,3,FALSE)</f>
        <v>Herbal Tea</v>
      </c>
      <c r="T1365" s="56" t="str">
        <f>HLOOKUP(Coffee_data[[#This Row],[ProductId]],Product!$B$4:$O$7,4,FALSE)</f>
        <v>Lemon</v>
      </c>
    </row>
    <row r="1366" spans="1:20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87</v>
      </c>
      <c r="J1366">
        <v>20</v>
      </c>
      <c r="K1366">
        <v>120</v>
      </c>
      <c r="L1366">
        <v>801</v>
      </c>
      <c r="M1366">
        <v>10</v>
      </c>
      <c r="N1366" s="2">
        <v>41851</v>
      </c>
      <c r="O1366" s="19" t="str">
        <f>VLOOKUP(Coffee_data[[#This Row],[Area Code]],Location!$B$1:$E$157,2,FALSE)</f>
        <v>Utah</v>
      </c>
      <c r="P1366" s="19" t="str">
        <f>VLOOKUP(Coffee_data[[#This Row],[Area Code]],Location!$B$1:$E$157,3,FALSE)</f>
        <v>West</v>
      </c>
      <c r="Q1366" s="19" t="str">
        <f>VLOOKUP(Coffee_data[[#This Row],[Area Code]],Location!$B$1:$E$157,4,FALSE)</f>
        <v>Small Market</v>
      </c>
      <c r="R1366" s="56" t="str">
        <f>HLOOKUP(Coffee_data[[#This Row],[ProductId]],Product!$B$4:$O$7,2,FALSE)</f>
        <v>Decaf</v>
      </c>
      <c r="S1366" s="56" t="str">
        <f>HLOOKUP(Coffee_data[[#This Row],[ProductId]],Product!$B$4:$O$7,3,FALSE)</f>
        <v>Herbal Tea</v>
      </c>
      <c r="T1366" s="56" t="str">
        <f>HLOOKUP(Coffee_data[[#This Row],[ProductId]],Product!$B$4:$O$7,4,FALSE)</f>
        <v>Mint</v>
      </c>
    </row>
    <row r="1367" spans="1:20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29</v>
      </c>
      <c r="J1367">
        <v>60</v>
      </c>
      <c r="K1367">
        <v>89</v>
      </c>
      <c r="L1367">
        <v>801</v>
      </c>
      <c r="M1367">
        <v>11</v>
      </c>
      <c r="N1367" s="2">
        <v>41851</v>
      </c>
      <c r="O1367" s="19" t="str">
        <f>VLOOKUP(Coffee_data[[#This Row],[Area Code]],Location!$B$1:$E$157,2,FALSE)</f>
        <v>Utah</v>
      </c>
      <c r="P1367" s="19" t="str">
        <f>VLOOKUP(Coffee_data[[#This Row],[Area Code]],Location!$B$1:$E$157,3,FALSE)</f>
        <v>West</v>
      </c>
      <c r="Q1367" s="19" t="str">
        <f>VLOOKUP(Coffee_data[[#This Row],[Area Code]],Location!$B$1:$E$157,4,FALSE)</f>
        <v>Small Market</v>
      </c>
      <c r="R1367" s="56" t="str">
        <f>HLOOKUP(Coffee_data[[#This Row],[ProductId]],Product!$B$4:$O$7,2,FALSE)</f>
        <v>Regular</v>
      </c>
      <c r="S1367" s="56" t="str">
        <f>HLOOKUP(Coffee_data[[#This Row],[ProductId]],Product!$B$4:$O$7,3,FALSE)</f>
        <v>Tea</v>
      </c>
      <c r="T1367" s="56" t="str">
        <f>HLOOKUP(Coffee_data[[#This Row],[ProductId]],Product!$B$4:$O$7,4,FALSE)</f>
        <v>Darjeeling</v>
      </c>
    </row>
    <row r="1368" spans="1:20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41851</v>
      </c>
      <c r="O1368" s="19" t="str">
        <f>VLOOKUP(Coffee_data[[#This Row],[Area Code]],Location!$B$1:$E$157,2,FALSE)</f>
        <v>Utah</v>
      </c>
      <c r="P1368" s="19" t="str">
        <f>VLOOKUP(Coffee_data[[#This Row],[Area Code]],Location!$B$1:$E$157,3,FALSE)</f>
        <v>West</v>
      </c>
      <c r="Q1368" s="19" t="str">
        <f>VLOOKUP(Coffee_data[[#This Row],[Area Code]],Location!$B$1:$E$157,4,FALSE)</f>
        <v>Small Market</v>
      </c>
      <c r="R1368" s="56" t="str">
        <f>HLOOKUP(Coffee_data[[#This Row],[ProductId]],Product!$B$4:$O$7,2,FALSE)</f>
        <v>Regular</v>
      </c>
      <c r="S1368" s="56" t="str">
        <f>HLOOKUP(Coffee_data[[#This Row],[ProductId]],Product!$B$4:$O$7,3,FALSE)</f>
        <v>Tea</v>
      </c>
      <c r="T1368" s="56" t="str">
        <f>HLOOKUP(Coffee_data[[#This Row],[ProductId]],Product!$B$4:$O$7,4,FALSE)</f>
        <v>Earl Grey</v>
      </c>
    </row>
    <row r="1369" spans="1:20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27</v>
      </c>
      <c r="L1369">
        <v>435</v>
      </c>
      <c r="M1369">
        <v>13</v>
      </c>
      <c r="N1369" s="2">
        <v>41851</v>
      </c>
      <c r="O1369" s="19" t="str">
        <f>VLOOKUP(Coffee_data[[#This Row],[Area Code]],Location!$B$1:$E$157,2,FALSE)</f>
        <v>Utah</v>
      </c>
      <c r="P1369" s="19" t="str">
        <f>VLOOKUP(Coffee_data[[#This Row],[Area Code]],Location!$B$1:$E$157,3,FALSE)</f>
        <v>West</v>
      </c>
      <c r="Q1369" s="19" t="str">
        <f>VLOOKUP(Coffee_data[[#This Row],[Area Code]],Location!$B$1:$E$157,4,FALSE)</f>
        <v>Small Market</v>
      </c>
      <c r="R1369" s="56" t="str">
        <f>HLOOKUP(Coffee_data[[#This Row],[ProductId]],Product!$B$4:$O$7,2,FALSE)</f>
        <v>Regular</v>
      </c>
      <c r="S1369" s="56" t="str">
        <f>HLOOKUP(Coffee_data[[#This Row],[ProductId]],Product!$B$4:$O$7,3,FALSE)</f>
        <v>Tea</v>
      </c>
      <c r="T1369" s="56" t="str">
        <f>HLOOKUP(Coffee_data[[#This Row],[ProductId]],Product!$B$4:$O$7,4,FALSE)</f>
        <v>Green Tea</v>
      </c>
    </row>
    <row r="1370" spans="1:20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93</v>
      </c>
      <c r="J1370">
        <v>110</v>
      </c>
      <c r="K1370">
        <v>200</v>
      </c>
      <c r="L1370">
        <v>435</v>
      </c>
      <c r="M1370">
        <v>3</v>
      </c>
      <c r="N1370" s="2">
        <v>41851</v>
      </c>
      <c r="O1370" s="19" t="str">
        <f>VLOOKUP(Coffee_data[[#This Row],[Area Code]],Location!$B$1:$E$157,2,FALSE)</f>
        <v>Utah</v>
      </c>
      <c r="P1370" s="19" t="str">
        <f>VLOOKUP(Coffee_data[[#This Row],[Area Code]],Location!$B$1:$E$157,3,FALSE)</f>
        <v>West</v>
      </c>
      <c r="Q1370" s="19" t="str">
        <f>VLOOKUP(Coffee_data[[#This Row],[Area Code]],Location!$B$1:$E$157,4,FALSE)</f>
        <v>Small Market</v>
      </c>
      <c r="R1370" s="56" t="str">
        <f>HLOOKUP(Coffee_data[[#This Row],[ProductId]],Product!$B$4:$O$7,2,FALSE)</f>
        <v>Decaf</v>
      </c>
      <c r="S1370" s="56" t="str">
        <f>HLOOKUP(Coffee_data[[#This Row],[ProductId]],Product!$B$4:$O$7,3,FALSE)</f>
        <v>Coffee</v>
      </c>
      <c r="T1370" s="56" t="str">
        <f>HLOOKUP(Coffee_data[[#This Row],[ProductId]],Product!$B$4:$O$7,4,FALSE)</f>
        <v>Decaf Irish Cream</v>
      </c>
    </row>
    <row r="1371" spans="1:20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26</v>
      </c>
      <c r="J1371">
        <v>40</v>
      </c>
      <c r="K1371">
        <v>74</v>
      </c>
      <c r="L1371">
        <v>801</v>
      </c>
      <c r="M1371">
        <v>4</v>
      </c>
      <c r="N1371" s="2">
        <v>41851</v>
      </c>
      <c r="O1371" s="19" t="str">
        <f>VLOOKUP(Coffee_data[[#This Row],[Area Code]],Location!$B$1:$E$157,2,FALSE)</f>
        <v>Utah</v>
      </c>
      <c r="P1371" s="19" t="str">
        <f>VLOOKUP(Coffee_data[[#This Row],[Area Code]],Location!$B$1:$E$157,3,FALSE)</f>
        <v>West</v>
      </c>
      <c r="Q1371" s="19" t="str">
        <f>VLOOKUP(Coffee_data[[#This Row],[Area Code]],Location!$B$1:$E$157,4,FALSE)</f>
        <v>Small Market</v>
      </c>
      <c r="R1371" s="56" t="str">
        <f>HLOOKUP(Coffee_data[[#This Row],[ProductId]],Product!$B$4:$O$7,2,FALSE)</f>
        <v>Regular</v>
      </c>
      <c r="S1371" s="56" t="str">
        <f>HLOOKUP(Coffee_data[[#This Row],[ProductId]],Product!$B$4:$O$7,3,FALSE)</f>
        <v>Espresso</v>
      </c>
      <c r="T1371" s="56" t="str">
        <f>HLOOKUP(Coffee_data[[#This Row],[ProductId]],Product!$B$4:$O$7,4,FALSE)</f>
        <v>Caffe Latte</v>
      </c>
    </row>
    <row r="1372" spans="1:20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41851</v>
      </c>
      <c r="O1372" s="19" t="str">
        <f>VLOOKUP(Coffee_data[[#This Row],[Area Code]],Location!$B$1:$E$157,2,FALSE)</f>
        <v>Utah</v>
      </c>
      <c r="P1372" s="19" t="str">
        <f>VLOOKUP(Coffee_data[[#This Row],[Area Code]],Location!$B$1:$E$157,3,FALSE)</f>
        <v>West</v>
      </c>
      <c r="Q1372" s="19" t="str">
        <f>VLOOKUP(Coffee_data[[#This Row],[Area Code]],Location!$B$1:$E$157,4,FALSE)</f>
        <v>Small Market</v>
      </c>
      <c r="R1372" s="56" t="str">
        <f>HLOOKUP(Coffee_data[[#This Row],[ProductId]],Product!$B$4:$O$7,2,FALSE)</f>
        <v>Regular</v>
      </c>
      <c r="S1372" s="56" t="str">
        <f>HLOOKUP(Coffee_data[[#This Row],[ProductId]],Product!$B$4:$O$7,3,FALSE)</f>
        <v>Espresso</v>
      </c>
      <c r="T1372" s="56" t="str">
        <f>HLOOKUP(Coffee_data[[#This Row],[ProductId]],Product!$B$4:$O$7,4,FALSE)</f>
        <v>Caffe Mocha</v>
      </c>
    </row>
    <row r="1373" spans="1:20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36</v>
      </c>
      <c r="J1373">
        <v>40</v>
      </c>
      <c r="K1373">
        <v>64</v>
      </c>
      <c r="L1373">
        <v>435</v>
      </c>
      <c r="M1373">
        <v>6</v>
      </c>
      <c r="N1373" s="2">
        <v>41851</v>
      </c>
      <c r="O1373" s="19" t="str">
        <f>VLOOKUP(Coffee_data[[#This Row],[Area Code]],Location!$B$1:$E$157,2,FALSE)</f>
        <v>Utah</v>
      </c>
      <c r="P1373" s="19" t="str">
        <f>VLOOKUP(Coffee_data[[#This Row],[Area Code]],Location!$B$1:$E$157,3,FALSE)</f>
        <v>West</v>
      </c>
      <c r="Q1373" s="19" t="str">
        <f>VLOOKUP(Coffee_data[[#This Row],[Area Code]],Location!$B$1:$E$157,4,FALSE)</f>
        <v>Small Market</v>
      </c>
      <c r="R1373" s="56" t="str">
        <f>HLOOKUP(Coffee_data[[#This Row],[ProductId]],Product!$B$4:$O$7,2,FALSE)</f>
        <v>Decaf</v>
      </c>
      <c r="S1373" s="56" t="str">
        <f>HLOOKUP(Coffee_data[[#This Row],[ProductId]],Product!$B$4:$O$7,3,FALSE)</f>
        <v>Espresso</v>
      </c>
      <c r="T1373" s="56" t="str">
        <f>HLOOKUP(Coffee_data[[#This Row],[ProductId]],Product!$B$4:$O$7,4,FALSE)</f>
        <v>Decaf Espresso</v>
      </c>
    </row>
    <row r="1374" spans="1:20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99</v>
      </c>
      <c r="L1374">
        <v>562</v>
      </c>
      <c r="M1374">
        <v>1</v>
      </c>
      <c r="N1374" s="2">
        <v>41851</v>
      </c>
      <c r="O1374" s="19" t="str">
        <f>VLOOKUP(Coffee_data[[#This Row],[Area Code]],Location!$B$1:$E$157,2,FALSE)</f>
        <v>California</v>
      </c>
      <c r="P1374" s="19" t="str">
        <f>VLOOKUP(Coffee_data[[#This Row],[Area Code]],Location!$B$1:$E$157,3,FALSE)</f>
        <v>West</v>
      </c>
      <c r="Q1374" s="19" t="str">
        <f>VLOOKUP(Coffee_data[[#This Row],[Area Code]],Location!$B$1:$E$157,4,FALSE)</f>
        <v>Major Market</v>
      </c>
      <c r="R1374" s="56" t="str">
        <f>HLOOKUP(Coffee_data[[#This Row],[ProductId]],Product!$B$4:$O$7,2,FALSE)</f>
        <v>Regular</v>
      </c>
      <c r="S1374" s="56" t="str">
        <f>HLOOKUP(Coffee_data[[#This Row],[ProductId]],Product!$B$4:$O$7,3,FALSE)</f>
        <v>Coffee</v>
      </c>
      <c r="T1374" s="56" t="str">
        <f>HLOOKUP(Coffee_data[[#This Row],[ProductId]],Product!$B$4:$O$7,4,FALSE)</f>
        <v>Amaretto</v>
      </c>
    </row>
    <row r="1375" spans="1:20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480</v>
      </c>
      <c r="J1375">
        <v>680</v>
      </c>
      <c r="K1375">
        <v>1128</v>
      </c>
      <c r="L1375">
        <v>650</v>
      </c>
      <c r="M1375">
        <v>2</v>
      </c>
      <c r="N1375" s="2">
        <v>41851</v>
      </c>
      <c r="O1375" s="19" t="str">
        <f>VLOOKUP(Coffee_data[[#This Row],[Area Code]],Location!$B$1:$E$157,2,FALSE)</f>
        <v>California</v>
      </c>
      <c r="P1375" s="19" t="str">
        <f>VLOOKUP(Coffee_data[[#This Row],[Area Code]],Location!$B$1:$E$157,3,FALSE)</f>
        <v>West</v>
      </c>
      <c r="Q1375" s="19" t="str">
        <f>VLOOKUP(Coffee_data[[#This Row],[Area Code]],Location!$B$1:$E$157,4,FALSE)</f>
        <v>Major Market</v>
      </c>
      <c r="R1375" s="56" t="str">
        <f>HLOOKUP(Coffee_data[[#This Row],[ProductId]],Product!$B$4:$O$7,2,FALSE)</f>
        <v>Regular</v>
      </c>
      <c r="S1375" s="56" t="str">
        <f>HLOOKUP(Coffee_data[[#This Row],[ProductId]],Product!$B$4:$O$7,3,FALSE)</f>
        <v>Coffee</v>
      </c>
      <c r="T1375" s="56" t="str">
        <f>HLOOKUP(Coffee_data[[#This Row],[ProductId]],Product!$B$4:$O$7,4,FALSE)</f>
        <v>Columbian</v>
      </c>
    </row>
    <row r="1376" spans="1:20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41851</v>
      </c>
      <c r="O1376" s="19" t="str">
        <f>VLOOKUP(Coffee_data[[#This Row],[Area Code]],Location!$B$1:$E$157,2,FALSE)</f>
        <v>California</v>
      </c>
      <c r="P1376" s="19" t="str">
        <f>VLOOKUP(Coffee_data[[#This Row],[Area Code]],Location!$B$1:$E$157,3,FALSE)</f>
        <v>West</v>
      </c>
      <c r="Q1376" s="19" t="str">
        <f>VLOOKUP(Coffee_data[[#This Row],[Area Code]],Location!$B$1:$E$157,4,FALSE)</f>
        <v>Major Market</v>
      </c>
      <c r="R1376" s="56" t="str">
        <f>HLOOKUP(Coffee_data[[#This Row],[ProductId]],Product!$B$4:$O$7,2,FALSE)</f>
        <v>Decaf</v>
      </c>
      <c r="S1376" s="56" t="str">
        <f>HLOOKUP(Coffee_data[[#This Row],[ProductId]],Product!$B$4:$O$7,3,FALSE)</f>
        <v>Herbal Tea</v>
      </c>
      <c r="T1376" s="56" t="str">
        <f>HLOOKUP(Coffee_data[[#This Row],[ProductId]],Product!$B$4:$O$7,4,FALSE)</f>
        <v>Chamomile</v>
      </c>
    </row>
    <row r="1377" spans="1:20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250</v>
      </c>
      <c r="J1377">
        <v>330</v>
      </c>
      <c r="K1377">
        <v>599</v>
      </c>
      <c r="L1377">
        <v>916</v>
      </c>
      <c r="M1377">
        <v>9</v>
      </c>
      <c r="N1377" s="2">
        <v>41851</v>
      </c>
      <c r="O1377" s="19" t="str">
        <f>VLOOKUP(Coffee_data[[#This Row],[Area Code]],Location!$B$1:$E$157,2,FALSE)</f>
        <v>California</v>
      </c>
      <c r="P1377" s="19" t="str">
        <f>VLOOKUP(Coffee_data[[#This Row],[Area Code]],Location!$B$1:$E$157,3,FALSE)</f>
        <v>West</v>
      </c>
      <c r="Q1377" s="19" t="str">
        <f>VLOOKUP(Coffee_data[[#This Row],[Area Code]],Location!$B$1:$E$157,4,FALSE)</f>
        <v>Major Market</v>
      </c>
      <c r="R1377" s="56" t="str">
        <f>HLOOKUP(Coffee_data[[#This Row],[ProductId]],Product!$B$4:$O$7,2,FALSE)</f>
        <v>Decaf</v>
      </c>
      <c r="S1377" s="56" t="str">
        <f>HLOOKUP(Coffee_data[[#This Row],[ProductId]],Product!$B$4:$O$7,3,FALSE)</f>
        <v>Herbal Tea</v>
      </c>
      <c r="T1377" s="56" t="str">
        <f>HLOOKUP(Coffee_data[[#This Row],[ProductId]],Product!$B$4:$O$7,4,FALSE)</f>
        <v>Lemon</v>
      </c>
    </row>
    <row r="1378" spans="1:20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30</v>
      </c>
      <c r="J1378">
        <v>60</v>
      </c>
      <c r="K1378">
        <v>100</v>
      </c>
      <c r="L1378">
        <v>310</v>
      </c>
      <c r="M1378">
        <v>10</v>
      </c>
      <c r="N1378" s="2">
        <v>41851</v>
      </c>
      <c r="O1378" s="19" t="str">
        <f>VLOOKUP(Coffee_data[[#This Row],[Area Code]],Location!$B$1:$E$157,2,FALSE)</f>
        <v>California</v>
      </c>
      <c r="P1378" s="19" t="str">
        <f>VLOOKUP(Coffee_data[[#This Row],[Area Code]],Location!$B$1:$E$157,3,FALSE)</f>
        <v>West</v>
      </c>
      <c r="Q1378" s="19" t="str">
        <f>VLOOKUP(Coffee_data[[#This Row],[Area Code]],Location!$B$1:$E$157,4,FALSE)</f>
        <v>Major Market</v>
      </c>
      <c r="R1378" s="56" t="str">
        <f>HLOOKUP(Coffee_data[[#This Row],[ProductId]],Product!$B$4:$O$7,2,FALSE)</f>
        <v>Decaf</v>
      </c>
      <c r="S1378" s="56" t="str">
        <f>HLOOKUP(Coffee_data[[#This Row],[ProductId]],Product!$B$4:$O$7,3,FALSE)</f>
        <v>Herbal Tea</v>
      </c>
      <c r="T1378" s="56" t="str">
        <f>HLOOKUP(Coffee_data[[#This Row],[ProductId]],Product!$B$4:$O$7,4,FALSE)</f>
        <v>Mint</v>
      </c>
    </row>
    <row r="1379" spans="1:20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41851</v>
      </c>
      <c r="O1379" s="19" t="str">
        <f>VLOOKUP(Coffee_data[[#This Row],[Area Code]],Location!$B$1:$E$157,2,FALSE)</f>
        <v>California</v>
      </c>
      <c r="P1379" s="19" t="str">
        <f>VLOOKUP(Coffee_data[[#This Row],[Area Code]],Location!$B$1:$E$157,3,FALSE)</f>
        <v>West</v>
      </c>
      <c r="Q1379" s="19" t="str">
        <f>VLOOKUP(Coffee_data[[#This Row],[Area Code]],Location!$B$1:$E$157,4,FALSE)</f>
        <v>Major Market</v>
      </c>
      <c r="R1379" s="56" t="str">
        <f>HLOOKUP(Coffee_data[[#This Row],[ProductId]],Product!$B$4:$O$7,2,FALSE)</f>
        <v>Regular</v>
      </c>
      <c r="S1379" s="56" t="str">
        <f>HLOOKUP(Coffee_data[[#This Row],[ProductId]],Product!$B$4:$O$7,3,FALSE)</f>
        <v>Tea</v>
      </c>
      <c r="T1379" s="56" t="str">
        <f>HLOOKUP(Coffee_data[[#This Row],[ProductId]],Product!$B$4:$O$7,4,FALSE)</f>
        <v>Darjeeling</v>
      </c>
    </row>
    <row r="1380" spans="1:20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72</v>
      </c>
      <c r="J1380">
        <v>100</v>
      </c>
      <c r="K1380">
        <v>172</v>
      </c>
      <c r="L1380">
        <v>310</v>
      </c>
      <c r="M1380">
        <v>12</v>
      </c>
      <c r="N1380" s="2">
        <v>41851</v>
      </c>
      <c r="O1380" s="19" t="str">
        <f>VLOOKUP(Coffee_data[[#This Row],[Area Code]],Location!$B$1:$E$157,2,FALSE)</f>
        <v>California</v>
      </c>
      <c r="P1380" s="19" t="str">
        <f>VLOOKUP(Coffee_data[[#This Row],[Area Code]],Location!$B$1:$E$157,3,FALSE)</f>
        <v>West</v>
      </c>
      <c r="Q1380" s="19" t="str">
        <f>VLOOKUP(Coffee_data[[#This Row],[Area Code]],Location!$B$1:$E$157,4,FALSE)</f>
        <v>Major Market</v>
      </c>
      <c r="R1380" s="56" t="str">
        <f>HLOOKUP(Coffee_data[[#This Row],[ProductId]],Product!$B$4:$O$7,2,FALSE)</f>
        <v>Regular</v>
      </c>
      <c r="S1380" s="56" t="str">
        <f>HLOOKUP(Coffee_data[[#This Row],[ProductId]],Product!$B$4:$O$7,3,FALSE)</f>
        <v>Tea</v>
      </c>
      <c r="T1380" s="56" t="str">
        <f>HLOOKUP(Coffee_data[[#This Row],[ProductId]],Product!$B$4:$O$7,4,FALSE)</f>
        <v>Earl Grey</v>
      </c>
    </row>
    <row r="1381" spans="1:20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17</v>
      </c>
      <c r="J1381">
        <v>50</v>
      </c>
      <c r="K1381">
        <v>93</v>
      </c>
      <c r="L1381">
        <v>818</v>
      </c>
      <c r="M1381">
        <v>13</v>
      </c>
      <c r="N1381" s="2">
        <v>41851</v>
      </c>
      <c r="O1381" s="19" t="str">
        <f>VLOOKUP(Coffee_data[[#This Row],[Area Code]],Location!$B$1:$E$157,2,FALSE)</f>
        <v>California</v>
      </c>
      <c r="P1381" s="19" t="str">
        <f>VLOOKUP(Coffee_data[[#This Row],[Area Code]],Location!$B$1:$E$157,3,FALSE)</f>
        <v>West</v>
      </c>
      <c r="Q1381" s="19" t="str">
        <f>VLOOKUP(Coffee_data[[#This Row],[Area Code]],Location!$B$1:$E$157,4,FALSE)</f>
        <v>Major Market</v>
      </c>
      <c r="R1381" s="56" t="str">
        <f>HLOOKUP(Coffee_data[[#This Row],[ProductId]],Product!$B$4:$O$7,2,FALSE)</f>
        <v>Regular</v>
      </c>
      <c r="S1381" s="56" t="str">
        <f>HLOOKUP(Coffee_data[[#This Row],[ProductId]],Product!$B$4:$O$7,3,FALSE)</f>
        <v>Tea</v>
      </c>
      <c r="T1381" s="56" t="str">
        <f>HLOOKUP(Coffee_data[[#This Row],[ProductId]],Product!$B$4:$O$7,4,FALSE)</f>
        <v>Green Tea</v>
      </c>
    </row>
    <row r="1382" spans="1:20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41851</v>
      </c>
      <c r="O1382" s="19" t="str">
        <f>VLOOKUP(Coffee_data[[#This Row],[Area Code]],Location!$B$1:$E$157,2,FALSE)</f>
        <v>California</v>
      </c>
      <c r="P1382" s="19" t="str">
        <f>VLOOKUP(Coffee_data[[#This Row],[Area Code]],Location!$B$1:$E$157,3,FALSE)</f>
        <v>West</v>
      </c>
      <c r="Q1382" s="19" t="str">
        <f>VLOOKUP(Coffee_data[[#This Row],[Area Code]],Location!$B$1:$E$157,4,FALSE)</f>
        <v>Major Market</v>
      </c>
      <c r="R1382" s="56" t="str">
        <f>HLOOKUP(Coffee_data[[#This Row],[ProductId]],Product!$B$4:$O$7,2,FALSE)</f>
        <v>Decaf</v>
      </c>
      <c r="S1382" s="56" t="str">
        <f>HLOOKUP(Coffee_data[[#This Row],[ProductId]],Product!$B$4:$O$7,3,FALSE)</f>
        <v>Coffee</v>
      </c>
      <c r="T1382" s="56" t="str">
        <f>HLOOKUP(Coffee_data[[#This Row],[ProductId]],Product!$B$4:$O$7,4,FALSE)</f>
        <v>Decaf Irish Cream</v>
      </c>
    </row>
    <row r="1383" spans="1:20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287</v>
      </c>
      <c r="J1383">
        <v>260</v>
      </c>
      <c r="K1383">
        <v>510</v>
      </c>
      <c r="L1383">
        <v>916</v>
      </c>
      <c r="M1383">
        <v>4</v>
      </c>
      <c r="N1383" s="2">
        <v>41851</v>
      </c>
      <c r="O1383" s="19" t="str">
        <f>VLOOKUP(Coffee_data[[#This Row],[Area Code]],Location!$B$1:$E$157,2,FALSE)</f>
        <v>California</v>
      </c>
      <c r="P1383" s="19" t="str">
        <f>VLOOKUP(Coffee_data[[#This Row],[Area Code]],Location!$B$1:$E$157,3,FALSE)</f>
        <v>West</v>
      </c>
      <c r="Q1383" s="19" t="str">
        <f>VLOOKUP(Coffee_data[[#This Row],[Area Code]],Location!$B$1:$E$157,4,FALSE)</f>
        <v>Major Market</v>
      </c>
      <c r="R1383" s="56" t="str">
        <f>HLOOKUP(Coffee_data[[#This Row],[ProductId]],Product!$B$4:$O$7,2,FALSE)</f>
        <v>Regular</v>
      </c>
      <c r="S1383" s="56" t="str">
        <f>HLOOKUP(Coffee_data[[#This Row],[ProductId]],Product!$B$4:$O$7,3,FALSE)</f>
        <v>Espresso</v>
      </c>
      <c r="T1383" s="56" t="str">
        <f>HLOOKUP(Coffee_data[[#This Row],[ProductId]],Product!$B$4:$O$7,4,FALSE)</f>
        <v>Caffe Latte</v>
      </c>
    </row>
    <row r="1384" spans="1:20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155</v>
      </c>
      <c r="J1384">
        <v>230</v>
      </c>
      <c r="K1384">
        <v>390</v>
      </c>
      <c r="L1384">
        <v>530</v>
      </c>
      <c r="M1384">
        <v>5</v>
      </c>
      <c r="N1384" s="2">
        <v>41851</v>
      </c>
      <c r="O1384" s="19" t="str">
        <f>VLOOKUP(Coffee_data[[#This Row],[Area Code]],Location!$B$1:$E$157,2,FALSE)</f>
        <v>California</v>
      </c>
      <c r="P1384" s="19" t="str">
        <f>VLOOKUP(Coffee_data[[#This Row],[Area Code]],Location!$B$1:$E$157,3,FALSE)</f>
        <v>West</v>
      </c>
      <c r="Q1384" s="19" t="str">
        <f>VLOOKUP(Coffee_data[[#This Row],[Area Code]],Location!$B$1:$E$157,4,FALSE)</f>
        <v>Major Market</v>
      </c>
      <c r="R1384" s="56" t="str">
        <f>HLOOKUP(Coffee_data[[#This Row],[ProductId]],Product!$B$4:$O$7,2,FALSE)</f>
        <v>Regular</v>
      </c>
      <c r="S1384" s="56" t="str">
        <f>HLOOKUP(Coffee_data[[#This Row],[ProductId]],Product!$B$4:$O$7,3,FALSE)</f>
        <v>Espresso</v>
      </c>
      <c r="T1384" s="56" t="str">
        <f>HLOOKUP(Coffee_data[[#This Row],[ProductId]],Product!$B$4:$O$7,4,FALSE)</f>
        <v>Caffe Mocha</v>
      </c>
    </row>
    <row r="1385" spans="1:20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41851</v>
      </c>
      <c r="O1385" s="19" t="str">
        <f>VLOOKUP(Coffee_data[[#This Row],[Area Code]],Location!$B$1:$E$157,2,FALSE)</f>
        <v>California</v>
      </c>
      <c r="P1385" s="19" t="str">
        <f>VLOOKUP(Coffee_data[[#This Row],[Area Code]],Location!$B$1:$E$157,3,FALSE)</f>
        <v>West</v>
      </c>
      <c r="Q1385" s="19" t="str">
        <f>VLOOKUP(Coffee_data[[#This Row],[Area Code]],Location!$B$1:$E$157,4,FALSE)</f>
        <v>Major Market</v>
      </c>
      <c r="R1385" s="56" t="str">
        <f>HLOOKUP(Coffee_data[[#This Row],[ProductId]],Product!$B$4:$O$7,2,FALSE)</f>
        <v>Decaf</v>
      </c>
      <c r="S1385" s="56" t="str">
        <f>HLOOKUP(Coffee_data[[#This Row],[ProductId]],Product!$B$4:$O$7,3,FALSE)</f>
        <v>Espresso</v>
      </c>
      <c r="T1385" s="56" t="str">
        <f>HLOOKUP(Coffee_data[[#This Row],[ProductId]],Product!$B$4:$O$7,4,FALSE)</f>
        <v>Decaf Espresso</v>
      </c>
    </row>
    <row r="1386" spans="1:20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38</v>
      </c>
      <c r="J1386">
        <v>60</v>
      </c>
      <c r="K1386">
        <v>102</v>
      </c>
      <c r="L1386">
        <v>702</v>
      </c>
      <c r="M1386">
        <v>2</v>
      </c>
      <c r="N1386" s="2">
        <v>41851</v>
      </c>
      <c r="O1386" s="19" t="str">
        <f>VLOOKUP(Coffee_data[[#This Row],[Area Code]],Location!$B$1:$E$157,2,FALSE)</f>
        <v>Nevada</v>
      </c>
      <c r="P1386" s="19" t="str">
        <f>VLOOKUP(Coffee_data[[#This Row],[Area Code]],Location!$B$1:$E$157,3,FALSE)</f>
        <v>West</v>
      </c>
      <c r="Q1386" s="19" t="str">
        <f>VLOOKUP(Coffee_data[[#This Row],[Area Code]],Location!$B$1:$E$157,4,FALSE)</f>
        <v>Small Market</v>
      </c>
      <c r="R1386" s="56" t="str">
        <f>HLOOKUP(Coffee_data[[#This Row],[ProductId]],Product!$B$4:$O$7,2,FALSE)</f>
        <v>Regular</v>
      </c>
      <c r="S1386" s="56" t="str">
        <f>HLOOKUP(Coffee_data[[#This Row],[ProductId]],Product!$B$4:$O$7,3,FALSE)</f>
        <v>Coffee</v>
      </c>
      <c r="T1386" s="56" t="str">
        <f>HLOOKUP(Coffee_data[[#This Row],[ProductId]],Product!$B$4:$O$7,4,FALSE)</f>
        <v>Columbian</v>
      </c>
    </row>
    <row r="1387" spans="1:20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167</v>
      </c>
      <c r="J1387">
        <v>220</v>
      </c>
      <c r="K1387">
        <v>368</v>
      </c>
      <c r="L1387">
        <v>775</v>
      </c>
      <c r="M1387">
        <v>8</v>
      </c>
      <c r="N1387" s="2">
        <v>41851</v>
      </c>
      <c r="O1387" s="19" t="str">
        <f>VLOOKUP(Coffee_data[[#This Row],[Area Code]],Location!$B$1:$E$157,2,FALSE)</f>
        <v>Nevada</v>
      </c>
      <c r="P1387" s="19" t="str">
        <f>VLOOKUP(Coffee_data[[#This Row],[Area Code]],Location!$B$1:$E$157,3,FALSE)</f>
        <v>West</v>
      </c>
      <c r="Q1387" s="19" t="str">
        <f>VLOOKUP(Coffee_data[[#This Row],[Area Code]],Location!$B$1:$E$157,4,FALSE)</f>
        <v>Small Market</v>
      </c>
      <c r="R1387" s="56" t="str">
        <f>HLOOKUP(Coffee_data[[#This Row],[ProductId]],Product!$B$4:$O$7,2,FALSE)</f>
        <v>Decaf</v>
      </c>
      <c r="S1387" s="56" t="str">
        <f>HLOOKUP(Coffee_data[[#This Row],[ProductId]],Product!$B$4:$O$7,3,FALSE)</f>
        <v>Herbal Tea</v>
      </c>
      <c r="T1387" s="56" t="str">
        <f>HLOOKUP(Coffee_data[[#This Row],[ProductId]],Product!$B$4:$O$7,4,FALSE)</f>
        <v>Chamomile</v>
      </c>
    </row>
    <row r="1388" spans="1:20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127</v>
      </c>
      <c r="J1388">
        <v>250</v>
      </c>
      <c r="K1388">
        <v>419</v>
      </c>
      <c r="L1388">
        <v>775</v>
      </c>
      <c r="M1388">
        <v>9</v>
      </c>
      <c r="N1388" s="2">
        <v>41851</v>
      </c>
      <c r="O1388" s="19" t="str">
        <f>VLOOKUP(Coffee_data[[#This Row],[Area Code]],Location!$B$1:$E$157,2,FALSE)</f>
        <v>Nevada</v>
      </c>
      <c r="P1388" s="19" t="str">
        <f>VLOOKUP(Coffee_data[[#This Row],[Area Code]],Location!$B$1:$E$157,3,FALSE)</f>
        <v>West</v>
      </c>
      <c r="Q1388" s="19" t="str">
        <f>VLOOKUP(Coffee_data[[#This Row],[Area Code]],Location!$B$1:$E$157,4,FALSE)</f>
        <v>Small Market</v>
      </c>
      <c r="R1388" s="56" t="str">
        <f>HLOOKUP(Coffee_data[[#This Row],[ProductId]],Product!$B$4:$O$7,2,FALSE)</f>
        <v>Decaf</v>
      </c>
      <c r="S1388" s="56" t="str">
        <f>HLOOKUP(Coffee_data[[#This Row],[ProductId]],Product!$B$4:$O$7,3,FALSE)</f>
        <v>Herbal Tea</v>
      </c>
      <c r="T1388" s="56" t="str">
        <f>HLOOKUP(Coffee_data[[#This Row],[ProductId]],Product!$B$4:$O$7,4,FALSE)</f>
        <v>Lemon</v>
      </c>
    </row>
    <row r="1389" spans="1:20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159</v>
      </c>
      <c r="J1389">
        <v>200</v>
      </c>
      <c r="K1389">
        <v>330</v>
      </c>
      <c r="L1389">
        <v>702</v>
      </c>
      <c r="M1389">
        <v>10</v>
      </c>
      <c r="N1389" s="2">
        <v>41851</v>
      </c>
      <c r="O1389" s="19" t="str">
        <f>VLOOKUP(Coffee_data[[#This Row],[Area Code]],Location!$B$1:$E$157,2,FALSE)</f>
        <v>Nevada</v>
      </c>
      <c r="P1389" s="19" t="str">
        <f>VLOOKUP(Coffee_data[[#This Row],[Area Code]],Location!$B$1:$E$157,3,FALSE)</f>
        <v>West</v>
      </c>
      <c r="Q1389" s="19" t="str">
        <f>VLOOKUP(Coffee_data[[#This Row],[Area Code]],Location!$B$1:$E$157,4,FALSE)</f>
        <v>Small Market</v>
      </c>
      <c r="R1389" s="56" t="str">
        <f>HLOOKUP(Coffee_data[[#This Row],[ProductId]],Product!$B$4:$O$7,2,FALSE)</f>
        <v>Decaf</v>
      </c>
      <c r="S1389" s="56" t="str">
        <f>HLOOKUP(Coffee_data[[#This Row],[ProductId]],Product!$B$4:$O$7,3,FALSE)</f>
        <v>Herbal Tea</v>
      </c>
      <c r="T1389" s="56" t="str">
        <f>HLOOKUP(Coffee_data[[#This Row],[ProductId]],Product!$B$4:$O$7,4,FALSE)</f>
        <v>Mint</v>
      </c>
    </row>
    <row r="1390" spans="1:20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258</v>
      </c>
      <c r="J1390">
        <v>270</v>
      </c>
      <c r="K1390">
        <v>460</v>
      </c>
      <c r="L1390">
        <v>702</v>
      </c>
      <c r="M1390">
        <v>11</v>
      </c>
      <c r="N1390" s="2">
        <v>41851</v>
      </c>
      <c r="O1390" s="19" t="str">
        <f>VLOOKUP(Coffee_data[[#This Row],[Area Code]],Location!$B$1:$E$157,2,FALSE)</f>
        <v>Nevada</v>
      </c>
      <c r="P1390" s="19" t="str">
        <f>VLOOKUP(Coffee_data[[#This Row],[Area Code]],Location!$B$1:$E$157,3,FALSE)</f>
        <v>West</v>
      </c>
      <c r="Q1390" s="19" t="str">
        <f>VLOOKUP(Coffee_data[[#This Row],[Area Code]],Location!$B$1:$E$157,4,FALSE)</f>
        <v>Small Market</v>
      </c>
      <c r="R1390" s="56" t="str">
        <f>HLOOKUP(Coffee_data[[#This Row],[ProductId]],Product!$B$4:$O$7,2,FALSE)</f>
        <v>Regular</v>
      </c>
      <c r="S1390" s="56" t="str">
        <f>HLOOKUP(Coffee_data[[#This Row],[ProductId]],Product!$B$4:$O$7,3,FALSE)</f>
        <v>Tea</v>
      </c>
      <c r="T1390" s="56" t="str">
        <f>HLOOKUP(Coffee_data[[#This Row],[ProductId]],Product!$B$4:$O$7,4,FALSE)</f>
        <v>Darjeeling</v>
      </c>
    </row>
    <row r="1391" spans="1:20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159</v>
      </c>
      <c r="J1391">
        <v>190</v>
      </c>
      <c r="K1391">
        <v>348</v>
      </c>
      <c r="L1391">
        <v>775</v>
      </c>
      <c r="M1391">
        <v>12</v>
      </c>
      <c r="N1391" s="2">
        <v>41851</v>
      </c>
      <c r="O1391" s="19" t="str">
        <f>VLOOKUP(Coffee_data[[#This Row],[Area Code]],Location!$B$1:$E$157,2,FALSE)</f>
        <v>Nevada</v>
      </c>
      <c r="P1391" s="19" t="str">
        <f>VLOOKUP(Coffee_data[[#This Row],[Area Code]],Location!$B$1:$E$157,3,FALSE)</f>
        <v>West</v>
      </c>
      <c r="Q1391" s="19" t="str">
        <f>VLOOKUP(Coffee_data[[#This Row],[Area Code]],Location!$B$1:$E$157,4,FALSE)</f>
        <v>Small Market</v>
      </c>
      <c r="R1391" s="56" t="str">
        <f>HLOOKUP(Coffee_data[[#This Row],[ProductId]],Product!$B$4:$O$7,2,FALSE)</f>
        <v>Regular</v>
      </c>
      <c r="S1391" s="56" t="str">
        <f>HLOOKUP(Coffee_data[[#This Row],[ProductId]],Product!$B$4:$O$7,3,FALSE)</f>
        <v>Tea</v>
      </c>
      <c r="T1391" s="56" t="str">
        <f>HLOOKUP(Coffee_data[[#This Row],[ProductId]],Product!$B$4:$O$7,4,FALSE)</f>
        <v>Earl Grey</v>
      </c>
    </row>
    <row r="1392" spans="1:20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270</v>
      </c>
      <c r="J1392">
        <v>-180</v>
      </c>
      <c r="K1392">
        <v>-13</v>
      </c>
      <c r="L1392">
        <v>775</v>
      </c>
      <c r="M1392">
        <v>13</v>
      </c>
      <c r="N1392" s="2">
        <v>41851</v>
      </c>
      <c r="O1392" s="19" t="str">
        <f>VLOOKUP(Coffee_data[[#This Row],[Area Code]],Location!$B$1:$E$157,2,FALSE)</f>
        <v>Nevada</v>
      </c>
      <c r="P1392" s="19" t="str">
        <f>VLOOKUP(Coffee_data[[#This Row],[Area Code]],Location!$B$1:$E$157,3,FALSE)</f>
        <v>West</v>
      </c>
      <c r="Q1392" s="19" t="str">
        <f>VLOOKUP(Coffee_data[[#This Row],[Area Code]],Location!$B$1:$E$157,4,FALSE)</f>
        <v>Small Market</v>
      </c>
      <c r="R1392" s="56" t="str">
        <f>HLOOKUP(Coffee_data[[#This Row],[ProductId]],Product!$B$4:$O$7,2,FALSE)</f>
        <v>Regular</v>
      </c>
      <c r="S1392" s="56" t="str">
        <f>HLOOKUP(Coffee_data[[#This Row],[ProductId]],Product!$B$4:$O$7,3,FALSE)</f>
        <v>Tea</v>
      </c>
      <c r="T1392" s="56" t="str">
        <f>HLOOKUP(Coffee_data[[#This Row],[ProductId]],Product!$B$4:$O$7,4,FALSE)</f>
        <v>Green Tea</v>
      </c>
    </row>
    <row r="1393" spans="1:20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113</v>
      </c>
      <c r="L1393">
        <v>702</v>
      </c>
      <c r="M1393">
        <v>3</v>
      </c>
      <c r="N1393" s="2">
        <v>41851</v>
      </c>
      <c r="O1393" s="19" t="str">
        <f>VLOOKUP(Coffee_data[[#This Row],[Area Code]],Location!$B$1:$E$157,2,FALSE)</f>
        <v>Nevada</v>
      </c>
      <c r="P1393" s="19" t="str">
        <f>VLOOKUP(Coffee_data[[#This Row],[Area Code]],Location!$B$1:$E$157,3,FALSE)</f>
        <v>West</v>
      </c>
      <c r="Q1393" s="19" t="str">
        <f>VLOOKUP(Coffee_data[[#This Row],[Area Code]],Location!$B$1:$E$157,4,FALSE)</f>
        <v>Small Market</v>
      </c>
      <c r="R1393" s="56" t="str">
        <f>HLOOKUP(Coffee_data[[#This Row],[ProductId]],Product!$B$4:$O$7,2,FALSE)</f>
        <v>Decaf</v>
      </c>
      <c r="S1393" s="56" t="str">
        <f>HLOOKUP(Coffee_data[[#This Row],[ProductId]],Product!$B$4:$O$7,3,FALSE)</f>
        <v>Coffee</v>
      </c>
      <c r="T1393" s="56" t="str">
        <f>HLOOKUP(Coffee_data[[#This Row],[ProductId]],Product!$B$4:$O$7,4,FALSE)</f>
        <v>Decaf Irish Cream</v>
      </c>
    </row>
    <row r="1394" spans="1:20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36</v>
      </c>
      <c r="L1394">
        <v>702</v>
      </c>
      <c r="M1394">
        <v>4</v>
      </c>
      <c r="N1394" s="2">
        <v>41851</v>
      </c>
      <c r="O1394" s="19" t="str">
        <f>VLOOKUP(Coffee_data[[#This Row],[Area Code]],Location!$B$1:$E$157,2,FALSE)</f>
        <v>Nevada</v>
      </c>
      <c r="P1394" s="19" t="str">
        <f>VLOOKUP(Coffee_data[[#This Row],[Area Code]],Location!$B$1:$E$157,3,FALSE)</f>
        <v>West</v>
      </c>
      <c r="Q1394" s="19" t="str">
        <f>VLOOKUP(Coffee_data[[#This Row],[Area Code]],Location!$B$1:$E$157,4,FALSE)</f>
        <v>Small Market</v>
      </c>
      <c r="R1394" s="56" t="str">
        <f>HLOOKUP(Coffee_data[[#This Row],[ProductId]],Product!$B$4:$O$7,2,FALSE)</f>
        <v>Regular</v>
      </c>
      <c r="S1394" s="56" t="str">
        <f>HLOOKUP(Coffee_data[[#This Row],[ProductId]],Product!$B$4:$O$7,3,FALSE)</f>
        <v>Espresso</v>
      </c>
      <c r="T1394" s="56" t="str">
        <f>HLOOKUP(Coffee_data[[#This Row],[ProductId]],Product!$B$4:$O$7,4,FALSE)</f>
        <v>Caffe Latte</v>
      </c>
    </row>
    <row r="1395" spans="1:20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41851</v>
      </c>
      <c r="O1395" s="19" t="str">
        <f>VLOOKUP(Coffee_data[[#This Row],[Area Code]],Location!$B$1:$E$157,2,FALSE)</f>
        <v>Nevada</v>
      </c>
      <c r="P1395" s="19" t="str">
        <f>VLOOKUP(Coffee_data[[#This Row],[Area Code]],Location!$B$1:$E$157,3,FALSE)</f>
        <v>West</v>
      </c>
      <c r="Q1395" s="19" t="str">
        <f>VLOOKUP(Coffee_data[[#This Row],[Area Code]],Location!$B$1:$E$157,4,FALSE)</f>
        <v>Small Market</v>
      </c>
      <c r="R1395" s="56" t="str">
        <f>HLOOKUP(Coffee_data[[#This Row],[ProductId]],Product!$B$4:$O$7,2,FALSE)</f>
        <v>Regular</v>
      </c>
      <c r="S1395" s="56" t="str">
        <f>HLOOKUP(Coffee_data[[#This Row],[ProductId]],Product!$B$4:$O$7,3,FALSE)</f>
        <v>Espresso</v>
      </c>
      <c r="T1395" s="56" t="str">
        <f>HLOOKUP(Coffee_data[[#This Row],[ProductId]],Product!$B$4:$O$7,4,FALSE)</f>
        <v>Caffe Mocha</v>
      </c>
    </row>
    <row r="1396" spans="1:20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56</v>
      </c>
      <c r="L1396">
        <v>702</v>
      </c>
      <c r="M1396">
        <v>6</v>
      </c>
      <c r="N1396" s="2">
        <v>41851</v>
      </c>
      <c r="O1396" s="19" t="str">
        <f>VLOOKUP(Coffee_data[[#This Row],[Area Code]],Location!$B$1:$E$157,2,FALSE)</f>
        <v>Nevada</v>
      </c>
      <c r="P1396" s="19" t="str">
        <f>VLOOKUP(Coffee_data[[#This Row],[Area Code]],Location!$B$1:$E$157,3,FALSE)</f>
        <v>West</v>
      </c>
      <c r="Q1396" s="19" t="str">
        <f>VLOOKUP(Coffee_data[[#This Row],[Area Code]],Location!$B$1:$E$157,4,FALSE)</f>
        <v>Small Market</v>
      </c>
      <c r="R1396" s="56" t="str">
        <f>HLOOKUP(Coffee_data[[#This Row],[ProductId]],Product!$B$4:$O$7,2,FALSE)</f>
        <v>Decaf</v>
      </c>
      <c r="S1396" s="56" t="str">
        <f>HLOOKUP(Coffee_data[[#This Row],[ProductId]],Product!$B$4:$O$7,3,FALSE)</f>
        <v>Espresso</v>
      </c>
      <c r="T1396" s="56" t="str">
        <f>HLOOKUP(Coffee_data[[#This Row],[ProductId]],Product!$B$4:$O$7,4,FALSE)</f>
        <v>Decaf Espresso</v>
      </c>
    </row>
    <row r="1397" spans="1:20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111</v>
      </c>
      <c r="L1397">
        <v>541</v>
      </c>
      <c r="M1397">
        <v>1</v>
      </c>
      <c r="N1397" s="2">
        <v>41851</v>
      </c>
      <c r="O1397" s="19" t="str">
        <f>VLOOKUP(Coffee_data[[#This Row],[Area Code]],Location!$B$1:$E$157,2,FALSE)</f>
        <v>Oregon</v>
      </c>
      <c r="P1397" s="19" t="str">
        <f>VLOOKUP(Coffee_data[[#This Row],[Area Code]],Location!$B$1:$E$157,3,FALSE)</f>
        <v>West</v>
      </c>
      <c r="Q1397" s="19" t="str">
        <f>VLOOKUP(Coffee_data[[#This Row],[Area Code]],Location!$B$1:$E$157,4,FALSE)</f>
        <v>Small Market</v>
      </c>
      <c r="R1397" s="56" t="str">
        <f>HLOOKUP(Coffee_data[[#This Row],[ProductId]],Product!$B$4:$O$7,2,FALSE)</f>
        <v>Regular</v>
      </c>
      <c r="S1397" s="56" t="str">
        <f>HLOOKUP(Coffee_data[[#This Row],[ProductId]],Product!$B$4:$O$7,3,FALSE)</f>
        <v>Coffee</v>
      </c>
      <c r="T1397" s="56" t="str">
        <f>HLOOKUP(Coffee_data[[#This Row],[ProductId]],Product!$B$4:$O$7,4,FALSE)</f>
        <v>Amaretto</v>
      </c>
    </row>
    <row r="1398" spans="1:20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41851</v>
      </c>
      <c r="O1398" s="19" t="str">
        <f>VLOOKUP(Coffee_data[[#This Row],[Area Code]],Location!$B$1:$E$157,2,FALSE)</f>
        <v>Oregon</v>
      </c>
      <c r="P1398" s="19" t="str">
        <f>VLOOKUP(Coffee_data[[#This Row],[Area Code]],Location!$B$1:$E$157,3,FALSE)</f>
        <v>West</v>
      </c>
      <c r="Q1398" s="19" t="str">
        <f>VLOOKUP(Coffee_data[[#This Row],[Area Code]],Location!$B$1:$E$157,4,FALSE)</f>
        <v>Small Market</v>
      </c>
      <c r="R1398" s="56" t="str">
        <f>HLOOKUP(Coffee_data[[#This Row],[ProductId]],Product!$B$4:$O$7,2,FALSE)</f>
        <v>Regular</v>
      </c>
      <c r="S1398" s="56" t="str">
        <f>HLOOKUP(Coffee_data[[#This Row],[ProductId]],Product!$B$4:$O$7,3,FALSE)</f>
        <v>Coffee</v>
      </c>
      <c r="T1398" s="56" t="str">
        <f>HLOOKUP(Coffee_data[[#This Row],[ProductId]],Product!$B$4:$O$7,4,FALSE)</f>
        <v>Columbian</v>
      </c>
    </row>
    <row r="1399" spans="1:20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41851</v>
      </c>
      <c r="O1399" s="19" t="str">
        <f>VLOOKUP(Coffee_data[[#This Row],[Area Code]],Location!$B$1:$E$157,2,FALSE)</f>
        <v>Oregon</v>
      </c>
      <c r="P1399" s="19" t="str">
        <f>VLOOKUP(Coffee_data[[#This Row],[Area Code]],Location!$B$1:$E$157,3,FALSE)</f>
        <v>West</v>
      </c>
      <c r="Q1399" s="19" t="str">
        <f>VLOOKUP(Coffee_data[[#This Row],[Area Code]],Location!$B$1:$E$157,4,FALSE)</f>
        <v>Small Market</v>
      </c>
      <c r="R1399" s="56" t="str">
        <f>HLOOKUP(Coffee_data[[#This Row],[ProductId]],Product!$B$4:$O$7,2,FALSE)</f>
        <v>Decaf</v>
      </c>
      <c r="S1399" s="56" t="str">
        <f>HLOOKUP(Coffee_data[[#This Row],[ProductId]],Product!$B$4:$O$7,3,FALSE)</f>
        <v>Herbal Tea</v>
      </c>
      <c r="T1399" s="56" t="str">
        <f>HLOOKUP(Coffee_data[[#This Row],[ProductId]],Product!$B$4:$O$7,4,FALSE)</f>
        <v>Chamomile</v>
      </c>
    </row>
    <row r="1400" spans="1:20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59</v>
      </c>
      <c r="J1400">
        <v>80</v>
      </c>
      <c r="K1400">
        <v>130</v>
      </c>
      <c r="L1400">
        <v>541</v>
      </c>
      <c r="M1400">
        <v>9</v>
      </c>
      <c r="N1400" s="2">
        <v>41851</v>
      </c>
      <c r="O1400" s="19" t="str">
        <f>VLOOKUP(Coffee_data[[#This Row],[Area Code]],Location!$B$1:$E$157,2,FALSE)</f>
        <v>Oregon</v>
      </c>
      <c r="P1400" s="19" t="str">
        <f>VLOOKUP(Coffee_data[[#This Row],[Area Code]],Location!$B$1:$E$157,3,FALSE)</f>
        <v>West</v>
      </c>
      <c r="Q1400" s="19" t="str">
        <f>VLOOKUP(Coffee_data[[#This Row],[Area Code]],Location!$B$1:$E$157,4,FALSE)</f>
        <v>Small Market</v>
      </c>
      <c r="R1400" s="56" t="str">
        <f>HLOOKUP(Coffee_data[[#This Row],[ProductId]],Product!$B$4:$O$7,2,FALSE)</f>
        <v>Decaf</v>
      </c>
      <c r="S1400" s="56" t="str">
        <f>HLOOKUP(Coffee_data[[#This Row],[ProductId]],Product!$B$4:$O$7,3,FALSE)</f>
        <v>Herbal Tea</v>
      </c>
      <c r="T1400" s="56" t="str">
        <f>HLOOKUP(Coffee_data[[#This Row],[ProductId]],Product!$B$4:$O$7,4,FALSE)</f>
        <v>Lemon</v>
      </c>
    </row>
    <row r="1401" spans="1:20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9</v>
      </c>
      <c r="L1401">
        <v>503</v>
      </c>
      <c r="M1401">
        <v>11</v>
      </c>
      <c r="N1401" s="2">
        <v>41851</v>
      </c>
      <c r="O1401" s="19" t="str">
        <f>VLOOKUP(Coffee_data[[#This Row],[Area Code]],Location!$B$1:$E$157,2,FALSE)</f>
        <v>Oregon</v>
      </c>
      <c r="P1401" s="19" t="str">
        <f>VLOOKUP(Coffee_data[[#This Row],[Area Code]],Location!$B$1:$E$157,3,FALSE)</f>
        <v>West</v>
      </c>
      <c r="Q1401" s="19" t="str">
        <f>VLOOKUP(Coffee_data[[#This Row],[Area Code]],Location!$B$1:$E$157,4,FALSE)</f>
        <v>Small Market</v>
      </c>
      <c r="R1401" s="56" t="str">
        <f>HLOOKUP(Coffee_data[[#This Row],[ProductId]],Product!$B$4:$O$7,2,FALSE)</f>
        <v>Regular</v>
      </c>
      <c r="S1401" s="56" t="str">
        <f>HLOOKUP(Coffee_data[[#This Row],[ProductId]],Product!$B$4:$O$7,3,FALSE)</f>
        <v>Tea</v>
      </c>
      <c r="T1401" s="56" t="str">
        <f>HLOOKUP(Coffee_data[[#This Row],[ProductId]],Product!$B$4:$O$7,4,FALSE)</f>
        <v>Darjeeling</v>
      </c>
    </row>
    <row r="1402" spans="1:20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202</v>
      </c>
      <c r="L1402">
        <v>971</v>
      </c>
      <c r="M1402">
        <v>12</v>
      </c>
      <c r="N1402" s="2">
        <v>41851</v>
      </c>
      <c r="O1402" s="19" t="str">
        <f>VLOOKUP(Coffee_data[[#This Row],[Area Code]],Location!$B$1:$E$157,2,FALSE)</f>
        <v>Oregon</v>
      </c>
      <c r="P1402" s="19" t="str">
        <f>VLOOKUP(Coffee_data[[#This Row],[Area Code]],Location!$B$1:$E$157,3,FALSE)</f>
        <v>West</v>
      </c>
      <c r="Q1402" s="19" t="str">
        <f>VLOOKUP(Coffee_data[[#This Row],[Area Code]],Location!$B$1:$E$157,4,FALSE)</f>
        <v>Small Market</v>
      </c>
      <c r="R1402" s="56" t="str">
        <f>HLOOKUP(Coffee_data[[#This Row],[ProductId]],Product!$B$4:$O$7,2,FALSE)</f>
        <v>Regular</v>
      </c>
      <c r="S1402" s="56" t="str">
        <f>HLOOKUP(Coffee_data[[#This Row],[ProductId]],Product!$B$4:$O$7,3,FALSE)</f>
        <v>Tea</v>
      </c>
      <c r="T1402" s="56" t="str">
        <f>HLOOKUP(Coffee_data[[#This Row],[ProductId]],Product!$B$4:$O$7,4,FALSE)</f>
        <v>Earl Grey</v>
      </c>
    </row>
    <row r="1403" spans="1:20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41851</v>
      </c>
      <c r="O1403" s="19" t="str">
        <f>VLOOKUP(Coffee_data[[#This Row],[Area Code]],Location!$B$1:$E$157,2,FALSE)</f>
        <v>Oregon</v>
      </c>
      <c r="P1403" s="19" t="str">
        <f>VLOOKUP(Coffee_data[[#This Row],[Area Code]],Location!$B$1:$E$157,3,FALSE)</f>
        <v>West</v>
      </c>
      <c r="Q1403" s="19" t="str">
        <f>VLOOKUP(Coffee_data[[#This Row],[Area Code]],Location!$B$1:$E$157,4,FALSE)</f>
        <v>Small Market</v>
      </c>
      <c r="R1403" s="56" t="str">
        <f>HLOOKUP(Coffee_data[[#This Row],[ProductId]],Product!$B$4:$O$7,2,FALSE)</f>
        <v>Regular</v>
      </c>
      <c r="S1403" s="56" t="str">
        <f>HLOOKUP(Coffee_data[[#This Row],[ProductId]],Product!$B$4:$O$7,3,FALSE)</f>
        <v>Tea</v>
      </c>
      <c r="T1403" s="56" t="str">
        <f>HLOOKUP(Coffee_data[[#This Row],[ProductId]],Product!$B$4:$O$7,4,FALSE)</f>
        <v>Green Tea</v>
      </c>
    </row>
    <row r="1404" spans="1:20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43</v>
      </c>
      <c r="J1404">
        <v>60</v>
      </c>
      <c r="K1404">
        <v>100</v>
      </c>
      <c r="L1404">
        <v>541</v>
      </c>
      <c r="M1404">
        <v>3</v>
      </c>
      <c r="N1404" s="2">
        <v>41851</v>
      </c>
      <c r="O1404" s="19" t="str">
        <f>VLOOKUP(Coffee_data[[#This Row],[Area Code]],Location!$B$1:$E$157,2,FALSE)</f>
        <v>Oregon</v>
      </c>
      <c r="P1404" s="19" t="str">
        <f>VLOOKUP(Coffee_data[[#This Row],[Area Code]],Location!$B$1:$E$157,3,FALSE)</f>
        <v>West</v>
      </c>
      <c r="Q1404" s="19" t="str">
        <f>VLOOKUP(Coffee_data[[#This Row],[Area Code]],Location!$B$1:$E$157,4,FALSE)</f>
        <v>Small Market</v>
      </c>
      <c r="R1404" s="56" t="str">
        <f>HLOOKUP(Coffee_data[[#This Row],[ProductId]],Product!$B$4:$O$7,2,FALSE)</f>
        <v>Decaf</v>
      </c>
      <c r="S1404" s="56" t="str">
        <f>HLOOKUP(Coffee_data[[#This Row],[ProductId]],Product!$B$4:$O$7,3,FALSE)</f>
        <v>Coffee</v>
      </c>
      <c r="T1404" s="56" t="str">
        <f>HLOOKUP(Coffee_data[[#This Row],[ProductId]],Product!$B$4:$O$7,4,FALSE)</f>
        <v>Decaf Irish Cream</v>
      </c>
    </row>
    <row r="1405" spans="1:20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41851</v>
      </c>
      <c r="O1405" s="19" t="str">
        <f>VLOOKUP(Coffee_data[[#This Row],[Area Code]],Location!$B$1:$E$157,2,FALSE)</f>
        <v>Oregon</v>
      </c>
      <c r="P1405" s="19" t="str">
        <f>VLOOKUP(Coffee_data[[#This Row],[Area Code]],Location!$B$1:$E$157,3,FALSE)</f>
        <v>West</v>
      </c>
      <c r="Q1405" s="19" t="str">
        <f>VLOOKUP(Coffee_data[[#This Row],[Area Code]],Location!$B$1:$E$157,4,FALSE)</f>
        <v>Small Market</v>
      </c>
      <c r="R1405" s="56" t="str">
        <f>HLOOKUP(Coffee_data[[#This Row],[ProductId]],Product!$B$4:$O$7,2,FALSE)</f>
        <v>Regular</v>
      </c>
      <c r="S1405" s="56" t="str">
        <f>HLOOKUP(Coffee_data[[#This Row],[ProductId]],Product!$B$4:$O$7,3,FALSE)</f>
        <v>Espresso</v>
      </c>
      <c r="T1405" s="56" t="str">
        <f>HLOOKUP(Coffee_data[[#This Row],[ProductId]],Product!$B$4:$O$7,4,FALSE)</f>
        <v>Caffe Latte</v>
      </c>
    </row>
    <row r="1406" spans="1:20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41851</v>
      </c>
      <c r="O1406" s="19" t="str">
        <f>VLOOKUP(Coffee_data[[#This Row],[Area Code]],Location!$B$1:$E$157,2,FALSE)</f>
        <v>Oregon</v>
      </c>
      <c r="P1406" s="19" t="str">
        <f>VLOOKUP(Coffee_data[[#This Row],[Area Code]],Location!$B$1:$E$157,3,FALSE)</f>
        <v>West</v>
      </c>
      <c r="Q1406" s="19" t="str">
        <f>VLOOKUP(Coffee_data[[#This Row],[Area Code]],Location!$B$1:$E$157,4,FALSE)</f>
        <v>Small Market</v>
      </c>
      <c r="R1406" s="56" t="str">
        <f>HLOOKUP(Coffee_data[[#This Row],[ProductId]],Product!$B$4:$O$7,2,FALSE)</f>
        <v>Regular</v>
      </c>
      <c r="S1406" s="56" t="str">
        <f>HLOOKUP(Coffee_data[[#This Row],[ProductId]],Product!$B$4:$O$7,3,FALSE)</f>
        <v>Espresso</v>
      </c>
      <c r="T1406" s="56" t="str">
        <f>HLOOKUP(Coffee_data[[#This Row],[ProductId]],Product!$B$4:$O$7,4,FALSE)</f>
        <v>Caffe Mocha</v>
      </c>
    </row>
    <row r="1407" spans="1:20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76</v>
      </c>
      <c r="J1407">
        <v>140</v>
      </c>
      <c r="K1407">
        <v>270</v>
      </c>
      <c r="L1407">
        <v>503</v>
      </c>
      <c r="M1407">
        <v>6</v>
      </c>
      <c r="N1407" s="2">
        <v>41851</v>
      </c>
      <c r="O1407" s="19" t="str">
        <f>VLOOKUP(Coffee_data[[#This Row],[Area Code]],Location!$B$1:$E$157,2,FALSE)</f>
        <v>Oregon</v>
      </c>
      <c r="P1407" s="19" t="str">
        <f>VLOOKUP(Coffee_data[[#This Row],[Area Code]],Location!$B$1:$E$157,3,FALSE)</f>
        <v>West</v>
      </c>
      <c r="Q1407" s="19" t="str">
        <f>VLOOKUP(Coffee_data[[#This Row],[Area Code]],Location!$B$1:$E$157,4,FALSE)</f>
        <v>Small Market</v>
      </c>
      <c r="R1407" s="56" t="str">
        <f>HLOOKUP(Coffee_data[[#This Row],[ProductId]],Product!$B$4:$O$7,2,FALSE)</f>
        <v>Decaf</v>
      </c>
      <c r="S1407" s="56" t="str">
        <f>HLOOKUP(Coffee_data[[#This Row],[ProductId]],Product!$B$4:$O$7,3,FALSE)</f>
        <v>Espresso</v>
      </c>
      <c r="T1407" s="56" t="str">
        <f>HLOOKUP(Coffee_data[[#This Row],[ProductId]],Product!$B$4:$O$7,4,FALSE)</f>
        <v>Decaf Espresso</v>
      </c>
    </row>
    <row r="1408" spans="1:20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198</v>
      </c>
      <c r="L1408">
        <v>360</v>
      </c>
      <c r="M1408">
        <v>8</v>
      </c>
      <c r="N1408" s="2">
        <v>41851</v>
      </c>
      <c r="O1408" s="19" t="str">
        <f>VLOOKUP(Coffee_data[[#This Row],[Area Code]],Location!$B$1:$E$157,2,FALSE)</f>
        <v>Washington</v>
      </c>
      <c r="P1408" s="19" t="str">
        <f>VLOOKUP(Coffee_data[[#This Row],[Area Code]],Location!$B$1:$E$157,3,FALSE)</f>
        <v>West</v>
      </c>
      <c r="Q1408" s="19" t="str">
        <f>VLOOKUP(Coffee_data[[#This Row],[Area Code]],Location!$B$1:$E$157,4,FALSE)</f>
        <v>Small Market</v>
      </c>
      <c r="R1408" s="56" t="str">
        <f>HLOOKUP(Coffee_data[[#This Row],[ProductId]],Product!$B$4:$O$7,2,FALSE)</f>
        <v>Decaf</v>
      </c>
      <c r="S1408" s="56" t="str">
        <f>HLOOKUP(Coffee_data[[#This Row],[ProductId]],Product!$B$4:$O$7,3,FALSE)</f>
        <v>Herbal Tea</v>
      </c>
      <c r="T1408" s="56" t="str">
        <f>HLOOKUP(Coffee_data[[#This Row],[ProductId]],Product!$B$4:$O$7,4,FALSE)</f>
        <v>Chamomile</v>
      </c>
    </row>
    <row r="1409" spans="1:20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31</v>
      </c>
      <c r="J1409">
        <v>60</v>
      </c>
      <c r="K1409">
        <v>109</v>
      </c>
      <c r="L1409">
        <v>253</v>
      </c>
      <c r="M1409">
        <v>9</v>
      </c>
      <c r="N1409" s="2">
        <v>41851</v>
      </c>
      <c r="O1409" s="19" t="str">
        <f>VLOOKUP(Coffee_data[[#This Row],[Area Code]],Location!$B$1:$E$157,2,FALSE)</f>
        <v>Washington</v>
      </c>
      <c r="P1409" s="19" t="str">
        <f>VLOOKUP(Coffee_data[[#This Row],[Area Code]],Location!$B$1:$E$157,3,FALSE)</f>
        <v>West</v>
      </c>
      <c r="Q1409" s="19" t="str">
        <f>VLOOKUP(Coffee_data[[#This Row],[Area Code]],Location!$B$1:$E$157,4,FALSE)</f>
        <v>Small Market</v>
      </c>
      <c r="R1409" s="56" t="str">
        <f>HLOOKUP(Coffee_data[[#This Row],[ProductId]],Product!$B$4:$O$7,2,FALSE)</f>
        <v>Decaf</v>
      </c>
      <c r="S1409" s="56" t="str">
        <f>HLOOKUP(Coffee_data[[#This Row],[ProductId]],Product!$B$4:$O$7,3,FALSE)</f>
        <v>Herbal Tea</v>
      </c>
      <c r="T1409" s="56" t="str">
        <f>HLOOKUP(Coffee_data[[#This Row],[ProductId]],Product!$B$4:$O$7,4,FALSE)</f>
        <v>Lemon</v>
      </c>
    </row>
    <row r="1410" spans="1:20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19</v>
      </c>
      <c r="J1410">
        <v>50</v>
      </c>
      <c r="K1410">
        <v>69</v>
      </c>
      <c r="L1410">
        <v>253</v>
      </c>
      <c r="M1410">
        <v>11</v>
      </c>
      <c r="N1410" s="2">
        <v>41851</v>
      </c>
      <c r="O1410" s="19" t="str">
        <f>VLOOKUP(Coffee_data[[#This Row],[Area Code]],Location!$B$1:$E$157,2,FALSE)</f>
        <v>Washington</v>
      </c>
      <c r="P1410" s="19" t="str">
        <f>VLOOKUP(Coffee_data[[#This Row],[Area Code]],Location!$B$1:$E$157,3,FALSE)</f>
        <v>West</v>
      </c>
      <c r="Q1410" s="19" t="str">
        <f>VLOOKUP(Coffee_data[[#This Row],[Area Code]],Location!$B$1:$E$157,4,FALSE)</f>
        <v>Small Market</v>
      </c>
      <c r="R1410" s="56" t="str">
        <f>HLOOKUP(Coffee_data[[#This Row],[ProductId]],Product!$B$4:$O$7,2,FALSE)</f>
        <v>Regular</v>
      </c>
      <c r="S1410" s="56" t="str">
        <f>HLOOKUP(Coffee_data[[#This Row],[ProductId]],Product!$B$4:$O$7,3,FALSE)</f>
        <v>Tea</v>
      </c>
      <c r="T1410" s="56" t="str">
        <f>HLOOKUP(Coffee_data[[#This Row],[ProductId]],Product!$B$4:$O$7,4,FALSE)</f>
        <v>Darjeeling</v>
      </c>
    </row>
    <row r="1411" spans="1:20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72</v>
      </c>
      <c r="L1411">
        <v>206</v>
      </c>
      <c r="M1411">
        <v>12</v>
      </c>
      <c r="N1411" s="2">
        <v>41851</v>
      </c>
      <c r="O1411" s="19" t="str">
        <f>VLOOKUP(Coffee_data[[#This Row],[Area Code]],Location!$B$1:$E$157,2,FALSE)</f>
        <v>Washington</v>
      </c>
      <c r="P1411" s="19" t="str">
        <f>VLOOKUP(Coffee_data[[#This Row],[Area Code]],Location!$B$1:$E$157,3,FALSE)</f>
        <v>West</v>
      </c>
      <c r="Q1411" s="19" t="str">
        <f>VLOOKUP(Coffee_data[[#This Row],[Area Code]],Location!$B$1:$E$157,4,FALSE)</f>
        <v>Small Market</v>
      </c>
      <c r="R1411" s="56" t="str">
        <f>HLOOKUP(Coffee_data[[#This Row],[ProductId]],Product!$B$4:$O$7,2,FALSE)</f>
        <v>Regular</v>
      </c>
      <c r="S1411" s="56" t="str">
        <f>HLOOKUP(Coffee_data[[#This Row],[ProductId]],Product!$B$4:$O$7,3,FALSE)</f>
        <v>Tea</v>
      </c>
      <c r="T1411" s="56" t="str">
        <f>HLOOKUP(Coffee_data[[#This Row],[ProductId]],Product!$B$4:$O$7,4,FALSE)</f>
        <v>Earl Grey</v>
      </c>
    </row>
    <row r="1412" spans="1:20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57</v>
      </c>
      <c r="L1412">
        <v>206</v>
      </c>
      <c r="M1412">
        <v>13</v>
      </c>
      <c r="N1412" s="2">
        <v>41851</v>
      </c>
      <c r="O1412" s="19" t="str">
        <f>VLOOKUP(Coffee_data[[#This Row],[Area Code]],Location!$B$1:$E$157,2,FALSE)</f>
        <v>Washington</v>
      </c>
      <c r="P1412" s="19" t="str">
        <f>VLOOKUP(Coffee_data[[#This Row],[Area Code]],Location!$B$1:$E$157,3,FALSE)</f>
        <v>West</v>
      </c>
      <c r="Q1412" s="19" t="str">
        <f>VLOOKUP(Coffee_data[[#This Row],[Area Code]],Location!$B$1:$E$157,4,FALSE)</f>
        <v>Small Market</v>
      </c>
      <c r="R1412" s="56" t="str">
        <f>HLOOKUP(Coffee_data[[#This Row],[ProductId]],Product!$B$4:$O$7,2,FALSE)</f>
        <v>Regular</v>
      </c>
      <c r="S1412" s="56" t="str">
        <f>HLOOKUP(Coffee_data[[#This Row],[ProductId]],Product!$B$4:$O$7,3,FALSE)</f>
        <v>Tea</v>
      </c>
      <c r="T1412" s="56" t="str">
        <f>HLOOKUP(Coffee_data[[#This Row],[ProductId]],Product!$B$4:$O$7,4,FALSE)</f>
        <v>Green Tea</v>
      </c>
    </row>
    <row r="1413" spans="1:20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81</v>
      </c>
      <c r="J1413">
        <v>160</v>
      </c>
      <c r="K1413">
        <v>262</v>
      </c>
      <c r="L1413">
        <v>509</v>
      </c>
      <c r="M1413">
        <v>2</v>
      </c>
      <c r="N1413" s="2">
        <v>41851</v>
      </c>
      <c r="O1413" s="19" t="str">
        <f>VLOOKUP(Coffee_data[[#This Row],[Area Code]],Location!$B$1:$E$157,2,FALSE)</f>
        <v>Washington</v>
      </c>
      <c r="P1413" s="19" t="str">
        <f>VLOOKUP(Coffee_data[[#This Row],[Area Code]],Location!$B$1:$E$157,3,FALSE)</f>
        <v>West</v>
      </c>
      <c r="Q1413" s="19" t="str">
        <f>VLOOKUP(Coffee_data[[#This Row],[Area Code]],Location!$B$1:$E$157,4,FALSE)</f>
        <v>Small Market</v>
      </c>
      <c r="R1413" s="56" t="str">
        <f>HLOOKUP(Coffee_data[[#This Row],[ProductId]],Product!$B$4:$O$7,2,FALSE)</f>
        <v>Regular</v>
      </c>
      <c r="S1413" s="56" t="str">
        <f>HLOOKUP(Coffee_data[[#This Row],[ProductId]],Product!$B$4:$O$7,3,FALSE)</f>
        <v>Coffee</v>
      </c>
      <c r="T1413" s="56" t="str">
        <f>HLOOKUP(Coffee_data[[#This Row],[ProductId]],Product!$B$4:$O$7,4,FALSE)</f>
        <v>Columbian</v>
      </c>
    </row>
    <row r="1414" spans="1:20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171</v>
      </c>
      <c r="J1414">
        <v>230</v>
      </c>
      <c r="K1414">
        <v>393</v>
      </c>
      <c r="L1414">
        <v>206</v>
      </c>
      <c r="M1414">
        <v>3</v>
      </c>
      <c r="N1414" s="2">
        <v>41851</v>
      </c>
      <c r="O1414" s="19" t="str">
        <f>VLOOKUP(Coffee_data[[#This Row],[Area Code]],Location!$B$1:$E$157,2,FALSE)</f>
        <v>Washington</v>
      </c>
      <c r="P1414" s="19" t="str">
        <f>VLOOKUP(Coffee_data[[#This Row],[Area Code]],Location!$B$1:$E$157,3,FALSE)</f>
        <v>West</v>
      </c>
      <c r="Q1414" s="19" t="str">
        <f>VLOOKUP(Coffee_data[[#This Row],[Area Code]],Location!$B$1:$E$157,4,FALSE)</f>
        <v>Small Market</v>
      </c>
      <c r="R1414" s="56" t="str">
        <f>HLOOKUP(Coffee_data[[#This Row],[ProductId]],Product!$B$4:$O$7,2,FALSE)</f>
        <v>Decaf</v>
      </c>
      <c r="S1414" s="56" t="str">
        <f>HLOOKUP(Coffee_data[[#This Row],[ProductId]],Product!$B$4:$O$7,3,FALSE)</f>
        <v>Coffee</v>
      </c>
      <c r="T1414" s="56" t="str">
        <f>HLOOKUP(Coffee_data[[#This Row],[ProductId]],Product!$B$4:$O$7,4,FALSE)</f>
        <v>Decaf Irish Cream</v>
      </c>
    </row>
    <row r="1415" spans="1:20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56</v>
      </c>
      <c r="L1415">
        <v>206</v>
      </c>
      <c r="M1415">
        <v>4</v>
      </c>
      <c r="N1415" s="2">
        <v>41851</v>
      </c>
      <c r="O1415" s="19" t="str">
        <f>VLOOKUP(Coffee_data[[#This Row],[Area Code]],Location!$B$1:$E$157,2,FALSE)</f>
        <v>Washington</v>
      </c>
      <c r="P1415" s="19" t="str">
        <f>VLOOKUP(Coffee_data[[#This Row],[Area Code]],Location!$B$1:$E$157,3,FALSE)</f>
        <v>West</v>
      </c>
      <c r="Q1415" s="19" t="str">
        <f>VLOOKUP(Coffee_data[[#This Row],[Area Code]],Location!$B$1:$E$157,4,FALSE)</f>
        <v>Small Market</v>
      </c>
      <c r="R1415" s="56" t="str">
        <f>HLOOKUP(Coffee_data[[#This Row],[ProductId]],Product!$B$4:$O$7,2,FALSE)</f>
        <v>Regular</v>
      </c>
      <c r="S1415" s="56" t="str">
        <f>HLOOKUP(Coffee_data[[#This Row],[ProductId]],Product!$B$4:$O$7,3,FALSE)</f>
        <v>Espresso</v>
      </c>
      <c r="T1415" s="56" t="str">
        <f>HLOOKUP(Coffee_data[[#This Row],[ProductId]],Product!$B$4:$O$7,4,FALSE)</f>
        <v>Caffe Latte</v>
      </c>
    </row>
    <row r="1416" spans="1:20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41851</v>
      </c>
      <c r="O1416" s="19" t="str">
        <f>VLOOKUP(Coffee_data[[#This Row],[Area Code]],Location!$B$1:$E$157,2,FALSE)</f>
        <v>Washington</v>
      </c>
      <c r="P1416" s="19" t="str">
        <f>VLOOKUP(Coffee_data[[#This Row],[Area Code]],Location!$B$1:$E$157,3,FALSE)</f>
        <v>West</v>
      </c>
      <c r="Q1416" s="19" t="str">
        <f>VLOOKUP(Coffee_data[[#This Row],[Area Code]],Location!$B$1:$E$157,4,FALSE)</f>
        <v>Small Market</v>
      </c>
      <c r="R1416" s="56" t="str">
        <f>HLOOKUP(Coffee_data[[#This Row],[ProductId]],Product!$B$4:$O$7,2,FALSE)</f>
        <v>Regular</v>
      </c>
      <c r="S1416" s="56" t="str">
        <f>HLOOKUP(Coffee_data[[#This Row],[ProductId]],Product!$B$4:$O$7,3,FALSE)</f>
        <v>Espresso</v>
      </c>
      <c r="T1416" s="56" t="str">
        <f>HLOOKUP(Coffee_data[[#This Row],[ProductId]],Product!$B$4:$O$7,4,FALSE)</f>
        <v>Caffe Mocha</v>
      </c>
    </row>
    <row r="1417" spans="1:20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96</v>
      </c>
      <c r="J1417">
        <v>120</v>
      </c>
      <c r="K1417">
        <v>216</v>
      </c>
      <c r="L1417">
        <v>206</v>
      </c>
      <c r="M1417">
        <v>6</v>
      </c>
      <c r="N1417" s="2">
        <v>41851</v>
      </c>
      <c r="O1417" s="19" t="str">
        <f>VLOOKUP(Coffee_data[[#This Row],[Area Code]],Location!$B$1:$E$157,2,FALSE)</f>
        <v>Washington</v>
      </c>
      <c r="P1417" s="19" t="str">
        <f>VLOOKUP(Coffee_data[[#This Row],[Area Code]],Location!$B$1:$E$157,3,FALSE)</f>
        <v>West</v>
      </c>
      <c r="Q1417" s="19" t="str">
        <f>VLOOKUP(Coffee_data[[#This Row],[Area Code]],Location!$B$1:$E$157,4,FALSE)</f>
        <v>Small Market</v>
      </c>
      <c r="R1417" s="56" t="str">
        <f>HLOOKUP(Coffee_data[[#This Row],[ProductId]],Product!$B$4:$O$7,2,FALSE)</f>
        <v>Decaf</v>
      </c>
      <c r="S1417" s="56" t="str">
        <f>HLOOKUP(Coffee_data[[#This Row],[ProductId]],Product!$B$4:$O$7,3,FALSE)</f>
        <v>Espresso</v>
      </c>
      <c r="T1417" s="56" t="str">
        <f>HLOOKUP(Coffee_data[[#This Row],[ProductId]],Product!$B$4:$O$7,4,FALSE)</f>
        <v>Decaf Espresso</v>
      </c>
    </row>
    <row r="1418" spans="1:20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132</v>
      </c>
      <c r="J1418">
        <v>140</v>
      </c>
      <c r="K1418">
        <v>278</v>
      </c>
      <c r="L1418">
        <v>970</v>
      </c>
      <c r="M1418">
        <v>8</v>
      </c>
      <c r="N1418" s="2">
        <v>41882</v>
      </c>
      <c r="O1418" s="19" t="str">
        <f>VLOOKUP(Coffee_data[[#This Row],[Area Code]],Location!$B$1:$E$157,2,FALSE)</f>
        <v>Colorado</v>
      </c>
      <c r="P1418" s="19" t="str">
        <f>VLOOKUP(Coffee_data[[#This Row],[Area Code]],Location!$B$1:$E$157,3,FALSE)</f>
        <v>Central</v>
      </c>
      <c r="Q1418" s="19" t="str">
        <f>VLOOKUP(Coffee_data[[#This Row],[Area Code]],Location!$B$1:$E$157,4,FALSE)</f>
        <v>Major Market</v>
      </c>
      <c r="R1418" s="56" t="str">
        <f>HLOOKUP(Coffee_data[[#This Row],[ProductId]],Product!$B$4:$O$7,2,FALSE)</f>
        <v>Decaf</v>
      </c>
      <c r="S1418" s="56" t="str">
        <f>HLOOKUP(Coffee_data[[#This Row],[ProductId]],Product!$B$4:$O$7,3,FALSE)</f>
        <v>Herbal Tea</v>
      </c>
      <c r="T1418" s="56" t="str">
        <f>HLOOKUP(Coffee_data[[#This Row],[ProductId]],Product!$B$4:$O$7,4,FALSE)</f>
        <v>Chamomile</v>
      </c>
    </row>
    <row r="1419" spans="1:20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31</v>
      </c>
      <c r="J1419">
        <v>70</v>
      </c>
      <c r="K1419">
        <v>119</v>
      </c>
      <c r="L1419">
        <v>970</v>
      </c>
      <c r="M1419">
        <v>9</v>
      </c>
      <c r="N1419" s="2">
        <v>41882</v>
      </c>
      <c r="O1419" s="19" t="str">
        <f>VLOOKUP(Coffee_data[[#This Row],[Area Code]],Location!$B$1:$E$157,2,FALSE)</f>
        <v>Colorado</v>
      </c>
      <c r="P1419" s="19" t="str">
        <f>VLOOKUP(Coffee_data[[#This Row],[Area Code]],Location!$B$1:$E$157,3,FALSE)</f>
        <v>Central</v>
      </c>
      <c r="Q1419" s="19" t="str">
        <f>VLOOKUP(Coffee_data[[#This Row],[Area Code]],Location!$B$1:$E$157,4,FALSE)</f>
        <v>Major Market</v>
      </c>
      <c r="R1419" s="56" t="str">
        <f>HLOOKUP(Coffee_data[[#This Row],[ProductId]],Product!$B$4:$O$7,2,FALSE)</f>
        <v>Decaf</v>
      </c>
      <c r="S1419" s="56" t="str">
        <f>HLOOKUP(Coffee_data[[#This Row],[ProductId]],Product!$B$4:$O$7,3,FALSE)</f>
        <v>Herbal Tea</v>
      </c>
      <c r="T1419" s="56" t="str">
        <f>HLOOKUP(Coffee_data[[#This Row],[ProductId]],Product!$B$4:$O$7,4,FALSE)</f>
        <v>Lemon</v>
      </c>
    </row>
    <row r="1420" spans="1:20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41882</v>
      </c>
      <c r="O1420" s="19" t="str">
        <f>VLOOKUP(Coffee_data[[#This Row],[Area Code]],Location!$B$1:$E$157,2,FALSE)</f>
        <v>Colorado</v>
      </c>
      <c r="P1420" s="19" t="str">
        <f>VLOOKUP(Coffee_data[[#This Row],[Area Code]],Location!$B$1:$E$157,3,FALSE)</f>
        <v>Central</v>
      </c>
      <c r="Q1420" s="19" t="str">
        <f>VLOOKUP(Coffee_data[[#This Row],[Area Code]],Location!$B$1:$E$157,4,FALSE)</f>
        <v>Major Market</v>
      </c>
      <c r="R1420" s="56" t="str">
        <f>HLOOKUP(Coffee_data[[#This Row],[ProductId]],Product!$B$4:$O$7,2,FALSE)</f>
        <v>Decaf</v>
      </c>
      <c r="S1420" s="56" t="str">
        <f>HLOOKUP(Coffee_data[[#This Row],[ProductId]],Product!$B$4:$O$7,3,FALSE)</f>
        <v>Herbal Tea</v>
      </c>
      <c r="T1420" s="56" t="str">
        <f>HLOOKUP(Coffee_data[[#This Row],[ProductId]],Product!$B$4:$O$7,4,FALSE)</f>
        <v>Mint</v>
      </c>
    </row>
    <row r="1421" spans="1:20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41</v>
      </c>
      <c r="J1421">
        <v>50</v>
      </c>
      <c r="K1421">
        <v>69</v>
      </c>
      <c r="L1421">
        <v>970</v>
      </c>
      <c r="M1421">
        <v>11</v>
      </c>
      <c r="N1421" s="2">
        <v>41882</v>
      </c>
      <c r="O1421" s="19" t="str">
        <f>VLOOKUP(Coffee_data[[#This Row],[Area Code]],Location!$B$1:$E$157,2,FALSE)</f>
        <v>Colorado</v>
      </c>
      <c r="P1421" s="19" t="str">
        <f>VLOOKUP(Coffee_data[[#This Row],[Area Code]],Location!$B$1:$E$157,3,FALSE)</f>
        <v>Central</v>
      </c>
      <c r="Q1421" s="19" t="str">
        <f>VLOOKUP(Coffee_data[[#This Row],[Area Code]],Location!$B$1:$E$157,4,FALSE)</f>
        <v>Major Market</v>
      </c>
      <c r="R1421" s="56" t="str">
        <f>HLOOKUP(Coffee_data[[#This Row],[ProductId]],Product!$B$4:$O$7,2,FALSE)</f>
        <v>Regular</v>
      </c>
      <c r="S1421" s="56" t="str">
        <f>HLOOKUP(Coffee_data[[#This Row],[ProductId]],Product!$B$4:$O$7,3,FALSE)</f>
        <v>Tea</v>
      </c>
      <c r="T1421" s="56" t="str">
        <f>HLOOKUP(Coffee_data[[#This Row],[ProductId]],Product!$B$4:$O$7,4,FALSE)</f>
        <v>Darjeeling</v>
      </c>
    </row>
    <row r="1422" spans="1:20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78</v>
      </c>
      <c r="L1422">
        <v>720</v>
      </c>
      <c r="M1422">
        <v>12</v>
      </c>
      <c r="N1422" s="2">
        <v>41882</v>
      </c>
      <c r="O1422" s="19" t="str">
        <f>VLOOKUP(Coffee_data[[#This Row],[Area Code]],Location!$B$1:$E$157,2,FALSE)</f>
        <v>Colorado</v>
      </c>
      <c r="P1422" s="19" t="str">
        <f>VLOOKUP(Coffee_data[[#This Row],[Area Code]],Location!$B$1:$E$157,3,FALSE)</f>
        <v>Central</v>
      </c>
      <c r="Q1422" s="19" t="str">
        <f>VLOOKUP(Coffee_data[[#This Row],[Area Code]],Location!$B$1:$E$157,4,FALSE)</f>
        <v>Major Market</v>
      </c>
      <c r="R1422" s="56" t="str">
        <f>HLOOKUP(Coffee_data[[#This Row],[ProductId]],Product!$B$4:$O$7,2,FALSE)</f>
        <v>Regular</v>
      </c>
      <c r="S1422" s="56" t="str">
        <f>HLOOKUP(Coffee_data[[#This Row],[ProductId]],Product!$B$4:$O$7,3,FALSE)</f>
        <v>Tea</v>
      </c>
      <c r="T1422" s="56" t="str">
        <f>HLOOKUP(Coffee_data[[#This Row],[ProductId]],Product!$B$4:$O$7,4,FALSE)</f>
        <v>Earl Grey</v>
      </c>
    </row>
    <row r="1423" spans="1:20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133</v>
      </c>
      <c r="L1423">
        <v>970</v>
      </c>
      <c r="M1423">
        <v>13</v>
      </c>
      <c r="N1423" s="2">
        <v>41882</v>
      </c>
      <c r="O1423" s="19" t="str">
        <f>VLOOKUP(Coffee_data[[#This Row],[Area Code]],Location!$B$1:$E$157,2,FALSE)</f>
        <v>Colorado</v>
      </c>
      <c r="P1423" s="19" t="str">
        <f>VLOOKUP(Coffee_data[[#This Row],[Area Code]],Location!$B$1:$E$157,3,FALSE)</f>
        <v>Central</v>
      </c>
      <c r="Q1423" s="19" t="str">
        <f>VLOOKUP(Coffee_data[[#This Row],[Area Code]],Location!$B$1:$E$157,4,FALSE)</f>
        <v>Major Market</v>
      </c>
      <c r="R1423" s="56" t="str">
        <f>HLOOKUP(Coffee_data[[#This Row],[ProductId]],Product!$B$4:$O$7,2,FALSE)</f>
        <v>Regular</v>
      </c>
      <c r="S1423" s="56" t="str">
        <f>HLOOKUP(Coffee_data[[#This Row],[ProductId]],Product!$B$4:$O$7,3,FALSE)</f>
        <v>Tea</v>
      </c>
      <c r="T1423" s="56" t="str">
        <f>HLOOKUP(Coffee_data[[#This Row],[ProductId]],Product!$B$4:$O$7,4,FALSE)</f>
        <v>Green Tea</v>
      </c>
    </row>
    <row r="1424" spans="1:20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85</v>
      </c>
      <c r="J1424">
        <v>140</v>
      </c>
      <c r="K1424">
        <v>225</v>
      </c>
      <c r="L1424">
        <v>303</v>
      </c>
      <c r="M1424">
        <v>5</v>
      </c>
      <c r="N1424" s="2">
        <v>41882</v>
      </c>
      <c r="O1424" s="19" t="str">
        <f>VLOOKUP(Coffee_data[[#This Row],[Area Code]],Location!$B$1:$E$157,2,FALSE)</f>
        <v>Colorado</v>
      </c>
      <c r="P1424" s="19" t="str">
        <f>VLOOKUP(Coffee_data[[#This Row],[Area Code]],Location!$B$1:$E$157,3,FALSE)</f>
        <v>Central</v>
      </c>
      <c r="Q1424" s="19" t="str">
        <f>VLOOKUP(Coffee_data[[#This Row],[Area Code]],Location!$B$1:$E$157,4,FALSE)</f>
        <v>Major Market</v>
      </c>
      <c r="R1424" s="56" t="str">
        <f>HLOOKUP(Coffee_data[[#This Row],[ProductId]],Product!$B$4:$O$7,2,FALSE)</f>
        <v>Regular</v>
      </c>
      <c r="S1424" s="56" t="str">
        <f>HLOOKUP(Coffee_data[[#This Row],[ProductId]],Product!$B$4:$O$7,3,FALSE)</f>
        <v>Espresso</v>
      </c>
      <c r="T1424" s="56" t="str">
        <f>HLOOKUP(Coffee_data[[#This Row],[ProductId]],Product!$B$4:$O$7,4,FALSE)</f>
        <v>Caffe Mocha</v>
      </c>
    </row>
    <row r="1425" spans="1:20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66</v>
      </c>
      <c r="J1425">
        <v>110</v>
      </c>
      <c r="K1425">
        <v>176</v>
      </c>
      <c r="L1425">
        <v>303</v>
      </c>
      <c r="M1425">
        <v>6</v>
      </c>
      <c r="N1425" s="2">
        <v>41882</v>
      </c>
      <c r="O1425" s="19" t="str">
        <f>VLOOKUP(Coffee_data[[#This Row],[Area Code]],Location!$B$1:$E$157,2,FALSE)</f>
        <v>Colorado</v>
      </c>
      <c r="P1425" s="19" t="str">
        <f>VLOOKUP(Coffee_data[[#This Row],[Area Code]],Location!$B$1:$E$157,3,FALSE)</f>
        <v>Central</v>
      </c>
      <c r="Q1425" s="19" t="str">
        <f>VLOOKUP(Coffee_data[[#This Row],[Area Code]],Location!$B$1:$E$157,4,FALSE)</f>
        <v>Major Market</v>
      </c>
      <c r="R1425" s="56" t="str">
        <f>HLOOKUP(Coffee_data[[#This Row],[ProductId]],Product!$B$4:$O$7,2,FALSE)</f>
        <v>Decaf</v>
      </c>
      <c r="S1425" s="56" t="str">
        <f>HLOOKUP(Coffee_data[[#This Row],[ProductId]],Product!$B$4:$O$7,3,FALSE)</f>
        <v>Espresso</v>
      </c>
      <c r="T1425" s="56" t="str">
        <f>HLOOKUP(Coffee_data[[#This Row],[ProductId]],Product!$B$4:$O$7,4,FALSE)</f>
        <v>Decaf Espresso</v>
      </c>
    </row>
    <row r="1426" spans="1:20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311</v>
      </c>
      <c r="L1426">
        <v>970</v>
      </c>
      <c r="M1426">
        <v>1</v>
      </c>
      <c r="N1426" s="2">
        <v>41882</v>
      </c>
      <c r="O1426" s="19" t="str">
        <f>VLOOKUP(Coffee_data[[#This Row],[Area Code]],Location!$B$1:$E$157,2,FALSE)</f>
        <v>Colorado</v>
      </c>
      <c r="P1426" s="19" t="str">
        <f>VLOOKUP(Coffee_data[[#This Row],[Area Code]],Location!$B$1:$E$157,3,FALSE)</f>
        <v>Central</v>
      </c>
      <c r="Q1426" s="19" t="str">
        <f>VLOOKUP(Coffee_data[[#This Row],[Area Code]],Location!$B$1:$E$157,4,FALSE)</f>
        <v>Major Market</v>
      </c>
      <c r="R1426" s="56" t="str">
        <f>HLOOKUP(Coffee_data[[#This Row],[ProductId]],Product!$B$4:$O$7,2,FALSE)</f>
        <v>Regular</v>
      </c>
      <c r="S1426" s="56" t="str">
        <f>HLOOKUP(Coffee_data[[#This Row],[ProductId]],Product!$B$4:$O$7,3,FALSE)</f>
        <v>Coffee</v>
      </c>
      <c r="T1426" s="56" t="str">
        <f>HLOOKUP(Coffee_data[[#This Row],[ProductId]],Product!$B$4:$O$7,4,FALSE)</f>
        <v>Amaretto</v>
      </c>
    </row>
    <row r="1427" spans="1:20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62</v>
      </c>
      <c r="J1427">
        <v>70</v>
      </c>
      <c r="K1427">
        <v>128</v>
      </c>
      <c r="L1427">
        <v>970</v>
      </c>
      <c r="M1427">
        <v>2</v>
      </c>
      <c r="N1427" s="2">
        <v>41882</v>
      </c>
      <c r="O1427" s="19" t="str">
        <f>VLOOKUP(Coffee_data[[#This Row],[Area Code]],Location!$B$1:$E$157,2,FALSE)</f>
        <v>Colorado</v>
      </c>
      <c r="P1427" s="19" t="str">
        <f>VLOOKUP(Coffee_data[[#This Row],[Area Code]],Location!$B$1:$E$157,3,FALSE)</f>
        <v>Central</v>
      </c>
      <c r="Q1427" s="19" t="str">
        <f>VLOOKUP(Coffee_data[[#This Row],[Area Code]],Location!$B$1:$E$157,4,FALSE)</f>
        <v>Major Market</v>
      </c>
      <c r="R1427" s="56" t="str">
        <f>HLOOKUP(Coffee_data[[#This Row],[ProductId]],Product!$B$4:$O$7,2,FALSE)</f>
        <v>Regular</v>
      </c>
      <c r="S1427" s="56" t="str">
        <f>HLOOKUP(Coffee_data[[#This Row],[ProductId]],Product!$B$4:$O$7,3,FALSE)</f>
        <v>Coffee</v>
      </c>
      <c r="T1427" s="56" t="str">
        <f>HLOOKUP(Coffee_data[[#This Row],[ProductId]],Product!$B$4:$O$7,4,FALSE)</f>
        <v>Columbian</v>
      </c>
    </row>
    <row r="1428" spans="1:20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41882</v>
      </c>
      <c r="O1428" s="19" t="str">
        <f>VLOOKUP(Coffee_data[[#This Row],[Area Code]],Location!$B$1:$E$157,2,FALSE)</f>
        <v>Colorado</v>
      </c>
      <c r="P1428" s="19" t="str">
        <f>VLOOKUP(Coffee_data[[#This Row],[Area Code]],Location!$B$1:$E$157,3,FALSE)</f>
        <v>Central</v>
      </c>
      <c r="Q1428" s="19" t="str">
        <f>VLOOKUP(Coffee_data[[#This Row],[Area Code]],Location!$B$1:$E$157,4,FALSE)</f>
        <v>Major Market</v>
      </c>
      <c r="R1428" s="56" t="str">
        <f>HLOOKUP(Coffee_data[[#This Row],[ProductId]],Product!$B$4:$O$7,2,FALSE)</f>
        <v>Decaf</v>
      </c>
      <c r="S1428" s="56" t="str">
        <f>HLOOKUP(Coffee_data[[#This Row],[ProductId]],Product!$B$4:$O$7,3,FALSE)</f>
        <v>Coffee</v>
      </c>
      <c r="T1428" s="56" t="str">
        <f>HLOOKUP(Coffee_data[[#This Row],[ProductId]],Product!$B$4:$O$7,4,FALSE)</f>
        <v>Decaf Irish Cream</v>
      </c>
    </row>
    <row r="1429" spans="1:20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252</v>
      </c>
      <c r="L1429">
        <v>708</v>
      </c>
      <c r="M1429">
        <v>8</v>
      </c>
      <c r="N1429" s="2">
        <v>41882</v>
      </c>
      <c r="O1429" s="19" t="str">
        <f>VLOOKUP(Coffee_data[[#This Row],[Area Code]],Location!$B$1:$E$157,2,FALSE)</f>
        <v>Illinois</v>
      </c>
      <c r="P1429" s="19" t="str">
        <f>VLOOKUP(Coffee_data[[#This Row],[Area Code]],Location!$B$1:$E$157,3,FALSE)</f>
        <v>Central</v>
      </c>
      <c r="Q1429" s="19" t="str">
        <f>VLOOKUP(Coffee_data[[#This Row],[Area Code]],Location!$B$1:$E$157,4,FALSE)</f>
        <v>Major Market</v>
      </c>
      <c r="R1429" s="56" t="str">
        <f>HLOOKUP(Coffee_data[[#This Row],[ProductId]],Product!$B$4:$O$7,2,FALSE)</f>
        <v>Decaf</v>
      </c>
      <c r="S1429" s="56" t="str">
        <f>HLOOKUP(Coffee_data[[#This Row],[ProductId]],Product!$B$4:$O$7,3,FALSE)</f>
        <v>Herbal Tea</v>
      </c>
      <c r="T1429" s="56" t="str">
        <f>HLOOKUP(Coffee_data[[#This Row],[ProductId]],Product!$B$4:$O$7,4,FALSE)</f>
        <v>Chamomile</v>
      </c>
    </row>
    <row r="1430" spans="1:20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41882</v>
      </c>
      <c r="O1430" s="19" t="str">
        <f>VLOOKUP(Coffee_data[[#This Row],[Area Code]],Location!$B$1:$E$157,2,FALSE)</f>
        <v>Illinois</v>
      </c>
      <c r="P1430" s="19" t="str">
        <f>VLOOKUP(Coffee_data[[#This Row],[Area Code]],Location!$B$1:$E$157,3,FALSE)</f>
        <v>Central</v>
      </c>
      <c r="Q1430" s="19" t="str">
        <f>VLOOKUP(Coffee_data[[#This Row],[Area Code]],Location!$B$1:$E$157,4,FALSE)</f>
        <v>Major Market</v>
      </c>
      <c r="R1430" s="56" t="str">
        <f>HLOOKUP(Coffee_data[[#This Row],[ProductId]],Product!$B$4:$O$7,2,FALSE)</f>
        <v>Decaf</v>
      </c>
      <c r="S1430" s="56" t="str">
        <f>HLOOKUP(Coffee_data[[#This Row],[ProductId]],Product!$B$4:$O$7,3,FALSE)</f>
        <v>Herbal Tea</v>
      </c>
      <c r="T1430" s="56" t="str">
        <f>HLOOKUP(Coffee_data[[#This Row],[ProductId]],Product!$B$4:$O$7,4,FALSE)</f>
        <v>Lemon</v>
      </c>
    </row>
    <row r="1431" spans="1:20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70</v>
      </c>
      <c r="J1431">
        <v>130</v>
      </c>
      <c r="K1431">
        <v>200</v>
      </c>
      <c r="L1431">
        <v>773</v>
      </c>
      <c r="M1431">
        <v>10</v>
      </c>
      <c r="N1431" s="2">
        <v>41882</v>
      </c>
      <c r="O1431" s="19" t="str">
        <f>VLOOKUP(Coffee_data[[#This Row],[Area Code]],Location!$B$1:$E$157,2,FALSE)</f>
        <v>Illinois</v>
      </c>
      <c r="P1431" s="19" t="str">
        <f>VLOOKUP(Coffee_data[[#This Row],[Area Code]],Location!$B$1:$E$157,3,FALSE)</f>
        <v>Central</v>
      </c>
      <c r="Q1431" s="19" t="str">
        <f>VLOOKUP(Coffee_data[[#This Row],[Area Code]],Location!$B$1:$E$157,4,FALSE)</f>
        <v>Major Market</v>
      </c>
      <c r="R1431" s="56" t="str">
        <f>HLOOKUP(Coffee_data[[#This Row],[ProductId]],Product!$B$4:$O$7,2,FALSE)</f>
        <v>Decaf</v>
      </c>
      <c r="S1431" s="56" t="str">
        <f>HLOOKUP(Coffee_data[[#This Row],[ProductId]],Product!$B$4:$O$7,3,FALSE)</f>
        <v>Herbal Tea</v>
      </c>
      <c r="T1431" s="56" t="str">
        <f>HLOOKUP(Coffee_data[[#This Row],[ProductId]],Product!$B$4:$O$7,4,FALSE)</f>
        <v>Mint</v>
      </c>
    </row>
    <row r="1432" spans="1:20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159</v>
      </c>
      <c r="L1432">
        <v>815</v>
      </c>
      <c r="M1432">
        <v>11</v>
      </c>
      <c r="N1432" s="2">
        <v>41882</v>
      </c>
      <c r="O1432" s="19" t="str">
        <f>VLOOKUP(Coffee_data[[#This Row],[Area Code]],Location!$B$1:$E$157,2,FALSE)</f>
        <v>Illinois</v>
      </c>
      <c r="P1432" s="19" t="str">
        <f>VLOOKUP(Coffee_data[[#This Row],[Area Code]],Location!$B$1:$E$157,3,FALSE)</f>
        <v>Central</v>
      </c>
      <c r="Q1432" s="19" t="str">
        <f>VLOOKUP(Coffee_data[[#This Row],[Area Code]],Location!$B$1:$E$157,4,FALSE)</f>
        <v>Major Market</v>
      </c>
      <c r="R1432" s="56" t="str">
        <f>HLOOKUP(Coffee_data[[#This Row],[ProductId]],Product!$B$4:$O$7,2,FALSE)</f>
        <v>Regular</v>
      </c>
      <c r="S1432" s="56" t="str">
        <f>HLOOKUP(Coffee_data[[#This Row],[ProductId]],Product!$B$4:$O$7,3,FALSE)</f>
        <v>Tea</v>
      </c>
      <c r="T1432" s="56" t="str">
        <f>HLOOKUP(Coffee_data[[#This Row],[ProductId]],Product!$B$4:$O$7,4,FALSE)</f>
        <v>Darjeeling</v>
      </c>
    </row>
    <row r="1433" spans="1:20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118</v>
      </c>
      <c r="L1433">
        <v>773</v>
      </c>
      <c r="M1433">
        <v>12</v>
      </c>
      <c r="N1433" s="2">
        <v>41882</v>
      </c>
      <c r="O1433" s="19" t="str">
        <f>VLOOKUP(Coffee_data[[#This Row],[Area Code]],Location!$B$1:$E$157,2,FALSE)</f>
        <v>Illinois</v>
      </c>
      <c r="P1433" s="19" t="str">
        <f>VLOOKUP(Coffee_data[[#This Row],[Area Code]],Location!$B$1:$E$157,3,FALSE)</f>
        <v>Central</v>
      </c>
      <c r="Q1433" s="19" t="str">
        <f>VLOOKUP(Coffee_data[[#This Row],[Area Code]],Location!$B$1:$E$157,4,FALSE)</f>
        <v>Major Market</v>
      </c>
      <c r="R1433" s="56" t="str">
        <f>HLOOKUP(Coffee_data[[#This Row],[ProductId]],Product!$B$4:$O$7,2,FALSE)</f>
        <v>Regular</v>
      </c>
      <c r="S1433" s="56" t="str">
        <f>HLOOKUP(Coffee_data[[#This Row],[ProductId]],Product!$B$4:$O$7,3,FALSE)</f>
        <v>Tea</v>
      </c>
      <c r="T1433" s="56" t="str">
        <f>HLOOKUP(Coffee_data[[#This Row],[ProductId]],Product!$B$4:$O$7,4,FALSE)</f>
        <v>Earl Grey</v>
      </c>
    </row>
    <row r="1434" spans="1:20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41882</v>
      </c>
      <c r="O1434" s="19" t="str">
        <f>VLOOKUP(Coffee_data[[#This Row],[Area Code]],Location!$B$1:$E$157,2,FALSE)</f>
        <v>Illinois</v>
      </c>
      <c r="P1434" s="19" t="str">
        <f>VLOOKUP(Coffee_data[[#This Row],[Area Code]],Location!$B$1:$E$157,3,FALSE)</f>
        <v>Central</v>
      </c>
      <c r="Q1434" s="19" t="str">
        <f>VLOOKUP(Coffee_data[[#This Row],[Area Code]],Location!$B$1:$E$157,4,FALSE)</f>
        <v>Major Market</v>
      </c>
      <c r="R1434" s="56" t="str">
        <f>HLOOKUP(Coffee_data[[#This Row],[ProductId]],Product!$B$4:$O$7,2,FALSE)</f>
        <v>Regular</v>
      </c>
      <c r="S1434" s="56" t="str">
        <f>HLOOKUP(Coffee_data[[#This Row],[ProductId]],Product!$B$4:$O$7,3,FALSE)</f>
        <v>Espresso</v>
      </c>
      <c r="T1434" s="56" t="str">
        <f>HLOOKUP(Coffee_data[[#This Row],[ProductId]],Product!$B$4:$O$7,4,FALSE)</f>
        <v>Caffe Mocha</v>
      </c>
    </row>
    <row r="1435" spans="1:20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41882</v>
      </c>
      <c r="O1435" s="19" t="str">
        <f>VLOOKUP(Coffee_data[[#This Row],[Area Code]],Location!$B$1:$E$157,2,FALSE)</f>
        <v>Illinois</v>
      </c>
      <c r="P1435" s="19" t="str">
        <f>VLOOKUP(Coffee_data[[#This Row],[Area Code]],Location!$B$1:$E$157,3,FALSE)</f>
        <v>Central</v>
      </c>
      <c r="Q1435" s="19" t="str">
        <f>VLOOKUP(Coffee_data[[#This Row],[Area Code]],Location!$B$1:$E$157,4,FALSE)</f>
        <v>Major Market</v>
      </c>
      <c r="R1435" s="56" t="str">
        <f>HLOOKUP(Coffee_data[[#This Row],[ProductId]],Product!$B$4:$O$7,2,FALSE)</f>
        <v>Decaf</v>
      </c>
      <c r="S1435" s="56" t="str">
        <f>HLOOKUP(Coffee_data[[#This Row],[ProductId]],Product!$B$4:$O$7,3,FALSE)</f>
        <v>Espresso</v>
      </c>
      <c r="T1435" s="56" t="str">
        <f>HLOOKUP(Coffee_data[[#This Row],[ProductId]],Product!$B$4:$O$7,4,FALSE)</f>
        <v>Decaf Espresso</v>
      </c>
    </row>
    <row r="1436" spans="1:20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154</v>
      </c>
      <c r="J1436">
        <v>230</v>
      </c>
      <c r="K1436">
        <v>402</v>
      </c>
      <c r="L1436">
        <v>309</v>
      </c>
      <c r="M1436">
        <v>2</v>
      </c>
      <c r="N1436" s="2">
        <v>41882</v>
      </c>
      <c r="O1436" s="19" t="str">
        <f>VLOOKUP(Coffee_data[[#This Row],[Area Code]],Location!$B$1:$E$157,2,FALSE)</f>
        <v>Illinois</v>
      </c>
      <c r="P1436" s="19" t="str">
        <f>VLOOKUP(Coffee_data[[#This Row],[Area Code]],Location!$B$1:$E$157,3,FALSE)</f>
        <v>Central</v>
      </c>
      <c r="Q1436" s="19" t="str">
        <f>VLOOKUP(Coffee_data[[#This Row],[Area Code]],Location!$B$1:$E$157,4,FALSE)</f>
        <v>Major Market</v>
      </c>
      <c r="R1436" s="56" t="str">
        <f>HLOOKUP(Coffee_data[[#This Row],[ProductId]],Product!$B$4:$O$7,2,FALSE)</f>
        <v>Regular</v>
      </c>
      <c r="S1436" s="56" t="str">
        <f>HLOOKUP(Coffee_data[[#This Row],[ProductId]],Product!$B$4:$O$7,3,FALSE)</f>
        <v>Coffee</v>
      </c>
      <c r="T1436" s="56" t="str">
        <f>HLOOKUP(Coffee_data[[#This Row],[ProductId]],Product!$B$4:$O$7,4,FALSE)</f>
        <v>Columbian</v>
      </c>
    </row>
    <row r="1437" spans="1:20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307</v>
      </c>
      <c r="L1437">
        <v>708</v>
      </c>
      <c r="M1437">
        <v>3</v>
      </c>
      <c r="N1437" s="2">
        <v>41882</v>
      </c>
      <c r="O1437" s="19" t="str">
        <f>VLOOKUP(Coffee_data[[#This Row],[Area Code]],Location!$B$1:$E$157,2,FALSE)</f>
        <v>Illinois</v>
      </c>
      <c r="P1437" s="19" t="str">
        <f>VLOOKUP(Coffee_data[[#This Row],[Area Code]],Location!$B$1:$E$157,3,FALSE)</f>
        <v>Central</v>
      </c>
      <c r="Q1437" s="19" t="str">
        <f>VLOOKUP(Coffee_data[[#This Row],[Area Code]],Location!$B$1:$E$157,4,FALSE)</f>
        <v>Major Market</v>
      </c>
      <c r="R1437" s="56" t="str">
        <f>HLOOKUP(Coffee_data[[#This Row],[ProductId]],Product!$B$4:$O$7,2,FALSE)</f>
        <v>Decaf</v>
      </c>
      <c r="S1437" s="56" t="str">
        <f>HLOOKUP(Coffee_data[[#This Row],[ProductId]],Product!$B$4:$O$7,3,FALSE)</f>
        <v>Coffee</v>
      </c>
      <c r="T1437" s="56" t="str">
        <f>HLOOKUP(Coffee_data[[#This Row],[ProductId]],Product!$B$4:$O$7,4,FALSE)</f>
        <v>Decaf Irish Cream</v>
      </c>
    </row>
    <row r="1438" spans="1:20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248</v>
      </c>
      <c r="J1438">
        <v>300</v>
      </c>
      <c r="K1438">
        <v>510</v>
      </c>
      <c r="L1438">
        <v>712</v>
      </c>
      <c r="M1438">
        <v>8</v>
      </c>
      <c r="N1438" s="2">
        <v>41882</v>
      </c>
      <c r="O1438" s="19" t="str">
        <f>VLOOKUP(Coffee_data[[#This Row],[Area Code]],Location!$B$1:$E$157,2,FALSE)</f>
        <v>Iowa</v>
      </c>
      <c r="P1438" s="19" t="str">
        <f>VLOOKUP(Coffee_data[[#This Row],[Area Code]],Location!$B$1:$E$157,3,FALSE)</f>
        <v>Central</v>
      </c>
      <c r="Q1438" s="19" t="str">
        <f>VLOOKUP(Coffee_data[[#This Row],[Area Code]],Location!$B$1:$E$157,4,FALSE)</f>
        <v>Small Market</v>
      </c>
      <c r="R1438" s="56" t="str">
        <f>HLOOKUP(Coffee_data[[#This Row],[ProductId]],Product!$B$4:$O$7,2,FALSE)</f>
        <v>Decaf</v>
      </c>
      <c r="S1438" s="56" t="str">
        <f>HLOOKUP(Coffee_data[[#This Row],[ProductId]],Product!$B$4:$O$7,3,FALSE)</f>
        <v>Herbal Tea</v>
      </c>
      <c r="T1438" s="56" t="str">
        <f>HLOOKUP(Coffee_data[[#This Row],[ProductId]],Product!$B$4:$O$7,4,FALSE)</f>
        <v>Chamomile</v>
      </c>
    </row>
    <row r="1439" spans="1:20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84</v>
      </c>
      <c r="J1439">
        <v>160</v>
      </c>
      <c r="K1439">
        <v>269</v>
      </c>
      <c r="L1439">
        <v>563</v>
      </c>
      <c r="M1439">
        <v>9</v>
      </c>
      <c r="N1439" s="2">
        <v>41882</v>
      </c>
      <c r="O1439" s="19" t="str">
        <f>VLOOKUP(Coffee_data[[#This Row],[Area Code]],Location!$B$1:$E$157,2,FALSE)</f>
        <v>Iowa</v>
      </c>
      <c r="P1439" s="19" t="str">
        <f>VLOOKUP(Coffee_data[[#This Row],[Area Code]],Location!$B$1:$E$157,3,FALSE)</f>
        <v>Central</v>
      </c>
      <c r="Q1439" s="19" t="str">
        <f>VLOOKUP(Coffee_data[[#This Row],[Area Code]],Location!$B$1:$E$157,4,FALSE)</f>
        <v>Small Market</v>
      </c>
      <c r="R1439" s="56" t="str">
        <f>HLOOKUP(Coffee_data[[#This Row],[ProductId]],Product!$B$4:$O$7,2,FALSE)</f>
        <v>Decaf</v>
      </c>
      <c r="S1439" s="56" t="str">
        <f>HLOOKUP(Coffee_data[[#This Row],[ProductId]],Product!$B$4:$O$7,3,FALSE)</f>
        <v>Herbal Tea</v>
      </c>
      <c r="T1439" s="56" t="str">
        <f>HLOOKUP(Coffee_data[[#This Row],[ProductId]],Product!$B$4:$O$7,4,FALSE)</f>
        <v>Lemon</v>
      </c>
    </row>
    <row r="1440" spans="1:20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419</v>
      </c>
      <c r="L1440">
        <v>641</v>
      </c>
      <c r="M1440">
        <v>11</v>
      </c>
      <c r="N1440" s="2">
        <v>41882</v>
      </c>
      <c r="O1440" s="19" t="str">
        <f>VLOOKUP(Coffee_data[[#This Row],[Area Code]],Location!$B$1:$E$157,2,FALSE)</f>
        <v>Iowa</v>
      </c>
      <c r="P1440" s="19" t="str">
        <f>VLOOKUP(Coffee_data[[#This Row],[Area Code]],Location!$B$1:$E$157,3,FALSE)</f>
        <v>Central</v>
      </c>
      <c r="Q1440" s="19" t="str">
        <f>VLOOKUP(Coffee_data[[#This Row],[Area Code]],Location!$B$1:$E$157,4,FALSE)</f>
        <v>Small Market</v>
      </c>
      <c r="R1440" s="56" t="str">
        <f>HLOOKUP(Coffee_data[[#This Row],[ProductId]],Product!$B$4:$O$7,2,FALSE)</f>
        <v>Regular</v>
      </c>
      <c r="S1440" s="56" t="str">
        <f>HLOOKUP(Coffee_data[[#This Row],[ProductId]],Product!$B$4:$O$7,3,FALSE)</f>
        <v>Tea</v>
      </c>
      <c r="T1440" s="56" t="str">
        <f>HLOOKUP(Coffee_data[[#This Row],[ProductId]],Product!$B$4:$O$7,4,FALSE)</f>
        <v>Darjeeling</v>
      </c>
    </row>
    <row r="1441" spans="1:20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342</v>
      </c>
      <c r="J1441">
        <v>340</v>
      </c>
      <c r="K1441">
        <v>590</v>
      </c>
      <c r="L1441">
        <v>712</v>
      </c>
      <c r="M1441">
        <v>12</v>
      </c>
      <c r="N1441" s="2">
        <v>41882</v>
      </c>
      <c r="O1441" s="19" t="str">
        <f>VLOOKUP(Coffee_data[[#This Row],[Area Code]],Location!$B$1:$E$157,2,FALSE)</f>
        <v>Iowa</v>
      </c>
      <c r="P1441" s="19" t="str">
        <f>VLOOKUP(Coffee_data[[#This Row],[Area Code]],Location!$B$1:$E$157,3,FALSE)</f>
        <v>Central</v>
      </c>
      <c r="Q1441" s="19" t="str">
        <f>VLOOKUP(Coffee_data[[#This Row],[Area Code]],Location!$B$1:$E$157,4,FALSE)</f>
        <v>Small Market</v>
      </c>
      <c r="R1441" s="56" t="str">
        <f>HLOOKUP(Coffee_data[[#This Row],[ProductId]],Product!$B$4:$O$7,2,FALSE)</f>
        <v>Regular</v>
      </c>
      <c r="S1441" s="56" t="str">
        <f>HLOOKUP(Coffee_data[[#This Row],[ProductId]],Product!$B$4:$O$7,3,FALSE)</f>
        <v>Tea</v>
      </c>
      <c r="T1441" s="56" t="str">
        <f>HLOOKUP(Coffee_data[[#This Row],[ProductId]],Product!$B$4:$O$7,4,FALSE)</f>
        <v>Earl Grey</v>
      </c>
    </row>
    <row r="1442" spans="1:20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65</v>
      </c>
      <c r="L1442">
        <v>515</v>
      </c>
      <c r="M1442">
        <v>5</v>
      </c>
      <c r="N1442" s="2">
        <v>41882</v>
      </c>
      <c r="O1442" s="19" t="str">
        <f>VLOOKUP(Coffee_data[[#This Row],[Area Code]],Location!$B$1:$E$157,2,FALSE)</f>
        <v>Iowa</v>
      </c>
      <c r="P1442" s="19" t="str">
        <f>VLOOKUP(Coffee_data[[#This Row],[Area Code]],Location!$B$1:$E$157,3,FALSE)</f>
        <v>Central</v>
      </c>
      <c r="Q1442" s="19" t="str">
        <f>VLOOKUP(Coffee_data[[#This Row],[Area Code]],Location!$B$1:$E$157,4,FALSE)</f>
        <v>Small Market</v>
      </c>
      <c r="R1442" s="56" t="str">
        <f>HLOOKUP(Coffee_data[[#This Row],[ProductId]],Product!$B$4:$O$7,2,FALSE)</f>
        <v>Regular</v>
      </c>
      <c r="S1442" s="56" t="str">
        <f>HLOOKUP(Coffee_data[[#This Row],[ProductId]],Product!$B$4:$O$7,3,FALSE)</f>
        <v>Espresso</v>
      </c>
      <c r="T1442" s="56" t="str">
        <f>HLOOKUP(Coffee_data[[#This Row],[ProductId]],Product!$B$4:$O$7,4,FALSE)</f>
        <v>Caffe Mocha</v>
      </c>
    </row>
    <row r="1443" spans="1:20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41882</v>
      </c>
      <c r="O1443" s="19" t="str">
        <f>VLOOKUP(Coffee_data[[#This Row],[Area Code]],Location!$B$1:$E$157,2,FALSE)</f>
        <v>Iowa</v>
      </c>
      <c r="P1443" s="19" t="str">
        <f>VLOOKUP(Coffee_data[[#This Row],[Area Code]],Location!$B$1:$E$157,3,FALSE)</f>
        <v>Central</v>
      </c>
      <c r="Q1443" s="19" t="str">
        <f>VLOOKUP(Coffee_data[[#This Row],[Area Code]],Location!$B$1:$E$157,4,FALSE)</f>
        <v>Small Market</v>
      </c>
      <c r="R1443" s="56" t="str">
        <f>HLOOKUP(Coffee_data[[#This Row],[ProductId]],Product!$B$4:$O$7,2,FALSE)</f>
        <v>Decaf</v>
      </c>
      <c r="S1443" s="56" t="str">
        <f>HLOOKUP(Coffee_data[[#This Row],[ProductId]],Product!$B$4:$O$7,3,FALSE)</f>
        <v>Espresso</v>
      </c>
      <c r="T1443" s="56" t="str">
        <f>HLOOKUP(Coffee_data[[#This Row],[ProductId]],Product!$B$4:$O$7,4,FALSE)</f>
        <v>Decaf Espresso</v>
      </c>
    </row>
    <row r="1444" spans="1:20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51</v>
      </c>
      <c r="L1444">
        <v>319</v>
      </c>
      <c r="M1444">
        <v>1</v>
      </c>
      <c r="N1444" s="2">
        <v>41882</v>
      </c>
      <c r="O1444" s="19" t="str">
        <f>VLOOKUP(Coffee_data[[#This Row],[Area Code]],Location!$B$1:$E$157,2,FALSE)</f>
        <v>Iowa</v>
      </c>
      <c r="P1444" s="19" t="str">
        <f>VLOOKUP(Coffee_data[[#This Row],[Area Code]],Location!$B$1:$E$157,3,FALSE)</f>
        <v>Central</v>
      </c>
      <c r="Q1444" s="19" t="str">
        <f>VLOOKUP(Coffee_data[[#This Row],[Area Code]],Location!$B$1:$E$157,4,FALSE)</f>
        <v>Small Market</v>
      </c>
      <c r="R1444" s="56" t="str">
        <f>HLOOKUP(Coffee_data[[#This Row],[ProductId]],Product!$B$4:$O$7,2,FALSE)</f>
        <v>Regular</v>
      </c>
      <c r="S1444" s="56" t="str">
        <f>HLOOKUP(Coffee_data[[#This Row],[ProductId]],Product!$B$4:$O$7,3,FALSE)</f>
        <v>Coffee</v>
      </c>
      <c r="T1444" s="56" t="str">
        <f>HLOOKUP(Coffee_data[[#This Row],[ProductId]],Product!$B$4:$O$7,4,FALSE)</f>
        <v>Amaretto</v>
      </c>
    </row>
    <row r="1445" spans="1:20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32</v>
      </c>
      <c r="J1445">
        <v>40</v>
      </c>
      <c r="K1445">
        <v>70</v>
      </c>
      <c r="L1445">
        <v>319</v>
      </c>
      <c r="M1445">
        <v>2</v>
      </c>
      <c r="N1445" s="2">
        <v>41882</v>
      </c>
      <c r="O1445" s="19" t="str">
        <f>VLOOKUP(Coffee_data[[#This Row],[Area Code]],Location!$B$1:$E$157,2,FALSE)</f>
        <v>Iowa</v>
      </c>
      <c r="P1445" s="19" t="str">
        <f>VLOOKUP(Coffee_data[[#This Row],[Area Code]],Location!$B$1:$E$157,3,FALSE)</f>
        <v>Central</v>
      </c>
      <c r="Q1445" s="19" t="str">
        <f>VLOOKUP(Coffee_data[[#This Row],[Area Code]],Location!$B$1:$E$157,4,FALSE)</f>
        <v>Small Market</v>
      </c>
      <c r="R1445" s="56" t="str">
        <f>HLOOKUP(Coffee_data[[#This Row],[ProductId]],Product!$B$4:$O$7,2,FALSE)</f>
        <v>Regular</v>
      </c>
      <c r="S1445" s="56" t="str">
        <f>HLOOKUP(Coffee_data[[#This Row],[ProductId]],Product!$B$4:$O$7,3,FALSE)</f>
        <v>Coffee</v>
      </c>
      <c r="T1445" s="56" t="str">
        <f>HLOOKUP(Coffee_data[[#This Row],[ProductId]],Product!$B$4:$O$7,4,FALSE)</f>
        <v>Columbian</v>
      </c>
    </row>
    <row r="1446" spans="1:20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41882</v>
      </c>
      <c r="O1446" s="19" t="str">
        <f>VLOOKUP(Coffee_data[[#This Row],[Area Code]],Location!$B$1:$E$157,2,FALSE)</f>
        <v>Iowa</v>
      </c>
      <c r="P1446" s="19" t="str">
        <f>VLOOKUP(Coffee_data[[#This Row],[Area Code]],Location!$B$1:$E$157,3,FALSE)</f>
        <v>Central</v>
      </c>
      <c r="Q1446" s="19" t="str">
        <f>VLOOKUP(Coffee_data[[#This Row],[Area Code]],Location!$B$1:$E$157,4,FALSE)</f>
        <v>Small Market</v>
      </c>
      <c r="R1446" s="56" t="str">
        <f>HLOOKUP(Coffee_data[[#This Row],[ProductId]],Product!$B$4:$O$7,2,FALSE)</f>
        <v>Decaf</v>
      </c>
      <c r="S1446" s="56" t="str">
        <f>HLOOKUP(Coffee_data[[#This Row],[ProductId]],Product!$B$4:$O$7,3,FALSE)</f>
        <v>Coffee</v>
      </c>
      <c r="T1446" s="56" t="str">
        <f>HLOOKUP(Coffee_data[[#This Row],[ProductId]],Product!$B$4:$O$7,4,FALSE)</f>
        <v>Decaf Irish Cream</v>
      </c>
    </row>
    <row r="1447" spans="1:20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98</v>
      </c>
      <c r="L1447">
        <v>636</v>
      </c>
      <c r="M1447">
        <v>8</v>
      </c>
      <c r="N1447" s="2">
        <v>41882</v>
      </c>
      <c r="O1447" s="19" t="str">
        <f>VLOOKUP(Coffee_data[[#This Row],[Area Code]],Location!$B$1:$E$157,2,FALSE)</f>
        <v>Missouri</v>
      </c>
      <c r="P1447" s="19" t="str">
        <f>VLOOKUP(Coffee_data[[#This Row],[Area Code]],Location!$B$1:$E$157,3,FALSE)</f>
        <v>Central</v>
      </c>
      <c r="Q1447" s="19" t="str">
        <f>VLOOKUP(Coffee_data[[#This Row],[Area Code]],Location!$B$1:$E$157,4,FALSE)</f>
        <v>Small Market</v>
      </c>
      <c r="R1447" s="56" t="str">
        <f>HLOOKUP(Coffee_data[[#This Row],[ProductId]],Product!$B$4:$O$7,2,FALSE)</f>
        <v>Decaf</v>
      </c>
      <c r="S1447" s="56" t="str">
        <f>HLOOKUP(Coffee_data[[#This Row],[ProductId]],Product!$B$4:$O$7,3,FALSE)</f>
        <v>Herbal Tea</v>
      </c>
      <c r="T1447" s="56" t="str">
        <f>HLOOKUP(Coffee_data[[#This Row],[ProductId]],Product!$B$4:$O$7,4,FALSE)</f>
        <v>Chamomile</v>
      </c>
    </row>
    <row r="1448" spans="1:20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91</v>
      </c>
      <c r="L1448">
        <v>660</v>
      </c>
      <c r="M1448">
        <v>9</v>
      </c>
      <c r="N1448" s="2">
        <v>41882</v>
      </c>
      <c r="O1448" s="19" t="str">
        <f>VLOOKUP(Coffee_data[[#This Row],[Area Code]],Location!$B$1:$E$157,2,FALSE)</f>
        <v>Missouri</v>
      </c>
      <c r="P1448" s="19" t="str">
        <f>VLOOKUP(Coffee_data[[#This Row],[Area Code]],Location!$B$1:$E$157,3,FALSE)</f>
        <v>Central</v>
      </c>
      <c r="Q1448" s="19" t="str">
        <f>VLOOKUP(Coffee_data[[#This Row],[Area Code]],Location!$B$1:$E$157,4,FALSE)</f>
        <v>Small Market</v>
      </c>
      <c r="R1448" s="56" t="str">
        <f>HLOOKUP(Coffee_data[[#This Row],[ProductId]],Product!$B$4:$O$7,2,FALSE)</f>
        <v>Decaf</v>
      </c>
      <c r="S1448" s="56" t="str">
        <f>HLOOKUP(Coffee_data[[#This Row],[ProductId]],Product!$B$4:$O$7,3,FALSE)</f>
        <v>Herbal Tea</v>
      </c>
      <c r="T1448" s="56" t="str">
        <f>HLOOKUP(Coffee_data[[#This Row],[ProductId]],Product!$B$4:$O$7,4,FALSE)</f>
        <v>Lemon</v>
      </c>
    </row>
    <row r="1449" spans="1:20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69</v>
      </c>
      <c r="L1449">
        <v>314</v>
      </c>
      <c r="M1449">
        <v>11</v>
      </c>
      <c r="N1449" s="2">
        <v>41882</v>
      </c>
      <c r="O1449" s="19" t="str">
        <f>VLOOKUP(Coffee_data[[#This Row],[Area Code]],Location!$B$1:$E$157,2,FALSE)</f>
        <v>Missouri</v>
      </c>
      <c r="P1449" s="19" t="str">
        <f>VLOOKUP(Coffee_data[[#This Row],[Area Code]],Location!$B$1:$E$157,3,FALSE)</f>
        <v>Central</v>
      </c>
      <c r="Q1449" s="19" t="str">
        <f>VLOOKUP(Coffee_data[[#This Row],[Area Code]],Location!$B$1:$E$157,4,FALSE)</f>
        <v>Small Market</v>
      </c>
      <c r="R1449" s="56" t="str">
        <f>HLOOKUP(Coffee_data[[#This Row],[ProductId]],Product!$B$4:$O$7,2,FALSE)</f>
        <v>Regular</v>
      </c>
      <c r="S1449" s="56" t="str">
        <f>HLOOKUP(Coffee_data[[#This Row],[ProductId]],Product!$B$4:$O$7,3,FALSE)</f>
        <v>Tea</v>
      </c>
      <c r="T1449" s="56" t="str">
        <f>HLOOKUP(Coffee_data[[#This Row],[ProductId]],Product!$B$4:$O$7,4,FALSE)</f>
        <v>Darjeeling</v>
      </c>
    </row>
    <row r="1450" spans="1:20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52</v>
      </c>
      <c r="L1450">
        <v>314</v>
      </c>
      <c r="M1450">
        <v>12</v>
      </c>
      <c r="N1450" s="2">
        <v>41882</v>
      </c>
      <c r="O1450" s="19" t="str">
        <f>VLOOKUP(Coffee_data[[#This Row],[Area Code]],Location!$B$1:$E$157,2,FALSE)</f>
        <v>Missouri</v>
      </c>
      <c r="P1450" s="19" t="str">
        <f>VLOOKUP(Coffee_data[[#This Row],[Area Code]],Location!$B$1:$E$157,3,FALSE)</f>
        <v>Central</v>
      </c>
      <c r="Q1450" s="19" t="str">
        <f>VLOOKUP(Coffee_data[[#This Row],[Area Code]],Location!$B$1:$E$157,4,FALSE)</f>
        <v>Small Market</v>
      </c>
      <c r="R1450" s="56" t="str">
        <f>HLOOKUP(Coffee_data[[#This Row],[ProductId]],Product!$B$4:$O$7,2,FALSE)</f>
        <v>Regular</v>
      </c>
      <c r="S1450" s="56" t="str">
        <f>HLOOKUP(Coffee_data[[#This Row],[ProductId]],Product!$B$4:$O$7,3,FALSE)</f>
        <v>Tea</v>
      </c>
      <c r="T1450" s="56" t="str">
        <f>HLOOKUP(Coffee_data[[#This Row],[ProductId]],Product!$B$4:$O$7,4,FALSE)</f>
        <v>Earl Grey</v>
      </c>
    </row>
    <row r="1451" spans="1:20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17</v>
      </c>
      <c r="J1451">
        <v>50</v>
      </c>
      <c r="K1451">
        <v>80</v>
      </c>
      <c r="L1451">
        <v>573</v>
      </c>
      <c r="M1451">
        <v>13</v>
      </c>
      <c r="N1451" s="2">
        <v>41882</v>
      </c>
      <c r="O1451" s="19" t="str">
        <f>VLOOKUP(Coffee_data[[#This Row],[Area Code]],Location!$B$1:$E$157,2,FALSE)</f>
        <v>Missouri</v>
      </c>
      <c r="P1451" s="19" t="str">
        <f>VLOOKUP(Coffee_data[[#This Row],[Area Code]],Location!$B$1:$E$157,3,FALSE)</f>
        <v>Central</v>
      </c>
      <c r="Q1451" s="19" t="str">
        <f>VLOOKUP(Coffee_data[[#This Row],[Area Code]],Location!$B$1:$E$157,4,FALSE)</f>
        <v>Small Market</v>
      </c>
      <c r="R1451" s="56" t="str">
        <f>HLOOKUP(Coffee_data[[#This Row],[ProductId]],Product!$B$4:$O$7,2,FALSE)</f>
        <v>Regular</v>
      </c>
      <c r="S1451" s="56" t="str">
        <f>HLOOKUP(Coffee_data[[#This Row],[ProductId]],Product!$B$4:$O$7,3,FALSE)</f>
        <v>Tea</v>
      </c>
      <c r="T1451" s="56" t="str">
        <f>HLOOKUP(Coffee_data[[#This Row],[ProductId]],Product!$B$4:$O$7,4,FALSE)</f>
        <v>Green Tea</v>
      </c>
    </row>
    <row r="1452" spans="1:20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55</v>
      </c>
      <c r="J1452">
        <v>70</v>
      </c>
      <c r="K1452">
        <v>125</v>
      </c>
      <c r="L1452">
        <v>816</v>
      </c>
      <c r="M1452">
        <v>5</v>
      </c>
      <c r="N1452" s="2">
        <v>41882</v>
      </c>
      <c r="O1452" s="19" t="str">
        <f>VLOOKUP(Coffee_data[[#This Row],[Area Code]],Location!$B$1:$E$157,2,FALSE)</f>
        <v>Missouri</v>
      </c>
      <c r="P1452" s="19" t="str">
        <f>VLOOKUP(Coffee_data[[#This Row],[Area Code]],Location!$B$1:$E$157,3,FALSE)</f>
        <v>Central</v>
      </c>
      <c r="Q1452" s="19" t="str">
        <f>VLOOKUP(Coffee_data[[#This Row],[Area Code]],Location!$B$1:$E$157,4,FALSE)</f>
        <v>Small Market</v>
      </c>
      <c r="R1452" s="56" t="str">
        <f>HLOOKUP(Coffee_data[[#This Row],[ProductId]],Product!$B$4:$O$7,2,FALSE)</f>
        <v>Regular</v>
      </c>
      <c r="S1452" s="56" t="str">
        <f>HLOOKUP(Coffee_data[[#This Row],[ProductId]],Product!$B$4:$O$7,3,FALSE)</f>
        <v>Espresso</v>
      </c>
      <c r="T1452" s="56" t="str">
        <f>HLOOKUP(Coffee_data[[#This Row],[ProductId]],Product!$B$4:$O$7,4,FALSE)</f>
        <v>Caffe Mocha</v>
      </c>
    </row>
    <row r="1453" spans="1:20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24</v>
      </c>
      <c r="J1453">
        <v>60</v>
      </c>
      <c r="K1453">
        <v>84</v>
      </c>
      <c r="L1453">
        <v>417</v>
      </c>
      <c r="M1453">
        <v>6</v>
      </c>
      <c r="N1453" s="2">
        <v>41882</v>
      </c>
      <c r="O1453" s="19" t="str">
        <f>VLOOKUP(Coffee_data[[#This Row],[Area Code]],Location!$B$1:$E$157,2,FALSE)</f>
        <v>Missouri</v>
      </c>
      <c r="P1453" s="19" t="str">
        <f>VLOOKUP(Coffee_data[[#This Row],[Area Code]],Location!$B$1:$E$157,3,FALSE)</f>
        <v>Central</v>
      </c>
      <c r="Q1453" s="19" t="str">
        <f>VLOOKUP(Coffee_data[[#This Row],[Area Code]],Location!$B$1:$E$157,4,FALSE)</f>
        <v>Small Market</v>
      </c>
      <c r="R1453" s="56" t="str">
        <f>HLOOKUP(Coffee_data[[#This Row],[ProductId]],Product!$B$4:$O$7,2,FALSE)</f>
        <v>Decaf</v>
      </c>
      <c r="S1453" s="56" t="str">
        <f>HLOOKUP(Coffee_data[[#This Row],[ProductId]],Product!$B$4:$O$7,3,FALSE)</f>
        <v>Espresso</v>
      </c>
      <c r="T1453" s="56" t="str">
        <f>HLOOKUP(Coffee_data[[#This Row],[ProductId]],Product!$B$4:$O$7,4,FALSE)</f>
        <v>Decaf Espresso</v>
      </c>
    </row>
    <row r="1454" spans="1:20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152</v>
      </c>
      <c r="L1454">
        <v>314</v>
      </c>
      <c r="M1454">
        <v>2</v>
      </c>
      <c r="N1454" s="2">
        <v>41882</v>
      </c>
      <c r="O1454" s="19" t="str">
        <f>VLOOKUP(Coffee_data[[#This Row],[Area Code]],Location!$B$1:$E$157,2,FALSE)</f>
        <v>Missouri</v>
      </c>
      <c r="P1454" s="19" t="str">
        <f>VLOOKUP(Coffee_data[[#This Row],[Area Code]],Location!$B$1:$E$157,3,FALSE)</f>
        <v>Central</v>
      </c>
      <c r="Q1454" s="19" t="str">
        <f>VLOOKUP(Coffee_data[[#This Row],[Area Code]],Location!$B$1:$E$157,4,FALSE)</f>
        <v>Small Market</v>
      </c>
      <c r="R1454" s="56" t="str">
        <f>HLOOKUP(Coffee_data[[#This Row],[ProductId]],Product!$B$4:$O$7,2,FALSE)</f>
        <v>Regular</v>
      </c>
      <c r="S1454" s="56" t="str">
        <f>HLOOKUP(Coffee_data[[#This Row],[ProductId]],Product!$B$4:$O$7,3,FALSE)</f>
        <v>Coffee</v>
      </c>
      <c r="T1454" s="56" t="str">
        <f>HLOOKUP(Coffee_data[[#This Row],[ProductId]],Product!$B$4:$O$7,4,FALSE)</f>
        <v>Columbian</v>
      </c>
    </row>
    <row r="1455" spans="1:20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63</v>
      </c>
      <c r="J1455">
        <v>80</v>
      </c>
      <c r="K1455">
        <v>137</v>
      </c>
      <c r="L1455">
        <v>314</v>
      </c>
      <c r="M1455">
        <v>3</v>
      </c>
      <c r="N1455" s="2">
        <v>41882</v>
      </c>
      <c r="O1455" s="19" t="str">
        <f>VLOOKUP(Coffee_data[[#This Row],[Area Code]],Location!$B$1:$E$157,2,FALSE)</f>
        <v>Missouri</v>
      </c>
      <c r="P1455" s="19" t="str">
        <f>VLOOKUP(Coffee_data[[#This Row],[Area Code]],Location!$B$1:$E$157,3,FALSE)</f>
        <v>Central</v>
      </c>
      <c r="Q1455" s="19" t="str">
        <f>VLOOKUP(Coffee_data[[#This Row],[Area Code]],Location!$B$1:$E$157,4,FALSE)</f>
        <v>Small Market</v>
      </c>
      <c r="R1455" s="56" t="str">
        <f>HLOOKUP(Coffee_data[[#This Row],[ProductId]],Product!$B$4:$O$7,2,FALSE)</f>
        <v>Decaf</v>
      </c>
      <c r="S1455" s="56" t="str">
        <f>HLOOKUP(Coffee_data[[#This Row],[ProductId]],Product!$B$4:$O$7,3,FALSE)</f>
        <v>Coffee</v>
      </c>
      <c r="T1455" s="56" t="str">
        <f>HLOOKUP(Coffee_data[[#This Row],[ProductId]],Product!$B$4:$O$7,4,FALSE)</f>
        <v>Decaf Irish Cream</v>
      </c>
    </row>
    <row r="1456" spans="1:20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32</v>
      </c>
      <c r="L1456">
        <v>937</v>
      </c>
      <c r="M1456">
        <v>8</v>
      </c>
      <c r="N1456" s="2">
        <v>41882</v>
      </c>
      <c r="O1456" s="19" t="str">
        <f>VLOOKUP(Coffee_data[[#This Row],[Area Code]],Location!$B$1:$E$157,2,FALSE)</f>
        <v>Ohio</v>
      </c>
      <c r="P1456" s="19" t="str">
        <f>VLOOKUP(Coffee_data[[#This Row],[Area Code]],Location!$B$1:$E$157,3,FALSE)</f>
        <v>Central</v>
      </c>
      <c r="Q1456" s="19" t="str">
        <f>VLOOKUP(Coffee_data[[#This Row],[Area Code]],Location!$B$1:$E$157,4,FALSE)</f>
        <v>Major Market</v>
      </c>
      <c r="R1456" s="56" t="str">
        <f>HLOOKUP(Coffee_data[[#This Row],[ProductId]],Product!$B$4:$O$7,2,FALSE)</f>
        <v>Decaf</v>
      </c>
      <c r="S1456" s="56" t="str">
        <f>HLOOKUP(Coffee_data[[#This Row],[ProductId]],Product!$B$4:$O$7,3,FALSE)</f>
        <v>Herbal Tea</v>
      </c>
      <c r="T1456" s="56" t="str">
        <f>HLOOKUP(Coffee_data[[#This Row],[ProductId]],Product!$B$4:$O$7,4,FALSE)</f>
        <v>Chamomile</v>
      </c>
    </row>
    <row r="1457" spans="1:20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69</v>
      </c>
      <c r="L1457">
        <v>419</v>
      </c>
      <c r="M1457">
        <v>9</v>
      </c>
      <c r="N1457" s="2">
        <v>41882</v>
      </c>
      <c r="O1457" s="19" t="str">
        <f>VLOOKUP(Coffee_data[[#This Row],[Area Code]],Location!$B$1:$E$157,2,FALSE)</f>
        <v>Ohio</v>
      </c>
      <c r="P1457" s="19" t="str">
        <f>VLOOKUP(Coffee_data[[#This Row],[Area Code]],Location!$B$1:$E$157,3,FALSE)</f>
        <v>Central</v>
      </c>
      <c r="Q1457" s="19" t="str">
        <f>VLOOKUP(Coffee_data[[#This Row],[Area Code]],Location!$B$1:$E$157,4,FALSE)</f>
        <v>Major Market</v>
      </c>
      <c r="R1457" s="56" t="str">
        <f>HLOOKUP(Coffee_data[[#This Row],[ProductId]],Product!$B$4:$O$7,2,FALSE)</f>
        <v>Decaf</v>
      </c>
      <c r="S1457" s="56" t="str">
        <f>HLOOKUP(Coffee_data[[#This Row],[ProductId]],Product!$B$4:$O$7,3,FALSE)</f>
        <v>Herbal Tea</v>
      </c>
      <c r="T1457" s="56" t="str">
        <f>HLOOKUP(Coffee_data[[#This Row],[ProductId]],Product!$B$4:$O$7,4,FALSE)</f>
        <v>Lemon</v>
      </c>
    </row>
    <row r="1458" spans="1:20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69</v>
      </c>
      <c r="J1458">
        <v>130</v>
      </c>
      <c r="K1458">
        <v>210</v>
      </c>
      <c r="L1458">
        <v>440</v>
      </c>
      <c r="M1458">
        <v>11</v>
      </c>
      <c r="N1458" s="2">
        <v>41882</v>
      </c>
      <c r="O1458" s="19" t="str">
        <f>VLOOKUP(Coffee_data[[#This Row],[Area Code]],Location!$B$1:$E$157,2,FALSE)</f>
        <v>Ohio</v>
      </c>
      <c r="P1458" s="19" t="str">
        <f>VLOOKUP(Coffee_data[[#This Row],[Area Code]],Location!$B$1:$E$157,3,FALSE)</f>
        <v>Central</v>
      </c>
      <c r="Q1458" s="19" t="str">
        <f>VLOOKUP(Coffee_data[[#This Row],[Area Code]],Location!$B$1:$E$157,4,FALSE)</f>
        <v>Major Market</v>
      </c>
      <c r="R1458" s="56" t="str">
        <f>HLOOKUP(Coffee_data[[#This Row],[ProductId]],Product!$B$4:$O$7,2,FALSE)</f>
        <v>Regular</v>
      </c>
      <c r="S1458" s="56" t="str">
        <f>HLOOKUP(Coffee_data[[#This Row],[ProductId]],Product!$B$4:$O$7,3,FALSE)</f>
        <v>Tea</v>
      </c>
      <c r="T1458" s="56" t="str">
        <f>HLOOKUP(Coffee_data[[#This Row],[ProductId]],Product!$B$4:$O$7,4,FALSE)</f>
        <v>Darjeeling</v>
      </c>
    </row>
    <row r="1459" spans="1:20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68</v>
      </c>
      <c r="J1459">
        <v>120</v>
      </c>
      <c r="K1459">
        <v>212</v>
      </c>
      <c r="L1459">
        <v>513</v>
      </c>
      <c r="M1459">
        <v>12</v>
      </c>
      <c r="N1459" s="2">
        <v>41882</v>
      </c>
      <c r="O1459" s="19" t="str">
        <f>VLOOKUP(Coffee_data[[#This Row],[Area Code]],Location!$B$1:$E$157,2,FALSE)</f>
        <v>Ohio</v>
      </c>
      <c r="P1459" s="19" t="str">
        <f>VLOOKUP(Coffee_data[[#This Row],[Area Code]],Location!$B$1:$E$157,3,FALSE)</f>
        <v>Central</v>
      </c>
      <c r="Q1459" s="19" t="str">
        <f>VLOOKUP(Coffee_data[[#This Row],[Area Code]],Location!$B$1:$E$157,4,FALSE)</f>
        <v>Major Market</v>
      </c>
      <c r="R1459" s="56" t="str">
        <f>HLOOKUP(Coffee_data[[#This Row],[ProductId]],Product!$B$4:$O$7,2,FALSE)</f>
        <v>Regular</v>
      </c>
      <c r="S1459" s="56" t="str">
        <f>HLOOKUP(Coffee_data[[#This Row],[ProductId]],Product!$B$4:$O$7,3,FALSE)</f>
        <v>Tea</v>
      </c>
      <c r="T1459" s="56" t="str">
        <f>HLOOKUP(Coffee_data[[#This Row],[ProductId]],Product!$B$4:$O$7,4,FALSE)</f>
        <v>Earl Grey</v>
      </c>
    </row>
    <row r="1460" spans="1:20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41882</v>
      </c>
      <c r="O1460" s="19" t="str">
        <f>VLOOKUP(Coffee_data[[#This Row],[Area Code]],Location!$B$1:$E$157,2,FALSE)</f>
        <v>Ohio</v>
      </c>
      <c r="P1460" s="19" t="str">
        <f>VLOOKUP(Coffee_data[[#This Row],[Area Code]],Location!$B$1:$E$157,3,FALSE)</f>
        <v>Central</v>
      </c>
      <c r="Q1460" s="19" t="str">
        <f>VLOOKUP(Coffee_data[[#This Row],[Area Code]],Location!$B$1:$E$157,4,FALSE)</f>
        <v>Major Market</v>
      </c>
      <c r="R1460" s="56" t="str">
        <f>HLOOKUP(Coffee_data[[#This Row],[ProductId]],Product!$B$4:$O$7,2,FALSE)</f>
        <v>Regular</v>
      </c>
      <c r="S1460" s="56" t="str">
        <f>HLOOKUP(Coffee_data[[#This Row],[ProductId]],Product!$B$4:$O$7,3,FALSE)</f>
        <v>Espresso</v>
      </c>
      <c r="T1460" s="56" t="str">
        <f>HLOOKUP(Coffee_data[[#This Row],[ProductId]],Product!$B$4:$O$7,4,FALSE)</f>
        <v>Caffe Mocha</v>
      </c>
    </row>
    <row r="1461" spans="1:20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44</v>
      </c>
      <c r="J1461">
        <v>70</v>
      </c>
      <c r="K1461">
        <v>114</v>
      </c>
      <c r="L1461">
        <v>567</v>
      </c>
      <c r="M1461">
        <v>6</v>
      </c>
      <c r="N1461" s="2">
        <v>41882</v>
      </c>
      <c r="O1461" s="19" t="str">
        <f>VLOOKUP(Coffee_data[[#This Row],[Area Code]],Location!$B$1:$E$157,2,FALSE)</f>
        <v>Ohio</v>
      </c>
      <c r="P1461" s="19" t="str">
        <f>VLOOKUP(Coffee_data[[#This Row],[Area Code]],Location!$B$1:$E$157,3,FALSE)</f>
        <v>Central</v>
      </c>
      <c r="Q1461" s="19" t="str">
        <f>VLOOKUP(Coffee_data[[#This Row],[Area Code]],Location!$B$1:$E$157,4,FALSE)</f>
        <v>Major Market</v>
      </c>
      <c r="R1461" s="56" t="str">
        <f>HLOOKUP(Coffee_data[[#This Row],[ProductId]],Product!$B$4:$O$7,2,FALSE)</f>
        <v>Decaf</v>
      </c>
      <c r="S1461" s="56" t="str">
        <f>HLOOKUP(Coffee_data[[#This Row],[ProductId]],Product!$B$4:$O$7,3,FALSE)</f>
        <v>Espresso</v>
      </c>
      <c r="T1461" s="56" t="str">
        <f>HLOOKUP(Coffee_data[[#This Row],[ProductId]],Product!$B$4:$O$7,4,FALSE)</f>
        <v>Decaf Espresso</v>
      </c>
    </row>
    <row r="1462" spans="1:20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129</v>
      </c>
      <c r="L1462">
        <v>614</v>
      </c>
      <c r="M1462">
        <v>1</v>
      </c>
      <c r="N1462" s="2">
        <v>41882</v>
      </c>
      <c r="O1462" s="19" t="str">
        <f>VLOOKUP(Coffee_data[[#This Row],[Area Code]],Location!$B$1:$E$157,2,FALSE)</f>
        <v>Ohio</v>
      </c>
      <c r="P1462" s="19" t="str">
        <f>VLOOKUP(Coffee_data[[#This Row],[Area Code]],Location!$B$1:$E$157,3,FALSE)</f>
        <v>Central</v>
      </c>
      <c r="Q1462" s="19" t="str">
        <f>VLOOKUP(Coffee_data[[#This Row],[Area Code]],Location!$B$1:$E$157,4,FALSE)</f>
        <v>Major Market</v>
      </c>
      <c r="R1462" s="56" t="str">
        <f>HLOOKUP(Coffee_data[[#This Row],[ProductId]],Product!$B$4:$O$7,2,FALSE)</f>
        <v>Regular</v>
      </c>
      <c r="S1462" s="56" t="str">
        <f>HLOOKUP(Coffee_data[[#This Row],[ProductId]],Product!$B$4:$O$7,3,FALSE)</f>
        <v>Coffee</v>
      </c>
      <c r="T1462" s="56" t="str">
        <f>HLOOKUP(Coffee_data[[#This Row],[ProductId]],Product!$B$4:$O$7,4,FALSE)</f>
        <v>Amaretto</v>
      </c>
    </row>
    <row r="1463" spans="1:20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42</v>
      </c>
      <c r="J1463">
        <v>70</v>
      </c>
      <c r="K1463">
        <v>110</v>
      </c>
      <c r="L1463">
        <v>419</v>
      </c>
      <c r="M1463">
        <v>2</v>
      </c>
      <c r="N1463" s="2">
        <v>41882</v>
      </c>
      <c r="O1463" s="19" t="str">
        <f>VLOOKUP(Coffee_data[[#This Row],[Area Code]],Location!$B$1:$E$157,2,FALSE)</f>
        <v>Ohio</v>
      </c>
      <c r="P1463" s="19" t="str">
        <f>VLOOKUP(Coffee_data[[#This Row],[Area Code]],Location!$B$1:$E$157,3,FALSE)</f>
        <v>Central</v>
      </c>
      <c r="Q1463" s="19" t="str">
        <f>VLOOKUP(Coffee_data[[#This Row],[Area Code]],Location!$B$1:$E$157,4,FALSE)</f>
        <v>Major Market</v>
      </c>
      <c r="R1463" s="56" t="str">
        <f>HLOOKUP(Coffee_data[[#This Row],[ProductId]],Product!$B$4:$O$7,2,FALSE)</f>
        <v>Regular</v>
      </c>
      <c r="S1463" s="56" t="str">
        <f>HLOOKUP(Coffee_data[[#This Row],[ProductId]],Product!$B$4:$O$7,3,FALSE)</f>
        <v>Coffee</v>
      </c>
      <c r="T1463" s="56" t="str">
        <f>HLOOKUP(Coffee_data[[#This Row],[ProductId]],Product!$B$4:$O$7,4,FALSE)</f>
        <v>Columbian</v>
      </c>
    </row>
    <row r="1464" spans="1:20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47</v>
      </c>
      <c r="J1464">
        <v>80</v>
      </c>
      <c r="K1464">
        <v>133</v>
      </c>
      <c r="L1464">
        <v>234</v>
      </c>
      <c r="M1464">
        <v>3</v>
      </c>
      <c r="N1464" s="2">
        <v>41882</v>
      </c>
      <c r="O1464" s="19" t="str">
        <f>VLOOKUP(Coffee_data[[#This Row],[Area Code]],Location!$B$1:$E$157,2,FALSE)</f>
        <v>Ohio</v>
      </c>
      <c r="P1464" s="19" t="str">
        <f>VLOOKUP(Coffee_data[[#This Row],[Area Code]],Location!$B$1:$E$157,3,FALSE)</f>
        <v>Central</v>
      </c>
      <c r="Q1464" s="19" t="str">
        <f>VLOOKUP(Coffee_data[[#This Row],[Area Code]],Location!$B$1:$E$157,4,FALSE)</f>
        <v>Major Market</v>
      </c>
      <c r="R1464" s="56" t="str">
        <f>HLOOKUP(Coffee_data[[#This Row],[ProductId]],Product!$B$4:$O$7,2,FALSE)</f>
        <v>Decaf</v>
      </c>
      <c r="S1464" s="56" t="str">
        <f>HLOOKUP(Coffee_data[[#This Row],[ProductId]],Product!$B$4:$O$7,3,FALSE)</f>
        <v>Coffee</v>
      </c>
      <c r="T1464" s="56" t="str">
        <f>HLOOKUP(Coffee_data[[#This Row],[ProductId]],Product!$B$4:$O$7,4,FALSE)</f>
        <v>Decaf Irish Cream</v>
      </c>
    </row>
    <row r="1465" spans="1:20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48</v>
      </c>
      <c r="J1465">
        <v>90</v>
      </c>
      <c r="K1465">
        <v>138</v>
      </c>
      <c r="L1465">
        <v>920</v>
      </c>
      <c r="M1465">
        <v>8</v>
      </c>
      <c r="N1465" s="2">
        <v>41882</v>
      </c>
      <c r="O1465" s="19" t="str">
        <f>VLOOKUP(Coffee_data[[#This Row],[Area Code]],Location!$B$1:$E$157,2,FALSE)</f>
        <v>Wisconsin</v>
      </c>
      <c r="P1465" s="19" t="str">
        <f>VLOOKUP(Coffee_data[[#This Row],[Area Code]],Location!$B$1:$E$157,3,FALSE)</f>
        <v>Central</v>
      </c>
      <c r="Q1465" s="19" t="str">
        <f>VLOOKUP(Coffee_data[[#This Row],[Area Code]],Location!$B$1:$E$157,4,FALSE)</f>
        <v>Small Market</v>
      </c>
      <c r="R1465" s="56" t="str">
        <f>HLOOKUP(Coffee_data[[#This Row],[ProductId]],Product!$B$4:$O$7,2,FALSE)</f>
        <v>Decaf</v>
      </c>
      <c r="S1465" s="56" t="str">
        <f>HLOOKUP(Coffee_data[[#This Row],[ProductId]],Product!$B$4:$O$7,3,FALSE)</f>
        <v>Herbal Tea</v>
      </c>
      <c r="T1465" s="56" t="str">
        <f>HLOOKUP(Coffee_data[[#This Row],[ProductId]],Product!$B$4:$O$7,4,FALSE)</f>
        <v>Chamomile</v>
      </c>
    </row>
    <row r="1466" spans="1:20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49</v>
      </c>
      <c r="J1466">
        <v>70</v>
      </c>
      <c r="K1466">
        <v>110</v>
      </c>
      <c r="L1466">
        <v>608</v>
      </c>
      <c r="M1466">
        <v>9</v>
      </c>
      <c r="N1466" s="2">
        <v>41882</v>
      </c>
      <c r="O1466" s="19" t="str">
        <f>VLOOKUP(Coffee_data[[#This Row],[Area Code]],Location!$B$1:$E$157,2,FALSE)</f>
        <v>Wisconsin</v>
      </c>
      <c r="P1466" s="19" t="str">
        <f>VLOOKUP(Coffee_data[[#This Row],[Area Code]],Location!$B$1:$E$157,3,FALSE)</f>
        <v>Central</v>
      </c>
      <c r="Q1466" s="19" t="str">
        <f>VLOOKUP(Coffee_data[[#This Row],[Area Code]],Location!$B$1:$E$157,4,FALSE)</f>
        <v>Small Market</v>
      </c>
      <c r="R1466" s="56" t="str">
        <f>HLOOKUP(Coffee_data[[#This Row],[ProductId]],Product!$B$4:$O$7,2,FALSE)</f>
        <v>Decaf</v>
      </c>
      <c r="S1466" s="56" t="str">
        <f>HLOOKUP(Coffee_data[[#This Row],[ProductId]],Product!$B$4:$O$7,3,FALSE)</f>
        <v>Herbal Tea</v>
      </c>
      <c r="T1466" s="56" t="str">
        <f>HLOOKUP(Coffee_data[[#This Row],[ProductId]],Product!$B$4:$O$7,4,FALSE)</f>
        <v>Lemon</v>
      </c>
    </row>
    <row r="1467" spans="1:20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19</v>
      </c>
      <c r="J1467">
        <v>60</v>
      </c>
      <c r="K1467">
        <v>79</v>
      </c>
      <c r="L1467">
        <v>920</v>
      </c>
      <c r="M1467">
        <v>11</v>
      </c>
      <c r="N1467" s="2">
        <v>41882</v>
      </c>
      <c r="O1467" s="19" t="str">
        <f>VLOOKUP(Coffee_data[[#This Row],[Area Code]],Location!$B$1:$E$157,2,FALSE)</f>
        <v>Wisconsin</v>
      </c>
      <c r="P1467" s="19" t="str">
        <f>VLOOKUP(Coffee_data[[#This Row],[Area Code]],Location!$B$1:$E$157,3,FALSE)</f>
        <v>Central</v>
      </c>
      <c r="Q1467" s="19" t="str">
        <f>VLOOKUP(Coffee_data[[#This Row],[Area Code]],Location!$B$1:$E$157,4,FALSE)</f>
        <v>Small Market</v>
      </c>
      <c r="R1467" s="56" t="str">
        <f>HLOOKUP(Coffee_data[[#This Row],[ProductId]],Product!$B$4:$O$7,2,FALSE)</f>
        <v>Regular</v>
      </c>
      <c r="S1467" s="56" t="str">
        <f>HLOOKUP(Coffee_data[[#This Row],[ProductId]],Product!$B$4:$O$7,3,FALSE)</f>
        <v>Tea</v>
      </c>
      <c r="T1467" s="56" t="str">
        <f>HLOOKUP(Coffee_data[[#This Row],[ProductId]],Product!$B$4:$O$7,4,FALSE)</f>
        <v>Darjeeling</v>
      </c>
    </row>
    <row r="1468" spans="1:20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62</v>
      </c>
      <c r="J1468">
        <v>80</v>
      </c>
      <c r="K1468">
        <v>142</v>
      </c>
      <c r="L1468">
        <v>715</v>
      </c>
      <c r="M1468">
        <v>12</v>
      </c>
      <c r="N1468" s="2">
        <v>41882</v>
      </c>
      <c r="O1468" s="19" t="str">
        <f>VLOOKUP(Coffee_data[[#This Row],[Area Code]],Location!$B$1:$E$157,2,FALSE)</f>
        <v>Wisconsin</v>
      </c>
      <c r="P1468" s="19" t="str">
        <f>VLOOKUP(Coffee_data[[#This Row],[Area Code]],Location!$B$1:$E$157,3,FALSE)</f>
        <v>Central</v>
      </c>
      <c r="Q1468" s="19" t="str">
        <f>VLOOKUP(Coffee_data[[#This Row],[Area Code]],Location!$B$1:$E$157,4,FALSE)</f>
        <v>Small Market</v>
      </c>
      <c r="R1468" s="56" t="str">
        <f>HLOOKUP(Coffee_data[[#This Row],[ProductId]],Product!$B$4:$O$7,2,FALSE)</f>
        <v>Regular</v>
      </c>
      <c r="S1468" s="56" t="str">
        <f>HLOOKUP(Coffee_data[[#This Row],[ProductId]],Product!$B$4:$O$7,3,FALSE)</f>
        <v>Tea</v>
      </c>
      <c r="T1468" s="56" t="str">
        <f>HLOOKUP(Coffee_data[[#This Row],[ProductId]],Product!$B$4:$O$7,4,FALSE)</f>
        <v>Earl Grey</v>
      </c>
    </row>
    <row r="1469" spans="1:20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215</v>
      </c>
      <c r="L1469">
        <v>414</v>
      </c>
      <c r="M1469">
        <v>5</v>
      </c>
      <c r="N1469" s="2">
        <v>41882</v>
      </c>
      <c r="O1469" s="19" t="str">
        <f>VLOOKUP(Coffee_data[[#This Row],[Area Code]],Location!$B$1:$E$157,2,FALSE)</f>
        <v>Wisconsin</v>
      </c>
      <c r="P1469" s="19" t="str">
        <f>VLOOKUP(Coffee_data[[#This Row],[Area Code]],Location!$B$1:$E$157,3,FALSE)</f>
        <v>Central</v>
      </c>
      <c r="Q1469" s="19" t="str">
        <f>VLOOKUP(Coffee_data[[#This Row],[Area Code]],Location!$B$1:$E$157,4,FALSE)</f>
        <v>Small Market</v>
      </c>
      <c r="R1469" s="56" t="str">
        <f>HLOOKUP(Coffee_data[[#This Row],[ProductId]],Product!$B$4:$O$7,2,FALSE)</f>
        <v>Regular</v>
      </c>
      <c r="S1469" s="56" t="str">
        <f>HLOOKUP(Coffee_data[[#This Row],[ProductId]],Product!$B$4:$O$7,3,FALSE)</f>
        <v>Espresso</v>
      </c>
      <c r="T1469" s="56" t="str">
        <f>HLOOKUP(Coffee_data[[#This Row],[ProductId]],Product!$B$4:$O$7,4,FALSE)</f>
        <v>Caffe Mocha</v>
      </c>
    </row>
    <row r="1470" spans="1:20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24</v>
      </c>
      <c r="J1470">
        <v>50</v>
      </c>
      <c r="K1470">
        <v>80</v>
      </c>
      <c r="L1470">
        <v>608</v>
      </c>
      <c r="M1470">
        <v>6</v>
      </c>
      <c r="N1470" s="2">
        <v>41882</v>
      </c>
      <c r="O1470" s="19" t="str">
        <f>VLOOKUP(Coffee_data[[#This Row],[Area Code]],Location!$B$1:$E$157,2,FALSE)</f>
        <v>Wisconsin</v>
      </c>
      <c r="P1470" s="19" t="str">
        <f>VLOOKUP(Coffee_data[[#This Row],[Area Code]],Location!$B$1:$E$157,3,FALSE)</f>
        <v>Central</v>
      </c>
      <c r="Q1470" s="19" t="str">
        <f>VLOOKUP(Coffee_data[[#This Row],[Area Code]],Location!$B$1:$E$157,4,FALSE)</f>
        <v>Small Market</v>
      </c>
      <c r="R1470" s="56" t="str">
        <f>HLOOKUP(Coffee_data[[#This Row],[ProductId]],Product!$B$4:$O$7,2,FALSE)</f>
        <v>Decaf</v>
      </c>
      <c r="S1470" s="56" t="str">
        <f>HLOOKUP(Coffee_data[[#This Row],[ProductId]],Product!$B$4:$O$7,3,FALSE)</f>
        <v>Espresso</v>
      </c>
      <c r="T1470" s="56" t="str">
        <f>HLOOKUP(Coffee_data[[#This Row],[ProductId]],Product!$B$4:$O$7,4,FALSE)</f>
        <v>Decaf Espresso</v>
      </c>
    </row>
    <row r="1471" spans="1:20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71</v>
      </c>
      <c r="J1471">
        <v>80</v>
      </c>
      <c r="K1471">
        <v>150</v>
      </c>
      <c r="L1471">
        <v>414</v>
      </c>
      <c r="M1471">
        <v>1</v>
      </c>
      <c r="N1471" s="2">
        <v>41882</v>
      </c>
      <c r="O1471" s="19" t="str">
        <f>VLOOKUP(Coffee_data[[#This Row],[Area Code]],Location!$B$1:$E$157,2,FALSE)</f>
        <v>Wisconsin</v>
      </c>
      <c r="P1471" s="19" t="str">
        <f>VLOOKUP(Coffee_data[[#This Row],[Area Code]],Location!$B$1:$E$157,3,FALSE)</f>
        <v>Central</v>
      </c>
      <c r="Q1471" s="19" t="str">
        <f>VLOOKUP(Coffee_data[[#This Row],[Area Code]],Location!$B$1:$E$157,4,FALSE)</f>
        <v>Small Market</v>
      </c>
      <c r="R1471" s="56" t="str">
        <f>HLOOKUP(Coffee_data[[#This Row],[ProductId]],Product!$B$4:$O$7,2,FALSE)</f>
        <v>Regular</v>
      </c>
      <c r="S1471" s="56" t="str">
        <f>HLOOKUP(Coffee_data[[#This Row],[ProductId]],Product!$B$4:$O$7,3,FALSE)</f>
        <v>Coffee</v>
      </c>
      <c r="T1471" s="56" t="str">
        <f>HLOOKUP(Coffee_data[[#This Row],[ProductId]],Product!$B$4:$O$7,4,FALSE)</f>
        <v>Amaretto</v>
      </c>
    </row>
    <row r="1472" spans="1:20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88</v>
      </c>
      <c r="J1472">
        <v>140</v>
      </c>
      <c r="K1472">
        <v>228</v>
      </c>
      <c r="L1472">
        <v>414</v>
      </c>
      <c r="M1472">
        <v>2</v>
      </c>
      <c r="N1472" s="2">
        <v>41882</v>
      </c>
      <c r="O1472" s="19" t="str">
        <f>VLOOKUP(Coffee_data[[#This Row],[Area Code]],Location!$B$1:$E$157,2,FALSE)</f>
        <v>Wisconsin</v>
      </c>
      <c r="P1472" s="19" t="str">
        <f>VLOOKUP(Coffee_data[[#This Row],[Area Code]],Location!$B$1:$E$157,3,FALSE)</f>
        <v>Central</v>
      </c>
      <c r="Q1472" s="19" t="str">
        <f>VLOOKUP(Coffee_data[[#This Row],[Area Code]],Location!$B$1:$E$157,4,FALSE)</f>
        <v>Small Market</v>
      </c>
      <c r="R1472" s="56" t="str">
        <f>HLOOKUP(Coffee_data[[#This Row],[ProductId]],Product!$B$4:$O$7,2,FALSE)</f>
        <v>Regular</v>
      </c>
      <c r="S1472" s="56" t="str">
        <f>HLOOKUP(Coffee_data[[#This Row],[ProductId]],Product!$B$4:$O$7,3,FALSE)</f>
        <v>Coffee</v>
      </c>
      <c r="T1472" s="56" t="str">
        <f>HLOOKUP(Coffee_data[[#This Row],[ProductId]],Product!$B$4:$O$7,4,FALSE)</f>
        <v>Columbian</v>
      </c>
    </row>
    <row r="1473" spans="1:20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93</v>
      </c>
      <c r="J1473">
        <v>110</v>
      </c>
      <c r="K1473">
        <v>203</v>
      </c>
      <c r="L1473">
        <v>262</v>
      </c>
      <c r="M1473">
        <v>3</v>
      </c>
      <c r="N1473" s="2">
        <v>41882</v>
      </c>
      <c r="O1473" s="19" t="str">
        <f>VLOOKUP(Coffee_data[[#This Row],[Area Code]],Location!$B$1:$E$157,2,FALSE)</f>
        <v>Wisconsin</v>
      </c>
      <c r="P1473" s="19" t="str">
        <f>VLOOKUP(Coffee_data[[#This Row],[Area Code]],Location!$B$1:$E$157,3,FALSE)</f>
        <v>Central</v>
      </c>
      <c r="Q1473" s="19" t="str">
        <f>VLOOKUP(Coffee_data[[#This Row],[Area Code]],Location!$B$1:$E$157,4,FALSE)</f>
        <v>Small Market</v>
      </c>
      <c r="R1473" s="56" t="str">
        <f>HLOOKUP(Coffee_data[[#This Row],[ProductId]],Product!$B$4:$O$7,2,FALSE)</f>
        <v>Decaf</v>
      </c>
      <c r="S1473" s="56" t="str">
        <f>HLOOKUP(Coffee_data[[#This Row],[ProductId]],Product!$B$4:$O$7,3,FALSE)</f>
        <v>Coffee</v>
      </c>
      <c r="T1473" s="56" t="str">
        <f>HLOOKUP(Coffee_data[[#This Row],[ProductId]],Product!$B$4:$O$7,4,FALSE)</f>
        <v>Decaf Irish Cream</v>
      </c>
    </row>
    <row r="1474" spans="1:20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29</v>
      </c>
      <c r="J1474">
        <v>70</v>
      </c>
      <c r="K1474">
        <v>110</v>
      </c>
      <c r="L1474">
        <v>203</v>
      </c>
      <c r="M1474">
        <v>11</v>
      </c>
      <c r="N1474" s="2">
        <v>41882</v>
      </c>
      <c r="O1474" s="19" t="str">
        <f>VLOOKUP(Coffee_data[[#This Row],[Area Code]],Location!$B$1:$E$157,2,FALSE)</f>
        <v>Connecticut</v>
      </c>
      <c r="P1474" s="19" t="str">
        <f>VLOOKUP(Coffee_data[[#This Row],[Area Code]],Location!$B$1:$E$157,3,FALSE)</f>
        <v>East</v>
      </c>
      <c r="Q1474" s="19" t="str">
        <f>VLOOKUP(Coffee_data[[#This Row],[Area Code]],Location!$B$1:$E$157,4,FALSE)</f>
        <v>Small Market</v>
      </c>
      <c r="R1474" s="56" t="str">
        <f>HLOOKUP(Coffee_data[[#This Row],[ProductId]],Product!$B$4:$O$7,2,FALSE)</f>
        <v>Regular</v>
      </c>
      <c r="S1474" s="56" t="str">
        <f>HLOOKUP(Coffee_data[[#This Row],[ProductId]],Product!$B$4:$O$7,3,FALSE)</f>
        <v>Tea</v>
      </c>
      <c r="T1474" s="56" t="str">
        <f>HLOOKUP(Coffee_data[[#This Row],[ProductId]],Product!$B$4:$O$7,4,FALSE)</f>
        <v>Darjeeling</v>
      </c>
    </row>
    <row r="1475" spans="1:20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47</v>
      </c>
      <c r="L1475">
        <v>860</v>
      </c>
      <c r="M1475">
        <v>13</v>
      </c>
      <c r="N1475" s="2">
        <v>41882</v>
      </c>
      <c r="O1475" s="19" t="str">
        <f>VLOOKUP(Coffee_data[[#This Row],[Area Code]],Location!$B$1:$E$157,2,FALSE)</f>
        <v>Connecticut</v>
      </c>
      <c r="P1475" s="19" t="str">
        <f>VLOOKUP(Coffee_data[[#This Row],[Area Code]],Location!$B$1:$E$157,3,FALSE)</f>
        <v>East</v>
      </c>
      <c r="Q1475" s="19" t="str">
        <f>VLOOKUP(Coffee_data[[#This Row],[Area Code]],Location!$B$1:$E$157,4,FALSE)</f>
        <v>Small Market</v>
      </c>
      <c r="R1475" s="56" t="str">
        <f>HLOOKUP(Coffee_data[[#This Row],[ProductId]],Product!$B$4:$O$7,2,FALSE)</f>
        <v>Regular</v>
      </c>
      <c r="S1475" s="56" t="str">
        <f>HLOOKUP(Coffee_data[[#This Row],[ProductId]],Product!$B$4:$O$7,3,FALSE)</f>
        <v>Tea</v>
      </c>
      <c r="T1475" s="56" t="str">
        <f>HLOOKUP(Coffee_data[[#This Row],[ProductId]],Product!$B$4:$O$7,4,FALSE)</f>
        <v>Green Tea</v>
      </c>
    </row>
    <row r="1476" spans="1:20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59</v>
      </c>
      <c r="J1476">
        <v>60</v>
      </c>
      <c r="K1476">
        <v>101</v>
      </c>
      <c r="L1476">
        <v>959</v>
      </c>
      <c r="M1476">
        <v>9</v>
      </c>
      <c r="N1476" s="2">
        <v>41882</v>
      </c>
      <c r="O1476" s="19" t="str">
        <f>VLOOKUP(Coffee_data[[#This Row],[Area Code]],Location!$B$1:$E$157,2,FALSE)</f>
        <v>Connecticut</v>
      </c>
      <c r="P1476" s="19" t="str">
        <f>VLOOKUP(Coffee_data[[#This Row],[Area Code]],Location!$B$1:$E$157,3,FALSE)</f>
        <v>East</v>
      </c>
      <c r="Q1476" s="19" t="str">
        <f>VLOOKUP(Coffee_data[[#This Row],[Area Code]],Location!$B$1:$E$157,4,FALSE)</f>
        <v>Small Market</v>
      </c>
      <c r="R1476" s="56" t="str">
        <f>HLOOKUP(Coffee_data[[#This Row],[ProductId]],Product!$B$4:$O$7,2,FALSE)</f>
        <v>Decaf</v>
      </c>
      <c r="S1476" s="56" t="str">
        <f>HLOOKUP(Coffee_data[[#This Row],[ProductId]],Product!$B$4:$O$7,3,FALSE)</f>
        <v>Herbal Tea</v>
      </c>
      <c r="T1476" s="56" t="str">
        <f>HLOOKUP(Coffee_data[[#This Row],[ProductId]],Product!$B$4:$O$7,4,FALSE)</f>
        <v>Lemon</v>
      </c>
    </row>
    <row r="1477" spans="1:20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50</v>
      </c>
      <c r="J1477">
        <v>60</v>
      </c>
      <c r="K1477">
        <v>110</v>
      </c>
      <c r="L1477">
        <v>475</v>
      </c>
      <c r="M1477">
        <v>10</v>
      </c>
      <c r="N1477" s="2">
        <v>41882</v>
      </c>
      <c r="O1477" s="19" t="str">
        <f>VLOOKUP(Coffee_data[[#This Row],[Area Code]],Location!$B$1:$E$157,2,FALSE)</f>
        <v>Connecticut</v>
      </c>
      <c r="P1477" s="19" t="str">
        <f>VLOOKUP(Coffee_data[[#This Row],[Area Code]],Location!$B$1:$E$157,3,FALSE)</f>
        <v>East</v>
      </c>
      <c r="Q1477" s="19" t="str">
        <f>VLOOKUP(Coffee_data[[#This Row],[Area Code]],Location!$B$1:$E$157,4,FALSE)</f>
        <v>Small Market</v>
      </c>
      <c r="R1477" s="56" t="str">
        <f>HLOOKUP(Coffee_data[[#This Row],[ProductId]],Product!$B$4:$O$7,2,FALSE)</f>
        <v>Decaf</v>
      </c>
      <c r="S1477" s="56" t="str">
        <f>HLOOKUP(Coffee_data[[#This Row],[ProductId]],Product!$B$4:$O$7,3,FALSE)</f>
        <v>Herbal Tea</v>
      </c>
      <c r="T1477" s="56" t="str">
        <f>HLOOKUP(Coffee_data[[#This Row],[ProductId]],Product!$B$4:$O$7,4,FALSE)</f>
        <v>Mint</v>
      </c>
    </row>
    <row r="1478" spans="1:20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55</v>
      </c>
      <c r="J1478">
        <v>90</v>
      </c>
      <c r="K1478">
        <v>135</v>
      </c>
      <c r="L1478">
        <v>959</v>
      </c>
      <c r="M1478">
        <v>5</v>
      </c>
      <c r="N1478" s="2">
        <v>41882</v>
      </c>
      <c r="O1478" s="19" t="str">
        <f>VLOOKUP(Coffee_data[[#This Row],[Area Code]],Location!$B$1:$E$157,2,FALSE)</f>
        <v>Connecticut</v>
      </c>
      <c r="P1478" s="19" t="str">
        <f>VLOOKUP(Coffee_data[[#This Row],[Area Code]],Location!$B$1:$E$157,3,FALSE)</f>
        <v>East</v>
      </c>
      <c r="Q1478" s="19" t="str">
        <f>VLOOKUP(Coffee_data[[#This Row],[Area Code]],Location!$B$1:$E$157,4,FALSE)</f>
        <v>Small Market</v>
      </c>
      <c r="R1478" s="56" t="str">
        <f>HLOOKUP(Coffee_data[[#This Row],[ProductId]],Product!$B$4:$O$7,2,FALSE)</f>
        <v>Regular</v>
      </c>
      <c r="S1478" s="56" t="str">
        <f>HLOOKUP(Coffee_data[[#This Row],[ProductId]],Product!$B$4:$O$7,3,FALSE)</f>
        <v>Espresso</v>
      </c>
      <c r="T1478" s="56" t="str">
        <f>HLOOKUP(Coffee_data[[#This Row],[ProductId]],Product!$B$4:$O$7,4,FALSE)</f>
        <v>Caffe Mocha</v>
      </c>
    </row>
    <row r="1479" spans="1:20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46</v>
      </c>
      <c r="J1479">
        <v>70</v>
      </c>
      <c r="K1479">
        <v>116</v>
      </c>
      <c r="L1479">
        <v>860</v>
      </c>
      <c r="M1479">
        <v>6</v>
      </c>
      <c r="N1479" s="2">
        <v>41882</v>
      </c>
      <c r="O1479" s="19" t="str">
        <f>VLOOKUP(Coffee_data[[#This Row],[Area Code]],Location!$B$1:$E$157,2,FALSE)</f>
        <v>Connecticut</v>
      </c>
      <c r="P1479" s="19" t="str">
        <f>VLOOKUP(Coffee_data[[#This Row],[Area Code]],Location!$B$1:$E$157,3,FALSE)</f>
        <v>East</v>
      </c>
      <c r="Q1479" s="19" t="str">
        <f>VLOOKUP(Coffee_data[[#This Row],[Area Code]],Location!$B$1:$E$157,4,FALSE)</f>
        <v>Small Market</v>
      </c>
      <c r="R1479" s="56" t="str">
        <f>HLOOKUP(Coffee_data[[#This Row],[ProductId]],Product!$B$4:$O$7,2,FALSE)</f>
        <v>Decaf</v>
      </c>
      <c r="S1479" s="56" t="str">
        <f>HLOOKUP(Coffee_data[[#This Row],[ProductId]],Product!$B$4:$O$7,3,FALSE)</f>
        <v>Espresso</v>
      </c>
      <c r="T1479" s="56" t="str">
        <f>HLOOKUP(Coffee_data[[#This Row],[ProductId]],Product!$B$4:$O$7,4,FALSE)</f>
        <v>Decaf Espresso</v>
      </c>
    </row>
    <row r="1480" spans="1:20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88</v>
      </c>
      <c r="J1480">
        <v>150</v>
      </c>
      <c r="K1480">
        <v>238</v>
      </c>
      <c r="L1480">
        <v>860</v>
      </c>
      <c r="M1480">
        <v>2</v>
      </c>
      <c r="N1480" s="2">
        <v>41882</v>
      </c>
      <c r="O1480" s="19" t="str">
        <f>VLOOKUP(Coffee_data[[#This Row],[Area Code]],Location!$B$1:$E$157,2,FALSE)</f>
        <v>Connecticut</v>
      </c>
      <c r="P1480" s="19" t="str">
        <f>VLOOKUP(Coffee_data[[#This Row],[Area Code]],Location!$B$1:$E$157,3,FALSE)</f>
        <v>East</v>
      </c>
      <c r="Q1480" s="19" t="str">
        <f>VLOOKUP(Coffee_data[[#This Row],[Area Code]],Location!$B$1:$E$157,4,FALSE)</f>
        <v>Small Market</v>
      </c>
      <c r="R1480" s="56" t="str">
        <f>HLOOKUP(Coffee_data[[#This Row],[ProductId]],Product!$B$4:$O$7,2,FALSE)</f>
        <v>Regular</v>
      </c>
      <c r="S1480" s="56" t="str">
        <f>HLOOKUP(Coffee_data[[#This Row],[ProductId]],Product!$B$4:$O$7,3,FALSE)</f>
        <v>Coffee</v>
      </c>
      <c r="T1480" s="56" t="str">
        <f>HLOOKUP(Coffee_data[[#This Row],[ProductId]],Product!$B$4:$O$7,4,FALSE)</f>
        <v>Columbian</v>
      </c>
    </row>
    <row r="1481" spans="1:20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41</v>
      </c>
      <c r="J1481">
        <v>60</v>
      </c>
      <c r="K1481">
        <v>90</v>
      </c>
      <c r="L1481">
        <v>754</v>
      </c>
      <c r="M1481">
        <v>11</v>
      </c>
      <c r="N1481" s="2">
        <v>41882</v>
      </c>
      <c r="O1481" s="19" t="str">
        <f>VLOOKUP(Coffee_data[[#This Row],[Area Code]],Location!$B$1:$E$157,2,FALSE)</f>
        <v>Florida</v>
      </c>
      <c r="P1481" s="19" t="str">
        <f>VLOOKUP(Coffee_data[[#This Row],[Area Code]],Location!$B$1:$E$157,3,FALSE)</f>
        <v>East</v>
      </c>
      <c r="Q1481" s="19" t="str">
        <f>VLOOKUP(Coffee_data[[#This Row],[Area Code]],Location!$B$1:$E$157,4,FALSE)</f>
        <v>Major Market</v>
      </c>
      <c r="R1481" s="56" t="str">
        <f>HLOOKUP(Coffee_data[[#This Row],[ProductId]],Product!$B$4:$O$7,2,FALSE)</f>
        <v>Regular</v>
      </c>
      <c r="S1481" s="56" t="str">
        <f>HLOOKUP(Coffee_data[[#This Row],[ProductId]],Product!$B$4:$O$7,3,FALSE)</f>
        <v>Tea</v>
      </c>
      <c r="T1481" s="56" t="str">
        <f>HLOOKUP(Coffee_data[[#This Row],[ProductId]],Product!$B$4:$O$7,4,FALSE)</f>
        <v>Darjeeling</v>
      </c>
    </row>
    <row r="1482" spans="1:20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37</v>
      </c>
      <c r="J1482">
        <v>80</v>
      </c>
      <c r="K1482">
        <v>130</v>
      </c>
      <c r="L1482">
        <v>904</v>
      </c>
      <c r="M1482">
        <v>13</v>
      </c>
      <c r="N1482" s="2">
        <v>41882</v>
      </c>
      <c r="O1482" s="19" t="str">
        <f>VLOOKUP(Coffee_data[[#This Row],[Area Code]],Location!$B$1:$E$157,2,FALSE)</f>
        <v>Florida</v>
      </c>
      <c r="P1482" s="19" t="str">
        <f>VLOOKUP(Coffee_data[[#This Row],[Area Code]],Location!$B$1:$E$157,3,FALSE)</f>
        <v>East</v>
      </c>
      <c r="Q1482" s="19" t="str">
        <f>VLOOKUP(Coffee_data[[#This Row],[Area Code]],Location!$B$1:$E$157,4,FALSE)</f>
        <v>Major Market</v>
      </c>
      <c r="R1482" s="56" t="str">
        <f>HLOOKUP(Coffee_data[[#This Row],[ProductId]],Product!$B$4:$O$7,2,FALSE)</f>
        <v>Regular</v>
      </c>
      <c r="S1482" s="56" t="str">
        <f>HLOOKUP(Coffee_data[[#This Row],[ProductId]],Product!$B$4:$O$7,3,FALSE)</f>
        <v>Tea</v>
      </c>
      <c r="T1482" s="56" t="str">
        <f>HLOOKUP(Coffee_data[[#This Row],[ProductId]],Product!$B$4:$O$7,4,FALSE)</f>
        <v>Green Tea</v>
      </c>
    </row>
    <row r="1483" spans="1:20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58</v>
      </c>
      <c r="L1483">
        <v>561</v>
      </c>
      <c r="M1483">
        <v>8</v>
      </c>
      <c r="N1483" s="2">
        <v>41882</v>
      </c>
      <c r="O1483" s="19" t="str">
        <f>VLOOKUP(Coffee_data[[#This Row],[Area Code]],Location!$B$1:$E$157,2,FALSE)</f>
        <v>Florida</v>
      </c>
      <c r="P1483" s="19" t="str">
        <f>VLOOKUP(Coffee_data[[#This Row],[Area Code]],Location!$B$1:$E$157,3,FALSE)</f>
        <v>East</v>
      </c>
      <c r="Q1483" s="19" t="str">
        <f>VLOOKUP(Coffee_data[[#This Row],[Area Code]],Location!$B$1:$E$157,4,FALSE)</f>
        <v>Major Market</v>
      </c>
      <c r="R1483" s="56" t="str">
        <f>HLOOKUP(Coffee_data[[#This Row],[ProductId]],Product!$B$4:$O$7,2,FALSE)</f>
        <v>Decaf</v>
      </c>
      <c r="S1483" s="56" t="str">
        <f>HLOOKUP(Coffee_data[[#This Row],[ProductId]],Product!$B$4:$O$7,3,FALSE)</f>
        <v>Herbal Tea</v>
      </c>
      <c r="T1483" s="56" t="str">
        <f>HLOOKUP(Coffee_data[[#This Row],[ProductId]],Product!$B$4:$O$7,4,FALSE)</f>
        <v>Chamomile</v>
      </c>
    </row>
    <row r="1484" spans="1:20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41</v>
      </c>
      <c r="J1484">
        <v>60</v>
      </c>
      <c r="K1484">
        <v>119</v>
      </c>
      <c r="L1484">
        <v>305</v>
      </c>
      <c r="M1484">
        <v>9</v>
      </c>
      <c r="N1484" s="2">
        <v>41882</v>
      </c>
      <c r="O1484" s="19" t="str">
        <f>VLOOKUP(Coffee_data[[#This Row],[Area Code]],Location!$B$1:$E$157,2,FALSE)</f>
        <v>Florida</v>
      </c>
      <c r="P1484" s="19" t="str">
        <f>VLOOKUP(Coffee_data[[#This Row],[Area Code]],Location!$B$1:$E$157,3,FALSE)</f>
        <v>East</v>
      </c>
      <c r="Q1484" s="19" t="str">
        <f>VLOOKUP(Coffee_data[[#This Row],[Area Code]],Location!$B$1:$E$157,4,FALSE)</f>
        <v>Major Market</v>
      </c>
      <c r="R1484" s="56" t="str">
        <f>HLOOKUP(Coffee_data[[#This Row],[ProductId]],Product!$B$4:$O$7,2,FALSE)</f>
        <v>Decaf</v>
      </c>
      <c r="S1484" s="56" t="str">
        <f>HLOOKUP(Coffee_data[[#This Row],[ProductId]],Product!$B$4:$O$7,3,FALSE)</f>
        <v>Herbal Tea</v>
      </c>
      <c r="T1484" s="56" t="str">
        <f>HLOOKUP(Coffee_data[[#This Row],[ProductId]],Product!$B$4:$O$7,4,FALSE)</f>
        <v>Lemon</v>
      </c>
    </row>
    <row r="1485" spans="1:20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50</v>
      </c>
      <c r="J1485">
        <v>80</v>
      </c>
      <c r="K1485">
        <v>150</v>
      </c>
      <c r="L1485">
        <v>407</v>
      </c>
      <c r="M1485">
        <v>10</v>
      </c>
      <c r="N1485" s="2">
        <v>41882</v>
      </c>
      <c r="O1485" s="19" t="str">
        <f>VLOOKUP(Coffee_data[[#This Row],[Area Code]],Location!$B$1:$E$157,2,FALSE)</f>
        <v>Florida</v>
      </c>
      <c r="P1485" s="19" t="str">
        <f>VLOOKUP(Coffee_data[[#This Row],[Area Code]],Location!$B$1:$E$157,3,FALSE)</f>
        <v>East</v>
      </c>
      <c r="Q1485" s="19" t="str">
        <f>VLOOKUP(Coffee_data[[#This Row],[Area Code]],Location!$B$1:$E$157,4,FALSE)</f>
        <v>Major Market</v>
      </c>
      <c r="R1485" s="56" t="str">
        <f>HLOOKUP(Coffee_data[[#This Row],[ProductId]],Product!$B$4:$O$7,2,FALSE)</f>
        <v>Decaf</v>
      </c>
      <c r="S1485" s="56" t="str">
        <f>HLOOKUP(Coffee_data[[#This Row],[ProductId]],Product!$B$4:$O$7,3,FALSE)</f>
        <v>Herbal Tea</v>
      </c>
      <c r="T1485" s="56" t="str">
        <f>HLOOKUP(Coffee_data[[#This Row],[ProductId]],Product!$B$4:$O$7,4,FALSE)</f>
        <v>Mint</v>
      </c>
    </row>
    <row r="1486" spans="1:20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74</v>
      </c>
      <c r="J1486">
        <v>110</v>
      </c>
      <c r="K1486">
        <v>196</v>
      </c>
      <c r="L1486">
        <v>863</v>
      </c>
      <c r="M1486">
        <v>6</v>
      </c>
      <c r="N1486" s="2">
        <v>41882</v>
      </c>
      <c r="O1486" s="19" t="str">
        <f>VLOOKUP(Coffee_data[[#This Row],[Area Code]],Location!$B$1:$E$157,2,FALSE)</f>
        <v>Florida</v>
      </c>
      <c r="P1486" s="19" t="str">
        <f>VLOOKUP(Coffee_data[[#This Row],[Area Code]],Location!$B$1:$E$157,3,FALSE)</f>
        <v>East</v>
      </c>
      <c r="Q1486" s="19" t="str">
        <f>VLOOKUP(Coffee_data[[#This Row],[Area Code]],Location!$B$1:$E$157,4,FALSE)</f>
        <v>Major Market</v>
      </c>
      <c r="R1486" s="56" t="str">
        <f>HLOOKUP(Coffee_data[[#This Row],[ProductId]],Product!$B$4:$O$7,2,FALSE)</f>
        <v>Decaf</v>
      </c>
      <c r="S1486" s="56" t="str">
        <f>HLOOKUP(Coffee_data[[#This Row],[ProductId]],Product!$B$4:$O$7,3,FALSE)</f>
        <v>Espresso</v>
      </c>
      <c r="T1486" s="56" t="str">
        <f>HLOOKUP(Coffee_data[[#This Row],[ProductId]],Product!$B$4:$O$7,4,FALSE)</f>
        <v>Decaf Espresso</v>
      </c>
    </row>
    <row r="1487" spans="1:20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215</v>
      </c>
      <c r="L1487">
        <v>863</v>
      </c>
      <c r="M1487">
        <v>5</v>
      </c>
      <c r="N1487" s="2">
        <v>41882</v>
      </c>
      <c r="O1487" s="19" t="str">
        <f>VLOOKUP(Coffee_data[[#This Row],[Area Code]],Location!$B$1:$E$157,2,FALSE)</f>
        <v>Florida</v>
      </c>
      <c r="P1487" s="19" t="str">
        <f>VLOOKUP(Coffee_data[[#This Row],[Area Code]],Location!$B$1:$E$157,3,FALSE)</f>
        <v>East</v>
      </c>
      <c r="Q1487" s="19" t="str">
        <f>VLOOKUP(Coffee_data[[#This Row],[Area Code]],Location!$B$1:$E$157,4,FALSE)</f>
        <v>Major Market</v>
      </c>
      <c r="R1487" s="56" t="str">
        <f>HLOOKUP(Coffee_data[[#This Row],[ProductId]],Product!$B$4:$O$7,2,FALSE)</f>
        <v>Regular</v>
      </c>
      <c r="S1487" s="56" t="str">
        <f>HLOOKUP(Coffee_data[[#This Row],[ProductId]],Product!$B$4:$O$7,3,FALSE)</f>
        <v>Espresso</v>
      </c>
      <c r="T1487" s="56" t="str">
        <f>HLOOKUP(Coffee_data[[#This Row],[ProductId]],Product!$B$4:$O$7,4,FALSE)</f>
        <v>Caffe Mocha</v>
      </c>
    </row>
    <row r="1488" spans="1:20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41882</v>
      </c>
      <c r="O1488" s="19" t="str">
        <f>VLOOKUP(Coffee_data[[#This Row],[Area Code]],Location!$B$1:$E$157,2,FALSE)</f>
        <v>Florida</v>
      </c>
      <c r="P1488" s="19" t="str">
        <f>VLOOKUP(Coffee_data[[#This Row],[Area Code]],Location!$B$1:$E$157,3,FALSE)</f>
        <v>East</v>
      </c>
      <c r="Q1488" s="19" t="str">
        <f>VLOOKUP(Coffee_data[[#This Row],[Area Code]],Location!$B$1:$E$157,4,FALSE)</f>
        <v>Major Market</v>
      </c>
      <c r="R1488" s="56" t="str">
        <f>HLOOKUP(Coffee_data[[#This Row],[ProductId]],Product!$B$4:$O$7,2,FALSE)</f>
        <v>Regular</v>
      </c>
      <c r="S1488" s="56" t="str">
        <f>HLOOKUP(Coffee_data[[#This Row],[ProductId]],Product!$B$4:$O$7,3,FALSE)</f>
        <v>Coffee</v>
      </c>
      <c r="T1488" s="56" t="str">
        <f>HLOOKUP(Coffee_data[[#This Row],[ProductId]],Product!$B$4:$O$7,4,FALSE)</f>
        <v>Columbian</v>
      </c>
    </row>
    <row r="1489" spans="1:20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213</v>
      </c>
      <c r="L1489">
        <v>954</v>
      </c>
      <c r="M1489">
        <v>3</v>
      </c>
      <c r="N1489" s="2">
        <v>41882</v>
      </c>
      <c r="O1489" s="19" t="str">
        <f>VLOOKUP(Coffee_data[[#This Row],[Area Code]],Location!$B$1:$E$157,2,FALSE)</f>
        <v>Florida</v>
      </c>
      <c r="P1489" s="19" t="str">
        <f>VLOOKUP(Coffee_data[[#This Row],[Area Code]],Location!$B$1:$E$157,3,FALSE)</f>
        <v>East</v>
      </c>
      <c r="Q1489" s="19" t="str">
        <f>VLOOKUP(Coffee_data[[#This Row],[Area Code]],Location!$B$1:$E$157,4,FALSE)</f>
        <v>Major Market</v>
      </c>
      <c r="R1489" s="56" t="str">
        <f>HLOOKUP(Coffee_data[[#This Row],[ProductId]],Product!$B$4:$O$7,2,FALSE)</f>
        <v>Decaf</v>
      </c>
      <c r="S1489" s="56" t="str">
        <f>HLOOKUP(Coffee_data[[#This Row],[ProductId]],Product!$B$4:$O$7,3,FALSE)</f>
        <v>Coffee</v>
      </c>
      <c r="T1489" s="56" t="str">
        <f>HLOOKUP(Coffee_data[[#This Row],[ProductId]],Product!$B$4:$O$7,4,FALSE)</f>
        <v>Decaf Irish Cream</v>
      </c>
    </row>
    <row r="1490" spans="1:20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19</v>
      </c>
      <c r="J1490">
        <v>40</v>
      </c>
      <c r="K1490">
        <v>81</v>
      </c>
      <c r="L1490">
        <v>339</v>
      </c>
      <c r="M1490">
        <v>11</v>
      </c>
      <c r="N1490" s="2">
        <v>41882</v>
      </c>
      <c r="O1490" s="19" t="str">
        <f>VLOOKUP(Coffee_data[[#This Row],[Area Code]],Location!$B$1:$E$157,2,FALSE)</f>
        <v>Massachusetts</v>
      </c>
      <c r="P1490" s="19" t="str">
        <f>VLOOKUP(Coffee_data[[#This Row],[Area Code]],Location!$B$1:$E$157,3,FALSE)</f>
        <v>East</v>
      </c>
      <c r="Q1490" s="19" t="str">
        <f>VLOOKUP(Coffee_data[[#This Row],[Area Code]],Location!$B$1:$E$157,4,FALSE)</f>
        <v>Major Market</v>
      </c>
      <c r="R1490" s="56" t="str">
        <f>HLOOKUP(Coffee_data[[#This Row],[ProductId]],Product!$B$4:$O$7,2,FALSE)</f>
        <v>Regular</v>
      </c>
      <c r="S1490" s="56" t="str">
        <f>HLOOKUP(Coffee_data[[#This Row],[ProductId]],Product!$B$4:$O$7,3,FALSE)</f>
        <v>Tea</v>
      </c>
      <c r="T1490" s="56" t="str">
        <f>HLOOKUP(Coffee_data[[#This Row],[ProductId]],Product!$B$4:$O$7,4,FALSE)</f>
        <v>Darjeeling</v>
      </c>
    </row>
    <row r="1491" spans="1:20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41882</v>
      </c>
      <c r="O1491" s="19" t="str">
        <f>VLOOKUP(Coffee_data[[#This Row],[Area Code]],Location!$B$1:$E$157,2,FALSE)</f>
        <v>Massachusetts</v>
      </c>
      <c r="P1491" s="19" t="str">
        <f>VLOOKUP(Coffee_data[[#This Row],[Area Code]],Location!$B$1:$E$157,3,FALSE)</f>
        <v>East</v>
      </c>
      <c r="Q1491" s="19" t="str">
        <f>VLOOKUP(Coffee_data[[#This Row],[Area Code]],Location!$B$1:$E$157,4,FALSE)</f>
        <v>Major Market</v>
      </c>
      <c r="R1491" s="56" t="str">
        <f>HLOOKUP(Coffee_data[[#This Row],[ProductId]],Product!$B$4:$O$7,2,FALSE)</f>
        <v>Regular</v>
      </c>
      <c r="S1491" s="56" t="str">
        <f>HLOOKUP(Coffee_data[[#This Row],[ProductId]],Product!$B$4:$O$7,3,FALSE)</f>
        <v>Tea</v>
      </c>
      <c r="T1491" s="56" t="str">
        <f>HLOOKUP(Coffee_data[[#This Row],[ProductId]],Product!$B$4:$O$7,4,FALSE)</f>
        <v>Green Tea</v>
      </c>
    </row>
    <row r="1492" spans="1:20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39</v>
      </c>
      <c r="J1492">
        <v>40</v>
      </c>
      <c r="K1492">
        <v>79</v>
      </c>
      <c r="L1492">
        <v>857</v>
      </c>
      <c r="M1492">
        <v>9</v>
      </c>
      <c r="N1492" s="2">
        <v>41882</v>
      </c>
      <c r="O1492" s="19" t="str">
        <f>VLOOKUP(Coffee_data[[#This Row],[Area Code]],Location!$B$1:$E$157,2,FALSE)</f>
        <v>Massachusetts</v>
      </c>
      <c r="P1492" s="19" t="str">
        <f>VLOOKUP(Coffee_data[[#This Row],[Area Code]],Location!$B$1:$E$157,3,FALSE)</f>
        <v>East</v>
      </c>
      <c r="Q1492" s="19" t="str">
        <f>VLOOKUP(Coffee_data[[#This Row],[Area Code]],Location!$B$1:$E$157,4,FALSE)</f>
        <v>Major Market</v>
      </c>
      <c r="R1492" s="56" t="str">
        <f>HLOOKUP(Coffee_data[[#This Row],[ProductId]],Product!$B$4:$O$7,2,FALSE)</f>
        <v>Decaf</v>
      </c>
      <c r="S1492" s="56" t="str">
        <f>HLOOKUP(Coffee_data[[#This Row],[ProductId]],Product!$B$4:$O$7,3,FALSE)</f>
        <v>Herbal Tea</v>
      </c>
      <c r="T1492" s="56" t="str">
        <f>HLOOKUP(Coffee_data[[#This Row],[ProductId]],Product!$B$4:$O$7,4,FALSE)</f>
        <v>Lemon</v>
      </c>
    </row>
    <row r="1493" spans="1:20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293</v>
      </c>
      <c r="L1493">
        <v>781</v>
      </c>
      <c r="M1493">
        <v>7</v>
      </c>
      <c r="N1493" s="2">
        <v>41882</v>
      </c>
      <c r="O1493" s="19" t="str">
        <f>VLOOKUP(Coffee_data[[#This Row],[Area Code]],Location!$B$1:$E$157,2,FALSE)</f>
        <v>Massachusetts</v>
      </c>
      <c r="P1493" s="19" t="str">
        <f>VLOOKUP(Coffee_data[[#This Row],[Area Code]],Location!$B$1:$E$157,3,FALSE)</f>
        <v>East</v>
      </c>
      <c r="Q1493" s="19" t="str">
        <f>VLOOKUP(Coffee_data[[#This Row],[Area Code]],Location!$B$1:$E$157,4,FALSE)</f>
        <v>Major Market</v>
      </c>
      <c r="R1493" s="56" t="str">
        <f>HLOOKUP(Coffee_data[[#This Row],[ProductId]],Product!$B$4:$O$7,2,FALSE)</f>
        <v>Regular</v>
      </c>
      <c r="S1493" s="56" t="str">
        <f>HLOOKUP(Coffee_data[[#This Row],[ProductId]],Product!$B$4:$O$7,3,FALSE)</f>
        <v>Espresso</v>
      </c>
      <c r="T1493" s="56" t="str">
        <f>HLOOKUP(Coffee_data[[#This Row],[ProductId]],Product!$B$4:$O$7,4,FALSE)</f>
        <v>Regular Espresso</v>
      </c>
    </row>
    <row r="1494" spans="1:20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35</v>
      </c>
      <c r="J1494">
        <v>50</v>
      </c>
      <c r="K1494">
        <v>85</v>
      </c>
      <c r="L1494">
        <v>508</v>
      </c>
      <c r="M1494">
        <v>5</v>
      </c>
      <c r="N1494" s="2">
        <v>41882</v>
      </c>
      <c r="O1494" s="19" t="str">
        <f>VLOOKUP(Coffee_data[[#This Row],[Area Code]],Location!$B$1:$E$157,2,FALSE)</f>
        <v>Massachusetts</v>
      </c>
      <c r="P1494" s="19" t="str">
        <f>VLOOKUP(Coffee_data[[#This Row],[Area Code]],Location!$B$1:$E$157,3,FALSE)</f>
        <v>East</v>
      </c>
      <c r="Q1494" s="19" t="str">
        <f>VLOOKUP(Coffee_data[[#This Row],[Area Code]],Location!$B$1:$E$157,4,FALSE)</f>
        <v>Major Market</v>
      </c>
      <c r="R1494" s="56" t="str">
        <f>HLOOKUP(Coffee_data[[#This Row],[ProductId]],Product!$B$4:$O$7,2,FALSE)</f>
        <v>Regular</v>
      </c>
      <c r="S1494" s="56" t="str">
        <f>HLOOKUP(Coffee_data[[#This Row],[ProductId]],Product!$B$4:$O$7,3,FALSE)</f>
        <v>Espresso</v>
      </c>
      <c r="T1494" s="56" t="str">
        <f>HLOOKUP(Coffee_data[[#This Row],[ProductId]],Product!$B$4:$O$7,4,FALSE)</f>
        <v>Caffe Mocha</v>
      </c>
    </row>
    <row r="1495" spans="1:20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542</v>
      </c>
      <c r="L1495">
        <v>413</v>
      </c>
      <c r="M1495">
        <v>2</v>
      </c>
      <c r="N1495" s="2">
        <v>41882</v>
      </c>
      <c r="O1495" s="19" t="str">
        <f>VLOOKUP(Coffee_data[[#This Row],[Area Code]],Location!$B$1:$E$157,2,FALSE)</f>
        <v>Massachusetts</v>
      </c>
      <c r="P1495" s="19" t="str">
        <f>VLOOKUP(Coffee_data[[#This Row],[Area Code]],Location!$B$1:$E$157,3,FALSE)</f>
        <v>East</v>
      </c>
      <c r="Q1495" s="19" t="str">
        <f>VLOOKUP(Coffee_data[[#This Row],[Area Code]],Location!$B$1:$E$157,4,FALSE)</f>
        <v>Major Market</v>
      </c>
      <c r="R1495" s="56" t="str">
        <f>HLOOKUP(Coffee_data[[#This Row],[ProductId]],Product!$B$4:$O$7,2,FALSE)</f>
        <v>Regular</v>
      </c>
      <c r="S1495" s="56" t="str">
        <f>HLOOKUP(Coffee_data[[#This Row],[ProductId]],Product!$B$4:$O$7,3,FALSE)</f>
        <v>Coffee</v>
      </c>
      <c r="T1495" s="56" t="str">
        <f>HLOOKUP(Coffee_data[[#This Row],[ProductId]],Product!$B$4:$O$7,4,FALSE)</f>
        <v>Columbian</v>
      </c>
    </row>
    <row r="1496" spans="1:20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39</v>
      </c>
      <c r="L1496">
        <v>603</v>
      </c>
      <c r="M1496">
        <v>11</v>
      </c>
      <c r="N1496" s="2">
        <v>41882</v>
      </c>
      <c r="O1496" s="19" t="str">
        <f>VLOOKUP(Coffee_data[[#This Row],[Area Code]],Location!$B$1:$E$157,2,FALSE)</f>
        <v>New Hampshire</v>
      </c>
      <c r="P1496" s="19" t="str">
        <f>VLOOKUP(Coffee_data[[#This Row],[Area Code]],Location!$B$1:$E$157,3,FALSE)</f>
        <v>East</v>
      </c>
      <c r="Q1496" s="19" t="str">
        <f>VLOOKUP(Coffee_data[[#This Row],[Area Code]],Location!$B$1:$E$157,4,FALSE)</f>
        <v>Small Market</v>
      </c>
      <c r="R1496" s="56" t="str">
        <f>HLOOKUP(Coffee_data[[#This Row],[ProductId]],Product!$B$4:$O$7,2,FALSE)</f>
        <v>Regular</v>
      </c>
      <c r="S1496" s="56" t="str">
        <f>HLOOKUP(Coffee_data[[#This Row],[ProductId]],Product!$B$4:$O$7,3,FALSE)</f>
        <v>Tea</v>
      </c>
      <c r="T1496" s="56" t="str">
        <f>HLOOKUP(Coffee_data[[#This Row],[ProductId]],Product!$B$4:$O$7,4,FALSE)</f>
        <v>Darjeeling</v>
      </c>
    </row>
    <row r="1497" spans="1:20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53</v>
      </c>
      <c r="L1497">
        <v>603</v>
      </c>
      <c r="M1497">
        <v>13</v>
      </c>
      <c r="N1497" s="2">
        <v>41882</v>
      </c>
      <c r="O1497" s="19" t="str">
        <f>VLOOKUP(Coffee_data[[#This Row],[Area Code]],Location!$B$1:$E$157,2,FALSE)</f>
        <v>New Hampshire</v>
      </c>
      <c r="P1497" s="19" t="str">
        <f>VLOOKUP(Coffee_data[[#This Row],[Area Code]],Location!$B$1:$E$157,3,FALSE)</f>
        <v>East</v>
      </c>
      <c r="Q1497" s="19" t="str">
        <f>VLOOKUP(Coffee_data[[#This Row],[Area Code]],Location!$B$1:$E$157,4,FALSE)</f>
        <v>Small Market</v>
      </c>
      <c r="R1497" s="56" t="str">
        <f>HLOOKUP(Coffee_data[[#This Row],[ProductId]],Product!$B$4:$O$7,2,FALSE)</f>
        <v>Regular</v>
      </c>
      <c r="S1497" s="56" t="str">
        <f>HLOOKUP(Coffee_data[[#This Row],[ProductId]],Product!$B$4:$O$7,3,FALSE)</f>
        <v>Tea</v>
      </c>
      <c r="T1497" s="56" t="str">
        <f>HLOOKUP(Coffee_data[[#This Row],[ProductId]],Product!$B$4:$O$7,4,FALSE)</f>
        <v>Green Tea</v>
      </c>
    </row>
    <row r="1498" spans="1:20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41882</v>
      </c>
      <c r="O1498" s="19" t="str">
        <f>VLOOKUP(Coffee_data[[#This Row],[Area Code]],Location!$B$1:$E$157,2,FALSE)</f>
        <v>New Hampshire</v>
      </c>
      <c r="P1498" s="19" t="str">
        <f>VLOOKUP(Coffee_data[[#This Row],[Area Code]],Location!$B$1:$E$157,3,FALSE)</f>
        <v>East</v>
      </c>
      <c r="Q1498" s="19" t="str">
        <f>VLOOKUP(Coffee_data[[#This Row],[Area Code]],Location!$B$1:$E$157,4,FALSE)</f>
        <v>Small Market</v>
      </c>
      <c r="R1498" s="56" t="str">
        <f>HLOOKUP(Coffee_data[[#This Row],[ProductId]],Product!$B$4:$O$7,2,FALSE)</f>
        <v>Decaf</v>
      </c>
      <c r="S1498" s="56" t="str">
        <f>HLOOKUP(Coffee_data[[#This Row],[ProductId]],Product!$B$4:$O$7,3,FALSE)</f>
        <v>Herbal Tea</v>
      </c>
      <c r="T1498" s="56" t="str">
        <f>HLOOKUP(Coffee_data[[#This Row],[ProductId]],Product!$B$4:$O$7,4,FALSE)</f>
        <v>Lemon</v>
      </c>
    </row>
    <row r="1499" spans="1:20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41882</v>
      </c>
      <c r="O1499" s="19" t="str">
        <f>VLOOKUP(Coffee_data[[#This Row],[Area Code]],Location!$B$1:$E$157,2,FALSE)</f>
        <v>New Hampshire</v>
      </c>
      <c r="P1499" s="19" t="str">
        <f>VLOOKUP(Coffee_data[[#This Row],[Area Code]],Location!$B$1:$E$157,3,FALSE)</f>
        <v>East</v>
      </c>
      <c r="Q1499" s="19" t="str">
        <f>VLOOKUP(Coffee_data[[#This Row],[Area Code]],Location!$B$1:$E$157,4,FALSE)</f>
        <v>Small Market</v>
      </c>
      <c r="R1499" s="56" t="str">
        <f>HLOOKUP(Coffee_data[[#This Row],[ProductId]],Product!$B$4:$O$7,2,FALSE)</f>
        <v>Regular</v>
      </c>
      <c r="S1499" s="56" t="str">
        <f>HLOOKUP(Coffee_data[[#This Row],[ProductId]],Product!$B$4:$O$7,3,FALSE)</f>
        <v>Espresso</v>
      </c>
      <c r="T1499" s="56" t="str">
        <f>HLOOKUP(Coffee_data[[#This Row],[ProductId]],Product!$B$4:$O$7,4,FALSE)</f>
        <v>Regular Espresso</v>
      </c>
    </row>
    <row r="1500" spans="1:20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45</v>
      </c>
      <c r="J1500">
        <v>60</v>
      </c>
      <c r="K1500">
        <v>105</v>
      </c>
      <c r="L1500">
        <v>603</v>
      </c>
      <c r="M1500">
        <v>5</v>
      </c>
      <c r="N1500" s="2">
        <v>41882</v>
      </c>
      <c r="O1500" s="19" t="str">
        <f>VLOOKUP(Coffee_data[[#This Row],[Area Code]],Location!$B$1:$E$157,2,FALSE)</f>
        <v>New Hampshire</v>
      </c>
      <c r="P1500" s="19" t="str">
        <f>VLOOKUP(Coffee_data[[#This Row],[Area Code]],Location!$B$1:$E$157,3,FALSE)</f>
        <v>East</v>
      </c>
      <c r="Q1500" s="19" t="str">
        <f>VLOOKUP(Coffee_data[[#This Row],[Area Code]],Location!$B$1:$E$157,4,FALSE)</f>
        <v>Small Market</v>
      </c>
      <c r="R1500" s="56" t="str">
        <f>HLOOKUP(Coffee_data[[#This Row],[ProductId]],Product!$B$4:$O$7,2,FALSE)</f>
        <v>Regular</v>
      </c>
      <c r="S1500" s="56" t="str">
        <f>HLOOKUP(Coffee_data[[#This Row],[ProductId]],Product!$B$4:$O$7,3,FALSE)</f>
        <v>Espresso</v>
      </c>
      <c r="T1500" s="56" t="str">
        <f>HLOOKUP(Coffee_data[[#This Row],[ProductId]],Product!$B$4:$O$7,4,FALSE)</f>
        <v>Caffe Mocha</v>
      </c>
    </row>
    <row r="1501" spans="1:20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109</v>
      </c>
      <c r="L1501">
        <v>603</v>
      </c>
      <c r="M1501">
        <v>1</v>
      </c>
      <c r="N1501" s="2">
        <v>41882</v>
      </c>
      <c r="O1501" s="19" t="str">
        <f>VLOOKUP(Coffee_data[[#This Row],[Area Code]],Location!$B$1:$E$157,2,FALSE)</f>
        <v>New Hampshire</v>
      </c>
      <c r="P1501" s="19" t="str">
        <f>VLOOKUP(Coffee_data[[#This Row],[Area Code]],Location!$B$1:$E$157,3,FALSE)</f>
        <v>East</v>
      </c>
      <c r="Q1501" s="19" t="str">
        <f>VLOOKUP(Coffee_data[[#This Row],[Area Code]],Location!$B$1:$E$157,4,FALSE)</f>
        <v>Small Market</v>
      </c>
      <c r="R1501" s="56" t="str">
        <f>HLOOKUP(Coffee_data[[#This Row],[ProductId]],Product!$B$4:$O$7,2,FALSE)</f>
        <v>Regular</v>
      </c>
      <c r="S1501" s="56" t="str">
        <f>HLOOKUP(Coffee_data[[#This Row],[ProductId]],Product!$B$4:$O$7,3,FALSE)</f>
        <v>Coffee</v>
      </c>
      <c r="T1501" s="56" t="str">
        <f>HLOOKUP(Coffee_data[[#This Row],[ProductId]],Product!$B$4:$O$7,4,FALSE)</f>
        <v>Amaretto</v>
      </c>
    </row>
    <row r="1502" spans="1:20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132</v>
      </c>
      <c r="L1502">
        <v>603</v>
      </c>
      <c r="M1502">
        <v>2</v>
      </c>
      <c r="N1502" s="2">
        <v>41882</v>
      </c>
      <c r="O1502" s="19" t="str">
        <f>VLOOKUP(Coffee_data[[#This Row],[Area Code]],Location!$B$1:$E$157,2,FALSE)</f>
        <v>New Hampshire</v>
      </c>
      <c r="P1502" s="19" t="str">
        <f>VLOOKUP(Coffee_data[[#This Row],[Area Code]],Location!$B$1:$E$157,3,FALSE)</f>
        <v>East</v>
      </c>
      <c r="Q1502" s="19" t="str">
        <f>VLOOKUP(Coffee_data[[#This Row],[Area Code]],Location!$B$1:$E$157,4,FALSE)</f>
        <v>Small Market</v>
      </c>
      <c r="R1502" s="56" t="str">
        <f>HLOOKUP(Coffee_data[[#This Row],[ProductId]],Product!$B$4:$O$7,2,FALSE)</f>
        <v>Regular</v>
      </c>
      <c r="S1502" s="56" t="str">
        <f>HLOOKUP(Coffee_data[[#This Row],[ProductId]],Product!$B$4:$O$7,3,FALSE)</f>
        <v>Coffee</v>
      </c>
      <c r="T1502" s="56" t="str">
        <f>HLOOKUP(Coffee_data[[#This Row],[ProductId]],Product!$B$4:$O$7,4,FALSE)</f>
        <v>Columbian</v>
      </c>
    </row>
    <row r="1503" spans="1:20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83</v>
      </c>
      <c r="J1503">
        <v>160</v>
      </c>
      <c r="K1503">
        <v>271</v>
      </c>
      <c r="L1503">
        <v>347</v>
      </c>
      <c r="M1503">
        <v>11</v>
      </c>
      <c r="N1503" s="2">
        <v>41882</v>
      </c>
      <c r="O1503" s="19" t="str">
        <f>VLOOKUP(Coffee_data[[#This Row],[Area Code]],Location!$B$1:$E$157,2,FALSE)</f>
        <v>New York</v>
      </c>
      <c r="P1503" s="19" t="str">
        <f>VLOOKUP(Coffee_data[[#This Row],[Area Code]],Location!$B$1:$E$157,3,FALSE)</f>
        <v>East</v>
      </c>
      <c r="Q1503" s="19" t="str">
        <f>VLOOKUP(Coffee_data[[#This Row],[Area Code]],Location!$B$1:$E$157,4,FALSE)</f>
        <v>Major Market</v>
      </c>
      <c r="R1503" s="56" t="str">
        <f>HLOOKUP(Coffee_data[[#This Row],[ProductId]],Product!$B$4:$O$7,2,FALSE)</f>
        <v>Regular</v>
      </c>
      <c r="S1503" s="56" t="str">
        <f>HLOOKUP(Coffee_data[[#This Row],[ProductId]],Product!$B$4:$O$7,3,FALSE)</f>
        <v>Tea</v>
      </c>
      <c r="T1503" s="56" t="str">
        <f>HLOOKUP(Coffee_data[[#This Row],[ProductId]],Product!$B$4:$O$7,4,FALSE)</f>
        <v>Darjeeling</v>
      </c>
    </row>
    <row r="1504" spans="1:20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160</v>
      </c>
      <c r="J1504">
        <v>190</v>
      </c>
      <c r="K1504">
        <v>320</v>
      </c>
      <c r="L1504">
        <v>518</v>
      </c>
      <c r="M1504">
        <v>12</v>
      </c>
      <c r="N1504" s="2">
        <v>41882</v>
      </c>
      <c r="O1504" s="19" t="str">
        <f>VLOOKUP(Coffee_data[[#This Row],[Area Code]],Location!$B$1:$E$157,2,FALSE)</f>
        <v>New York</v>
      </c>
      <c r="P1504" s="19" t="str">
        <f>VLOOKUP(Coffee_data[[#This Row],[Area Code]],Location!$B$1:$E$157,3,FALSE)</f>
        <v>East</v>
      </c>
      <c r="Q1504" s="19" t="str">
        <f>VLOOKUP(Coffee_data[[#This Row],[Area Code]],Location!$B$1:$E$157,4,FALSE)</f>
        <v>Major Market</v>
      </c>
      <c r="R1504" s="56" t="str">
        <f>HLOOKUP(Coffee_data[[#This Row],[ProductId]],Product!$B$4:$O$7,2,FALSE)</f>
        <v>Regular</v>
      </c>
      <c r="S1504" s="56" t="str">
        <f>HLOOKUP(Coffee_data[[#This Row],[ProductId]],Product!$B$4:$O$7,3,FALSE)</f>
        <v>Tea</v>
      </c>
      <c r="T1504" s="56" t="str">
        <f>HLOOKUP(Coffee_data[[#This Row],[ProductId]],Product!$B$4:$O$7,4,FALSE)</f>
        <v>Earl Grey</v>
      </c>
    </row>
    <row r="1505" spans="1:20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223</v>
      </c>
      <c r="L1505">
        <v>646</v>
      </c>
      <c r="M1505">
        <v>13</v>
      </c>
      <c r="N1505" s="2">
        <v>41882</v>
      </c>
      <c r="O1505" s="19" t="str">
        <f>VLOOKUP(Coffee_data[[#This Row],[Area Code]],Location!$B$1:$E$157,2,FALSE)</f>
        <v>New York</v>
      </c>
      <c r="P1505" s="19" t="str">
        <f>VLOOKUP(Coffee_data[[#This Row],[Area Code]],Location!$B$1:$E$157,3,FALSE)</f>
        <v>East</v>
      </c>
      <c r="Q1505" s="19" t="str">
        <f>VLOOKUP(Coffee_data[[#This Row],[Area Code]],Location!$B$1:$E$157,4,FALSE)</f>
        <v>Major Market</v>
      </c>
      <c r="R1505" s="56" t="str">
        <f>HLOOKUP(Coffee_data[[#This Row],[ProductId]],Product!$B$4:$O$7,2,FALSE)</f>
        <v>Regular</v>
      </c>
      <c r="S1505" s="56" t="str">
        <f>HLOOKUP(Coffee_data[[#This Row],[ProductId]],Product!$B$4:$O$7,3,FALSE)</f>
        <v>Tea</v>
      </c>
      <c r="T1505" s="56" t="str">
        <f>HLOOKUP(Coffee_data[[#This Row],[ProductId]],Product!$B$4:$O$7,4,FALSE)</f>
        <v>Green Tea</v>
      </c>
    </row>
    <row r="1506" spans="1:20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218</v>
      </c>
      <c r="J1506">
        <v>200</v>
      </c>
      <c r="K1506">
        <v>429</v>
      </c>
      <c r="L1506">
        <v>917</v>
      </c>
      <c r="M1506">
        <v>9</v>
      </c>
      <c r="N1506" s="2">
        <v>41882</v>
      </c>
      <c r="O1506" s="19" t="str">
        <f>VLOOKUP(Coffee_data[[#This Row],[Area Code]],Location!$B$1:$E$157,2,FALSE)</f>
        <v>New York</v>
      </c>
      <c r="P1506" s="19" t="str">
        <f>VLOOKUP(Coffee_data[[#This Row],[Area Code]],Location!$B$1:$E$157,3,FALSE)</f>
        <v>East</v>
      </c>
      <c r="Q1506" s="19" t="str">
        <f>VLOOKUP(Coffee_data[[#This Row],[Area Code]],Location!$B$1:$E$157,4,FALSE)</f>
        <v>Major Market</v>
      </c>
      <c r="R1506" s="56" t="str">
        <f>HLOOKUP(Coffee_data[[#This Row],[ProductId]],Product!$B$4:$O$7,2,FALSE)</f>
        <v>Decaf</v>
      </c>
      <c r="S1506" s="56" t="str">
        <f>HLOOKUP(Coffee_data[[#This Row],[ProductId]],Product!$B$4:$O$7,3,FALSE)</f>
        <v>Herbal Tea</v>
      </c>
      <c r="T1506" s="56" t="str">
        <f>HLOOKUP(Coffee_data[[#This Row],[ProductId]],Product!$B$4:$O$7,4,FALSE)</f>
        <v>Lemon</v>
      </c>
    </row>
    <row r="1507" spans="1:20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41882</v>
      </c>
      <c r="O1507" s="19" t="str">
        <f>VLOOKUP(Coffee_data[[#This Row],[Area Code]],Location!$B$1:$E$157,2,FALSE)</f>
        <v>New York</v>
      </c>
      <c r="P1507" s="19" t="str">
        <f>VLOOKUP(Coffee_data[[#This Row],[Area Code]],Location!$B$1:$E$157,3,FALSE)</f>
        <v>East</v>
      </c>
      <c r="Q1507" s="19" t="str">
        <f>VLOOKUP(Coffee_data[[#This Row],[Area Code]],Location!$B$1:$E$157,4,FALSE)</f>
        <v>Major Market</v>
      </c>
      <c r="R1507" s="56" t="str">
        <f>HLOOKUP(Coffee_data[[#This Row],[ProductId]],Product!$B$4:$O$7,2,FALSE)</f>
        <v>Decaf</v>
      </c>
      <c r="S1507" s="56" t="str">
        <f>HLOOKUP(Coffee_data[[#This Row],[ProductId]],Product!$B$4:$O$7,3,FALSE)</f>
        <v>Herbal Tea</v>
      </c>
      <c r="T1507" s="56" t="str">
        <f>HLOOKUP(Coffee_data[[#This Row],[ProductId]],Product!$B$4:$O$7,4,FALSE)</f>
        <v>Mint</v>
      </c>
    </row>
    <row r="1508" spans="1:20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271</v>
      </c>
      <c r="J1508">
        <v>320</v>
      </c>
      <c r="K1508">
        <v>543</v>
      </c>
      <c r="L1508">
        <v>716</v>
      </c>
      <c r="M1508">
        <v>7</v>
      </c>
      <c r="N1508" s="2">
        <v>41882</v>
      </c>
      <c r="O1508" s="19" t="str">
        <f>VLOOKUP(Coffee_data[[#This Row],[Area Code]],Location!$B$1:$E$157,2,FALSE)</f>
        <v>New York</v>
      </c>
      <c r="P1508" s="19" t="str">
        <f>VLOOKUP(Coffee_data[[#This Row],[Area Code]],Location!$B$1:$E$157,3,FALSE)</f>
        <v>East</v>
      </c>
      <c r="Q1508" s="19" t="str">
        <f>VLOOKUP(Coffee_data[[#This Row],[Area Code]],Location!$B$1:$E$157,4,FALSE)</f>
        <v>Major Market</v>
      </c>
      <c r="R1508" s="56" t="str">
        <f>HLOOKUP(Coffee_data[[#This Row],[ProductId]],Product!$B$4:$O$7,2,FALSE)</f>
        <v>Regular</v>
      </c>
      <c r="S1508" s="56" t="str">
        <f>HLOOKUP(Coffee_data[[#This Row],[ProductId]],Product!$B$4:$O$7,3,FALSE)</f>
        <v>Espresso</v>
      </c>
      <c r="T1508" s="56" t="str">
        <f>HLOOKUP(Coffee_data[[#This Row],[ProductId]],Product!$B$4:$O$7,4,FALSE)</f>
        <v>Regular Espresso</v>
      </c>
    </row>
    <row r="1509" spans="1:20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87</v>
      </c>
      <c r="J1509">
        <v>-50</v>
      </c>
      <c r="K1509">
        <v>65</v>
      </c>
      <c r="L1509">
        <v>585</v>
      </c>
      <c r="M1509">
        <v>5</v>
      </c>
      <c r="N1509" s="2">
        <v>41882</v>
      </c>
      <c r="O1509" s="19" t="str">
        <f>VLOOKUP(Coffee_data[[#This Row],[Area Code]],Location!$B$1:$E$157,2,FALSE)</f>
        <v>New York</v>
      </c>
      <c r="P1509" s="19" t="str">
        <f>VLOOKUP(Coffee_data[[#This Row],[Area Code]],Location!$B$1:$E$157,3,FALSE)</f>
        <v>East</v>
      </c>
      <c r="Q1509" s="19" t="str">
        <f>VLOOKUP(Coffee_data[[#This Row],[Area Code]],Location!$B$1:$E$157,4,FALSE)</f>
        <v>Major Market</v>
      </c>
      <c r="R1509" s="56" t="str">
        <f>HLOOKUP(Coffee_data[[#This Row],[ProductId]],Product!$B$4:$O$7,2,FALSE)</f>
        <v>Regular</v>
      </c>
      <c r="S1509" s="56" t="str">
        <f>HLOOKUP(Coffee_data[[#This Row],[ProductId]],Product!$B$4:$O$7,3,FALSE)</f>
        <v>Espresso</v>
      </c>
      <c r="T1509" s="56" t="str">
        <f>HLOOKUP(Coffee_data[[#This Row],[ProductId]],Product!$B$4:$O$7,4,FALSE)</f>
        <v>Caffe Mocha</v>
      </c>
    </row>
    <row r="1510" spans="1:20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240</v>
      </c>
      <c r="J1510">
        <v>450</v>
      </c>
      <c r="K1510">
        <v>750</v>
      </c>
      <c r="L1510">
        <v>917</v>
      </c>
      <c r="M1510">
        <v>2</v>
      </c>
      <c r="N1510" s="2">
        <v>41882</v>
      </c>
      <c r="O1510" s="19" t="str">
        <f>VLOOKUP(Coffee_data[[#This Row],[Area Code]],Location!$B$1:$E$157,2,FALSE)</f>
        <v>New York</v>
      </c>
      <c r="P1510" s="19" t="str">
        <f>VLOOKUP(Coffee_data[[#This Row],[Area Code]],Location!$B$1:$E$157,3,FALSE)</f>
        <v>East</v>
      </c>
      <c r="Q1510" s="19" t="str">
        <f>VLOOKUP(Coffee_data[[#This Row],[Area Code]],Location!$B$1:$E$157,4,FALSE)</f>
        <v>Major Market</v>
      </c>
      <c r="R1510" s="56" t="str">
        <f>HLOOKUP(Coffee_data[[#This Row],[ProductId]],Product!$B$4:$O$7,2,FALSE)</f>
        <v>Regular</v>
      </c>
      <c r="S1510" s="56" t="str">
        <f>HLOOKUP(Coffee_data[[#This Row],[ProductId]],Product!$B$4:$O$7,3,FALSE)</f>
        <v>Coffee</v>
      </c>
      <c r="T1510" s="56" t="str">
        <f>HLOOKUP(Coffee_data[[#This Row],[ProductId]],Product!$B$4:$O$7,4,FALSE)</f>
        <v>Columbian</v>
      </c>
    </row>
    <row r="1511" spans="1:20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57</v>
      </c>
      <c r="J1511">
        <v>90</v>
      </c>
      <c r="K1511">
        <v>153</v>
      </c>
      <c r="L1511">
        <v>504</v>
      </c>
      <c r="M1511">
        <v>3</v>
      </c>
      <c r="N1511" s="2">
        <v>41882</v>
      </c>
      <c r="O1511" s="19" t="str">
        <f>VLOOKUP(Coffee_data[[#This Row],[Area Code]],Location!$B$1:$E$157,2,FALSE)</f>
        <v>Louisiana</v>
      </c>
      <c r="P1511" s="19" t="str">
        <f>VLOOKUP(Coffee_data[[#This Row],[Area Code]],Location!$B$1:$E$157,3,FALSE)</f>
        <v>South</v>
      </c>
      <c r="Q1511" s="19" t="str">
        <f>VLOOKUP(Coffee_data[[#This Row],[Area Code]],Location!$B$1:$E$157,4,FALSE)</f>
        <v>Small Market</v>
      </c>
      <c r="R1511" s="56" t="str">
        <f>HLOOKUP(Coffee_data[[#This Row],[ProductId]],Product!$B$4:$O$7,2,FALSE)</f>
        <v>Decaf</v>
      </c>
      <c r="S1511" s="56" t="str">
        <f>HLOOKUP(Coffee_data[[#This Row],[ProductId]],Product!$B$4:$O$7,3,FALSE)</f>
        <v>Coffee</v>
      </c>
      <c r="T1511" s="56" t="str">
        <f>HLOOKUP(Coffee_data[[#This Row],[ProductId]],Product!$B$4:$O$7,4,FALSE)</f>
        <v>Decaf Irish Cream</v>
      </c>
    </row>
    <row r="1512" spans="1:20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58</v>
      </c>
      <c r="J1512">
        <v>80</v>
      </c>
      <c r="K1512">
        <v>142</v>
      </c>
      <c r="L1512">
        <v>318</v>
      </c>
      <c r="M1512">
        <v>2</v>
      </c>
      <c r="N1512" s="2">
        <v>41882</v>
      </c>
      <c r="O1512" s="19" t="str">
        <f>VLOOKUP(Coffee_data[[#This Row],[Area Code]],Location!$B$1:$E$157,2,FALSE)</f>
        <v>Louisiana</v>
      </c>
      <c r="P1512" s="19" t="str">
        <f>VLOOKUP(Coffee_data[[#This Row],[Area Code]],Location!$B$1:$E$157,3,FALSE)</f>
        <v>South</v>
      </c>
      <c r="Q1512" s="19" t="str">
        <f>VLOOKUP(Coffee_data[[#This Row],[Area Code]],Location!$B$1:$E$157,4,FALSE)</f>
        <v>Small Market</v>
      </c>
      <c r="R1512" s="56" t="str">
        <f>HLOOKUP(Coffee_data[[#This Row],[ProductId]],Product!$B$4:$O$7,2,FALSE)</f>
        <v>Regular</v>
      </c>
      <c r="S1512" s="56" t="str">
        <f>HLOOKUP(Coffee_data[[#This Row],[ProductId]],Product!$B$4:$O$7,3,FALSE)</f>
        <v>Coffee</v>
      </c>
      <c r="T1512" s="56" t="str">
        <f>HLOOKUP(Coffee_data[[#This Row],[ProductId]],Product!$B$4:$O$7,4,FALSE)</f>
        <v>Columbian</v>
      </c>
    </row>
    <row r="1513" spans="1:20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68</v>
      </c>
      <c r="J1513">
        <v>90</v>
      </c>
      <c r="K1513">
        <v>158</v>
      </c>
      <c r="L1513">
        <v>318</v>
      </c>
      <c r="M1513">
        <v>8</v>
      </c>
      <c r="N1513" s="2">
        <v>41882</v>
      </c>
      <c r="O1513" s="19" t="str">
        <f>VLOOKUP(Coffee_data[[#This Row],[Area Code]],Location!$B$1:$E$157,2,FALSE)</f>
        <v>Louisiana</v>
      </c>
      <c r="P1513" s="19" t="str">
        <f>VLOOKUP(Coffee_data[[#This Row],[Area Code]],Location!$B$1:$E$157,3,FALSE)</f>
        <v>South</v>
      </c>
      <c r="Q1513" s="19" t="str">
        <f>VLOOKUP(Coffee_data[[#This Row],[Area Code]],Location!$B$1:$E$157,4,FALSE)</f>
        <v>Small Market</v>
      </c>
      <c r="R1513" s="56" t="str">
        <f>HLOOKUP(Coffee_data[[#This Row],[ProductId]],Product!$B$4:$O$7,2,FALSE)</f>
        <v>Decaf</v>
      </c>
      <c r="S1513" s="56" t="str">
        <f>HLOOKUP(Coffee_data[[#This Row],[ProductId]],Product!$B$4:$O$7,3,FALSE)</f>
        <v>Herbal Tea</v>
      </c>
      <c r="T1513" s="56" t="str">
        <f>HLOOKUP(Coffee_data[[#This Row],[ProductId]],Product!$B$4:$O$7,4,FALSE)</f>
        <v>Chamomile</v>
      </c>
    </row>
    <row r="1514" spans="1:20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51</v>
      </c>
      <c r="J1514">
        <v>80</v>
      </c>
      <c r="K1514">
        <v>149</v>
      </c>
      <c r="L1514">
        <v>225</v>
      </c>
      <c r="M1514">
        <v>9</v>
      </c>
      <c r="N1514" s="2">
        <v>41882</v>
      </c>
      <c r="O1514" s="19" t="str">
        <f>VLOOKUP(Coffee_data[[#This Row],[Area Code]],Location!$B$1:$E$157,2,FALSE)</f>
        <v>Louisiana</v>
      </c>
      <c r="P1514" s="19" t="str">
        <f>VLOOKUP(Coffee_data[[#This Row],[Area Code]],Location!$B$1:$E$157,3,FALSE)</f>
        <v>South</v>
      </c>
      <c r="Q1514" s="19" t="str">
        <f>VLOOKUP(Coffee_data[[#This Row],[Area Code]],Location!$B$1:$E$157,4,FALSE)</f>
        <v>Small Market</v>
      </c>
      <c r="R1514" s="56" t="str">
        <f>HLOOKUP(Coffee_data[[#This Row],[ProductId]],Product!$B$4:$O$7,2,FALSE)</f>
        <v>Decaf</v>
      </c>
      <c r="S1514" s="56" t="str">
        <f>HLOOKUP(Coffee_data[[#This Row],[ProductId]],Product!$B$4:$O$7,3,FALSE)</f>
        <v>Herbal Tea</v>
      </c>
      <c r="T1514" s="56" t="str">
        <f>HLOOKUP(Coffee_data[[#This Row],[ProductId]],Product!$B$4:$O$7,4,FALSE)</f>
        <v>Lemon</v>
      </c>
    </row>
    <row r="1515" spans="1:20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124</v>
      </c>
      <c r="L1515">
        <v>318</v>
      </c>
      <c r="M1515">
        <v>4</v>
      </c>
      <c r="N1515" s="2">
        <v>41882</v>
      </c>
      <c r="O1515" s="19" t="str">
        <f>VLOOKUP(Coffee_data[[#This Row],[Area Code]],Location!$B$1:$E$157,2,FALSE)</f>
        <v>Louisiana</v>
      </c>
      <c r="P1515" s="19" t="str">
        <f>VLOOKUP(Coffee_data[[#This Row],[Area Code]],Location!$B$1:$E$157,3,FALSE)</f>
        <v>South</v>
      </c>
      <c r="Q1515" s="19" t="str">
        <f>VLOOKUP(Coffee_data[[#This Row],[Area Code]],Location!$B$1:$E$157,4,FALSE)</f>
        <v>Small Market</v>
      </c>
      <c r="R1515" s="56" t="str">
        <f>HLOOKUP(Coffee_data[[#This Row],[ProductId]],Product!$B$4:$O$7,2,FALSE)</f>
        <v>Regular</v>
      </c>
      <c r="S1515" s="56" t="str">
        <f>HLOOKUP(Coffee_data[[#This Row],[ProductId]],Product!$B$4:$O$7,3,FALSE)</f>
        <v>Espresso</v>
      </c>
      <c r="T1515" s="56" t="str">
        <f>HLOOKUP(Coffee_data[[#This Row],[ProductId]],Product!$B$4:$O$7,4,FALSE)</f>
        <v>Caffe Latte</v>
      </c>
    </row>
    <row r="1516" spans="1:20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115</v>
      </c>
      <c r="L1516">
        <v>985</v>
      </c>
      <c r="M1516">
        <v>5</v>
      </c>
      <c r="N1516" s="2">
        <v>41882</v>
      </c>
      <c r="O1516" s="19" t="str">
        <f>VLOOKUP(Coffee_data[[#This Row],[Area Code]],Location!$B$1:$E$157,2,FALSE)</f>
        <v>Louisiana</v>
      </c>
      <c r="P1516" s="19" t="str">
        <f>VLOOKUP(Coffee_data[[#This Row],[Area Code]],Location!$B$1:$E$157,3,FALSE)</f>
        <v>South</v>
      </c>
      <c r="Q1516" s="19" t="str">
        <f>VLOOKUP(Coffee_data[[#This Row],[Area Code]],Location!$B$1:$E$157,4,FALSE)</f>
        <v>Small Market</v>
      </c>
      <c r="R1516" s="56" t="str">
        <f>HLOOKUP(Coffee_data[[#This Row],[ProductId]],Product!$B$4:$O$7,2,FALSE)</f>
        <v>Regular</v>
      </c>
      <c r="S1516" s="56" t="str">
        <f>HLOOKUP(Coffee_data[[#This Row],[ProductId]],Product!$B$4:$O$7,3,FALSE)</f>
        <v>Espresso</v>
      </c>
      <c r="T1516" s="56" t="str">
        <f>HLOOKUP(Coffee_data[[#This Row],[ProductId]],Product!$B$4:$O$7,4,FALSE)</f>
        <v>Caffe Mocha</v>
      </c>
    </row>
    <row r="1517" spans="1:20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36</v>
      </c>
      <c r="J1517">
        <v>60</v>
      </c>
      <c r="K1517">
        <v>90</v>
      </c>
      <c r="L1517">
        <v>985</v>
      </c>
      <c r="M1517">
        <v>6</v>
      </c>
      <c r="N1517" s="2">
        <v>41882</v>
      </c>
      <c r="O1517" s="19" t="str">
        <f>VLOOKUP(Coffee_data[[#This Row],[Area Code]],Location!$B$1:$E$157,2,FALSE)</f>
        <v>Louisiana</v>
      </c>
      <c r="P1517" s="19" t="str">
        <f>VLOOKUP(Coffee_data[[#This Row],[Area Code]],Location!$B$1:$E$157,3,FALSE)</f>
        <v>South</v>
      </c>
      <c r="Q1517" s="19" t="str">
        <f>VLOOKUP(Coffee_data[[#This Row],[Area Code]],Location!$B$1:$E$157,4,FALSE)</f>
        <v>Small Market</v>
      </c>
      <c r="R1517" s="56" t="str">
        <f>HLOOKUP(Coffee_data[[#This Row],[ProductId]],Product!$B$4:$O$7,2,FALSE)</f>
        <v>Decaf</v>
      </c>
      <c r="S1517" s="56" t="str">
        <f>HLOOKUP(Coffee_data[[#This Row],[ProductId]],Product!$B$4:$O$7,3,FALSE)</f>
        <v>Espresso</v>
      </c>
      <c r="T1517" s="56" t="str">
        <f>HLOOKUP(Coffee_data[[#This Row],[ProductId]],Product!$B$4:$O$7,4,FALSE)</f>
        <v>Decaf Espresso</v>
      </c>
    </row>
    <row r="1518" spans="1:20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137</v>
      </c>
      <c r="L1518">
        <v>505</v>
      </c>
      <c r="M1518">
        <v>3</v>
      </c>
      <c r="N1518" s="2">
        <v>41882</v>
      </c>
      <c r="O1518" s="19" t="str">
        <f>VLOOKUP(Coffee_data[[#This Row],[Area Code]],Location!$B$1:$E$157,2,FALSE)</f>
        <v>New Mexico</v>
      </c>
      <c r="P1518" s="19" t="str">
        <f>VLOOKUP(Coffee_data[[#This Row],[Area Code]],Location!$B$1:$E$157,3,FALSE)</f>
        <v>South</v>
      </c>
      <c r="Q1518" s="19" t="str">
        <f>VLOOKUP(Coffee_data[[#This Row],[Area Code]],Location!$B$1:$E$157,4,FALSE)</f>
        <v>Small Market</v>
      </c>
      <c r="R1518" s="56" t="str">
        <f>HLOOKUP(Coffee_data[[#This Row],[ProductId]],Product!$B$4:$O$7,2,FALSE)</f>
        <v>Decaf</v>
      </c>
      <c r="S1518" s="56" t="str">
        <f>HLOOKUP(Coffee_data[[#This Row],[ProductId]],Product!$B$4:$O$7,3,FALSE)</f>
        <v>Coffee</v>
      </c>
      <c r="T1518" s="56" t="str">
        <f>HLOOKUP(Coffee_data[[#This Row],[ProductId]],Product!$B$4:$O$7,4,FALSE)</f>
        <v>Decaf Irish Cream</v>
      </c>
    </row>
    <row r="1519" spans="1:20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168</v>
      </c>
      <c r="L1519">
        <v>505</v>
      </c>
      <c r="M1519">
        <v>2</v>
      </c>
      <c r="N1519" s="2">
        <v>41882</v>
      </c>
      <c r="O1519" s="19" t="str">
        <f>VLOOKUP(Coffee_data[[#This Row],[Area Code]],Location!$B$1:$E$157,2,FALSE)</f>
        <v>New Mexico</v>
      </c>
      <c r="P1519" s="19" t="str">
        <f>VLOOKUP(Coffee_data[[#This Row],[Area Code]],Location!$B$1:$E$157,3,FALSE)</f>
        <v>South</v>
      </c>
      <c r="Q1519" s="19" t="str">
        <f>VLOOKUP(Coffee_data[[#This Row],[Area Code]],Location!$B$1:$E$157,4,FALSE)</f>
        <v>Small Market</v>
      </c>
      <c r="R1519" s="56" t="str">
        <f>HLOOKUP(Coffee_data[[#This Row],[ProductId]],Product!$B$4:$O$7,2,FALSE)</f>
        <v>Regular</v>
      </c>
      <c r="S1519" s="56" t="str">
        <f>HLOOKUP(Coffee_data[[#This Row],[ProductId]],Product!$B$4:$O$7,3,FALSE)</f>
        <v>Coffee</v>
      </c>
      <c r="T1519" s="56" t="str">
        <f>HLOOKUP(Coffee_data[[#This Row],[ProductId]],Product!$B$4:$O$7,4,FALSE)</f>
        <v>Columbian</v>
      </c>
    </row>
    <row r="1520" spans="1:20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41882</v>
      </c>
      <c r="O1520" s="19" t="str">
        <f>VLOOKUP(Coffee_data[[#This Row],[Area Code]],Location!$B$1:$E$157,2,FALSE)</f>
        <v>New Mexico</v>
      </c>
      <c r="P1520" s="19" t="str">
        <f>VLOOKUP(Coffee_data[[#This Row],[Area Code]],Location!$B$1:$E$157,3,FALSE)</f>
        <v>South</v>
      </c>
      <c r="Q1520" s="19" t="str">
        <f>VLOOKUP(Coffee_data[[#This Row],[Area Code]],Location!$B$1:$E$157,4,FALSE)</f>
        <v>Small Market</v>
      </c>
      <c r="R1520" s="56" t="str">
        <f>HLOOKUP(Coffee_data[[#This Row],[ProductId]],Product!$B$4:$O$7,2,FALSE)</f>
        <v>Decaf</v>
      </c>
      <c r="S1520" s="56" t="str">
        <f>HLOOKUP(Coffee_data[[#This Row],[ProductId]],Product!$B$4:$O$7,3,FALSE)</f>
        <v>Herbal Tea</v>
      </c>
      <c r="T1520" s="56" t="str">
        <f>HLOOKUP(Coffee_data[[#This Row],[ProductId]],Product!$B$4:$O$7,4,FALSE)</f>
        <v>Chamomile</v>
      </c>
    </row>
    <row r="1521" spans="1:20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61</v>
      </c>
      <c r="L1521">
        <v>505</v>
      </c>
      <c r="M1521">
        <v>9</v>
      </c>
      <c r="N1521" s="2">
        <v>41882</v>
      </c>
      <c r="O1521" s="19" t="str">
        <f>VLOOKUP(Coffee_data[[#This Row],[Area Code]],Location!$B$1:$E$157,2,FALSE)</f>
        <v>New Mexico</v>
      </c>
      <c r="P1521" s="19" t="str">
        <f>VLOOKUP(Coffee_data[[#This Row],[Area Code]],Location!$B$1:$E$157,3,FALSE)</f>
        <v>South</v>
      </c>
      <c r="Q1521" s="19" t="str">
        <f>VLOOKUP(Coffee_data[[#This Row],[Area Code]],Location!$B$1:$E$157,4,FALSE)</f>
        <v>Small Market</v>
      </c>
      <c r="R1521" s="56" t="str">
        <f>HLOOKUP(Coffee_data[[#This Row],[ProductId]],Product!$B$4:$O$7,2,FALSE)</f>
        <v>Decaf</v>
      </c>
      <c r="S1521" s="56" t="str">
        <f>HLOOKUP(Coffee_data[[#This Row],[ProductId]],Product!$B$4:$O$7,3,FALSE)</f>
        <v>Herbal Tea</v>
      </c>
      <c r="T1521" s="56" t="str">
        <f>HLOOKUP(Coffee_data[[#This Row],[ProductId]],Product!$B$4:$O$7,4,FALSE)</f>
        <v>Lemon</v>
      </c>
    </row>
    <row r="1522" spans="1:20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41882</v>
      </c>
      <c r="O1522" s="19" t="str">
        <f>VLOOKUP(Coffee_data[[#This Row],[Area Code]],Location!$B$1:$E$157,2,FALSE)</f>
        <v>New Mexico</v>
      </c>
      <c r="P1522" s="19" t="str">
        <f>VLOOKUP(Coffee_data[[#This Row],[Area Code]],Location!$B$1:$E$157,3,FALSE)</f>
        <v>South</v>
      </c>
      <c r="Q1522" s="19" t="str">
        <f>VLOOKUP(Coffee_data[[#This Row],[Area Code]],Location!$B$1:$E$157,4,FALSE)</f>
        <v>Small Market</v>
      </c>
      <c r="R1522" s="56" t="str">
        <f>HLOOKUP(Coffee_data[[#This Row],[ProductId]],Product!$B$4:$O$7,2,FALSE)</f>
        <v>Regular</v>
      </c>
      <c r="S1522" s="56" t="str">
        <f>HLOOKUP(Coffee_data[[#This Row],[ProductId]],Product!$B$4:$O$7,3,FALSE)</f>
        <v>Espresso</v>
      </c>
      <c r="T1522" s="56" t="str">
        <f>HLOOKUP(Coffee_data[[#This Row],[ProductId]],Product!$B$4:$O$7,4,FALSE)</f>
        <v>Caffe Latte</v>
      </c>
    </row>
    <row r="1523" spans="1:20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41882</v>
      </c>
      <c r="O1523" s="19" t="str">
        <f>VLOOKUP(Coffee_data[[#This Row],[Area Code]],Location!$B$1:$E$157,2,FALSE)</f>
        <v>New Mexico</v>
      </c>
      <c r="P1523" s="19" t="str">
        <f>VLOOKUP(Coffee_data[[#This Row],[Area Code]],Location!$B$1:$E$157,3,FALSE)</f>
        <v>South</v>
      </c>
      <c r="Q1523" s="19" t="str">
        <f>VLOOKUP(Coffee_data[[#This Row],[Area Code]],Location!$B$1:$E$157,4,FALSE)</f>
        <v>Small Market</v>
      </c>
      <c r="R1523" s="56" t="str">
        <f>HLOOKUP(Coffee_data[[#This Row],[ProductId]],Product!$B$4:$O$7,2,FALSE)</f>
        <v>Regular</v>
      </c>
      <c r="S1523" s="56" t="str">
        <f>HLOOKUP(Coffee_data[[#This Row],[ProductId]],Product!$B$4:$O$7,3,FALSE)</f>
        <v>Espresso</v>
      </c>
      <c r="T1523" s="56" t="str">
        <f>HLOOKUP(Coffee_data[[#This Row],[ProductId]],Product!$B$4:$O$7,4,FALSE)</f>
        <v>Caffe Mocha</v>
      </c>
    </row>
    <row r="1524" spans="1:20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41882</v>
      </c>
      <c r="O1524" s="19" t="str">
        <f>VLOOKUP(Coffee_data[[#This Row],[Area Code]],Location!$B$1:$E$157,2,FALSE)</f>
        <v>New Mexico</v>
      </c>
      <c r="P1524" s="19" t="str">
        <f>VLOOKUP(Coffee_data[[#This Row],[Area Code]],Location!$B$1:$E$157,3,FALSE)</f>
        <v>South</v>
      </c>
      <c r="Q1524" s="19" t="str">
        <f>VLOOKUP(Coffee_data[[#This Row],[Area Code]],Location!$B$1:$E$157,4,FALSE)</f>
        <v>Small Market</v>
      </c>
      <c r="R1524" s="56" t="str">
        <f>HLOOKUP(Coffee_data[[#This Row],[ProductId]],Product!$B$4:$O$7,2,FALSE)</f>
        <v>Decaf</v>
      </c>
      <c r="S1524" s="56" t="str">
        <f>HLOOKUP(Coffee_data[[#This Row],[ProductId]],Product!$B$4:$O$7,3,FALSE)</f>
        <v>Espresso</v>
      </c>
      <c r="T1524" s="56" t="str">
        <f>HLOOKUP(Coffee_data[[#This Row],[ProductId]],Product!$B$4:$O$7,4,FALSE)</f>
        <v>Decaf Espresso</v>
      </c>
    </row>
    <row r="1525" spans="1:20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87</v>
      </c>
      <c r="L1525">
        <v>580</v>
      </c>
      <c r="M1525">
        <v>3</v>
      </c>
      <c r="N1525" s="2">
        <v>41882</v>
      </c>
      <c r="O1525" s="19" t="str">
        <f>VLOOKUP(Coffee_data[[#This Row],[Area Code]],Location!$B$1:$E$157,2,FALSE)</f>
        <v>Oklahoma</v>
      </c>
      <c r="P1525" s="19" t="str">
        <f>VLOOKUP(Coffee_data[[#This Row],[Area Code]],Location!$B$1:$E$157,3,FALSE)</f>
        <v>South</v>
      </c>
      <c r="Q1525" s="19" t="str">
        <f>VLOOKUP(Coffee_data[[#This Row],[Area Code]],Location!$B$1:$E$157,4,FALSE)</f>
        <v>Small Market</v>
      </c>
      <c r="R1525" s="56" t="str">
        <f>HLOOKUP(Coffee_data[[#This Row],[ProductId]],Product!$B$4:$O$7,2,FALSE)</f>
        <v>Decaf</v>
      </c>
      <c r="S1525" s="56" t="str">
        <f>HLOOKUP(Coffee_data[[#This Row],[ProductId]],Product!$B$4:$O$7,3,FALSE)</f>
        <v>Coffee</v>
      </c>
      <c r="T1525" s="56" t="str">
        <f>HLOOKUP(Coffee_data[[#This Row],[ProductId]],Product!$B$4:$O$7,4,FALSE)</f>
        <v>Decaf Irish Cream</v>
      </c>
    </row>
    <row r="1526" spans="1:20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72</v>
      </c>
      <c r="J1526">
        <v>100</v>
      </c>
      <c r="K1526">
        <v>170</v>
      </c>
      <c r="L1526">
        <v>580</v>
      </c>
      <c r="M1526">
        <v>2</v>
      </c>
      <c r="N1526" s="2">
        <v>41882</v>
      </c>
      <c r="O1526" s="19" t="str">
        <f>VLOOKUP(Coffee_data[[#This Row],[Area Code]],Location!$B$1:$E$157,2,FALSE)</f>
        <v>Oklahoma</v>
      </c>
      <c r="P1526" s="19" t="str">
        <f>VLOOKUP(Coffee_data[[#This Row],[Area Code]],Location!$B$1:$E$157,3,FALSE)</f>
        <v>South</v>
      </c>
      <c r="Q1526" s="19" t="str">
        <f>VLOOKUP(Coffee_data[[#This Row],[Area Code]],Location!$B$1:$E$157,4,FALSE)</f>
        <v>Small Market</v>
      </c>
      <c r="R1526" s="56" t="str">
        <f>HLOOKUP(Coffee_data[[#This Row],[ProductId]],Product!$B$4:$O$7,2,FALSE)</f>
        <v>Regular</v>
      </c>
      <c r="S1526" s="56" t="str">
        <f>HLOOKUP(Coffee_data[[#This Row],[ProductId]],Product!$B$4:$O$7,3,FALSE)</f>
        <v>Coffee</v>
      </c>
      <c r="T1526" s="56" t="str">
        <f>HLOOKUP(Coffee_data[[#This Row],[ProductId]],Product!$B$4:$O$7,4,FALSE)</f>
        <v>Columbian</v>
      </c>
    </row>
    <row r="1527" spans="1:20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52</v>
      </c>
      <c r="J1527">
        <v>80</v>
      </c>
      <c r="K1527">
        <v>140</v>
      </c>
      <c r="L1527">
        <v>580</v>
      </c>
      <c r="M1527">
        <v>8</v>
      </c>
      <c r="N1527" s="2">
        <v>41882</v>
      </c>
      <c r="O1527" s="19" t="str">
        <f>VLOOKUP(Coffee_data[[#This Row],[Area Code]],Location!$B$1:$E$157,2,FALSE)</f>
        <v>Oklahoma</v>
      </c>
      <c r="P1527" s="19" t="str">
        <f>VLOOKUP(Coffee_data[[#This Row],[Area Code]],Location!$B$1:$E$157,3,FALSE)</f>
        <v>South</v>
      </c>
      <c r="Q1527" s="19" t="str">
        <f>VLOOKUP(Coffee_data[[#This Row],[Area Code]],Location!$B$1:$E$157,4,FALSE)</f>
        <v>Small Market</v>
      </c>
      <c r="R1527" s="56" t="str">
        <f>HLOOKUP(Coffee_data[[#This Row],[ProductId]],Product!$B$4:$O$7,2,FALSE)</f>
        <v>Decaf</v>
      </c>
      <c r="S1527" s="56" t="str">
        <f>HLOOKUP(Coffee_data[[#This Row],[ProductId]],Product!$B$4:$O$7,3,FALSE)</f>
        <v>Herbal Tea</v>
      </c>
      <c r="T1527" s="56" t="str">
        <f>HLOOKUP(Coffee_data[[#This Row],[ProductId]],Product!$B$4:$O$7,4,FALSE)</f>
        <v>Chamomile</v>
      </c>
    </row>
    <row r="1528" spans="1:20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89</v>
      </c>
      <c r="J1528">
        <v>130</v>
      </c>
      <c r="K1528">
        <v>210</v>
      </c>
      <c r="L1528">
        <v>580</v>
      </c>
      <c r="M1528">
        <v>9</v>
      </c>
      <c r="N1528" s="2">
        <v>41882</v>
      </c>
      <c r="O1528" s="19" t="str">
        <f>VLOOKUP(Coffee_data[[#This Row],[Area Code]],Location!$B$1:$E$157,2,FALSE)</f>
        <v>Oklahoma</v>
      </c>
      <c r="P1528" s="19" t="str">
        <f>VLOOKUP(Coffee_data[[#This Row],[Area Code]],Location!$B$1:$E$157,3,FALSE)</f>
        <v>South</v>
      </c>
      <c r="Q1528" s="19" t="str">
        <f>VLOOKUP(Coffee_data[[#This Row],[Area Code]],Location!$B$1:$E$157,4,FALSE)</f>
        <v>Small Market</v>
      </c>
      <c r="R1528" s="56" t="str">
        <f>HLOOKUP(Coffee_data[[#This Row],[ProductId]],Product!$B$4:$O$7,2,FALSE)</f>
        <v>Decaf</v>
      </c>
      <c r="S1528" s="56" t="str">
        <f>HLOOKUP(Coffee_data[[#This Row],[ProductId]],Product!$B$4:$O$7,3,FALSE)</f>
        <v>Herbal Tea</v>
      </c>
      <c r="T1528" s="56" t="str">
        <f>HLOOKUP(Coffee_data[[#This Row],[ProductId]],Product!$B$4:$O$7,4,FALSE)</f>
        <v>Lemon</v>
      </c>
    </row>
    <row r="1529" spans="1:20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84</v>
      </c>
      <c r="J1529">
        <v>110</v>
      </c>
      <c r="K1529">
        <v>186</v>
      </c>
      <c r="L1529">
        <v>580</v>
      </c>
      <c r="M1529">
        <v>4</v>
      </c>
      <c r="N1529" s="2">
        <v>41882</v>
      </c>
      <c r="O1529" s="19" t="str">
        <f>VLOOKUP(Coffee_data[[#This Row],[Area Code]],Location!$B$1:$E$157,2,FALSE)</f>
        <v>Oklahoma</v>
      </c>
      <c r="P1529" s="19" t="str">
        <f>VLOOKUP(Coffee_data[[#This Row],[Area Code]],Location!$B$1:$E$157,3,FALSE)</f>
        <v>South</v>
      </c>
      <c r="Q1529" s="19" t="str">
        <f>VLOOKUP(Coffee_data[[#This Row],[Area Code]],Location!$B$1:$E$157,4,FALSE)</f>
        <v>Small Market</v>
      </c>
      <c r="R1529" s="56" t="str">
        <f>HLOOKUP(Coffee_data[[#This Row],[ProductId]],Product!$B$4:$O$7,2,FALSE)</f>
        <v>Regular</v>
      </c>
      <c r="S1529" s="56" t="str">
        <f>HLOOKUP(Coffee_data[[#This Row],[ProductId]],Product!$B$4:$O$7,3,FALSE)</f>
        <v>Espresso</v>
      </c>
      <c r="T1529" s="56" t="str">
        <f>HLOOKUP(Coffee_data[[#This Row],[ProductId]],Product!$B$4:$O$7,4,FALSE)</f>
        <v>Caffe Latte</v>
      </c>
    </row>
    <row r="1530" spans="1:20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45</v>
      </c>
      <c r="L1530">
        <v>580</v>
      </c>
      <c r="M1530">
        <v>5</v>
      </c>
      <c r="N1530" s="2">
        <v>41882</v>
      </c>
      <c r="O1530" s="19" t="str">
        <f>VLOOKUP(Coffee_data[[#This Row],[Area Code]],Location!$B$1:$E$157,2,FALSE)</f>
        <v>Oklahoma</v>
      </c>
      <c r="P1530" s="19" t="str">
        <f>VLOOKUP(Coffee_data[[#This Row],[Area Code]],Location!$B$1:$E$157,3,FALSE)</f>
        <v>South</v>
      </c>
      <c r="Q1530" s="19" t="str">
        <f>VLOOKUP(Coffee_data[[#This Row],[Area Code]],Location!$B$1:$E$157,4,FALSE)</f>
        <v>Small Market</v>
      </c>
      <c r="R1530" s="56" t="str">
        <f>HLOOKUP(Coffee_data[[#This Row],[ProductId]],Product!$B$4:$O$7,2,FALSE)</f>
        <v>Regular</v>
      </c>
      <c r="S1530" s="56" t="str">
        <f>HLOOKUP(Coffee_data[[#This Row],[ProductId]],Product!$B$4:$O$7,3,FALSE)</f>
        <v>Espresso</v>
      </c>
      <c r="T1530" s="56" t="str">
        <f>HLOOKUP(Coffee_data[[#This Row],[ProductId]],Product!$B$4:$O$7,4,FALSE)</f>
        <v>Caffe Mocha</v>
      </c>
    </row>
    <row r="1531" spans="1:20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86</v>
      </c>
      <c r="J1531">
        <v>130</v>
      </c>
      <c r="K1531">
        <v>210</v>
      </c>
      <c r="L1531">
        <v>580</v>
      </c>
      <c r="M1531">
        <v>6</v>
      </c>
      <c r="N1531" s="2">
        <v>41882</v>
      </c>
      <c r="O1531" s="19" t="str">
        <f>VLOOKUP(Coffee_data[[#This Row],[Area Code]],Location!$B$1:$E$157,2,FALSE)</f>
        <v>Oklahoma</v>
      </c>
      <c r="P1531" s="19" t="str">
        <f>VLOOKUP(Coffee_data[[#This Row],[Area Code]],Location!$B$1:$E$157,3,FALSE)</f>
        <v>South</v>
      </c>
      <c r="Q1531" s="19" t="str">
        <f>VLOOKUP(Coffee_data[[#This Row],[Area Code]],Location!$B$1:$E$157,4,FALSE)</f>
        <v>Small Market</v>
      </c>
      <c r="R1531" s="56" t="str">
        <f>HLOOKUP(Coffee_data[[#This Row],[ProductId]],Product!$B$4:$O$7,2,FALSE)</f>
        <v>Decaf</v>
      </c>
      <c r="S1531" s="56" t="str">
        <f>HLOOKUP(Coffee_data[[#This Row],[ProductId]],Product!$B$4:$O$7,3,FALSE)</f>
        <v>Espresso</v>
      </c>
      <c r="T1531" s="56" t="str">
        <f>HLOOKUP(Coffee_data[[#This Row],[ProductId]],Product!$B$4:$O$7,4,FALSE)</f>
        <v>Decaf Espresso</v>
      </c>
    </row>
    <row r="1532" spans="1:20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163</v>
      </c>
      <c r="L1532">
        <v>325</v>
      </c>
      <c r="M1532">
        <v>3</v>
      </c>
      <c r="N1532" s="2">
        <v>41882</v>
      </c>
      <c r="O1532" s="19" t="str">
        <f>VLOOKUP(Coffee_data[[#This Row],[Area Code]],Location!$B$1:$E$157,2,FALSE)</f>
        <v>Texas</v>
      </c>
      <c r="P1532" s="19" t="str">
        <f>VLOOKUP(Coffee_data[[#This Row],[Area Code]],Location!$B$1:$E$157,3,FALSE)</f>
        <v>South</v>
      </c>
      <c r="Q1532" s="19" t="str">
        <f>VLOOKUP(Coffee_data[[#This Row],[Area Code]],Location!$B$1:$E$157,4,FALSE)</f>
        <v>Major Market</v>
      </c>
      <c r="R1532" s="56" t="str">
        <f>HLOOKUP(Coffee_data[[#This Row],[ProductId]],Product!$B$4:$O$7,2,FALSE)</f>
        <v>Decaf</v>
      </c>
      <c r="S1532" s="56" t="str">
        <f>HLOOKUP(Coffee_data[[#This Row],[ProductId]],Product!$B$4:$O$7,3,FALSE)</f>
        <v>Coffee</v>
      </c>
      <c r="T1532" s="56" t="str">
        <f>HLOOKUP(Coffee_data[[#This Row],[ProductId]],Product!$B$4:$O$7,4,FALSE)</f>
        <v>Decaf Irish Cream</v>
      </c>
    </row>
    <row r="1533" spans="1:20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678</v>
      </c>
      <c r="L1533">
        <v>214</v>
      </c>
      <c r="M1533">
        <v>2</v>
      </c>
      <c r="N1533" s="2">
        <v>41882</v>
      </c>
      <c r="O1533" s="19" t="str">
        <f>VLOOKUP(Coffee_data[[#This Row],[Area Code]],Location!$B$1:$E$157,2,FALSE)</f>
        <v>Texas</v>
      </c>
      <c r="P1533" s="19" t="str">
        <f>VLOOKUP(Coffee_data[[#This Row],[Area Code]],Location!$B$1:$E$157,3,FALSE)</f>
        <v>South</v>
      </c>
      <c r="Q1533" s="19" t="str">
        <f>VLOOKUP(Coffee_data[[#This Row],[Area Code]],Location!$B$1:$E$157,4,FALSE)</f>
        <v>Major Market</v>
      </c>
      <c r="R1533" s="56" t="str">
        <f>HLOOKUP(Coffee_data[[#This Row],[ProductId]],Product!$B$4:$O$7,2,FALSE)</f>
        <v>Regular</v>
      </c>
      <c r="S1533" s="56" t="str">
        <f>HLOOKUP(Coffee_data[[#This Row],[ProductId]],Product!$B$4:$O$7,3,FALSE)</f>
        <v>Coffee</v>
      </c>
      <c r="T1533" s="56" t="str">
        <f>HLOOKUP(Coffee_data[[#This Row],[ProductId]],Product!$B$4:$O$7,4,FALSE)</f>
        <v>Columbian</v>
      </c>
    </row>
    <row r="1534" spans="1:20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42</v>
      </c>
      <c r="J1534">
        <v>70</v>
      </c>
      <c r="K1534">
        <v>120</v>
      </c>
      <c r="L1534">
        <v>830</v>
      </c>
      <c r="M1534">
        <v>8</v>
      </c>
      <c r="N1534" s="2">
        <v>41882</v>
      </c>
      <c r="O1534" s="19" t="str">
        <f>VLOOKUP(Coffee_data[[#This Row],[Area Code]],Location!$B$1:$E$157,2,FALSE)</f>
        <v>Texas</v>
      </c>
      <c r="P1534" s="19" t="str">
        <f>VLOOKUP(Coffee_data[[#This Row],[Area Code]],Location!$B$1:$E$157,3,FALSE)</f>
        <v>South</v>
      </c>
      <c r="Q1534" s="19" t="str">
        <f>VLOOKUP(Coffee_data[[#This Row],[Area Code]],Location!$B$1:$E$157,4,FALSE)</f>
        <v>Major Market</v>
      </c>
      <c r="R1534" s="56" t="str">
        <f>HLOOKUP(Coffee_data[[#This Row],[ProductId]],Product!$B$4:$O$7,2,FALSE)</f>
        <v>Decaf</v>
      </c>
      <c r="S1534" s="56" t="str">
        <f>HLOOKUP(Coffee_data[[#This Row],[ProductId]],Product!$B$4:$O$7,3,FALSE)</f>
        <v>Herbal Tea</v>
      </c>
      <c r="T1534" s="56" t="str">
        <f>HLOOKUP(Coffee_data[[#This Row],[ProductId]],Product!$B$4:$O$7,4,FALSE)</f>
        <v>Chamomile</v>
      </c>
    </row>
    <row r="1535" spans="1:20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31</v>
      </c>
      <c r="J1535">
        <v>60</v>
      </c>
      <c r="K1535">
        <v>100</v>
      </c>
      <c r="L1535">
        <v>830</v>
      </c>
      <c r="M1535">
        <v>9</v>
      </c>
      <c r="N1535" s="2">
        <v>41882</v>
      </c>
      <c r="O1535" s="19" t="str">
        <f>VLOOKUP(Coffee_data[[#This Row],[Area Code]],Location!$B$1:$E$157,2,FALSE)</f>
        <v>Texas</v>
      </c>
      <c r="P1535" s="19" t="str">
        <f>VLOOKUP(Coffee_data[[#This Row],[Area Code]],Location!$B$1:$E$157,3,FALSE)</f>
        <v>South</v>
      </c>
      <c r="Q1535" s="19" t="str">
        <f>VLOOKUP(Coffee_data[[#This Row],[Area Code]],Location!$B$1:$E$157,4,FALSE)</f>
        <v>Major Market</v>
      </c>
      <c r="R1535" s="56" t="str">
        <f>HLOOKUP(Coffee_data[[#This Row],[ProductId]],Product!$B$4:$O$7,2,FALSE)</f>
        <v>Decaf</v>
      </c>
      <c r="S1535" s="56" t="str">
        <f>HLOOKUP(Coffee_data[[#This Row],[ProductId]],Product!$B$4:$O$7,3,FALSE)</f>
        <v>Herbal Tea</v>
      </c>
      <c r="T1535" s="56" t="str">
        <f>HLOOKUP(Coffee_data[[#This Row],[ProductId]],Product!$B$4:$O$7,4,FALSE)</f>
        <v>Lemon</v>
      </c>
    </row>
    <row r="1536" spans="1:20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54</v>
      </c>
      <c r="J1536">
        <v>70</v>
      </c>
      <c r="K1536">
        <v>116</v>
      </c>
      <c r="L1536">
        <v>830</v>
      </c>
      <c r="M1536">
        <v>4</v>
      </c>
      <c r="N1536" s="2">
        <v>41882</v>
      </c>
      <c r="O1536" s="19" t="str">
        <f>VLOOKUP(Coffee_data[[#This Row],[Area Code]],Location!$B$1:$E$157,2,FALSE)</f>
        <v>Texas</v>
      </c>
      <c r="P1536" s="19" t="str">
        <f>VLOOKUP(Coffee_data[[#This Row],[Area Code]],Location!$B$1:$E$157,3,FALSE)</f>
        <v>South</v>
      </c>
      <c r="Q1536" s="19" t="str">
        <f>VLOOKUP(Coffee_data[[#This Row],[Area Code]],Location!$B$1:$E$157,4,FALSE)</f>
        <v>Major Market</v>
      </c>
      <c r="R1536" s="56" t="str">
        <f>HLOOKUP(Coffee_data[[#This Row],[ProductId]],Product!$B$4:$O$7,2,FALSE)</f>
        <v>Regular</v>
      </c>
      <c r="S1536" s="56" t="str">
        <f>HLOOKUP(Coffee_data[[#This Row],[ProductId]],Product!$B$4:$O$7,3,FALSE)</f>
        <v>Espresso</v>
      </c>
      <c r="T1536" s="56" t="str">
        <f>HLOOKUP(Coffee_data[[#This Row],[ProductId]],Product!$B$4:$O$7,4,FALSE)</f>
        <v>Caffe Latte</v>
      </c>
    </row>
    <row r="1537" spans="1:20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41882</v>
      </c>
      <c r="O1537" s="19" t="str">
        <f>VLOOKUP(Coffee_data[[#This Row],[Area Code]],Location!$B$1:$E$157,2,FALSE)</f>
        <v>Texas</v>
      </c>
      <c r="P1537" s="19" t="str">
        <f>VLOOKUP(Coffee_data[[#This Row],[Area Code]],Location!$B$1:$E$157,3,FALSE)</f>
        <v>South</v>
      </c>
      <c r="Q1537" s="19" t="str">
        <f>VLOOKUP(Coffee_data[[#This Row],[Area Code]],Location!$B$1:$E$157,4,FALSE)</f>
        <v>Major Market</v>
      </c>
      <c r="R1537" s="56" t="str">
        <f>HLOOKUP(Coffee_data[[#This Row],[ProductId]],Product!$B$4:$O$7,2,FALSE)</f>
        <v>Regular</v>
      </c>
      <c r="S1537" s="56" t="str">
        <f>HLOOKUP(Coffee_data[[#This Row],[ProductId]],Product!$B$4:$O$7,3,FALSE)</f>
        <v>Espresso</v>
      </c>
      <c r="T1537" s="56" t="str">
        <f>HLOOKUP(Coffee_data[[#This Row],[ProductId]],Product!$B$4:$O$7,4,FALSE)</f>
        <v>Caffe Mocha</v>
      </c>
    </row>
    <row r="1538" spans="1:20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54</v>
      </c>
      <c r="J1538">
        <v>110</v>
      </c>
      <c r="K1538">
        <v>176</v>
      </c>
      <c r="L1538">
        <v>979</v>
      </c>
      <c r="M1538">
        <v>6</v>
      </c>
      <c r="N1538" s="2">
        <v>41882</v>
      </c>
      <c r="O1538" s="19" t="str">
        <f>VLOOKUP(Coffee_data[[#This Row],[Area Code]],Location!$B$1:$E$157,2,FALSE)</f>
        <v>Texas</v>
      </c>
      <c r="P1538" s="19" t="str">
        <f>VLOOKUP(Coffee_data[[#This Row],[Area Code]],Location!$B$1:$E$157,3,FALSE)</f>
        <v>South</v>
      </c>
      <c r="Q1538" s="19" t="str">
        <f>VLOOKUP(Coffee_data[[#This Row],[Area Code]],Location!$B$1:$E$157,4,FALSE)</f>
        <v>Major Market</v>
      </c>
      <c r="R1538" s="56" t="str">
        <f>HLOOKUP(Coffee_data[[#This Row],[ProductId]],Product!$B$4:$O$7,2,FALSE)</f>
        <v>Decaf</v>
      </c>
      <c r="S1538" s="56" t="str">
        <f>HLOOKUP(Coffee_data[[#This Row],[ProductId]],Product!$B$4:$O$7,3,FALSE)</f>
        <v>Espresso</v>
      </c>
      <c r="T1538" s="56" t="str">
        <f>HLOOKUP(Coffee_data[[#This Row],[ProductId]],Product!$B$4:$O$7,4,FALSE)</f>
        <v>Decaf Espresso</v>
      </c>
    </row>
    <row r="1539" spans="1:20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169</v>
      </c>
      <c r="L1539">
        <v>801</v>
      </c>
      <c r="M1539">
        <v>1</v>
      </c>
      <c r="N1539" s="2">
        <v>41882</v>
      </c>
      <c r="O1539" s="19" t="str">
        <f>VLOOKUP(Coffee_data[[#This Row],[Area Code]],Location!$B$1:$E$157,2,FALSE)</f>
        <v>Utah</v>
      </c>
      <c r="P1539" s="19" t="str">
        <f>VLOOKUP(Coffee_data[[#This Row],[Area Code]],Location!$B$1:$E$157,3,FALSE)</f>
        <v>West</v>
      </c>
      <c r="Q1539" s="19" t="str">
        <f>VLOOKUP(Coffee_data[[#This Row],[Area Code]],Location!$B$1:$E$157,4,FALSE)</f>
        <v>Small Market</v>
      </c>
      <c r="R1539" s="56" t="str">
        <f>HLOOKUP(Coffee_data[[#This Row],[ProductId]],Product!$B$4:$O$7,2,FALSE)</f>
        <v>Regular</v>
      </c>
      <c r="S1539" s="56" t="str">
        <f>HLOOKUP(Coffee_data[[#This Row],[ProductId]],Product!$B$4:$O$7,3,FALSE)</f>
        <v>Coffee</v>
      </c>
      <c r="T1539" s="56" t="str">
        <f>HLOOKUP(Coffee_data[[#This Row],[ProductId]],Product!$B$4:$O$7,4,FALSE)</f>
        <v>Amaretto</v>
      </c>
    </row>
    <row r="1540" spans="1:20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58</v>
      </c>
      <c r="J1540">
        <v>80</v>
      </c>
      <c r="K1540">
        <v>138</v>
      </c>
      <c r="L1540">
        <v>435</v>
      </c>
      <c r="M1540">
        <v>2</v>
      </c>
      <c r="N1540" s="2">
        <v>41882</v>
      </c>
      <c r="O1540" s="19" t="str">
        <f>VLOOKUP(Coffee_data[[#This Row],[Area Code]],Location!$B$1:$E$157,2,FALSE)</f>
        <v>Utah</v>
      </c>
      <c r="P1540" s="19" t="str">
        <f>VLOOKUP(Coffee_data[[#This Row],[Area Code]],Location!$B$1:$E$157,3,FALSE)</f>
        <v>West</v>
      </c>
      <c r="Q1540" s="19" t="str">
        <f>VLOOKUP(Coffee_data[[#This Row],[Area Code]],Location!$B$1:$E$157,4,FALSE)</f>
        <v>Small Market</v>
      </c>
      <c r="R1540" s="56" t="str">
        <f>HLOOKUP(Coffee_data[[#This Row],[ProductId]],Product!$B$4:$O$7,2,FALSE)</f>
        <v>Regular</v>
      </c>
      <c r="S1540" s="56" t="str">
        <f>HLOOKUP(Coffee_data[[#This Row],[ProductId]],Product!$B$4:$O$7,3,FALSE)</f>
        <v>Coffee</v>
      </c>
      <c r="T1540" s="56" t="str">
        <f>HLOOKUP(Coffee_data[[#This Row],[ProductId]],Product!$B$4:$O$7,4,FALSE)</f>
        <v>Columbian</v>
      </c>
    </row>
    <row r="1541" spans="1:20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48</v>
      </c>
      <c r="J1541">
        <v>60</v>
      </c>
      <c r="K1541">
        <v>100</v>
      </c>
      <c r="L1541">
        <v>435</v>
      </c>
      <c r="M1541">
        <v>8</v>
      </c>
      <c r="N1541" s="2">
        <v>41882</v>
      </c>
      <c r="O1541" s="19" t="str">
        <f>VLOOKUP(Coffee_data[[#This Row],[Area Code]],Location!$B$1:$E$157,2,FALSE)</f>
        <v>Utah</v>
      </c>
      <c r="P1541" s="19" t="str">
        <f>VLOOKUP(Coffee_data[[#This Row],[Area Code]],Location!$B$1:$E$157,3,FALSE)</f>
        <v>West</v>
      </c>
      <c r="Q1541" s="19" t="str">
        <f>VLOOKUP(Coffee_data[[#This Row],[Area Code]],Location!$B$1:$E$157,4,FALSE)</f>
        <v>Small Market</v>
      </c>
      <c r="R1541" s="56" t="str">
        <f>HLOOKUP(Coffee_data[[#This Row],[ProductId]],Product!$B$4:$O$7,2,FALSE)</f>
        <v>Decaf</v>
      </c>
      <c r="S1541" s="56" t="str">
        <f>HLOOKUP(Coffee_data[[#This Row],[ProductId]],Product!$B$4:$O$7,3,FALSE)</f>
        <v>Herbal Tea</v>
      </c>
      <c r="T1541" s="56" t="str">
        <f>HLOOKUP(Coffee_data[[#This Row],[ProductId]],Product!$B$4:$O$7,4,FALSE)</f>
        <v>Chamomile</v>
      </c>
    </row>
    <row r="1542" spans="1:20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31</v>
      </c>
      <c r="J1542">
        <v>80</v>
      </c>
      <c r="K1542">
        <v>120</v>
      </c>
      <c r="L1542">
        <v>435</v>
      </c>
      <c r="M1542">
        <v>9</v>
      </c>
      <c r="N1542" s="2">
        <v>41882</v>
      </c>
      <c r="O1542" s="19" t="str">
        <f>VLOOKUP(Coffee_data[[#This Row],[Area Code]],Location!$B$1:$E$157,2,FALSE)</f>
        <v>Utah</v>
      </c>
      <c r="P1542" s="19" t="str">
        <f>VLOOKUP(Coffee_data[[#This Row],[Area Code]],Location!$B$1:$E$157,3,FALSE)</f>
        <v>West</v>
      </c>
      <c r="Q1542" s="19" t="str">
        <f>VLOOKUP(Coffee_data[[#This Row],[Area Code]],Location!$B$1:$E$157,4,FALSE)</f>
        <v>Small Market</v>
      </c>
      <c r="R1542" s="56" t="str">
        <f>HLOOKUP(Coffee_data[[#This Row],[ProductId]],Product!$B$4:$O$7,2,FALSE)</f>
        <v>Decaf</v>
      </c>
      <c r="S1542" s="56" t="str">
        <f>HLOOKUP(Coffee_data[[#This Row],[ProductId]],Product!$B$4:$O$7,3,FALSE)</f>
        <v>Herbal Tea</v>
      </c>
      <c r="T1542" s="56" t="str">
        <f>HLOOKUP(Coffee_data[[#This Row],[ProductId]],Product!$B$4:$O$7,4,FALSE)</f>
        <v>Lemon</v>
      </c>
    </row>
    <row r="1543" spans="1:20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110</v>
      </c>
      <c r="L1543">
        <v>801</v>
      </c>
      <c r="M1543">
        <v>10</v>
      </c>
      <c r="N1543" s="2">
        <v>41882</v>
      </c>
      <c r="O1543" s="19" t="str">
        <f>VLOOKUP(Coffee_data[[#This Row],[Area Code]],Location!$B$1:$E$157,2,FALSE)</f>
        <v>Utah</v>
      </c>
      <c r="P1543" s="19" t="str">
        <f>VLOOKUP(Coffee_data[[#This Row],[Area Code]],Location!$B$1:$E$157,3,FALSE)</f>
        <v>West</v>
      </c>
      <c r="Q1543" s="19" t="str">
        <f>VLOOKUP(Coffee_data[[#This Row],[Area Code]],Location!$B$1:$E$157,4,FALSE)</f>
        <v>Small Market</v>
      </c>
      <c r="R1543" s="56" t="str">
        <f>HLOOKUP(Coffee_data[[#This Row],[ProductId]],Product!$B$4:$O$7,2,FALSE)</f>
        <v>Decaf</v>
      </c>
      <c r="S1543" s="56" t="str">
        <f>HLOOKUP(Coffee_data[[#This Row],[ProductId]],Product!$B$4:$O$7,3,FALSE)</f>
        <v>Herbal Tea</v>
      </c>
      <c r="T1543" s="56" t="str">
        <f>HLOOKUP(Coffee_data[[#This Row],[ProductId]],Product!$B$4:$O$7,4,FALSE)</f>
        <v>Mint</v>
      </c>
    </row>
    <row r="1544" spans="1:20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59</v>
      </c>
      <c r="L1544">
        <v>435</v>
      </c>
      <c r="M1544">
        <v>11</v>
      </c>
      <c r="N1544" s="2">
        <v>41882</v>
      </c>
      <c r="O1544" s="19" t="str">
        <f>VLOOKUP(Coffee_data[[#This Row],[Area Code]],Location!$B$1:$E$157,2,FALSE)</f>
        <v>Utah</v>
      </c>
      <c r="P1544" s="19" t="str">
        <f>VLOOKUP(Coffee_data[[#This Row],[Area Code]],Location!$B$1:$E$157,3,FALSE)</f>
        <v>West</v>
      </c>
      <c r="Q1544" s="19" t="str">
        <f>VLOOKUP(Coffee_data[[#This Row],[Area Code]],Location!$B$1:$E$157,4,FALSE)</f>
        <v>Small Market</v>
      </c>
      <c r="R1544" s="56" t="str">
        <f>HLOOKUP(Coffee_data[[#This Row],[ProductId]],Product!$B$4:$O$7,2,FALSE)</f>
        <v>Regular</v>
      </c>
      <c r="S1544" s="56" t="str">
        <f>HLOOKUP(Coffee_data[[#This Row],[ProductId]],Product!$B$4:$O$7,3,FALSE)</f>
        <v>Tea</v>
      </c>
      <c r="T1544" s="56" t="str">
        <f>HLOOKUP(Coffee_data[[#This Row],[ProductId]],Product!$B$4:$O$7,4,FALSE)</f>
        <v>Darjeeling</v>
      </c>
    </row>
    <row r="1545" spans="1:20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72</v>
      </c>
      <c r="L1545">
        <v>801</v>
      </c>
      <c r="M1545">
        <v>12</v>
      </c>
      <c r="N1545" s="2">
        <v>41882</v>
      </c>
      <c r="O1545" s="19" t="str">
        <f>VLOOKUP(Coffee_data[[#This Row],[Area Code]],Location!$B$1:$E$157,2,FALSE)</f>
        <v>Utah</v>
      </c>
      <c r="P1545" s="19" t="str">
        <f>VLOOKUP(Coffee_data[[#This Row],[Area Code]],Location!$B$1:$E$157,3,FALSE)</f>
        <v>West</v>
      </c>
      <c r="Q1545" s="19" t="str">
        <f>VLOOKUP(Coffee_data[[#This Row],[Area Code]],Location!$B$1:$E$157,4,FALSE)</f>
        <v>Small Market</v>
      </c>
      <c r="R1545" s="56" t="str">
        <f>HLOOKUP(Coffee_data[[#This Row],[ProductId]],Product!$B$4:$O$7,2,FALSE)</f>
        <v>Regular</v>
      </c>
      <c r="S1545" s="56" t="str">
        <f>HLOOKUP(Coffee_data[[#This Row],[ProductId]],Product!$B$4:$O$7,3,FALSE)</f>
        <v>Tea</v>
      </c>
      <c r="T1545" s="56" t="str">
        <f>HLOOKUP(Coffee_data[[#This Row],[ProductId]],Product!$B$4:$O$7,4,FALSE)</f>
        <v>Earl Grey</v>
      </c>
    </row>
    <row r="1546" spans="1:20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17</v>
      </c>
      <c r="L1546">
        <v>435</v>
      </c>
      <c r="M1546">
        <v>13</v>
      </c>
      <c r="N1546" s="2">
        <v>41882</v>
      </c>
      <c r="O1546" s="19" t="str">
        <f>VLOOKUP(Coffee_data[[#This Row],[Area Code]],Location!$B$1:$E$157,2,FALSE)</f>
        <v>Utah</v>
      </c>
      <c r="P1546" s="19" t="str">
        <f>VLOOKUP(Coffee_data[[#This Row],[Area Code]],Location!$B$1:$E$157,3,FALSE)</f>
        <v>West</v>
      </c>
      <c r="Q1546" s="19" t="str">
        <f>VLOOKUP(Coffee_data[[#This Row],[Area Code]],Location!$B$1:$E$157,4,FALSE)</f>
        <v>Small Market</v>
      </c>
      <c r="R1546" s="56" t="str">
        <f>HLOOKUP(Coffee_data[[#This Row],[ProductId]],Product!$B$4:$O$7,2,FALSE)</f>
        <v>Regular</v>
      </c>
      <c r="S1546" s="56" t="str">
        <f>HLOOKUP(Coffee_data[[#This Row],[ProductId]],Product!$B$4:$O$7,3,FALSE)</f>
        <v>Tea</v>
      </c>
      <c r="T1546" s="56" t="str">
        <f>HLOOKUP(Coffee_data[[#This Row],[ProductId]],Product!$B$4:$O$7,4,FALSE)</f>
        <v>Green Tea</v>
      </c>
    </row>
    <row r="1547" spans="1:20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77</v>
      </c>
      <c r="J1547">
        <v>100</v>
      </c>
      <c r="K1547">
        <v>180</v>
      </c>
      <c r="L1547">
        <v>801</v>
      </c>
      <c r="M1547">
        <v>3</v>
      </c>
      <c r="N1547" s="2">
        <v>41882</v>
      </c>
      <c r="O1547" s="19" t="str">
        <f>VLOOKUP(Coffee_data[[#This Row],[Area Code]],Location!$B$1:$E$157,2,FALSE)</f>
        <v>Utah</v>
      </c>
      <c r="P1547" s="19" t="str">
        <f>VLOOKUP(Coffee_data[[#This Row],[Area Code]],Location!$B$1:$E$157,3,FALSE)</f>
        <v>West</v>
      </c>
      <c r="Q1547" s="19" t="str">
        <f>VLOOKUP(Coffee_data[[#This Row],[Area Code]],Location!$B$1:$E$157,4,FALSE)</f>
        <v>Small Market</v>
      </c>
      <c r="R1547" s="56" t="str">
        <f>HLOOKUP(Coffee_data[[#This Row],[ProductId]],Product!$B$4:$O$7,2,FALSE)</f>
        <v>Decaf</v>
      </c>
      <c r="S1547" s="56" t="str">
        <f>HLOOKUP(Coffee_data[[#This Row],[ProductId]],Product!$B$4:$O$7,3,FALSE)</f>
        <v>Coffee</v>
      </c>
      <c r="T1547" s="56" t="str">
        <f>HLOOKUP(Coffee_data[[#This Row],[ProductId]],Product!$B$4:$O$7,4,FALSE)</f>
        <v>Decaf Irish Cream</v>
      </c>
    </row>
    <row r="1548" spans="1:20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34</v>
      </c>
      <c r="J1548">
        <v>40</v>
      </c>
      <c r="K1548">
        <v>70</v>
      </c>
      <c r="L1548">
        <v>435</v>
      </c>
      <c r="M1548">
        <v>4</v>
      </c>
      <c r="N1548" s="2">
        <v>41882</v>
      </c>
      <c r="O1548" s="19" t="str">
        <f>VLOOKUP(Coffee_data[[#This Row],[Area Code]],Location!$B$1:$E$157,2,FALSE)</f>
        <v>Utah</v>
      </c>
      <c r="P1548" s="19" t="str">
        <f>VLOOKUP(Coffee_data[[#This Row],[Area Code]],Location!$B$1:$E$157,3,FALSE)</f>
        <v>West</v>
      </c>
      <c r="Q1548" s="19" t="str">
        <f>VLOOKUP(Coffee_data[[#This Row],[Area Code]],Location!$B$1:$E$157,4,FALSE)</f>
        <v>Small Market</v>
      </c>
      <c r="R1548" s="56" t="str">
        <f>HLOOKUP(Coffee_data[[#This Row],[ProductId]],Product!$B$4:$O$7,2,FALSE)</f>
        <v>Regular</v>
      </c>
      <c r="S1548" s="56" t="str">
        <f>HLOOKUP(Coffee_data[[#This Row],[ProductId]],Product!$B$4:$O$7,3,FALSE)</f>
        <v>Espresso</v>
      </c>
      <c r="T1548" s="56" t="str">
        <f>HLOOKUP(Coffee_data[[#This Row],[ProductId]],Product!$B$4:$O$7,4,FALSE)</f>
        <v>Caffe Latte</v>
      </c>
    </row>
    <row r="1549" spans="1:20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41882</v>
      </c>
      <c r="O1549" s="19" t="str">
        <f>VLOOKUP(Coffee_data[[#This Row],[Area Code]],Location!$B$1:$E$157,2,FALSE)</f>
        <v>Utah</v>
      </c>
      <c r="P1549" s="19" t="str">
        <f>VLOOKUP(Coffee_data[[#This Row],[Area Code]],Location!$B$1:$E$157,3,FALSE)</f>
        <v>West</v>
      </c>
      <c r="Q1549" s="19" t="str">
        <f>VLOOKUP(Coffee_data[[#This Row],[Area Code]],Location!$B$1:$E$157,4,FALSE)</f>
        <v>Small Market</v>
      </c>
      <c r="R1549" s="56" t="str">
        <f>HLOOKUP(Coffee_data[[#This Row],[ProductId]],Product!$B$4:$O$7,2,FALSE)</f>
        <v>Regular</v>
      </c>
      <c r="S1549" s="56" t="str">
        <f>HLOOKUP(Coffee_data[[#This Row],[ProductId]],Product!$B$4:$O$7,3,FALSE)</f>
        <v>Espresso</v>
      </c>
      <c r="T1549" s="56" t="str">
        <f>HLOOKUP(Coffee_data[[#This Row],[ProductId]],Product!$B$4:$O$7,4,FALSE)</f>
        <v>Caffe Mocha</v>
      </c>
    </row>
    <row r="1550" spans="1:20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46</v>
      </c>
      <c r="J1550">
        <v>60</v>
      </c>
      <c r="K1550">
        <v>94</v>
      </c>
      <c r="L1550">
        <v>435</v>
      </c>
      <c r="M1550">
        <v>6</v>
      </c>
      <c r="N1550" s="2">
        <v>41882</v>
      </c>
      <c r="O1550" s="19" t="str">
        <f>VLOOKUP(Coffee_data[[#This Row],[Area Code]],Location!$B$1:$E$157,2,FALSE)</f>
        <v>Utah</v>
      </c>
      <c r="P1550" s="19" t="str">
        <f>VLOOKUP(Coffee_data[[#This Row],[Area Code]],Location!$B$1:$E$157,3,FALSE)</f>
        <v>West</v>
      </c>
      <c r="Q1550" s="19" t="str">
        <f>VLOOKUP(Coffee_data[[#This Row],[Area Code]],Location!$B$1:$E$157,4,FALSE)</f>
        <v>Small Market</v>
      </c>
      <c r="R1550" s="56" t="str">
        <f>HLOOKUP(Coffee_data[[#This Row],[ProductId]],Product!$B$4:$O$7,2,FALSE)</f>
        <v>Decaf</v>
      </c>
      <c r="S1550" s="56" t="str">
        <f>HLOOKUP(Coffee_data[[#This Row],[ProductId]],Product!$B$4:$O$7,3,FALSE)</f>
        <v>Espresso</v>
      </c>
      <c r="T1550" s="56" t="str">
        <f>HLOOKUP(Coffee_data[[#This Row],[ProductId]],Product!$B$4:$O$7,4,FALSE)</f>
        <v>Decaf Espresso</v>
      </c>
    </row>
    <row r="1551" spans="1:20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129</v>
      </c>
      <c r="L1551">
        <v>714</v>
      </c>
      <c r="M1551">
        <v>1</v>
      </c>
      <c r="N1551" s="2">
        <v>41882</v>
      </c>
      <c r="O1551" s="19" t="str">
        <f>VLOOKUP(Coffee_data[[#This Row],[Area Code]],Location!$B$1:$E$157,2,FALSE)</f>
        <v>California</v>
      </c>
      <c r="P1551" s="19" t="str">
        <f>VLOOKUP(Coffee_data[[#This Row],[Area Code]],Location!$B$1:$E$157,3,FALSE)</f>
        <v>West</v>
      </c>
      <c r="Q1551" s="19" t="str">
        <f>VLOOKUP(Coffee_data[[#This Row],[Area Code]],Location!$B$1:$E$157,4,FALSE)</f>
        <v>Major Market</v>
      </c>
      <c r="R1551" s="56" t="str">
        <f>HLOOKUP(Coffee_data[[#This Row],[ProductId]],Product!$B$4:$O$7,2,FALSE)</f>
        <v>Regular</v>
      </c>
      <c r="S1551" s="56" t="str">
        <f>HLOOKUP(Coffee_data[[#This Row],[ProductId]],Product!$B$4:$O$7,3,FALSE)</f>
        <v>Coffee</v>
      </c>
      <c r="T1551" s="56" t="str">
        <f>HLOOKUP(Coffee_data[[#This Row],[ProductId]],Product!$B$4:$O$7,4,FALSE)</f>
        <v>Amaretto</v>
      </c>
    </row>
    <row r="1552" spans="1:20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464</v>
      </c>
      <c r="J1552">
        <v>590</v>
      </c>
      <c r="K1552">
        <v>980</v>
      </c>
      <c r="L1552">
        <v>626</v>
      </c>
      <c r="M1552">
        <v>2</v>
      </c>
      <c r="N1552" s="2">
        <v>41882</v>
      </c>
      <c r="O1552" s="19" t="str">
        <f>VLOOKUP(Coffee_data[[#This Row],[Area Code]],Location!$B$1:$E$157,2,FALSE)</f>
        <v>California</v>
      </c>
      <c r="P1552" s="19" t="str">
        <f>VLOOKUP(Coffee_data[[#This Row],[Area Code]],Location!$B$1:$E$157,3,FALSE)</f>
        <v>West</v>
      </c>
      <c r="Q1552" s="19" t="str">
        <f>VLOOKUP(Coffee_data[[#This Row],[Area Code]],Location!$B$1:$E$157,4,FALSE)</f>
        <v>Major Market</v>
      </c>
      <c r="R1552" s="56" t="str">
        <f>HLOOKUP(Coffee_data[[#This Row],[ProductId]],Product!$B$4:$O$7,2,FALSE)</f>
        <v>Regular</v>
      </c>
      <c r="S1552" s="56" t="str">
        <f>HLOOKUP(Coffee_data[[#This Row],[ProductId]],Product!$B$4:$O$7,3,FALSE)</f>
        <v>Coffee</v>
      </c>
      <c r="T1552" s="56" t="str">
        <f>HLOOKUP(Coffee_data[[#This Row],[ProductId]],Product!$B$4:$O$7,4,FALSE)</f>
        <v>Columbian</v>
      </c>
    </row>
    <row r="1553" spans="1:20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88</v>
      </c>
      <c r="J1553">
        <v>130</v>
      </c>
      <c r="K1553">
        <v>202</v>
      </c>
      <c r="L1553">
        <v>626</v>
      </c>
      <c r="M1553">
        <v>8</v>
      </c>
      <c r="N1553" s="2">
        <v>41882</v>
      </c>
      <c r="O1553" s="19" t="str">
        <f>VLOOKUP(Coffee_data[[#This Row],[Area Code]],Location!$B$1:$E$157,2,FALSE)</f>
        <v>California</v>
      </c>
      <c r="P1553" s="19" t="str">
        <f>VLOOKUP(Coffee_data[[#This Row],[Area Code]],Location!$B$1:$E$157,3,FALSE)</f>
        <v>West</v>
      </c>
      <c r="Q1553" s="19" t="str">
        <f>VLOOKUP(Coffee_data[[#This Row],[Area Code]],Location!$B$1:$E$157,4,FALSE)</f>
        <v>Major Market</v>
      </c>
      <c r="R1553" s="56" t="str">
        <f>HLOOKUP(Coffee_data[[#This Row],[ProductId]],Product!$B$4:$O$7,2,FALSE)</f>
        <v>Decaf</v>
      </c>
      <c r="S1553" s="56" t="str">
        <f>HLOOKUP(Coffee_data[[#This Row],[ProductId]],Product!$B$4:$O$7,3,FALSE)</f>
        <v>Herbal Tea</v>
      </c>
      <c r="T1553" s="56" t="str">
        <f>HLOOKUP(Coffee_data[[#This Row],[ProductId]],Product!$B$4:$O$7,4,FALSE)</f>
        <v>Chamomile</v>
      </c>
    </row>
    <row r="1554" spans="1:20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41882</v>
      </c>
      <c r="O1554" s="19" t="str">
        <f>VLOOKUP(Coffee_data[[#This Row],[Area Code]],Location!$B$1:$E$157,2,FALSE)</f>
        <v>California</v>
      </c>
      <c r="P1554" s="19" t="str">
        <f>VLOOKUP(Coffee_data[[#This Row],[Area Code]],Location!$B$1:$E$157,3,FALSE)</f>
        <v>West</v>
      </c>
      <c r="Q1554" s="19" t="str">
        <f>VLOOKUP(Coffee_data[[#This Row],[Area Code]],Location!$B$1:$E$157,4,FALSE)</f>
        <v>Major Market</v>
      </c>
      <c r="R1554" s="56" t="str">
        <f>HLOOKUP(Coffee_data[[#This Row],[ProductId]],Product!$B$4:$O$7,2,FALSE)</f>
        <v>Decaf</v>
      </c>
      <c r="S1554" s="56" t="str">
        <f>HLOOKUP(Coffee_data[[#This Row],[ProductId]],Product!$B$4:$O$7,3,FALSE)</f>
        <v>Herbal Tea</v>
      </c>
      <c r="T1554" s="56" t="str">
        <f>HLOOKUP(Coffee_data[[#This Row],[ProductId]],Product!$B$4:$O$7,4,FALSE)</f>
        <v>Lemon</v>
      </c>
    </row>
    <row r="1555" spans="1:20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30</v>
      </c>
      <c r="J1555">
        <v>70</v>
      </c>
      <c r="K1555">
        <v>110</v>
      </c>
      <c r="L1555">
        <v>951</v>
      </c>
      <c r="M1555">
        <v>10</v>
      </c>
      <c r="N1555" s="2">
        <v>41882</v>
      </c>
      <c r="O1555" s="19" t="str">
        <f>VLOOKUP(Coffee_data[[#This Row],[Area Code]],Location!$B$1:$E$157,2,FALSE)</f>
        <v>California</v>
      </c>
      <c r="P1555" s="19" t="str">
        <f>VLOOKUP(Coffee_data[[#This Row],[Area Code]],Location!$B$1:$E$157,3,FALSE)</f>
        <v>West</v>
      </c>
      <c r="Q1555" s="19" t="str">
        <f>VLOOKUP(Coffee_data[[#This Row],[Area Code]],Location!$B$1:$E$157,4,FALSE)</f>
        <v>Major Market</v>
      </c>
      <c r="R1555" s="56" t="str">
        <f>HLOOKUP(Coffee_data[[#This Row],[ProductId]],Product!$B$4:$O$7,2,FALSE)</f>
        <v>Decaf</v>
      </c>
      <c r="S1555" s="56" t="str">
        <f>HLOOKUP(Coffee_data[[#This Row],[ProductId]],Product!$B$4:$O$7,3,FALSE)</f>
        <v>Herbal Tea</v>
      </c>
      <c r="T1555" s="56" t="str">
        <f>HLOOKUP(Coffee_data[[#This Row],[ProductId]],Product!$B$4:$O$7,4,FALSE)</f>
        <v>Mint</v>
      </c>
    </row>
    <row r="1556" spans="1:20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69</v>
      </c>
      <c r="J1556">
        <v>120</v>
      </c>
      <c r="K1556">
        <v>189</v>
      </c>
      <c r="L1556">
        <v>310</v>
      </c>
      <c r="M1556">
        <v>11</v>
      </c>
      <c r="N1556" s="2">
        <v>41882</v>
      </c>
      <c r="O1556" s="19" t="str">
        <f>VLOOKUP(Coffee_data[[#This Row],[Area Code]],Location!$B$1:$E$157,2,FALSE)</f>
        <v>California</v>
      </c>
      <c r="P1556" s="19" t="str">
        <f>VLOOKUP(Coffee_data[[#This Row],[Area Code]],Location!$B$1:$E$157,3,FALSE)</f>
        <v>West</v>
      </c>
      <c r="Q1556" s="19" t="str">
        <f>VLOOKUP(Coffee_data[[#This Row],[Area Code]],Location!$B$1:$E$157,4,FALSE)</f>
        <v>Major Market</v>
      </c>
      <c r="R1556" s="56" t="str">
        <f>HLOOKUP(Coffee_data[[#This Row],[ProductId]],Product!$B$4:$O$7,2,FALSE)</f>
        <v>Regular</v>
      </c>
      <c r="S1556" s="56" t="str">
        <f>HLOOKUP(Coffee_data[[#This Row],[ProductId]],Product!$B$4:$O$7,3,FALSE)</f>
        <v>Tea</v>
      </c>
      <c r="T1556" s="56" t="str">
        <f>HLOOKUP(Coffee_data[[#This Row],[ProductId]],Product!$B$4:$O$7,4,FALSE)</f>
        <v>Darjeeling</v>
      </c>
    </row>
    <row r="1557" spans="1:20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118</v>
      </c>
      <c r="L1557">
        <v>714</v>
      </c>
      <c r="M1557">
        <v>12</v>
      </c>
      <c r="N1557" s="2">
        <v>41882</v>
      </c>
      <c r="O1557" s="19" t="str">
        <f>VLOOKUP(Coffee_data[[#This Row],[Area Code]],Location!$B$1:$E$157,2,FALSE)</f>
        <v>California</v>
      </c>
      <c r="P1557" s="19" t="str">
        <f>VLOOKUP(Coffee_data[[#This Row],[Area Code]],Location!$B$1:$E$157,3,FALSE)</f>
        <v>West</v>
      </c>
      <c r="Q1557" s="19" t="str">
        <f>VLOOKUP(Coffee_data[[#This Row],[Area Code]],Location!$B$1:$E$157,4,FALSE)</f>
        <v>Major Market</v>
      </c>
      <c r="R1557" s="56" t="str">
        <f>HLOOKUP(Coffee_data[[#This Row],[ProductId]],Product!$B$4:$O$7,2,FALSE)</f>
        <v>Regular</v>
      </c>
      <c r="S1557" s="56" t="str">
        <f>HLOOKUP(Coffee_data[[#This Row],[ProductId]],Product!$B$4:$O$7,3,FALSE)</f>
        <v>Tea</v>
      </c>
      <c r="T1557" s="56" t="str">
        <f>HLOOKUP(Coffee_data[[#This Row],[ProductId]],Product!$B$4:$O$7,4,FALSE)</f>
        <v>Earl Grey</v>
      </c>
    </row>
    <row r="1558" spans="1:20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87</v>
      </c>
      <c r="L1558">
        <v>760</v>
      </c>
      <c r="M1558">
        <v>13</v>
      </c>
      <c r="N1558" s="2">
        <v>41882</v>
      </c>
      <c r="O1558" s="19" t="str">
        <f>VLOOKUP(Coffee_data[[#This Row],[Area Code]],Location!$B$1:$E$157,2,FALSE)</f>
        <v>California</v>
      </c>
      <c r="P1558" s="19" t="str">
        <f>VLOOKUP(Coffee_data[[#This Row],[Area Code]],Location!$B$1:$E$157,3,FALSE)</f>
        <v>West</v>
      </c>
      <c r="Q1558" s="19" t="str">
        <f>VLOOKUP(Coffee_data[[#This Row],[Area Code]],Location!$B$1:$E$157,4,FALSE)</f>
        <v>Major Market</v>
      </c>
      <c r="R1558" s="56" t="str">
        <f>HLOOKUP(Coffee_data[[#This Row],[ProductId]],Product!$B$4:$O$7,2,FALSE)</f>
        <v>Regular</v>
      </c>
      <c r="S1558" s="56" t="str">
        <f>HLOOKUP(Coffee_data[[#This Row],[ProductId]],Product!$B$4:$O$7,3,FALSE)</f>
        <v>Tea</v>
      </c>
      <c r="T1558" s="56" t="str">
        <f>HLOOKUP(Coffee_data[[#This Row],[ProductId]],Product!$B$4:$O$7,4,FALSE)</f>
        <v>Green Tea</v>
      </c>
    </row>
    <row r="1559" spans="1:20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251</v>
      </c>
      <c r="J1559">
        <v>-30</v>
      </c>
      <c r="K1559">
        <v>173</v>
      </c>
      <c r="L1559">
        <v>909</v>
      </c>
      <c r="M1559">
        <v>3</v>
      </c>
      <c r="N1559" s="2">
        <v>41882</v>
      </c>
      <c r="O1559" s="19" t="str">
        <f>VLOOKUP(Coffee_data[[#This Row],[Area Code]],Location!$B$1:$E$157,2,FALSE)</f>
        <v>California</v>
      </c>
      <c r="P1559" s="19" t="str">
        <f>VLOOKUP(Coffee_data[[#This Row],[Area Code]],Location!$B$1:$E$157,3,FALSE)</f>
        <v>West</v>
      </c>
      <c r="Q1559" s="19" t="str">
        <f>VLOOKUP(Coffee_data[[#This Row],[Area Code]],Location!$B$1:$E$157,4,FALSE)</f>
        <v>Major Market</v>
      </c>
      <c r="R1559" s="56" t="str">
        <f>HLOOKUP(Coffee_data[[#This Row],[ProductId]],Product!$B$4:$O$7,2,FALSE)</f>
        <v>Decaf</v>
      </c>
      <c r="S1559" s="56" t="str">
        <f>HLOOKUP(Coffee_data[[#This Row],[ProductId]],Product!$B$4:$O$7,3,FALSE)</f>
        <v>Coffee</v>
      </c>
      <c r="T1559" s="56" t="str">
        <f>HLOOKUP(Coffee_data[[#This Row],[ProductId]],Product!$B$4:$O$7,4,FALSE)</f>
        <v>Decaf Irish Cream</v>
      </c>
    </row>
    <row r="1560" spans="1:20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228</v>
      </c>
      <c r="J1560">
        <v>240</v>
      </c>
      <c r="K1560">
        <v>474</v>
      </c>
      <c r="L1560">
        <v>949</v>
      </c>
      <c r="M1560">
        <v>4</v>
      </c>
      <c r="N1560" s="2">
        <v>41882</v>
      </c>
      <c r="O1560" s="19" t="str">
        <f>VLOOKUP(Coffee_data[[#This Row],[Area Code]],Location!$B$1:$E$157,2,FALSE)</f>
        <v>California</v>
      </c>
      <c r="P1560" s="19" t="str">
        <f>VLOOKUP(Coffee_data[[#This Row],[Area Code]],Location!$B$1:$E$157,3,FALSE)</f>
        <v>West</v>
      </c>
      <c r="Q1560" s="19" t="str">
        <f>VLOOKUP(Coffee_data[[#This Row],[Area Code]],Location!$B$1:$E$157,4,FALSE)</f>
        <v>Major Market</v>
      </c>
      <c r="R1560" s="56" t="str">
        <f>HLOOKUP(Coffee_data[[#This Row],[ProductId]],Product!$B$4:$O$7,2,FALSE)</f>
        <v>Regular</v>
      </c>
      <c r="S1560" s="56" t="str">
        <f>HLOOKUP(Coffee_data[[#This Row],[ProductId]],Product!$B$4:$O$7,3,FALSE)</f>
        <v>Espresso</v>
      </c>
      <c r="T1560" s="56" t="str">
        <f>HLOOKUP(Coffee_data[[#This Row],[ProductId]],Product!$B$4:$O$7,4,FALSE)</f>
        <v>Caffe Latte</v>
      </c>
    </row>
    <row r="1561" spans="1:20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146</v>
      </c>
      <c r="J1561">
        <v>160</v>
      </c>
      <c r="K1561">
        <v>270</v>
      </c>
      <c r="L1561">
        <v>951</v>
      </c>
      <c r="M1561">
        <v>5</v>
      </c>
      <c r="N1561" s="2">
        <v>41882</v>
      </c>
      <c r="O1561" s="19" t="str">
        <f>VLOOKUP(Coffee_data[[#This Row],[Area Code]],Location!$B$1:$E$157,2,FALSE)</f>
        <v>California</v>
      </c>
      <c r="P1561" s="19" t="str">
        <f>VLOOKUP(Coffee_data[[#This Row],[Area Code]],Location!$B$1:$E$157,3,FALSE)</f>
        <v>West</v>
      </c>
      <c r="Q1561" s="19" t="str">
        <f>VLOOKUP(Coffee_data[[#This Row],[Area Code]],Location!$B$1:$E$157,4,FALSE)</f>
        <v>Major Market</v>
      </c>
      <c r="R1561" s="56" t="str">
        <f>HLOOKUP(Coffee_data[[#This Row],[ProductId]],Product!$B$4:$O$7,2,FALSE)</f>
        <v>Regular</v>
      </c>
      <c r="S1561" s="56" t="str">
        <f>HLOOKUP(Coffee_data[[#This Row],[ProductId]],Product!$B$4:$O$7,3,FALSE)</f>
        <v>Espresso</v>
      </c>
      <c r="T1561" s="56" t="str">
        <f>HLOOKUP(Coffee_data[[#This Row],[ProductId]],Product!$B$4:$O$7,4,FALSE)</f>
        <v>Caffe Mocha</v>
      </c>
    </row>
    <row r="1562" spans="1:20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247</v>
      </c>
      <c r="J1562">
        <v>320</v>
      </c>
      <c r="K1562">
        <v>566</v>
      </c>
      <c r="L1562">
        <v>213</v>
      </c>
      <c r="M1562">
        <v>6</v>
      </c>
      <c r="N1562" s="2">
        <v>41882</v>
      </c>
      <c r="O1562" s="19" t="str">
        <f>VLOOKUP(Coffee_data[[#This Row],[Area Code]],Location!$B$1:$E$157,2,FALSE)</f>
        <v>California</v>
      </c>
      <c r="P1562" s="19" t="str">
        <f>VLOOKUP(Coffee_data[[#This Row],[Area Code]],Location!$B$1:$E$157,3,FALSE)</f>
        <v>West</v>
      </c>
      <c r="Q1562" s="19" t="str">
        <f>VLOOKUP(Coffee_data[[#This Row],[Area Code]],Location!$B$1:$E$157,4,FALSE)</f>
        <v>Major Market</v>
      </c>
      <c r="R1562" s="56" t="str">
        <f>HLOOKUP(Coffee_data[[#This Row],[ProductId]],Product!$B$4:$O$7,2,FALSE)</f>
        <v>Decaf</v>
      </c>
      <c r="S1562" s="56" t="str">
        <f>HLOOKUP(Coffee_data[[#This Row],[ProductId]],Product!$B$4:$O$7,3,FALSE)</f>
        <v>Espresso</v>
      </c>
      <c r="T1562" s="56" t="str">
        <f>HLOOKUP(Coffee_data[[#This Row],[ProductId]],Product!$B$4:$O$7,4,FALSE)</f>
        <v>Decaf Espresso</v>
      </c>
    </row>
    <row r="1563" spans="1:20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48</v>
      </c>
      <c r="J1563">
        <v>60</v>
      </c>
      <c r="K1563">
        <v>112</v>
      </c>
      <c r="L1563">
        <v>702</v>
      </c>
      <c r="M1563">
        <v>2</v>
      </c>
      <c r="N1563" s="2">
        <v>41882</v>
      </c>
      <c r="O1563" s="19" t="str">
        <f>VLOOKUP(Coffee_data[[#This Row],[Area Code]],Location!$B$1:$E$157,2,FALSE)</f>
        <v>Nevada</v>
      </c>
      <c r="P1563" s="19" t="str">
        <f>VLOOKUP(Coffee_data[[#This Row],[Area Code]],Location!$B$1:$E$157,3,FALSE)</f>
        <v>West</v>
      </c>
      <c r="Q1563" s="19" t="str">
        <f>VLOOKUP(Coffee_data[[#This Row],[Area Code]],Location!$B$1:$E$157,4,FALSE)</f>
        <v>Small Market</v>
      </c>
      <c r="R1563" s="56" t="str">
        <f>HLOOKUP(Coffee_data[[#This Row],[ProductId]],Product!$B$4:$O$7,2,FALSE)</f>
        <v>Regular</v>
      </c>
      <c r="S1563" s="56" t="str">
        <f>HLOOKUP(Coffee_data[[#This Row],[ProductId]],Product!$B$4:$O$7,3,FALSE)</f>
        <v>Coffee</v>
      </c>
      <c r="T1563" s="56" t="str">
        <f>HLOOKUP(Coffee_data[[#This Row],[ProductId]],Product!$B$4:$O$7,4,FALSE)</f>
        <v>Columbian</v>
      </c>
    </row>
    <row r="1564" spans="1:20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41882</v>
      </c>
      <c r="O1564" s="19" t="str">
        <f>VLOOKUP(Coffee_data[[#This Row],[Area Code]],Location!$B$1:$E$157,2,FALSE)</f>
        <v>Nevada</v>
      </c>
      <c r="P1564" s="19" t="str">
        <f>VLOOKUP(Coffee_data[[#This Row],[Area Code]],Location!$B$1:$E$157,3,FALSE)</f>
        <v>West</v>
      </c>
      <c r="Q1564" s="19" t="str">
        <f>VLOOKUP(Coffee_data[[#This Row],[Area Code]],Location!$B$1:$E$157,4,FALSE)</f>
        <v>Small Market</v>
      </c>
      <c r="R1564" s="56" t="str">
        <f>HLOOKUP(Coffee_data[[#This Row],[ProductId]],Product!$B$4:$O$7,2,FALSE)</f>
        <v>Decaf</v>
      </c>
      <c r="S1564" s="56" t="str">
        <f>HLOOKUP(Coffee_data[[#This Row],[ProductId]],Product!$B$4:$O$7,3,FALSE)</f>
        <v>Herbal Tea</v>
      </c>
      <c r="T1564" s="56" t="str">
        <f>HLOOKUP(Coffee_data[[#This Row],[ProductId]],Product!$B$4:$O$7,4,FALSE)</f>
        <v>Chamomile</v>
      </c>
    </row>
    <row r="1565" spans="1:20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93</v>
      </c>
      <c r="J1565">
        <v>210</v>
      </c>
      <c r="K1565">
        <v>331</v>
      </c>
      <c r="L1565">
        <v>702</v>
      </c>
      <c r="M1565">
        <v>9</v>
      </c>
      <c r="N1565" s="2">
        <v>41882</v>
      </c>
      <c r="O1565" s="19" t="str">
        <f>VLOOKUP(Coffee_data[[#This Row],[Area Code]],Location!$B$1:$E$157,2,FALSE)</f>
        <v>Nevada</v>
      </c>
      <c r="P1565" s="19" t="str">
        <f>VLOOKUP(Coffee_data[[#This Row],[Area Code]],Location!$B$1:$E$157,3,FALSE)</f>
        <v>West</v>
      </c>
      <c r="Q1565" s="19" t="str">
        <f>VLOOKUP(Coffee_data[[#This Row],[Area Code]],Location!$B$1:$E$157,4,FALSE)</f>
        <v>Small Market</v>
      </c>
      <c r="R1565" s="56" t="str">
        <f>HLOOKUP(Coffee_data[[#This Row],[ProductId]],Product!$B$4:$O$7,2,FALSE)</f>
        <v>Decaf</v>
      </c>
      <c r="S1565" s="56" t="str">
        <f>HLOOKUP(Coffee_data[[#This Row],[ProductId]],Product!$B$4:$O$7,3,FALSE)</f>
        <v>Herbal Tea</v>
      </c>
      <c r="T1565" s="56" t="str">
        <f>HLOOKUP(Coffee_data[[#This Row],[ProductId]],Product!$B$4:$O$7,4,FALSE)</f>
        <v>Lemon</v>
      </c>
    </row>
    <row r="1566" spans="1:20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250</v>
      </c>
      <c r="L1566">
        <v>775</v>
      </c>
      <c r="M1566">
        <v>10</v>
      </c>
      <c r="N1566" s="2">
        <v>41882</v>
      </c>
      <c r="O1566" s="19" t="str">
        <f>VLOOKUP(Coffee_data[[#This Row],[Area Code]],Location!$B$1:$E$157,2,FALSE)</f>
        <v>Nevada</v>
      </c>
      <c r="P1566" s="19" t="str">
        <f>VLOOKUP(Coffee_data[[#This Row],[Area Code]],Location!$B$1:$E$157,3,FALSE)</f>
        <v>West</v>
      </c>
      <c r="Q1566" s="19" t="str">
        <f>VLOOKUP(Coffee_data[[#This Row],[Area Code]],Location!$B$1:$E$157,4,FALSE)</f>
        <v>Small Market</v>
      </c>
      <c r="R1566" s="56" t="str">
        <f>HLOOKUP(Coffee_data[[#This Row],[ProductId]],Product!$B$4:$O$7,2,FALSE)</f>
        <v>Decaf</v>
      </c>
      <c r="S1566" s="56" t="str">
        <f>HLOOKUP(Coffee_data[[#This Row],[ProductId]],Product!$B$4:$O$7,3,FALSE)</f>
        <v>Herbal Tea</v>
      </c>
      <c r="T1566" s="56" t="str">
        <f>HLOOKUP(Coffee_data[[#This Row],[ProductId]],Product!$B$4:$O$7,4,FALSE)</f>
        <v>Mint</v>
      </c>
    </row>
    <row r="1567" spans="1:20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103</v>
      </c>
      <c r="J1567">
        <v>240</v>
      </c>
      <c r="K1567">
        <v>411</v>
      </c>
      <c r="L1567">
        <v>702</v>
      </c>
      <c r="M1567">
        <v>11</v>
      </c>
      <c r="N1567" s="2">
        <v>41882</v>
      </c>
      <c r="O1567" s="19" t="str">
        <f>VLOOKUP(Coffee_data[[#This Row],[Area Code]],Location!$B$1:$E$157,2,FALSE)</f>
        <v>Nevada</v>
      </c>
      <c r="P1567" s="19" t="str">
        <f>VLOOKUP(Coffee_data[[#This Row],[Area Code]],Location!$B$1:$E$157,3,FALSE)</f>
        <v>West</v>
      </c>
      <c r="Q1567" s="19" t="str">
        <f>VLOOKUP(Coffee_data[[#This Row],[Area Code]],Location!$B$1:$E$157,4,FALSE)</f>
        <v>Small Market</v>
      </c>
      <c r="R1567" s="56" t="str">
        <f>HLOOKUP(Coffee_data[[#This Row],[ProductId]],Product!$B$4:$O$7,2,FALSE)</f>
        <v>Regular</v>
      </c>
      <c r="S1567" s="56" t="str">
        <f>HLOOKUP(Coffee_data[[#This Row],[ProductId]],Product!$B$4:$O$7,3,FALSE)</f>
        <v>Tea</v>
      </c>
      <c r="T1567" s="56" t="str">
        <f>HLOOKUP(Coffee_data[[#This Row],[ProductId]],Product!$B$4:$O$7,4,FALSE)</f>
        <v>Darjeeling</v>
      </c>
    </row>
    <row r="1568" spans="1:20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172</v>
      </c>
      <c r="J1568">
        <v>170</v>
      </c>
      <c r="K1568">
        <v>318</v>
      </c>
      <c r="L1568">
        <v>702</v>
      </c>
      <c r="M1568">
        <v>12</v>
      </c>
      <c r="N1568" s="2">
        <v>41882</v>
      </c>
      <c r="O1568" s="19" t="str">
        <f>VLOOKUP(Coffee_data[[#This Row],[Area Code]],Location!$B$1:$E$157,2,FALSE)</f>
        <v>Nevada</v>
      </c>
      <c r="P1568" s="19" t="str">
        <f>VLOOKUP(Coffee_data[[#This Row],[Area Code]],Location!$B$1:$E$157,3,FALSE)</f>
        <v>West</v>
      </c>
      <c r="Q1568" s="19" t="str">
        <f>VLOOKUP(Coffee_data[[#This Row],[Area Code]],Location!$B$1:$E$157,4,FALSE)</f>
        <v>Small Market</v>
      </c>
      <c r="R1568" s="56" t="str">
        <f>HLOOKUP(Coffee_data[[#This Row],[ProductId]],Product!$B$4:$O$7,2,FALSE)</f>
        <v>Regular</v>
      </c>
      <c r="S1568" s="56" t="str">
        <f>HLOOKUP(Coffee_data[[#This Row],[ProductId]],Product!$B$4:$O$7,3,FALSE)</f>
        <v>Tea</v>
      </c>
      <c r="T1568" s="56" t="str">
        <f>HLOOKUP(Coffee_data[[#This Row],[ProductId]],Product!$B$4:$O$7,4,FALSE)</f>
        <v>Earl Grey</v>
      </c>
    </row>
    <row r="1569" spans="1:20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-13</v>
      </c>
      <c r="L1569">
        <v>775</v>
      </c>
      <c r="M1569">
        <v>13</v>
      </c>
      <c r="N1569" s="2">
        <v>41882</v>
      </c>
      <c r="O1569" s="19" t="str">
        <f>VLOOKUP(Coffee_data[[#This Row],[Area Code]],Location!$B$1:$E$157,2,FALSE)</f>
        <v>Nevada</v>
      </c>
      <c r="P1569" s="19" t="str">
        <f>VLOOKUP(Coffee_data[[#This Row],[Area Code]],Location!$B$1:$E$157,3,FALSE)</f>
        <v>West</v>
      </c>
      <c r="Q1569" s="19" t="str">
        <f>VLOOKUP(Coffee_data[[#This Row],[Area Code]],Location!$B$1:$E$157,4,FALSE)</f>
        <v>Small Market</v>
      </c>
      <c r="R1569" s="56" t="str">
        <f>HLOOKUP(Coffee_data[[#This Row],[ProductId]],Product!$B$4:$O$7,2,FALSE)</f>
        <v>Regular</v>
      </c>
      <c r="S1569" s="56" t="str">
        <f>HLOOKUP(Coffee_data[[#This Row],[ProductId]],Product!$B$4:$O$7,3,FALSE)</f>
        <v>Tea</v>
      </c>
      <c r="T1569" s="56" t="str">
        <f>HLOOKUP(Coffee_data[[#This Row],[ProductId]],Product!$B$4:$O$7,4,FALSE)</f>
        <v>Green Tea</v>
      </c>
    </row>
    <row r="1570" spans="1:20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37</v>
      </c>
      <c r="J1570">
        <v>50</v>
      </c>
      <c r="K1570">
        <v>87</v>
      </c>
      <c r="L1570">
        <v>702</v>
      </c>
      <c r="M1570">
        <v>3</v>
      </c>
      <c r="N1570" s="2">
        <v>41882</v>
      </c>
      <c r="O1570" s="19" t="str">
        <f>VLOOKUP(Coffee_data[[#This Row],[Area Code]],Location!$B$1:$E$157,2,FALSE)</f>
        <v>Nevada</v>
      </c>
      <c r="P1570" s="19" t="str">
        <f>VLOOKUP(Coffee_data[[#This Row],[Area Code]],Location!$B$1:$E$157,3,FALSE)</f>
        <v>West</v>
      </c>
      <c r="Q1570" s="19" t="str">
        <f>VLOOKUP(Coffee_data[[#This Row],[Area Code]],Location!$B$1:$E$157,4,FALSE)</f>
        <v>Small Market</v>
      </c>
      <c r="R1570" s="56" t="str">
        <f>HLOOKUP(Coffee_data[[#This Row],[ProductId]],Product!$B$4:$O$7,2,FALSE)</f>
        <v>Decaf</v>
      </c>
      <c r="S1570" s="56" t="str">
        <f>HLOOKUP(Coffee_data[[#This Row],[ProductId]],Product!$B$4:$O$7,3,FALSE)</f>
        <v>Coffee</v>
      </c>
      <c r="T1570" s="56" t="str">
        <f>HLOOKUP(Coffee_data[[#This Row],[ProductId]],Product!$B$4:$O$7,4,FALSE)</f>
        <v>Decaf Irish Cream</v>
      </c>
    </row>
    <row r="1571" spans="1:20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41882</v>
      </c>
      <c r="O1571" s="19" t="str">
        <f>VLOOKUP(Coffee_data[[#This Row],[Area Code]],Location!$B$1:$E$157,2,FALSE)</f>
        <v>Nevada</v>
      </c>
      <c r="P1571" s="19" t="str">
        <f>VLOOKUP(Coffee_data[[#This Row],[Area Code]],Location!$B$1:$E$157,3,FALSE)</f>
        <v>West</v>
      </c>
      <c r="Q1571" s="19" t="str">
        <f>VLOOKUP(Coffee_data[[#This Row],[Area Code]],Location!$B$1:$E$157,4,FALSE)</f>
        <v>Small Market</v>
      </c>
      <c r="R1571" s="56" t="str">
        <f>HLOOKUP(Coffee_data[[#This Row],[ProductId]],Product!$B$4:$O$7,2,FALSE)</f>
        <v>Regular</v>
      </c>
      <c r="S1571" s="56" t="str">
        <f>HLOOKUP(Coffee_data[[#This Row],[ProductId]],Product!$B$4:$O$7,3,FALSE)</f>
        <v>Espresso</v>
      </c>
      <c r="T1571" s="56" t="str">
        <f>HLOOKUP(Coffee_data[[#This Row],[ProductId]],Product!$B$4:$O$7,4,FALSE)</f>
        <v>Caffe Latte</v>
      </c>
    </row>
    <row r="1572" spans="1:20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41882</v>
      </c>
      <c r="O1572" s="19" t="str">
        <f>VLOOKUP(Coffee_data[[#This Row],[Area Code]],Location!$B$1:$E$157,2,FALSE)</f>
        <v>Nevada</v>
      </c>
      <c r="P1572" s="19" t="str">
        <f>VLOOKUP(Coffee_data[[#This Row],[Area Code]],Location!$B$1:$E$157,3,FALSE)</f>
        <v>West</v>
      </c>
      <c r="Q1572" s="19" t="str">
        <f>VLOOKUP(Coffee_data[[#This Row],[Area Code]],Location!$B$1:$E$157,4,FALSE)</f>
        <v>Small Market</v>
      </c>
      <c r="R1572" s="56" t="str">
        <f>HLOOKUP(Coffee_data[[#This Row],[ProductId]],Product!$B$4:$O$7,2,FALSE)</f>
        <v>Regular</v>
      </c>
      <c r="S1572" s="56" t="str">
        <f>HLOOKUP(Coffee_data[[#This Row],[ProductId]],Product!$B$4:$O$7,3,FALSE)</f>
        <v>Espresso</v>
      </c>
      <c r="T1572" s="56" t="str">
        <f>HLOOKUP(Coffee_data[[#This Row],[ProductId]],Product!$B$4:$O$7,4,FALSE)</f>
        <v>Caffe Mocha</v>
      </c>
    </row>
    <row r="1573" spans="1:20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56</v>
      </c>
      <c r="L1573">
        <v>702</v>
      </c>
      <c r="M1573">
        <v>6</v>
      </c>
      <c r="N1573" s="2">
        <v>41882</v>
      </c>
      <c r="O1573" s="19" t="str">
        <f>VLOOKUP(Coffee_data[[#This Row],[Area Code]],Location!$B$1:$E$157,2,FALSE)</f>
        <v>Nevada</v>
      </c>
      <c r="P1573" s="19" t="str">
        <f>VLOOKUP(Coffee_data[[#This Row],[Area Code]],Location!$B$1:$E$157,3,FALSE)</f>
        <v>West</v>
      </c>
      <c r="Q1573" s="19" t="str">
        <f>VLOOKUP(Coffee_data[[#This Row],[Area Code]],Location!$B$1:$E$157,4,FALSE)</f>
        <v>Small Market</v>
      </c>
      <c r="R1573" s="56" t="str">
        <f>HLOOKUP(Coffee_data[[#This Row],[ProductId]],Product!$B$4:$O$7,2,FALSE)</f>
        <v>Decaf</v>
      </c>
      <c r="S1573" s="56" t="str">
        <f>HLOOKUP(Coffee_data[[#This Row],[ProductId]],Product!$B$4:$O$7,3,FALSE)</f>
        <v>Espresso</v>
      </c>
      <c r="T1573" s="56" t="str">
        <f>HLOOKUP(Coffee_data[[#This Row],[ProductId]],Product!$B$4:$O$7,4,FALSE)</f>
        <v>Decaf Espresso</v>
      </c>
    </row>
    <row r="1574" spans="1:20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61</v>
      </c>
      <c r="J1574">
        <v>90</v>
      </c>
      <c r="K1574">
        <v>151</v>
      </c>
      <c r="L1574">
        <v>541</v>
      </c>
      <c r="M1574">
        <v>1</v>
      </c>
      <c r="N1574" s="2">
        <v>41882</v>
      </c>
      <c r="O1574" s="19" t="str">
        <f>VLOOKUP(Coffee_data[[#This Row],[Area Code]],Location!$B$1:$E$157,2,FALSE)</f>
        <v>Oregon</v>
      </c>
      <c r="P1574" s="19" t="str">
        <f>VLOOKUP(Coffee_data[[#This Row],[Area Code]],Location!$B$1:$E$157,3,FALSE)</f>
        <v>West</v>
      </c>
      <c r="Q1574" s="19" t="str">
        <f>VLOOKUP(Coffee_data[[#This Row],[Area Code]],Location!$B$1:$E$157,4,FALSE)</f>
        <v>Small Market</v>
      </c>
      <c r="R1574" s="56" t="str">
        <f>HLOOKUP(Coffee_data[[#This Row],[ProductId]],Product!$B$4:$O$7,2,FALSE)</f>
        <v>Regular</v>
      </c>
      <c r="S1574" s="56" t="str">
        <f>HLOOKUP(Coffee_data[[#This Row],[ProductId]],Product!$B$4:$O$7,3,FALSE)</f>
        <v>Coffee</v>
      </c>
      <c r="T1574" s="56" t="str">
        <f>HLOOKUP(Coffee_data[[#This Row],[ProductId]],Product!$B$4:$O$7,4,FALSE)</f>
        <v>Amaretto</v>
      </c>
    </row>
    <row r="1575" spans="1:20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42</v>
      </c>
      <c r="L1575">
        <v>541</v>
      </c>
      <c r="M1575">
        <v>8</v>
      </c>
      <c r="N1575" s="2">
        <v>41882</v>
      </c>
      <c r="O1575" s="19" t="str">
        <f>VLOOKUP(Coffee_data[[#This Row],[Area Code]],Location!$B$1:$E$157,2,FALSE)</f>
        <v>Oregon</v>
      </c>
      <c r="P1575" s="19" t="str">
        <f>VLOOKUP(Coffee_data[[#This Row],[Area Code]],Location!$B$1:$E$157,3,FALSE)</f>
        <v>West</v>
      </c>
      <c r="Q1575" s="19" t="str">
        <f>VLOOKUP(Coffee_data[[#This Row],[Area Code]],Location!$B$1:$E$157,4,FALSE)</f>
        <v>Small Market</v>
      </c>
      <c r="R1575" s="56" t="str">
        <f>HLOOKUP(Coffee_data[[#This Row],[ProductId]],Product!$B$4:$O$7,2,FALSE)</f>
        <v>Decaf</v>
      </c>
      <c r="S1575" s="56" t="str">
        <f>HLOOKUP(Coffee_data[[#This Row],[ProductId]],Product!$B$4:$O$7,3,FALSE)</f>
        <v>Herbal Tea</v>
      </c>
      <c r="T1575" s="56" t="str">
        <f>HLOOKUP(Coffee_data[[#This Row],[ProductId]],Product!$B$4:$O$7,4,FALSE)</f>
        <v>Chamomile</v>
      </c>
    </row>
    <row r="1576" spans="1:20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41</v>
      </c>
      <c r="J1576">
        <v>70</v>
      </c>
      <c r="K1576">
        <v>120</v>
      </c>
      <c r="L1576">
        <v>971</v>
      </c>
      <c r="M1576">
        <v>9</v>
      </c>
      <c r="N1576" s="2">
        <v>41882</v>
      </c>
      <c r="O1576" s="19" t="str">
        <f>VLOOKUP(Coffee_data[[#This Row],[Area Code]],Location!$B$1:$E$157,2,FALSE)</f>
        <v>Oregon</v>
      </c>
      <c r="P1576" s="19" t="str">
        <f>VLOOKUP(Coffee_data[[#This Row],[Area Code]],Location!$B$1:$E$157,3,FALSE)</f>
        <v>West</v>
      </c>
      <c r="Q1576" s="19" t="str">
        <f>VLOOKUP(Coffee_data[[#This Row],[Area Code]],Location!$B$1:$E$157,4,FALSE)</f>
        <v>Small Market</v>
      </c>
      <c r="R1576" s="56" t="str">
        <f>HLOOKUP(Coffee_data[[#This Row],[ProductId]],Product!$B$4:$O$7,2,FALSE)</f>
        <v>Decaf</v>
      </c>
      <c r="S1576" s="56" t="str">
        <f>HLOOKUP(Coffee_data[[#This Row],[ProductId]],Product!$B$4:$O$7,3,FALSE)</f>
        <v>Herbal Tea</v>
      </c>
      <c r="T1576" s="56" t="str">
        <f>HLOOKUP(Coffee_data[[#This Row],[ProductId]],Product!$B$4:$O$7,4,FALSE)</f>
        <v>Lemon</v>
      </c>
    </row>
    <row r="1577" spans="1:20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41882</v>
      </c>
      <c r="O1577" s="19" t="str">
        <f>VLOOKUP(Coffee_data[[#This Row],[Area Code]],Location!$B$1:$E$157,2,FALSE)</f>
        <v>Oregon</v>
      </c>
      <c r="P1577" s="19" t="str">
        <f>VLOOKUP(Coffee_data[[#This Row],[Area Code]],Location!$B$1:$E$157,3,FALSE)</f>
        <v>West</v>
      </c>
      <c r="Q1577" s="19" t="str">
        <f>VLOOKUP(Coffee_data[[#This Row],[Area Code]],Location!$B$1:$E$157,4,FALSE)</f>
        <v>Small Market</v>
      </c>
      <c r="R1577" s="56" t="str">
        <f>HLOOKUP(Coffee_data[[#This Row],[ProductId]],Product!$B$4:$O$7,2,FALSE)</f>
        <v>Regular</v>
      </c>
      <c r="S1577" s="56" t="str">
        <f>HLOOKUP(Coffee_data[[#This Row],[ProductId]],Product!$B$4:$O$7,3,FALSE)</f>
        <v>Tea</v>
      </c>
      <c r="T1577" s="56" t="str">
        <f>HLOOKUP(Coffee_data[[#This Row],[ProductId]],Product!$B$4:$O$7,4,FALSE)</f>
        <v>Darjeeling</v>
      </c>
    </row>
    <row r="1578" spans="1:20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72</v>
      </c>
      <c r="J1578">
        <v>100</v>
      </c>
      <c r="K1578">
        <v>172</v>
      </c>
      <c r="L1578">
        <v>541</v>
      </c>
      <c r="M1578">
        <v>12</v>
      </c>
      <c r="N1578" s="2">
        <v>41882</v>
      </c>
      <c r="O1578" s="19" t="str">
        <f>VLOOKUP(Coffee_data[[#This Row],[Area Code]],Location!$B$1:$E$157,2,FALSE)</f>
        <v>Oregon</v>
      </c>
      <c r="P1578" s="19" t="str">
        <f>VLOOKUP(Coffee_data[[#This Row],[Area Code]],Location!$B$1:$E$157,3,FALSE)</f>
        <v>West</v>
      </c>
      <c r="Q1578" s="19" t="str">
        <f>VLOOKUP(Coffee_data[[#This Row],[Area Code]],Location!$B$1:$E$157,4,FALSE)</f>
        <v>Small Market</v>
      </c>
      <c r="R1578" s="56" t="str">
        <f>HLOOKUP(Coffee_data[[#This Row],[ProductId]],Product!$B$4:$O$7,2,FALSE)</f>
        <v>Regular</v>
      </c>
      <c r="S1578" s="56" t="str">
        <f>HLOOKUP(Coffee_data[[#This Row],[ProductId]],Product!$B$4:$O$7,3,FALSE)</f>
        <v>Tea</v>
      </c>
      <c r="T1578" s="56" t="str">
        <f>HLOOKUP(Coffee_data[[#This Row],[ProductId]],Product!$B$4:$O$7,4,FALSE)</f>
        <v>Earl Grey</v>
      </c>
    </row>
    <row r="1579" spans="1:20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73</v>
      </c>
      <c r="J1579">
        <v>90</v>
      </c>
      <c r="K1579">
        <v>150</v>
      </c>
      <c r="L1579">
        <v>541</v>
      </c>
      <c r="M1579">
        <v>13</v>
      </c>
      <c r="N1579" s="2">
        <v>41882</v>
      </c>
      <c r="O1579" s="19" t="str">
        <f>VLOOKUP(Coffee_data[[#This Row],[Area Code]],Location!$B$1:$E$157,2,FALSE)</f>
        <v>Oregon</v>
      </c>
      <c r="P1579" s="19" t="str">
        <f>VLOOKUP(Coffee_data[[#This Row],[Area Code]],Location!$B$1:$E$157,3,FALSE)</f>
        <v>West</v>
      </c>
      <c r="Q1579" s="19" t="str">
        <f>VLOOKUP(Coffee_data[[#This Row],[Area Code]],Location!$B$1:$E$157,4,FALSE)</f>
        <v>Small Market</v>
      </c>
      <c r="R1579" s="56" t="str">
        <f>HLOOKUP(Coffee_data[[#This Row],[ProductId]],Product!$B$4:$O$7,2,FALSE)</f>
        <v>Regular</v>
      </c>
      <c r="S1579" s="56" t="str">
        <f>HLOOKUP(Coffee_data[[#This Row],[ProductId]],Product!$B$4:$O$7,3,FALSE)</f>
        <v>Tea</v>
      </c>
      <c r="T1579" s="56" t="str">
        <f>HLOOKUP(Coffee_data[[#This Row],[ProductId]],Product!$B$4:$O$7,4,FALSE)</f>
        <v>Green Tea</v>
      </c>
    </row>
    <row r="1580" spans="1:20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68</v>
      </c>
      <c r="J1580">
        <v>100</v>
      </c>
      <c r="K1580">
        <v>168</v>
      </c>
      <c r="L1580">
        <v>541</v>
      </c>
      <c r="M1580">
        <v>2</v>
      </c>
      <c r="N1580" s="2">
        <v>41882</v>
      </c>
      <c r="O1580" s="19" t="str">
        <f>VLOOKUP(Coffee_data[[#This Row],[Area Code]],Location!$B$1:$E$157,2,FALSE)</f>
        <v>Oregon</v>
      </c>
      <c r="P1580" s="19" t="str">
        <f>VLOOKUP(Coffee_data[[#This Row],[Area Code]],Location!$B$1:$E$157,3,FALSE)</f>
        <v>West</v>
      </c>
      <c r="Q1580" s="19" t="str">
        <f>VLOOKUP(Coffee_data[[#This Row],[Area Code]],Location!$B$1:$E$157,4,FALSE)</f>
        <v>Small Market</v>
      </c>
      <c r="R1580" s="56" t="str">
        <f>HLOOKUP(Coffee_data[[#This Row],[ProductId]],Product!$B$4:$O$7,2,FALSE)</f>
        <v>Regular</v>
      </c>
      <c r="S1580" s="56" t="str">
        <f>HLOOKUP(Coffee_data[[#This Row],[ProductId]],Product!$B$4:$O$7,3,FALSE)</f>
        <v>Coffee</v>
      </c>
      <c r="T1580" s="56" t="str">
        <f>HLOOKUP(Coffee_data[[#This Row],[ProductId]],Product!$B$4:$O$7,4,FALSE)</f>
        <v>Columbian</v>
      </c>
    </row>
    <row r="1581" spans="1:20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47</v>
      </c>
      <c r="J1581">
        <v>80</v>
      </c>
      <c r="K1581">
        <v>130</v>
      </c>
      <c r="L1581">
        <v>971</v>
      </c>
      <c r="M1581">
        <v>3</v>
      </c>
      <c r="N1581" s="2">
        <v>41882</v>
      </c>
      <c r="O1581" s="19" t="str">
        <f>VLOOKUP(Coffee_data[[#This Row],[Area Code]],Location!$B$1:$E$157,2,FALSE)</f>
        <v>Oregon</v>
      </c>
      <c r="P1581" s="19" t="str">
        <f>VLOOKUP(Coffee_data[[#This Row],[Area Code]],Location!$B$1:$E$157,3,FALSE)</f>
        <v>West</v>
      </c>
      <c r="Q1581" s="19" t="str">
        <f>VLOOKUP(Coffee_data[[#This Row],[Area Code]],Location!$B$1:$E$157,4,FALSE)</f>
        <v>Small Market</v>
      </c>
      <c r="R1581" s="56" t="str">
        <f>HLOOKUP(Coffee_data[[#This Row],[ProductId]],Product!$B$4:$O$7,2,FALSE)</f>
        <v>Decaf</v>
      </c>
      <c r="S1581" s="56" t="str">
        <f>HLOOKUP(Coffee_data[[#This Row],[ProductId]],Product!$B$4:$O$7,3,FALSE)</f>
        <v>Coffee</v>
      </c>
      <c r="T1581" s="56" t="str">
        <f>HLOOKUP(Coffee_data[[#This Row],[ProductId]],Product!$B$4:$O$7,4,FALSE)</f>
        <v>Decaf Irish Cream</v>
      </c>
    </row>
    <row r="1582" spans="1:20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44</v>
      </c>
      <c r="J1582">
        <v>50</v>
      </c>
      <c r="K1582">
        <v>90</v>
      </c>
      <c r="L1582">
        <v>503</v>
      </c>
      <c r="M1582">
        <v>4</v>
      </c>
      <c r="N1582" s="2">
        <v>41882</v>
      </c>
      <c r="O1582" s="19" t="str">
        <f>VLOOKUP(Coffee_data[[#This Row],[Area Code]],Location!$B$1:$E$157,2,FALSE)</f>
        <v>Oregon</v>
      </c>
      <c r="P1582" s="19" t="str">
        <f>VLOOKUP(Coffee_data[[#This Row],[Area Code]],Location!$B$1:$E$157,3,FALSE)</f>
        <v>West</v>
      </c>
      <c r="Q1582" s="19" t="str">
        <f>VLOOKUP(Coffee_data[[#This Row],[Area Code]],Location!$B$1:$E$157,4,FALSE)</f>
        <v>Small Market</v>
      </c>
      <c r="R1582" s="56" t="str">
        <f>HLOOKUP(Coffee_data[[#This Row],[ProductId]],Product!$B$4:$O$7,2,FALSE)</f>
        <v>Regular</v>
      </c>
      <c r="S1582" s="56" t="str">
        <f>HLOOKUP(Coffee_data[[#This Row],[ProductId]],Product!$B$4:$O$7,3,FALSE)</f>
        <v>Espresso</v>
      </c>
      <c r="T1582" s="56" t="str">
        <f>HLOOKUP(Coffee_data[[#This Row],[ProductId]],Product!$B$4:$O$7,4,FALSE)</f>
        <v>Caffe Latte</v>
      </c>
    </row>
    <row r="1583" spans="1:20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115</v>
      </c>
      <c r="L1583">
        <v>541</v>
      </c>
      <c r="M1583">
        <v>5</v>
      </c>
      <c r="N1583" s="2">
        <v>41882</v>
      </c>
      <c r="O1583" s="19" t="str">
        <f>VLOOKUP(Coffee_data[[#This Row],[Area Code]],Location!$B$1:$E$157,2,FALSE)</f>
        <v>Oregon</v>
      </c>
      <c r="P1583" s="19" t="str">
        <f>VLOOKUP(Coffee_data[[#This Row],[Area Code]],Location!$B$1:$E$157,3,FALSE)</f>
        <v>West</v>
      </c>
      <c r="Q1583" s="19" t="str">
        <f>VLOOKUP(Coffee_data[[#This Row],[Area Code]],Location!$B$1:$E$157,4,FALSE)</f>
        <v>Small Market</v>
      </c>
      <c r="R1583" s="56" t="str">
        <f>HLOOKUP(Coffee_data[[#This Row],[ProductId]],Product!$B$4:$O$7,2,FALSE)</f>
        <v>Regular</v>
      </c>
      <c r="S1583" s="56" t="str">
        <f>HLOOKUP(Coffee_data[[#This Row],[ProductId]],Product!$B$4:$O$7,3,FALSE)</f>
        <v>Espresso</v>
      </c>
      <c r="T1583" s="56" t="str">
        <f>HLOOKUP(Coffee_data[[#This Row],[ProductId]],Product!$B$4:$O$7,4,FALSE)</f>
        <v>Caffe Mocha</v>
      </c>
    </row>
    <row r="1584" spans="1:20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168</v>
      </c>
      <c r="J1584">
        <v>150</v>
      </c>
      <c r="K1584">
        <v>296</v>
      </c>
      <c r="L1584">
        <v>541</v>
      </c>
      <c r="M1584">
        <v>6</v>
      </c>
      <c r="N1584" s="2">
        <v>41882</v>
      </c>
      <c r="O1584" s="19" t="str">
        <f>VLOOKUP(Coffee_data[[#This Row],[Area Code]],Location!$B$1:$E$157,2,FALSE)</f>
        <v>Oregon</v>
      </c>
      <c r="P1584" s="19" t="str">
        <f>VLOOKUP(Coffee_data[[#This Row],[Area Code]],Location!$B$1:$E$157,3,FALSE)</f>
        <v>West</v>
      </c>
      <c r="Q1584" s="19" t="str">
        <f>VLOOKUP(Coffee_data[[#This Row],[Area Code]],Location!$B$1:$E$157,4,FALSE)</f>
        <v>Small Market</v>
      </c>
      <c r="R1584" s="56" t="str">
        <f>HLOOKUP(Coffee_data[[#This Row],[ProductId]],Product!$B$4:$O$7,2,FALSE)</f>
        <v>Decaf</v>
      </c>
      <c r="S1584" s="56" t="str">
        <f>HLOOKUP(Coffee_data[[#This Row],[ProductId]],Product!$B$4:$O$7,3,FALSE)</f>
        <v>Espresso</v>
      </c>
      <c r="T1584" s="56" t="str">
        <f>HLOOKUP(Coffee_data[[#This Row],[ProductId]],Product!$B$4:$O$7,4,FALSE)</f>
        <v>Decaf Espresso</v>
      </c>
    </row>
    <row r="1585" spans="1:20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72</v>
      </c>
      <c r="J1585">
        <v>140</v>
      </c>
      <c r="K1585">
        <v>228</v>
      </c>
      <c r="L1585">
        <v>253</v>
      </c>
      <c r="M1585">
        <v>8</v>
      </c>
      <c r="N1585" s="2">
        <v>41882</v>
      </c>
      <c r="O1585" s="19" t="str">
        <f>VLOOKUP(Coffee_data[[#This Row],[Area Code]],Location!$B$1:$E$157,2,FALSE)</f>
        <v>Washington</v>
      </c>
      <c r="P1585" s="19" t="str">
        <f>VLOOKUP(Coffee_data[[#This Row],[Area Code]],Location!$B$1:$E$157,3,FALSE)</f>
        <v>West</v>
      </c>
      <c r="Q1585" s="19" t="str">
        <f>VLOOKUP(Coffee_data[[#This Row],[Area Code]],Location!$B$1:$E$157,4,FALSE)</f>
        <v>Small Market</v>
      </c>
      <c r="R1585" s="56" t="str">
        <f>HLOOKUP(Coffee_data[[#This Row],[ProductId]],Product!$B$4:$O$7,2,FALSE)</f>
        <v>Decaf</v>
      </c>
      <c r="S1585" s="56" t="str">
        <f>HLOOKUP(Coffee_data[[#This Row],[ProductId]],Product!$B$4:$O$7,3,FALSE)</f>
        <v>Herbal Tea</v>
      </c>
      <c r="T1585" s="56" t="str">
        <f>HLOOKUP(Coffee_data[[#This Row],[ProductId]],Product!$B$4:$O$7,4,FALSE)</f>
        <v>Chamomile</v>
      </c>
    </row>
    <row r="1586" spans="1:20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41882</v>
      </c>
      <c r="O1586" s="19" t="str">
        <f>VLOOKUP(Coffee_data[[#This Row],[Area Code]],Location!$B$1:$E$157,2,FALSE)</f>
        <v>Washington</v>
      </c>
      <c r="P1586" s="19" t="str">
        <f>VLOOKUP(Coffee_data[[#This Row],[Area Code]],Location!$B$1:$E$157,3,FALSE)</f>
        <v>West</v>
      </c>
      <c r="Q1586" s="19" t="str">
        <f>VLOOKUP(Coffee_data[[#This Row],[Area Code]],Location!$B$1:$E$157,4,FALSE)</f>
        <v>Small Market</v>
      </c>
      <c r="R1586" s="56" t="str">
        <f>HLOOKUP(Coffee_data[[#This Row],[ProductId]],Product!$B$4:$O$7,2,FALSE)</f>
        <v>Decaf</v>
      </c>
      <c r="S1586" s="56" t="str">
        <f>HLOOKUP(Coffee_data[[#This Row],[ProductId]],Product!$B$4:$O$7,3,FALSE)</f>
        <v>Herbal Tea</v>
      </c>
      <c r="T1586" s="56" t="str">
        <f>HLOOKUP(Coffee_data[[#This Row],[ProductId]],Product!$B$4:$O$7,4,FALSE)</f>
        <v>Lemon</v>
      </c>
    </row>
    <row r="1587" spans="1:20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111</v>
      </c>
      <c r="L1587">
        <v>425</v>
      </c>
      <c r="M1587">
        <v>11</v>
      </c>
      <c r="N1587" s="2">
        <v>41882</v>
      </c>
      <c r="O1587" s="19" t="str">
        <f>VLOOKUP(Coffee_data[[#This Row],[Area Code]],Location!$B$1:$E$157,2,FALSE)</f>
        <v>Washington</v>
      </c>
      <c r="P1587" s="19" t="str">
        <f>VLOOKUP(Coffee_data[[#This Row],[Area Code]],Location!$B$1:$E$157,3,FALSE)</f>
        <v>West</v>
      </c>
      <c r="Q1587" s="19" t="str">
        <f>VLOOKUP(Coffee_data[[#This Row],[Area Code]],Location!$B$1:$E$157,4,FALSE)</f>
        <v>Small Market</v>
      </c>
      <c r="R1587" s="56" t="str">
        <f>HLOOKUP(Coffee_data[[#This Row],[ProductId]],Product!$B$4:$O$7,2,FALSE)</f>
        <v>Regular</v>
      </c>
      <c r="S1587" s="56" t="str">
        <f>HLOOKUP(Coffee_data[[#This Row],[ProductId]],Product!$B$4:$O$7,3,FALSE)</f>
        <v>Tea</v>
      </c>
      <c r="T1587" s="56" t="str">
        <f>HLOOKUP(Coffee_data[[#This Row],[ProductId]],Product!$B$4:$O$7,4,FALSE)</f>
        <v>Darjeeling</v>
      </c>
    </row>
    <row r="1588" spans="1:20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18</v>
      </c>
      <c r="J1588">
        <v>40</v>
      </c>
      <c r="K1588">
        <v>82</v>
      </c>
      <c r="L1588">
        <v>360</v>
      </c>
      <c r="M1588">
        <v>12</v>
      </c>
      <c r="N1588" s="2">
        <v>41882</v>
      </c>
      <c r="O1588" s="19" t="str">
        <f>VLOOKUP(Coffee_data[[#This Row],[Area Code]],Location!$B$1:$E$157,2,FALSE)</f>
        <v>Washington</v>
      </c>
      <c r="P1588" s="19" t="str">
        <f>VLOOKUP(Coffee_data[[#This Row],[Area Code]],Location!$B$1:$E$157,3,FALSE)</f>
        <v>West</v>
      </c>
      <c r="Q1588" s="19" t="str">
        <f>VLOOKUP(Coffee_data[[#This Row],[Area Code]],Location!$B$1:$E$157,4,FALSE)</f>
        <v>Small Market</v>
      </c>
      <c r="R1588" s="56" t="str">
        <f>HLOOKUP(Coffee_data[[#This Row],[ProductId]],Product!$B$4:$O$7,2,FALSE)</f>
        <v>Regular</v>
      </c>
      <c r="S1588" s="56" t="str">
        <f>HLOOKUP(Coffee_data[[#This Row],[ProductId]],Product!$B$4:$O$7,3,FALSE)</f>
        <v>Tea</v>
      </c>
      <c r="T1588" s="56" t="str">
        <f>HLOOKUP(Coffee_data[[#This Row],[ProductId]],Product!$B$4:$O$7,4,FALSE)</f>
        <v>Earl Grey</v>
      </c>
    </row>
    <row r="1589" spans="1:20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27</v>
      </c>
      <c r="J1589">
        <v>60</v>
      </c>
      <c r="K1589">
        <v>100</v>
      </c>
      <c r="L1589">
        <v>425</v>
      </c>
      <c r="M1589">
        <v>13</v>
      </c>
      <c r="N1589" s="2">
        <v>41882</v>
      </c>
      <c r="O1589" s="19" t="str">
        <f>VLOOKUP(Coffee_data[[#This Row],[Area Code]],Location!$B$1:$E$157,2,FALSE)</f>
        <v>Washington</v>
      </c>
      <c r="P1589" s="19" t="str">
        <f>VLOOKUP(Coffee_data[[#This Row],[Area Code]],Location!$B$1:$E$157,3,FALSE)</f>
        <v>West</v>
      </c>
      <c r="Q1589" s="19" t="str">
        <f>VLOOKUP(Coffee_data[[#This Row],[Area Code]],Location!$B$1:$E$157,4,FALSE)</f>
        <v>Small Market</v>
      </c>
      <c r="R1589" s="56" t="str">
        <f>HLOOKUP(Coffee_data[[#This Row],[ProductId]],Product!$B$4:$O$7,2,FALSE)</f>
        <v>Regular</v>
      </c>
      <c r="S1589" s="56" t="str">
        <f>HLOOKUP(Coffee_data[[#This Row],[ProductId]],Product!$B$4:$O$7,3,FALSE)</f>
        <v>Tea</v>
      </c>
      <c r="T1589" s="56" t="str">
        <f>HLOOKUP(Coffee_data[[#This Row],[ProductId]],Product!$B$4:$O$7,4,FALSE)</f>
        <v>Green Tea</v>
      </c>
    </row>
    <row r="1590" spans="1:20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82</v>
      </c>
      <c r="J1590">
        <v>120</v>
      </c>
      <c r="K1590">
        <v>200</v>
      </c>
      <c r="L1590">
        <v>360</v>
      </c>
      <c r="M1590">
        <v>2</v>
      </c>
      <c r="N1590" s="2">
        <v>41882</v>
      </c>
      <c r="O1590" s="19" t="str">
        <f>VLOOKUP(Coffee_data[[#This Row],[Area Code]],Location!$B$1:$E$157,2,FALSE)</f>
        <v>Washington</v>
      </c>
      <c r="P1590" s="19" t="str">
        <f>VLOOKUP(Coffee_data[[#This Row],[Area Code]],Location!$B$1:$E$157,3,FALSE)</f>
        <v>West</v>
      </c>
      <c r="Q1590" s="19" t="str">
        <f>VLOOKUP(Coffee_data[[#This Row],[Area Code]],Location!$B$1:$E$157,4,FALSE)</f>
        <v>Small Market</v>
      </c>
      <c r="R1590" s="56" t="str">
        <f>HLOOKUP(Coffee_data[[#This Row],[ProductId]],Product!$B$4:$O$7,2,FALSE)</f>
        <v>Regular</v>
      </c>
      <c r="S1590" s="56" t="str">
        <f>HLOOKUP(Coffee_data[[#This Row],[ProductId]],Product!$B$4:$O$7,3,FALSE)</f>
        <v>Coffee</v>
      </c>
      <c r="T1590" s="56" t="str">
        <f>HLOOKUP(Coffee_data[[#This Row],[ProductId]],Product!$B$4:$O$7,4,FALSE)</f>
        <v>Columbian</v>
      </c>
    </row>
    <row r="1591" spans="1:20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126</v>
      </c>
      <c r="J1591">
        <v>160</v>
      </c>
      <c r="K1591">
        <v>267</v>
      </c>
      <c r="L1591">
        <v>360</v>
      </c>
      <c r="M1591">
        <v>3</v>
      </c>
      <c r="N1591" s="2">
        <v>41882</v>
      </c>
      <c r="O1591" s="19" t="str">
        <f>VLOOKUP(Coffee_data[[#This Row],[Area Code]],Location!$B$1:$E$157,2,FALSE)</f>
        <v>Washington</v>
      </c>
      <c r="P1591" s="19" t="str">
        <f>VLOOKUP(Coffee_data[[#This Row],[Area Code]],Location!$B$1:$E$157,3,FALSE)</f>
        <v>West</v>
      </c>
      <c r="Q1591" s="19" t="str">
        <f>VLOOKUP(Coffee_data[[#This Row],[Area Code]],Location!$B$1:$E$157,4,FALSE)</f>
        <v>Small Market</v>
      </c>
      <c r="R1591" s="56" t="str">
        <f>HLOOKUP(Coffee_data[[#This Row],[ProductId]],Product!$B$4:$O$7,2,FALSE)</f>
        <v>Decaf</v>
      </c>
      <c r="S1591" s="56" t="str">
        <f>HLOOKUP(Coffee_data[[#This Row],[ProductId]],Product!$B$4:$O$7,3,FALSE)</f>
        <v>Coffee</v>
      </c>
      <c r="T1591" s="56" t="str">
        <f>HLOOKUP(Coffee_data[[#This Row],[ProductId]],Product!$B$4:$O$7,4,FALSE)</f>
        <v>Decaf Irish Cream</v>
      </c>
    </row>
    <row r="1592" spans="1:20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34</v>
      </c>
      <c r="J1592">
        <v>40</v>
      </c>
      <c r="K1592">
        <v>70</v>
      </c>
      <c r="L1592">
        <v>206</v>
      </c>
      <c r="M1592">
        <v>4</v>
      </c>
      <c r="N1592" s="2">
        <v>41882</v>
      </c>
      <c r="O1592" s="19" t="str">
        <f>VLOOKUP(Coffee_data[[#This Row],[Area Code]],Location!$B$1:$E$157,2,FALSE)</f>
        <v>Washington</v>
      </c>
      <c r="P1592" s="19" t="str">
        <f>VLOOKUP(Coffee_data[[#This Row],[Area Code]],Location!$B$1:$E$157,3,FALSE)</f>
        <v>West</v>
      </c>
      <c r="Q1592" s="19" t="str">
        <f>VLOOKUP(Coffee_data[[#This Row],[Area Code]],Location!$B$1:$E$157,4,FALSE)</f>
        <v>Small Market</v>
      </c>
      <c r="R1592" s="56" t="str">
        <f>HLOOKUP(Coffee_data[[#This Row],[ProductId]],Product!$B$4:$O$7,2,FALSE)</f>
        <v>Regular</v>
      </c>
      <c r="S1592" s="56" t="str">
        <f>HLOOKUP(Coffee_data[[#This Row],[ProductId]],Product!$B$4:$O$7,3,FALSE)</f>
        <v>Espresso</v>
      </c>
      <c r="T1592" s="56" t="str">
        <f>HLOOKUP(Coffee_data[[#This Row],[ProductId]],Product!$B$4:$O$7,4,FALSE)</f>
        <v>Caffe Latte</v>
      </c>
    </row>
    <row r="1593" spans="1:20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55</v>
      </c>
      <c r="J1593">
        <v>80</v>
      </c>
      <c r="K1593">
        <v>140</v>
      </c>
      <c r="L1593">
        <v>253</v>
      </c>
      <c r="M1593">
        <v>5</v>
      </c>
      <c r="N1593" s="2">
        <v>41882</v>
      </c>
      <c r="O1593" s="19" t="str">
        <f>VLOOKUP(Coffee_data[[#This Row],[Area Code]],Location!$B$1:$E$157,2,FALSE)</f>
        <v>Washington</v>
      </c>
      <c r="P1593" s="19" t="str">
        <f>VLOOKUP(Coffee_data[[#This Row],[Area Code]],Location!$B$1:$E$157,3,FALSE)</f>
        <v>West</v>
      </c>
      <c r="Q1593" s="19" t="str">
        <f>VLOOKUP(Coffee_data[[#This Row],[Area Code]],Location!$B$1:$E$157,4,FALSE)</f>
        <v>Small Market</v>
      </c>
      <c r="R1593" s="56" t="str">
        <f>HLOOKUP(Coffee_data[[#This Row],[ProductId]],Product!$B$4:$O$7,2,FALSE)</f>
        <v>Regular</v>
      </c>
      <c r="S1593" s="56" t="str">
        <f>HLOOKUP(Coffee_data[[#This Row],[ProductId]],Product!$B$4:$O$7,3,FALSE)</f>
        <v>Espresso</v>
      </c>
      <c r="T1593" s="56" t="str">
        <f>HLOOKUP(Coffee_data[[#This Row],[ProductId]],Product!$B$4:$O$7,4,FALSE)</f>
        <v>Caffe Mocha</v>
      </c>
    </row>
    <row r="1594" spans="1:20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76</v>
      </c>
      <c r="J1594">
        <v>100</v>
      </c>
      <c r="K1594">
        <v>176</v>
      </c>
      <c r="L1594">
        <v>206</v>
      </c>
      <c r="M1594">
        <v>6</v>
      </c>
      <c r="N1594" s="2">
        <v>41882</v>
      </c>
      <c r="O1594" s="19" t="str">
        <f>VLOOKUP(Coffee_data[[#This Row],[Area Code]],Location!$B$1:$E$157,2,FALSE)</f>
        <v>Washington</v>
      </c>
      <c r="P1594" s="19" t="str">
        <f>VLOOKUP(Coffee_data[[#This Row],[Area Code]],Location!$B$1:$E$157,3,FALSE)</f>
        <v>West</v>
      </c>
      <c r="Q1594" s="19" t="str">
        <f>VLOOKUP(Coffee_data[[#This Row],[Area Code]],Location!$B$1:$E$157,4,FALSE)</f>
        <v>Small Market</v>
      </c>
      <c r="R1594" s="56" t="str">
        <f>HLOOKUP(Coffee_data[[#This Row],[ProductId]],Product!$B$4:$O$7,2,FALSE)</f>
        <v>Decaf</v>
      </c>
      <c r="S1594" s="56" t="str">
        <f>HLOOKUP(Coffee_data[[#This Row],[ProductId]],Product!$B$4:$O$7,3,FALSE)</f>
        <v>Espresso</v>
      </c>
      <c r="T1594" s="56" t="str">
        <f>HLOOKUP(Coffee_data[[#This Row],[ProductId]],Product!$B$4:$O$7,4,FALSE)</f>
        <v>Decaf Espresso</v>
      </c>
    </row>
    <row r="1595" spans="1:20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41912</v>
      </c>
      <c r="O1595" s="19" t="str">
        <f>VLOOKUP(Coffee_data[[#This Row],[Area Code]],Location!$B$1:$E$157,2,FALSE)</f>
        <v>Colorado</v>
      </c>
      <c r="P1595" s="19" t="str">
        <f>VLOOKUP(Coffee_data[[#This Row],[Area Code]],Location!$B$1:$E$157,3,FALSE)</f>
        <v>Central</v>
      </c>
      <c r="Q1595" s="19" t="str">
        <f>VLOOKUP(Coffee_data[[#This Row],[Area Code]],Location!$B$1:$E$157,4,FALSE)</f>
        <v>Major Market</v>
      </c>
      <c r="R1595" s="56" t="str">
        <f>HLOOKUP(Coffee_data[[#This Row],[ProductId]],Product!$B$4:$O$7,2,FALSE)</f>
        <v>Regular</v>
      </c>
      <c r="S1595" s="56" t="str">
        <f>HLOOKUP(Coffee_data[[#This Row],[ProductId]],Product!$B$4:$O$7,3,FALSE)</f>
        <v>Tea</v>
      </c>
      <c r="T1595" s="56" t="str">
        <f>HLOOKUP(Coffee_data[[#This Row],[ProductId]],Product!$B$4:$O$7,4,FALSE)</f>
        <v>Green Tea</v>
      </c>
    </row>
    <row r="1596" spans="1:20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82</v>
      </c>
      <c r="J1596">
        <v>140</v>
      </c>
      <c r="K1596">
        <v>260</v>
      </c>
      <c r="L1596">
        <v>719</v>
      </c>
      <c r="M1596">
        <v>8</v>
      </c>
      <c r="N1596" s="2">
        <v>41912</v>
      </c>
      <c r="O1596" s="19" t="str">
        <f>VLOOKUP(Coffee_data[[#This Row],[Area Code]],Location!$B$1:$E$157,2,FALSE)</f>
        <v>Colorado</v>
      </c>
      <c r="P1596" s="19" t="str">
        <f>VLOOKUP(Coffee_data[[#This Row],[Area Code]],Location!$B$1:$E$157,3,FALSE)</f>
        <v>Central</v>
      </c>
      <c r="Q1596" s="19" t="str">
        <f>VLOOKUP(Coffee_data[[#This Row],[Area Code]],Location!$B$1:$E$157,4,FALSE)</f>
        <v>Major Market</v>
      </c>
      <c r="R1596" s="56" t="str">
        <f>HLOOKUP(Coffee_data[[#This Row],[ProductId]],Product!$B$4:$O$7,2,FALSE)</f>
        <v>Decaf</v>
      </c>
      <c r="S1596" s="56" t="str">
        <f>HLOOKUP(Coffee_data[[#This Row],[ProductId]],Product!$B$4:$O$7,3,FALSE)</f>
        <v>Herbal Tea</v>
      </c>
      <c r="T1596" s="56" t="str">
        <f>HLOOKUP(Coffee_data[[#This Row],[ProductId]],Product!$B$4:$O$7,4,FALSE)</f>
        <v>Chamomile</v>
      </c>
    </row>
    <row r="1597" spans="1:20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21</v>
      </c>
      <c r="J1597">
        <v>60</v>
      </c>
      <c r="K1597">
        <v>81</v>
      </c>
      <c r="L1597">
        <v>303</v>
      </c>
      <c r="M1597">
        <v>9</v>
      </c>
      <c r="N1597" s="2">
        <v>41912</v>
      </c>
      <c r="O1597" s="19" t="str">
        <f>VLOOKUP(Coffee_data[[#This Row],[Area Code]],Location!$B$1:$E$157,2,FALSE)</f>
        <v>Colorado</v>
      </c>
      <c r="P1597" s="19" t="str">
        <f>VLOOKUP(Coffee_data[[#This Row],[Area Code]],Location!$B$1:$E$157,3,FALSE)</f>
        <v>Central</v>
      </c>
      <c r="Q1597" s="19" t="str">
        <f>VLOOKUP(Coffee_data[[#This Row],[Area Code]],Location!$B$1:$E$157,4,FALSE)</f>
        <v>Major Market</v>
      </c>
      <c r="R1597" s="56" t="str">
        <f>HLOOKUP(Coffee_data[[#This Row],[ProductId]],Product!$B$4:$O$7,2,FALSE)</f>
        <v>Decaf</v>
      </c>
      <c r="S1597" s="56" t="str">
        <f>HLOOKUP(Coffee_data[[#This Row],[ProductId]],Product!$B$4:$O$7,3,FALSE)</f>
        <v>Herbal Tea</v>
      </c>
      <c r="T1597" s="56" t="str">
        <f>HLOOKUP(Coffee_data[[#This Row],[ProductId]],Product!$B$4:$O$7,4,FALSE)</f>
        <v>Lemon</v>
      </c>
    </row>
    <row r="1598" spans="1:20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40</v>
      </c>
      <c r="J1598">
        <v>60</v>
      </c>
      <c r="K1598">
        <v>80</v>
      </c>
      <c r="L1598">
        <v>970</v>
      </c>
      <c r="M1598">
        <v>10</v>
      </c>
      <c r="N1598" s="2">
        <v>41912</v>
      </c>
      <c r="O1598" s="19" t="str">
        <f>VLOOKUP(Coffee_data[[#This Row],[Area Code]],Location!$B$1:$E$157,2,FALSE)</f>
        <v>Colorado</v>
      </c>
      <c r="P1598" s="19" t="str">
        <f>VLOOKUP(Coffee_data[[#This Row],[Area Code]],Location!$B$1:$E$157,3,FALSE)</f>
        <v>Central</v>
      </c>
      <c r="Q1598" s="19" t="str">
        <f>VLOOKUP(Coffee_data[[#This Row],[Area Code]],Location!$B$1:$E$157,4,FALSE)</f>
        <v>Major Market</v>
      </c>
      <c r="R1598" s="56" t="str">
        <f>HLOOKUP(Coffee_data[[#This Row],[ProductId]],Product!$B$4:$O$7,2,FALSE)</f>
        <v>Decaf</v>
      </c>
      <c r="S1598" s="56" t="str">
        <f>HLOOKUP(Coffee_data[[#This Row],[ProductId]],Product!$B$4:$O$7,3,FALSE)</f>
        <v>Herbal Tea</v>
      </c>
      <c r="T1598" s="56" t="str">
        <f>HLOOKUP(Coffee_data[[#This Row],[ProductId]],Product!$B$4:$O$7,4,FALSE)</f>
        <v>Mint</v>
      </c>
    </row>
    <row r="1599" spans="1:20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69</v>
      </c>
      <c r="L1599">
        <v>303</v>
      </c>
      <c r="M1599">
        <v>11</v>
      </c>
      <c r="N1599" s="2">
        <v>41912</v>
      </c>
      <c r="O1599" s="19" t="str">
        <f>VLOOKUP(Coffee_data[[#This Row],[Area Code]],Location!$B$1:$E$157,2,FALSE)</f>
        <v>Colorado</v>
      </c>
      <c r="P1599" s="19" t="str">
        <f>VLOOKUP(Coffee_data[[#This Row],[Area Code]],Location!$B$1:$E$157,3,FALSE)</f>
        <v>Central</v>
      </c>
      <c r="Q1599" s="19" t="str">
        <f>VLOOKUP(Coffee_data[[#This Row],[Area Code]],Location!$B$1:$E$157,4,FALSE)</f>
        <v>Major Market</v>
      </c>
      <c r="R1599" s="56" t="str">
        <f>HLOOKUP(Coffee_data[[#This Row],[ProductId]],Product!$B$4:$O$7,2,FALSE)</f>
        <v>Regular</v>
      </c>
      <c r="S1599" s="56" t="str">
        <f>HLOOKUP(Coffee_data[[#This Row],[ProductId]],Product!$B$4:$O$7,3,FALSE)</f>
        <v>Tea</v>
      </c>
      <c r="T1599" s="56" t="str">
        <f>HLOOKUP(Coffee_data[[#This Row],[ProductId]],Product!$B$4:$O$7,4,FALSE)</f>
        <v>Darjeeling</v>
      </c>
    </row>
    <row r="1600" spans="1:20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18</v>
      </c>
      <c r="J1600">
        <v>50</v>
      </c>
      <c r="K1600">
        <v>92</v>
      </c>
      <c r="L1600">
        <v>303</v>
      </c>
      <c r="M1600">
        <v>12</v>
      </c>
      <c r="N1600" s="2">
        <v>41912</v>
      </c>
      <c r="O1600" s="19" t="str">
        <f>VLOOKUP(Coffee_data[[#This Row],[Area Code]],Location!$B$1:$E$157,2,FALSE)</f>
        <v>Colorado</v>
      </c>
      <c r="P1600" s="19" t="str">
        <f>VLOOKUP(Coffee_data[[#This Row],[Area Code]],Location!$B$1:$E$157,3,FALSE)</f>
        <v>Central</v>
      </c>
      <c r="Q1600" s="19" t="str">
        <f>VLOOKUP(Coffee_data[[#This Row],[Area Code]],Location!$B$1:$E$157,4,FALSE)</f>
        <v>Major Market</v>
      </c>
      <c r="R1600" s="56" t="str">
        <f>HLOOKUP(Coffee_data[[#This Row],[ProductId]],Product!$B$4:$O$7,2,FALSE)</f>
        <v>Regular</v>
      </c>
      <c r="S1600" s="56" t="str">
        <f>HLOOKUP(Coffee_data[[#This Row],[ProductId]],Product!$B$4:$O$7,3,FALSE)</f>
        <v>Tea</v>
      </c>
      <c r="T1600" s="56" t="str">
        <f>HLOOKUP(Coffee_data[[#This Row],[ProductId]],Product!$B$4:$O$7,4,FALSE)</f>
        <v>Earl Grey</v>
      </c>
    </row>
    <row r="1601" spans="1:20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41912</v>
      </c>
      <c r="O1601" s="19" t="str">
        <f>VLOOKUP(Coffee_data[[#This Row],[Area Code]],Location!$B$1:$E$157,2,FALSE)</f>
        <v>Colorado</v>
      </c>
      <c r="P1601" s="19" t="str">
        <f>VLOOKUP(Coffee_data[[#This Row],[Area Code]],Location!$B$1:$E$157,3,FALSE)</f>
        <v>Central</v>
      </c>
      <c r="Q1601" s="19" t="str">
        <f>VLOOKUP(Coffee_data[[#This Row],[Area Code]],Location!$B$1:$E$157,4,FALSE)</f>
        <v>Major Market</v>
      </c>
      <c r="R1601" s="56" t="str">
        <f>HLOOKUP(Coffee_data[[#This Row],[ProductId]],Product!$B$4:$O$7,2,FALSE)</f>
        <v>Decaf</v>
      </c>
      <c r="S1601" s="56" t="str">
        <f>HLOOKUP(Coffee_data[[#This Row],[ProductId]],Product!$B$4:$O$7,3,FALSE)</f>
        <v>Espresso</v>
      </c>
      <c r="T1601" s="56" t="str">
        <f>HLOOKUP(Coffee_data[[#This Row],[ProductId]],Product!$B$4:$O$7,4,FALSE)</f>
        <v>Decaf Espresso</v>
      </c>
    </row>
    <row r="1602" spans="1:20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41912</v>
      </c>
      <c r="O1602" s="19" t="str">
        <f>VLOOKUP(Coffee_data[[#This Row],[Area Code]],Location!$B$1:$E$157,2,FALSE)</f>
        <v>Colorado</v>
      </c>
      <c r="P1602" s="19" t="str">
        <f>VLOOKUP(Coffee_data[[#This Row],[Area Code]],Location!$B$1:$E$157,3,FALSE)</f>
        <v>Central</v>
      </c>
      <c r="Q1602" s="19" t="str">
        <f>VLOOKUP(Coffee_data[[#This Row],[Area Code]],Location!$B$1:$E$157,4,FALSE)</f>
        <v>Major Market</v>
      </c>
      <c r="R1602" s="56" t="str">
        <f>HLOOKUP(Coffee_data[[#This Row],[ProductId]],Product!$B$4:$O$7,2,FALSE)</f>
        <v>Regular</v>
      </c>
      <c r="S1602" s="56" t="str">
        <f>HLOOKUP(Coffee_data[[#This Row],[ProductId]],Product!$B$4:$O$7,3,FALSE)</f>
        <v>Espresso</v>
      </c>
      <c r="T1602" s="56" t="str">
        <f>HLOOKUP(Coffee_data[[#This Row],[ProductId]],Product!$B$4:$O$7,4,FALSE)</f>
        <v>Caffe Mocha</v>
      </c>
    </row>
    <row r="1603" spans="1:20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87</v>
      </c>
      <c r="J1603">
        <v>160</v>
      </c>
      <c r="K1603">
        <v>260</v>
      </c>
      <c r="L1603">
        <v>719</v>
      </c>
      <c r="M1603">
        <v>3</v>
      </c>
      <c r="N1603" s="2">
        <v>41912</v>
      </c>
      <c r="O1603" s="19" t="str">
        <f>VLOOKUP(Coffee_data[[#This Row],[Area Code]],Location!$B$1:$E$157,2,FALSE)</f>
        <v>Colorado</v>
      </c>
      <c r="P1603" s="19" t="str">
        <f>VLOOKUP(Coffee_data[[#This Row],[Area Code]],Location!$B$1:$E$157,3,FALSE)</f>
        <v>Central</v>
      </c>
      <c r="Q1603" s="19" t="str">
        <f>VLOOKUP(Coffee_data[[#This Row],[Area Code]],Location!$B$1:$E$157,4,FALSE)</f>
        <v>Major Market</v>
      </c>
      <c r="R1603" s="56" t="str">
        <f>HLOOKUP(Coffee_data[[#This Row],[ProductId]],Product!$B$4:$O$7,2,FALSE)</f>
        <v>Decaf</v>
      </c>
      <c r="S1603" s="56" t="str">
        <f>HLOOKUP(Coffee_data[[#This Row],[ProductId]],Product!$B$4:$O$7,3,FALSE)</f>
        <v>Coffee</v>
      </c>
      <c r="T1603" s="56" t="str">
        <f>HLOOKUP(Coffee_data[[#This Row],[ProductId]],Product!$B$4:$O$7,4,FALSE)</f>
        <v>Decaf Irish Cream</v>
      </c>
    </row>
    <row r="1604" spans="1:20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299</v>
      </c>
      <c r="L1604">
        <v>970</v>
      </c>
      <c r="M1604">
        <v>1</v>
      </c>
      <c r="N1604" s="2">
        <v>41912</v>
      </c>
      <c r="O1604" s="19" t="str">
        <f>VLOOKUP(Coffee_data[[#This Row],[Area Code]],Location!$B$1:$E$157,2,FALSE)</f>
        <v>Colorado</v>
      </c>
      <c r="P1604" s="19" t="str">
        <f>VLOOKUP(Coffee_data[[#This Row],[Area Code]],Location!$B$1:$E$157,3,FALSE)</f>
        <v>Central</v>
      </c>
      <c r="Q1604" s="19" t="str">
        <f>VLOOKUP(Coffee_data[[#This Row],[Area Code]],Location!$B$1:$E$157,4,FALSE)</f>
        <v>Major Market</v>
      </c>
      <c r="R1604" s="56" t="str">
        <f>HLOOKUP(Coffee_data[[#This Row],[ProductId]],Product!$B$4:$O$7,2,FALSE)</f>
        <v>Regular</v>
      </c>
      <c r="S1604" s="56" t="str">
        <f>HLOOKUP(Coffee_data[[#This Row],[ProductId]],Product!$B$4:$O$7,3,FALSE)</f>
        <v>Coffee</v>
      </c>
      <c r="T1604" s="56" t="str">
        <f>HLOOKUP(Coffee_data[[#This Row],[ProductId]],Product!$B$4:$O$7,4,FALSE)</f>
        <v>Amaretto</v>
      </c>
    </row>
    <row r="1605" spans="1:20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28</v>
      </c>
      <c r="J1605">
        <v>50</v>
      </c>
      <c r="K1605">
        <v>80</v>
      </c>
      <c r="L1605">
        <v>719</v>
      </c>
      <c r="M1605">
        <v>2</v>
      </c>
      <c r="N1605" s="2">
        <v>41912</v>
      </c>
      <c r="O1605" s="19" t="str">
        <f>VLOOKUP(Coffee_data[[#This Row],[Area Code]],Location!$B$1:$E$157,2,FALSE)</f>
        <v>Colorado</v>
      </c>
      <c r="P1605" s="19" t="str">
        <f>VLOOKUP(Coffee_data[[#This Row],[Area Code]],Location!$B$1:$E$157,3,FALSE)</f>
        <v>Central</v>
      </c>
      <c r="Q1605" s="19" t="str">
        <f>VLOOKUP(Coffee_data[[#This Row],[Area Code]],Location!$B$1:$E$157,4,FALSE)</f>
        <v>Major Market</v>
      </c>
      <c r="R1605" s="56" t="str">
        <f>HLOOKUP(Coffee_data[[#This Row],[ProductId]],Product!$B$4:$O$7,2,FALSE)</f>
        <v>Regular</v>
      </c>
      <c r="S1605" s="56" t="str">
        <f>HLOOKUP(Coffee_data[[#This Row],[ProductId]],Product!$B$4:$O$7,3,FALSE)</f>
        <v>Coffee</v>
      </c>
      <c r="T1605" s="56" t="str">
        <f>HLOOKUP(Coffee_data[[#This Row],[ProductId]],Product!$B$4:$O$7,4,FALSE)</f>
        <v>Columbian</v>
      </c>
    </row>
    <row r="1606" spans="1:20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98</v>
      </c>
      <c r="J1606">
        <v>150</v>
      </c>
      <c r="K1606">
        <v>240</v>
      </c>
      <c r="L1606">
        <v>708</v>
      </c>
      <c r="M1606">
        <v>8</v>
      </c>
      <c r="N1606" s="2">
        <v>41912</v>
      </c>
      <c r="O1606" s="19" t="str">
        <f>VLOOKUP(Coffee_data[[#This Row],[Area Code]],Location!$B$1:$E$157,2,FALSE)</f>
        <v>Illinois</v>
      </c>
      <c r="P1606" s="19" t="str">
        <f>VLOOKUP(Coffee_data[[#This Row],[Area Code]],Location!$B$1:$E$157,3,FALSE)</f>
        <v>Central</v>
      </c>
      <c r="Q1606" s="19" t="str">
        <f>VLOOKUP(Coffee_data[[#This Row],[Area Code]],Location!$B$1:$E$157,4,FALSE)</f>
        <v>Major Market</v>
      </c>
      <c r="R1606" s="56" t="str">
        <f>HLOOKUP(Coffee_data[[#This Row],[ProductId]],Product!$B$4:$O$7,2,FALSE)</f>
        <v>Decaf</v>
      </c>
      <c r="S1606" s="56" t="str">
        <f>HLOOKUP(Coffee_data[[#This Row],[ProductId]],Product!$B$4:$O$7,3,FALSE)</f>
        <v>Herbal Tea</v>
      </c>
      <c r="T1606" s="56" t="str">
        <f>HLOOKUP(Coffee_data[[#This Row],[ProductId]],Product!$B$4:$O$7,4,FALSE)</f>
        <v>Chamomile</v>
      </c>
    </row>
    <row r="1607" spans="1:20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51</v>
      </c>
      <c r="L1607">
        <v>630</v>
      </c>
      <c r="M1607">
        <v>9</v>
      </c>
      <c r="N1607" s="2">
        <v>41912</v>
      </c>
      <c r="O1607" s="19" t="str">
        <f>VLOOKUP(Coffee_data[[#This Row],[Area Code]],Location!$B$1:$E$157,2,FALSE)</f>
        <v>Illinois</v>
      </c>
      <c r="P1607" s="19" t="str">
        <f>VLOOKUP(Coffee_data[[#This Row],[Area Code]],Location!$B$1:$E$157,3,FALSE)</f>
        <v>Central</v>
      </c>
      <c r="Q1607" s="19" t="str">
        <f>VLOOKUP(Coffee_data[[#This Row],[Area Code]],Location!$B$1:$E$157,4,FALSE)</f>
        <v>Major Market</v>
      </c>
      <c r="R1607" s="56" t="str">
        <f>HLOOKUP(Coffee_data[[#This Row],[ProductId]],Product!$B$4:$O$7,2,FALSE)</f>
        <v>Decaf</v>
      </c>
      <c r="S1607" s="56" t="str">
        <f>HLOOKUP(Coffee_data[[#This Row],[ProductId]],Product!$B$4:$O$7,3,FALSE)</f>
        <v>Herbal Tea</v>
      </c>
      <c r="T1607" s="56" t="str">
        <f>HLOOKUP(Coffee_data[[#This Row],[ProductId]],Product!$B$4:$O$7,4,FALSE)</f>
        <v>Lemon</v>
      </c>
    </row>
    <row r="1608" spans="1:20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41912</v>
      </c>
      <c r="O1608" s="19" t="str">
        <f>VLOOKUP(Coffee_data[[#This Row],[Area Code]],Location!$B$1:$E$157,2,FALSE)</f>
        <v>Illinois</v>
      </c>
      <c r="P1608" s="19" t="str">
        <f>VLOOKUP(Coffee_data[[#This Row],[Area Code]],Location!$B$1:$E$157,3,FALSE)</f>
        <v>Central</v>
      </c>
      <c r="Q1608" s="19" t="str">
        <f>VLOOKUP(Coffee_data[[#This Row],[Area Code]],Location!$B$1:$E$157,4,FALSE)</f>
        <v>Major Market</v>
      </c>
      <c r="R1608" s="56" t="str">
        <f>HLOOKUP(Coffee_data[[#This Row],[ProductId]],Product!$B$4:$O$7,2,FALSE)</f>
        <v>Decaf</v>
      </c>
      <c r="S1608" s="56" t="str">
        <f>HLOOKUP(Coffee_data[[#This Row],[ProductId]],Product!$B$4:$O$7,3,FALSE)</f>
        <v>Herbal Tea</v>
      </c>
      <c r="T1608" s="56" t="str">
        <f>HLOOKUP(Coffee_data[[#This Row],[ProductId]],Product!$B$4:$O$7,4,FALSE)</f>
        <v>Mint</v>
      </c>
    </row>
    <row r="1609" spans="1:20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119</v>
      </c>
      <c r="L1609">
        <v>217</v>
      </c>
      <c r="M1609">
        <v>11</v>
      </c>
      <c r="N1609" s="2">
        <v>41912</v>
      </c>
      <c r="O1609" s="19" t="str">
        <f>VLOOKUP(Coffee_data[[#This Row],[Area Code]],Location!$B$1:$E$157,2,FALSE)</f>
        <v>Illinois</v>
      </c>
      <c r="P1609" s="19" t="str">
        <f>VLOOKUP(Coffee_data[[#This Row],[Area Code]],Location!$B$1:$E$157,3,FALSE)</f>
        <v>Central</v>
      </c>
      <c r="Q1609" s="19" t="str">
        <f>VLOOKUP(Coffee_data[[#This Row],[Area Code]],Location!$B$1:$E$157,4,FALSE)</f>
        <v>Major Market</v>
      </c>
      <c r="R1609" s="56" t="str">
        <f>HLOOKUP(Coffee_data[[#This Row],[ProductId]],Product!$B$4:$O$7,2,FALSE)</f>
        <v>Regular</v>
      </c>
      <c r="S1609" s="56" t="str">
        <f>HLOOKUP(Coffee_data[[#This Row],[ProductId]],Product!$B$4:$O$7,3,FALSE)</f>
        <v>Tea</v>
      </c>
      <c r="T1609" s="56" t="str">
        <f>HLOOKUP(Coffee_data[[#This Row],[ProductId]],Product!$B$4:$O$7,4,FALSE)</f>
        <v>Darjeeling</v>
      </c>
    </row>
    <row r="1610" spans="1:20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62</v>
      </c>
      <c r="J1610">
        <v>80</v>
      </c>
      <c r="K1610">
        <v>130</v>
      </c>
      <c r="L1610">
        <v>847</v>
      </c>
      <c r="M1610">
        <v>12</v>
      </c>
      <c r="N1610" s="2">
        <v>41912</v>
      </c>
      <c r="O1610" s="19" t="str">
        <f>VLOOKUP(Coffee_data[[#This Row],[Area Code]],Location!$B$1:$E$157,2,FALSE)</f>
        <v>Illinois</v>
      </c>
      <c r="P1610" s="19" t="str">
        <f>VLOOKUP(Coffee_data[[#This Row],[Area Code]],Location!$B$1:$E$157,3,FALSE)</f>
        <v>Central</v>
      </c>
      <c r="Q1610" s="19" t="str">
        <f>VLOOKUP(Coffee_data[[#This Row],[Area Code]],Location!$B$1:$E$157,4,FALSE)</f>
        <v>Major Market</v>
      </c>
      <c r="R1610" s="56" t="str">
        <f>HLOOKUP(Coffee_data[[#This Row],[ProductId]],Product!$B$4:$O$7,2,FALSE)</f>
        <v>Regular</v>
      </c>
      <c r="S1610" s="56" t="str">
        <f>HLOOKUP(Coffee_data[[#This Row],[ProductId]],Product!$B$4:$O$7,3,FALSE)</f>
        <v>Tea</v>
      </c>
      <c r="T1610" s="56" t="str">
        <f>HLOOKUP(Coffee_data[[#This Row],[ProductId]],Product!$B$4:$O$7,4,FALSE)</f>
        <v>Earl Grey</v>
      </c>
    </row>
    <row r="1611" spans="1:20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312</v>
      </c>
      <c r="J1611">
        <v>370</v>
      </c>
      <c r="K1611">
        <v>704</v>
      </c>
      <c r="L1611">
        <v>312</v>
      </c>
      <c r="M1611">
        <v>6</v>
      </c>
      <c r="N1611" s="2">
        <v>41912</v>
      </c>
      <c r="O1611" s="19" t="str">
        <f>VLOOKUP(Coffee_data[[#This Row],[Area Code]],Location!$B$1:$E$157,2,FALSE)</f>
        <v>Illinois</v>
      </c>
      <c r="P1611" s="19" t="str">
        <f>VLOOKUP(Coffee_data[[#This Row],[Area Code]],Location!$B$1:$E$157,3,FALSE)</f>
        <v>Central</v>
      </c>
      <c r="Q1611" s="19" t="str">
        <f>VLOOKUP(Coffee_data[[#This Row],[Area Code]],Location!$B$1:$E$157,4,FALSE)</f>
        <v>Major Market</v>
      </c>
      <c r="R1611" s="56" t="str">
        <f>HLOOKUP(Coffee_data[[#This Row],[ProductId]],Product!$B$4:$O$7,2,FALSE)</f>
        <v>Decaf</v>
      </c>
      <c r="S1611" s="56" t="str">
        <f>HLOOKUP(Coffee_data[[#This Row],[ProductId]],Product!$B$4:$O$7,3,FALSE)</f>
        <v>Espresso</v>
      </c>
      <c r="T1611" s="56" t="str">
        <f>HLOOKUP(Coffee_data[[#This Row],[ProductId]],Product!$B$4:$O$7,4,FALSE)</f>
        <v>Decaf Espresso</v>
      </c>
    </row>
    <row r="1612" spans="1:20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885</v>
      </c>
      <c r="L1612">
        <v>815</v>
      </c>
      <c r="M1612">
        <v>5</v>
      </c>
      <c r="N1612" s="2">
        <v>41912</v>
      </c>
      <c r="O1612" s="19" t="str">
        <f>VLOOKUP(Coffee_data[[#This Row],[Area Code]],Location!$B$1:$E$157,2,FALSE)</f>
        <v>Illinois</v>
      </c>
      <c r="P1612" s="19" t="str">
        <f>VLOOKUP(Coffee_data[[#This Row],[Area Code]],Location!$B$1:$E$157,3,FALSE)</f>
        <v>Central</v>
      </c>
      <c r="Q1612" s="19" t="str">
        <f>VLOOKUP(Coffee_data[[#This Row],[Area Code]],Location!$B$1:$E$157,4,FALSE)</f>
        <v>Major Market</v>
      </c>
      <c r="R1612" s="56" t="str">
        <f>HLOOKUP(Coffee_data[[#This Row],[ProductId]],Product!$B$4:$O$7,2,FALSE)</f>
        <v>Regular</v>
      </c>
      <c r="S1612" s="56" t="str">
        <f>HLOOKUP(Coffee_data[[#This Row],[ProductId]],Product!$B$4:$O$7,3,FALSE)</f>
        <v>Espresso</v>
      </c>
      <c r="T1612" s="56" t="str">
        <f>HLOOKUP(Coffee_data[[#This Row],[ProductId]],Product!$B$4:$O$7,4,FALSE)</f>
        <v>Caffe Mocha</v>
      </c>
    </row>
    <row r="1613" spans="1:20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297</v>
      </c>
      <c r="L1613">
        <v>815</v>
      </c>
      <c r="M1613">
        <v>3</v>
      </c>
      <c r="N1613" s="2">
        <v>41912</v>
      </c>
      <c r="O1613" s="19" t="str">
        <f>VLOOKUP(Coffee_data[[#This Row],[Area Code]],Location!$B$1:$E$157,2,FALSE)</f>
        <v>Illinois</v>
      </c>
      <c r="P1613" s="19" t="str">
        <f>VLOOKUP(Coffee_data[[#This Row],[Area Code]],Location!$B$1:$E$157,3,FALSE)</f>
        <v>Central</v>
      </c>
      <c r="Q1613" s="19" t="str">
        <f>VLOOKUP(Coffee_data[[#This Row],[Area Code]],Location!$B$1:$E$157,4,FALSE)</f>
        <v>Major Market</v>
      </c>
      <c r="R1613" s="56" t="str">
        <f>HLOOKUP(Coffee_data[[#This Row],[ProductId]],Product!$B$4:$O$7,2,FALSE)</f>
        <v>Decaf</v>
      </c>
      <c r="S1613" s="56" t="str">
        <f>HLOOKUP(Coffee_data[[#This Row],[ProductId]],Product!$B$4:$O$7,3,FALSE)</f>
        <v>Coffee</v>
      </c>
      <c r="T1613" s="56" t="str">
        <f>HLOOKUP(Coffee_data[[#This Row],[ProductId]],Product!$B$4:$O$7,4,FALSE)</f>
        <v>Decaf Irish Cream</v>
      </c>
    </row>
    <row r="1614" spans="1:20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157</v>
      </c>
      <c r="J1614">
        <v>220</v>
      </c>
      <c r="K1614">
        <v>370</v>
      </c>
      <c r="L1614">
        <v>815</v>
      </c>
      <c r="M1614">
        <v>2</v>
      </c>
      <c r="N1614" s="2">
        <v>41912</v>
      </c>
      <c r="O1614" s="19" t="str">
        <f>VLOOKUP(Coffee_data[[#This Row],[Area Code]],Location!$B$1:$E$157,2,FALSE)</f>
        <v>Illinois</v>
      </c>
      <c r="P1614" s="19" t="str">
        <f>VLOOKUP(Coffee_data[[#This Row],[Area Code]],Location!$B$1:$E$157,3,FALSE)</f>
        <v>Central</v>
      </c>
      <c r="Q1614" s="19" t="str">
        <f>VLOOKUP(Coffee_data[[#This Row],[Area Code]],Location!$B$1:$E$157,4,FALSE)</f>
        <v>Major Market</v>
      </c>
      <c r="R1614" s="56" t="str">
        <f>HLOOKUP(Coffee_data[[#This Row],[ProductId]],Product!$B$4:$O$7,2,FALSE)</f>
        <v>Regular</v>
      </c>
      <c r="S1614" s="56" t="str">
        <f>HLOOKUP(Coffee_data[[#This Row],[ProductId]],Product!$B$4:$O$7,3,FALSE)</f>
        <v>Coffee</v>
      </c>
      <c r="T1614" s="56" t="str">
        <f>HLOOKUP(Coffee_data[[#This Row],[ProductId]],Product!$B$4:$O$7,4,FALSE)</f>
        <v>Columbian</v>
      </c>
    </row>
    <row r="1615" spans="1:20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244</v>
      </c>
      <c r="J1615">
        <v>280</v>
      </c>
      <c r="K1615">
        <v>472</v>
      </c>
      <c r="L1615">
        <v>712</v>
      </c>
      <c r="M1615">
        <v>8</v>
      </c>
      <c r="N1615" s="2">
        <v>41912</v>
      </c>
      <c r="O1615" s="19" t="str">
        <f>VLOOKUP(Coffee_data[[#This Row],[Area Code]],Location!$B$1:$E$157,2,FALSE)</f>
        <v>Iowa</v>
      </c>
      <c r="P1615" s="19" t="str">
        <f>VLOOKUP(Coffee_data[[#This Row],[Area Code]],Location!$B$1:$E$157,3,FALSE)</f>
        <v>Central</v>
      </c>
      <c r="Q1615" s="19" t="str">
        <f>VLOOKUP(Coffee_data[[#This Row],[Area Code]],Location!$B$1:$E$157,4,FALSE)</f>
        <v>Small Market</v>
      </c>
      <c r="R1615" s="56" t="str">
        <f>HLOOKUP(Coffee_data[[#This Row],[ProductId]],Product!$B$4:$O$7,2,FALSE)</f>
        <v>Decaf</v>
      </c>
      <c r="S1615" s="56" t="str">
        <f>HLOOKUP(Coffee_data[[#This Row],[ProductId]],Product!$B$4:$O$7,3,FALSE)</f>
        <v>Herbal Tea</v>
      </c>
      <c r="T1615" s="56" t="str">
        <f>HLOOKUP(Coffee_data[[#This Row],[ProductId]],Product!$B$4:$O$7,4,FALSE)</f>
        <v>Chamomile</v>
      </c>
    </row>
    <row r="1616" spans="1:20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99</v>
      </c>
      <c r="J1616">
        <v>150</v>
      </c>
      <c r="K1616">
        <v>240</v>
      </c>
      <c r="L1616">
        <v>641</v>
      </c>
      <c r="M1616">
        <v>9</v>
      </c>
      <c r="N1616" s="2">
        <v>41912</v>
      </c>
      <c r="O1616" s="19" t="str">
        <f>VLOOKUP(Coffee_data[[#This Row],[Area Code]],Location!$B$1:$E$157,2,FALSE)</f>
        <v>Iowa</v>
      </c>
      <c r="P1616" s="19" t="str">
        <f>VLOOKUP(Coffee_data[[#This Row],[Area Code]],Location!$B$1:$E$157,3,FALSE)</f>
        <v>Central</v>
      </c>
      <c r="Q1616" s="19" t="str">
        <f>VLOOKUP(Coffee_data[[#This Row],[Area Code]],Location!$B$1:$E$157,4,FALSE)</f>
        <v>Small Market</v>
      </c>
      <c r="R1616" s="56" t="str">
        <f>HLOOKUP(Coffee_data[[#This Row],[ProductId]],Product!$B$4:$O$7,2,FALSE)</f>
        <v>Decaf</v>
      </c>
      <c r="S1616" s="56" t="str">
        <f>HLOOKUP(Coffee_data[[#This Row],[ProductId]],Product!$B$4:$O$7,3,FALSE)</f>
        <v>Herbal Tea</v>
      </c>
      <c r="T1616" s="56" t="str">
        <f>HLOOKUP(Coffee_data[[#This Row],[ProductId]],Product!$B$4:$O$7,4,FALSE)</f>
        <v>Lemon</v>
      </c>
    </row>
    <row r="1617" spans="1:20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196</v>
      </c>
      <c r="J1617">
        <v>170</v>
      </c>
      <c r="K1617">
        <v>340</v>
      </c>
      <c r="L1617">
        <v>563</v>
      </c>
      <c r="M1617">
        <v>11</v>
      </c>
      <c r="N1617" s="2">
        <v>41912</v>
      </c>
      <c r="O1617" s="19" t="str">
        <f>VLOOKUP(Coffee_data[[#This Row],[Area Code]],Location!$B$1:$E$157,2,FALSE)</f>
        <v>Iowa</v>
      </c>
      <c r="P1617" s="19" t="str">
        <f>VLOOKUP(Coffee_data[[#This Row],[Area Code]],Location!$B$1:$E$157,3,FALSE)</f>
        <v>Central</v>
      </c>
      <c r="Q1617" s="19" t="str">
        <f>VLOOKUP(Coffee_data[[#This Row],[Area Code]],Location!$B$1:$E$157,4,FALSE)</f>
        <v>Small Market</v>
      </c>
      <c r="R1617" s="56" t="str">
        <f>HLOOKUP(Coffee_data[[#This Row],[ProductId]],Product!$B$4:$O$7,2,FALSE)</f>
        <v>Regular</v>
      </c>
      <c r="S1617" s="56" t="str">
        <f>HLOOKUP(Coffee_data[[#This Row],[ProductId]],Product!$B$4:$O$7,3,FALSE)</f>
        <v>Tea</v>
      </c>
      <c r="T1617" s="56" t="str">
        <f>HLOOKUP(Coffee_data[[#This Row],[ProductId]],Product!$B$4:$O$7,4,FALSE)</f>
        <v>Darjeeling</v>
      </c>
    </row>
    <row r="1618" spans="1:20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150</v>
      </c>
      <c r="J1618">
        <v>230</v>
      </c>
      <c r="K1618">
        <v>388</v>
      </c>
      <c r="L1618">
        <v>563</v>
      </c>
      <c r="M1618">
        <v>12</v>
      </c>
      <c r="N1618" s="2">
        <v>41912</v>
      </c>
      <c r="O1618" s="19" t="str">
        <f>VLOOKUP(Coffee_data[[#This Row],[Area Code]],Location!$B$1:$E$157,2,FALSE)</f>
        <v>Iowa</v>
      </c>
      <c r="P1618" s="19" t="str">
        <f>VLOOKUP(Coffee_data[[#This Row],[Area Code]],Location!$B$1:$E$157,3,FALSE)</f>
        <v>Central</v>
      </c>
      <c r="Q1618" s="19" t="str">
        <f>VLOOKUP(Coffee_data[[#This Row],[Area Code]],Location!$B$1:$E$157,4,FALSE)</f>
        <v>Small Market</v>
      </c>
      <c r="R1618" s="56" t="str">
        <f>HLOOKUP(Coffee_data[[#This Row],[ProductId]],Product!$B$4:$O$7,2,FALSE)</f>
        <v>Regular</v>
      </c>
      <c r="S1618" s="56" t="str">
        <f>HLOOKUP(Coffee_data[[#This Row],[ProductId]],Product!$B$4:$O$7,3,FALSE)</f>
        <v>Tea</v>
      </c>
      <c r="T1618" s="56" t="str">
        <f>HLOOKUP(Coffee_data[[#This Row],[ProductId]],Product!$B$4:$O$7,4,FALSE)</f>
        <v>Earl Grey</v>
      </c>
    </row>
    <row r="1619" spans="1:20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75</v>
      </c>
      <c r="L1619">
        <v>319</v>
      </c>
      <c r="M1619">
        <v>5</v>
      </c>
      <c r="N1619" s="2">
        <v>41912</v>
      </c>
      <c r="O1619" s="19" t="str">
        <f>VLOOKUP(Coffee_data[[#This Row],[Area Code]],Location!$B$1:$E$157,2,FALSE)</f>
        <v>Iowa</v>
      </c>
      <c r="P1619" s="19" t="str">
        <f>VLOOKUP(Coffee_data[[#This Row],[Area Code]],Location!$B$1:$E$157,3,FALSE)</f>
        <v>Central</v>
      </c>
      <c r="Q1619" s="19" t="str">
        <f>VLOOKUP(Coffee_data[[#This Row],[Area Code]],Location!$B$1:$E$157,4,FALSE)</f>
        <v>Small Market</v>
      </c>
      <c r="R1619" s="56" t="str">
        <f>HLOOKUP(Coffee_data[[#This Row],[ProductId]],Product!$B$4:$O$7,2,FALSE)</f>
        <v>Regular</v>
      </c>
      <c r="S1619" s="56" t="str">
        <f>HLOOKUP(Coffee_data[[#This Row],[ProductId]],Product!$B$4:$O$7,3,FALSE)</f>
        <v>Espresso</v>
      </c>
      <c r="T1619" s="56" t="str">
        <f>HLOOKUP(Coffee_data[[#This Row],[ProductId]],Product!$B$4:$O$7,4,FALSE)</f>
        <v>Caffe Mocha</v>
      </c>
    </row>
    <row r="1620" spans="1:20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54</v>
      </c>
      <c r="L1620">
        <v>712</v>
      </c>
      <c r="M1620">
        <v>6</v>
      </c>
      <c r="N1620" s="2">
        <v>41912</v>
      </c>
      <c r="O1620" s="19" t="str">
        <f>VLOOKUP(Coffee_data[[#This Row],[Area Code]],Location!$B$1:$E$157,2,FALSE)</f>
        <v>Iowa</v>
      </c>
      <c r="P1620" s="19" t="str">
        <f>VLOOKUP(Coffee_data[[#This Row],[Area Code]],Location!$B$1:$E$157,3,FALSE)</f>
        <v>Central</v>
      </c>
      <c r="Q1620" s="19" t="str">
        <f>VLOOKUP(Coffee_data[[#This Row],[Area Code]],Location!$B$1:$E$157,4,FALSE)</f>
        <v>Small Market</v>
      </c>
      <c r="R1620" s="56" t="str">
        <f>HLOOKUP(Coffee_data[[#This Row],[ProductId]],Product!$B$4:$O$7,2,FALSE)</f>
        <v>Decaf</v>
      </c>
      <c r="S1620" s="56" t="str">
        <f>HLOOKUP(Coffee_data[[#This Row],[ProductId]],Product!$B$4:$O$7,3,FALSE)</f>
        <v>Espresso</v>
      </c>
      <c r="T1620" s="56" t="str">
        <f>HLOOKUP(Coffee_data[[#This Row],[ProductId]],Product!$B$4:$O$7,4,FALSE)</f>
        <v>Decaf Espresso</v>
      </c>
    </row>
    <row r="1621" spans="1:20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13</v>
      </c>
      <c r="L1621">
        <v>641</v>
      </c>
      <c r="M1621">
        <v>3</v>
      </c>
      <c r="N1621" s="2">
        <v>41912</v>
      </c>
      <c r="O1621" s="19" t="str">
        <f>VLOOKUP(Coffee_data[[#This Row],[Area Code]],Location!$B$1:$E$157,2,FALSE)</f>
        <v>Iowa</v>
      </c>
      <c r="P1621" s="19" t="str">
        <f>VLOOKUP(Coffee_data[[#This Row],[Area Code]],Location!$B$1:$E$157,3,FALSE)</f>
        <v>Central</v>
      </c>
      <c r="Q1621" s="19" t="str">
        <f>VLOOKUP(Coffee_data[[#This Row],[Area Code]],Location!$B$1:$E$157,4,FALSE)</f>
        <v>Small Market</v>
      </c>
      <c r="R1621" s="56" t="str">
        <f>HLOOKUP(Coffee_data[[#This Row],[ProductId]],Product!$B$4:$O$7,2,FALSE)</f>
        <v>Decaf</v>
      </c>
      <c r="S1621" s="56" t="str">
        <f>HLOOKUP(Coffee_data[[#This Row],[ProductId]],Product!$B$4:$O$7,3,FALSE)</f>
        <v>Coffee</v>
      </c>
      <c r="T1621" s="56" t="str">
        <f>HLOOKUP(Coffee_data[[#This Row],[ProductId]],Product!$B$4:$O$7,4,FALSE)</f>
        <v>Decaf Irish Cream</v>
      </c>
    </row>
    <row r="1622" spans="1:20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41912</v>
      </c>
      <c r="O1622" s="19" t="str">
        <f>VLOOKUP(Coffee_data[[#This Row],[Area Code]],Location!$B$1:$E$157,2,FALSE)</f>
        <v>Iowa</v>
      </c>
      <c r="P1622" s="19" t="str">
        <f>VLOOKUP(Coffee_data[[#This Row],[Area Code]],Location!$B$1:$E$157,3,FALSE)</f>
        <v>Central</v>
      </c>
      <c r="Q1622" s="19" t="str">
        <f>VLOOKUP(Coffee_data[[#This Row],[Area Code]],Location!$B$1:$E$157,4,FALSE)</f>
        <v>Small Market</v>
      </c>
      <c r="R1622" s="56" t="str">
        <f>HLOOKUP(Coffee_data[[#This Row],[ProductId]],Product!$B$4:$O$7,2,FALSE)</f>
        <v>Regular</v>
      </c>
      <c r="S1622" s="56" t="str">
        <f>HLOOKUP(Coffee_data[[#This Row],[ProductId]],Product!$B$4:$O$7,3,FALSE)</f>
        <v>Coffee</v>
      </c>
      <c r="T1622" s="56" t="str">
        <f>HLOOKUP(Coffee_data[[#This Row],[ProductId]],Product!$B$4:$O$7,4,FALSE)</f>
        <v>Amaretto</v>
      </c>
    </row>
    <row r="1623" spans="1:20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41912</v>
      </c>
      <c r="O1623" s="19" t="str">
        <f>VLOOKUP(Coffee_data[[#This Row],[Area Code]],Location!$B$1:$E$157,2,FALSE)</f>
        <v>Iowa</v>
      </c>
      <c r="P1623" s="19" t="str">
        <f>VLOOKUP(Coffee_data[[#This Row],[Area Code]],Location!$B$1:$E$157,3,FALSE)</f>
        <v>Central</v>
      </c>
      <c r="Q1623" s="19" t="str">
        <f>VLOOKUP(Coffee_data[[#This Row],[Area Code]],Location!$B$1:$E$157,4,FALSE)</f>
        <v>Small Market</v>
      </c>
      <c r="R1623" s="56" t="str">
        <f>HLOOKUP(Coffee_data[[#This Row],[ProductId]],Product!$B$4:$O$7,2,FALSE)</f>
        <v>Regular</v>
      </c>
      <c r="S1623" s="56" t="str">
        <f>HLOOKUP(Coffee_data[[#This Row],[ProductId]],Product!$B$4:$O$7,3,FALSE)</f>
        <v>Coffee</v>
      </c>
      <c r="T1623" s="56" t="str">
        <f>HLOOKUP(Coffee_data[[#This Row],[ProductId]],Product!$B$4:$O$7,4,FALSE)</f>
        <v>Columbian</v>
      </c>
    </row>
    <row r="1624" spans="1:20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41912</v>
      </c>
      <c r="O1624" s="19" t="str">
        <f>VLOOKUP(Coffee_data[[#This Row],[Area Code]],Location!$B$1:$E$157,2,FALSE)</f>
        <v>Missouri</v>
      </c>
      <c r="P1624" s="19" t="str">
        <f>VLOOKUP(Coffee_data[[#This Row],[Area Code]],Location!$B$1:$E$157,3,FALSE)</f>
        <v>Central</v>
      </c>
      <c r="Q1624" s="19" t="str">
        <f>VLOOKUP(Coffee_data[[#This Row],[Area Code]],Location!$B$1:$E$157,4,FALSE)</f>
        <v>Small Market</v>
      </c>
      <c r="R1624" s="56" t="str">
        <f>HLOOKUP(Coffee_data[[#This Row],[ProductId]],Product!$B$4:$O$7,2,FALSE)</f>
        <v>Regular</v>
      </c>
      <c r="S1624" s="56" t="str">
        <f>HLOOKUP(Coffee_data[[#This Row],[ProductId]],Product!$B$4:$O$7,3,FALSE)</f>
        <v>Tea</v>
      </c>
      <c r="T1624" s="56" t="str">
        <f>HLOOKUP(Coffee_data[[#This Row],[ProductId]],Product!$B$4:$O$7,4,FALSE)</f>
        <v>Green Tea</v>
      </c>
    </row>
    <row r="1625" spans="1:20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88</v>
      </c>
      <c r="L1625">
        <v>573</v>
      </c>
      <c r="M1625">
        <v>8</v>
      </c>
      <c r="N1625" s="2">
        <v>41912</v>
      </c>
      <c r="O1625" s="19" t="str">
        <f>VLOOKUP(Coffee_data[[#This Row],[Area Code]],Location!$B$1:$E$157,2,FALSE)</f>
        <v>Missouri</v>
      </c>
      <c r="P1625" s="19" t="str">
        <f>VLOOKUP(Coffee_data[[#This Row],[Area Code]],Location!$B$1:$E$157,3,FALSE)</f>
        <v>Central</v>
      </c>
      <c r="Q1625" s="19" t="str">
        <f>VLOOKUP(Coffee_data[[#This Row],[Area Code]],Location!$B$1:$E$157,4,FALSE)</f>
        <v>Small Market</v>
      </c>
      <c r="R1625" s="56" t="str">
        <f>HLOOKUP(Coffee_data[[#This Row],[ProductId]],Product!$B$4:$O$7,2,FALSE)</f>
        <v>Decaf</v>
      </c>
      <c r="S1625" s="56" t="str">
        <f>HLOOKUP(Coffee_data[[#This Row],[ProductId]],Product!$B$4:$O$7,3,FALSE)</f>
        <v>Herbal Tea</v>
      </c>
      <c r="T1625" s="56" t="str">
        <f>HLOOKUP(Coffee_data[[#This Row],[ProductId]],Product!$B$4:$O$7,4,FALSE)</f>
        <v>Chamomile</v>
      </c>
    </row>
    <row r="1626" spans="1:20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41912</v>
      </c>
      <c r="O1626" s="19" t="str">
        <f>VLOOKUP(Coffee_data[[#This Row],[Area Code]],Location!$B$1:$E$157,2,FALSE)</f>
        <v>Missouri</v>
      </c>
      <c r="P1626" s="19" t="str">
        <f>VLOOKUP(Coffee_data[[#This Row],[Area Code]],Location!$B$1:$E$157,3,FALSE)</f>
        <v>Central</v>
      </c>
      <c r="Q1626" s="19" t="str">
        <f>VLOOKUP(Coffee_data[[#This Row],[Area Code]],Location!$B$1:$E$157,4,FALSE)</f>
        <v>Small Market</v>
      </c>
      <c r="R1626" s="56" t="str">
        <f>HLOOKUP(Coffee_data[[#This Row],[ProductId]],Product!$B$4:$O$7,2,FALSE)</f>
        <v>Decaf</v>
      </c>
      <c r="S1626" s="56" t="str">
        <f>HLOOKUP(Coffee_data[[#This Row],[ProductId]],Product!$B$4:$O$7,3,FALSE)</f>
        <v>Herbal Tea</v>
      </c>
      <c r="T1626" s="56" t="str">
        <f>HLOOKUP(Coffee_data[[#This Row],[ProductId]],Product!$B$4:$O$7,4,FALSE)</f>
        <v>Lemon</v>
      </c>
    </row>
    <row r="1627" spans="1:20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71</v>
      </c>
      <c r="L1627">
        <v>636</v>
      </c>
      <c r="M1627">
        <v>11</v>
      </c>
      <c r="N1627" s="2">
        <v>41912</v>
      </c>
      <c r="O1627" s="19" t="str">
        <f>VLOOKUP(Coffee_data[[#This Row],[Area Code]],Location!$B$1:$E$157,2,FALSE)</f>
        <v>Missouri</v>
      </c>
      <c r="P1627" s="19" t="str">
        <f>VLOOKUP(Coffee_data[[#This Row],[Area Code]],Location!$B$1:$E$157,3,FALSE)</f>
        <v>Central</v>
      </c>
      <c r="Q1627" s="19" t="str">
        <f>VLOOKUP(Coffee_data[[#This Row],[Area Code]],Location!$B$1:$E$157,4,FALSE)</f>
        <v>Small Market</v>
      </c>
      <c r="R1627" s="56" t="str">
        <f>HLOOKUP(Coffee_data[[#This Row],[ProductId]],Product!$B$4:$O$7,2,FALSE)</f>
        <v>Regular</v>
      </c>
      <c r="S1627" s="56" t="str">
        <f>HLOOKUP(Coffee_data[[#This Row],[ProductId]],Product!$B$4:$O$7,3,FALSE)</f>
        <v>Tea</v>
      </c>
      <c r="T1627" s="56" t="str">
        <f>HLOOKUP(Coffee_data[[#This Row],[ProductId]],Product!$B$4:$O$7,4,FALSE)</f>
        <v>Darjeeling</v>
      </c>
    </row>
    <row r="1628" spans="1:20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42</v>
      </c>
      <c r="L1628">
        <v>417</v>
      </c>
      <c r="M1628">
        <v>12</v>
      </c>
      <c r="N1628" s="2">
        <v>41912</v>
      </c>
      <c r="O1628" s="19" t="str">
        <f>VLOOKUP(Coffee_data[[#This Row],[Area Code]],Location!$B$1:$E$157,2,FALSE)</f>
        <v>Missouri</v>
      </c>
      <c r="P1628" s="19" t="str">
        <f>VLOOKUP(Coffee_data[[#This Row],[Area Code]],Location!$B$1:$E$157,3,FALSE)</f>
        <v>Central</v>
      </c>
      <c r="Q1628" s="19" t="str">
        <f>VLOOKUP(Coffee_data[[#This Row],[Area Code]],Location!$B$1:$E$157,4,FALSE)</f>
        <v>Small Market</v>
      </c>
      <c r="R1628" s="56" t="str">
        <f>HLOOKUP(Coffee_data[[#This Row],[ProductId]],Product!$B$4:$O$7,2,FALSE)</f>
        <v>Regular</v>
      </c>
      <c r="S1628" s="56" t="str">
        <f>HLOOKUP(Coffee_data[[#This Row],[ProductId]],Product!$B$4:$O$7,3,FALSE)</f>
        <v>Tea</v>
      </c>
      <c r="T1628" s="56" t="str">
        <f>HLOOKUP(Coffee_data[[#This Row],[ProductId]],Product!$B$4:$O$7,4,FALSE)</f>
        <v>Earl Grey</v>
      </c>
    </row>
    <row r="1629" spans="1:20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55</v>
      </c>
      <c r="J1629">
        <v>90</v>
      </c>
      <c r="K1629">
        <v>140</v>
      </c>
      <c r="L1629">
        <v>314</v>
      </c>
      <c r="M1629">
        <v>5</v>
      </c>
      <c r="N1629" s="2">
        <v>41912</v>
      </c>
      <c r="O1629" s="19" t="str">
        <f>VLOOKUP(Coffee_data[[#This Row],[Area Code]],Location!$B$1:$E$157,2,FALSE)</f>
        <v>Missouri</v>
      </c>
      <c r="P1629" s="19" t="str">
        <f>VLOOKUP(Coffee_data[[#This Row],[Area Code]],Location!$B$1:$E$157,3,FALSE)</f>
        <v>Central</v>
      </c>
      <c r="Q1629" s="19" t="str">
        <f>VLOOKUP(Coffee_data[[#This Row],[Area Code]],Location!$B$1:$E$157,4,FALSE)</f>
        <v>Small Market</v>
      </c>
      <c r="R1629" s="56" t="str">
        <f>HLOOKUP(Coffee_data[[#This Row],[ProductId]],Product!$B$4:$O$7,2,FALSE)</f>
        <v>Regular</v>
      </c>
      <c r="S1629" s="56" t="str">
        <f>HLOOKUP(Coffee_data[[#This Row],[ProductId]],Product!$B$4:$O$7,3,FALSE)</f>
        <v>Espresso</v>
      </c>
      <c r="T1629" s="56" t="str">
        <f>HLOOKUP(Coffee_data[[#This Row],[ProductId]],Product!$B$4:$O$7,4,FALSE)</f>
        <v>Caffe Mocha</v>
      </c>
    </row>
    <row r="1630" spans="1:20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41912</v>
      </c>
      <c r="O1630" s="19" t="str">
        <f>VLOOKUP(Coffee_data[[#This Row],[Area Code]],Location!$B$1:$E$157,2,FALSE)</f>
        <v>Missouri</v>
      </c>
      <c r="P1630" s="19" t="str">
        <f>VLOOKUP(Coffee_data[[#This Row],[Area Code]],Location!$B$1:$E$157,3,FALSE)</f>
        <v>Central</v>
      </c>
      <c r="Q1630" s="19" t="str">
        <f>VLOOKUP(Coffee_data[[#This Row],[Area Code]],Location!$B$1:$E$157,4,FALSE)</f>
        <v>Small Market</v>
      </c>
      <c r="R1630" s="56" t="str">
        <f>HLOOKUP(Coffee_data[[#This Row],[ProductId]],Product!$B$4:$O$7,2,FALSE)</f>
        <v>Decaf</v>
      </c>
      <c r="S1630" s="56" t="str">
        <f>HLOOKUP(Coffee_data[[#This Row],[ProductId]],Product!$B$4:$O$7,3,FALSE)</f>
        <v>Espresso</v>
      </c>
      <c r="T1630" s="56" t="str">
        <f>HLOOKUP(Coffee_data[[#This Row],[ProductId]],Product!$B$4:$O$7,4,FALSE)</f>
        <v>Decaf Espresso</v>
      </c>
    </row>
    <row r="1631" spans="1:20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47</v>
      </c>
      <c r="J1631">
        <v>80</v>
      </c>
      <c r="K1631">
        <v>130</v>
      </c>
      <c r="L1631">
        <v>660</v>
      </c>
      <c r="M1631">
        <v>3</v>
      </c>
      <c r="N1631" s="2">
        <v>41912</v>
      </c>
      <c r="O1631" s="19" t="str">
        <f>VLOOKUP(Coffee_data[[#This Row],[Area Code]],Location!$B$1:$E$157,2,FALSE)</f>
        <v>Missouri</v>
      </c>
      <c r="P1631" s="19" t="str">
        <f>VLOOKUP(Coffee_data[[#This Row],[Area Code]],Location!$B$1:$E$157,3,FALSE)</f>
        <v>Central</v>
      </c>
      <c r="Q1631" s="19" t="str">
        <f>VLOOKUP(Coffee_data[[#This Row],[Area Code]],Location!$B$1:$E$157,4,FALSE)</f>
        <v>Small Market</v>
      </c>
      <c r="R1631" s="56" t="str">
        <f>HLOOKUP(Coffee_data[[#This Row],[ProductId]],Product!$B$4:$O$7,2,FALSE)</f>
        <v>Decaf</v>
      </c>
      <c r="S1631" s="56" t="str">
        <f>HLOOKUP(Coffee_data[[#This Row],[ProductId]],Product!$B$4:$O$7,3,FALSE)</f>
        <v>Coffee</v>
      </c>
      <c r="T1631" s="56" t="str">
        <f>HLOOKUP(Coffee_data[[#This Row],[ProductId]],Product!$B$4:$O$7,4,FALSE)</f>
        <v>Decaf Irish Cream</v>
      </c>
    </row>
    <row r="1632" spans="1:20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172</v>
      </c>
      <c r="L1632">
        <v>816</v>
      </c>
      <c r="M1632">
        <v>2</v>
      </c>
      <c r="N1632" s="2">
        <v>41912</v>
      </c>
      <c r="O1632" s="19" t="str">
        <f>VLOOKUP(Coffee_data[[#This Row],[Area Code]],Location!$B$1:$E$157,2,FALSE)</f>
        <v>Missouri</v>
      </c>
      <c r="P1632" s="19" t="str">
        <f>VLOOKUP(Coffee_data[[#This Row],[Area Code]],Location!$B$1:$E$157,3,FALSE)</f>
        <v>Central</v>
      </c>
      <c r="Q1632" s="19" t="str">
        <f>VLOOKUP(Coffee_data[[#This Row],[Area Code]],Location!$B$1:$E$157,4,FALSE)</f>
        <v>Small Market</v>
      </c>
      <c r="R1632" s="56" t="str">
        <f>HLOOKUP(Coffee_data[[#This Row],[ProductId]],Product!$B$4:$O$7,2,FALSE)</f>
        <v>Regular</v>
      </c>
      <c r="S1632" s="56" t="str">
        <f>HLOOKUP(Coffee_data[[#This Row],[ProductId]],Product!$B$4:$O$7,3,FALSE)</f>
        <v>Coffee</v>
      </c>
      <c r="T1632" s="56" t="str">
        <f>HLOOKUP(Coffee_data[[#This Row],[ProductId]],Product!$B$4:$O$7,4,FALSE)</f>
        <v>Columbian</v>
      </c>
    </row>
    <row r="1633" spans="1:20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39</v>
      </c>
      <c r="J1633">
        <v>90</v>
      </c>
      <c r="K1633">
        <v>140</v>
      </c>
      <c r="L1633">
        <v>234</v>
      </c>
      <c r="M1633">
        <v>11</v>
      </c>
      <c r="N1633" s="2">
        <v>41912</v>
      </c>
      <c r="O1633" s="19" t="str">
        <f>VLOOKUP(Coffee_data[[#This Row],[Area Code]],Location!$B$1:$E$157,2,FALSE)</f>
        <v>Ohio</v>
      </c>
      <c r="P1633" s="19" t="str">
        <f>VLOOKUP(Coffee_data[[#This Row],[Area Code]],Location!$B$1:$E$157,3,FALSE)</f>
        <v>Central</v>
      </c>
      <c r="Q1633" s="19" t="str">
        <f>VLOOKUP(Coffee_data[[#This Row],[Area Code]],Location!$B$1:$E$157,4,FALSE)</f>
        <v>Major Market</v>
      </c>
      <c r="R1633" s="56" t="str">
        <f>HLOOKUP(Coffee_data[[#This Row],[ProductId]],Product!$B$4:$O$7,2,FALSE)</f>
        <v>Regular</v>
      </c>
      <c r="S1633" s="56" t="str">
        <f>HLOOKUP(Coffee_data[[#This Row],[ProductId]],Product!$B$4:$O$7,3,FALSE)</f>
        <v>Tea</v>
      </c>
      <c r="T1633" s="56" t="str">
        <f>HLOOKUP(Coffee_data[[#This Row],[ProductId]],Product!$B$4:$O$7,4,FALSE)</f>
        <v>Darjeeling</v>
      </c>
    </row>
    <row r="1634" spans="1:20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62</v>
      </c>
      <c r="J1634">
        <v>100</v>
      </c>
      <c r="K1634">
        <v>162</v>
      </c>
      <c r="L1634">
        <v>614</v>
      </c>
      <c r="M1634">
        <v>12</v>
      </c>
      <c r="N1634" s="2">
        <v>41912</v>
      </c>
      <c r="O1634" s="19" t="str">
        <f>VLOOKUP(Coffee_data[[#This Row],[Area Code]],Location!$B$1:$E$157,2,FALSE)</f>
        <v>Ohio</v>
      </c>
      <c r="P1634" s="19" t="str">
        <f>VLOOKUP(Coffee_data[[#This Row],[Area Code]],Location!$B$1:$E$157,3,FALSE)</f>
        <v>Central</v>
      </c>
      <c r="Q1634" s="19" t="str">
        <f>VLOOKUP(Coffee_data[[#This Row],[Area Code]],Location!$B$1:$E$157,4,FALSE)</f>
        <v>Major Market</v>
      </c>
      <c r="R1634" s="56" t="str">
        <f>HLOOKUP(Coffee_data[[#This Row],[ProductId]],Product!$B$4:$O$7,2,FALSE)</f>
        <v>Regular</v>
      </c>
      <c r="S1634" s="56" t="str">
        <f>HLOOKUP(Coffee_data[[#This Row],[ProductId]],Product!$B$4:$O$7,3,FALSE)</f>
        <v>Tea</v>
      </c>
      <c r="T1634" s="56" t="str">
        <f>HLOOKUP(Coffee_data[[#This Row],[ProductId]],Product!$B$4:$O$7,4,FALSE)</f>
        <v>Earl Grey</v>
      </c>
    </row>
    <row r="1635" spans="1:20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22</v>
      </c>
      <c r="L1635">
        <v>937</v>
      </c>
      <c r="M1635">
        <v>8</v>
      </c>
      <c r="N1635" s="2">
        <v>41912</v>
      </c>
      <c r="O1635" s="19" t="str">
        <f>VLOOKUP(Coffee_data[[#This Row],[Area Code]],Location!$B$1:$E$157,2,FALSE)</f>
        <v>Ohio</v>
      </c>
      <c r="P1635" s="19" t="str">
        <f>VLOOKUP(Coffee_data[[#This Row],[Area Code]],Location!$B$1:$E$157,3,FALSE)</f>
        <v>Central</v>
      </c>
      <c r="Q1635" s="19" t="str">
        <f>VLOOKUP(Coffee_data[[#This Row],[Area Code]],Location!$B$1:$E$157,4,FALSE)</f>
        <v>Major Market</v>
      </c>
      <c r="R1635" s="56" t="str">
        <f>HLOOKUP(Coffee_data[[#This Row],[ProductId]],Product!$B$4:$O$7,2,FALSE)</f>
        <v>Decaf</v>
      </c>
      <c r="S1635" s="56" t="str">
        <f>HLOOKUP(Coffee_data[[#This Row],[ProductId]],Product!$B$4:$O$7,3,FALSE)</f>
        <v>Herbal Tea</v>
      </c>
      <c r="T1635" s="56" t="str">
        <f>HLOOKUP(Coffee_data[[#This Row],[ProductId]],Product!$B$4:$O$7,4,FALSE)</f>
        <v>Chamomile</v>
      </c>
    </row>
    <row r="1636" spans="1:20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49</v>
      </c>
      <c r="L1636">
        <v>513</v>
      </c>
      <c r="M1636">
        <v>9</v>
      </c>
      <c r="N1636" s="2">
        <v>41912</v>
      </c>
      <c r="O1636" s="19" t="str">
        <f>VLOOKUP(Coffee_data[[#This Row],[Area Code]],Location!$B$1:$E$157,2,FALSE)</f>
        <v>Ohio</v>
      </c>
      <c r="P1636" s="19" t="str">
        <f>VLOOKUP(Coffee_data[[#This Row],[Area Code]],Location!$B$1:$E$157,3,FALSE)</f>
        <v>Central</v>
      </c>
      <c r="Q1636" s="19" t="str">
        <f>VLOOKUP(Coffee_data[[#This Row],[Area Code]],Location!$B$1:$E$157,4,FALSE)</f>
        <v>Major Market</v>
      </c>
      <c r="R1636" s="56" t="str">
        <f>HLOOKUP(Coffee_data[[#This Row],[ProductId]],Product!$B$4:$O$7,2,FALSE)</f>
        <v>Decaf</v>
      </c>
      <c r="S1636" s="56" t="str">
        <f>HLOOKUP(Coffee_data[[#This Row],[ProductId]],Product!$B$4:$O$7,3,FALSE)</f>
        <v>Herbal Tea</v>
      </c>
      <c r="T1636" s="56" t="str">
        <f>HLOOKUP(Coffee_data[[#This Row],[ProductId]],Product!$B$4:$O$7,4,FALSE)</f>
        <v>Lemon</v>
      </c>
    </row>
    <row r="1637" spans="1:20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465</v>
      </c>
      <c r="L1637">
        <v>567</v>
      </c>
      <c r="M1637">
        <v>5</v>
      </c>
      <c r="N1637" s="2">
        <v>41912</v>
      </c>
      <c r="O1637" s="19" t="str">
        <f>VLOOKUP(Coffee_data[[#This Row],[Area Code]],Location!$B$1:$E$157,2,FALSE)</f>
        <v>Ohio</v>
      </c>
      <c r="P1637" s="19" t="str">
        <f>VLOOKUP(Coffee_data[[#This Row],[Area Code]],Location!$B$1:$E$157,3,FALSE)</f>
        <v>Central</v>
      </c>
      <c r="Q1637" s="19" t="str">
        <f>VLOOKUP(Coffee_data[[#This Row],[Area Code]],Location!$B$1:$E$157,4,FALSE)</f>
        <v>Major Market</v>
      </c>
      <c r="R1637" s="56" t="str">
        <f>HLOOKUP(Coffee_data[[#This Row],[ProductId]],Product!$B$4:$O$7,2,FALSE)</f>
        <v>Regular</v>
      </c>
      <c r="S1637" s="56" t="str">
        <f>HLOOKUP(Coffee_data[[#This Row],[ProductId]],Product!$B$4:$O$7,3,FALSE)</f>
        <v>Espresso</v>
      </c>
      <c r="T1637" s="56" t="str">
        <f>HLOOKUP(Coffee_data[[#This Row],[ProductId]],Product!$B$4:$O$7,4,FALSE)</f>
        <v>Caffe Mocha</v>
      </c>
    </row>
    <row r="1638" spans="1:20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64</v>
      </c>
      <c r="J1638">
        <v>100</v>
      </c>
      <c r="K1638">
        <v>164</v>
      </c>
      <c r="L1638">
        <v>614</v>
      </c>
      <c r="M1638">
        <v>6</v>
      </c>
      <c r="N1638" s="2">
        <v>41912</v>
      </c>
      <c r="O1638" s="19" t="str">
        <f>VLOOKUP(Coffee_data[[#This Row],[Area Code]],Location!$B$1:$E$157,2,FALSE)</f>
        <v>Ohio</v>
      </c>
      <c r="P1638" s="19" t="str">
        <f>VLOOKUP(Coffee_data[[#This Row],[Area Code]],Location!$B$1:$E$157,3,FALSE)</f>
        <v>Central</v>
      </c>
      <c r="Q1638" s="19" t="str">
        <f>VLOOKUP(Coffee_data[[#This Row],[Area Code]],Location!$B$1:$E$157,4,FALSE)</f>
        <v>Major Market</v>
      </c>
      <c r="R1638" s="56" t="str">
        <f>HLOOKUP(Coffee_data[[#This Row],[ProductId]],Product!$B$4:$O$7,2,FALSE)</f>
        <v>Decaf</v>
      </c>
      <c r="S1638" s="56" t="str">
        <f>HLOOKUP(Coffee_data[[#This Row],[ProductId]],Product!$B$4:$O$7,3,FALSE)</f>
        <v>Espresso</v>
      </c>
      <c r="T1638" s="56" t="str">
        <f>HLOOKUP(Coffee_data[[#This Row],[ProductId]],Product!$B$4:$O$7,4,FALSE)</f>
        <v>Decaf Espresso</v>
      </c>
    </row>
    <row r="1639" spans="1:20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41</v>
      </c>
      <c r="J1639">
        <v>70</v>
      </c>
      <c r="K1639">
        <v>109</v>
      </c>
      <c r="L1639">
        <v>440</v>
      </c>
      <c r="M1639">
        <v>1</v>
      </c>
      <c r="N1639" s="2">
        <v>41912</v>
      </c>
      <c r="O1639" s="19" t="str">
        <f>VLOOKUP(Coffee_data[[#This Row],[Area Code]],Location!$B$1:$E$157,2,FALSE)</f>
        <v>Ohio</v>
      </c>
      <c r="P1639" s="19" t="str">
        <f>VLOOKUP(Coffee_data[[#This Row],[Area Code]],Location!$B$1:$E$157,3,FALSE)</f>
        <v>Central</v>
      </c>
      <c r="Q1639" s="19" t="str">
        <f>VLOOKUP(Coffee_data[[#This Row],[Area Code]],Location!$B$1:$E$157,4,FALSE)</f>
        <v>Major Market</v>
      </c>
      <c r="R1639" s="56" t="str">
        <f>HLOOKUP(Coffee_data[[#This Row],[ProductId]],Product!$B$4:$O$7,2,FALSE)</f>
        <v>Regular</v>
      </c>
      <c r="S1639" s="56" t="str">
        <f>HLOOKUP(Coffee_data[[#This Row],[ProductId]],Product!$B$4:$O$7,3,FALSE)</f>
        <v>Coffee</v>
      </c>
      <c r="T1639" s="56" t="str">
        <f>HLOOKUP(Coffee_data[[#This Row],[ProductId]],Product!$B$4:$O$7,4,FALSE)</f>
        <v>Amaretto</v>
      </c>
    </row>
    <row r="1640" spans="1:20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28</v>
      </c>
      <c r="J1640">
        <v>70</v>
      </c>
      <c r="K1640">
        <v>102</v>
      </c>
      <c r="L1640">
        <v>937</v>
      </c>
      <c r="M1640">
        <v>2</v>
      </c>
      <c r="N1640" s="2">
        <v>41912</v>
      </c>
      <c r="O1640" s="19" t="str">
        <f>VLOOKUP(Coffee_data[[#This Row],[Area Code]],Location!$B$1:$E$157,2,FALSE)</f>
        <v>Ohio</v>
      </c>
      <c r="P1640" s="19" t="str">
        <f>VLOOKUP(Coffee_data[[#This Row],[Area Code]],Location!$B$1:$E$157,3,FALSE)</f>
        <v>Central</v>
      </c>
      <c r="Q1640" s="19" t="str">
        <f>VLOOKUP(Coffee_data[[#This Row],[Area Code]],Location!$B$1:$E$157,4,FALSE)</f>
        <v>Major Market</v>
      </c>
      <c r="R1640" s="56" t="str">
        <f>HLOOKUP(Coffee_data[[#This Row],[ProductId]],Product!$B$4:$O$7,2,FALSE)</f>
        <v>Regular</v>
      </c>
      <c r="S1640" s="56" t="str">
        <f>HLOOKUP(Coffee_data[[#This Row],[ProductId]],Product!$B$4:$O$7,3,FALSE)</f>
        <v>Coffee</v>
      </c>
      <c r="T1640" s="56" t="str">
        <f>HLOOKUP(Coffee_data[[#This Row],[ProductId]],Product!$B$4:$O$7,4,FALSE)</f>
        <v>Columbian</v>
      </c>
    </row>
    <row r="1641" spans="1:20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37</v>
      </c>
      <c r="J1641">
        <v>70</v>
      </c>
      <c r="K1641">
        <v>110</v>
      </c>
      <c r="L1641">
        <v>216</v>
      </c>
      <c r="M1641">
        <v>3</v>
      </c>
      <c r="N1641" s="2">
        <v>41912</v>
      </c>
      <c r="O1641" s="19" t="str">
        <f>VLOOKUP(Coffee_data[[#This Row],[Area Code]],Location!$B$1:$E$157,2,FALSE)</f>
        <v>Ohio</v>
      </c>
      <c r="P1641" s="19" t="str">
        <f>VLOOKUP(Coffee_data[[#This Row],[Area Code]],Location!$B$1:$E$157,3,FALSE)</f>
        <v>Central</v>
      </c>
      <c r="Q1641" s="19" t="str">
        <f>VLOOKUP(Coffee_data[[#This Row],[Area Code]],Location!$B$1:$E$157,4,FALSE)</f>
        <v>Major Market</v>
      </c>
      <c r="R1641" s="56" t="str">
        <f>HLOOKUP(Coffee_data[[#This Row],[ProductId]],Product!$B$4:$O$7,2,FALSE)</f>
        <v>Decaf</v>
      </c>
      <c r="S1641" s="56" t="str">
        <f>HLOOKUP(Coffee_data[[#This Row],[ProductId]],Product!$B$4:$O$7,3,FALSE)</f>
        <v>Coffee</v>
      </c>
      <c r="T1641" s="56" t="str">
        <f>HLOOKUP(Coffee_data[[#This Row],[ProductId]],Product!$B$4:$O$7,4,FALSE)</f>
        <v>Decaf Irish Cream</v>
      </c>
    </row>
    <row r="1642" spans="1:20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59</v>
      </c>
      <c r="L1642">
        <v>262</v>
      </c>
      <c r="M1642">
        <v>11</v>
      </c>
      <c r="N1642" s="2">
        <v>41912</v>
      </c>
      <c r="O1642" s="19" t="str">
        <f>VLOOKUP(Coffee_data[[#This Row],[Area Code]],Location!$B$1:$E$157,2,FALSE)</f>
        <v>Wisconsin</v>
      </c>
      <c r="P1642" s="19" t="str">
        <f>VLOOKUP(Coffee_data[[#This Row],[Area Code]],Location!$B$1:$E$157,3,FALSE)</f>
        <v>Central</v>
      </c>
      <c r="Q1642" s="19" t="str">
        <f>VLOOKUP(Coffee_data[[#This Row],[Area Code]],Location!$B$1:$E$157,4,FALSE)</f>
        <v>Small Market</v>
      </c>
      <c r="R1642" s="56" t="str">
        <f>HLOOKUP(Coffee_data[[#This Row],[ProductId]],Product!$B$4:$O$7,2,FALSE)</f>
        <v>Regular</v>
      </c>
      <c r="S1642" s="56" t="str">
        <f>HLOOKUP(Coffee_data[[#This Row],[ProductId]],Product!$B$4:$O$7,3,FALSE)</f>
        <v>Tea</v>
      </c>
      <c r="T1642" s="56" t="str">
        <f>HLOOKUP(Coffee_data[[#This Row],[ProductId]],Product!$B$4:$O$7,4,FALSE)</f>
        <v>Darjeeling</v>
      </c>
    </row>
    <row r="1643" spans="1:20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52</v>
      </c>
      <c r="J1643">
        <v>50</v>
      </c>
      <c r="K1643">
        <v>78</v>
      </c>
      <c r="L1643">
        <v>715</v>
      </c>
      <c r="M1643">
        <v>12</v>
      </c>
      <c r="N1643" s="2">
        <v>41912</v>
      </c>
      <c r="O1643" s="19" t="str">
        <f>VLOOKUP(Coffee_data[[#This Row],[Area Code]],Location!$B$1:$E$157,2,FALSE)</f>
        <v>Wisconsin</v>
      </c>
      <c r="P1643" s="19" t="str">
        <f>VLOOKUP(Coffee_data[[#This Row],[Area Code]],Location!$B$1:$E$157,3,FALSE)</f>
        <v>Central</v>
      </c>
      <c r="Q1643" s="19" t="str">
        <f>VLOOKUP(Coffee_data[[#This Row],[Area Code]],Location!$B$1:$E$157,4,FALSE)</f>
        <v>Small Market</v>
      </c>
      <c r="R1643" s="56" t="str">
        <f>HLOOKUP(Coffee_data[[#This Row],[ProductId]],Product!$B$4:$O$7,2,FALSE)</f>
        <v>Regular</v>
      </c>
      <c r="S1643" s="56" t="str">
        <f>HLOOKUP(Coffee_data[[#This Row],[ProductId]],Product!$B$4:$O$7,3,FALSE)</f>
        <v>Tea</v>
      </c>
      <c r="T1643" s="56" t="str">
        <f>HLOOKUP(Coffee_data[[#This Row],[ProductId]],Product!$B$4:$O$7,4,FALSE)</f>
        <v>Earl Grey</v>
      </c>
    </row>
    <row r="1644" spans="1:20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41912</v>
      </c>
      <c r="O1644" s="19" t="str">
        <f>VLOOKUP(Coffee_data[[#This Row],[Area Code]],Location!$B$1:$E$157,2,FALSE)</f>
        <v>Wisconsin</v>
      </c>
      <c r="P1644" s="19" t="str">
        <f>VLOOKUP(Coffee_data[[#This Row],[Area Code]],Location!$B$1:$E$157,3,FALSE)</f>
        <v>Central</v>
      </c>
      <c r="Q1644" s="19" t="str">
        <f>VLOOKUP(Coffee_data[[#This Row],[Area Code]],Location!$B$1:$E$157,4,FALSE)</f>
        <v>Small Market</v>
      </c>
      <c r="R1644" s="56" t="str">
        <f>HLOOKUP(Coffee_data[[#This Row],[ProductId]],Product!$B$4:$O$7,2,FALSE)</f>
        <v>Decaf</v>
      </c>
      <c r="S1644" s="56" t="str">
        <f>HLOOKUP(Coffee_data[[#This Row],[ProductId]],Product!$B$4:$O$7,3,FALSE)</f>
        <v>Herbal Tea</v>
      </c>
      <c r="T1644" s="56" t="str">
        <f>HLOOKUP(Coffee_data[[#This Row],[ProductId]],Product!$B$4:$O$7,4,FALSE)</f>
        <v>Chamomile</v>
      </c>
    </row>
    <row r="1645" spans="1:20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21</v>
      </c>
      <c r="J1645">
        <v>60</v>
      </c>
      <c r="K1645">
        <v>99</v>
      </c>
      <c r="L1645">
        <v>262</v>
      </c>
      <c r="M1645">
        <v>9</v>
      </c>
      <c r="N1645" s="2">
        <v>41912</v>
      </c>
      <c r="O1645" s="19" t="str">
        <f>VLOOKUP(Coffee_data[[#This Row],[Area Code]],Location!$B$1:$E$157,2,FALSE)</f>
        <v>Wisconsin</v>
      </c>
      <c r="P1645" s="19" t="str">
        <f>VLOOKUP(Coffee_data[[#This Row],[Area Code]],Location!$B$1:$E$157,3,FALSE)</f>
        <v>Central</v>
      </c>
      <c r="Q1645" s="19" t="str">
        <f>VLOOKUP(Coffee_data[[#This Row],[Area Code]],Location!$B$1:$E$157,4,FALSE)</f>
        <v>Small Market</v>
      </c>
      <c r="R1645" s="56" t="str">
        <f>HLOOKUP(Coffee_data[[#This Row],[ProductId]],Product!$B$4:$O$7,2,FALSE)</f>
        <v>Decaf</v>
      </c>
      <c r="S1645" s="56" t="str">
        <f>HLOOKUP(Coffee_data[[#This Row],[ProductId]],Product!$B$4:$O$7,3,FALSE)</f>
        <v>Herbal Tea</v>
      </c>
      <c r="T1645" s="56" t="str">
        <f>HLOOKUP(Coffee_data[[#This Row],[ProductId]],Product!$B$4:$O$7,4,FALSE)</f>
        <v>Lemon</v>
      </c>
    </row>
    <row r="1646" spans="1:20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85</v>
      </c>
      <c r="J1646">
        <v>140</v>
      </c>
      <c r="K1646">
        <v>250</v>
      </c>
      <c r="L1646">
        <v>608</v>
      </c>
      <c r="M1646">
        <v>5</v>
      </c>
      <c r="N1646" s="2">
        <v>41912</v>
      </c>
      <c r="O1646" s="19" t="str">
        <f>VLOOKUP(Coffee_data[[#This Row],[Area Code]],Location!$B$1:$E$157,2,FALSE)</f>
        <v>Wisconsin</v>
      </c>
      <c r="P1646" s="19" t="str">
        <f>VLOOKUP(Coffee_data[[#This Row],[Area Code]],Location!$B$1:$E$157,3,FALSE)</f>
        <v>Central</v>
      </c>
      <c r="Q1646" s="19" t="str">
        <f>VLOOKUP(Coffee_data[[#This Row],[Area Code]],Location!$B$1:$E$157,4,FALSE)</f>
        <v>Small Market</v>
      </c>
      <c r="R1646" s="56" t="str">
        <f>HLOOKUP(Coffee_data[[#This Row],[ProductId]],Product!$B$4:$O$7,2,FALSE)</f>
        <v>Regular</v>
      </c>
      <c r="S1646" s="56" t="str">
        <f>HLOOKUP(Coffee_data[[#This Row],[ProductId]],Product!$B$4:$O$7,3,FALSE)</f>
        <v>Espresso</v>
      </c>
      <c r="T1646" s="56" t="str">
        <f>HLOOKUP(Coffee_data[[#This Row],[ProductId]],Product!$B$4:$O$7,4,FALSE)</f>
        <v>Caffe Mocha</v>
      </c>
    </row>
    <row r="1647" spans="1:20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41912</v>
      </c>
      <c r="O1647" s="19" t="str">
        <f>VLOOKUP(Coffee_data[[#This Row],[Area Code]],Location!$B$1:$E$157,2,FALSE)</f>
        <v>Wisconsin</v>
      </c>
      <c r="P1647" s="19" t="str">
        <f>VLOOKUP(Coffee_data[[#This Row],[Area Code]],Location!$B$1:$E$157,3,FALSE)</f>
        <v>Central</v>
      </c>
      <c r="Q1647" s="19" t="str">
        <f>VLOOKUP(Coffee_data[[#This Row],[Area Code]],Location!$B$1:$E$157,4,FALSE)</f>
        <v>Small Market</v>
      </c>
      <c r="R1647" s="56" t="str">
        <f>HLOOKUP(Coffee_data[[#This Row],[ProductId]],Product!$B$4:$O$7,2,FALSE)</f>
        <v>Decaf</v>
      </c>
      <c r="S1647" s="56" t="str">
        <f>HLOOKUP(Coffee_data[[#This Row],[ProductId]],Product!$B$4:$O$7,3,FALSE)</f>
        <v>Espresso</v>
      </c>
      <c r="T1647" s="56" t="str">
        <f>HLOOKUP(Coffee_data[[#This Row],[ProductId]],Product!$B$4:$O$7,4,FALSE)</f>
        <v>Decaf Espresso</v>
      </c>
    </row>
    <row r="1648" spans="1:20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39</v>
      </c>
      <c r="J1648">
        <v>80</v>
      </c>
      <c r="K1648">
        <v>120</v>
      </c>
      <c r="L1648">
        <v>715</v>
      </c>
      <c r="M1648">
        <v>1</v>
      </c>
      <c r="N1648" s="2">
        <v>41912</v>
      </c>
      <c r="O1648" s="19" t="str">
        <f>VLOOKUP(Coffee_data[[#This Row],[Area Code]],Location!$B$1:$E$157,2,FALSE)</f>
        <v>Wisconsin</v>
      </c>
      <c r="P1648" s="19" t="str">
        <f>VLOOKUP(Coffee_data[[#This Row],[Area Code]],Location!$B$1:$E$157,3,FALSE)</f>
        <v>Central</v>
      </c>
      <c r="Q1648" s="19" t="str">
        <f>VLOOKUP(Coffee_data[[#This Row],[Area Code]],Location!$B$1:$E$157,4,FALSE)</f>
        <v>Small Market</v>
      </c>
      <c r="R1648" s="56" t="str">
        <f>HLOOKUP(Coffee_data[[#This Row],[ProductId]],Product!$B$4:$O$7,2,FALSE)</f>
        <v>Regular</v>
      </c>
      <c r="S1648" s="56" t="str">
        <f>HLOOKUP(Coffee_data[[#This Row],[ProductId]],Product!$B$4:$O$7,3,FALSE)</f>
        <v>Coffee</v>
      </c>
      <c r="T1648" s="56" t="str">
        <f>HLOOKUP(Coffee_data[[#This Row],[ProductId]],Product!$B$4:$O$7,4,FALSE)</f>
        <v>Amaretto</v>
      </c>
    </row>
    <row r="1649" spans="1:20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92</v>
      </c>
      <c r="J1649">
        <v>140</v>
      </c>
      <c r="K1649">
        <v>228</v>
      </c>
      <c r="L1649">
        <v>715</v>
      </c>
      <c r="M1649">
        <v>2</v>
      </c>
      <c r="N1649" s="2">
        <v>41912</v>
      </c>
      <c r="O1649" s="19" t="str">
        <f>VLOOKUP(Coffee_data[[#This Row],[Area Code]],Location!$B$1:$E$157,2,FALSE)</f>
        <v>Wisconsin</v>
      </c>
      <c r="P1649" s="19" t="str">
        <f>VLOOKUP(Coffee_data[[#This Row],[Area Code]],Location!$B$1:$E$157,3,FALSE)</f>
        <v>Central</v>
      </c>
      <c r="Q1649" s="19" t="str">
        <f>VLOOKUP(Coffee_data[[#This Row],[Area Code]],Location!$B$1:$E$157,4,FALSE)</f>
        <v>Small Market</v>
      </c>
      <c r="R1649" s="56" t="str">
        <f>HLOOKUP(Coffee_data[[#This Row],[ProductId]],Product!$B$4:$O$7,2,FALSE)</f>
        <v>Regular</v>
      </c>
      <c r="S1649" s="56" t="str">
        <f>HLOOKUP(Coffee_data[[#This Row],[ProductId]],Product!$B$4:$O$7,3,FALSE)</f>
        <v>Coffee</v>
      </c>
      <c r="T1649" s="56" t="str">
        <f>HLOOKUP(Coffee_data[[#This Row],[ProductId]],Product!$B$4:$O$7,4,FALSE)</f>
        <v>Columbian</v>
      </c>
    </row>
    <row r="1650" spans="1:20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41912</v>
      </c>
      <c r="O1650" s="19" t="str">
        <f>VLOOKUP(Coffee_data[[#This Row],[Area Code]],Location!$B$1:$E$157,2,FALSE)</f>
        <v>Wisconsin</v>
      </c>
      <c r="P1650" s="19" t="str">
        <f>VLOOKUP(Coffee_data[[#This Row],[Area Code]],Location!$B$1:$E$157,3,FALSE)</f>
        <v>Central</v>
      </c>
      <c r="Q1650" s="19" t="str">
        <f>VLOOKUP(Coffee_data[[#This Row],[Area Code]],Location!$B$1:$E$157,4,FALSE)</f>
        <v>Small Market</v>
      </c>
      <c r="R1650" s="56" t="str">
        <f>HLOOKUP(Coffee_data[[#This Row],[ProductId]],Product!$B$4:$O$7,2,FALSE)</f>
        <v>Decaf</v>
      </c>
      <c r="S1650" s="56" t="str">
        <f>HLOOKUP(Coffee_data[[#This Row],[ProductId]],Product!$B$4:$O$7,3,FALSE)</f>
        <v>Coffee</v>
      </c>
      <c r="T1650" s="56" t="str">
        <f>HLOOKUP(Coffee_data[[#This Row],[ProductId]],Product!$B$4:$O$7,4,FALSE)</f>
        <v>Decaf Irish Cream</v>
      </c>
    </row>
    <row r="1651" spans="1:20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29</v>
      </c>
      <c r="J1651">
        <v>60</v>
      </c>
      <c r="K1651">
        <v>111</v>
      </c>
      <c r="L1651">
        <v>860</v>
      </c>
      <c r="M1651">
        <v>11</v>
      </c>
      <c r="N1651" s="2">
        <v>41912</v>
      </c>
      <c r="O1651" s="19" t="str">
        <f>VLOOKUP(Coffee_data[[#This Row],[Area Code]],Location!$B$1:$E$157,2,FALSE)</f>
        <v>Connecticut</v>
      </c>
      <c r="P1651" s="19" t="str">
        <f>VLOOKUP(Coffee_data[[#This Row],[Area Code]],Location!$B$1:$E$157,3,FALSE)</f>
        <v>East</v>
      </c>
      <c r="Q1651" s="19" t="str">
        <f>VLOOKUP(Coffee_data[[#This Row],[Area Code]],Location!$B$1:$E$157,4,FALSE)</f>
        <v>Small Market</v>
      </c>
      <c r="R1651" s="56" t="str">
        <f>HLOOKUP(Coffee_data[[#This Row],[ProductId]],Product!$B$4:$O$7,2,FALSE)</f>
        <v>Regular</v>
      </c>
      <c r="S1651" s="56" t="str">
        <f>HLOOKUP(Coffee_data[[#This Row],[ProductId]],Product!$B$4:$O$7,3,FALSE)</f>
        <v>Tea</v>
      </c>
      <c r="T1651" s="56" t="str">
        <f>HLOOKUP(Coffee_data[[#This Row],[ProductId]],Product!$B$4:$O$7,4,FALSE)</f>
        <v>Darjeeling</v>
      </c>
    </row>
    <row r="1652" spans="1:20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47</v>
      </c>
      <c r="L1652">
        <v>959</v>
      </c>
      <c r="M1652">
        <v>13</v>
      </c>
      <c r="N1652" s="2">
        <v>41912</v>
      </c>
      <c r="O1652" s="19" t="str">
        <f>VLOOKUP(Coffee_data[[#This Row],[Area Code]],Location!$B$1:$E$157,2,FALSE)</f>
        <v>Connecticut</v>
      </c>
      <c r="P1652" s="19" t="str">
        <f>VLOOKUP(Coffee_data[[#This Row],[Area Code]],Location!$B$1:$E$157,3,FALSE)</f>
        <v>East</v>
      </c>
      <c r="Q1652" s="19" t="str">
        <f>VLOOKUP(Coffee_data[[#This Row],[Area Code]],Location!$B$1:$E$157,4,FALSE)</f>
        <v>Small Market</v>
      </c>
      <c r="R1652" s="56" t="str">
        <f>HLOOKUP(Coffee_data[[#This Row],[ProductId]],Product!$B$4:$O$7,2,FALSE)</f>
        <v>Regular</v>
      </c>
      <c r="S1652" s="56" t="str">
        <f>HLOOKUP(Coffee_data[[#This Row],[ProductId]],Product!$B$4:$O$7,3,FALSE)</f>
        <v>Tea</v>
      </c>
      <c r="T1652" s="56" t="str">
        <f>HLOOKUP(Coffee_data[[#This Row],[ProductId]],Product!$B$4:$O$7,4,FALSE)</f>
        <v>Green Tea</v>
      </c>
    </row>
    <row r="1653" spans="1:20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49</v>
      </c>
      <c r="J1653">
        <v>50</v>
      </c>
      <c r="K1653">
        <v>99</v>
      </c>
      <c r="L1653">
        <v>959</v>
      </c>
      <c r="M1653">
        <v>9</v>
      </c>
      <c r="N1653" s="2">
        <v>41912</v>
      </c>
      <c r="O1653" s="19" t="str">
        <f>VLOOKUP(Coffee_data[[#This Row],[Area Code]],Location!$B$1:$E$157,2,FALSE)</f>
        <v>Connecticut</v>
      </c>
      <c r="P1653" s="19" t="str">
        <f>VLOOKUP(Coffee_data[[#This Row],[Area Code]],Location!$B$1:$E$157,3,FALSE)</f>
        <v>East</v>
      </c>
      <c r="Q1653" s="19" t="str">
        <f>VLOOKUP(Coffee_data[[#This Row],[Area Code]],Location!$B$1:$E$157,4,FALSE)</f>
        <v>Small Market</v>
      </c>
      <c r="R1653" s="56" t="str">
        <f>HLOOKUP(Coffee_data[[#This Row],[ProductId]],Product!$B$4:$O$7,2,FALSE)</f>
        <v>Decaf</v>
      </c>
      <c r="S1653" s="56" t="str">
        <f>HLOOKUP(Coffee_data[[#This Row],[ProductId]],Product!$B$4:$O$7,3,FALSE)</f>
        <v>Herbal Tea</v>
      </c>
      <c r="T1653" s="56" t="str">
        <f>HLOOKUP(Coffee_data[[#This Row],[ProductId]],Product!$B$4:$O$7,4,FALSE)</f>
        <v>Lemon</v>
      </c>
    </row>
    <row r="1654" spans="1:20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40</v>
      </c>
      <c r="J1654">
        <v>50</v>
      </c>
      <c r="K1654">
        <v>90</v>
      </c>
      <c r="L1654">
        <v>860</v>
      </c>
      <c r="M1654">
        <v>10</v>
      </c>
      <c r="N1654" s="2">
        <v>41912</v>
      </c>
      <c r="O1654" s="19" t="str">
        <f>VLOOKUP(Coffee_data[[#This Row],[Area Code]],Location!$B$1:$E$157,2,FALSE)</f>
        <v>Connecticut</v>
      </c>
      <c r="P1654" s="19" t="str">
        <f>VLOOKUP(Coffee_data[[#This Row],[Area Code]],Location!$B$1:$E$157,3,FALSE)</f>
        <v>East</v>
      </c>
      <c r="Q1654" s="19" t="str">
        <f>VLOOKUP(Coffee_data[[#This Row],[Area Code]],Location!$B$1:$E$157,4,FALSE)</f>
        <v>Small Market</v>
      </c>
      <c r="R1654" s="56" t="str">
        <f>HLOOKUP(Coffee_data[[#This Row],[ProductId]],Product!$B$4:$O$7,2,FALSE)</f>
        <v>Decaf</v>
      </c>
      <c r="S1654" s="56" t="str">
        <f>HLOOKUP(Coffee_data[[#This Row],[ProductId]],Product!$B$4:$O$7,3,FALSE)</f>
        <v>Herbal Tea</v>
      </c>
      <c r="T1654" s="56" t="str">
        <f>HLOOKUP(Coffee_data[[#This Row],[ProductId]],Product!$B$4:$O$7,4,FALSE)</f>
        <v>Mint</v>
      </c>
    </row>
    <row r="1655" spans="1:20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35</v>
      </c>
      <c r="J1655">
        <v>90</v>
      </c>
      <c r="K1655">
        <v>125</v>
      </c>
      <c r="L1655">
        <v>203</v>
      </c>
      <c r="M1655">
        <v>5</v>
      </c>
      <c r="N1655" s="2">
        <v>41912</v>
      </c>
      <c r="O1655" s="19" t="str">
        <f>VLOOKUP(Coffee_data[[#This Row],[Area Code]],Location!$B$1:$E$157,2,FALSE)</f>
        <v>Connecticut</v>
      </c>
      <c r="P1655" s="19" t="str">
        <f>VLOOKUP(Coffee_data[[#This Row],[Area Code]],Location!$B$1:$E$157,3,FALSE)</f>
        <v>East</v>
      </c>
      <c r="Q1655" s="19" t="str">
        <f>VLOOKUP(Coffee_data[[#This Row],[Area Code]],Location!$B$1:$E$157,4,FALSE)</f>
        <v>Small Market</v>
      </c>
      <c r="R1655" s="56" t="str">
        <f>HLOOKUP(Coffee_data[[#This Row],[ProductId]],Product!$B$4:$O$7,2,FALSE)</f>
        <v>Regular</v>
      </c>
      <c r="S1655" s="56" t="str">
        <f>HLOOKUP(Coffee_data[[#This Row],[ProductId]],Product!$B$4:$O$7,3,FALSE)</f>
        <v>Espresso</v>
      </c>
      <c r="T1655" s="56" t="str">
        <f>HLOOKUP(Coffee_data[[#This Row],[ProductId]],Product!$B$4:$O$7,4,FALSE)</f>
        <v>Caffe Mocha</v>
      </c>
    </row>
    <row r="1656" spans="1:20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36</v>
      </c>
      <c r="J1656">
        <v>60</v>
      </c>
      <c r="K1656">
        <v>84</v>
      </c>
      <c r="L1656">
        <v>860</v>
      </c>
      <c r="M1656">
        <v>6</v>
      </c>
      <c r="N1656" s="2">
        <v>41912</v>
      </c>
      <c r="O1656" s="19" t="str">
        <f>VLOOKUP(Coffee_data[[#This Row],[Area Code]],Location!$B$1:$E$157,2,FALSE)</f>
        <v>Connecticut</v>
      </c>
      <c r="P1656" s="19" t="str">
        <f>VLOOKUP(Coffee_data[[#This Row],[Area Code]],Location!$B$1:$E$157,3,FALSE)</f>
        <v>East</v>
      </c>
      <c r="Q1656" s="19" t="str">
        <f>VLOOKUP(Coffee_data[[#This Row],[Area Code]],Location!$B$1:$E$157,4,FALSE)</f>
        <v>Small Market</v>
      </c>
      <c r="R1656" s="56" t="str">
        <f>HLOOKUP(Coffee_data[[#This Row],[ProductId]],Product!$B$4:$O$7,2,FALSE)</f>
        <v>Decaf</v>
      </c>
      <c r="S1656" s="56" t="str">
        <f>HLOOKUP(Coffee_data[[#This Row],[ProductId]],Product!$B$4:$O$7,3,FALSE)</f>
        <v>Espresso</v>
      </c>
      <c r="T1656" s="56" t="str">
        <f>HLOOKUP(Coffee_data[[#This Row],[ProductId]],Product!$B$4:$O$7,4,FALSE)</f>
        <v>Decaf Espresso</v>
      </c>
    </row>
    <row r="1657" spans="1:20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258</v>
      </c>
      <c r="L1657">
        <v>860</v>
      </c>
      <c r="M1657">
        <v>2</v>
      </c>
      <c r="N1657" s="2">
        <v>41912</v>
      </c>
      <c r="O1657" s="19" t="str">
        <f>VLOOKUP(Coffee_data[[#This Row],[Area Code]],Location!$B$1:$E$157,2,FALSE)</f>
        <v>Connecticut</v>
      </c>
      <c r="P1657" s="19" t="str">
        <f>VLOOKUP(Coffee_data[[#This Row],[Area Code]],Location!$B$1:$E$157,3,FALSE)</f>
        <v>East</v>
      </c>
      <c r="Q1657" s="19" t="str">
        <f>VLOOKUP(Coffee_data[[#This Row],[Area Code]],Location!$B$1:$E$157,4,FALSE)</f>
        <v>Small Market</v>
      </c>
      <c r="R1657" s="56" t="str">
        <f>HLOOKUP(Coffee_data[[#This Row],[ProductId]],Product!$B$4:$O$7,2,FALSE)</f>
        <v>Regular</v>
      </c>
      <c r="S1657" s="56" t="str">
        <f>HLOOKUP(Coffee_data[[#This Row],[ProductId]],Product!$B$4:$O$7,3,FALSE)</f>
        <v>Coffee</v>
      </c>
      <c r="T1657" s="56" t="str">
        <f>HLOOKUP(Coffee_data[[#This Row],[ProductId]],Product!$B$4:$O$7,4,FALSE)</f>
        <v>Columbian</v>
      </c>
    </row>
    <row r="1658" spans="1:20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51</v>
      </c>
      <c r="J1658">
        <v>60</v>
      </c>
      <c r="K1658">
        <v>100</v>
      </c>
      <c r="L1658">
        <v>850</v>
      </c>
      <c r="M1658">
        <v>11</v>
      </c>
      <c r="N1658" s="2">
        <v>41912</v>
      </c>
      <c r="O1658" s="19" t="str">
        <f>VLOOKUP(Coffee_data[[#This Row],[Area Code]],Location!$B$1:$E$157,2,FALSE)</f>
        <v>Florida</v>
      </c>
      <c r="P1658" s="19" t="str">
        <f>VLOOKUP(Coffee_data[[#This Row],[Area Code]],Location!$B$1:$E$157,3,FALSE)</f>
        <v>East</v>
      </c>
      <c r="Q1658" s="19" t="str">
        <f>VLOOKUP(Coffee_data[[#This Row],[Area Code]],Location!$B$1:$E$157,4,FALSE)</f>
        <v>Major Market</v>
      </c>
      <c r="R1658" s="56" t="str">
        <f>HLOOKUP(Coffee_data[[#This Row],[ProductId]],Product!$B$4:$O$7,2,FALSE)</f>
        <v>Regular</v>
      </c>
      <c r="S1658" s="56" t="str">
        <f>HLOOKUP(Coffee_data[[#This Row],[ProductId]],Product!$B$4:$O$7,3,FALSE)</f>
        <v>Tea</v>
      </c>
      <c r="T1658" s="56" t="str">
        <f>HLOOKUP(Coffee_data[[#This Row],[ProductId]],Product!$B$4:$O$7,4,FALSE)</f>
        <v>Darjeeling</v>
      </c>
    </row>
    <row r="1659" spans="1:20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37</v>
      </c>
      <c r="J1659">
        <v>70</v>
      </c>
      <c r="K1659">
        <v>120</v>
      </c>
      <c r="L1659">
        <v>863</v>
      </c>
      <c r="M1659">
        <v>13</v>
      </c>
      <c r="N1659" s="2">
        <v>41912</v>
      </c>
      <c r="O1659" s="19" t="str">
        <f>VLOOKUP(Coffee_data[[#This Row],[Area Code]],Location!$B$1:$E$157,2,FALSE)</f>
        <v>Florida</v>
      </c>
      <c r="P1659" s="19" t="str">
        <f>VLOOKUP(Coffee_data[[#This Row],[Area Code]],Location!$B$1:$E$157,3,FALSE)</f>
        <v>East</v>
      </c>
      <c r="Q1659" s="19" t="str">
        <f>VLOOKUP(Coffee_data[[#This Row],[Area Code]],Location!$B$1:$E$157,4,FALSE)</f>
        <v>Major Market</v>
      </c>
      <c r="R1659" s="56" t="str">
        <f>HLOOKUP(Coffee_data[[#This Row],[ProductId]],Product!$B$4:$O$7,2,FALSE)</f>
        <v>Regular</v>
      </c>
      <c r="S1659" s="56" t="str">
        <f>HLOOKUP(Coffee_data[[#This Row],[ProductId]],Product!$B$4:$O$7,3,FALSE)</f>
        <v>Tea</v>
      </c>
      <c r="T1659" s="56" t="str">
        <f>HLOOKUP(Coffee_data[[#This Row],[ProductId]],Product!$B$4:$O$7,4,FALSE)</f>
        <v>Green Tea</v>
      </c>
    </row>
    <row r="1660" spans="1:20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28</v>
      </c>
      <c r="L1660">
        <v>386</v>
      </c>
      <c r="M1660">
        <v>8</v>
      </c>
      <c r="N1660" s="2">
        <v>41912</v>
      </c>
      <c r="O1660" s="19" t="str">
        <f>VLOOKUP(Coffee_data[[#This Row],[Area Code]],Location!$B$1:$E$157,2,FALSE)</f>
        <v>Florida</v>
      </c>
      <c r="P1660" s="19" t="str">
        <f>VLOOKUP(Coffee_data[[#This Row],[Area Code]],Location!$B$1:$E$157,3,FALSE)</f>
        <v>East</v>
      </c>
      <c r="Q1660" s="19" t="str">
        <f>VLOOKUP(Coffee_data[[#This Row],[Area Code]],Location!$B$1:$E$157,4,FALSE)</f>
        <v>Major Market</v>
      </c>
      <c r="R1660" s="56" t="str">
        <f>HLOOKUP(Coffee_data[[#This Row],[ProductId]],Product!$B$4:$O$7,2,FALSE)</f>
        <v>Decaf</v>
      </c>
      <c r="S1660" s="56" t="str">
        <f>HLOOKUP(Coffee_data[[#This Row],[ProductId]],Product!$B$4:$O$7,3,FALSE)</f>
        <v>Herbal Tea</v>
      </c>
      <c r="T1660" s="56" t="str">
        <f>HLOOKUP(Coffee_data[[#This Row],[ProductId]],Product!$B$4:$O$7,4,FALSE)</f>
        <v>Chamomile</v>
      </c>
    </row>
    <row r="1661" spans="1:20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41912</v>
      </c>
      <c r="O1661" s="19" t="str">
        <f>VLOOKUP(Coffee_data[[#This Row],[Area Code]],Location!$B$1:$E$157,2,FALSE)</f>
        <v>Florida</v>
      </c>
      <c r="P1661" s="19" t="str">
        <f>VLOOKUP(Coffee_data[[#This Row],[Area Code]],Location!$B$1:$E$157,3,FALSE)</f>
        <v>East</v>
      </c>
      <c r="Q1661" s="19" t="str">
        <f>VLOOKUP(Coffee_data[[#This Row],[Area Code]],Location!$B$1:$E$157,4,FALSE)</f>
        <v>Major Market</v>
      </c>
      <c r="R1661" s="56" t="str">
        <f>HLOOKUP(Coffee_data[[#This Row],[ProductId]],Product!$B$4:$O$7,2,FALSE)</f>
        <v>Decaf</v>
      </c>
      <c r="S1661" s="56" t="str">
        <f>HLOOKUP(Coffee_data[[#This Row],[ProductId]],Product!$B$4:$O$7,3,FALSE)</f>
        <v>Herbal Tea</v>
      </c>
      <c r="T1661" s="56" t="str">
        <f>HLOOKUP(Coffee_data[[#This Row],[ProductId]],Product!$B$4:$O$7,4,FALSE)</f>
        <v>Lemon</v>
      </c>
    </row>
    <row r="1662" spans="1:20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100</v>
      </c>
      <c r="L1662">
        <v>305</v>
      </c>
      <c r="M1662">
        <v>10</v>
      </c>
      <c r="N1662" s="2">
        <v>41912</v>
      </c>
      <c r="O1662" s="19" t="str">
        <f>VLOOKUP(Coffee_data[[#This Row],[Area Code]],Location!$B$1:$E$157,2,FALSE)</f>
        <v>Florida</v>
      </c>
      <c r="P1662" s="19" t="str">
        <f>VLOOKUP(Coffee_data[[#This Row],[Area Code]],Location!$B$1:$E$157,3,FALSE)</f>
        <v>East</v>
      </c>
      <c r="Q1662" s="19" t="str">
        <f>VLOOKUP(Coffee_data[[#This Row],[Area Code]],Location!$B$1:$E$157,4,FALSE)</f>
        <v>Major Market</v>
      </c>
      <c r="R1662" s="56" t="str">
        <f>HLOOKUP(Coffee_data[[#This Row],[ProductId]],Product!$B$4:$O$7,2,FALSE)</f>
        <v>Decaf</v>
      </c>
      <c r="S1662" s="56" t="str">
        <f>HLOOKUP(Coffee_data[[#This Row],[ProductId]],Product!$B$4:$O$7,3,FALSE)</f>
        <v>Herbal Tea</v>
      </c>
      <c r="T1662" s="56" t="str">
        <f>HLOOKUP(Coffee_data[[#This Row],[ProductId]],Product!$B$4:$O$7,4,FALSE)</f>
        <v>Mint</v>
      </c>
    </row>
    <row r="1663" spans="1:20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85</v>
      </c>
      <c r="J1663">
        <v>130</v>
      </c>
      <c r="K1663">
        <v>215</v>
      </c>
      <c r="L1663">
        <v>239</v>
      </c>
      <c r="M1663">
        <v>5</v>
      </c>
      <c r="N1663" s="2">
        <v>41912</v>
      </c>
      <c r="O1663" s="19" t="str">
        <f>VLOOKUP(Coffee_data[[#This Row],[Area Code]],Location!$B$1:$E$157,2,FALSE)</f>
        <v>Florida</v>
      </c>
      <c r="P1663" s="19" t="str">
        <f>VLOOKUP(Coffee_data[[#This Row],[Area Code]],Location!$B$1:$E$157,3,FALSE)</f>
        <v>East</v>
      </c>
      <c r="Q1663" s="19" t="str">
        <f>VLOOKUP(Coffee_data[[#This Row],[Area Code]],Location!$B$1:$E$157,4,FALSE)</f>
        <v>Major Market</v>
      </c>
      <c r="R1663" s="56" t="str">
        <f>HLOOKUP(Coffee_data[[#This Row],[ProductId]],Product!$B$4:$O$7,2,FALSE)</f>
        <v>Regular</v>
      </c>
      <c r="S1663" s="56" t="str">
        <f>HLOOKUP(Coffee_data[[#This Row],[ProductId]],Product!$B$4:$O$7,3,FALSE)</f>
        <v>Espresso</v>
      </c>
      <c r="T1663" s="56" t="str">
        <f>HLOOKUP(Coffee_data[[#This Row],[ProductId]],Product!$B$4:$O$7,4,FALSE)</f>
        <v>Caffe Mocha</v>
      </c>
    </row>
    <row r="1664" spans="1:20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64</v>
      </c>
      <c r="J1664">
        <v>110</v>
      </c>
      <c r="K1664">
        <v>174</v>
      </c>
      <c r="L1664">
        <v>239</v>
      </c>
      <c r="M1664">
        <v>6</v>
      </c>
      <c r="N1664" s="2">
        <v>41912</v>
      </c>
      <c r="O1664" s="19" t="str">
        <f>VLOOKUP(Coffee_data[[#This Row],[Area Code]],Location!$B$1:$E$157,2,FALSE)</f>
        <v>Florida</v>
      </c>
      <c r="P1664" s="19" t="str">
        <f>VLOOKUP(Coffee_data[[#This Row],[Area Code]],Location!$B$1:$E$157,3,FALSE)</f>
        <v>East</v>
      </c>
      <c r="Q1664" s="19" t="str">
        <f>VLOOKUP(Coffee_data[[#This Row],[Area Code]],Location!$B$1:$E$157,4,FALSE)</f>
        <v>Major Market</v>
      </c>
      <c r="R1664" s="56" t="str">
        <f>HLOOKUP(Coffee_data[[#This Row],[ProductId]],Product!$B$4:$O$7,2,FALSE)</f>
        <v>Decaf</v>
      </c>
      <c r="S1664" s="56" t="str">
        <f>HLOOKUP(Coffee_data[[#This Row],[ProductId]],Product!$B$4:$O$7,3,FALSE)</f>
        <v>Espresso</v>
      </c>
      <c r="T1664" s="56" t="str">
        <f>HLOOKUP(Coffee_data[[#This Row],[ProductId]],Product!$B$4:$O$7,4,FALSE)</f>
        <v>Decaf Espresso</v>
      </c>
    </row>
    <row r="1665" spans="1:20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67</v>
      </c>
      <c r="J1665">
        <v>110</v>
      </c>
      <c r="K1665">
        <v>177</v>
      </c>
      <c r="L1665">
        <v>561</v>
      </c>
      <c r="M1665">
        <v>3</v>
      </c>
      <c r="N1665" s="2">
        <v>41912</v>
      </c>
      <c r="O1665" s="19" t="str">
        <f>VLOOKUP(Coffee_data[[#This Row],[Area Code]],Location!$B$1:$E$157,2,FALSE)</f>
        <v>Florida</v>
      </c>
      <c r="P1665" s="19" t="str">
        <f>VLOOKUP(Coffee_data[[#This Row],[Area Code]],Location!$B$1:$E$157,3,FALSE)</f>
        <v>East</v>
      </c>
      <c r="Q1665" s="19" t="str">
        <f>VLOOKUP(Coffee_data[[#This Row],[Area Code]],Location!$B$1:$E$157,4,FALSE)</f>
        <v>Major Market</v>
      </c>
      <c r="R1665" s="56" t="str">
        <f>HLOOKUP(Coffee_data[[#This Row],[ProductId]],Product!$B$4:$O$7,2,FALSE)</f>
        <v>Decaf</v>
      </c>
      <c r="S1665" s="56" t="str">
        <f>HLOOKUP(Coffee_data[[#This Row],[ProductId]],Product!$B$4:$O$7,3,FALSE)</f>
        <v>Coffee</v>
      </c>
      <c r="T1665" s="56" t="str">
        <f>HLOOKUP(Coffee_data[[#This Row],[ProductId]],Product!$B$4:$O$7,4,FALSE)</f>
        <v>Decaf Irish Cream</v>
      </c>
    </row>
    <row r="1666" spans="1:20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58</v>
      </c>
      <c r="J1666">
        <v>110</v>
      </c>
      <c r="K1666">
        <v>170</v>
      </c>
      <c r="L1666">
        <v>407</v>
      </c>
      <c r="M1666">
        <v>2</v>
      </c>
      <c r="N1666" s="2">
        <v>41912</v>
      </c>
      <c r="O1666" s="19" t="str">
        <f>VLOOKUP(Coffee_data[[#This Row],[Area Code]],Location!$B$1:$E$157,2,FALSE)</f>
        <v>Florida</v>
      </c>
      <c r="P1666" s="19" t="str">
        <f>VLOOKUP(Coffee_data[[#This Row],[Area Code]],Location!$B$1:$E$157,3,FALSE)</f>
        <v>East</v>
      </c>
      <c r="Q1666" s="19" t="str">
        <f>VLOOKUP(Coffee_data[[#This Row],[Area Code]],Location!$B$1:$E$157,4,FALSE)</f>
        <v>Major Market</v>
      </c>
      <c r="R1666" s="56" t="str">
        <f>HLOOKUP(Coffee_data[[#This Row],[ProductId]],Product!$B$4:$O$7,2,FALSE)</f>
        <v>Regular</v>
      </c>
      <c r="S1666" s="56" t="str">
        <f>HLOOKUP(Coffee_data[[#This Row],[ProductId]],Product!$B$4:$O$7,3,FALSE)</f>
        <v>Coffee</v>
      </c>
      <c r="T1666" s="56" t="str">
        <f>HLOOKUP(Coffee_data[[#This Row],[ProductId]],Product!$B$4:$O$7,4,FALSE)</f>
        <v>Columbian</v>
      </c>
    </row>
    <row r="1667" spans="1:20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59</v>
      </c>
      <c r="L1667">
        <v>508</v>
      </c>
      <c r="M1667">
        <v>11</v>
      </c>
      <c r="N1667" s="2">
        <v>41912</v>
      </c>
      <c r="O1667" s="19" t="str">
        <f>VLOOKUP(Coffee_data[[#This Row],[Area Code]],Location!$B$1:$E$157,2,FALSE)</f>
        <v>Massachusetts</v>
      </c>
      <c r="P1667" s="19" t="str">
        <f>VLOOKUP(Coffee_data[[#This Row],[Area Code]],Location!$B$1:$E$157,3,FALSE)</f>
        <v>East</v>
      </c>
      <c r="Q1667" s="19" t="str">
        <f>VLOOKUP(Coffee_data[[#This Row],[Area Code]],Location!$B$1:$E$157,4,FALSE)</f>
        <v>Major Market</v>
      </c>
      <c r="R1667" s="56" t="str">
        <f>HLOOKUP(Coffee_data[[#This Row],[ProductId]],Product!$B$4:$O$7,2,FALSE)</f>
        <v>Regular</v>
      </c>
      <c r="S1667" s="56" t="str">
        <f>HLOOKUP(Coffee_data[[#This Row],[ProductId]],Product!$B$4:$O$7,3,FALSE)</f>
        <v>Tea</v>
      </c>
      <c r="T1667" s="56" t="str">
        <f>HLOOKUP(Coffee_data[[#This Row],[ProductId]],Product!$B$4:$O$7,4,FALSE)</f>
        <v>Darjeeling</v>
      </c>
    </row>
    <row r="1668" spans="1:20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63</v>
      </c>
      <c r="L1668">
        <v>413</v>
      </c>
      <c r="M1668">
        <v>13</v>
      </c>
      <c r="N1668" s="2">
        <v>41912</v>
      </c>
      <c r="O1668" s="19" t="str">
        <f>VLOOKUP(Coffee_data[[#This Row],[Area Code]],Location!$B$1:$E$157,2,FALSE)</f>
        <v>Massachusetts</v>
      </c>
      <c r="P1668" s="19" t="str">
        <f>VLOOKUP(Coffee_data[[#This Row],[Area Code]],Location!$B$1:$E$157,3,FALSE)</f>
        <v>East</v>
      </c>
      <c r="Q1668" s="19" t="str">
        <f>VLOOKUP(Coffee_data[[#This Row],[Area Code]],Location!$B$1:$E$157,4,FALSE)</f>
        <v>Major Market</v>
      </c>
      <c r="R1668" s="56" t="str">
        <f>HLOOKUP(Coffee_data[[#This Row],[ProductId]],Product!$B$4:$O$7,2,FALSE)</f>
        <v>Regular</v>
      </c>
      <c r="S1668" s="56" t="str">
        <f>HLOOKUP(Coffee_data[[#This Row],[ProductId]],Product!$B$4:$O$7,3,FALSE)</f>
        <v>Tea</v>
      </c>
      <c r="T1668" s="56" t="str">
        <f>HLOOKUP(Coffee_data[[#This Row],[ProductId]],Product!$B$4:$O$7,4,FALSE)</f>
        <v>Green Tea</v>
      </c>
    </row>
    <row r="1669" spans="1:20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39</v>
      </c>
      <c r="J1669">
        <v>30</v>
      </c>
      <c r="K1669">
        <v>60</v>
      </c>
      <c r="L1669">
        <v>781</v>
      </c>
      <c r="M1669">
        <v>9</v>
      </c>
      <c r="N1669" s="2">
        <v>41912</v>
      </c>
      <c r="O1669" s="19" t="str">
        <f>VLOOKUP(Coffee_data[[#This Row],[Area Code]],Location!$B$1:$E$157,2,FALSE)</f>
        <v>Massachusetts</v>
      </c>
      <c r="P1669" s="19" t="str">
        <f>VLOOKUP(Coffee_data[[#This Row],[Area Code]],Location!$B$1:$E$157,3,FALSE)</f>
        <v>East</v>
      </c>
      <c r="Q1669" s="19" t="str">
        <f>VLOOKUP(Coffee_data[[#This Row],[Area Code]],Location!$B$1:$E$157,4,FALSE)</f>
        <v>Major Market</v>
      </c>
      <c r="R1669" s="56" t="str">
        <f>HLOOKUP(Coffee_data[[#This Row],[ProductId]],Product!$B$4:$O$7,2,FALSE)</f>
        <v>Decaf</v>
      </c>
      <c r="S1669" s="56" t="str">
        <f>HLOOKUP(Coffee_data[[#This Row],[ProductId]],Product!$B$4:$O$7,3,FALSE)</f>
        <v>Herbal Tea</v>
      </c>
      <c r="T1669" s="56" t="str">
        <f>HLOOKUP(Coffee_data[[#This Row],[ProductId]],Product!$B$4:$O$7,4,FALSE)</f>
        <v>Lemon</v>
      </c>
    </row>
    <row r="1670" spans="1:20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35</v>
      </c>
      <c r="J1670">
        <v>70</v>
      </c>
      <c r="K1670">
        <v>95</v>
      </c>
      <c r="L1670">
        <v>774</v>
      </c>
      <c r="M1670">
        <v>5</v>
      </c>
      <c r="N1670" s="2">
        <v>41912</v>
      </c>
      <c r="O1670" s="19" t="str">
        <f>VLOOKUP(Coffee_data[[#This Row],[Area Code]],Location!$B$1:$E$157,2,FALSE)</f>
        <v>Massachusetts</v>
      </c>
      <c r="P1670" s="19" t="str">
        <f>VLOOKUP(Coffee_data[[#This Row],[Area Code]],Location!$B$1:$E$157,3,FALSE)</f>
        <v>East</v>
      </c>
      <c r="Q1670" s="19" t="str">
        <f>VLOOKUP(Coffee_data[[#This Row],[Area Code]],Location!$B$1:$E$157,4,FALSE)</f>
        <v>Major Market</v>
      </c>
      <c r="R1670" s="56" t="str">
        <f>HLOOKUP(Coffee_data[[#This Row],[ProductId]],Product!$B$4:$O$7,2,FALSE)</f>
        <v>Regular</v>
      </c>
      <c r="S1670" s="56" t="str">
        <f>HLOOKUP(Coffee_data[[#This Row],[ProductId]],Product!$B$4:$O$7,3,FALSE)</f>
        <v>Espresso</v>
      </c>
      <c r="T1670" s="56" t="str">
        <f>HLOOKUP(Coffee_data[[#This Row],[ProductId]],Product!$B$4:$O$7,4,FALSE)</f>
        <v>Caffe Mocha</v>
      </c>
    </row>
    <row r="1671" spans="1:20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73</v>
      </c>
      <c r="J1671">
        <v>160</v>
      </c>
      <c r="K1671">
        <v>300</v>
      </c>
      <c r="L1671">
        <v>781</v>
      </c>
      <c r="M1671">
        <v>7</v>
      </c>
      <c r="N1671" s="2">
        <v>41912</v>
      </c>
      <c r="O1671" s="19" t="str">
        <f>VLOOKUP(Coffee_data[[#This Row],[Area Code]],Location!$B$1:$E$157,2,FALSE)</f>
        <v>Massachusetts</v>
      </c>
      <c r="P1671" s="19" t="str">
        <f>VLOOKUP(Coffee_data[[#This Row],[Area Code]],Location!$B$1:$E$157,3,FALSE)</f>
        <v>East</v>
      </c>
      <c r="Q1671" s="19" t="str">
        <f>VLOOKUP(Coffee_data[[#This Row],[Area Code]],Location!$B$1:$E$157,4,FALSE)</f>
        <v>Major Market</v>
      </c>
      <c r="R1671" s="56" t="str">
        <f>HLOOKUP(Coffee_data[[#This Row],[ProductId]],Product!$B$4:$O$7,2,FALSE)</f>
        <v>Regular</v>
      </c>
      <c r="S1671" s="56" t="str">
        <f>HLOOKUP(Coffee_data[[#This Row],[ProductId]],Product!$B$4:$O$7,3,FALSE)</f>
        <v>Espresso</v>
      </c>
      <c r="T1671" s="56" t="str">
        <f>HLOOKUP(Coffee_data[[#This Row],[ProductId]],Product!$B$4:$O$7,4,FALSE)</f>
        <v>Regular Espresso</v>
      </c>
    </row>
    <row r="1672" spans="1:20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48</v>
      </c>
      <c r="J1672">
        <v>350</v>
      </c>
      <c r="K1672">
        <v>402</v>
      </c>
      <c r="L1672">
        <v>857</v>
      </c>
      <c r="M1672">
        <v>2</v>
      </c>
      <c r="N1672" s="2">
        <v>41912</v>
      </c>
      <c r="O1672" s="19" t="str">
        <f>VLOOKUP(Coffee_data[[#This Row],[Area Code]],Location!$B$1:$E$157,2,FALSE)</f>
        <v>Massachusetts</v>
      </c>
      <c r="P1672" s="19" t="str">
        <f>VLOOKUP(Coffee_data[[#This Row],[Area Code]],Location!$B$1:$E$157,3,FALSE)</f>
        <v>East</v>
      </c>
      <c r="Q1672" s="19" t="str">
        <f>VLOOKUP(Coffee_data[[#This Row],[Area Code]],Location!$B$1:$E$157,4,FALSE)</f>
        <v>Major Market</v>
      </c>
      <c r="R1672" s="56" t="str">
        <f>HLOOKUP(Coffee_data[[#This Row],[ProductId]],Product!$B$4:$O$7,2,FALSE)</f>
        <v>Regular</v>
      </c>
      <c r="S1672" s="56" t="str">
        <f>HLOOKUP(Coffee_data[[#This Row],[ProductId]],Product!$B$4:$O$7,3,FALSE)</f>
        <v>Coffee</v>
      </c>
      <c r="T1672" s="56" t="str">
        <f>HLOOKUP(Coffee_data[[#This Row],[ProductId]],Product!$B$4:$O$7,4,FALSE)</f>
        <v>Columbian</v>
      </c>
    </row>
    <row r="1673" spans="1:20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41912</v>
      </c>
      <c r="O1673" s="19" t="str">
        <f>VLOOKUP(Coffee_data[[#This Row],[Area Code]],Location!$B$1:$E$157,2,FALSE)</f>
        <v>New Hampshire</v>
      </c>
      <c r="P1673" s="19" t="str">
        <f>VLOOKUP(Coffee_data[[#This Row],[Area Code]],Location!$B$1:$E$157,3,FALSE)</f>
        <v>East</v>
      </c>
      <c r="Q1673" s="19" t="str">
        <f>VLOOKUP(Coffee_data[[#This Row],[Area Code]],Location!$B$1:$E$157,4,FALSE)</f>
        <v>Small Market</v>
      </c>
      <c r="R1673" s="56" t="str">
        <f>HLOOKUP(Coffee_data[[#This Row],[ProductId]],Product!$B$4:$O$7,2,FALSE)</f>
        <v>Regular</v>
      </c>
      <c r="S1673" s="56" t="str">
        <f>HLOOKUP(Coffee_data[[#This Row],[ProductId]],Product!$B$4:$O$7,3,FALSE)</f>
        <v>Tea</v>
      </c>
      <c r="T1673" s="56" t="str">
        <f>HLOOKUP(Coffee_data[[#This Row],[ProductId]],Product!$B$4:$O$7,4,FALSE)</f>
        <v>Darjeeling</v>
      </c>
    </row>
    <row r="1674" spans="1:20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41912</v>
      </c>
      <c r="O1674" s="19" t="str">
        <f>VLOOKUP(Coffee_data[[#This Row],[Area Code]],Location!$B$1:$E$157,2,FALSE)</f>
        <v>New Hampshire</v>
      </c>
      <c r="P1674" s="19" t="str">
        <f>VLOOKUP(Coffee_data[[#This Row],[Area Code]],Location!$B$1:$E$157,3,FALSE)</f>
        <v>East</v>
      </c>
      <c r="Q1674" s="19" t="str">
        <f>VLOOKUP(Coffee_data[[#This Row],[Area Code]],Location!$B$1:$E$157,4,FALSE)</f>
        <v>Small Market</v>
      </c>
      <c r="R1674" s="56" t="str">
        <f>HLOOKUP(Coffee_data[[#This Row],[ProductId]],Product!$B$4:$O$7,2,FALSE)</f>
        <v>Regular</v>
      </c>
      <c r="S1674" s="56" t="str">
        <f>HLOOKUP(Coffee_data[[#This Row],[ProductId]],Product!$B$4:$O$7,3,FALSE)</f>
        <v>Tea</v>
      </c>
      <c r="T1674" s="56" t="str">
        <f>HLOOKUP(Coffee_data[[#This Row],[ProductId]],Product!$B$4:$O$7,4,FALSE)</f>
        <v>Green Tea</v>
      </c>
    </row>
    <row r="1675" spans="1:20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31</v>
      </c>
      <c r="L1675">
        <v>603</v>
      </c>
      <c r="M1675">
        <v>9</v>
      </c>
      <c r="N1675" s="2">
        <v>41912</v>
      </c>
      <c r="O1675" s="19" t="str">
        <f>VLOOKUP(Coffee_data[[#This Row],[Area Code]],Location!$B$1:$E$157,2,FALSE)</f>
        <v>New Hampshire</v>
      </c>
      <c r="P1675" s="19" t="str">
        <f>VLOOKUP(Coffee_data[[#This Row],[Area Code]],Location!$B$1:$E$157,3,FALSE)</f>
        <v>East</v>
      </c>
      <c r="Q1675" s="19" t="str">
        <f>VLOOKUP(Coffee_data[[#This Row],[Area Code]],Location!$B$1:$E$157,4,FALSE)</f>
        <v>Small Market</v>
      </c>
      <c r="R1675" s="56" t="str">
        <f>HLOOKUP(Coffee_data[[#This Row],[ProductId]],Product!$B$4:$O$7,2,FALSE)</f>
        <v>Decaf</v>
      </c>
      <c r="S1675" s="56" t="str">
        <f>HLOOKUP(Coffee_data[[#This Row],[ProductId]],Product!$B$4:$O$7,3,FALSE)</f>
        <v>Herbal Tea</v>
      </c>
      <c r="T1675" s="56" t="str">
        <f>HLOOKUP(Coffee_data[[#This Row],[ProductId]],Product!$B$4:$O$7,4,FALSE)</f>
        <v>Lemon</v>
      </c>
    </row>
    <row r="1676" spans="1:20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25</v>
      </c>
      <c r="J1676">
        <v>60</v>
      </c>
      <c r="K1676">
        <v>85</v>
      </c>
      <c r="L1676">
        <v>603</v>
      </c>
      <c r="M1676">
        <v>5</v>
      </c>
      <c r="N1676" s="2">
        <v>41912</v>
      </c>
      <c r="O1676" s="19" t="str">
        <f>VLOOKUP(Coffee_data[[#This Row],[Area Code]],Location!$B$1:$E$157,2,FALSE)</f>
        <v>New Hampshire</v>
      </c>
      <c r="P1676" s="19" t="str">
        <f>VLOOKUP(Coffee_data[[#This Row],[Area Code]],Location!$B$1:$E$157,3,FALSE)</f>
        <v>East</v>
      </c>
      <c r="Q1676" s="19" t="str">
        <f>VLOOKUP(Coffee_data[[#This Row],[Area Code]],Location!$B$1:$E$157,4,FALSE)</f>
        <v>Small Market</v>
      </c>
      <c r="R1676" s="56" t="str">
        <f>HLOOKUP(Coffee_data[[#This Row],[ProductId]],Product!$B$4:$O$7,2,FALSE)</f>
        <v>Regular</v>
      </c>
      <c r="S1676" s="56" t="str">
        <f>HLOOKUP(Coffee_data[[#This Row],[ProductId]],Product!$B$4:$O$7,3,FALSE)</f>
        <v>Espresso</v>
      </c>
      <c r="T1676" s="56" t="str">
        <f>HLOOKUP(Coffee_data[[#This Row],[ProductId]],Product!$B$4:$O$7,4,FALSE)</f>
        <v>Caffe Mocha</v>
      </c>
    </row>
    <row r="1677" spans="1:20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33</v>
      </c>
      <c r="L1677">
        <v>603</v>
      </c>
      <c r="M1677">
        <v>7</v>
      </c>
      <c r="N1677" s="2">
        <v>41912</v>
      </c>
      <c r="O1677" s="19" t="str">
        <f>VLOOKUP(Coffee_data[[#This Row],[Area Code]],Location!$B$1:$E$157,2,FALSE)</f>
        <v>New Hampshire</v>
      </c>
      <c r="P1677" s="19" t="str">
        <f>VLOOKUP(Coffee_data[[#This Row],[Area Code]],Location!$B$1:$E$157,3,FALSE)</f>
        <v>East</v>
      </c>
      <c r="Q1677" s="19" t="str">
        <f>VLOOKUP(Coffee_data[[#This Row],[Area Code]],Location!$B$1:$E$157,4,FALSE)</f>
        <v>Small Market</v>
      </c>
      <c r="R1677" s="56" t="str">
        <f>HLOOKUP(Coffee_data[[#This Row],[ProductId]],Product!$B$4:$O$7,2,FALSE)</f>
        <v>Regular</v>
      </c>
      <c r="S1677" s="56" t="str">
        <f>HLOOKUP(Coffee_data[[#This Row],[ProductId]],Product!$B$4:$O$7,3,FALSE)</f>
        <v>Espresso</v>
      </c>
      <c r="T1677" s="56" t="str">
        <f>HLOOKUP(Coffee_data[[#This Row],[ProductId]],Product!$B$4:$O$7,4,FALSE)</f>
        <v>Regular Espresso</v>
      </c>
    </row>
    <row r="1678" spans="1:20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32</v>
      </c>
      <c r="J1678">
        <v>60</v>
      </c>
      <c r="K1678">
        <v>92</v>
      </c>
      <c r="L1678">
        <v>603</v>
      </c>
      <c r="M1678">
        <v>2</v>
      </c>
      <c r="N1678" s="2">
        <v>41912</v>
      </c>
      <c r="O1678" s="19" t="str">
        <f>VLOOKUP(Coffee_data[[#This Row],[Area Code]],Location!$B$1:$E$157,2,FALSE)</f>
        <v>New Hampshire</v>
      </c>
      <c r="P1678" s="19" t="str">
        <f>VLOOKUP(Coffee_data[[#This Row],[Area Code]],Location!$B$1:$E$157,3,FALSE)</f>
        <v>East</v>
      </c>
      <c r="Q1678" s="19" t="str">
        <f>VLOOKUP(Coffee_data[[#This Row],[Area Code]],Location!$B$1:$E$157,4,FALSE)</f>
        <v>Small Market</v>
      </c>
      <c r="R1678" s="56" t="str">
        <f>HLOOKUP(Coffee_data[[#This Row],[ProductId]],Product!$B$4:$O$7,2,FALSE)</f>
        <v>Regular</v>
      </c>
      <c r="S1678" s="56" t="str">
        <f>HLOOKUP(Coffee_data[[#This Row],[ProductId]],Product!$B$4:$O$7,3,FALSE)</f>
        <v>Coffee</v>
      </c>
      <c r="T1678" s="56" t="str">
        <f>HLOOKUP(Coffee_data[[#This Row],[ProductId]],Product!$B$4:$O$7,4,FALSE)</f>
        <v>Columbian</v>
      </c>
    </row>
    <row r="1679" spans="1:20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29</v>
      </c>
      <c r="J1679">
        <v>60</v>
      </c>
      <c r="K1679">
        <v>89</v>
      </c>
      <c r="L1679">
        <v>603</v>
      </c>
      <c r="M1679">
        <v>1</v>
      </c>
      <c r="N1679" s="2">
        <v>41912</v>
      </c>
      <c r="O1679" s="19" t="str">
        <f>VLOOKUP(Coffee_data[[#This Row],[Area Code]],Location!$B$1:$E$157,2,FALSE)</f>
        <v>New Hampshire</v>
      </c>
      <c r="P1679" s="19" t="str">
        <f>VLOOKUP(Coffee_data[[#This Row],[Area Code]],Location!$B$1:$E$157,3,FALSE)</f>
        <v>East</v>
      </c>
      <c r="Q1679" s="19" t="str">
        <f>VLOOKUP(Coffee_data[[#This Row],[Area Code]],Location!$B$1:$E$157,4,FALSE)</f>
        <v>Small Market</v>
      </c>
      <c r="R1679" s="56" t="str">
        <f>HLOOKUP(Coffee_data[[#This Row],[ProductId]],Product!$B$4:$O$7,2,FALSE)</f>
        <v>Regular</v>
      </c>
      <c r="S1679" s="56" t="str">
        <f>HLOOKUP(Coffee_data[[#This Row],[ProductId]],Product!$B$4:$O$7,3,FALSE)</f>
        <v>Coffee</v>
      </c>
      <c r="T1679" s="56" t="str">
        <f>HLOOKUP(Coffee_data[[#This Row],[ProductId]],Product!$B$4:$O$7,4,FALSE)</f>
        <v>Amaretto</v>
      </c>
    </row>
    <row r="1680" spans="1:20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82</v>
      </c>
      <c r="J1680">
        <v>170</v>
      </c>
      <c r="K1680">
        <v>269</v>
      </c>
      <c r="L1680">
        <v>516</v>
      </c>
      <c r="M1680">
        <v>11</v>
      </c>
      <c r="N1680" s="2">
        <v>41912</v>
      </c>
      <c r="O1680" s="19" t="str">
        <f>VLOOKUP(Coffee_data[[#This Row],[Area Code]],Location!$B$1:$E$157,2,FALSE)</f>
        <v>New York</v>
      </c>
      <c r="P1680" s="19" t="str">
        <f>VLOOKUP(Coffee_data[[#This Row],[Area Code]],Location!$B$1:$E$157,3,FALSE)</f>
        <v>East</v>
      </c>
      <c r="Q1680" s="19" t="str">
        <f>VLOOKUP(Coffee_data[[#This Row],[Area Code]],Location!$B$1:$E$157,4,FALSE)</f>
        <v>Major Market</v>
      </c>
      <c r="R1680" s="56" t="str">
        <f>HLOOKUP(Coffee_data[[#This Row],[ProductId]],Product!$B$4:$O$7,2,FALSE)</f>
        <v>Regular</v>
      </c>
      <c r="S1680" s="56" t="str">
        <f>HLOOKUP(Coffee_data[[#This Row],[ProductId]],Product!$B$4:$O$7,3,FALSE)</f>
        <v>Tea</v>
      </c>
      <c r="T1680" s="56" t="str">
        <f>HLOOKUP(Coffee_data[[#This Row],[ProductId]],Product!$B$4:$O$7,4,FALSE)</f>
        <v>Darjeeling</v>
      </c>
    </row>
    <row r="1681" spans="1:20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332</v>
      </c>
      <c r="L1681">
        <v>716</v>
      </c>
      <c r="M1681">
        <v>12</v>
      </c>
      <c r="N1681" s="2">
        <v>41912</v>
      </c>
      <c r="O1681" s="19" t="str">
        <f>VLOOKUP(Coffee_data[[#This Row],[Area Code]],Location!$B$1:$E$157,2,FALSE)</f>
        <v>New York</v>
      </c>
      <c r="P1681" s="19" t="str">
        <f>VLOOKUP(Coffee_data[[#This Row],[Area Code]],Location!$B$1:$E$157,3,FALSE)</f>
        <v>East</v>
      </c>
      <c r="Q1681" s="19" t="str">
        <f>VLOOKUP(Coffee_data[[#This Row],[Area Code]],Location!$B$1:$E$157,4,FALSE)</f>
        <v>Major Market</v>
      </c>
      <c r="R1681" s="56" t="str">
        <f>HLOOKUP(Coffee_data[[#This Row],[ProductId]],Product!$B$4:$O$7,2,FALSE)</f>
        <v>Regular</v>
      </c>
      <c r="S1681" s="56" t="str">
        <f>HLOOKUP(Coffee_data[[#This Row],[ProductId]],Product!$B$4:$O$7,3,FALSE)</f>
        <v>Tea</v>
      </c>
      <c r="T1681" s="56" t="str">
        <f>HLOOKUP(Coffee_data[[#This Row],[ProductId]],Product!$B$4:$O$7,4,FALSE)</f>
        <v>Earl Grey</v>
      </c>
    </row>
    <row r="1682" spans="1:20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187</v>
      </c>
      <c r="L1682">
        <v>518</v>
      </c>
      <c r="M1682">
        <v>13</v>
      </c>
      <c r="N1682" s="2">
        <v>41912</v>
      </c>
      <c r="O1682" s="19" t="str">
        <f>VLOOKUP(Coffee_data[[#This Row],[Area Code]],Location!$B$1:$E$157,2,FALSE)</f>
        <v>New York</v>
      </c>
      <c r="P1682" s="19" t="str">
        <f>VLOOKUP(Coffee_data[[#This Row],[Area Code]],Location!$B$1:$E$157,3,FALSE)</f>
        <v>East</v>
      </c>
      <c r="Q1682" s="19" t="str">
        <f>VLOOKUP(Coffee_data[[#This Row],[Area Code]],Location!$B$1:$E$157,4,FALSE)</f>
        <v>Major Market</v>
      </c>
      <c r="R1682" s="56" t="str">
        <f>HLOOKUP(Coffee_data[[#This Row],[ProductId]],Product!$B$4:$O$7,2,FALSE)</f>
        <v>Regular</v>
      </c>
      <c r="S1682" s="56" t="str">
        <f>HLOOKUP(Coffee_data[[#This Row],[ProductId]],Product!$B$4:$O$7,3,FALSE)</f>
        <v>Tea</v>
      </c>
      <c r="T1682" s="56" t="str">
        <f>HLOOKUP(Coffee_data[[#This Row],[ProductId]],Product!$B$4:$O$7,4,FALSE)</f>
        <v>Green Tea</v>
      </c>
    </row>
    <row r="1683" spans="1:20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171</v>
      </c>
      <c r="J1683">
        <v>150</v>
      </c>
      <c r="K1683">
        <v>299</v>
      </c>
      <c r="L1683">
        <v>845</v>
      </c>
      <c r="M1683">
        <v>9</v>
      </c>
      <c r="N1683" s="2">
        <v>41912</v>
      </c>
      <c r="O1683" s="19" t="str">
        <f>VLOOKUP(Coffee_data[[#This Row],[Area Code]],Location!$B$1:$E$157,2,FALSE)</f>
        <v>New York</v>
      </c>
      <c r="P1683" s="19" t="str">
        <f>VLOOKUP(Coffee_data[[#This Row],[Area Code]],Location!$B$1:$E$157,3,FALSE)</f>
        <v>East</v>
      </c>
      <c r="Q1683" s="19" t="str">
        <f>VLOOKUP(Coffee_data[[#This Row],[Area Code]],Location!$B$1:$E$157,4,FALSE)</f>
        <v>Major Market</v>
      </c>
      <c r="R1683" s="56" t="str">
        <f>HLOOKUP(Coffee_data[[#This Row],[ProductId]],Product!$B$4:$O$7,2,FALSE)</f>
        <v>Decaf</v>
      </c>
      <c r="S1683" s="56" t="str">
        <f>HLOOKUP(Coffee_data[[#This Row],[ProductId]],Product!$B$4:$O$7,3,FALSE)</f>
        <v>Herbal Tea</v>
      </c>
      <c r="T1683" s="56" t="str">
        <f>HLOOKUP(Coffee_data[[#This Row],[ProductId]],Product!$B$4:$O$7,4,FALSE)</f>
        <v>Lemon</v>
      </c>
    </row>
    <row r="1684" spans="1:20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182</v>
      </c>
      <c r="J1684">
        <v>-50</v>
      </c>
      <c r="K1684">
        <v>80</v>
      </c>
      <c r="L1684">
        <v>315</v>
      </c>
      <c r="M1684">
        <v>10</v>
      </c>
      <c r="N1684" s="2">
        <v>41912</v>
      </c>
      <c r="O1684" s="19" t="str">
        <f>VLOOKUP(Coffee_data[[#This Row],[Area Code]],Location!$B$1:$E$157,2,FALSE)</f>
        <v>New York</v>
      </c>
      <c r="P1684" s="19" t="str">
        <f>VLOOKUP(Coffee_data[[#This Row],[Area Code]],Location!$B$1:$E$157,3,FALSE)</f>
        <v>East</v>
      </c>
      <c r="Q1684" s="19" t="str">
        <f>VLOOKUP(Coffee_data[[#This Row],[Area Code]],Location!$B$1:$E$157,4,FALSE)</f>
        <v>Major Market</v>
      </c>
      <c r="R1684" s="56" t="str">
        <f>HLOOKUP(Coffee_data[[#This Row],[ProductId]],Product!$B$4:$O$7,2,FALSE)</f>
        <v>Decaf</v>
      </c>
      <c r="S1684" s="56" t="str">
        <f>HLOOKUP(Coffee_data[[#This Row],[ProductId]],Product!$B$4:$O$7,3,FALSE)</f>
        <v>Herbal Tea</v>
      </c>
      <c r="T1684" s="56" t="str">
        <f>HLOOKUP(Coffee_data[[#This Row],[ProductId]],Product!$B$4:$O$7,4,FALSE)</f>
        <v>Mint</v>
      </c>
    </row>
    <row r="1685" spans="1:20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55</v>
      </c>
      <c r="L1685">
        <v>845</v>
      </c>
      <c r="M1685">
        <v>5</v>
      </c>
      <c r="N1685" s="2">
        <v>41912</v>
      </c>
      <c r="O1685" s="19" t="str">
        <f>VLOOKUP(Coffee_data[[#This Row],[Area Code]],Location!$B$1:$E$157,2,FALSE)</f>
        <v>New York</v>
      </c>
      <c r="P1685" s="19" t="str">
        <f>VLOOKUP(Coffee_data[[#This Row],[Area Code]],Location!$B$1:$E$157,3,FALSE)</f>
        <v>East</v>
      </c>
      <c r="Q1685" s="19" t="str">
        <f>VLOOKUP(Coffee_data[[#This Row],[Area Code]],Location!$B$1:$E$157,4,FALSE)</f>
        <v>Major Market</v>
      </c>
      <c r="R1685" s="56" t="str">
        <f>HLOOKUP(Coffee_data[[#This Row],[ProductId]],Product!$B$4:$O$7,2,FALSE)</f>
        <v>Regular</v>
      </c>
      <c r="S1685" s="56" t="str">
        <f>HLOOKUP(Coffee_data[[#This Row],[ProductId]],Product!$B$4:$O$7,3,FALSE)</f>
        <v>Espresso</v>
      </c>
      <c r="T1685" s="56" t="str">
        <f>HLOOKUP(Coffee_data[[#This Row],[ProductId]],Product!$B$4:$O$7,4,FALSE)</f>
        <v>Caffe Mocha</v>
      </c>
    </row>
    <row r="1686" spans="1:20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261</v>
      </c>
      <c r="J1686">
        <v>510</v>
      </c>
      <c r="K1686">
        <v>713</v>
      </c>
      <c r="L1686">
        <v>718</v>
      </c>
      <c r="M1686">
        <v>7</v>
      </c>
      <c r="N1686" s="2">
        <v>41912</v>
      </c>
      <c r="O1686" s="19" t="str">
        <f>VLOOKUP(Coffee_data[[#This Row],[Area Code]],Location!$B$1:$E$157,2,FALSE)</f>
        <v>New York</v>
      </c>
      <c r="P1686" s="19" t="str">
        <f>VLOOKUP(Coffee_data[[#This Row],[Area Code]],Location!$B$1:$E$157,3,FALSE)</f>
        <v>East</v>
      </c>
      <c r="Q1686" s="19" t="str">
        <f>VLOOKUP(Coffee_data[[#This Row],[Area Code]],Location!$B$1:$E$157,4,FALSE)</f>
        <v>Major Market</v>
      </c>
      <c r="R1686" s="56" t="str">
        <f>HLOOKUP(Coffee_data[[#This Row],[ProductId]],Product!$B$4:$O$7,2,FALSE)</f>
        <v>Regular</v>
      </c>
      <c r="S1686" s="56" t="str">
        <f>HLOOKUP(Coffee_data[[#This Row],[ProductId]],Product!$B$4:$O$7,3,FALSE)</f>
        <v>Espresso</v>
      </c>
      <c r="T1686" s="56" t="str">
        <f>HLOOKUP(Coffee_data[[#This Row],[ProductId]],Product!$B$4:$O$7,4,FALSE)</f>
        <v>Regular Espresso</v>
      </c>
    </row>
    <row r="1687" spans="1:20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538</v>
      </c>
      <c r="L1687">
        <v>315</v>
      </c>
      <c r="M1687">
        <v>2</v>
      </c>
      <c r="N1687" s="2">
        <v>41912</v>
      </c>
      <c r="O1687" s="19" t="str">
        <f>VLOOKUP(Coffee_data[[#This Row],[Area Code]],Location!$B$1:$E$157,2,FALSE)</f>
        <v>New York</v>
      </c>
      <c r="P1687" s="19" t="str">
        <f>VLOOKUP(Coffee_data[[#This Row],[Area Code]],Location!$B$1:$E$157,3,FALSE)</f>
        <v>East</v>
      </c>
      <c r="Q1687" s="19" t="str">
        <f>VLOOKUP(Coffee_data[[#This Row],[Area Code]],Location!$B$1:$E$157,4,FALSE)</f>
        <v>Major Market</v>
      </c>
      <c r="R1687" s="56" t="str">
        <f>HLOOKUP(Coffee_data[[#This Row],[ProductId]],Product!$B$4:$O$7,2,FALSE)</f>
        <v>Regular</v>
      </c>
      <c r="S1687" s="56" t="str">
        <f>HLOOKUP(Coffee_data[[#This Row],[ProductId]],Product!$B$4:$O$7,3,FALSE)</f>
        <v>Coffee</v>
      </c>
      <c r="T1687" s="56" t="str">
        <f>HLOOKUP(Coffee_data[[#This Row],[ProductId]],Product!$B$4:$O$7,4,FALSE)</f>
        <v>Columbian</v>
      </c>
    </row>
    <row r="1688" spans="1:20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72</v>
      </c>
      <c r="J1688">
        <v>90</v>
      </c>
      <c r="K1688">
        <v>160</v>
      </c>
      <c r="L1688">
        <v>225</v>
      </c>
      <c r="M1688">
        <v>2</v>
      </c>
      <c r="N1688" s="2">
        <v>41912</v>
      </c>
      <c r="O1688" s="19" t="str">
        <f>VLOOKUP(Coffee_data[[#This Row],[Area Code]],Location!$B$1:$E$157,2,FALSE)</f>
        <v>Louisiana</v>
      </c>
      <c r="P1688" s="19" t="str">
        <f>VLOOKUP(Coffee_data[[#This Row],[Area Code]],Location!$B$1:$E$157,3,FALSE)</f>
        <v>South</v>
      </c>
      <c r="Q1688" s="19" t="str">
        <f>VLOOKUP(Coffee_data[[#This Row],[Area Code]],Location!$B$1:$E$157,4,FALSE)</f>
        <v>Small Market</v>
      </c>
      <c r="R1688" s="56" t="str">
        <f>HLOOKUP(Coffee_data[[#This Row],[ProductId]],Product!$B$4:$O$7,2,FALSE)</f>
        <v>Regular</v>
      </c>
      <c r="S1688" s="56" t="str">
        <f>HLOOKUP(Coffee_data[[#This Row],[ProductId]],Product!$B$4:$O$7,3,FALSE)</f>
        <v>Coffee</v>
      </c>
      <c r="T1688" s="56" t="str">
        <f>HLOOKUP(Coffee_data[[#This Row],[ProductId]],Product!$B$4:$O$7,4,FALSE)</f>
        <v>Columbian</v>
      </c>
    </row>
    <row r="1689" spans="1:20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67</v>
      </c>
      <c r="J1689">
        <v>90</v>
      </c>
      <c r="K1689">
        <v>160</v>
      </c>
      <c r="L1689">
        <v>225</v>
      </c>
      <c r="M1689">
        <v>3</v>
      </c>
      <c r="N1689" s="2">
        <v>41912</v>
      </c>
      <c r="O1689" s="19" t="str">
        <f>VLOOKUP(Coffee_data[[#This Row],[Area Code]],Location!$B$1:$E$157,2,FALSE)</f>
        <v>Louisiana</v>
      </c>
      <c r="P1689" s="19" t="str">
        <f>VLOOKUP(Coffee_data[[#This Row],[Area Code]],Location!$B$1:$E$157,3,FALSE)</f>
        <v>South</v>
      </c>
      <c r="Q1689" s="19" t="str">
        <f>VLOOKUP(Coffee_data[[#This Row],[Area Code]],Location!$B$1:$E$157,4,FALSE)</f>
        <v>Small Market</v>
      </c>
      <c r="R1689" s="56" t="str">
        <f>HLOOKUP(Coffee_data[[#This Row],[ProductId]],Product!$B$4:$O$7,2,FALSE)</f>
        <v>Decaf</v>
      </c>
      <c r="S1689" s="56" t="str">
        <f>HLOOKUP(Coffee_data[[#This Row],[ProductId]],Product!$B$4:$O$7,3,FALSE)</f>
        <v>Coffee</v>
      </c>
      <c r="T1689" s="56" t="str">
        <f>HLOOKUP(Coffee_data[[#This Row],[ProductId]],Product!$B$4:$O$7,4,FALSE)</f>
        <v>Decaf Irish Cream</v>
      </c>
    </row>
    <row r="1690" spans="1:20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88</v>
      </c>
      <c r="J1690">
        <v>130</v>
      </c>
      <c r="K1690">
        <v>210</v>
      </c>
      <c r="L1690">
        <v>225</v>
      </c>
      <c r="M1690">
        <v>8</v>
      </c>
      <c r="N1690" s="2">
        <v>41912</v>
      </c>
      <c r="O1690" s="19" t="str">
        <f>VLOOKUP(Coffee_data[[#This Row],[Area Code]],Location!$B$1:$E$157,2,FALSE)</f>
        <v>Louisiana</v>
      </c>
      <c r="P1690" s="19" t="str">
        <f>VLOOKUP(Coffee_data[[#This Row],[Area Code]],Location!$B$1:$E$157,3,FALSE)</f>
        <v>South</v>
      </c>
      <c r="Q1690" s="19" t="str">
        <f>VLOOKUP(Coffee_data[[#This Row],[Area Code]],Location!$B$1:$E$157,4,FALSE)</f>
        <v>Small Market</v>
      </c>
      <c r="R1690" s="56" t="str">
        <f>HLOOKUP(Coffee_data[[#This Row],[ProductId]],Product!$B$4:$O$7,2,FALSE)</f>
        <v>Decaf</v>
      </c>
      <c r="S1690" s="56" t="str">
        <f>HLOOKUP(Coffee_data[[#This Row],[ProductId]],Product!$B$4:$O$7,3,FALSE)</f>
        <v>Herbal Tea</v>
      </c>
      <c r="T1690" s="56" t="str">
        <f>HLOOKUP(Coffee_data[[#This Row],[ProductId]],Product!$B$4:$O$7,4,FALSE)</f>
        <v>Chamomile</v>
      </c>
    </row>
    <row r="1691" spans="1:20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51</v>
      </c>
      <c r="J1691">
        <v>90</v>
      </c>
      <c r="K1691">
        <v>141</v>
      </c>
      <c r="L1691">
        <v>504</v>
      </c>
      <c r="M1691">
        <v>9</v>
      </c>
      <c r="N1691" s="2">
        <v>41912</v>
      </c>
      <c r="O1691" s="19" t="str">
        <f>VLOOKUP(Coffee_data[[#This Row],[Area Code]],Location!$B$1:$E$157,2,FALSE)</f>
        <v>Louisiana</v>
      </c>
      <c r="P1691" s="19" t="str">
        <f>VLOOKUP(Coffee_data[[#This Row],[Area Code]],Location!$B$1:$E$157,3,FALSE)</f>
        <v>South</v>
      </c>
      <c r="Q1691" s="19" t="str">
        <f>VLOOKUP(Coffee_data[[#This Row],[Area Code]],Location!$B$1:$E$157,4,FALSE)</f>
        <v>Small Market</v>
      </c>
      <c r="R1691" s="56" t="str">
        <f>HLOOKUP(Coffee_data[[#This Row],[ProductId]],Product!$B$4:$O$7,2,FALSE)</f>
        <v>Decaf</v>
      </c>
      <c r="S1691" s="56" t="str">
        <f>HLOOKUP(Coffee_data[[#This Row],[ProductId]],Product!$B$4:$O$7,3,FALSE)</f>
        <v>Herbal Tea</v>
      </c>
      <c r="T1691" s="56" t="str">
        <f>HLOOKUP(Coffee_data[[#This Row],[ProductId]],Product!$B$4:$O$7,4,FALSE)</f>
        <v>Lemon</v>
      </c>
    </row>
    <row r="1692" spans="1:20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26</v>
      </c>
      <c r="J1692">
        <v>60</v>
      </c>
      <c r="K1692">
        <v>86</v>
      </c>
      <c r="L1692">
        <v>318</v>
      </c>
      <c r="M1692">
        <v>4</v>
      </c>
      <c r="N1692" s="2">
        <v>41912</v>
      </c>
      <c r="O1692" s="19" t="str">
        <f>VLOOKUP(Coffee_data[[#This Row],[Area Code]],Location!$B$1:$E$157,2,FALSE)</f>
        <v>Louisiana</v>
      </c>
      <c r="P1692" s="19" t="str">
        <f>VLOOKUP(Coffee_data[[#This Row],[Area Code]],Location!$B$1:$E$157,3,FALSE)</f>
        <v>South</v>
      </c>
      <c r="Q1692" s="19" t="str">
        <f>VLOOKUP(Coffee_data[[#This Row],[Area Code]],Location!$B$1:$E$157,4,FALSE)</f>
        <v>Small Market</v>
      </c>
      <c r="R1692" s="56" t="str">
        <f>HLOOKUP(Coffee_data[[#This Row],[ProductId]],Product!$B$4:$O$7,2,FALSE)</f>
        <v>Regular</v>
      </c>
      <c r="S1692" s="56" t="str">
        <f>HLOOKUP(Coffee_data[[#This Row],[ProductId]],Product!$B$4:$O$7,3,FALSE)</f>
        <v>Espresso</v>
      </c>
      <c r="T1692" s="56" t="str">
        <f>HLOOKUP(Coffee_data[[#This Row],[ProductId]],Product!$B$4:$O$7,4,FALSE)</f>
        <v>Caffe Latte</v>
      </c>
    </row>
    <row r="1693" spans="1:20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25</v>
      </c>
      <c r="J1693">
        <v>70</v>
      </c>
      <c r="K1693">
        <v>100</v>
      </c>
      <c r="L1693">
        <v>985</v>
      </c>
      <c r="M1693">
        <v>5</v>
      </c>
      <c r="N1693" s="2">
        <v>41912</v>
      </c>
      <c r="O1693" s="19" t="str">
        <f>VLOOKUP(Coffee_data[[#This Row],[Area Code]],Location!$B$1:$E$157,2,FALSE)</f>
        <v>Louisiana</v>
      </c>
      <c r="P1693" s="19" t="str">
        <f>VLOOKUP(Coffee_data[[#This Row],[Area Code]],Location!$B$1:$E$157,3,FALSE)</f>
        <v>South</v>
      </c>
      <c r="Q1693" s="19" t="str">
        <f>VLOOKUP(Coffee_data[[#This Row],[Area Code]],Location!$B$1:$E$157,4,FALSE)</f>
        <v>Small Market</v>
      </c>
      <c r="R1693" s="56" t="str">
        <f>HLOOKUP(Coffee_data[[#This Row],[ProductId]],Product!$B$4:$O$7,2,FALSE)</f>
        <v>Regular</v>
      </c>
      <c r="S1693" s="56" t="str">
        <f>HLOOKUP(Coffee_data[[#This Row],[ProductId]],Product!$B$4:$O$7,3,FALSE)</f>
        <v>Espresso</v>
      </c>
      <c r="T1693" s="56" t="str">
        <f>HLOOKUP(Coffee_data[[#This Row],[ProductId]],Product!$B$4:$O$7,4,FALSE)</f>
        <v>Caffe Mocha</v>
      </c>
    </row>
    <row r="1694" spans="1:20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41912</v>
      </c>
      <c r="O1694" s="19" t="str">
        <f>VLOOKUP(Coffee_data[[#This Row],[Area Code]],Location!$B$1:$E$157,2,FALSE)</f>
        <v>Louisiana</v>
      </c>
      <c r="P1694" s="19" t="str">
        <f>VLOOKUP(Coffee_data[[#This Row],[Area Code]],Location!$B$1:$E$157,3,FALSE)</f>
        <v>South</v>
      </c>
      <c r="Q1694" s="19" t="str">
        <f>VLOOKUP(Coffee_data[[#This Row],[Area Code]],Location!$B$1:$E$157,4,FALSE)</f>
        <v>Small Market</v>
      </c>
      <c r="R1694" s="56" t="str">
        <f>HLOOKUP(Coffee_data[[#This Row],[ProductId]],Product!$B$4:$O$7,2,FALSE)</f>
        <v>Decaf</v>
      </c>
      <c r="S1694" s="56" t="str">
        <f>HLOOKUP(Coffee_data[[#This Row],[ProductId]],Product!$B$4:$O$7,3,FALSE)</f>
        <v>Espresso</v>
      </c>
      <c r="T1694" s="56" t="str">
        <f>HLOOKUP(Coffee_data[[#This Row],[ProductId]],Product!$B$4:$O$7,4,FALSE)</f>
        <v>Decaf Espresso</v>
      </c>
    </row>
    <row r="1695" spans="1:20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52</v>
      </c>
      <c r="J1695">
        <v>110</v>
      </c>
      <c r="K1695">
        <v>158</v>
      </c>
      <c r="L1695">
        <v>505</v>
      </c>
      <c r="M1695">
        <v>2</v>
      </c>
      <c r="N1695" s="2">
        <v>41912</v>
      </c>
      <c r="O1695" s="19" t="str">
        <f>VLOOKUP(Coffee_data[[#This Row],[Area Code]],Location!$B$1:$E$157,2,FALSE)</f>
        <v>New Mexico</v>
      </c>
      <c r="P1695" s="19" t="str">
        <f>VLOOKUP(Coffee_data[[#This Row],[Area Code]],Location!$B$1:$E$157,3,FALSE)</f>
        <v>South</v>
      </c>
      <c r="Q1695" s="19" t="str">
        <f>VLOOKUP(Coffee_data[[#This Row],[Area Code]],Location!$B$1:$E$157,4,FALSE)</f>
        <v>Small Market</v>
      </c>
      <c r="R1695" s="56" t="str">
        <f>HLOOKUP(Coffee_data[[#This Row],[ProductId]],Product!$B$4:$O$7,2,FALSE)</f>
        <v>Regular</v>
      </c>
      <c r="S1695" s="56" t="str">
        <f>HLOOKUP(Coffee_data[[#This Row],[ProductId]],Product!$B$4:$O$7,3,FALSE)</f>
        <v>Coffee</v>
      </c>
      <c r="T1695" s="56" t="str">
        <f>HLOOKUP(Coffee_data[[#This Row],[ProductId]],Product!$B$4:$O$7,4,FALSE)</f>
        <v>Columbian</v>
      </c>
    </row>
    <row r="1696" spans="1:20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153</v>
      </c>
      <c r="L1696">
        <v>505</v>
      </c>
      <c r="M1696">
        <v>3</v>
      </c>
      <c r="N1696" s="2">
        <v>41912</v>
      </c>
      <c r="O1696" s="19" t="str">
        <f>VLOOKUP(Coffee_data[[#This Row],[Area Code]],Location!$B$1:$E$157,2,FALSE)</f>
        <v>New Mexico</v>
      </c>
      <c r="P1696" s="19" t="str">
        <f>VLOOKUP(Coffee_data[[#This Row],[Area Code]],Location!$B$1:$E$157,3,FALSE)</f>
        <v>South</v>
      </c>
      <c r="Q1696" s="19" t="str">
        <f>VLOOKUP(Coffee_data[[#This Row],[Area Code]],Location!$B$1:$E$157,4,FALSE)</f>
        <v>Small Market</v>
      </c>
      <c r="R1696" s="56" t="str">
        <f>HLOOKUP(Coffee_data[[#This Row],[ProductId]],Product!$B$4:$O$7,2,FALSE)</f>
        <v>Decaf</v>
      </c>
      <c r="S1696" s="56" t="str">
        <f>HLOOKUP(Coffee_data[[#This Row],[ProductId]],Product!$B$4:$O$7,3,FALSE)</f>
        <v>Coffee</v>
      </c>
      <c r="T1696" s="56" t="str">
        <f>HLOOKUP(Coffee_data[[#This Row],[ProductId]],Product!$B$4:$O$7,4,FALSE)</f>
        <v>Decaf Irish Cream</v>
      </c>
    </row>
    <row r="1697" spans="1:20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41912</v>
      </c>
      <c r="O1697" s="19" t="str">
        <f>VLOOKUP(Coffee_data[[#This Row],[Area Code]],Location!$B$1:$E$157,2,FALSE)</f>
        <v>New Mexico</v>
      </c>
      <c r="P1697" s="19" t="str">
        <f>VLOOKUP(Coffee_data[[#This Row],[Area Code]],Location!$B$1:$E$157,3,FALSE)</f>
        <v>South</v>
      </c>
      <c r="Q1697" s="19" t="str">
        <f>VLOOKUP(Coffee_data[[#This Row],[Area Code]],Location!$B$1:$E$157,4,FALSE)</f>
        <v>Small Market</v>
      </c>
      <c r="R1697" s="56" t="str">
        <f>HLOOKUP(Coffee_data[[#This Row],[ProductId]],Product!$B$4:$O$7,2,FALSE)</f>
        <v>Decaf</v>
      </c>
      <c r="S1697" s="56" t="str">
        <f>HLOOKUP(Coffee_data[[#This Row],[ProductId]],Product!$B$4:$O$7,3,FALSE)</f>
        <v>Herbal Tea</v>
      </c>
      <c r="T1697" s="56" t="str">
        <f>HLOOKUP(Coffee_data[[#This Row],[ProductId]],Product!$B$4:$O$7,4,FALSE)</f>
        <v>Chamomile</v>
      </c>
    </row>
    <row r="1698" spans="1:20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41912</v>
      </c>
      <c r="O1698" s="19" t="str">
        <f>VLOOKUP(Coffee_data[[#This Row],[Area Code]],Location!$B$1:$E$157,2,FALSE)</f>
        <v>New Mexico</v>
      </c>
      <c r="P1698" s="19" t="str">
        <f>VLOOKUP(Coffee_data[[#This Row],[Area Code]],Location!$B$1:$E$157,3,FALSE)</f>
        <v>South</v>
      </c>
      <c r="Q1698" s="19" t="str">
        <f>VLOOKUP(Coffee_data[[#This Row],[Area Code]],Location!$B$1:$E$157,4,FALSE)</f>
        <v>Small Market</v>
      </c>
      <c r="R1698" s="56" t="str">
        <f>HLOOKUP(Coffee_data[[#This Row],[ProductId]],Product!$B$4:$O$7,2,FALSE)</f>
        <v>Decaf</v>
      </c>
      <c r="S1698" s="56" t="str">
        <f>HLOOKUP(Coffee_data[[#This Row],[ProductId]],Product!$B$4:$O$7,3,FALSE)</f>
        <v>Herbal Tea</v>
      </c>
      <c r="T1698" s="56" t="str">
        <f>HLOOKUP(Coffee_data[[#This Row],[ProductId]],Product!$B$4:$O$7,4,FALSE)</f>
        <v>Lemon</v>
      </c>
    </row>
    <row r="1699" spans="1:20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26</v>
      </c>
      <c r="L1699">
        <v>505</v>
      </c>
      <c r="M1699">
        <v>4</v>
      </c>
      <c r="N1699" s="2">
        <v>41912</v>
      </c>
      <c r="O1699" s="19" t="str">
        <f>VLOOKUP(Coffee_data[[#This Row],[Area Code]],Location!$B$1:$E$157,2,FALSE)</f>
        <v>New Mexico</v>
      </c>
      <c r="P1699" s="19" t="str">
        <f>VLOOKUP(Coffee_data[[#This Row],[Area Code]],Location!$B$1:$E$157,3,FALSE)</f>
        <v>South</v>
      </c>
      <c r="Q1699" s="19" t="str">
        <f>VLOOKUP(Coffee_data[[#This Row],[Area Code]],Location!$B$1:$E$157,4,FALSE)</f>
        <v>Small Market</v>
      </c>
      <c r="R1699" s="56" t="str">
        <f>HLOOKUP(Coffee_data[[#This Row],[ProductId]],Product!$B$4:$O$7,2,FALSE)</f>
        <v>Regular</v>
      </c>
      <c r="S1699" s="56" t="str">
        <f>HLOOKUP(Coffee_data[[#This Row],[ProductId]],Product!$B$4:$O$7,3,FALSE)</f>
        <v>Espresso</v>
      </c>
      <c r="T1699" s="56" t="str">
        <f>HLOOKUP(Coffee_data[[#This Row],[ProductId]],Product!$B$4:$O$7,4,FALSE)</f>
        <v>Caffe Latte</v>
      </c>
    </row>
    <row r="1700" spans="1:20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65</v>
      </c>
      <c r="L1700">
        <v>505</v>
      </c>
      <c r="M1700">
        <v>5</v>
      </c>
      <c r="N1700" s="2">
        <v>41912</v>
      </c>
      <c r="O1700" s="19" t="str">
        <f>VLOOKUP(Coffee_data[[#This Row],[Area Code]],Location!$B$1:$E$157,2,FALSE)</f>
        <v>New Mexico</v>
      </c>
      <c r="P1700" s="19" t="str">
        <f>VLOOKUP(Coffee_data[[#This Row],[Area Code]],Location!$B$1:$E$157,3,FALSE)</f>
        <v>South</v>
      </c>
      <c r="Q1700" s="19" t="str">
        <f>VLOOKUP(Coffee_data[[#This Row],[Area Code]],Location!$B$1:$E$157,4,FALSE)</f>
        <v>Small Market</v>
      </c>
      <c r="R1700" s="56" t="str">
        <f>HLOOKUP(Coffee_data[[#This Row],[ProductId]],Product!$B$4:$O$7,2,FALSE)</f>
        <v>Regular</v>
      </c>
      <c r="S1700" s="56" t="str">
        <f>HLOOKUP(Coffee_data[[#This Row],[ProductId]],Product!$B$4:$O$7,3,FALSE)</f>
        <v>Espresso</v>
      </c>
      <c r="T1700" s="56" t="str">
        <f>HLOOKUP(Coffee_data[[#This Row],[ProductId]],Product!$B$4:$O$7,4,FALSE)</f>
        <v>Caffe Mocha</v>
      </c>
    </row>
    <row r="1701" spans="1:20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56</v>
      </c>
      <c r="L1701">
        <v>505</v>
      </c>
      <c r="M1701">
        <v>6</v>
      </c>
      <c r="N1701" s="2">
        <v>41912</v>
      </c>
      <c r="O1701" s="19" t="str">
        <f>VLOOKUP(Coffee_data[[#This Row],[Area Code]],Location!$B$1:$E$157,2,FALSE)</f>
        <v>New Mexico</v>
      </c>
      <c r="P1701" s="19" t="str">
        <f>VLOOKUP(Coffee_data[[#This Row],[Area Code]],Location!$B$1:$E$157,3,FALSE)</f>
        <v>South</v>
      </c>
      <c r="Q1701" s="19" t="str">
        <f>VLOOKUP(Coffee_data[[#This Row],[Area Code]],Location!$B$1:$E$157,4,FALSE)</f>
        <v>Small Market</v>
      </c>
      <c r="R1701" s="56" t="str">
        <f>HLOOKUP(Coffee_data[[#This Row],[ProductId]],Product!$B$4:$O$7,2,FALSE)</f>
        <v>Decaf</v>
      </c>
      <c r="S1701" s="56" t="str">
        <f>HLOOKUP(Coffee_data[[#This Row],[ProductId]],Product!$B$4:$O$7,3,FALSE)</f>
        <v>Espresso</v>
      </c>
      <c r="T1701" s="56" t="str">
        <f>HLOOKUP(Coffee_data[[#This Row],[ProductId]],Product!$B$4:$O$7,4,FALSE)</f>
        <v>Decaf Espresso</v>
      </c>
    </row>
    <row r="1702" spans="1:20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201</v>
      </c>
      <c r="J1702">
        <v>160</v>
      </c>
      <c r="K1702">
        <v>288</v>
      </c>
      <c r="L1702">
        <v>918</v>
      </c>
      <c r="M1702">
        <v>2</v>
      </c>
      <c r="N1702" s="2">
        <v>41912</v>
      </c>
      <c r="O1702" s="19" t="str">
        <f>VLOOKUP(Coffee_data[[#This Row],[Area Code]],Location!$B$1:$E$157,2,FALSE)</f>
        <v>Oklahoma</v>
      </c>
      <c r="P1702" s="19" t="str">
        <f>VLOOKUP(Coffee_data[[#This Row],[Area Code]],Location!$B$1:$E$157,3,FALSE)</f>
        <v>South</v>
      </c>
      <c r="Q1702" s="19" t="str">
        <f>VLOOKUP(Coffee_data[[#This Row],[Area Code]],Location!$B$1:$E$157,4,FALSE)</f>
        <v>Small Market</v>
      </c>
      <c r="R1702" s="56" t="str">
        <f>HLOOKUP(Coffee_data[[#This Row],[ProductId]],Product!$B$4:$O$7,2,FALSE)</f>
        <v>Regular</v>
      </c>
      <c r="S1702" s="56" t="str">
        <f>HLOOKUP(Coffee_data[[#This Row],[ProductId]],Product!$B$4:$O$7,3,FALSE)</f>
        <v>Coffee</v>
      </c>
      <c r="T1702" s="56" t="str">
        <f>HLOOKUP(Coffee_data[[#This Row],[ProductId]],Product!$B$4:$O$7,4,FALSE)</f>
        <v>Columbian</v>
      </c>
    </row>
    <row r="1703" spans="1:20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93</v>
      </c>
      <c r="L1703">
        <v>918</v>
      </c>
      <c r="M1703">
        <v>3</v>
      </c>
      <c r="N1703" s="2">
        <v>41912</v>
      </c>
      <c r="O1703" s="19" t="str">
        <f>VLOOKUP(Coffee_data[[#This Row],[Area Code]],Location!$B$1:$E$157,2,FALSE)</f>
        <v>Oklahoma</v>
      </c>
      <c r="P1703" s="19" t="str">
        <f>VLOOKUP(Coffee_data[[#This Row],[Area Code]],Location!$B$1:$E$157,3,FALSE)</f>
        <v>South</v>
      </c>
      <c r="Q1703" s="19" t="str">
        <f>VLOOKUP(Coffee_data[[#This Row],[Area Code]],Location!$B$1:$E$157,4,FALSE)</f>
        <v>Small Market</v>
      </c>
      <c r="R1703" s="56" t="str">
        <f>HLOOKUP(Coffee_data[[#This Row],[ProductId]],Product!$B$4:$O$7,2,FALSE)</f>
        <v>Decaf</v>
      </c>
      <c r="S1703" s="56" t="str">
        <f>HLOOKUP(Coffee_data[[#This Row],[ProductId]],Product!$B$4:$O$7,3,FALSE)</f>
        <v>Coffee</v>
      </c>
      <c r="T1703" s="56" t="str">
        <f>HLOOKUP(Coffee_data[[#This Row],[ProductId]],Product!$B$4:$O$7,4,FALSE)</f>
        <v>Decaf Irish Cream</v>
      </c>
    </row>
    <row r="1704" spans="1:20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48</v>
      </c>
      <c r="J1704">
        <v>70</v>
      </c>
      <c r="K1704">
        <v>110</v>
      </c>
      <c r="L1704">
        <v>405</v>
      </c>
      <c r="M1704">
        <v>8</v>
      </c>
      <c r="N1704" s="2">
        <v>41912</v>
      </c>
      <c r="O1704" s="19" t="str">
        <f>VLOOKUP(Coffee_data[[#This Row],[Area Code]],Location!$B$1:$E$157,2,FALSE)</f>
        <v>Oklahoma</v>
      </c>
      <c r="P1704" s="19" t="str">
        <f>VLOOKUP(Coffee_data[[#This Row],[Area Code]],Location!$B$1:$E$157,3,FALSE)</f>
        <v>South</v>
      </c>
      <c r="Q1704" s="19" t="str">
        <f>VLOOKUP(Coffee_data[[#This Row],[Area Code]],Location!$B$1:$E$157,4,FALSE)</f>
        <v>Small Market</v>
      </c>
      <c r="R1704" s="56" t="str">
        <f>HLOOKUP(Coffee_data[[#This Row],[ProductId]],Product!$B$4:$O$7,2,FALSE)</f>
        <v>Decaf</v>
      </c>
      <c r="S1704" s="56" t="str">
        <f>HLOOKUP(Coffee_data[[#This Row],[ProductId]],Product!$B$4:$O$7,3,FALSE)</f>
        <v>Herbal Tea</v>
      </c>
      <c r="T1704" s="56" t="str">
        <f>HLOOKUP(Coffee_data[[#This Row],[ProductId]],Product!$B$4:$O$7,4,FALSE)</f>
        <v>Chamomile</v>
      </c>
    </row>
    <row r="1705" spans="1:20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209</v>
      </c>
      <c r="L1705">
        <v>405</v>
      </c>
      <c r="M1705">
        <v>9</v>
      </c>
      <c r="N1705" s="2">
        <v>41912</v>
      </c>
      <c r="O1705" s="19" t="str">
        <f>VLOOKUP(Coffee_data[[#This Row],[Area Code]],Location!$B$1:$E$157,2,FALSE)</f>
        <v>Oklahoma</v>
      </c>
      <c r="P1705" s="19" t="str">
        <f>VLOOKUP(Coffee_data[[#This Row],[Area Code]],Location!$B$1:$E$157,3,FALSE)</f>
        <v>South</v>
      </c>
      <c r="Q1705" s="19" t="str">
        <f>VLOOKUP(Coffee_data[[#This Row],[Area Code]],Location!$B$1:$E$157,4,FALSE)</f>
        <v>Small Market</v>
      </c>
      <c r="R1705" s="56" t="str">
        <f>HLOOKUP(Coffee_data[[#This Row],[ProductId]],Product!$B$4:$O$7,2,FALSE)</f>
        <v>Decaf</v>
      </c>
      <c r="S1705" s="56" t="str">
        <f>HLOOKUP(Coffee_data[[#This Row],[ProductId]],Product!$B$4:$O$7,3,FALSE)</f>
        <v>Herbal Tea</v>
      </c>
      <c r="T1705" s="56" t="str">
        <f>HLOOKUP(Coffee_data[[#This Row],[ProductId]],Product!$B$4:$O$7,4,FALSE)</f>
        <v>Lemon</v>
      </c>
    </row>
    <row r="1706" spans="1:20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46</v>
      </c>
      <c r="J1706">
        <v>80</v>
      </c>
      <c r="K1706">
        <v>134</v>
      </c>
      <c r="L1706">
        <v>405</v>
      </c>
      <c r="M1706">
        <v>4</v>
      </c>
      <c r="N1706" s="2">
        <v>41912</v>
      </c>
      <c r="O1706" s="19" t="str">
        <f>VLOOKUP(Coffee_data[[#This Row],[Area Code]],Location!$B$1:$E$157,2,FALSE)</f>
        <v>Oklahoma</v>
      </c>
      <c r="P1706" s="19" t="str">
        <f>VLOOKUP(Coffee_data[[#This Row],[Area Code]],Location!$B$1:$E$157,3,FALSE)</f>
        <v>South</v>
      </c>
      <c r="Q1706" s="19" t="str">
        <f>VLOOKUP(Coffee_data[[#This Row],[Area Code]],Location!$B$1:$E$157,4,FALSE)</f>
        <v>Small Market</v>
      </c>
      <c r="R1706" s="56" t="str">
        <f>HLOOKUP(Coffee_data[[#This Row],[ProductId]],Product!$B$4:$O$7,2,FALSE)</f>
        <v>Regular</v>
      </c>
      <c r="S1706" s="56" t="str">
        <f>HLOOKUP(Coffee_data[[#This Row],[ProductId]],Product!$B$4:$O$7,3,FALSE)</f>
        <v>Espresso</v>
      </c>
      <c r="T1706" s="56" t="str">
        <f>HLOOKUP(Coffee_data[[#This Row],[ProductId]],Product!$B$4:$O$7,4,FALSE)</f>
        <v>Caffe Latte</v>
      </c>
    </row>
    <row r="1707" spans="1:20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25</v>
      </c>
      <c r="L1707">
        <v>405</v>
      </c>
      <c r="M1707">
        <v>5</v>
      </c>
      <c r="N1707" s="2">
        <v>41912</v>
      </c>
      <c r="O1707" s="19" t="str">
        <f>VLOOKUP(Coffee_data[[#This Row],[Area Code]],Location!$B$1:$E$157,2,FALSE)</f>
        <v>Oklahoma</v>
      </c>
      <c r="P1707" s="19" t="str">
        <f>VLOOKUP(Coffee_data[[#This Row],[Area Code]],Location!$B$1:$E$157,3,FALSE)</f>
        <v>South</v>
      </c>
      <c r="Q1707" s="19" t="str">
        <f>VLOOKUP(Coffee_data[[#This Row],[Area Code]],Location!$B$1:$E$157,4,FALSE)</f>
        <v>Small Market</v>
      </c>
      <c r="R1707" s="56" t="str">
        <f>HLOOKUP(Coffee_data[[#This Row],[ProductId]],Product!$B$4:$O$7,2,FALSE)</f>
        <v>Regular</v>
      </c>
      <c r="S1707" s="56" t="str">
        <f>HLOOKUP(Coffee_data[[#This Row],[ProductId]],Product!$B$4:$O$7,3,FALSE)</f>
        <v>Espresso</v>
      </c>
      <c r="T1707" s="56" t="str">
        <f>HLOOKUP(Coffee_data[[#This Row],[ProductId]],Product!$B$4:$O$7,4,FALSE)</f>
        <v>Caffe Mocha</v>
      </c>
    </row>
    <row r="1708" spans="1:20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56</v>
      </c>
      <c r="J1708">
        <v>80</v>
      </c>
      <c r="K1708">
        <v>124</v>
      </c>
      <c r="L1708">
        <v>405</v>
      </c>
      <c r="M1708">
        <v>6</v>
      </c>
      <c r="N1708" s="2">
        <v>41912</v>
      </c>
      <c r="O1708" s="19" t="str">
        <f>VLOOKUP(Coffee_data[[#This Row],[Area Code]],Location!$B$1:$E$157,2,FALSE)</f>
        <v>Oklahoma</v>
      </c>
      <c r="P1708" s="19" t="str">
        <f>VLOOKUP(Coffee_data[[#This Row],[Area Code]],Location!$B$1:$E$157,3,FALSE)</f>
        <v>South</v>
      </c>
      <c r="Q1708" s="19" t="str">
        <f>VLOOKUP(Coffee_data[[#This Row],[Area Code]],Location!$B$1:$E$157,4,FALSE)</f>
        <v>Small Market</v>
      </c>
      <c r="R1708" s="56" t="str">
        <f>HLOOKUP(Coffee_data[[#This Row],[ProductId]],Product!$B$4:$O$7,2,FALSE)</f>
        <v>Decaf</v>
      </c>
      <c r="S1708" s="56" t="str">
        <f>HLOOKUP(Coffee_data[[#This Row],[ProductId]],Product!$B$4:$O$7,3,FALSE)</f>
        <v>Espresso</v>
      </c>
      <c r="T1708" s="56" t="str">
        <f>HLOOKUP(Coffee_data[[#This Row],[ProductId]],Product!$B$4:$O$7,4,FALSE)</f>
        <v>Decaf Espresso</v>
      </c>
    </row>
    <row r="1709" spans="1:20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294</v>
      </c>
      <c r="J1709">
        <v>420</v>
      </c>
      <c r="K1709">
        <v>768</v>
      </c>
      <c r="L1709">
        <v>936</v>
      </c>
      <c r="M1709">
        <v>2</v>
      </c>
      <c r="N1709" s="2">
        <v>41912</v>
      </c>
      <c r="O1709" s="19" t="str">
        <f>VLOOKUP(Coffee_data[[#This Row],[Area Code]],Location!$B$1:$E$157,2,FALSE)</f>
        <v>Texas</v>
      </c>
      <c r="P1709" s="19" t="str">
        <f>VLOOKUP(Coffee_data[[#This Row],[Area Code]],Location!$B$1:$E$157,3,FALSE)</f>
        <v>South</v>
      </c>
      <c r="Q1709" s="19" t="str">
        <f>VLOOKUP(Coffee_data[[#This Row],[Area Code]],Location!$B$1:$E$157,4,FALSE)</f>
        <v>Major Market</v>
      </c>
      <c r="R1709" s="56" t="str">
        <f>HLOOKUP(Coffee_data[[#This Row],[ProductId]],Product!$B$4:$O$7,2,FALSE)</f>
        <v>Regular</v>
      </c>
      <c r="S1709" s="56" t="str">
        <f>HLOOKUP(Coffee_data[[#This Row],[ProductId]],Product!$B$4:$O$7,3,FALSE)</f>
        <v>Coffee</v>
      </c>
      <c r="T1709" s="56" t="str">
        <f>HLOOKUP(Coffee_data[[#This Row],[ProductId]],Product!$B$4:$O$7,4,FALSE)</f>
        <v>Columbian</v>
      </c>
    </row>
    <row r="1710" spans="1:20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37</v>
      </c>
      <c r="J1710">
        <v>90</v>
      </c>
      <c r="K1710">
        <v>130</v>
      </c>
      <c r="L1710">
        <v>214</v>
      </c>
      <c r="M1710">
        <v>3</v>
      </c>
      <c r="N1710" s="2">
        <v>41912</v>
      </c>
      <c r="O1710" s="19" t="str">
        <f>VLOOKUP(Coffee_data[[#This Row],[Area Code]],Location!$B$1:$E$157,2,FALSE)</f>
        <v>Texas</v>
      </c>
      <c r="P1710" s="19" t="str">
        <f>VLOOKUP(Coffee_data[[#This Row],[Area Code]],Location!$B$1:$E$157,3,FALSE)</f>
        <v>South</v>
      </c>
      <c r="Q1710" s="19" t="str">
        <f>VLOOKUP(Coffee_data[[#This Row],[Area Code]],Location!$B$1:$E$157,4,FALSE)</f>
        <v>Major Market</v>
      </c>
      <c r="R1710" s="56" t="str">
        <f>HLOOKUP(Coffee_data[[#This Row],[ProductId]],Product!$B$4:$O$7,2,FALSE)</f>
        <v>Decaf</v>
      </c>
      <c r="S1710" s="56" t="str">
        <f>HLOOKUP(Coffee_data[[#This Row],[ProductId]],Product!$B$4:$O$7,3,FALSE)</f>
        <v>Coffee</v>
      </c>
      <c r="T1710" s="56" t="str">
        <f>HLOOKUP(Coffee_data[[#This Row],[ProductId]],Product!$B$4:$O$7,4,FALSE)</f>
        <v>Decaf Irish Cream</v>
      </c>
    </row>
    <row r="1711" spans="1:20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102</v>
      </c>
      <c r="L1711">
        <v>713</v>
      </c>
      <c r="M1711">
        <v>8</v>
      </c>
      <c r="N1711" s="2">
        <v>41912</v>
      </c>
      <c r="O1711" s="19" t="str">
        <f>VLOOKUP(Coffee_data[[#This Row],[Area Code]],Location!$B$1:$E$157,2,FALSE)</f>
        <v>Texas</v>
      </c>
      <c r="P1711" s="19" t="str">
        <f>VLOOKUP(Coffee_data[[#This Row],[Area Code]],Location!$B$1:$E$157,3,FALSE)</f>
        <v>South</v>
      </c>
      <c r="Q1711" s="19" t="str">
        <f>VLOOKUP(Coffee_data[[#This Row],[Area Code]],Location!$B$1:$E$157,4,FALSE)</f>
        <v>Major Market</v>
      </c>
      <c r="R1711" s="56" t="str">
        <f>HLOOKUP(Coffee_data[[#This Row],[ProductId]],Product!$B$4:$O$7,2,FALSE)</f>
        <v>Decaf</v>
      </c>
      <c r="S1711" s="56" t="str">
        <f>HLOOKUP(Coffee_data[[#This Row],[ProductId]],Product!$B$4:$O$7,3,FALSE)</f>
        <v>Herbal Tea</v>
      </c>
      <c r="T1711" s="56" t="str">
        <f>HLOOKUP(Coffee_data[[#This Row],[ProductId]],Product!$B$4:$O$7,4,FALSE)</f>
        <v>Chamomile</v>
      </c>
    </row>
    <row r="1712" spans="1:20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21</v>
      </c>
      <c r="J1712">
        <v>60</v>
      </c>
      <c r="K1712">
        <v>90</v>
      </c>
      <c r="L1712">
        <v>409</v>
      </c>
      <c r="M1712">
        <v>9</v>
      </c>
      <c r="N1712" s="2">
        <v>41912</v>
      </c>
      <c r="O1712" s="19" t="str">
        <f>VLOOKUP(Coffee_data[[#This Row],[Area Code]],Location!$B$1:$E$157,2,FALSE)</f>
        <v>Texas</v>
      </c>
      <c r="P1712" s="19" t="str">
        <f>VLOOKUP(Coffee_data[[#This Row],[Area Code]],Location!$B$1:$E$157,3,FALSE)</f>
        <v>South</v>
      </c>
      <c r="Q1712" s="19" t="str">
        <f>VLOOKUP(Coffee_data[[#This Row],[Area Code]],Location!$B$1:$E$157,4,FALSE)</f>
        <v>Major Market</v>
      </c>
      <c r="R1712" s="56" t="str">
        <f>HLOOKUP(Coffee_data[[#This Row],[ProductId]],Product!$B$4:$O$7,2,FALSE)</f>
        <v>Decaf</v>
      </c>
      <c r="S1712" s="56" t="str">
        <f>HLOOKUP(Coffee_data[[#This Row],[ProductId]],Product!$B$4:$O$7,3,FALSE)</f>
        <v>Herbal Tea</v>
      </c>
      <c r="T1712" s="56" t="str">
        <f>HLOOKUP(Coffee_data[[#This Row],[ProductId]],Product!$B$4:$O$7,4,FALSE)</f>
        <v>Lemon</v>
      </c>
    </row>
    <row r="1713" spans="1:20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114</v>
      </c>
      <c r="L1713">
        <v>832</v>
      </c>
      <c r="M1713">
        <v>4</v>
      </c>
      <c r="N1713" s="2">
        <v>41912</v>
      </c>
      <c r="O1713" s="19" t="str">
        <f>VLOOKUP(Coffee_data[[#This Row],[Area Code]],Location!$B$1:$E$157,2,FALSE)</f>
        <v>Texas</v>
      </c>
      <c r="P1713" s="19" t="str">
        <f>VLOOKUP(Coffee_data[[#This Row],[Area Code]],Location!$B$1:$E$157,3,FALSE)</f>
        <v>South</v>
      </c>
      <c r="Q1713" s="19" t="str">
        <f>VLOOKUP(Coffee_data[[#This Row],[Area Code]],Location!$B$1:$E$157,4,FALSE)</f>
        <v>Major Market</v>
      </c>
      <c r="R1713" s="56" t="str">
        <f>HLOOKUP(Coffee_data[[#This Row],[ProductId]],Product!$B$4:$O$7,2,FALSE)</f>
        <v>Regular</v>
      </c>
      <c r="S1713" s="56" t="str">
        <f>HLOOKUP(Coffee_data[[#This Row],[ProductId]],Product!$B$4:$O$7,3,FALSE)</f>
        <v>Espresso</v>
      </c>
      <c r="T1713" s="56" t="str">
        <f>HLOOKUP(Coffee_data[[#This Row],[ProductId]],Product!$B$4:$O$7,4,FALSE)</f>
        <v>Caffe Latte</v>
      </c>
    </row>
    <row r="1714" spans="1:20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75</v>
      </c>
      <c r="J1714">
        <v>120</v>
      </c>
      <c r="K1714">
        <v>185</v>
      </c>
      <c r="L1714">
        <v>210</v>
      </c>
      <c r="M1714">
        <v>5</v>
      </c>
      <c r="N1714" s="2">
        <v>41912</v>
      </c>
      <c r="O1714" s="19" t="str">
        <f>VLOOKUP(Coffee_data[[#This Row],[Area Code]],Location!$B$1:$E$157,2,FALSE)</f>
        <v>Texas</v>
      </c>
      <c r="P1714" s="19" t="str">
        <f>VLOOKUP(Coffee_data[[#This Row],[Area Code]],Location!$B$1:$E$157,3,FALSE)</f>
        <v>South</v>
      </c>
      <c r="Q1714" s="19" t="str">
        <f>VLOOKUP(Coffee_data[[#This Row],[Area Code]],Location!$B$1:$E$157,4,FALSE)</f>
        <v>Major Market</v>
      </c>
      <c r="R1714" s="56" t="str">
        <f>HLOOKUP(Coffee_data[[#This Row],[ProductId]],Product!$B$4:$O$7,2,FALSE)</f>
        <v>Regular</v>
      </c>
      <c r="S1714" s="56" t="str">
        <f>HLOOKUP(Coffee_data[[#This Row],[ProductId]],Product!$B$4:$O$7,3,FALSE)</f>
        <v>Espresso</v>
      </c>
      <c r="T1714" s="56" t="str">
        <f>HLOOKUP(Coffee_data[[#This Row],[ProductId]],Product!$B$4:$O$7,4,FALSE)</f>
        <v>Caffe Mocha</v>
      </c>
    </row>
    <row r="1715" spans="1:20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34</v>
      </c>
      <c r="J1715">
        <v>80</v>
      </c>
      <c r="K1715">
        <v>114</v>
      </c>
      <c r="L1715">
        <v>915</v>
      </c>
      <c r="M1715">
        <v>6</v>
      </c>
      <c r="N1715" s="2">
        <v>41912</v>
      </c>
      <c r="O1715" s="19" t="str">
        <f>VLOOKUP(Coffee_data[[#This Row],[Area Code]],Location!$B$1:$E$157,2,FALSE)</f>
        <v>Texas</v>
      </c>
      <c r="P1715" s="19" t="str">
        <f>VLOOKUP(Coffee_data[[#This Row],[Area Code]],Location!$B$1:$E$157,3,FALSE)</f>
        <v>South</v>
      </c>
      <c r="Q1715" s="19" t="str">
        <f>VLOOKUP(Coffee_data[[#This Row],[Area Code]],Location!$B$1:$E$157,4,FALSE)</f>
        <v>Major Market</v>
      </c>
      <c r="R1715" s="56" t="str">
        <f>HLOOKUP(Coffee_data[[#This Row],[ProductId]],Product!$B$4:$O$7,2,FALSE)</f>
        <v>Decaf</v>
      </c>
      <c r="S1715" s="56" t="str">
        <f>HLOOKUP(Coffee_data[[#This Row],[ProductId]],Product!$B$4:$O$7,3,FALSE)</f>
        <v>Espresso</v>
      </c>
      <c r="T1715" s="56" t="str">
        <f>HLOOKUP(Coffee_data[[#This Row],[ProductId]],Product!$B$4:$O$7,4,FALSE)</f>
        <v>Decaf Espresso</v>
      </c>
    </row>
    <row r="1716" spans="1:20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22</v>
      </c>
      <c r="J1716">
        <v>60</v>
      </c>
      <c r="K1716">
        <v>98</v>
      </c>
      <c r="L1716">
        <v>801</v>
      </c>
      <c r="M1716">
        <v>8</v>
      </c>
      <c r="N1716" s="2">
        <v>41912</v>
      </c>
      <c r="O1716" s="19" t="str">
        <f>VLOOKUP(Coffee_data[[#This Row],[Area Code]],Location!$B$1:$E$157,2,FALSE)</f>
        <v>Utah</v>
      </c>
      <c r="P1716" s="19" t="str">
        <f>VLOOKUP(Coffee_data[[#This Row],[Area Code]],Location!$B$1:$E$157,3,FALSE)</f>
        <v>West</v>
      </c>
      <c r="Q1716" s="19" t="str">
        <f>VLOOKUP(Coffee_data[[#This Row],[Area Code]],Location!$B$1:$E$157,4,FALSE)</f>
        <v>Small Market</v>
      </c>
      <c r="R1716" s="56" t="str">
        <f>HLOOKUP(Coffee_data[[#This Row],[ProductId]],Product!$B$4:$O$7,2,FALSE)</f>
        <v>Decaf</v>
      </c>
      <c r="S1716" s="56" t="str">
        <f>HLOOKUP(Coffee_data[[#This Row],[ProductId]],Product!$B$4:$O$7,3,FALSE)</f>
        <v>Herbal Tea</v>
      </c>
      <c r="T1716" s="56" t="str">
        <f>HLOOKUP(Coffee_data[[#This Row],[ProductId]],Product!$B$4:$O$7,4,FALSE)</f>
        <v>Chamomile</v>
      </c>
    </row>
    <row r="1717" spans="1:20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41912</v>
      </c>
      <c r="O1717" s="19" t="str">
        <f>VLOOKUP(Coffee_data[[#This Row],[Area Code]],Location!$B$1:$E$157,2,FALSE)</f>
        <v>Utah</v>
      </c>
      <c r="P1717" s="19" t="str">
        <f>VLOOKUP(Coffee_data[[#This Row],[Area Code]],Location!$B$1:$E$157,3,FALSE)</f>
        <v>West</v>
      </c>
      <c r="Q1717" s="19" t="str">
        <f>VLOOKUP(Coffee_data[[#This Row],[Area Code]],Location!$B$1:$E$157,4,FALSE)</f>
        <v>Small Market</v>
      </c>
      <c r="R1717" s="56" t="str">
        <f>HLOOKUP(Coffee_data[[#This Row],[ProductId]],Product!$B$4:$O$7,2,FALSE)</f>
        <v>Decaf</v>
      </c>
      <c r="S1717" s="56" t="str">
        <f>HLOOKUP(Coffee_data[[#This Row],[ProductId]],Product!$B$4:$O$7,3,FALSE)</f>
        <v>Herbal Tea</v>
      </c>
      <c r="T1717" s="56" t="str">
        <f>HLOOKUP(Coffee_data[[#This Row],[ProductId]],Product!$B$4:$O$7,4,FALSE)</f>
        <v>Lemon</v>
      </c>
    </row>
    <row r="1718" spans="1:20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70</v>
      </c>
      <c r="J1718">
        <v>20</v>
      </c>
      <c r="K1718">
        <v>70</v>
      </c>
      <c r="L1718">
        <v>435</v>
      </c>
      <c r="M1718">
        <v>10</v>
      </c>
      <c r="N1718" s="2">
        <v>41912</v>
      </c>
      <c r="O1718" s="19" t="str">
        <f>VLOOKUP(Coffee_data[[#This Row],[Area Code]],Location!$B$1:$E$157,2,FALSE)</f>
        <v>Utah</v>
      </c>
      <c r="P1718" s="19" t="str">
        <f>VLOOKUP(Coffee_data[[#This Row],[Area Code]],Location!$B$1:$E$157,3,FALSE)</f>
        <v>West</v>
      </c>
      <c r="Q1718" s="19" t="str">
        <f>VLOOKUP(Coffee_data[[#This Row],[Area Code]],Location!$B$1:$E$157,4,FALSE)</f>
        <v>Small Market</v>
      </c>
      <c r="R1718" s="56" t="str">
        <f>HLOOKUP(Coffee_data[[#This Row],[ProductId]],Product!$B$4:$O$7,2,FALSE)</f>
        <v>Decaf</v>
      </c>
      <c r="S1718" s="56" t="str">
        <f>HLOOKUP(Coffee_data[[#This Row],[ProductId]],Product!$B$4:$O$7,3,FALSE)</f>
        <v>Herbal Tea</v>
      </c>
      <c r="T1718" s="56" t="str">
        <f>HLOOKUP(Coffee_data[[#This Row],[ProductId]],Product!$B$4:$O$7,4,FALSE)</f>
        <v>Mint</v>
      </c>
    </row>
    <row r="1719" spans="1:20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39</v>
      </c>
      <c r="L1719">
        <v>801</v>
      </c>
      <c r="M1719">
        <v>11</v>
      </c>
      <c r="N1719" s="2">
        <v>41912</v>
      </c>
      <c r="O1719" s="19" t="str">
        <f>VLOOKUP(Coffee_data[[#This Row],[Area Code]],Location!$B$1:$E$157,2,FALSE)</f>
        <v>Utah</v>
      </c>
      <c r="P1719" s="19" t="str">
        <f>VLOOKUP(Coffee_data[[#This Row],[Area Code]],Location!$B$1:$E$157,3,FALSE)</f>
        <v>West</v>
      </c>
      <c r="Q1719" s="19" t="str">
        <f>VLOOKUP(Coffee_data[[#This Row],[Area Code]],Location!$B$1:$E$157,4,FALSE)</f>
        <v>Small Market</v>
      </c>
      <c r="R1719" s="56" t="str">
        <f>HLOOKUP(Coffee_data[[#This Row],[ProductId]],Product!$B$4:$O$7,2,FALSE)</f>
        <v>Regular</v>
      </c>
      <c r="S1719" s="56" t="str">
        <f>HLOOKUP(Coffee_data[[#This Row],[ProductId]],Product!$B$4:$O$7,3,FALSE)</f>
        <v>Tea</v>
      </c>
      <c r="T1719" s="56" t="str">
        <f>HLOOKUP(Coffee_data[[#This Row],[ProductId]],Product!$B$4:$O$7,4,FALSE)</f>
        <v>Darjeeling</v>
      </c>
    </row>
    <row r="1720" spans="1:20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52</v>
      </c>
      <c r="L1720">
        <v>435</v>
      </c>
      <c r="M1720">
        <v>12</v>
      </c>
      <c r="N1720" s="2">
        <v>41912</v>
      </c>
      <c r="O1720" s="19" t="str">
        <f>VLOOKUP(Coffee_data[[#This Row],[Area Code]],Location!$B$1:$E$157,2,FALSE)</f>
        <v>Utah</v>
      </c>
      <c r="P1720" s="19" t="str">
        <f>VLOOKUP(Coffee_data[[#This Row],[Area Code]],Location!$B$1:$E$157,3,FALSE)</f>
        <v>West</v>
      </c>
      <c r="Q1720" s="19" t="str">
        <f>VLOOKUP(Coffee_data[[#This Row],[Area Code]],Location!$B$1:$E$157,4,FALSE)</f>
        <v>Small Market</v>
      </c>
      <c r="R1720" s="56" t="str">
        <f>HLOOKUP(Coffee_data[[#This Row],[ProductId]],Product!$B$4:$O$7,2,FALSE)</f>
        <v>Regular</v>
      </c>
      <c r="S1720" s="56" t="str">
        <f>HLOOKUP(Coffee_data[[#This Row],[ProductId]],Product!$B$4:$O$7,3,FALSE)</f>
        <v>Tea</v>
      </c>
      <c r="T1720" s="56" t="str">
        <f>HLOOKUP(Coffee_data[[#This Row],[ProductId]],Product!$B$4:$O$7,4,FALSE)</f>
        <v>Earl Grey</v>
      </c>
    </row>
    <row r="1721" spans="1:20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33</v>
      </c>
      <c r="L1721">
        <v>435</v>
      </c>
      <c r="M1721">
        <v>13</v>
      </c>
      <c r="N1721" s="2">
        <v>41912</v>
      </c>
      <c r="O1721" s="19" t="str">
        <f>VLOOKUP(Coffee_data[[#This Row],[Area Code]],Location!$B$1:$E$157,2,FALSE)</f>
        <v>Utah</v>
      </c>
      <c r="P1721" s="19" t="str">
        <f>VLOOKUP(Coffee_data[[#This Row],[Area Code]],Location!$B$1:$E$157,3,FALSE)</f>
        <v>West</v>
      </c>
      <c r="Q1721" s="19" t="str">
        <f>VLOOKUP(Coffee_data[[#This Row],[Area Code]],Location!$B$1:$E$157,4,FALSE)</f>
        <v>Small Market</v>
      </c>
      <c r="R1721" s="56" t="str">
        <f>HLOOKUP(Coffee_data[[#This Row],[ProductId]],Product!$B$4:$O$7,2,FALSE)</f>
        <v>Regular</v>
      </c>
      <c r="S1721" s="56" t="str">
        <f>HLOOKUP(Coffee_data[[#This Row],[ProductId]],Product!$B$4:$O$7,3,FALSE)</f>
        <v>Tea</v>
      </c>
      <c r="T1721" s="56" t="str">
        <f>HLOOKUP(Coffee_data[[#This Row],[ProductId]],Product!$B$4:$O$7,4,FALSE)</f>
        <v>Green Tea</v>
      </c>
    </row>
    <row r="1722" spans="1:20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89</v>
      </c>
      <c r="J1722">
        <v>110</v>
      </c>
      <c r="K1722">
        <v>200</v>
      </c>
      <c r="L1722">
        <v>435</v>
      </c>
      <c r="M1722">
        <v>1</v>
      </c>
      <c r="N1722" s="2">
        <v>41912</v>
      </c>
      <c r="O1722" s="19" t="str">
        <f>VLOOKUP(Coffee_data[[#This Row],[Area Code]],Location!$B$1:$E$157,2,FALSE)</f>
        <v>Utah</v>
      </c>
      <c r="P1722" s="19" t="str">
        <f>VLOOKUP(Coffee_data[[#This Row],[Area Code]],Location!$B$1:$E$157,3,FALSE)</f>
        <v>West</v>
      </c>
      <c r="Q1722" s="19" t="str">
        <f>VLOOKUP(Coffee_data[[#This Row],[Area Code]],Location!$B$1:$E$157,4,FALSE)</f>
        <v>Small Market</v>
      </c>
      <c r="R1722" s="56" t="str">
        <f>HLOOKUP(Coffee_data[[#This Row],[ProductId]],Product!$B$4:$O$7,2,FALSE)</f>
        <v>Regular</v>
      </c>
      <c r="S1722" s="56" t="str">
        <f>HLOOKUP(Coffee_data[[#This Row],[ProductId]],Product!$B$4:$O$7,3,FALSE)</f>
        <v>Coffee</v>
      </c>
      <c r="T1722" s="56" t="str">
        <f>HLOOKUP(Coffee_data[[#This Row],[ProductId]],Product!$B$4:$O$7,4,FALSE)</f>
        <v>Amaretto</v>
      </c>
    </row>
    <row r="1723" spans="1:20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52</v>
      </c>
      <c r="J1723">
        <v>100</v>
      </c>
      <c r="K1723">
        <v>150</v>
      </c>
      <c r="L1723">
        <v>435</v>
      </c>
      <c r="M1723">
        <v>2</v>
      </c>
      <c r="N1723" s="2">
        <v>41912</v>
      </c>
      <c r="O1723" s="19" t="str">
        <f>VLOOKUP(Coffee_data[[#This Row],[Area Code]],Location!$B$1:$E$157,2,FALSE)</f>
        <v>Utah</v>
      </c>
      <c r="P1723" s="19" t="str">
        <f>VLOOKUP(Coffee_data[[#This Row],[Area Code]],Location!$B$1:$E$157,3,FALSE)</f>
        <v>West</v>
      </c>
      <c r="Q1723" s="19" t="str">
        <f>VLOOKUP(Coffee_data[[#This Row],[Area Code]],Location!$B$1:$E$157,4,FALSE)</f>
        <v>Small Market</v>
      </c>
      <c r="R1723" s="56" t="str">
        <f>HLOOKUP(Coffee_data[[#This Row],[ProductId]],Product!$B$4:$O$7,2,FALSE)</f>
        <v>Regular</v>
      </c>
      <c r="S1723" s="56" t="str">
        <f>HLOOKUP(Coffee_data[[#This Row],[ProductId]],Product!$B$4:$O$7,3,FALSE)</f>
        <v>Coffee</v>
      </c>
      <c r="T1723" s="56" t="str">
        <f>HLOOKUP(Coffee_data[[#This Row],[ProductId]],Product!$B$4:$O$7,4,FALSE)</f>
        <v>Columbian</v>
      </c>
    </row>
    <row r="1724" spans="1:20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81</v>
      </c>
      <c r="J1724">
        <v>160</v>
      </c>
      <c r="K1724">
        <v>257</v>
      </c>
      <c r="L1724">
        <v>435</v>
      </c>
      <c r="M1724">
        <v>3</v>
      </c>
      <c r="N1724" s="2">
        <v>41912</v>
      </c>
      <c r="O1724" s="19" t="str">
        <f>VLOOKUP(Coffee_data[[#This Row],[Area Code]],Location!$B$1:$E$157,2,FALSE)</f>
        <v>Utah</v>
      </c>
      <c r="P1724" s="19" t="str">
        <f>VLOOKUP(Coffee_data[[#This Row],[Area Code]],Location!$B$1:$E$157,3,FALSE)</f>
        <v>West</v>
      </c>
      <c r="Q1724" s="19" t="str">
        <f>VLOOKUP(Coffee_data[[#This Row],[Area Code]],Location!$B$1:$E$157,4,FALSE)</f>
        <v>Small Market</v>
      </c>
      <c r="R1724" s="56" t="str">
        <f>HLOOKUP(Coffee_data[[#This Row],[ProductId]],Product!$B$4:$O$7,2,FALSE)</f>
        <v>Decaf</v>
      </c>
      <c r="S1724" s="56" t="str">
        <f>HLOOKUP(Coffee_data[[#This Row],[ProductId]],Product!$B$4:$O$7,3,FALSE)</f>
        <v>Coffee</v>
      </c>
      <c r="T1724" s="56" t="str">
        <f>HLOOKUP(Coffee_data[[#This Row],[ProductId]],Product!$B$4:$O$7,4,FALSE)</f>
        <v>Decaf Irish Cream</v>
      </c>
    </row>
    <row r="1725" spans="1:20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56</v>
      </c>
      <c r="L1725">
        <v>801</v>
      </c>
      <c r="M1725">
        <v>4</v>
      </c>
      <c r="N1725" s="2">
        <v>41912</v>
      </c>
      <c r="O1725" s="19" t="str">
        <f>VLOOKUP(Coffee_data[[#This Row],[Area Code]],Location!$B$1:$E$157,2,FALSE)</f>
        <v>Utah</v>
      </c>
      <c r="P1725" s="19" t="str">
        <f>VLOOKUP(Coffee_data[[#This Row],[Area Code]],Location!$B$1:$E$157,3,FALSE)</f>
        <v>West</v>
      </c>
      <c r="Q1725" s="19" t="str">
        <f>VLOOKUP(Coffee_data[[#This Row],[Area Code]],Location!$B$1:$E$157,4,FALSE)</f>
        <v>Small Market</v>
      </c>
      <c r="R1725" s="56" t="str">
        <f>HLOOKUP(Coffee_data[[#This Row],[ProductId]],Product!$B$4:$O$7,2,FALSE)</f>
        <v>Regular</v>
      </c>
      <c r="S1725" s="56" t="str">
        <f>HLOOKUP(Coffee_data[[#This Row],[ProductId]],Product!$B$4:$O$7,3,FALSE)</f>
        <v>Espresso</v>
      </c>
      <c r="T1725" s="56" t="str">
        <f>HLOOKUP(Coffee_data[[#This Row],[ProductId]],Product!$B$4:$O$7,4,FALSE)</f>
        <v>Caffe Latte</v>
      </c>
    </row>
    <row r="1726" spans="1:20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75</v>
      </c>
      <c r="J1726">
        <v>130</v>
      </c>
      <c r="K1726">
        <v>215</v>
      </c>
      <c r="L1726">
        <v>801</v>
      </c>
      <c r="M1726">
        <v>5</v>
      </c>
      <c r="N1726" s="2">
        <v>41912</v>
      </c>
      <c r="O1726" s="19" t="str">
        <f>VLOOKUP(Coffee_data[[#This Row],[Area Code]],Location!$B$1:$E$157,2,FALSE)</f>
        <v>Utah</v>
      </c>
      <c r="P1726" s="19" t="str">
        <f>VLOOKUP(Coffee_data[[#This Row],[Area Code]],Location!$B$1:$E$157,3,FALSE)</f>
        <v>West</v>
      </c>
      <c r="Q1726" s="19" t="str">
        <f>VLOOKUP(Coffee_data[[#This Row],[Area Code]],Location!$B$1:$E$157,4,FALSE)</f>
        <v>Small Market</v>
      </c>
      <c r="R1726" s="56" t="str">
        <f>HLOOKUP(Coffee_data[[#This Row],[ProductId]],Product!$B$4:$O$7,2,FALSE)</f>
        <v>Regular</v>
      </c>
      <c r="S1726" s="56" t="str">
        <f>HLOOKUP(Coffee_data[[#This Row],[ProductId]],Product!$B$4:$O$7,3,FALSE)</f>
        <v>Espresso</v>
      </c>
      <c r="T1726" s="56" t="str">
        <f>HLOOKUP(Coffee_data[[#This Row],[ProductId]],Product!$B$4:$O$7,4,FALSE)</f>
        <v>Caffe Mocha</v>
      </c>
    </row>
    <row r="1727" spans="1:20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41912</v>
      </c>
      <c r="O1727" s="19" t="str">
        <f>VLOOKUP(Coffee_data[[#This Row],[Area Code]],Location!$B$1:$E$157,2,FALSE)</f>
        <v>Utah</v>
      </c>
      <c r="P1727" s="19" t="str">
        <f>VLOOKUP(Coffee_data[[#This Row],[Area Code]],Location!$B$1:$E$157,3,FALSE)</f>
        <v>West</v>
      </c>
      <c r="Q1727" s="19" t="str">
        <f>VLOOKUP(Coffee_data[[#This Row],[Area Code]],Location!$B$1:$E$157,4,FALSE)</f>
        <v>Small Market</v>
      </c>
      <c r="R1727" s="56" t="str">
        <f>HLOOKUP(Coffee_data[[#This Row],[ProductId]],Product!$B$4:$O$7,2,FALSE)</f>
        <v>Decaf</v>
      </c>
      <c r="S1727" s="56" t="str">
        <f>HLOOKUP(Coffee_data[[#This Row],[ProductId]],Product!$B$4:$O$7,3,FALSE)</f>
        <v>Espresso</v>
      </c>
      <c r="T1727" s="56" t="str">
        <f>HLOOKUP(Coffee_data[[#This Row],[ProductId]],Product!$B$4:$O$7,4,FALSE)</f>
        <v>Decaf Espresso</v>
      </c>
    </row>
    <row r="1728" spans="1:20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88</v>
      </c>
      <c r="J1728">
        <v>130</v>
      </c>
      <c r="K1728">
        <v>202</v>
      </c>
      <c r="L1728">
        <v>661</v>
      </c>
      <c r="M1728">
        <v>8</v>
      </c>
      <c r="N1728" s="2">
        <v>41912</v>
      </c>
      <c r="O1728" s="19" t="str">
        <f>VLOOKUP(Coffee_data[[#This Row],[Area Code]],Location!$B$1:$E$157,2,FALSE)</f>
        <v>California</v>
      </c>
      <c r="P1728" s="19" t="str">
        <f>VLOOKUP(Coffee_data[[#This Row],[Area Code]],Location!$B$1:$E$157,3,FALSE)</f>
        <v>West</v>
      </c>
      <c r="Q1728" s="19" t="str">
        <f>VLOOKUP(Coffee_data[[#This Row],[Area Code]],Location!$B$1:$E$157,4,FALSE)</f>
        <v>Major Market</v>
      </c>
      <c r="R1728" s="56" t="str">
        <f>HLOOKUP(Coffee_data[[#This Row],[ProductId]],Product!$B$4:$O$7,2,FALSE)</f>
        <v>Decaf</v>
      </c>
      <c r="S1728" s="56" t="str">
        <f>HLOOKUP(Coffee_data[[#This Row],[ProductId]],Product!$B$4:$O$7,3,FALSE)</f>
        <v>Herbal Tea</v>
      </c>
      <c r="T1728" s="56" t="str">
        <f>HLOOKUP(Coffee_data[[#This Row],[ProductId]],Product!$B$4:$O$7,4,FALSE)</f>
        <v>Chamomile</v>
      </c>
    </row>
    <row r="1729" spans="1:20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149</v>
      </c>
      <c r="J1729">
        <v>220</v>
      </c>
      <c r="K1729">
        <v>410</v>
      </c>
      <c r="L1729">
        <v>562</v>
      </c>
      <c r="M1729">
        <v>9</v>
      </c>
      <c r="N1729" s="2">
        <v>41912</v>
      </c>
      <c r="O1729" s="19" t="str">
        <f>VLOOKUP(Coffee_data[[#This Row],[Area Code]],Location!$B$1:$E$157,2,FALSE)</f>
        <v>California</v>
      </c>
      <c r="P1729" s="19" t="str">
        <f>VLOOKUP(Coffee_data[[#This Row],[Area Code]],Location!$B$1:$E$157,3,FALSE)</f>
        <v>West</v>
      </c>
      <c r="Q1729" s="19" t="str">
        <f>VLOOKUP(Coffee_data[[#This Row],[Area Code]],Location!$B$1:$E$157,4,FALSE)</f>
        <v>Major Market</v>
      </c>
      <c r="R1729" s="56" t="str">
        <f>HLOOKUP(Coffee_data[[#This Row],[ProductId]],Product!$B$4:$O$7,2,FALSE)</f>
        <v>Decaf</v>
      </c>
      <c r="S1729" s="56" t="str">
        <f>HLOOKUP(Coffee_data[[#This Row],[ProductId]],Product!$B$4:$O$7,3,FALSE)</f>
        <v>Herbal Tea</v>
      </c>
      <c r="T1729" s="56" t="str">
        <f>HLOOKUP(Coffee_data[[#This Row],[ProductId]],Product!$B$4:$O$7,4,FALSE)</f>
        <v>Lemon</v>
      </c>
    </row>
    <row r="1730" spans="1:20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41912</v>
      </c>
      <c r="O1730" s="19" t="str">
        <f>VLOOKUP(Coffee_data[[#This Row],[Area Code]],Location!$B$1:$E$157,2,FALSE)</f>
        <v>California</v>
      </c>
      <c r="P1730" s="19" t="str">
        <f>VLOOKUP(Coffee_data[[#This Row],[Area Code]],Location!$B$1:$E$157,3,FALSE)</f>
        <v>West</v>
      </c>
      <c r="Q1730" s="19" t="str">
        <f>VLOOKUP(Coffee_data[[#This Row],[Area Code]],Location!$B$1:$E$157,4,FALSE)</f>
        <v>Major Market</v>
      </c>
      <c r="R1730" s="56" t="str">
        <f>HLOOKUP(Coffee_data[[#This Row],[ProductId]],Product!$B$4:$O$7,2,FALSE)</f>
        <v>Decaf</v>
      </c>
      <c r="S1730" s="56" t="str">
        <f>HLOOKUP(Coffee_data[[#This Row],[ProductId]],Product!$B$4:$O$7,3,FALSE)</f>
        <v>Herbal Tea</v>
      </c>
      <c r="T1730" s="56" t="str">
        <f>HLOOKUP(Coffee_data[[#This Row],[ProductId]],Product!$B$4:$O$7,4,FALSE)</f>
        <v>Mint</v>
      </c>
    </row>
    <row r="1731" spans="1:20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61</v>
      </c>
      <c r="J1731">
        <v>90</v>
      </c>
      <c r="K1731">
        <v>140</v>
      </c>
      <c r="L1731">
        <v>562</v>
      </c>
      <c r="M1731">
        <v>11</v>
      </c>
      <c r="N1731" s="2">
        <v>41912</v>
      </c>
      <c r="O1731" s="19" t="str">
        <f>VLOOKUP(Coffee_data[[#This Row],[Area Code]],Location!$B$1:$E$157,2,FALSE)</f>
        <v>California</v>
      </c>
      <c r="P1731" s="19" t="str">
        <f>VLOOKUP(Coffee_data[[#This Row],[Area Code]],Location!$B$1:$E$157,3,FALSE)</f>
        <v>West</v>
      </c>
      <c r="Q1731" s="19" t="str">
        <f>VLOOKUP(Coffee_data[[#This Row],[Area Code]],Location!$B$1:$E$157,4,FALSE)</f>
        <v>Major Market</v>
      </c>
      <c r="R1731" s="56" t="str">
        <f>HLOOKUP(Coffee_data[[#This Row],[ProductId]],Product!$B$4:$O$7,2,FALSE)</f>
        <v>Regular</v>
      </c>
      <c r="S1731" s="56" t="str">
        <f>HLOOKUP(Coffee_data[[#This Row],[ProductId]],Product!$B$4:$O$7,3,FALSE)</f>
        <v>Tea</v>
      </c>
      <c r="T1731" s="56" t="str">
        <f>HLOOKUP(Coffee_data[[#This Row],[ProductId]],Product!$B$4:$O$7,4,FALSE)</f>
        <v>Darjeeling</v>
      </c>
    </row>
    <row r="1732" spans="1:20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42</v>
      </c>
      <c r="J1732">
        <v>50</v>
      </c>
      <c r="K1732">
        <v>80</v>
      </c>
      <c r="L1732">
        <v>209</v>
      </c>
      <c r="M1732">
        <v>12</v>
      </c>
      <c r="N1732" s="2">
        <v>41912</v>
      </c>
      <c r="O1732" s="19" t="str">
        <f>VLOOKUP(Coffee_data[[#This Row],[Area Code]],Location!$B$1:$E$157,2,FALSE)</f>
        <v>California</v>
      </c>
      <c r="P1732" s="19" t="str">
        <f>VLOOKUP(Coffee_data[[#This Row],[Area Code]],Location!$B$1:$E$157,3,FALSE)</f>
        <v>West</v>
      </c>
      <c r="Q1732" s="19" t="str">
        <f>VLOOKUP(Coffee_data[[#This Row],[Area Code]],Location!$B$1:$E$157,4,FALSE)</f>
        <v>Major Market</v>
      </c>
      <c r="R1732" s="56" t="str">
        <f>HLOOKUP(Coffee_data[[#This Row],[ProductId]],Product!$B$4:$O$7,2,FALSE)</f>
        <v>Regular</v>
      </c>
      <c r="S1732" s="56" t="str">
        <f>HLOOKUP(Coffee_data[[#This Row],[ProductId]],Product!$B$4:$O$7,3,FALSE)</f>
        <v>Tea</v>
      </c>
      <c r="T1732" s="56" t="str">
        <f>HLOOKUP(Coffee_data[[#This Row],[ProductId]],Product!$B$4:$O$7,4,FALSE)</f>
        <v>Earl Grey</v>
      </c>
    </row>
    <row r="1733" spans="1:20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93</v>
      </c>
      <c r="L1733">
        <v>562</v>
      </c>
      <c r="M1733">
        <v>13</v>
      </c>
      <c r="N1733" s="2">
        <v>41912</v>
      </c>
      <c r="O1733" s="19" t="str">
        <f>VLOOKUP(Coffee_data[[#This Row],[Area Code]],Location!$B$1:$E$157,2,FALSE)</f>
        <v>California</v>
      </c>
      <c r="P1733" s="19" t="str">
        <f>VLOOKUP(Coffee_data[[#This Row],[Area Code]],Location!$B$1:$E$157,3,FALSE)</f>
        <v>West</v>
      </c>
      <c r="Q1733" s="19" t="str">
        <f>VLOOKUP(Coffee_data[[#This Row],[Area Code]],Location!$B$1:$E$157,4,FALSE)</f>
        <v>Major Market</v>
      </c>
      <c r="R1733" s="56" t="str">
        <f>HLOOKUP(Coffee_data[[#This Row],[ProductId]],Product!$B$4:$O$7,2,FALSE)</f>
        <v>Regular</v>
      </c>
      <c r="S1733" s="56" t="str">
        <f>HLOOKUP(Coffee_data[[#This Row],[ProductId]],Product!$B$4:$O$7,3,FALSE)</f>
        <v>Tea</v>
      </c>
      <c r="T1733" s="56" t="str">
        <f>HLOOKUP(Coffee_data[[#This Row],[ProductId]],Product!$B$4:$O$7,4,FALSE)</f>
        <v>Green Tea</v>
      </c>
    </row>
    <row r="1734" spans="1:20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211</v>
      </c>
      <c r="J1734">
        <v>-20</v>
      </c>
      <c r="K1734">
        <v>151</v>
      </c>
      <c r="L1734">
        <v>818</v>
      </c>
      <c r="M1734">
        <v>1</v>
      </c>
      <c r="N1734" s="2">
        <v>41912</v>
      </c>
      <c r="O1734" s="19" t="str">
        <f>VLOOKUP(Coffee_data[[#This Row],[Area Code]],Location!$B$1:$E$157,2,FALSE)</f>
        <v>California</v>
      </c>
      <c r="P1734" s="19" t="str">
        <f>VLOOKUP(Coffee_data[[#This Row],[Area Code]],Location!$B$1:$E$157,3,FALSE)</f>
        <v>West</v>
      </c>
      <c r="Q1734" s="19" t="str">
        <f>VLOOKUP(Coffee_data[[#This Row],[Area Code]],Location!$B$1:$E$157,4,FALSE)</f>
        <v>Major Market</v>
      </c>
      <c r="R1734" s="56" t="str">
        <f>HLOOKUP(Coffee_data[[#This Row],[ProductId]],Product!$B$4:$O$7,2,FALSE)</f>
        <v>Regular</v>
      </c>
      <c r="S1734" s="56" t="str">
        <f>HLOOKUP(Coffee_data[[#This Row],[ProductId]],Product!$B$4:$O$7,3,FALSE)</f>
        <v>Coffee</v>
      </c>
      <c r="T1734" s="56" t="str">
        <f>HLOOKUP(Coffee_data[[#This Row],[ProductId]],Product!$B$4:$O$7,4,FALSE)</f>
        <v>Amaretto</v>
      </c>
    </row>
    <row r="1735" spans="1:20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372</v>
      </c>
      <c r="J1735">
        <v>580</v>
      </c>
      <c r="K1735">
        <v>958</v>
      </c>
      <c r="L1735">
        <v>626</v>
      </c>
      <c r="M1735">
        <v>2</v>
      </c>
      <c r="N1735" s="2">
        <v>41912</v>
      </c>
      <c r="O1735" s="19" t="str">
        <f>VLOOKUP(Coffee_data[[#This Row],[Area Code]],Location!$B$1:$E$157,2,FALSE)</f>
        <v>California</v>
      </c>
      <c r="P1735" s="19" t="str">
        <f>VLOOKUP(Coffee_data[[#This Row],[Area Code]],Location!$B$1:$E$157,3,FALSE)</f>
        <v>West</v>
      </c>
      <c r="Q1735" s="19" t="str">
        <f>VLOOKUP(Coffee_data[[#This Row],[Area Code]],Location!$B$1:$E$157,4,FALSE)</f>
        <v>Major Market</v>
      </c>
      <c r="R1735" s="56" t="str">
        <f>HLOOKUP(Coffee_data[[#This Row],[ProductId]],Product!$B$4:$O$7,2,FALSE)</f>
        <v>Regular</v>
      </c>
      <c r="S1735" s="56" t="str">
        <f>HLOOKUP(Coffee_data[[#This Row],[ProductId]],Product!$B$4:$O$7,3,FALSE)</f>
        <v>Coffee</v>
      </c>
      <c r="T1735" s="56" t="str">
        <f>HLOOKUP(Coffee_data[[#This Row],[ProductId]],Product!$B$4:$O$7,4,FALSE)</f>
        <v>Columbian</v>
      </c>
    </row>
    <row r="1736" spans="1:20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300</v>
      </c>
      <c r="J1736">
        <v>-30</v>
      </c>
      <c r="K1736">
        <v>190</v>
      </c>
      <c r="L1736">
        <v>951</v>
      </c>
      <c r="M1736">
        <v>3</v>
      </c>
      <c r="N1736" s="2">
        <v>41912</v>
      </c>
      <c r="O1736" s="19" t="str">
        <f>VLOOKUP(Coffee_data[[#This Row],[Area Code]],Location!$B$1:$E$157,2,FALSE)</f>
        <v>California</v>
      </c>
      <c r="P1736" s="19" t="str">
        <f>VLOOKUP(Coffee_data[[#This Row],[Area Code]],Location!$B$1:$E$157,3,FALSE)</f>
        <v>West</v>
      </c>
      <c r="Q1736" s="19" t="str">
        <f>VLOOKUP(Coffee_data[[#This Row],[Area Code]],Location!$B$1:$E$157,4,FALSE)</f>
        <v>Major Market</v>
      </c>
      <c r="R1736" s="56" t="str">
        <f>HLOOKUP(Coffee_data[[#This Row],[ProductId]],Product!$B$4:$O$7,2,FALSE)</f>
        <v>Decaf</v>
      </c>
      <c r="S1736" s="56" t="str">
        <f>HLOOKUP(Coffee_data[[#This Row],[ProductId]],Product!$B$4:$O$7,3,FALSE)</f>
        <v>Coffee</v>
      </c>
      <c r="T1736" s="56" t="str">
        <f>HLOOKUP(Coffee_data[[#This Row],[ProductId]],Product!$B$4:$O$7,4,FALSE)</f>
        <v>Decaf Irish Cream</v>
      </c>
    </row>
    <row r="1737" spans="1:20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145</v>
      </c>
      <c r="J1737">
        <v>220</v>
      </c>
      <c r="K1737">
        <v>426</v>
      </c>
      <c r="L1737">
        <v>562</v>
      </c>
      <c r="M1737">
        <v>4</v>
      </c>
      <c r="N1737" s="2">
        <v>41912</v>
      </c>
      <c r="O1737" s="19" t="str">
        <f>VLOOKUP(Coffee_data[[#This Row],[Area Code]],Location!$B$1:$E$157,2,FALSE)</f>
        <v>California</v>
      </c>
      <c r="P1737" s="19" t="str">
        <f>VLOOKUP(Coffee_data[[#This Row],[Area Code]],Location!$B$1:$E$157,3,FALSE)</f>
        <v>West</v>
      </c>
      <c r="Q1737" s="19" t="str">
        <f>VLOOKUP(Coffee_data[[#This Row],[Area Code]],Location!$B$1:$E$157,4,FALSE)</f>
        <v>Major Market</v>
      </c>
      <c r="R1737" s="56" t="str">
        <f>HLOOKUP(Coffee_data[[#This Row],[ProductId]],Product!$B$4:$O$7,2,FALSE)</f>
        <v>Regular</v>
      </c>
      <c r="S1737" s="56" t="str">
        <f>HLOOKUP(Coffee_data[[#This Row],[ProductId]],Product!$B$4:$O$7,3,FALSE)</f>
        <v>Espresso</v>
      </c>
      <c r="T1737" s="56" t="str">
        <f>HLOOKUP(Coffee_data[[#This Row],[ProductId]],Product!$B$4:$O$7,4,FALSE)</f>
        <v>Caffe Latte</v>
      </c>
    </row>
    <row r="1738" spans="1:20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183</v>
      </c>
      <c r="J1738">
        <v>160</v>
      </c>
      <c r="K1738">
        <v>275</v>
      </c>
      <c r="L1738">
        <v>562</v>
      </c>
      <c r="M1738">
        <v>5</v>
      </c>
      <c r="N1738" s="2">
        <v>41912</v>
      </c>
      <c r="O1738" s="19" t="str">
        <f>VLOOKUP(Coffee_data[[#This Row],[Area Code]],Location!$B$1:$E$157,2,FALSE)</f>
        <v>California</v>
      </c>
      <c r="P1738" s="19" t="str">
        <f>VLOOKUP(Coffee_data[[#This Row],[Area Code]],Location!$B$1:$E$157,3,FALSE)</f>
        <v>West</v>
      </c>
      <c r="Q1738" s="19" t="str">
        <f>VLOOKUP(Coffee_data[[#This Row],[Area Code]],Location!$B$1:$E$157,4,FALSE)</f>
        <v>Major Market</v>
      </c>
      <c r="R1738" s="56" t="str">
        <f>HLOOKUP(Coffee_data[[#This Row],[ProductId]],Product!$B$4:$O$7,2,FALSE)</f>
        <v>Regular</v>
      </c>
      <c r="S1738" s="56" t="str">
        <f>HLOOKUP(Coffee_data[[#This Row],[ProductId]],Product!$B$4:$O$7,3,FALSE)</f>
        <v>Espresso</v>
      </c>
      <c r="T1738" s="56" t="str">
        <f>HLOOKUP(Coffee_data[[#This Row],[ProductId]],Product!$B$4:$O$7,4,FALSE)</f>
        <v>Caffe Mocha</v>
      </c>
    </row>
    <row r="1739" spans="1:20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235</v>
      </c>
      <c r="J1739">
        <v>320</v>
      </c>
      <c r="K1739">
        <v>556</v>
      </c>
      <c r="L1739">
        <v>714</v>
      </c>
      <c r="M1739">
        <v>6</v>
      </c>
      <c r="N1739" s="2">
        <v>41912</v>
      </c>
      <c r="O1739" s="19" t="str">
        <f>VLOOKUP(Coffee_data[[#This Row],[Area Code]],Location!$B$1:$E$157,2,FALSE)</f>
        <v>California</v>
      </c>
      <c r="P1739" s="19" t="str">
        <f>VLOOKUP(Coffee_data[[#This Row],[Area Code]],Location!$B$1:$E$157,3,FALSE)</f>
        <v>West</v>
      </c>
      <c r="Q1739" s="19" t="str">
        <f>VLOOKUP(Coffee_data[[#This Row],[Area Code]],Location!$B$1:$E$157,4,FALSE)</f>
        <v>Major Market</v>
      </c>
      <c r="R1739" s="56" t="str">
        <f>HLOOKUP(Coffee_data[[#This Row],[ProductId]],Product!$B$4:$O$7,2,FALSE)</f>
        <v>Decaf</v>
      </c>
      <c r="S1739" s="56" t="str">
        <f>HLOOKUP(Coffee_data[[#This Row],[ProductId]],Product!$B$4:$O$7,3,FALSE)</f>
        <v>Espresso</v>
      </c>
      <c r="T1739" s="56" t="str">
        <f>HLOOKUP(Coffee_data[[#This Row],[ProductId]],Product!$B$4:$O$7,4,FALSE)</f>
        <v>Decaf Espresso</v>
      </c>
    </row>
    <row r="1740" spans="1:20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82</v>
      </c>
      <c r="J1740">
        <v>150</v>
      </c>
      <c r="K1740">
        <v>240</v>
      </c>
      <c r="L1740">
        <v>775</v>
      </c>
      <c r="M1740">
        <v>8</v>
      </c>
      <c r="N1740" s="2">
        <v>41912</v>
      </c>
      <c r="O1740" s="19" t="str">
        <f>VLOOKUP(Coffee_data[[#This Row],[Area Code]],Location!$B$1:$E$157,2,FALSE)</f>
        <v>Nevada</v>
      </c>
      <c r="P1740" s="19" t="str">
        <f>VLOOKUP(Coffee_data[[#This Row],[Area Code]],Location!$B$1:$E$157,3,FALSE)</f>
        <v>West</v>
      </c>
      <c r="Q1740" s="19" t="str">
        <f>VLOOKUP(Coffee_data[[#This Row],[Area Code]],Location!$B$1:$E$157,4,FALSE)</f>
        <v>Small Market</v>
      </c>
      <c r="R1740" s="56" t="str">
        <f>HLOOKUP(Coffee_data[[#This Row],[ProductId]],Product!$B$4:$O$7,2,FALSE)</f>
        <v>Decaf</v>
      </c>
      <c r="S1740" s="56" t="str">
        <f>HLOOKUP(Coffee_data[[#This Row],[ProductId]],Product!$B$4:$O$7,3,FALSE)</f>
        <v>Herbal Tea</v>
      </c>
      <c r="T1740" s="56" t="str">
        <f>HLOOKUP(Coffee_data[[#This Row],[ProductId]],Product!$B$4:$O$7,4,FALSE)</f>
        <v>Chamomile</v>
      </c>
    </row>
    <row r="1741" spans="1:20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71</v>
      </c>
      <c r="J1741">
        <v>170</v>
      </c>
      <c r="K1741">
        <v>281</v>
      </c>
      <c r="L1741">
        <v>702</v>
      </c>
      <c r="M1741">
        <v>9</v>
      </c>
      <c r="N1741" s="2">
        <v>41912</v>
      </c>
      <c r="O1741" s="19" t="str">
        <f>VLOOKUP(Coffee_data[[#This Row],[Area Code]],Location!$B$1:$E$157,2,FALSE)</f>
        <v>Nevada</v>
      </c>
      <c r="P1741" s="19" t="str">
        <f>VLOOKUP(Coffee_data[[#This Row],[Area Code]],Location!$B$1:$E$157,3,FALSE)</f>
        <v>West</v>
      </c>
      <c r="Q1741" s="19" t="str">
        <f>VLOOKUP(Coffee_data[[#This Row],[Area Code]],Location!$B$1:$E$157,4,FALSE)</f>
        <v>Small Market</v>
      </c>
      <c r="R1741" s="56" t="str">
        <f>HLOOKUP(Coffee_data[[#This Row],[ProductId]],Product!$B$4:$O$7,2,FALSE)</f>
        <v>Decaf</v>
      </c>
      <c r="S1741" s="56" t="str">
        <f>HLOOKUP(Coffee_data[[#This Row],[ProductId]],Product!$B$4:$O$7,3,FALSE)</f>
        <v>Herbal Tea</v>
      </c>
      <c r="T1741" s="56" t="str">
        <f>HLOOKUP(Coffee_data[[#This Row],[ProductId]],Product!$B$4:$O$7,4,FALSE)</f>
        <v>Lemon</v>
      </c>
    </row>
    <row r="1742" spans="1:20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80</v>
      </c>
      <c r="J1742">
        <v>150</v>
      </c>
      <c r="K1742">
        <v>240</v>
      </c>
      <c r="L1742">
        <v>702</v>
      </c>
      <c r="M1742">
        <v>10</v>
      </c>
      <c r="N1742" s="2">
        <v>41912</v>
      </c>
      <c r="O1742" s="19" t="str">
        <f>VLOOKUP(Coffee_data[[#This Row],[Area Code]],Location!$B$1:$E$157,2,FALSE)</f>
        <v>Nevada</v>
      </c>
      <c r="P1742" s="19" t="str">
        <f>VLOOKUP(Coffee_data[[#This Row],[Area Code]],Location!$B$1:$E$157,3,FALSE)</f>
        <v>West</v>
      </c>
      <c r="Q1742" s="19" t="str">
        <f>VLOOKUP(Coffee_data[[#This Row],[Area Code]],Location!$B$1:$E$157,4,FALSE)</f>
        <v>Small Market</v>
      </c>
      <c r="R1742" s="56" t="str">
        <f>HLOOKUP(Coffee_data[[#This Row],[ProductId]],Product!$B$4:$O$7,2,FALSE)</f>
        <v>Decaf</v>
      </c>
      <c r="S1742" s="56" t="str">
        <f>HLOOKUP(Coffee_data[[#This Row],[ProductId]],Product!$B$4:$O$7,3,FALSE)</f>
        <v>Herbal Tea</v>
      </c>
      <c r="T1742" s="56" t="str">
        <f>HLOOKUP(Coffee_data[[#This Row],[ProductId]],Product!$B$4:$O$7,4,FALSE)</f>
        <v>Mint</v>
      </c>
    </row>
    <row r="1743" spans="1:20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41912</v>
      </c>
      <c r="O1743" s="19" t="str">
        <f>VLOOKUP(Coffee_data[[#This Row],[Area Code]],Location!$B$1:$E$157,2,FALSE)</f>
        <v>Nevada</v>
      </c>
      <c r="P1743" s="19" t="str">
        <f>VLOOKUP(Coffee_data[[#This Row],[Area Code]],Location!$B$1:$E$157,3,FALSE)</f>
        <v>West</v>
      </c>
      <c r="Q1743" s="19" t="str">
        <f>VLOOKUP(Coffee_data[[#This Row],[Area Code]],Location!$B$1:$E$157,4,FALSE)</f>
        <v>Small Market</v>
      </c>
      <c r="R1743" s="56" t="str">
        <f>HLOOKUP(Coffee_data[[#This Row],[ProductId]],Product!$B$4:$O$7,2,FALSE)</f>
        <v>Regular</v>
      </c>
      <c r="S1743" s="56" t="str">
        <f>HLOOKUP(Coffee_data[[#This Row],[ProductId]],Product!$B$4:$O$7,3,FALSE)</f>
        <v>Tea</v>
      </c>
      <c r="T1743" s="56" t="str">
        <f>HLOOKUP(Coffee_data[[#This Row],[ProductId]],Product!$B$4:$O$7,4,FALSE)</f>
        <v>Darjeeling</v>
      </c>
    </row>
    <row r="1744" spans="1:20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2">
        <v>41912</v>
      </c>
      <c r="O1744" s="19" t="str">
        <f>VLOOKUP(Coffee_data[[#This Row],[Area Code]],Location!$B$1:$E$157,2,FALSE)</f>
        <v>Nevada</v>
      </c>
      <c r="P1744" s="19" t="str">
        <f>VLOOKUP(Coffee_data[[#This Row],[Area Code]],Location!$B$1:$E$157,3,FALSE)</f>
        <v>West</v>
      </c>
      <c r="Q1744" s="19" t="str">
        <f>VLOOKUP(Coffee_data[[#This Row],[Area Code]],Location!$B$1:$E$157,4,FALSE)</f>
        <v>Small Market</v>
      </c>
      <c r="R1744" s="56" t="str">
        <f>HLOOKUP(Coffee_data[[#This Row],[ProductId]],Product!$B$4:$O$7,2,FALSE)</f>
        <v>Regular</v>
      </c>
      <c r="S1744" s="56" t="str">
        <f>HLOOKUP(Coffee_data[[#This Row],[ProductId]],Product!$B$4:$O$7,3,FALSE)</f>
        <v>Tea</v>
      </c>
      <c r="T1744" s="56" t="str">
        <f>HLOOKUP(Coffee_data[[#This Row],[ProductId]],Product!$B$4:$O$7,4,FALSE)</f>
        <v>Earl Grey</v>
      </c>
    </row>
    <row r="1745" spans="1:20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55</v>
      </c>
      <c r="J1745">
        <v>-110</v>
      </c>
      <c r="K1745">
        <v>13</v>
      </c>
      <c r="L1745">
        <v>702</v>
      </c>
      <c r="M1745">
        <v>13</v>
      </c>
      <c r="N1745" s="2">
        <v>41912</v>
      </c>
      <c r="O1745" s="19" t="str">
        <f>VLOOKUP(Coffee_data[[#This Row],[Area Code]],Location!$B$1:$E$157,2,FALSE)</f>
        <v>Nevada</v>
      </c>
      <c r="P1745" s="19" t="str">
        <f>VLOOKUP(Coffee_data[[#This Row],[Area Code]],Location!$B$1:$E$157,3,FALSE)</f>
        <v>West</v>
      </c>
      <c r="Q1745" s="19" t="str">
        <f>VLOOKUP(Coffee_data[[#This Row],[Area Code]],Location!$B$1:$E$157,4,FALSE)</f>
        <v>Small Market</v>
      </c>
      <c r="R1745" s="56" t="str">
        <f>HLOOKUP(Coffee_data[[#This Row],[ProductId]],Product!$B$4:$O$7,2,FALSE)</f>
        <v>Regular</v>
      </c>
      <c r="S1745" s="56" t="str">
        <f>HLOOKUP(Coffee_data[[#This Row],[ProductId]],Product!$B$4:$O$7,3,FALSE)</f>
        <v>Tea</v>
      </c>
      <c r="T1745" s="56" t="str">
        <f>HLOOKUP(Coffee_data[[#This Row],[ProductId]],Product!$B$4:$O$7,4,FALSE)</f>
        <v>Green Tea</v>
      </c>
    </row>
    <row r="1746" spans="1:20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98</v>
      </c>
      <c r="L1746">
        <v>775</v>
      </c>
      <c r="M1746">
        <v>2</v>
      </c>
      <c r="N1746" s="2">
        <v>41912</v>
      </c>
      <c r="O1746" s="19" t="str">
        <f>VLOOKUP(Coffee_data[[#This Row],[Area Code]],Location!$B$1:$E$157,2,FALSE)</f>
        <v>Nevada</v>
      </c>
      <c r="P1746" s="19" t="str">
        <f>VLOOKUP(Coffee_data[[#This Row],[Area Code]],Location!$B$1:$E$157,3,FALSE)</f>
        <v>West</v>
      </c>
      <c r="Q1746" s="19" t="str">
        <f>VLOOKUP(Coffee_data[[#This Row],[Area Code]],Location!$B$1:$E$157,4,FALSE)</f>
        <v>Small Market</v>
      </c>
      <c r="R1746" s="56" t="str">
        <f>HLOOKUP(Coffee_data[[#This Row],[ProductId]],Product!$B$4:$O$7,2,FALSE)</f>
        <v>Regular</v>
      </c>
      <c r="S1746" s="56" t="str">
        <f>HLOOKUP(Coffee_data[[#This Row],[ProductId]],Product!$B$4:$O$7,3,FALSE)</f>
        <v>Coffee</v>
      </c>
      <c r="T1746" s="56" t="str">
        <f>HLOOKUP(Coffee_data[[#This Row],[ProductId]],Product!$B$4:$O$7,4,FALSE)</f>
        <v>Columbian</v>
      </c>
    </row>
    <row r="1747" spans="1:20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27</v>
      </c>
      <c r="J1747">
        <v>60</v>
      </c>
      <c r="K1747">
        <v>90</v>
      </c>
      <c r="L1747">
        <v>775</v>
      </c>
      <c r="M1747">
        <v>3</v>
      </c>
      <c r="N1747" s="2">
        <v>41912</v>
      </c>
      <c r="O1747" s="19" t="str">
        <f>VLOOKUP(Coffee_data[[#This Row],[Area Code]],Location!$B$1:$E$157,2,FALSE)</f>
        <v>Nevada</v>
      </c>
      <c r="P1747" s="19" t="str">
        <f>VLOOKUP(Coffee_data[[#This Row],[Area Code]],Location!$B$1:$E$157,3,FALSE)</f>
        <v>West</v>
      </c>
      <c r="Q1747" s="19" t="str">
        <f>VLOOKUP(Coffee_data[[#This Row],[Area Code]],Location!$B$1:$E$157,4,FALSE)</f>
        <v>Small Market</v>
      </c>
      <c r="R1747" s="56" t="str">
        <f>HLOOKUP(Coffee_data[[#This Row],[ProductId]],Product!$B$4:$O$7,2,FALSE)</f>
        <v>Decaf</v>
      </c>
      <c r="S1747" s="56" t="str">
        <f>HLOOKUP(Coffee_data[[#This Row],[ProductId]],Product!$B$4:$O$7,3,FALSE)</f>
        <v>Coffee</v>
      </c>
      <c r="T1747" s="56" t="str">
        <f>HLOOKUP(Coffee_data[[#This Row],[ProductId]],Product!$B$4:$O$7,4,FALSE)</f>
        <v>Decaf Irish Cream</v>
      </c>
    </row>
    <row r="1748" spans="1:20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26</v>
      </c>
      <c r="L1748">
        <v>702</v>
      </c>
      <c r="M1748">
        <v>4</v>
      </c>
      <c r="N1748" s="2">
        <v>41912</v>
      </c>
      <c r="O1748" s="19" t="str">
        <f>VLOOKUP(Coffee_data[[#This Row],[Area Code]],Location!$B$1:$E$157,2,FALSE)</f>
        <v>Nevada</v>
      </c>
      <c r="P1748" s="19" t="str">
        <f>VLOOKUP(Coffee_data[[#This Row],[Area Code]],Location!$B$1:$E$157,3,FALSE)</f>
        <v>West</v>
      </c>
      <c r="Q1748" s="19" t="str">
        <f>VLOOKUP(Coffee_data[[#This Row],[Area Code]],Location!$B$1:$E$157,4,FALSE)</f>
        <v>Small Market</v>
      </c>
      <c r="R1748" s="56" t="str">
        <f>HLOOKUP(Coffee_data[[#This Row],[ProductId]],Product!$B$4:$O$7,2,FALSE)</f>
        <v>Regular</v>
      </c>
      <c r="S1748" s="56" t="str">
        <f>HLOOKUP(Coffee_data[[#This Row],[ProductId]],Product!$B$4:$O$7,3,FALSE)</f>
        <v>Espresso</v>
      </c>
      <c r="T1748" s="56" t="str">
        <f>HLOOKUP(Coffee_data[[#This Row],[ProductId]],Product!$B$4:$O$7,4,FALSE)</f>
        <v>Caffe Latte</v>
      </c>
    </row>
    <row r="1749" spans="1:20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41912</v>
      </c>
      <c r="O1749" s="19" t="str">
        <f>VLOOKUP(Coffee_data[[#This Row],[Area Code]],Location!$B$1:$E$157,2,FALSE)</f>
        <v>Nevada</v>
      </c>
      <c r="P1749" s="19" t="str">
        <f>VLOOKUP(Coffee_data[[#This Row],[Area Code]],Location!$B$1:$E$157,3,FALSE)</f>
        <v>West</v>
      </c>
      <c r="Q1749" s="19" t="str">
        <f>VLOOKUP(Coffee_data[[#This Row],[Area Code]],Location!$B$1:$E$157,4,FALSE)</f>
        <v>Small Market</v>
      </c>
      <c r="R1749" s="56" t="str">
        <f>HLOOKUP(Coffee_data[[#This Row],[ProductId]],Product!$B$4:$O$7,2,FALSE)</f>
        <v>Regular</v>
      </c>
      <c r="S1749" s="56" t="str">
        <f>HLOOKUP(Coffee_data[[#This Row],[ProductId]],Product!$B$4:$O$7,3,FALSE)</f>
        <v>Espresso</v>
      </c>
      <c r="T1749" s="56" t="str">
        <f>HLOOKUP(Coffee_data[[#This Row],[ProductId]],Product!$B$4:$O$7,4,FALSE)</f>
        <v>Caffe Mocha</v>
      </c>
    </row>
    <row r="1750" spans="1:20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41912</v>
      </c>
      <c r="O1750" s="19" t="str">
        <f>VLOOKUP(Coffee_data[[#This Row],[Area Code]],Location!$B$1:$E$157,2,FALSE)</f>
        <v>Nevada</v>
      </c>
      <c r="P1750" s="19" t="str">
        <f>VLOOKUP(Coffee_data[[#This Row],[Area Code]],Location!$B$1:$E$157,3,FALSE)</f>
        <v>West</v>
      </c>
      <c r="Q1750" s="19" t="str">
        <f>VLOOKUP(Coffee_data[[#This Row],[Area Code]],Location!$B$1:$E$157,4,FALSE)</f>
        <v>Small Market</v>
      </c>
      <c r="R1750" s="56" t="str">
        <f>HLOOKUP(Coffee_data[[#This Row],[ProductId]],Product!$B$4:$O$7,2,FALSE)</f>
        <v>Decaf</v>
      </c>
      <c r="S1750" s="56" t="str">
        <f>HLOOKUP(Coffee_data[[#This Row],[ProductId]],Product!$B$4:$O$7,3,FALSE)</f>
        <v>Espresso</v>
      </c>
      <c r="T1750" s="56" t="str">
        <f>HLOOKUP(Coffee_data[[#This Row],[ProductId]],Product!$B$4:$O$7,4,FALSE)</f>
        <v>Decaf Espresso</v>
      </c>
    </row>
    <row r="1751" spans="1:20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41912</v>
      </c>
      <c r="O1751" s="19" t="str">
        <f>VLOOKUP(Coffee_data[[#This Row],[Area Code]],Location!$B$1:$E$157,2,FALSE)</f>
        <v>Oregon</v>
      </c>
      <c r="P1751" s="19" t="str">
        <f>VLOOKUP(Coffee_data[[#This Row],[Area Code]],Location!$B$1:$E$157,3,FALSE)</f>
        <v>West</v>
      </c>
      <c r="Q1751" s="19" t="str">
        <f>VLOOKUP(Coffee_data[[#This Row],[Area Code]],Location!$B$1:$E$157,4,FALSE)</f>
        <v>Small Market</v>
      </c>
      <c r="R1751" s="56" t="str">
        <f>HLOOKUP(Coffee_data[[#This Row],[ProductId]],Product!$B$4:$O$7,2,FALSE)</f>
        <v>Decaf</v>
      </c>
      <c r="S1751" s="56" t="str">
        <f>HLOOKUP(Coffee_data[[#This Row],[ProductId]],Product!$B$4:$O$7,3,FALSE)</f>
        <v>Herbal Tea</v>
      </c>
      <c r="T1751" s="56" t="str">
        <f>HLOOKUP(Coffee_data[[#This Row],[ProductId]],Product!$B$4:$O$7,4,FALSE)</f>
        <v>Chamomile</v>
      </c>
    </row>
    <row r="1752" spans="1:20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69</v>
      </c>
      <c r="J1752">
        <v>100</v>
      </c>
      <c r="K1752">
        <v>151</v>
      </c>
      <c r="L1752">
        <v>971</v>
      </c>
      <c r="M1752">
        <v>9</v>
      </c>
      <c r="N1752" s="2">
        <v>41912</v>
      </c>
      <c r="O1752" s="19" t="str">
        <f>VLOOKUP(Coffee_data[[#This Row],[Area Code]],Location!$B$1:$E$157,2,FALSE)</f>
        <v>Oregon</v>
      </c>
      <c r="P1752" s="19" t="str">
        <f>VLOOKUP(Coffee_data[[#This Row],[Area Code]],Location!$B$1:$E$157,3,FALSE)</f>
        <v>West</v>
      </c>
      <c r="Q1752" s="19" t="str">
        <f>VLOOKUP(Coffee_data[[#This Row],[Area Code]],Location!$B$1:$E$157,4,FALSE)</f>
        <v>Small Market</v>
      </c>
      <c r="R1752" s="56" t="str">
        <f>HLOOKUP(Coffee_data[[#This Row],[ProductId]],Product!$B$4:$O$7,2,FALSE)</f>
        <v>Decaf</v>
      </c>
      <c r="S1752" s="56" t="str">
        <f>HLOOKUP(Coffee_data[[#This Row],[ProductId]],Product!$B$4:$O$7,3,FALSE)</f>
        <v>Herbal Tea</v>
      </c>
      <c r="T1752" s="56" t="str">
        <f>HLOOKUP(Coffee_data[[#This Row],[ProductId]],Product!$B$4:$O$7,4,FALSE)</f>
        <v>Lemon</v>
      </c>
    </row>
    <row r="1753" spans="1:20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31</v>
      </c>
      <c r="L1753">
        <v>541</v>
      </c>
      <c r="M1753">
        <v>11</v>
      </c>
      <c r="N1753" s="2">
        <v>41912</v>
      </c>
      <c r="O1753" s="19" t="str">
        <f>VLOOKUP(Coffee_data[[#This Row],[Area Code]],Location!$B$1:$E$157,2,FALSE)</f>
        <v>Oregon</v>
      </c>
      <c r="P1753" s="19" t="str">
        <f>VLOOKUP(Coffee_data[[#This Row],[Area Code]],Location!$B$1:$E$157,3,FALSE)</f>
        <v>West</v>
      </c>
      <c r="Q1753" s="19" t="str">
        <f>VLOOKUP(Coffee_data[[#This Row],[Area Code]],Location!$B$1:$E$157,4,FALSE)</f>
        <v>Small Market</v>
      </c>
      <c r="R1753" s="56" t="str">
        <f>HLOOKUP(Coffee_data[[#This Row],[ProductId]],Product!$B$4:$O$7,2,FALSE)</f>
        <v>Regular</v>
      </c>
      <c r="S1753" s="56" t="str">
        <f>HLOOKUP(Coffee_data[[#This Row],[ProductId]],Product!$B$4:$O$7,3,FALSE)</f>
        <v>Tea</v>
      </c>
      <c r="T1753" s="56" t="str">
        <f>HLOOKUP(Coffee_data[[#This Row],[ProductId]],Product!$B$4:$O$7,4,FALSE)</f>
        <v>Darjeeling</v>
      </c>
    </row>
    <row r="1754" spans="1:20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102</v>
      </c>
      <c r="L1754">
        <v>971</v>
      </c>
      <c r="M1754">
        <v>12</v>
      </c>
      <c r="N1754" s="2">
        <v>41912</v>
      </c>
      <c r="O1754" s="19" t="str">
        <f>VLOOKUP(Coffee_data[[#This Row],[Area Code]],Location!$B$1:$E$157,2,FALSE)</f>
        <v>Oregon</v>
      </c>
      <c r="P1754" s="19" t="str">
        <f>VLOOKUP(Coffee_data[[#This Row],[Area Code]],Location!$B$1:$E$157,3,FALSE)</f>
        <v>West</v>
      </c>
      <c r="Q1754" s="19" t="str">
        <f>VLOOKUP(Coffee_data[[#This Row],[Area Code]],Location!$B$1:$E$157,4,FALSE)</f>
        <v>Small Market</v>
      </c>
      <c r="R1754" s="56" t="str">
        <f>HLOOKUP(Coffee_data[[#This Row],[ProductId]],Product!$B$4:$O$7,2,FALSE)</f>
        <v>Regular</v>
      </c>
      <c r="S1754" s="56" t="str">
        <f>HLOOKUP(Coffee_data[[#This Row],[ProductId]],Product!$B$4:$O$7,3,FALSE)</f>
        <v>Tea</v>
      </c>
      <c r="T1754" s="56" t="str">
        <f>HLOOKUP(Coffee_data[[#This Row],[ProductId]],Product!$B$4:$O$7,4,FALSE)</f>
        <v>Earl Grey</v>
      </c>
    </row>
    <row r="1755" spans="1:20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53</v>
      </c>
      <c r="J1755">
        <v>60</v>
      </c>
      <c r="K1755">
        <v>100</v>
      </c>
      <c r="L1755">
        <v>971</v>
      </c>
      <c r="M1755">
        <v>13</v>
      </c>
      <c r="N1755" s="2">
        <v>41912</v>
      </c>
      <c r="O1755" s="19" t="str">
        <f>VLOOKUP(Coffee_data[[#This Row],[Area Code]],Location!$B$1:$E$157,2,FALSE)</f>
        <v>Oregon</v>
      </c>
      <c r="P1755" s="19" t="str">
        <f>VLOOKUP(Coffee_data[[#This Row],[Area Code]],Location!$B$1:$E$157,3,FALSE)</f>
        <v>West</v>
      </c>
      <c r="Q1755" s="19" t="str">
        <f>VLOOKUP(Coffee_data[[#This Row],[Area Code]],Location!$B$1:$E$157,4,FALSE)</f>
        <v>Small Market</v>
      </c>
      <c r="R1755" s="56" t="str">
        <f>HLOOKUP(Coffee_data[[#This Row],[ProductId]],Product!$B$4:$O$7,2,FALSE)</f>
        <v>Regular</v>
      </c>
      <c r="S1755" s="56" t="str">
        <f>HLOOKUP(Coffee_data[[#This Row],[ProductId]],Product!$B$4:$O$7,3,FALSE)</f>
        <v>Tea</v>
      </c>
      <c r="T1755" s="56" t="str">
        <f>HLOOKUP(Coffee_data[[#This Row],[ProductId]],Product!$B$4:$O$7,4,FALSE)</f>
        <v>Green Tea</v>
      </c>
    </row>
    <row r="1756" spans="1:20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41912</v>
      </c>
      <c r="O1756" s="19" t="str">
        <f>VLOOKUP(Coffee_data[[#This Row],[Area Code]],Location!$B$1:$E$157,2,FALSE)</f>
        <v>Oregon</v>
      </c>
      <c r="P1756" s="19" t="str">
        <f>VLOOKUP(Coffee_data[[#This Row],[Area Code]],Location!$B$1:$E$157,3,FALSE)</f>
        <v>West</v>
      </c>
      <c r="Q1756" s="19" t="str">
        <f>VLOOKUP(Coffee_data[[#This Row],[Area Code]],Location!$B$1:$E$157,4,FALSE)</f>
        <v>Small Market</v>
      </c>
      <c r="R1756" s="56" t="str">
        <f>HLOOKUP(Coffee_data[[#This Row],[ProductId]],Product!$B$4:$O$7,2,FALSE)</f>
        <v>Regular</v>
      </c>
      <c r="S1756" s="56" t="str">
        <f>HLOOKUP(Coffee_data[[#This Row],[ProductId]],Product!$B$4:$O$7,3,FALSE)</f>
        <v>Coffee</v>
      </c>
      <c r="T1756" s="56" t="str">
        <f>HLOOKUP(Coffee_data[[#This Row],[ProductId]],Product!$B$4:$O$7,4,FALSE)</f>
        <v>Amaretto</v>
      </c>
    </row>
    <row r="1757" spans="1:20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78</v>
      </c>
      <c r="J1757">
        <v>130</v>
      </c>
      <c r="K1757">
        <v>212</v>
      </c>
      <c r="L1757">
        <v>971</v>
      </c>
      <c r="M1757">
        <v>2</v>
      </c>
      <c r="N1757" s="2">
        <v>41912</v>
      </c>
      <c r="O1757" s="19" t="str">
        <f>VLOOKUP(Coffee_data[[#This Row],[Area Code]],Location!$B$1:$E$157,2,FALSE)</f>
        <v>Oregon</v>
      </c>
      <c r="P1757" s="19" t="str">
        <f>VLOOKUP(Coffee_data[[#This Row],[Area Code]],Location!$B$1:$E$157,3,FALSE)</f>
        <v>West</v>
      </c>
      <c r="Q1757" s="19" t="str">
        <f>VLOOKUP(Coffee_data[[#This Row],[Area Code]],Location!$B$1:$E$157,4,FALSE)</f>
        <v>Small Market</v>
      </c>
      <c r="R1757" s="56" t="str">
        <f>HLOOKUP(Coffee_data[[#This Row],[ProductId]],Product!$B$4:$O$7,2,FALSE)</f>
        <v>Regular</v>
      </c>
      <c r="S1757" s="56" t="str">
        <f>HLOOKUP(Coffee_data[[#This Row],[ProductId]],Product!$B$4:$O$7,3,FALSE)</f>
        <v>Coffee</v>
      </c>
      <c r="T1757" s="56" t="str">
        <f>HLOOKUP(Coffee_data[[#This Row],[ProductId]],Product!$B$4:$O$7,4,FALSE)</f>
        <v>Columbian</v>
      </c>
    </row>
    <row r="1758" spans="1:20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47</v>
      </c>
      <c r="J1758">
        <v>100</v>
      </c>
      <c r="K1758">
        <v>150</v>
      </c>
      <c r="L1758">
        <v>971</v>
      </c>
      <c r="M1758">
        <v>3</v>
      </c>
      <c r="N1758" s="2">
        <v>41912</v>
      </c>
      <c r="O1758" s="19" t="str">
        <f>VLOOKUP(Coffee_data[[#This Row],[Area Code]],Location!$B$1:$E$157,2,FALSE)</f>
        <v>Oregon</v>
      </c>
      <c r="P1758" s="19" t="str">
        <f>VLOOKUP(Coffee_data[[#This Row],[Area Code]],Location!$B$1:$E$157,3,FALSE)</f>
        <v>West</v>
      </c>
      <c r="Q1758" s="19" t="str">
        <f>VLOOKUP(Coffee_data[[#This Row],[Area Code]],Location!$B$1:$E$157,4,FALSE)</f>
        <v>Small Market</v>
      </c>
      <c r="R1758" s="56" t="str">
        <f>HLOOKUP(Coffee_data[[#This Row],[ProductId]],Product!$B$4:$O$7,2,FALSE)</f>
        <v>Decaf</v>
      </c>
      <c r="S1758" s="56" t="str">
        <f>HLOOKUP(Coffee_data[[#This Row],[ProductId]],Product!$B$4:$O$7,3,FALSE)</f>
        <v>Coffee</v>
      </c>
      <c r="T1758" s="56" t="str">
        <f>HLOOKUP(Coffee_data[[#This Row],[ProductId]],Product!$B$4:$O$7,4,FALSE)</f>
        <v>Decaf Irish Cream</v>
      </c>
    </row>
    <row r="1759" spans="1:20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44</v>
      </c>
      <c r="J1759">
        <v>60</v>
      </c>
      <c r="K1759">
        <v>96</v>
      </c>
      <c r="L1759">
        <v>503</v>
      </c>
      <c r="M1759">
        <v>4</v>
      </c>
      <c r="N1759" s="2">
        <v>41912</v>
      </c>
      <c r="O1759" s="19" t="str">
        <f>VLOOKUP(Coffee_data[[#This Row],[Area Code]],Location!$B$1:$E$157,2,FALSE)</f>
        <v>Oregon</v>
      </c>
      <c r="P1759" s="19" t="str">
        <f>VLOOKUP(Coffee_data[[#This Row],[Area Code]],Location!$B$1:$E$157,3,FALSE)</f>
        <v>West</v>
      </c>
      <c r="Q1759" s="19" t="str">
        <f>VLOOKUP(Coffee_data[[#This Row],[Area Code]],Location!$B$1:$E$157,4,FALSE)</f>
        <v>Small Market</v>
      </c>
      <c r="R1759" s="56" t="str">
        <f>HLOOKUP(Coffee_data[[#This Row],[ProductId]],Product!$B$4:$O$7,2,FALSE)</f>
        <v>Regular</v>
      </c>
      <c r="S1759" s="56" t="str">
        <f>HLOOKUP(Coffee_data[[#This Row],[ProductId]],Product!$B$4:$O$7,3,FALSE)</f>
        <v>Espresso</v>
      </c>
      <c r="T1759" s="56" t="str">
        <f>HLOOKUP(Coffee_data[[#This Row],[ProductId]],Product!$B$4:$O$7,4,FALSE)</f>
        <v>Caffe Latte</v>
      </c>
    </row>
    <row r="1760" spans="1:20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35</v>
      </c>
      <c r="J1760">
        <v>70</v>
      </c>
      <c r="K1760">
        <v>95</v>
      </c>
      <c r="L1760">
        <v>971</v>
      </c>
      <c r="M1760">
        <v>5</v>
      </c>
      <c r="N1760" s="2">
        <v>41912</v>
      </c>
      <c r="O1760" s="19" t="str">
        <f>VLOOKUP(Coffee_data[[#This Row],[Area Code]],Location!$B$1:$E$157,2,FALSE)</f>
        <v>Oregon</v>
      </c>
      <c r="P1760" s="19" t="str">
        <f>VLOOKUP(Coffee_data[[#This Row],[Area Code]],Location!$B$1:$E$157,3,FALSE)</f>
        <v>West</v>
      </c>
      <c r="Q1760" s="19" t="str">
        <f>VLOOKUP(Coffee_data[[#This Row],[Area Code]],Location!$B$1:$E$157,4,FALSE)</f>
        <v>Small Market</v>
      </c>
      <c r="R1760" s="56" t="str">
        <f>HLOOKUP(Coffee_data[[#This Row],[ProductId]],Product!$B$4:$O$7,2,FALSE)</f>
        <v>Regular</v>
      </c>
      <c r="S1760" s="56" t="str">
        <f>HLOOKUP(Coffee_data[[#This Row],[ProductId]],Product!$B$4:$O$7,3,FALSE)</f>
        <v>Espresso</v>
      </c>
      <c r="T1760" s="56" t="str">
        <f>HLOOKUP(Coffee_data[[#This Row],[ProductId]],Product!$B$4:$O$7,4,FALSE)</f>
        <v>Caffe Mocha</v>
      </c>
    </row>
    <row r="1761" spans="1:20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141</v>
      </c>
      <c r="J1761">
        <v>150</v>
      </c>
      <c r="K1761">
        <v>284</v>
      </c>
      <c r="L1761">
        <v>503</v>
      </c>
      <c r="M1761">
        <v>6</v>
      </c>
      <c r="N1761" s="2">
        <v>41912</v>
      </c>
      <c r="O1761" s="19" t="str">
        <f>VLOOKUP(Coffee_data[[#This Row],[Area Code]],Location!$B$1:$E$157,2,FALSE)</f>
        <v>Oregon</v>
      </c>
      <c r="P1761" s="19" t="str">
        <f>VLOOKUP(Coffee_data[[#This Row],[Area Code]],Location!$B$1:$E$157,3,FALSE)</f>
        <v>West</v>
      </c>
      <c r="Q1761" s="19" t="str">
        <f>VLOOKUP(Coffee_data[[#This Row],[Area Code]],Location!$B$1:$E$157,4,FALSE)</f>
        <v>Small Market</v>
      </c>
      <c r="R1761" s="56" t="str">
        <f>HLOOKUP(Coffee_data[[#This Row],[ProductId]],Product!$B$4:$O$7,2,FALSE)</f>
        <v>Decaf</v>
      </c>
      <c r="S1761" s="56" t="str">
        <f>HLOOKUP(Coffee_data[[#This Row],[ProductId]],Product!$B$4:$O$7,3,FALSE)</f>
        <v>Espresso</v>
      </c>
      <c r="T1761" s="56" t="str">
        <f>HLOOKUP(Coffee_data[[#This Row],[ProductId]],Product!$B$4:$O$7,4,FALSE)</f>
        <v>Decaf Espresso</v>
      </c>
    </row>
    <row r="1762" spans="1:20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82</v>
      </c>
      <c r="J1762">
        <v>160</v>
      </c>
      <c r="K1762">
        <v>258</v>
      </c>
      <c r="L1762">
        <v>206</v>
      </c>
      <c r="M1762">
        <v>8</v>
      </c>
      <c r="N1762" s="2">
        <v>41912</v>
      </c>
      <c r="O1762" s="19" t="str">
        <f>VLOOKUP(Coffee_data[[#This Row],[Area Code]],Location!$B$1:$E$157,2,FALSE)</f>
        <v>Washington</v>
      </c>
      <c r="P1762" s="19" t="str">
        <f>VLOOKUP(Coffee_data[[#This Row],[Area Code]],Location!$B$1:$E$157,3,FALSE)</f>
        <v>West</v>
      </c>
      <c r="Q1762" s="19" t="str">
        <f>VLOOKUP(Coffee_data[[#This Row],[Area Code]],Location!$B$1:$E$157,4,FALSE)</f>
        <v>Small Market</v>
      </c>
      <c r="R1762" s="56" t="str">
        <f>HLOOKUP(Coffee_data[[#This Row],[ProductId]],Product!$B$4:$O$7,2,FALSE)</f>
        <v>Decaf</v>
      </c>
      <c r="S1762" s="56" t="str">
        <f>HLOOKUP(Coffee_data[[#This Row],[ProductId]],Product!$B$4:$O$7,3,FALSE)</f>
        <v>Herbal Tea</v>
      </c>
      <c r="T1762" s="56" t="str">
        <f>HLOOKUP(Coffee_data[[#This Row],[ProductId]],Product!$B$4:$O$7,4,FALSE)</f>
        <v>Chamomile</v>
      </c>
    </row>
    <row r="1763" spans="1:20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39</v>
      </c>
      <c r="J1763">
        <v>60</v>
      </c>
      <c r="K1763">
        <v>90</v>
      </c>
      <c r="L1763">
        <v>425</v>
      </c>
      <c r="M1763">
        <v>9</v>
      </c>
      <c r="N1763" s="2">
        <v>41912</v>
      </c>
      <c r="O1763" s="19" t="str">
        <f>VLOOKUP(Coffee_data[[#This Row],[Area Code]],Location!$B$1:$E$157,2,FALSE)</f>
        <v>Washington</v>
      </c>
      <c r="P1763" s="19" t="str">
        <f>VLOOKUP(Coffee_data[[#This Row],[Area Code]],Location!$B$1:$E$157,3,FALSE)</f>
        <v>West</v>
      </c>
      <c r="Q1763" s="19" t="str">
        <f>VLOOKUP(Coffee_data[[#This Row],[Area Code]],Location!$B$1:$E$157,4,FALSE)</f>
        <v>Small Market</v>
      </c>
      <c r="R1763" s="56" t="str">
        <f>HLOOKUP(Coffee_data[[#This Row],[ProductId]],Product!$B$4:$O$7,2,FALSE)</f>
        <v>Decaf</v>
      </c>
      <c r="S1763" s="56" t="str">
        <f>HLOOKUP(Coffee_data[[#This Row],[ProductId]],Product!$B$4:$O$7,3,FALSE)</f>
        <v>Herbal Tea</v>
      </c>
      <c r="T1763" s="56" t="str">
        <f>HLOOKUP(Coffee_data[[#This Row],[ProductId]],Product!$B$4:$O$7,4,FALSE)</f>
        <v>Lemon</v>
      </c>
    </row>
    <row r="1764" spans="1:20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81</v>
      </c>
      <c r="L1764">
        <v>206</v>
      </c>
      <c r="M1764">
        <v>11</v>
      </c>
      <c r="N1764" s="2">
        <v>41912</v>
      </c>
      <c r="O1764" s="19" t="str">
        <f>VLOOKUP(Coffee_data[[#This Row],[Area Code]],Location!$B$1:$E$157,2,FALSE)</f>
        <v>Washington</v>
      </c>
      <c r="P1764" s="19" t="str">
        <f>VLOOKUP(Coffee_data[[#This Row],[Area Code]],Location!$B$1:$E$157,3,FALSE)</f>
        <v>West</v>
      </c>
      <c r="Q1764" s="19" t="str">
        <f>VLOOKUP(Coffee_data[[#This Row],[Area Code]],Location!$B$1:$E$157,4,FALSE)</f>
        <v>Small Market</v>
      </c>
      <c r="R1764" s="56" t="str">
        <f>HLOOKUP(Coffee_data[[#This Row],[ProductId]],Product!$B$4:$O$7,2,FALSE)</f>
        <v>Regular</v>
      </c>
      <c r="S1764" s="56" t="str">
        <f>HLOOKUP(Coffee_data[[#This Row],[ProductId]],Product!$B$4:$O$7,3,FALSE)</f>
        <v>Tea</v>
      </c>
      <c r="T1764" s="56" t="str">
        <f>HLOOKUP(Coffee_data[[#This Row],[ProductId]],Product!$B$4:$O$7,4,FALSE)</f>
        <v>Darjeeling</v>
      </c>
    </row>
    <row r="1765" spans="1:20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38</v>
      </c>
      <c r="L1765">
        <v>360</v>
      </c>
      <c r="M1765">
        <v>12</v>
      </c>
      <c r="N1765" s="2">
        <v>41912</v>
      </c>
      <c r="O1765" s="19" t="str">
        <f>VLOOKUP(Coffee_data[[#This Row],[Area Code]],Location!$B$1:$E$157,2,FALSE)</f>
        <v>Washington</v>
      </c>
      <c r="P1765" s="19" t="str">
        <f>VLOOKUP(Coffee_data[[#This Row],[Area Code]],Location!$B$1:$E$157,3,FALSE)</f>
        <v>West</v>
      </c>
      <c r="Q1765" s="19" t="str">
        <f>VLOOKUP(Coffee_data[[#This Row],[Area Code]],Location!$B$1:$E$157,4,FALSE)</f>
        <v>Small Market</v>
      </c>
      <c r="R1765" s="56" t="str">
        <f>HLOOKUP(Coffee_data[[#This Row],[ProductId]],Product!$B$4:$O$7,2,FALSE)</f>
        <v>Regular</v>
      </c>
      <c r="S1765" s="56" t="str">
        <f>HLOOKUP(Coffee_data[[#This Row],[ProductId]],Product!$B$4:$O$7,3,FALSE)</f>
        <v>Tea</v>
      </c>
      <c r="T1765" s="56" t="str">
        <f>HLOOKUP(Coffee_data[[#This Row],[ProductId]],Product!$B$4:$O$7,4,FALSE)</f>
        <v>Earl Grey</v>
      </c>
    </row>
    <row r="1766" spans="1:20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47</v>
      </c>
      <c r="L1766">
        <v>206</v>
      </c>
      <c r="M1766">
        <v>13</v>
      </c>
      <c r="N1766" s="2">
        <v>41912</v>
      </c>
      <c r="O1766" s="19" t="str">
        <f>VLOOKUP(Coffee_data[[#This Row],[Area Code]],Location!$B$1:$E$157,2,FALSE)</f>
        <v>Washington</v>
      </c>
      <c r="P1766" s="19" t="str">
        <f>VLOOKUP(Coffee_data[[#This Row],[Area Code]],Location!$B$1:$E$157,3,FALSE)</f>
        <v>West</v>
      </c>
      <c r="Q1766" s="19" t="str">
        <f>VLOOKUP(Coffee_data[[#This Row],[Area Code]],Location!$B$1:$E$157,4,FALSE)</f>
        <v>Small Market</v>
      </c>
      <c r="R1766" s="56" t="str">
        <f>HLOOKUP(Coffee_data[[#This Row],[ProductId]],Product!$B$4:$O$7,2,FALSE)</f>
        <v>Regular</v>
      </c>
      <c r="S1766" s="56" t="str">
        <f>HLOOKUP(Coffee_data[[#This Row],[ProductId]],Product!$B$4:$O$7,3,FALSE)</f>
        <v>Tea</v>
      </c>
      <c r="T1766" s="56" t="str">
        <f>HLOOKUP(Coffee_data[[#This Row],[ProductId]],Product!$B$4:$O$7,4,FALSE)</f>
        <v>Green Tea</v>
      </c>
    </row>
    <row r="1767" spans="1:20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232</v>
      </c>
      <c r="L1767">
        <v>206</v>
      </c>
      <c r="M1767">
        <v>2</v>
      </c>
      <c r="N1767" s="2">
        <v>41912</v>
      </c>
      <c r="O1767" s="19" t="str">
        <f>VLOOKUP(Coffee_data[[#This Row],[Area Code]],Location!$B$1:$E$157,2,FALSE)</f>
        <v>Washington</v>
      </c>
      <c r="P1767" s="19" t="str">
        <f>VLOOKUP(Coffee_data[[#This Row],[Area Code]],Location!$B$1:$E$157,3,FALSE)</f>
        <v>West</v>
      </c>
      <c r="Q1767" s="19" t="str">
        <f>VLOOKUP(Coffee_data[[#This Row],[Area Code]],Location!$B$1:$E$157,4,FALSE)</f>
        <v>Small Market</v>
      </c>
      <c r="R1767" s="56" t="str">
        <f>HLOOKUP(Coffee_data[[#This Row],[ProductId]],Product!$B$4:$O$7,2,FALSE)</f>
        <v>Regular</v>
      </c>
      <c r="S1767" s="56" t="str">
        <f>HLOOKUP(Coffee_data[[#This Row],[ProductId]],Product!$B$4:$O$7,3,FALSE)</f>
        <v>Coffee</v>
      </c>
      <c r="T1767" s="56" t="str">
        <f>HLOOKUP(Coffee_data[[#This Row],[ProductId]],Product!$B$4:$O$7,4,FALSE)</f>
        <v>Columbian</v>
      </c>
    </row>
    <row r="1768" spans="1:20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120</v>
      </c>
      <c r="J1768">
        <v>190</v>
      </c>
      <c r="K1768">
        <v>333</v>
      </c>
      <c r="L1768">
        <v>425</v>
      </c>
      <c r="M1768">
        <v>3</v>
      </c>
      <c r="N1768" s="2">
        <v>41912</v>
      </c>
      <c r="O1768" s="19" t="str">
        <f>VLOOKUP(Coffee_data[[#This Row],[Area Code]],Location!$B$1:$E$157,2,FALSE)</f>
        <v>Washington</v>
      </c>
      <c r="P1768" s="19" t="str">
        <f>VLOOKUP(Coffee_data[[#This Row],[Area Code]],Location!$B$1:$E$157,3,FALSE)</f>
        <v>West</v>
      </c>
      <c r="Q1768" s="19" t="str">
        <f>VLOOKUP(Coffee_data[[#This Row],[Area Code]],Location!$B$1:$E$157,4,FALSE)</f>
        <v>Small Market</v>
      </c>
      <c r="R1768" s="56" t="str">
        <f>HLOOKUP(Coffee_data[[#This Row],[ProductId]],Product!$B$4:$O$7,2,FALSE)</f>
        <v>Decaf</v>
      </c>
      <c r="S1768" s="56" t="str">
        <f>HLOOKUP(Coffee_data[[#This Row],[ProductId]],Product!$B$4:$O$7,3,FALSE)</f>
        <v>Coffee</v>
      </c>
      <c r="T1768" s="56" t="str">
        <f>HLOOKUP(Coffee_data[[#This Row],[ProductId]],Product!$B$4:$O$7,4,FALSE)</f>
        <v>Decaf Irish Cream</v>
      </c>
    </row>
    <row r="1769" spans="1:20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34</v>
      </c>
      <c r="L1769">
        <v>206</v>
      </c>
      <c r="M1769">
        <v>4</v>
      </c>
      <c r="N1769" s="2">
        <v>41912</v>
      </c>
      <c r="O1769" s="19" t="str">
        <f>VLOOKUP(Coffee_data[[#This Row],[Area Code]],Location!$B$1:$E$157,2,FALSE)</f>
        <v>Washington</v>
      </c>
      <c r="P1769" s="19" t="str">
        <f>VLOOKUP(Coffee_data[[#This Row],[Area Code]],Location!$B$1:$E$157,3,FALSE)</f>
        <v>West</v>
      </c>
      <c r="Q1769" s="19" t="str">
        <f>VLOOKUP(Coffee_data[[#This Row],[Area Code]],Location!$B$1:$E$157,4,FALSE)</f>
        <v>Small Market</v>
      </c>
      <c r="R1769" s="56" t="str">
        <f>HLOOKUP(Coffee_data[[#This Row],[ProductId]],Product!$B$4:$O$7,2,FALSE)</f>
        <v>Regular</v>
      </c>
      <c r="S1769" s="56" t="str">
        <f>HLOOKUP(Coffee_data[[#This Row],[ProductId]],Product!$B$4:$O$7,3,FALSE)</f>
        <v>Espresso</v>
      </c>
      <c r="T1769" s="56" t="str">
        <f>HLOOKUP(Coffee_data[[#This Row],[ProductId]],Product!$B$4:$O$7,4,FALSE)</f>
        <v>Caffe Latte</v>
      </c>
    </row>
    <row r="1770" spans="1:20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35</v>
      </c>
      <c r="J1770">
        <v>70</v>
      </c>
      <c r="K1770">
        <v>110</v>
      </c>
      <c r="L1770">
        <v>253</v>
      </c>
      <c r="M1770">
        <v>5</v>
      </c>
      <c r="N1770" s="2">
        <v>41912</v>
      </c>
      <c r="O1770" s="19" t="str">
        <f>VLOOKUP(Coffee_data[[#This Row],[Area Code]],Location!$B$1:$E$157,2,FALSE)</f>
        <v>Washington</v>
      </c>
      <c r="P1770" s="19" t="str">
        <f>VLOOKUP(Coffee_data[[#This Row],[Area Code]],Location!$B$1:$E$157,3,FALSE)</f>
        <v>West</v>
      </c>
      <c r="Q1770" s="19" t="str">
        <f>VLOOKUP(Coffee_data[[#This Row],[Area Code]],Location!$B$1:$E$157,4,FALSE)</f>
        <v>Small Market</v>
      </c>
      <c r="R1770" s="56" t="str">
        <f>HLOOKUP(Coffee_data[[#This Row],[ProductId]],Product!$B$4:$O$7,2,FALSE)</f>
        <v>Regular</v>
      </c>
      <c r="S1770" s="56" t="str">
        <f>HLOOKUP(Coffee_data[[#This Row],[ProductId]],Product!$B$4:$O$7,3,FALSE)</f>
        <v>Espresso</v>
      </c>
      <c r="T1770" s="56" t="str">
        <f>HLOOKUP(Coffee_data[[#This Row],[ProductId]],Product!$B$4:$O$7,4,FALSE)</f>
        <v>Caffe Mocha</v>
      </c>
    </row>
    <row r="1771" spans="1:20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54</v>
      </c>
      <c r="J1771">
        <v>90</v>
      </c>
      <c r="K1771">
        <v>150</v>
      </c>
      <c r="L1771">
        <v>253</v>
      </c>
      <c r="M1771">
        <v>6</v>
      </c>
      <c r="N1771" s="2">
        <v>41912</v>
      </c>
      <c r="O1771" s="19" t="str">
        <f>VLOOKUP(Coffee_data[[#This Row],[Area Code]],Location!$B$1:$E$157,2,FALSE)</f>
        <v>Washington</v>
      </c>
      <c r="P1771" s="19" t="str">
        <f>VLOOKUP(Coffee_data[[#This Row],[Area Code]],Location!$B$1:$E$157,3,FALSE)</f>
        <v>West</v>
      </c>
      <c r="Q1771" s="19" t="str">
        <f>VLOOKUP(Coffee_data[[#This Row],[Area Code]],Location!$B$1:$E$157,4,FALSE)</f>
        <v>Small Market</v>
      </c>
      <c r="R1771" s="56" t="str">
        <f>HLOOKUP(Coffee_data[[#This Row],[ProductId]],Product!$B$4:$O$7,2,FALSE)</f>
        <v>Decaf</v>
      </c>
      <c r="S1771" s="56" t="str">
        <f>HLOOKUP(Coffee_data[[#This Row],[ProductId]],Product!$B$4:$O$7,3,FALSE)</f>
        <v>Espresso</v>
      </c>
      <c r="T1771" s="56" t="str">
        <f>HLOOKUP(Coffee_data[[#This Row],[ProductId]],Product!$B$4:$O$7,4,FALSE)</f>
        <v>Decaf Espresso</v>
      </c>
    </row>
    <row r="1772" spans="1:20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57</v>
      </c>
      <c r="J1772">
        <v>90</v>
      </c>
      <c r="K1772">
        <v>173</v>
      </c>
      <c r="L1772">
        <v>719</v>
      </c>
      <c r="M1772">
        <v>13</v>
      </c>
      <c r="N1772" s="2">
        <v>41943</v>
      </c>
      <c r="O1772" s="19" t="str">
        <f>VLOOKUP(Coffee_data[[#This Row],[Area Code]],Location!$B$1:$E$157,2,FALSE)</f>
        <v>Colorado</v>
      </c>
      <c r="P1772" s="19" t="str">
        <f>VLOOKUP(Coffee_data[[#This Row],[Area Code]],Location!$B$1:$E$157,3,FALSE)</f>
        <v>Central</v>
      </c>
      <c r="Q1772" s="19" t="str">
        <f>VLOOKUP(Coffee_data[[#This Row],[Area Code]],Location!$B$1:$E$157,4,FALSE)</f>
        <v>Major Market</v>
      </c>
      <c r="R1772" s="56" t="str">
        <f>HLOOKUP(Coffee_data[[#This Row],[ProductId]],Product!$B$4:$O$7,2,FALSE)</f>
        <v>Regular</v>
      </c>
      <c r="S1772" s="56" t="str">
        <f>HLOOKUP(Coffee_data[[#This Row],[ProductId]],Product!$B$4:$O$7,3,FALSE)</f>
        <v>Tea</v>
      </c>
      <c r="T1772" s="56" t="str">
        <f>HLOOKUP(Coffee_data[[#This Row],[ProductId]],Product!$B$4:$O$7,4,FALSE)</f>
        <v>Green Tea</v>
      </c>
    </row>
    <row r="1773" spans="1:20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188</v>
      </c>
      <c r="J1773">
        <v>160</v>
      </c>
      <c r="K1773">
        <v>322</v>
      </c>
      <c r="L1773">
        <v>970</v>
      </c>
      <c r="M1773">
        <v>8</v>
      </c>
      <c r="N1773" s="2">
        <v>41943</v>
      </c>
      <c r="O1773" s="19" t="str">
        <f>VLOOKUP(Coffee_data[[#This Row],[Area Code]],Location!$B$1:$E$157,2,FALSE)</f>
        <v>Colorado</v>
      </c>
      <c r="P1773" s="19" t="str">
        <f>VLOOKUP(Coffee_data[[#This Row],[Area Code]],Location!$B$1:$E$157,3,FALSE)</f>
        <v>Central</v>
      </c>
      <c r="Q1773" s="19" t="str">
        <f>VLOOKUP(Coffee_data[[#This Row],[Area Code]],Location!$B$1:$E$157,4,FALSE)</f>
        <v>Major Market</v>
      </c>
      <c r="R1773" s="56" t="str">
        <f>HLOOKUP(Coffee_data[[#This Row],[ProductId]],Product!$B$4:$O$7,2,FALSE)</f>
        <v>Decaf</v>
      </c>
      <c r="S1773" s="56" t="str">
        <f>HLOOKUP(Coffee_data[[#This Row],[ProductId]],Product!$B$4:$O$7,3,FALSE)</f>
        <v>Herbal Tea</v>
      </c>
      <c r="T1773" s="56" t="str">
        <f>HLOOKUP(Coffee_data[[#This Row],[ProductId]],Product!$B$4:$O$7,4,FALSE)</f>
        <v>Chamomile</v>
      </c>
    </row>
    <row r="1774" spans="1:20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31</v>
      </c>
      <c r="J1774">
        <v>70</v>
      </c>
      <c r="K1774">
        <v>119</v>
      </c>
      <c r="L1774">
        <v>303</v>
      </c>
      <c r="M1774">
        <v>9</v>
      </c>
      <c r="N1774" s="2">
        <v>41943</v>
      </c>
      <c r="O1774" s="19" t="str">
        <f>VLOOKUP(Coffee_data[[#This Row],[Area Code]],Location!$B$1:$E$157,2,FALSE)</f>
        <v>Colorado</v>
      </c>
      <c r="P1774" s="19" t="str">
        <f>VLOOKUP(Coffee_data[[#This Row],[Area Code]],Location!$B$1:$E$157,3,FALSE)</f>
        <v>Central</v>
      </c>
      <c r="Q1774" s="19" t="str">
        <f>VLOOKUP(Coffee_data[[#This Row],[Area Code]],Location!$B$1:$E$157,4,FALSE)</f>
        <v>Major Market</v>
      </c>
      <c r="R1774" s="56" t="str">
        <f>HLOOKUP(Coffee_data[[#This Row],[ProductId]],Product!$B$4:$O$7,2,FALSE)</f>
        <v>Decaf</v>
      </c>
      <c r="S1774" s="56" t="str">
        <f>HLOOKUP(Coffee_data[[#This Row],[ProductId]],Product!$B$4:$O$7,3,FALSE)</f>
        <v>Herbal Tea</v>
      </c>
      <c r="T1774" s="56" t="str">
        <f>HLOOKUP(Coffee_data[[#This Row],[ProductId]],Product!$B$4:$O$7,4,FALSE)</f>
        <v>Lemon</v>
      </c>
    </row>
    <row r="1775" spans="1:20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41943</v>
      </c>
      <c r="O1775" s="19" t="str">
        <f>VLOOKUP(Coffee_data[[#This Row],[Area Code]],Location!$B$1:$E$157,2,FALSE)</f>
        <v>Colorado</v>
      </c>
      <c r="P1775" s="19" t="str">
        <f>VLOOKUP(Coffee_data[[#This Row],[Area Code]],Location!$B$1:$E$157,3,FALSE)</f>
        <v>Central</v>
      </c>
      <c r="Q1775" s="19" t="str">
        <f>VLOOKUP(Coffee_data[[#This Row],[Area Code]],Location!$B$1:$E$157,4,FALSE)</f>
        <v>Major Market</v>
      </c>
      <c r="R1775" s="56" t="str">
        <f>HLOOKUP(Coffee_data[[#This Row],[ProductId]],Product!$B$4:$O$7,2,FALSE)</f>
        <v>Decaf</v>
      </c>
      <c r="S1775" s="56" t="str">
        <f>HLOOKUP(Coffee_data[[#This Row],[ProductId]],Product!$B$4:$O$7,3,FALSE)</f>
        <v>Herbal Tea</v>
      </c>
      <c r="T1775" s="56" t="str">
        <f>HLOOKUP(Coffee_data[[#This Row],[ProductId]],Product!$B$4:$O$7,4,FALSE)</f>
        <v>Mint</v>
      </c>
    </row>
    <row r="1776" spans="1:20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41943</v>
      </c>
      <c r="O1776" s="19" t="str">
        <f>VLOOKUP(Coffee_data[[#This Row],[Area Code]],Location!$B$1:$E$157,2,FALSE)</f>
        <v>Colorado</v>
      </c>
      <c r="P1776" s="19" t="str">
        <f>VLOOKUP(Coffee_data[[#This Row],[Area Code]],Location!$B$1:$E$157,3,FALSE)</f>
        <v>Central</v>
      </c>
      <c r="Q1776" s="19" t="str">
        <f>VLOOKUP(Coffee_data[[#This Row],[Area Code]],Location!$B$1:$E$157,4,FALSE)</f>
        <v>Major Market</v>
      </c>
      <c r="R1776" s="56" t="str">
        <f>HLOOKUP(Coffee_data[[#This Row],[ProductId]],Product!$B$4:$O$7,2,FALSE)</f>
        <v>Regular</v>
      </c>
      <c r="S1776" s="56" t="str">
        <f>HLOOKUP(Coffee_data[[#This Row],[ProductId]],Product!$B$4:$O$7,3,FALSE)</f>
        <v>Tea</v>
      </c>
      <c r="T1776" s="56" t="str">
        <f>HLOOKUP(Coffee_data[[#This Row],[ProductId]],Product!$B$4:$O$7,4,FALSE)</f>
        <v>Darjeeling</v>
      </c>
    </row>
    <row r="1777" spans="1:20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28</v>
      </c>
      <c r="J1777">
        <v>60</v>
      </c>
      <c r="K1777">
        <v>112</v>
      </c>
      <c r="L1777">
        <v>719</v>
      </c>
      <c r="M1777">
        <v>12</v>
      </c>
      <c r="N1777" s="2">
        <v>41943</v>
      </c>
      <c r="O1777" s="19" t="str">
        <f>VLOOKUP(Coffee_data[[#This Row],[Area Code]],Location!$B$1:$E$157,2,FALSE)</f>
        <v>Colorado</v>
      </c>
      <c r="P1777" s="19" t="str">
        <f>VLOOKUP(Coffee_data[[#This Row],[Area Code]],Location!$B$1:$E$157,3,FALSE)</f>
        <v>Central</v>
      </c>
      <c r="Q1777" s="19" t="str">
        <f>VLOOKUP(Coffee_data[[#This Row],[Area Code]],Location!$B$1:$E$157,4,FALSE)</f>
        <v>Major Market</v>
      </c>
      <c r="R1777" s="56" t="str">
        <f>HLOOKUP(Coffee_data[[#This Row],[ProductId]],Product!$B$4:$O$7,2,FALSE)</f>
        <v>Regular</v>
      </c>
      <c r="S1777" s="56" t="str">
        <f>HLOOKUP(Coffee_data[[#This Row],[ProductId]],Product!$B$4:$O$7,3,FALSE)</f>
        <v>Tea</v>
      </c>
      <c r="T1777" s="56" t="str">
        <f>HLOOKUP(Coffee_data[[#This Row],[ProductId]],Product!$B$4:$O$7,4,FALSE)</f>
        <v>Earl Grey</v>
      </c>
    </row>
    <row r="1778" spans="1:20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96</v>
      </c>
      <c r="J1778">
        <v>150</v>
      </c>
      <c r="K1778">
        <v>240</v>
      </c>
      <c r="L1778">
        <v>303</v>
      </c>
      <c r="M1778">
        <v>6</v>
      </c>
      <c r="N1778" s="2">
        <v>41943</v>
      </c>
      <c r="O1778" s="19" t="str">
        <f>VLOOKUP(Coffee_data[[#This Row],[Area Code]],Location!$B$1:$E$157,2,FALSE)</f>
        <v>Colorado</v>
      </c>
      <c r="P1778" s="19" t="str">
        <f>VLOOKUP(Coffee_data[[#This Row],[Area Code]],Location!$B$1:$E$157,3,FALSE)</f>
        <v>Central</v>
      </c>
      <c r="Q1778" s="19" t="str">
        <f>VLOOKUP(Coffee_data[[#This Row],[Area Code]],Location!$B$1:$E$157,4,FALSE)</f>
        <v>Major Market</v>
      </c>
      <c r="R1778" s="56" t="str">
        <f>HLOOKUP(Coffee_data[[#This Row],[ProductId]],Product!$B$4:$O$7,2,FALSE)</f>
        <v>Decaf</v>
      </c>
      <c r="S1778" s="56" t="str">
        <f>HLOOKUP(Coffee_data[[#This Row],[ProductId]],Product!$B$4:$O$7,3,FALSE)</f>
        <v>Espresso</v>
      </c>
      <c r="T1778" s="56" t="str">
        <f>HLOOKUP(Coffee_data[[#This Row],[ProductId]],Product!$B$4:$O$7,4,FALSE)</f>
        <v>Decaf Espresso</v>
      </c>
    </row>
    <row r="1779" spans="1:20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155</v>
      </c>
      <c r="L1779">
        <v>303</v>
      </c>
      <c r="M1779">
        <v>5</v>
      </c>
      <c r="N1779" s="2">
        <v>41943</v>
      </c>
      <c r="O1779" s="19" t="str">
        <f>VLOOKUP(Coffee_data[[#This Row],[Area Code]],Location!$B$1:$E$157,2,FALSE)</f>
        <v>Colorado</v>
      </c>
      <c r="P1779" s="19" t="str">
        <f>VLOOKUP(Coffee_data[[#This Row],[Area Code]],Location!$B$1:$E$157,3,FALSE)</f>
        <v>Central</v>
      </c>
      <c r="Q1779" s="19" t="str">
        <f>VLOOKUP(Coffee_data[[#This Row],[Area Code]],Location!$B$1:$E$157,4,FALSE)</f>
        <v>Major Market</v>
      </c>
      <c r="R1779" s="56" t="str">
        <f>HLOOKUP(Coffee_data[[#This Row],[ProductId]],Product!$B$4:$O$7,2,FALSE)</f>
        <v>Regular</v>
      </c>
      <c r="S1779" s="56" t="str">
        <f>HLOOKUP(Coffee_data[[#This Row],[ProductId]],Product!$B$4:$O$7,3,FALSE)</f>
        <v>Espresso</v>
      </c>
      <c r="T1779" s="56" t="str">
        <f>HLOOKUP(Coffee_data[[#This Row],[ProductId]],Product!$B$4:$O$7,4,FALSE)</f>
        <v>Caffe Mocha</v>
      </c>
    </row>
    <row r="1780" spans="1:20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77</v>
      </c>
      <c r="J1780">
        <v>110</v>
      </c>
      <c r="K1780">
        <v>190</v>
      </c>
      <c r="L1780">
        <v>970</v>
      </c>
      <c r="M1780">
        <v>3</v>
      </c>
      <c r="N1780" s="2">
        <v>41943</v>
      </c>
      <c r="O1780" s="19" t="str">
        <f>VLOOKUP(Coffee_data[[#This Row],[Area Code]],Location!$B$1:$E$157,2,FALSE)</f>
        <v>Colorado</v>
      </c>
      <c r="P1780" s="19" t="str">
        <f>VLOOKUP(Coffee_data[[#This Row],[Area Code]],Location!$B$1:$E$157,3,FALSE)</f>
        <v>Central</v>
      </c>
      <c r="Q1780" s="19" t="str">
        <f>VLOOKUP(Coffee_data[[#This Row],[Area Code]],Location!$B$1:$E$157,4,FALSE)</f>
        <v>Major Market</v>
      </c>
      <c r="R1780" s="56" t="str">
        <f>HLOOKUP(Coffee_data[[#This Row],[ProductId]],Product!$B$4:$O$7,2,FALSE)</f>
        <v>Decaf</v>
      </c>
      <c r="S1780" s="56" t="str">
        <f>HLOOKUP(Coffee_data[[#This Row],[ProductId]],Product!$B$4:$O$7,3,FALSE)</f>
        <v>Coffee</v>
      </c>
      <c r="T1780" s="56" t="str">
        <f>HLOOKUP(Coffee_data[[#This Row],[ProductId]],Product!$B$4:$O$7,4,FALSE)</f>
        <v>Decaf Irish Cream</v>
      </c>
    </row>
    <row r="1781" spans="1:20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164</v>
      </c>
      <c r="J1781">
        <v>170</v>
      </c>
      <c r="K1781">
        <v>280</v>
      </c>
      <c r="L1781">
        <v>970</v>
      </c>
      <c r="M1781">
        <v>1</v>
      </c>
      <c r="N1781" s="2">
        <v>41943</v>
      </c>
      <c r="O1781" s="19" t="str">
        <f>VLOOKUP(Coffee_data[[#This Row],[Area Code]],Location!$B$1:$E$157,2,FALSE)</f>
        <v>Colorado</v>
      </c>
      <c r="P1781" s="19" t="str">
        <f>VLOOKUP(Coffee_data[[#This Row],[Area Code]],Location!$B$1:$E$157,3,FALSE)</f>
        <v>Central</v>
      </c>
      <c r="Q1781" s="19" t="str">
        <f>VLOOKUP(Coffee_data[[#This Row],[Area Code]],Location!$B$1:$E$157,4,FALSE)</f>
        <v>Major Market</v>
      </c>
      <c r="R1781" s="56" t="str">
        <f>HLOOKUP(Coffee_data[[#This Row],[ProductId]],Product!$B$4:$O$7,2,FALSE)</f>
        <v>Regular</v>
      </c>
      <c r="S1781" s="56" t="str">
        <f>HLOOKUP(Coffee_data[[#This Row],[ProductId]],Product!$B$4:$O$7,3,FALSE)</f>
        <v>Coffee</v>
      </c>
      <c r="T1781" s="56" t="str">
        <f>HLOOKUP(Coffee_data[[#This Row],[ProductId]],Product!$B$4:$O$7,4,FALSE)</f>
        <v>Amaretto</v>
      </c>
    </row>
    <row r="1782" spans="1:20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41943</v>
      </c>
      <c r="O1782" s="19" t="str">
        <f>VLOOKUP(Coffee_data[[#This Row],[Area Code]],Location!$B$1:$E$157,2,FALSE)</f>
        <v>Colorado</v>
      </c>
      <c r="P1782" s="19" t="str">
        <f>VLOOKUP(Coffee_data[[#This Row],[Area Code]],Location!$B$1:$E$157,3,FALSE)</f>
        <v>Central</v>
      </c>
      <c r="Q1782" s="19" t="str">
        <f>VLOOKUP(Coffee_data[[#This Row],[Area Code]],Location!$B$1:$E$157,4,FALSE)</f>
        <v>Major Market</v>
      </c>
      <c r="R1782" s="56" t="str">
        <f>HLOOKUP(Coffee_data[[#This Row],[ProductId]],Product!$B$4:$O$7,2,FALSE)</f>
        <v>Regular</v>
      </c>
      <c r="S1782" s="56" t="str">
        <f>HLOOKUP(Coffee_data[[#This Row],[ProductId]],Product!$B$4:$O$7,3,FALSE)</f>
        <v>Coffee</v>
      </c>
      <c r="T1782" s="56" t="str">
        <f>HLOOKUP(Coffee_data[[#This Row],[ProductId]],Product!$B$4:$O$7,4,FALSE)</f>
        <v>Columbian</v>
      </c>
    </row>
    <row r="1783" spans="1:20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104</v>
      </c>
      <c r="J1783">
        <v>150</v>
      </c>
      <c r="K1783">
        <v>252</v>
      </c>
      <c r="L1783">
        <v>312</v>
      </c>
      <c r="M1783">
        <v>8</v>
      </c>
      <c r="N1783" s="2">
        <v>41943</v>
      </c>
      <c r="O1783" s="19" t="str">
        <f>VLOOKUP(Coffee_data[[#This Row],[Area Code]],Location!$B$1:$E$157,2,FALSE)</f>
        <v>Illinois</v>
      </c>
      <c r="P1783" s="19" t="str">
        <f>VLOOKUP(Coffee_data[[#This Row],[Area Code]],Location!$B$1:$E$157,3,FALSE)</f>
        <v>Central</v>
      </c>
      <c r="Q1783" s="19" t="str">
        <f>VLOOKUP(Coffee_data[[#This Row],[Area Code]],Location!$B$1:$E$157,4,FALSE)</f>
        <v>Major Market</v>
      </c>
      <c r="R1783" s="56" t="str">
        <f>HLOOKUP(Coffee_data[[#This Row],[ProductId]],Product!$B$4:$O$7,2,FALSE)</f>
        <v>Decaf</v>
      </c>
      <c r="S1783" s="56" t="str">
        <f>HLOOKUP(Coffee_data[[#This Row],[ProductId]],Product!$B$4:$O$7,3,FALSE)</f>
        <v>Herbal Tea</v>
      </c>
      <c r="T1783" s="56" t="str">
        <f>HLOOKUP(Coffee_data[[#This Row],[ProductId]],Product!$B$4:$O$7,4,FALSE)</f>
        <v>Chamomile</v>
      </c>
    </row>
    <row r="1784" spans="1:20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41943</v>
      </c>
      <c r="O1784" s="19" t="str">
        <f>VLOOKUP(Coffee_data[[#This Row],[Area Code]],Location!$B$1:$E$157,2,FALSE)</f>
        <v>Illinois</v>
      </c>
      <c r="P1784" s="19" t="str">
        <f>VLOOKUP(Coffee_data[[#This Row],[Area Code]],Location!$B$1:$E$157,3,FALSE)</f>
        <v>Central</v>
      </c>
      <c r="Q1784" s="19" t="str">
        <f>VLOOKUP(Coffee_data[[#This Row],[Area Code]],Location!$B$1:$E$157,4,FALSE)</f>
        <v>Major Market</v>
      </c>
      <c r="R1784" s="56" t="str">
        <f>HLOOKUP(Coffee_data[[#This Row],[ProductId]],Product!$B$4:$O$7,2,FALSE)</f>
        <v>Decaf</v>
      </c>
      <c r="S1784" s="56" t="str">
        <f>HLOOKUP(Coffee_data[[#This Row],[ProductId]],Product!$B$4:$O$7,3,FALSE)</f>
        <v>Herbal Tea</v>
      </c>
      <c r="T1784" s="56" t="str">
        <f>HLOOKUP(Coffee_data[[#This Row],[ProductId]],Product!$B$4:$O$7,4,FALSE)</f>
        <v>Lemon</v>
      </c>
    </row>
    <row r="1785" spans="1:20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60</v>
      </c>
      <c r="J1785">
        <v>110</v>
      </c>
      <c r="K1785">
        <v>190</v>
      </c>
      <c r="L1785">
        <v>630</v>
      </c>
      <c r="M1785">
        <v>10</v>
      </c>
      <c r="N1785" s="2">
        <v>41943</v>
      </c>
      <c r="O1785" s="19" t="str">
        <f>VLOOKUP(Coffee_data[[#This Row],[Area Code]],Location!$B$1:$E$157,2,FALSE)</f>
        <v>Illinois</v>
      </c>
      <c r="P1785" s="19" t="str">
        <f>VLOOKUP(Coffee_data[[#This Row],[Area Code]],Location!$B$1:$E$157,3,FALSE)</f>
        <v>Central</v>
      </c>
      <c r="Q1785" s="19" t="str">
        <f>VLOOKUP(Coffee_data[[#This Row],[Area Code]],Location!$B$1:$E$157,4,FALSE)</f>
        <v>Major Market</v>
      </c>
      <c r="R1785" s="56" t="str">
        <f>HLOOKUP(Coffee_data[[#This Row],[ProductId]],Product!$B$4:$O$7,2,FALSE)</f>
        <v>Decaf</v>
      </c>
      <c r="S1785" s="56" t="str">
        <f>HLOOKUP(Coffee_data[[#This Row],[ProductId]],Product!$B$4:$O$7,3,FALSE)</f>
        <v>Herbal Tea</v>
      </c>
      <c r="T1785" s="56" t="str">
        <f>HLOOKUP(Coffee_data[[#This Row],[ProductId]],Product!$B$4:$O$7,4,FALSE)</f>
        <v>Mint</v>
      </c>
    </row>
    <row r="1786" spans="1:20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29</v>
      </c>
      <c r="J1786">
        <v>60</v>
      </c>
      <c r="K1786">
        <v>100</v>
      </c>
      <c r="L1786">
        <v>847</v>
      </c>
      <c r="M1786">
        <v>11</v>
      </c>
      <c r="N1786" s="2">
        <v>41943</v>
      </c>
      <c r="O1786" s="19" t="str">
        <f>VLOOKUP(Coffee_data[[#This Row],[Area Code]],Location!$B$1:$E$157,2,FALSE)</f>
        <v>Illinois</v>
      </c>
      <c r="P1786" s="19" t="str">
        <f>VLOOKUP(Coffee_data[[#This Row],[Area Code]],Location!$B$1:$E$157,3,FALSE)</f>
        <v>Central</v>
      </c>
      <c r="Q1786" s="19" t="str">
        <f>VLOOKUP(Coffee_data[[#This Row],[Area Code]],Location!$B$1:$E$157,4,FALSE)</f>
        <v>Major Market</v>
      </c>
      <c r="R1786" s="56" t="str">
        <f>HLOOKUP(Coffee_data[[#This Row],[ProductId]],Product!$B$4:$O$7,2,FALSE)</f>
        <v>Regular</v>
      </c>
      <c r="S1786" s="56" t="str">
        <f>HLOOKUP(Coffee_data[[#This Row],[ProductId]],Product!$B$4:$O$7,3,FALSE)</f>
        <v>Tea</v>
      </c>
      <c r="T1786" s="56" t="str">
        <f>HLOOKUP(Coffee_data[[#This Row],[ProductId]],Product!$B$4:$O$7,4,FALSE)</f>
        <v>Darjeeling</v>
      </c>
    </row>
    <row r="1787" spans="1:20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138</v>
      </c>
      <c r="L1787">
        <v>630</v>
      </c>
      <c r="M1787">
        <v>12</v>
      </c>
      <c r="N1787" s="2">
        <v>41943</v>
      </c>
      <c r="O1787" s="19" t="str">
        <f>VLOOKUP(Coffee_data[[#This Row],[Area Code]],Location!$B$1:$E$157,2,FALSE)</f>
        <v>Illinois</v>
      </c>
      <c r="P1787" s="19" t="str">
        <f>VLOOKUP(Coffee_data[[#This Row],[Area Code]],Location!$B$1:$E$157,3,FALSE)</f>
        <v>Central</v>
      </c>
      <c r="Q1787" s="19" t="str">
        <f>VLOOKUP(Coffee_data[[#This Row],[Area Code]],Location!$B$1:$E$157,4,FALSE)</f>
        <v>Major Market</v>
      </c>
      <c r="R1787" s="56" t="str">
        <f>HLOOKUP(Coffee_data[[#This Row],[ProductId]],Product!$B$4:$O$7,2,FALSE)</f>
        <v>Regular</v>
      </c>
      <c r="S1787" s="56" t="str">
        <f>HLOOKUP(Coffee_data[[#This Row],[ProductId]],Product!$B$4:$O$7,3,FALSE)</f>
        <v>Tea</v>
      </c>
      <c r="T1787" s="56" t="str">
        <f>HLOOKUP(Coffee_data[[#This Row],[ProductId]],Product!$B$4:$O$7,4,FALSE)</f>
        <v>Earl Grey</v>
      </c>
    </row>
    <row r="1788" spans="1:20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285</v>
      </c>
      <c r="J1788">
        <v>270</v>
      </c>
      <c r="K1788">
        <v>534</v>
      </c>
      <c r="L1788">
        <v>847</v>
      </c>
      <c r="M1788">
        <v>6</v>
      </c>
      <c r="N1788" s="2">
        <v>41943</v>
      </c>
      <c r="O1788" s="19" t="str">
        <f>VLOOKUP(Coffee_data[[#This Row],[Area Code]],Location!$B$1:$E$157,2,FALSE)</f>
        <v>Illinois</v>
      </c>
      <c r="P1788" s="19" t="str">
        <f>VLOOKUP(Coffee_data[[#This Row],[Area Code]],Location!$B$1:$E$157,3,FALSE)</f>
        <v>Central</v>
      </c>
      <c r="Q1788" s="19" t="str">
        <f>VLOOKUP(Coffee_data[[#This Row],[Area Code]],Location!$B$1:$E$157,4,FALSE)</f>
        <v>Major Market</v>
      </c>
      <c r="R1788" s="56" t="str">
        <f>HLOOKUP(Coffee_data[[#This Row],[ProductId]],Product!$B$4:$O$7,2,FALSE)</f>
        <v>Decaf</v>
      </c>
      <c r="S1788" s="56" t="str">
        <f>HLOOKUP(Coffee_data[[#This Row],[ProductId]],Product!$B$4:$O$7,3,FALSE)</f>
        <v>Espresso</v>
      </c>
      <c r="T1788" s="56" t="str">
        <f>HLOOKUP(Coffee_data[[#This Row],[ProductId]],Product!$B$4:$O$7,4,FALSE)</f>
        <v>Decaf Espresso</v>
      </c>
    </row>
    <row r="1789" spans="1:20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41943</v>
      </c>
      <c r="O1789" s="19" t="str">
        <f>VLOOKUP(Coffee_data[[#This Row],[Area Code]],Location!$B$1:$E$157,2,FALSE)</f>
        <v>Illinois</v>
      </c>
      <c r="P1789" s="19" t="str">
        <f>VLOOKUP(Coffee_data[[#This Row],[Area Code]],Location!$B$1:$E$157,3,FALSE)</f>
        <v>Central</v>
      </c>
      <c r="Q1789" s="19" t="str">
        <f>VLOOKUP(Coffee_data[[#This Row],[Area Code]],Location!$B$1:$E$157,4,FALSE)</f>
        <v>Major Market</v>
      </c>
      <c r="R1789" s="56" t="str">
        <f>HLOOKUP(Coffee_data[[#This Row],[ProductId]],Product!$B$4:$O$7,2,FALSE)</f>
        <v>Regular</v>
      </c>
      <c r="S1789" s="56" t="str">
        <f>HLOOKUP(Coffee_data[[#This Row],[ProductId]],Product!$B$4:$O$7,3,FALSE)</f>
        <v>Espresso</v>
      </c>
      <c r="T1789" s="56" t="str">
        <f>HLOOKUP(Coffee_data[[#This Row],[ProductId]],Product!$B$4:$O$7,4,FALSE)</f>
        <v>Caffe Mocha</v>
      </c>
    </row>
    <row r="1790" spans="1:20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136</v>
      </c>
      <c r="J1790">
        <v>160</v>
      </c>
      <c r="K1790">
        <v>267</v>
      </c>
      <c r="L1790">
        <v>815</v>
      </c>
      <c r="M1790">
        <v>3</v>
      </c>
      <c r="N1790" s="2">
        <v>41943</v>
      </c>
      <c r="O1790" s="19" t="str">
        <f>VLOOKUP(Coffee_data[[#This Row],[Area Code]],Location!$B$1:$E$157,2,FALSE)</f>
        <v>Illinois</v>
      </c>
      <c r="P1790" s="19" t="str">
        <f>VLOOKUP(Coffee_data[[#This Row],[Area Code]],Location!$B$1:$E$157,3,FALSE)</f>
        <v>Central</v>
      </c>
      <c r="Q1790" s="19" t="str">
        <f>VLOOKUP(Coffee_data[[#This Row],[Area Code]],Location!$B$1:$E$157,4,FALSE)</f>
        <v>Major Market</v>
      </c>
      <c r="R1790" s="56" t="str">
        <f>HLOOKUP(Coffee_data[[#This Row],[ProductId]],Product!$B$4:$O$7,2,FALSE)</f>
        <v>Decaf</v>
      </c>
      <c r="S1790" s="56" t="str">
        <f>HLOOKUP(Coffee_data[[#This Row],[ProductId]],Product!$B$4:$O$7,3,FALSE)</f>
        <v>Coffee</v>
      </c>
      <c r="T1790" s="56" t="str">
        <f>HLOOKUP(Coffee_data[[#This Row],[ProductId]],Product!$B$4:$O$7,4,FALSE)</f>
        <v>Decaf Irish Cream</v>
      </c>
    </row>
    <row r="1791" spans="1:20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133</v>
      </c>
      <c r="J1791">
        <v>230</v>
      </c>
      <c r="K1791">
        <v>398</v>
      </c>
      <c r="L1791">
        <v>815</v>
      </c>
      <c r="M1791">
        <v>2</v>
      </c>
      <c r="N1791" s="2">
        <v>41943</v>
      </c>
      <c r="O1791" s="19" t="str">
        <f>VLOOKUP(Coffee_data[[#This Row],[Area Code]],Location!$B$1:$E$157,2,FALSE)</f>
        <v>Illinois</v>
      </c>
      <c r="P1791" s="19" t="str">
        <f>VLOOKUP(Coffee_data[[#This Row],[Area Code]],Location!$B$1:$E$157,3,FALSE)</f>
        <v>Central</v>
      </c>
      <c r="Q1791" s="19" t="str">
        <f>VLOOKUP(Coffee_data[[#This Row],[Area Code]],Location!$B$1:$E$157,4,FALSE)</f>
        <v>Major Market</v>
      </c>
      <c r="R1791" s="56" t="str">
        <f>HLOOKUP(Coffee_data[[#This Row],[ProductId]],Product!$B$4:$O$7,2,FALSE)</f>
        <v>Regular</v>
      </c>
      <c r="S1791" s="56" t="str">
        <f>HLOOKUP(Coffee_data[[#This Row],[ProductId]],Product!$B$4:$O$7,3,FALSE)</f>
        <v>Coffee</v>
      </c>
      <c r="T1791" s="56" t="str">
        <f>HLOOKUP(Coffee_data[[#This Row],[ProductId]],Product!$B$4:$O$7,4,FALSE)</f>
        <v>Columbian</v>
      </c>
    </row>
    <row r="1792" spans="1:20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204</v>
      </c>
      <c r="J1792">
        <v>280</v>
      </c>
      <c r="K1792">
        <v>490</v>
      </c>
      <c r="L1792">
        <v>712</v>
      </c>
      <c r="M1792">
        <v>8</v>
      </c>
      <c r="N1792" s="2">
        <v>41943</v>
      </c>
      <c r="O1792" s="19" t="str">
        <f>VLOOKUP(Coffee_data[[#This Row],[Area Code]],Location!$B$1:$E$157,2,FALSE)</f>
        <v>Iowa</v>
      </c>
      <c r="P1792" s="19" t="str">
        <f>VLOOKUP(Coffee_data[[#This Row],[Area Code]],Location!$B$1:$E$157,3,FALSE)</f>
        <v>Central</v>
      </c>
      <c r="Q1792" s="19" t="str">
        <f>VLOOKUP(Coffee_data[[#This Row],[Area Code]],Location!$B$1:$E$157,4,FALSE)</f>
        <v>Small Market</v>
      </c>
      <c r="R1792" s="56" t="str">
        <f>HLOOKUP(Coffee_data[[#This Row],[ProductId]],Product!$B$4:$O$7,2,FALSE)</f>
        <v>Decaf</v>
      </c>
      <c r="S1792" s="56" t="str">
        <f>HLOOKUP(Coffee_data[[#This Row],[ProductId]],Product!$B$4:$O$7,3,FALSE)</f>
        <v>Herbal Tea</v>
      </c>
      <c r="T1792" s="56" t="str">
        <f>HLOOKUP(Coffee_data[[#This Row],[ProductId]],Product!$B$4:$O$7,4,FALSE)</f>
        <v>Chamomile</v>
      </c>
    </row>
    <row r="1793" spans="1:20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44</v>
      </c>
      <c r="J1793">
        <v>150</v>
      </c>
      <c r="K1793">
        <v>259</v>
      </c>
      <c r="L1793">
        <v>712</v>
      </c>
      <c r="M1793">
        <v>9</v>
      </c>
      <c r="N1793" s="2">
        <v>41943</v>
      </c>
      <c r="O1793" s="19" t="str">
        <f>VLOOKUP(Coffee_data[[#This Row],[Area Code]],Location!$B$1:$E$157,2,FALSE)</f>
        <v>Iowa</v>
      </c>
      <c r="P1793" s="19" t="str">
        <f>VLOOKUP(Coffee_data[[#This Row],[Area Code]],Location!$B$1:$E$157,3,FALSE)</f>
        <v>Central</v>
      </c>
      <c r="Q1793" s="19" t="str">
        <f>VLOOKUP(Coffee_data[[#This Row],[Area Code]],Location!$B$1:$E$157,4,FALSE)</f>
        <v>Small Market</v>
      </c>
      <c r="R1793" s="56" t="str">
        <f>HLOOKUP(Coffee_data[[#This Row],[ProductId]],Product!$B$4:$O$7,2,FALSE)</f>
        <v>Decaf</v>
      </c>
      <c r="S1793" s="56" t="str">
        <f>HLOOKUP(Coffee_data[[#This Row],[ProductId]],Product!$B$4:$O$7,3,FALSE)</f>
        <v>Herbal Tea</v>
      </c>
      <c r="T1793" s="56" t="str">
        <f>HLOOKUP(Coffee_data[[#This Row],[ProductId]],Product!$B$4:$O$7,4,FALSE)</f>
        <v>Lemon</v>
      </c>
    </row>
    <row r="1794" spans="1:20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339</v>
      </c>
      <c r="L1794">
        <v>712</v>
      </c>
      <c r="M1794">
        <v>11</v>
      </c>
      <c r="N1794" s="2">
        <v>41943</v>
      </c>
      <c r="O1794" s="19" t="str">
        <f>VLOOKUP(Coffee_data[[#This Row],[Area Code]],Location!$B$1:$E$157,2,FALSE)</f>
        <v>Iowa</v>
      </c>
      <c r="P1794" s="19" t="str">
        <f>VLOOKUP(Coffee_data[[#This Row],[Area Code]],Location!$B$1:$E$157,3,FALSE)</f>
        <v>Central</v>
      </c>
      <c r="Q1794" s="19" t="str">
        <f>VLOOKUP(Coffee_data[[#This Row],[Area Code]],Location!$B$1:$E$157,4,FALSE)</f>
        <v>Small Market</v>
      </c>
      <c r="R1794" s="56" t="str">
        <f>HLOOKUP(Coffee_data[[#This Row],[ProductId]],Product!$B$4:$O$7,2,FALSE)</f>
        <v>Regular</v>
      </c>
      <c r="S1794" s="56" t="str">
        <f>HLOOKUP(Coffee_data[[#This Row],[ProductId]],Product!$B$4:$O$7,3,FALSE)</f>
        <v>Tea</v>
      </c>
      <c r="T1794" s="56" t="str">
        <f>HLOOKUP(Coffee_data[[#This Row],[ProductId]],Product!$B$4:$O$7,4,FALSE)</f>
        <v>Darjeeling</v>
      </c>
    </row>
    <row r="1795" spans="1:20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162</v>
      </c>
      <c r="J1795">
        <v>250</v>
      </c>
      <c r="K1795">
        <v>462</v>
      </c>
      <c r="L1795">
        <v>319</v>
      </c>
      <c r="M1795">
        <v>12</v>
      </c>
      <c r="N1795" s="2">
        <v>41943</v>
      </c>
      <c r="O1795" s="19" t="str">
        <f>VLOOKUP(Coffee_data[[#This Row],[Area Code]],Location!$B$1:$E$157,2,FALSE)</f>
        <v>Iowa</v>
      </c>
      <c r="P1795" s="19" t="str">
        <f>VLOOKUP(Coffee_data[[#This Row],[Area Code]],Location!$B$1:$E$157,3,FALSE)</f>
        <v>Central</v>
      </c>
      <c r="Q1795" s="19" t="str">
        <f>VLOOKUP(Coffee_data[[#This Row],[Area Code]],Location!$B$1:$E$157,4,FALSE)</f>
        <v>Small Market</v>
      </c>
      <c r="R1795" s="56" t="str">
        <f>HLOOKUP(Coffee_data[[#This Row],[ProductId]],Product!$B$4:$O$7,2,FALSE)</f>
        <v>Regular</v>
      </c>
      <c r="S1795" s="56" t="str">
        <f>HLOOKUP(Coffee_data[[#This Row],[ProductId]],Product!$B$4:$O$7,3,FALSE)</f>
        <v>Tea</v>
      </c>
      <c r="T1795" s="56" t="str">
        <f>HLOOKUP(Coffee_data[[#This Row],[ProductId]],Product!$B$4:$O$7,4,FALSE)</f>
        <v>Earl Grey</v>
      </c>
    </row>
    <row r="1796" spans="1:20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75</v>
      </c>
      <c r="L1796">
        <v>515</v>
      </c>
      <c r="M1796">
        <v>5</v>
      </c>
      <c r="N1796" s="2">
        <v>41943</v>
      </c>
      <c r="O1796" s="19" t="str">
        <f>VLOOKUP(Coffee_data[[#This Row],[Area Code]],Location!$B$1:$E$157,2,FALSE)</f>
        <v>Iowa</v>
      </c>
      <c r="P1796" s="19" t="str">
        <f>VLOOKUP(Coffee_data[[#This Row],[Area Code]],Location!$B$1:$E$157,3,FALSE)</f>
        <v>Central</v>
      </c>
      <c r="Q1796" s="19" t="str">
        <f>VLOOKUP(Coffee_data[[#This Row],[Area Code]],Location!$B$1:$E$157,4,FALSE)</f>
        <v>Small Market</v>
      </c>
      <c r="R1796" s="56" t="str">
        <f>HLOOKUP(Coffee_data[[#This Row],[ProductId]],Product!$B$4:$O$7,2,FALSE)</f>
        <v>Regular</v>
      </c>
      <c r="S1796" s="56" t="str">
        <f>HLOOKUP(Coffee_data[[#This Row],[ProductId]],Product!$B$4:$O$7,3,FALSE)</f>
        <v>Espresso</v>
      </c>
      <c r="T1796" s="56" t="str">
        <f>HLOOKUP(Coffee_data[[#This Row],[ProductId]],Product!$B$4:$O$7,4,FALSE)</f>
        <v>Caffe Mocha</v>
      </c>
    </row>
    <row r="1797" spans="1:20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41943</v>
      </c>
      <c r="O1797" s="19" t="str">
        <f>VLOOKUP(Coffee_data[[#This Row],[Area Code]],Location!$B$1:$E$157,2,FALSE)</f>
        <v>Iowa</v>
      </c>
      <c r="P1797" s="19" t="str">
        <f>VLOOKUP(Coffee_data[[#This Row],[Area Code]],Location!$B$1:$E$157,3,FALSE)</f>
        <v>Central</v>
      </c>
      <c r="Q1797" s="19" t="str">
        <f>VLOOKUP(Coffee_data[[#This Row],[Area Code]],Location!$B$1:$E$157,4,FALSE)</f>
        <v>Small Market</v>
      </c>
      <c r="R1797" s="56" t="str">
        <f>HLOOKUP(Coffee_data[[#This Row],[ProductId]],Product!$B$4:$O$7,2,FALSE)</f>
        <v>Decaf</v>
      </c>
      <c r="S1797" s="56" t="str">
        <f>HLOOKUP(Coffee_data[[#This Row],[ProductId]],Product!$B$4:$O$7,3,FALSE)</f>
        <v>Espresso</v>
      </c>
      <c r="T1797" s="56" t="str">
        <f>HLOOKUP(Coffee_data[[#This Row],[ProductId]],Product!$B$4:$O$7,4,FALSE)</f>
        <v>Decaf Espresso</v>
      </c>
    </row>
    <row r="1798" spans="1:20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23</v>
      </c>
      <c r="L1798">
        <v>641</v>
      </c>
      <c r="M1798">
        <v>3</v>
      </c>
      <c r="N1798" s="2">
        <v>41943</v>
      </c>
      <c r="O1798" s="19" t="str">
        <f>VLOOKUP(Coffee_data[[#This Row],[Area Code]],Location!$B$1:$E$157,2,FALSE)</f>
        <v>Iowa</v>
      </c>
      <c r="P1798" s="19" t="str">
        <f>VLOOKUP(Coffee_data[[#This Row],[Area Code]],Location!$B$1:$E$157,3,FALSE)</f>
        <v>Central</v>
      </c>
      <c r="Q1798" s="19" t="str">
        <f>VLOOKUP(Coffee_data[[#This Row],[Area Code]],Location!$B$1:$E$157,4,FALSE)</f>
        <v>Small Market</v>
      </c>
      <c r="R1798" s="56" t="str">
        <f>HLOOKUP(Coffee_data[[#This Row],[ProductId]],Product!$B$4:$O$7,2,FALSE)</f>
        <v>Decaf</v>
      </c>
      <c r="S1798" s="56" t="str">
        <f>HLOOKUP(Coffee_data[[#This Row],[ProductId]],Product!$B$4:$O$7,3,FALSE)</f>
        <v>Coffee</v>
      </c>
      <c r="T1798" s="56" t="str">
        <f>HLOOKUP(Coffee_data[[#This Row],[ProductId]],Product!$B$4:$O$7,4,FALSE)</f>
        <v>Decaf Irish Cream</v>
      </c>
    </row>
    <row r="1799" spans="1:20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31</v>
      </c>
      <c r="L1799">
        <v>563</v>
      </c>
      <c r="M1799">
        <v>1</v>
      </c>
      <c r="N1799" s="2">
        <v>41943</v>
      </c>
      <c r="O1799" s="19" t="str">
        <f>VLOOKUP(Coffee_data[[#This Row],[Area Code]],Location!$B$1:$E$157,2,FALSE)</f>
        <v>Iowa</v>
      </c>
      <c r="P1799" s="19" t="str">
        <f>VLOOKUP(Coffee_data[[#This Row],[Area Code]],Location!$B$1:$E$157,3,FALSE)</f>
        <v>Central</v>
      </c>
      <c r="Q1799" s="19" t="str">
        <f>VLOOKUP(Coffee_data[[#This Row],[Area Code]],Location!$B$1:$E$157,4,FALSE)</f>
        <v>Small Market</v>
      </c>
      <c r="R1799" s="56" t="str">
        <f>HLOOKUP(Coffee_data[[#This Row],[ProductId]],Product!$B$4:$O$7,2,FALSE)</f>
        <v>Regular</v>
      </c>
      <c r="S1799" s="56" t="str">
        <f>HLOOKUP(Coffee_data[[#This Row],[ProductId]],Product!$B$4:$O$7,3,FALSE)</f>
        <v>Coffee</v>
      </c>
      <c r="T1799" s="56" t="str">
        <f>HLOOKUP(Coffee_data[[#This Row],[ProductId]],Product!$B$4:$O$7,4,FALSE)</f>
        <v>Amaretto</v>
      </c>
    </row>
    <row r="1800" spans="1:20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58</v>
      </c>
      <c r="L1800">
        <v>563</v>
      </c>
      <c r="M1800">
        <v>2</v>
      </c>
      <c r="N1800" s="2">
        <v>41943</v>
      </c>
      <c r="O1800" s="19" t="str">
        <f>VLOOKUP(Coffee_data[[#This Row],[Area Code]],Location!$B$1:$E$157,2,FALSE)</f>
        <v>Iowa</v>
      </c>
      <c r="P1800" s="19" t="str">
        <f>VLOOKUP(Coffee_data[[#This Row],[Area Code]],Location!$B$1:$E$157,3,FALSE)</f>
        <v>Central</v>
      </c>
      <c r="Q1800" s="19" t="str">
        <f>VLOOKUP(Coffee_data[[#This Row],[Area Code]],Location!$B$1:$E$157,4,FALSE)</f>
        <v>Small Market</v>
      </c>
      <c r="R1800" s="56" t="str">
        <f>HLOOKUP(Coffee_data[[#This Row],[ProductId]],Product!$B$4:$O$7,2,FALSE)</f>
        <v>Regular</v>
      </c>
      <c r="S1800" s="56" t="str">
        <f>HLOOKUP(Coffee_data[[#This Row],[ProductId]],Product!$B$4:$O$7,3,FALSE)</f>
        <v>Coffee</v>
      </c>
      <c r="T1800" s="56" t="str">
        <f>HLOOKUP(Coffee_data[[#This Row],[ProductId]],Product!$B$4:$O$7,4,FALSE)</f>
        <v>Columbian</v>
      </c>
    </row>
    <row r="1801" spans="1:20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73</v>
      </c>
      <c r="L1801">
        <v>314</v>
      </c>
      <c r="M1801">
        <v>13</v>
      </c>
      <c r="N1801" s="2">
        <v>41943</v>
      </c>
      <c r="O1801" s="19" t="str">
        <f>VLOOKUP(Coffee_data[[#This Row],[Area Code]],Location!$B$1:$E$157,2,FALSE)</f>
        <v>Missouri</v>
      </c>
      <c r="P1801" s="19" t="str">
        <f>VLOOKUP(Coffee_data[[#This Row],[Area Code]],Location!$B$1:$E$157,3,FALSE)</f>
        <v>Central</v>
      </c>
      <c r="Q1801" s="19" t="str">
        <f>VLOOKUP(Coffee_data[[#This Row],[Area Code]],Location!$B$1:$E$157,4,FALSE)</f>
        <v>Small Market</v>
      </c>
      <c r="R1801" s="56" t="str">
        <f>HLOOKUP(Coffee_data[[#This Row],[ProductId]],Product!$B$4:$O$7,2,FALSE)</f>
        <v>Regular</v>
      </c>
      <c r="S1801" s="56" t="str">
        <f>HLOOKUP(Coffee_data[[#This Row],[ProductId]],Product!$B$4:$O$7,3,FALSE)</f>
        <v>Tea</v>
      </c>
      <c r="T1801" s="56" t="str">
        <f>HLOOKUP(Coffee_data[[#This Row],[ProductId]],Product!$B$4:$O$7,4,FALSE)</f>
        <v>Green Tea</v>
      </c>
    </row>
    <row r="1802" spans="1:20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82</v>
      </c>
      <c r="L1802">
        <v>573</v>
      </c>
      <c r="M1802">
        <v>8</v>
      </c>
      <c r="N1802" s="2">
        <v>41943</v>
      </c>
      <c r="O1802" s="19" t="str">
        <f>VLOOKUP(Coffee_data[[#This Row],[Area Code]],Location!$B$1:$E$157,2,FALSE)</f>
        <v>Missouri</v>
      </c>
      <c r="P1802" s="19" t="str">
        <f>VLOOKUP(Coffee_data[[#This Row],[Area Code]],Location!$B$1:$E$157,3,FALSE)</f>
        <v>Central</v>
      </c>
      <c r="Q1802" s="19" t="str">
        <f>VLOOKUP(Coffee_data[[#This Row],[Area Code]],Location!$B$1:$E$157,4,FALSE)</f>
        <v>Small Market</v>
      </c>
      <c r="R1802" s="56" t="str">
        <f>HLOOKUP(Coffee_data[[#This Row],[ProductId]],Product!$B$4:$O$7,2,FALSE)</f>
        <v>Decaf</v>
      </c>
      <c r="S1802" s="56" t="str">
        <f>HLOOKUP(Coffee_data[[#This Row],[ProductId]],Product!$B$4:$O$7,3,FALSE)</f>
        <v>Herbal Tea</v>
      </c>
      <c r="T1802" s="56" t="str">
        <f>HLOOKUP(Coffee_data[[#This Row],[ProductId]],Product!$B$4:$O$7,4,FALSE)</f>
        <v>Chamomile</v>
      </c>
    </row>
    <row r="1803" spans="1:20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61</v>
      </c>
      <c r="J1803">
        <v>40</v>
      </c>
      <c r="K1803">
        <v>110</v>
      </c>
      <c r="L1803">
        <v>573</v>
      </c>
      <c r="M1803">
        <v>9</v>
      </c>
      <c r="N1803" s="2">
        <v>41943</v>
      </c>
      <c r="O1803" s="19" t="str">
        <f>VLOOKUP(Coffee_data[[#This Row],[Area Code]],Location!$B$1:$E$157,2,FALSE)</f>
        <v>Missouri</v>
      </c>
      <c r="P1803" s="19" t="str">
        <f>VLOOKUP(Coffee_data[[#This Row],[Area Code]],Location!$B$1:$E$157,3,FALSE)</f>
        <v>Central</v>
      </c>
      <c r="Q1803" s="19" t="str">
        <f>VLOOKUP(Coffee_data[[#This Row],[Area Code]],Location!$B$1:$E$157,4,FALSE)</f>
        <v>Small Market</v>
      </c>
      <c r="R1803" s="56" t="str">
        <f>HLOOKUP(Coffee_data[[#This Row],[ProductId]],Product!$B$4:$O$7,2,FALSE)</f>
        <v>Decaf</v>
      </c>
      <c r="S1803" s="56" t="str">
        <f>HLOOKUP(Coffee_data[[#This Row],[ProductId]],Product!$B$4:$O$7,3,FALSE)</f>
        <v>Herbal Tea</v>
      </c>
      <c r="T1803" s="56" t="str">
        <f>HLOOKUP(Coffee_data[[#This Row],[ProductId]],Product!$B$4:$O$7,4,FALSE)</f>
        <v>Lemon</v>
      </c>
    </row>
    <row r="1804" spans="1:20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41943</v>
      </c>
      <c r="O1804" s="19" t="str">
        <f>VLOOKUP(Coffee_data[[#This Row],[Area Code]],Location!$B$1:$E$157,2,FALSE)</f>
        <v>Missouri</v>
      </c>
      <c r="P1804" s="19" t="str">
        <f>VLOOKUP(Coffee_data[[#This Row],[Area Code]],Location!$B$1:$E$157,3,FALSE)</f>
        <v>Central</v>
      </c>
      <c r="Q1804" s="19" t="str">
        <f>VLOOKUP(Coffee_data[[#This Row],[Area Code]],Location!$B$1:$E$157,4,FALSE)</f>
        <v>Small Market</v>
      </c>
      <c r="R1804" s="56" t="str">
        <f>HLOOKUP(Coffee_data[[#This Row],[ProductId]],Product!$B$4:$O$7,2,FALSE)</f>
        <v>Regular</v>
      </c>
      <c r="S1804" s="56" t="str">
        <f>HLOOKUP(Coffee_data[[#This Row],[ProductId]],Product!$B$4:$O$7,3,FALSE)</f>
        <v>Tea</v>
      </c>
      <c r="T1804" s="56" t="str">
        <f>HLOOKUP(Coffee_data[[#This Row],[ProductId]],Product!$B$4:$O$7,4,FALSE)</f>
        <v>Darjeeling</v>
      </c>
    </row>
    <row r="1805" spans="1:20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41943</v>
      </c>
      <c r="O1805" s="19" t="str">
        <f>VLOOKUP(Coffee_data[[#This Row],[Area Code]],Location!$B$1:$E$157,2,FALSE)</f>
        <v>Missouri</v>
      </c>
      <c r="P1805" s="19" t="str">
        <f>VLOOKUP(Coffee_data[[#This Row],[Area Code]],Location!$B$1:$E$157,3,FALSE)</f>
        <v>Central</v>
      </c>
      <c r="Q1805" s="19" t="str">
        <f>VLOOKUP(Coffee_data[[#This Row],[Area Code]],Location!$B$1:$E$157,4,FALSE)</f>
        <v>Small Market</v>
      </c>
      <c r="R1805" s="56" t="str">
        <f>HLOOKUP(Coffee_data[[#This Row],[ProductId]],Product!$B$4:$O$7,2,FALSE)</f>
        <v>Regular</v>
      </c>
      <c r="S1805" s="56" t="str">
        <f>HLOOKUP(Coffee_data[[#This Row],[ProductId]],Product!$B$4:$O$7,3,FALSE)</f>
        <v>Tea</v>
      </c>
      <c r="T1805" s="56" t="str">
        <f>HLOOKUP(Coffee_data[[#This Row],[ProductId]],Product!$B$4:$O$7,4,FALSE)</f>
        <v>Earl Grey</v>
      </c>
    </row>
    <row r="1806" spans="1:20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55</v>
      </c>
      <c r="J1806">
        <v>100</v>
      </c>
      <c r="K1806">
        <v>155</v>
      </c>
      <c r="L1806">
        <v>314</v>
      </c>
      <c r="M1806">
        <v>5</v>
      </c>
      <c r="N1806" s="2">
        <v>41943</v>
      </c>
      <c r="O1806" s="19" t="str">
        <f>VLOOKUP(Coffee_data[[#This Row],[Area Code]],Location!$B$1:$E$157,2,FALSE)</f>
        <v>Missouri</v>
      </c>
      <c r="P1806" s="19" t="str">
        <f>VLOOKUP(Coffee_data[[#This Row],[Area Code]],Location!$B$1:$E$157,3,FALSE)</f>
        <v>Central</v>
      </c>
      <c r="Q1806" s="19" t="str">
        <f>VLOOKUP(Coffee_data[[#This Row],[Area Code]],Location!$B$1:$E$157,4,FALSE)</f>
        <v>Small Market</v>
      </c>
      <c r="R1806" s="56" t="str">
        <f>HLOOKUP(Coffee_data[[#This Row],[ProductId]],Product!$B$4:$O$7,2,FALSE)</f>
        <v>Regular</v>
      </c>
      <c r="S1806" s="56" t="str">
        <f>HLOOKUP(Coffee_data[[#This Row],[ProductId]],Product!$B$4:$O$7,3,FALSE)</f>
        <v>Espresso</v>
      </c>
      <c r="T1806" s="56" t="str">
        <f>HLOOKUP(Coffee_data[[#This Row],[ProductId]],Product!$B$4:$O$7,4,FALSE)</f>
        <v>Caffe Mocha</v>
      </c>
    </row>
    <row r="1807" spans="1:20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34</v>
      </c>
      <c r="J1807">
        <v>60</v>
      </c>
      <c r="K1807">
        <v>106</v>
      </c>
      <c r="L1807">
        <v>314</v>
      </c>
      <c r="M1807">
        <v>6</v>
      </c>
      <c r="N1807" s="2">
        <v>41943</v>
      </c>
      <c r="O1807" s="19" t="str">
        <f>VLOOKUP(Coffee_data[[#This Row],[Area Code]],Location!$B$1:$E$157,2,FALSE)</f>
        <v>Missouri</v>
      </c>
      <c r="P1807" s="19" t="str">
        <f>VLOOKUP(Coffee_data[[#This Row],[Area Code]],Location!$B$1:$E$157,3,FALSE)</f>
        <v>Central</v>
      </c>
      <c r="Q1807" s="19" t="str">
        <f>VLOOKUP(Coffee_data[[#This Row],[Area Code]],Location!$B$1:$E$157,4,FALSE)</f>
        <v>Small Market</v>
      </c>
      <c r="R1807" s="56" t="str">
        <f>HLOOKUP(Coffee_data[[#This Row],[ProductId]],Product!$B$4:$O$7,2,FALSE)</f>
        <v>Decaf</v>
      </c>
      <c r="S1807" s="56" t="str">
        <f>HLOOKUP(Coffee_data[[#This Row],[ProductId]],Product!$B$4:$O$7,3,FALSE)</f>
        <v>Espresso</v>
      </c>
      <c r="T1807" s="56" t="str">
        <f>HLOOKUP(Coffee_data[[#This Row],[ProductId]],Product!$B$4:$O$7,4,FALSE)</f>
        <v>Decaf Espresso</v>
      </c>
    </row>
    <row r="1808" spans="1:20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41943</v>
      </c>
      <c r="O1808" s="19" t="str">
        <f>VLOOKUP(Coffee_data[[#This Row],[Area Code]],Location!$B$1:$E$157,2,FALSE)</f>
        <v>Missouri</v>
      </c>
      <c r="P1808" s="19" t="str">
        <f>VLOOKUP(Coffee_data[[#This Row],[Area Code]],Location!$B$1:$E$157,3,FALSE)</f>
        <v>Central</v>
      </c>
      <c r="Q1808" s="19" t="str">
        <f>VLOOKUP(Coffee_data[[#This Row],[Area Code]],Location!$B$1:$E$157,4,FALSE)</f>
        <v>Small Market</v>
      </c>
      <c r="R1808" s="56" t="str">
        <f>HLOOKUP(Coffee_data[[#This Row],[ProductId]],Product!$B$4:$O$7,2,FALSE)</f>
        <v>Decaf</v>
      </c>
      <c r="S1808" s="56" t="str">
        <f>HLOOKUP(Coffee_data[[#This Row],[ProductId]],Product!$B$4:$O$7,3,FALSE)</f>
        <v>Coffee</v>
      </c>
      <c r="T1808" s="56" t="str">
        <f>HLOOKUP(Coffee_data[[#This Row],[ProductId]],Product!$B$4:$O$7,4,FALSE)</f>
        <v>Decaf Irish Cream</v>
      </c>
    </row>
    <row r="1809" spans="1:20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178</v>
      </c>
      <c r="L1809">
        <v>573</v>
      </c>
      <c r="M1809">
        <v>2</v>
      </c>
      <c r="N1809" s="2">
        <v>41943</v>
      </c>
      <c r="O1809" s="19" t="str">
        <f>VLOOKUP(Coffee_data[[#This Row],[Area Code]],Location!$B$1:$E$157,2,FALSE)</f>
        <v>Missouri</v>
      </c>
      <c r="P1809" s="19" t="str">
        <f>VLOOKUP(Coffee_data[[#This Row],[Area Code]],Location!$B$1:$E$157,3,FALSE)</f>
        <v>Central</v>
      </c>
      <c r="Q1809" s="19" t="str">
        <f>VLOOKUP(Coffee_data[[#This Row],[Area Code]],Location!$B$1:$E$157,4,FALSE)</f>
        <v>Small Market</v>
      </c>
      <c r="R1809" s="56" t="str">
        <f>HLOOKUP(Coffee_data[[#This Row],[ProductId]],Product!$B$4:$O$7,2,FALSE)</f>
        <v>Regular</v>
      </c>
      <c r="S1809" s="56" t="str">
        <f>HLOOKUP(Coffee_data[[#This Row],[ProductId]],Product!$B$4:$O$7,3,FALSE)</f>
        <v>Coffee</v>
      </c>
      <c r="T1809" s="56" t="str">
        <f>HLOOKUP(Coffee_data[[#This Row],[ProductId]],Product!$B$4:$O$7,4,FALSE)</f>
        <v>Columbian</v>
      </c>
    </row>
    <row r="1810" spans="1:20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49</v>
      </c>
      <c r="J1810">
        <v>100</v>
      </c>
      <c r="K1810">
        <v>171</v>
      </c>
      <c r="L1810">
        <v>330</v>
      </c>
      <c r="M1810">
        <v>11</v>
      </c>
      <c r="N1810" s="2">
        <v>41943</v>
      </c>
      <c r="O1810" s="19" t="str">
        <f>VLOOKUP(Coffee_data[[#This Row],[Area Code]],Location!$B$1:$E$157,2,FALSE)</f>
        <v>Ohio</v>
      </c>
      <c r="P1810" s="19" t="str">
        <f>VLOOKUP(Coffee_data[[#This Row],[Area Code]],Location!$B$1:$E$157,3,FALSE)</f>
        <v>Central</v>
      </c>
      <c r="Q1810" s="19" t="str">
        <f>VLOOKUP(Coffee_data[[#This Row],[Area Code]],Location!$B$1:$E$157,4,FALSE)</f>
        <v>Major Market</v>
      </c>
      <c r="R1810" s="56" t="str">
        <f>HLOOKUP(Coffee_data[[#This Row],[ProductId]],Product!$B$4:$O$7,2,FALSE)</f>
        <v>Regular</v>
      </c>
      <c r="S1810" s="56" t="str">
        <f>HLOOKUP(Coffee_data[[#This Row],[ProductId]],Product!$B$4:$O$7,3,FALSE)</f>
        <v>Tea</v>
      </c>
      <c r="T1810" s="56" t="str">
        <f>HLOOKUP(Coffee_data[[#This Row],[ProductId]],Product!$B$4:$O$7,4,FALSE)</f>
        <v>Darjeeling</v>
      </c>
    </row>
    <row r="1811" spans="1:20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68</v>
      </c>
      <c r="J1811">
        <v>120</v>
      </c>
      <c r="K1811">
        <v>188</v>
      </c>
      <c r="L1811">
        <v>419</v>
      </c>
      <c r="M1811">
        <v>12</v>
      </c>
      <c r="N1811" s="2">
        <v>41943</v>
      </c>
      <c r="O1811" s="19" t="str">
        <f>VLOOKUP(Coffee_data[[#This Row],[Area Code]],Location!$B$1:$E$157,2,FALSE)</f>
        <v>Ohio</v>
      </c>
      <c r="P1811" s="19" t="str">
        <f>VLOOKUP(Coffee_data[[#This Row],[Area Code]],Location!$B$1:$E$157,3,FALSE)</f>
        <v>Central</v>
      </c>
      <c r="Q1811" s="19" t="str">
        <f>VLOOKUP(Coffee_data[[#This Row],[Area Code]],Location!$B$1:$E$157,4,FALSE)</f>
        <v>Major Market</v>
      </c>
      <c r="R1811" s="56" t="str">
        <f>HLOOKUP(Coffee_data[[#This Row],[ProductId]],Product!$B$4:$O$7,2,FALSE)</f>
        <v>Regular</v>
      </c>
      <c r="S1811" s="56" t="str">
        <f>HLOOKUP(Coffee_data[[#This Row],[ProductId]],Product!$B$4:$O$7,3,FALSE)</f>
        <v>Tea</v>
      </c>
      <c r="T1811" s="56" t="str">
        <f>HLOOKUP(Coffee_data[[#This Row],[ProductId]],Product!$B$4:$O$7,4,FALSE)</f>
        <v>Earl Grey</v>
      </c>
    </row>
    <row r="1812" spans="1:20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78</v>
      </c>
      <c r="L1812">
        <v>937</v>
      </c>
      <c r="M1812">
        <v>8</v>
      </c>
      <c r="N1812" s="2">
        <v>41943</v>
      </c>
      <c r="O1812" s="19" t="str">
        <f>VLOOKUP(Coffee_data[[#This Row],[Area Code]],Location!$B$1:$E$157,2,FALSE)</f>
        <v>Ohio</v>
      </c>
      <c r="P1812" s="19" t="str">
        <f>VLOOKUP(Coffee_data[[#This Row],[Area Code]],Location!$B$1:$E$157,3,FALSE)</f>
        <v>Central</v>
      </c>
      <c r="Q1812" s="19" t="str">
        <f>VLOOKUP(Coffee_data[[#This Row],[Area Code]],Location!$B$1:$E$157,4,FALSE)</f>
        <v>Major Market</v>
      </c>
      <c r="R1812" s="56" t="str">
        <f>HLOOKUP(Coffee_data[[#This Row],[ProductId]],Product!$B$4:$O$7,2,FALSE)</f>
        <v>Decaf</v>
      </c>
      <c r="S1812" s="56" t="str">
        <f>HLOOKUP(Coffee_data[[#This Row],[ProductId]],Product!$B$4:$O$7,3,FALSE)</f>
        <v>Herbal Tea</v>
      </c>
      <c r="T1812" s="56" t="str">
        <f>HLOOKUP(Coffee_data[[#This Row],[ProductId]],Product!$B$4:$O$7,4,FALSE)</f>
        <v>Chamomile</v>
      </c>
    </row>
    <row r="1813" spans="1:20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41943</v>
      </c>
      <c r="O1813" s="19" t="str">
        <f>VLOOKUP(Coffee_data[[#This Row],[Area Code]],Location!$B$1:$E$157,2,FALSE)</f>
        <v>Ohio</v>
      </c>
      <c r="P1813" s="19" t="str">
        <f>VLOOKUP(Coffee_data[[#This Row],[Area Code]],Location!$B$1:$E$157,3,FALSE)</f>
        <v>Central</v>
      </c>
      <c r="Q1813" s="19" t="str">
        <f>VLOOKUP(Coffee_data[[#This Row],[Area Code]],Location!$B$1:$E$157,4,FALSE)</f>
        <v>Major Market</v>
      </c>
      <c r="R1813" s="56" t="str">
        <f>HLOOKUP(Coffee_data[[#This Row],[ProductId]],Product!$B$4:$O$7,2,FALSE)</f>
        <v>Decaf</v>
      </c>
      <c r="S1813" s="56" t="str">
        <f>HLOOKUP(Coffee_data[[#This Row],[ProductId]],Product!$B$4:$O$7,3,FALSE)</f>
        <v>Herbal Tea</v>
      </c>
      <c r="T1813" s="56" t="str">
        <f>HLOOKUP(Coffee_data[[#This Row],[ProductId]],Product!$B$4:$O$7,4,FALSE)</f>
        <v>Lemon</v>
      </c>
    </row>
    <row r="1814" spans="1:20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244</v>
      </c>
      <c r="J1814">
        <v>230</v>
      </c>
      <c r="K1814">
        <v>465</v>
      </c>
      <c r="L1814">
        <v>440</v>
      </c>
      <c r="M1814">
        <v>5</v>
      </c>
      <c r="N1814" s="2">
        <v>41943</v>
      </c>
      <c r="O1814" s="19" t="str">
        <f>VLOOKUP(Coffee_data[[#This Row],[Area Code]],Location!$B$1:$E$157,2,FALSE)</f>
        <v>Ohio</v>
      </c>
      <c r="P1814" s="19" t="str">
        <f>VLOOKUP(Coffee_data[[#This Row],[Area Code]],Location!$B$1:$E$157,3,FALSE)</f>
        <v>Central</v>
      </c>
      <c r="Q1814" s="19" t="str">
        <f>VLOOKUP(Coffee_data[[#This Row],[Area Code]],Location!$B$1:$E$157,4,FALSE)</f>
        <v>Major Market</v>
      </c>
      <c r="R1814" s="56" t="str">
        <f>HLOOKUP(Coffee_data[[#This Row],[ProductId]],Product!$B$4:$O$7,2,FALSE)</f>
        <v>Regular</v>
      </c>
      <c r="S1814" s="56" t="str">
        <f>HLOOKUP(Coffee_data[[#This Row],[ProductId]],Product!$B$4:$O$7,3,FALSE)</f>
        <v>Espresso</v>
      </c>
      <c r="T1814" s="56" t="str">
        <f>HLOOKUP(Coffee_data[[#This Row],[ProductId]],Product!$B$4:$O$7,4,FALSE)</f>
        <v>Caffe Mocha</v>
      </c>
    </row>
    <row r="1815" spans="1:20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64</v>
      </c>
      <c r="J1815">
        <v>80</v>
      </c>
      <c r="K1815">
        <v>150</v>
      </c>
      <c r="L1815">
        <v>419</v>
      </c>
      <c r="M1815">
        <v>6</v>
      </c>
      <c r="N1815" s="2">
        <v>41943</v>
      </c>
      <c r="O1815" s="19" t="str">
        <f>VLOOKUP(Coffee_data[[#This Row],[Area Code]],Location!$B$1:$E$157,2,FALSE)</f>
        <v>Ohio</v>
      </c>
      <c r="P1815" s="19" t="str">
        <f>VLOOKUP(Coffee_data[[#This Row],[Area Code]],Location!$B$1:$E$157,3,FALSE)</f>
        <v>Central</v>
      </c>
      <c r="Q1815" s="19" t="str">
        <f>VLOOKUP(Coffee_data[[#This Row],[Area Code]],Location!$B$1:$E$157,4,FALSE)</f>
        <v>Major Market</v>
      </c>
      <c r="R1815" s="56" t="str">
        <f>HLOOKUP(Coffee_data[[#This Row],[ProductId]],Product!$B$4:$O$7,2,FALSE)</f>
        <v>Decaf</v>
      </c>
      <c r="S1815" s="56" t="str">
        <f>HLOOKUP(Coffee_data[[#This Row],[ProductId]],Product!$B$4:$O$7,3,FALSE)</f>
        <v>Espresso</v>
      </c>
      <c r="T1815" s="56" t="str">
        <f>HLOOKUP(Coffee_data[[#This Row],[ProductId]],Product!$B$4:$O$7,4,FALSE)</f>
        <v>Decaf Espresso</v>
      </c>
    </row>
    <row r="1816" spans="1:20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51</v>
      </c>
      <c r="J1816">
        <v>80</v>
      </c>
      <c r="K1816">
        <v>130</v>
      </c>
      <c r="L1816">
        <v>330</v>
      </c>
      <c r="M1816">
        <v>1</v>
      </c>
      <c r="N1816" s="2">
        <v>41943</v>
      </c>
      <c r="O1816" s="19" t="str">
        <f>VLOOKUP(Coffee_data[[#This Row],[Area Code]],Location!$B$1:$E$157,2,FALSE)</f>
        <v>Ohio</v>
      </c>
      <c r="P1816" s="19" t="str">
        <f>VLOOKUP(Coffee_data[[#This Row],[Area Code]],Location!$B$1:$E$157,3,FALSE)</f>
        <v>Central</v>
      </c>
      <c r="Q1816" s="19" t="str">
        <f>VLOOKUP(Coffee_data[[#This Row],[Area Code]],Location!$B$1:$E$157,4,FALSE)</f>
        <v>Major Market</v>
      </c>
      <c r="R1816" s="56" t="str">
        <f>HLOOKUP(Coffee_data[[#This Row],[ProductId]],Product!$B$4:$O$7,2,FALSE)</f>
        <v>Regular</v>
      </c>
      <c r="S1816" s="56" t="str">
        <f>HLOOKUP(Coffee_data[[#This Row],[ProductId]],Product!$B$4:$O$7,3,FALSE)</f>
        <v>Coffee</v>
      </c>
      <c r="T1816" s="56" t="str">
        <f>HLOOKUP(Coffee_data[[#This Row],[ProductId]],Product!$B$4:$O$7,4,FALSE)</f>
        <v>Amaretto</v>
      </c>
    </row>
    <row r="1817" spans="1:20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42</v>
      </c>
      <c r="J1817">
        <v>70</v>
      </c>
      <c r="K1817">
        <v>108</v>
      </c>
      <c r="L1817">
        <v>614</v>
      </c>
      <c r="M1817">
        <v>2</v>
      </c>
      <c r="N1817" s="2">
        <v>41943</v>
      </c>
      <c r="O1817" s="19" t="str">
        <f>VLOOKUP(Coffee_data[[#This Row],[Area Code]],Location!$B$1:$E$157,2,FALSE)</f>
        <v>Ohio</v>
      </c>
      <c r="P1817" s="19" t="str">
        <f>VLOOKUP(Coffee_data[[#This Row],[Area Code]],Location!$B$1:$E$157,3,FALSE)</f>
        <v>Central</v>
      </c>
      <c r="Q1817" s="19" t="str">
        <f>VLOOKUP(Coffee_data[[#This Row],[Area Code]],Location!$B$1:$E$157,4,FALSE)</f>
        <v>Major Market</v>
      </c>
      <c r="R1817" s="56" t="str">
        <f>HLOOKUP(Coffee_data[[#This Row],[ProductId]],Product!$B$4:$O$7,2,FALSE)</f>
        <v>Regular</v>
      </c>
      <c r="S1817" s="56" t="str">
        <f>HLOOKUP(Coffee_data[[#This Row],[ProductId]],Product!$B$4:$O$7,3,FALSE)</f>
        <v>Coffee</v>
      </c>
      <c r="T1817" s="56" t="str">
        <f>HLOOKUP(Coffee_data[[#This Row],[ProductId]],Product!$B$4:$O$7,4,FALSE)</f>
        <v>Columbian</v>
      </c>
    </row>
    <row r="1818" spans="1:20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53</v>
      </c>
      <c r="J1818">
        <v>70</v>
      </c>
      <c r="K1818">
        <v>120</v>
      </c>
      <c r="L1818">
        <v>567</v>
      </c>
      <c r="M1818">
        <v>3</v>
      </c>
      <c r="N1818" s="2">
        <v>41943</v>
      </c>
      <c r="O1818" s="19" t="str">
        <f>VLOOKUP(Coffee_data[[#This Row],[Area Code]],Location!$B$1:$E$157,2,FALSE)</f>
        <v>Ohio</v>
      </c>
      <c r="P1818" s="19" t="str">
        <f>VLOOKUP(Coffee_data[[#This Row],[Area Code]],Location!$B$1:$E$157,3,FALSE)</f>
        <v>Central</v>
      </c>
      <c r="Q1818" s="19" t="str">
        <f>VLOOKUP(Coffee_data[[#This Row],[Area Code]],Location!$B$1:$E$157,4,FALSE)</f>
        <v>Major Market</v>
      </c>
      <c r="R1818" s="56" t="str">
        <f>HLOOKUP(Coffee_data[[#This Row],[ProductId]],Product!$B$4:$O$7,2,FALSE)</f>
        <v>Decaf</v>
      </c>
      <c r="S1818" s="56" t="str">
        <f>HLOOKUP(Coffee_data[[#This Row],[ProductId]],Product!$B$4:$O$7,3,FALSE)</f>
        <v>Coffee</v>
      </c>
      <c r="T1818" s="56" t="str">
        <f>HLOOKUP(Coffee_data[[#This Row],[ProductId]],Product!$B$4:$O$7,4,FALSE)</f>
        <v>Decaf Irish Cream</v>
      </c>
    </row>
    <row r="1819" spans="1:20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79</v>
      </c>
      <c r="L1819">
        <v>262</v>
      </c>
      <c r="M1819">
        <v>11</v>
      </c>
      <c r="N1819" s="2">
        <v>41943</v>
      </c>
      <c r="O1819" s="19" t="str">
        <f>VLOOKUP(Coffee_data[[#This Row],[Area Code]],Location!$B$1:$E$157,2,FALSE)</f>
        <v>Wisconsin</v>
      </c>
      <c r="P1819" s="19" t="str">
        <f>VLOOKUP(Coffee_data[[#This Row],[Area Code]],Location!$B$1:$E$157,3,FALSE)</f>
        <v>Central</v>
      </c>
      <c r="Q1819" s="19" t="str">
        <f>VLOOKUP(Coffee_data[[#This Row],[Area Code]],Location!$B$1:$E$157,4,FALSE)</f>
        <v>Small Market</v>
      </c>
      <c r="R1819" s="56" t="str">
        <f>HLOOKUP(Coffee_data[[#This Row],[ProductId]],Product!$B$4:$O$7,2,FALSE)</f>
        <v>Regular</v>
      </c>
      <c r="S1819" s="56" t="str">
        <f>HLOOKUP(Coffee_data[[#This Row],[ProductId]],Product!$B$4:$O$7,3,FALSE)</f>
        <v>Tea</v>
      </c>
      <c r="T1819" s="56" t="str">
        <f>HLOOKUP(Coffee_data[[#This Row],[ProductId]],Product!$B$4:$O$7,4,FALSE)</f>
        <v>Darjeeling</v>
      </c>
    </row>
    <row r="1820" spans="1:20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38</v>
      </c>
      <c r="J1820">
        <v>70</v>
      </c>
      <c r="K1820">
        <v>108</v>
      </c>
      <c r="L1820">
        <v>715</v>
      </c>
      <c r="M1820">
        <v>12</v>
      </c>
      <c r="N1820" s="2">
        <v>41943</v>
      </c>
      <c r="O1820" s="19" t="str">
        <f>VLOOKUP(Coffee_data[[#This Row],[Area Code]],Location!$B$1:$E$157,2,FALSE)</f>
        <v>Wisconsin</v>
      </c>
      <c r="P1820" s="19" t="str">
        <f>VLOOKUP(Coffee_data[[#This Row],[Area Code]],Location!$B$1:$E$157,3,FALSE)</f>
        <v>Central</v>
      </c>
      <c r="Q1820" s="19" t="str">
        <f>VLOOKUP(Coffee_data[[#This Row],[Area Code]],Location!$B$1:$E$157,4,FALSE)</f>
        <v>Small Market</v>
      </c>
      <c r="R1820" s="56" t="str">
        <f>HLOOKUP(Coffee_data[[#This Row],[ProductId]],Product!$B$4:$O$7,2,FALSE)</f>
        <v>Regular</v>
      </c>
      <c r="S1820" s="56" t="str">
        <f>HLOOKUP(Coffee_data[[#This Row],[ProductId]],Product!$B$4:$O$7,3,FALSE)</f>
        <v>Tea</v>
      </c>
      <c r="T1820" s="56" t="str">
        <f>HLOOKUP(Coffee_data[[#This Row],[ProductId]],Product!$B$4:$O$7,4,FALSE)</f>
        <v>Earl Grey</v>
      </c>
    </row>
    <row r="1821" spans="1:20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58</v>
      </c>
      <c r="J1821">
        <v>80</v>
      </c>
      <c r="K1821">
        <v>130</v>
      </c>
      <c r="L1821">
        <v>920</v>
      </c>
      <c r="M1821">
        <v>8</v>
      </c>
      <c r="N1821" s="2">
        <v>41943</v>
      </c>
      <c r="O1821" s="19" t="str">
        <f>VLOOKUP(Coffee_data[[#This Row],[Area Code]],Location!$B$1:$E$157,2,FALSE)</f>
        <v>Wisconsin</v>
      </c>
      <c r="P1821" s="19" t="str">
        <f>VLOOKUP(Coffee_data[[#This Row],[Area Code]],Location!$B$1:$E$157,3,FALSE)</f>
        <v>Central</v>
      </c>
      <c r="Q1821" s="19" t="str">
        <f>VLOOKUP(Coffee_data[[#This Row],[Area Code]],Location!$B$1:$E$157,4,FALSE)</f>
        <v>Small Market</v>
      </c>
      <c r="R1821" s="56" t="str">
        <f>HLOOKUP(Coffee_data[[#This Row],[ProductId]],Product!$B$4:$O$7,2,FALSE)</f>
        <v>Decaf</v>
      </c>
      <c r="S1821" s="56" t="str">
        <f>HLOOKUP(Coffee_data[[#This Row],[ProductId]],Product!$B$4:$O$7,3,FALSE)</f>
        <v>Herbal Tea</v>
      </c>
      <c r="T1821" s="56" t="str">
        <f>HLOOKUP(Coffee_data[[#This Row],[ProductId]],Product!$B$4:$O$7,4,FALSE)</f>
        <v>Chamomile</v>
      </c>
    </row>
    <row r="1822" spans="1:20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41943</v>
      </c>
      <c r="O1822" s="19" t="str">
        <f>VLOOKUP(Coffee_data[[#This Row],[Area Code]],Location!$B$1:$E$157,2,FALSE)</f>
        <v>Wisconsin</v>
      </c>
      <c r="P1822" s="19" t="str">
        <f>VLOOKUP(Coffee_data[[#This Row],[Area Code]],Location!$B$1:$E$157,3,FALSE)</f>
        <v>Central</v>
      </c>
      <c r="Q1822" s="19" t="str">
        <f>VLOOKUP(Coffee_data[[#This Row],[Area Code]],Location!$B$1:$E$157,4,FALSE)</f>
        <v>Small Market</v>
      </c>
      <c r="R1822" s="56" t="str">
        <f>HLOOKUP(Coffee_data[[#This Row],[ProductId]],Product!$B$4:$O$7,2,FALSE)</f>
        <v>Decaf</v>
      </c>
      <c r="S1822" s="56" t="str">
        <f>HLOOKUP(Coffee_data[[#This Row],[ProductId]],Product!$B$4:$O$7,3,FALSE)</f>
        <v>Herbal Tea</v>
      </c>
      <c r="T1822" s="56" t="str">
        <f>HLOOKUP(Coffee_data[[#This Row],[ProductId]],Product!$B$4:$O$7,4,FALSE)</f>
        <v>Lemon</v>
      </c>
    </row>
    <row r="1823" spans="1:20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85</v>
      </c>
      <c r="J1823">
        <v>110</v>
      </c>
      <c r="K1823">
        <v>195</v>
      </c>
      <c r="L1823">
        <v>920</v>
      </c>
      <c r="M1823">
        <v>5</v>
      </c>
      <c r="N1823" s="2">
        <v>41943</v>
      </c>
      <c r="O1823" s="19" t="str">
        <f>VLOOKUP(Coffee_data[[#This Row],[Area Code]],Location!$B$1:$E$157,2,FALSE)</f>
        <v>Wisconsin</v>
      </c>
      <c r="P1823" s="19" t="str">
        <f>VLOOKUP(Coffee_data[[#This Row],[Area Code]],Location!$B$1:$E$157,3,FALSE)</f>
        <v>Central</v>
      </c>
      <c r="Q1823" s="19" t="str">
        <f>VLOOKUP(Coffee_data[[#This Row],[Area Code]],Location!$B$1:$E$157,4,FALSE)</f>
        <v>Small Market</v>
      </c>
      <c r="R1823" s="56" t="str">
        <f>HLOOKUP(Coffee_data[[#This Row],[ProductId]],Product!$B$4:$O$7,2,FALSE)</f>
        <v>Regular</v>
      </c>
      <c r="S1823" s="56" t="str">
        <f>HLOOKUP(Coffee_data[[#This Row],[ProductId]],Product!$B$4:$O$7,3,FALSE)</f>
        <v>Espresso</v>
      </c>
      <c r="T1823" s="56" t="str">
        <f>HLOOKUP(Coffee_data[[#This Row],[ProductId]],Product!$B$4:$O$7,4,FALSE)</f>
        <v>Caffe Mocha</v>
      </c>
    </row>
    <row r="1824" spans="1:20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41943</v>
      </c>
      <c r="O1824" s="19" t="str">
        <f>VLOOKUP(Coffee_data[[#This Row],[Area Code]],Location!$B$1:$E$157,2,FALSE)</f>
        <v>Wisconsin</v>
      </c>
      <c r="P1824" s="19" t="str">
        <f>VLOOKUP(Coffee_data[[#This Row],[Area Code]],Location!$B$1:$E$157,3,FALSE)</f>
        <v>Central</v>
      </c>
      <c r="Q1824" s="19" t="str">
        <f>VLOOKUP(Coffee_data[[#This Row],[Area Code]],Location!$B$1:$E$157,4,FALSE)</f>
        <v>Small Market</v>
      </c>
      <c r="R1824" s="56" t="str">
        <f>HLOOKUP(Coffee_data[[#This Row],[ProductId]],Product!$B$4:$O$7,2,FALSE)</f>
        <v>Decaf</v>
      </c>
      <c r="S1824" s="56" t="str">
        <f>HLOOKUP(Coffee_data[[#This Row],[ProductId]],Product!$B$4:$O$7,3,FALSE)</f>
        <v>Espresso</v>
      </c>
      <c r="T1824" s="56" t="str">
        <f>HLOOKUP(Coffee_data[[#This Row],[ProductId]],Product!$B$4:$O$7,4,FALSE)</f>
        <v>Decaf Espresso</v>
      </c>
    </row>
    <row r="1825" spans="1:20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111</v>
      </c>
      <c r="L1825">
        <v>262</v>
      </c>
      <c r="M1825">
        <v>1</v>
      </c>
      <c r="N1825" s="2">
        <v>41943</v>
      </c>
      <c r="O1825" s="19" t="str">
        <f>VLOOKUP(Coffee_data[[#This Row],[Area Code]],Location!$B$1:$E$157,2,FALSE)</f>
        <v>Wisconsin</v>
      </c>
      <c r="P1825" s="19" t="str">
        <f>VLOOKUP(Coffee_data[[#This Row],[Area Code]],Location!$B$1:$E$157,3,FALSE)</f>
        <v>Central</v>
      </c>
      <c r="Q1825" s="19" t="str">
        <f>VLOOKUP(Coffee_data[[#This Row],[Area Code]],Location!$B$1:$E$157,4,FALSE)</f>
        <v>Small Market</v>
      </c>
      <c r="R1825" s="56" t="str">
        <f>HLOOKUP(Coffee_data[[#This Row],[ProductId]],Product!$B$4:$O$7,2,FALSE)</f>
        <v>Regular</v>
      </c>
      <c r="S1825" s="56" t="str">
        <f>HLOOKUP(Coffee_data[[#This Row],[ProductId]],Product!$B$4:$O$7,3,FALSE)</f>
        <v>Coffee</v>
      </c>
      <c r="T1825" s="56" t="str">
        <f>HLOOKUP(Coffee_data[[#This Row],[ProductId]],Product!$B$4:$O$7,4,FALSE)</f>
        <v>Amaretto</v>
      </c>
    </row>
    <row r="1826" spans="1:20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88</v>
      </c>
      <c r="J1826">
        <v>130</v>
      </c>
      <c r="K1826">
        <v>222</v>
      </c>
      <c r="L1826">
        <v>262</v>
      </c>
      <c r="M1826">
        <v>2</v>
      </c>
      <c r="N1826" s="2">
        <v>41943</v>
      </c>
      <c r="O1826" s="19" t="str">
        <f>VLOOKUP(Coffee_data[[#This Row],[Area Code]],Location!$B$1:$E$157,2,FALSE)</f>
        <v>Wisconsin</v>
      </c>
      <c r="P1826" s="19" t="str">
        <f>VLOOKUP(Coffee_data[[#This Row],[Area Code]],Location!$B$1:$E$157,3,FALSE)</f>
        <v>Central</v>
      </c>
      <c r="Q1826" s="19" t="str">
        <f>VLOOKUP(Coffee_data[[#This Row],[Area Code]],Location!$B$1:$E$157,4,FALSE)</f>
        <v>Small Market</v>
      </c>
      <c r="R1826" s="56" t="str">
        <f>HLOOKUP(Coffee_data[[#This Row],[ProductId]],Product!$B$4:$O$7,2,FALSE)</f>
        <v>Regular</v>
      </c>
      <c r="S1826" s="56" t="str">
        <f>HLOOKUP(Coffee_data[[#This Row],[ProductId]],Product!$B$4:$O$7,3,FALSE)</f>
        <v>Coffee</v>
      </c>
      <c r="T1826" s="56" t="str">
        <f>HLOOKUP(Coffee_data[[#This Row],[ProductId]],Product!$B$4:$O$7,4,FALSE)</f>
        <v>Columbian</v>
      </c>
    </row>
    <row r="1827" spans="1:20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67</v>
      </c>
      <c r="J1827">
        <v>100</v>
      </c>
      <c r="K1827">
        <v>170</v>
      </c>
      <c r="L1827">
        <v>262</v>
      </c>
      <c r="M1827">
        <v>3</v>
      </c>
      <c r="N1827" s="2">
        <v>41943</v>
      </c>
      <c r="O1827" s="19" t="str">
        <f>VLOOKUP(Coffee_data[[#This Row],[Area Code]],Location!$B$1:$E$157,2,FALSE)</f>
        <v>Wisconsin</v>
      </c>
      <c r="P1827" s="19" t="str">
        <f>VLOOKUP(Coffee_data[[#This Row],[Area Code]],Location!$B$1:$E$157,3,FALSE)</f>
        <v>Central</v>
      </c>
      <c r="Q1827" s="19" t="str">
        <f>VLOOKUP(Coffee_data[[#This Row],[Area Code]],Location!$B$1:$E$157,4,FALSE)</f>
        <v>Small Market</v>
      </c>
      <c r="R1827" s="56" t="str">
        <f>HLOOKUP(Coffee_data[[#This Row],[ProductId]],Product!$B$4:$O$7,2,FALSE)</f>
        <v>Decaf</v>
      </c>
      <c r="S1827" s="56" t="str">
        <f>HLOOKUP(Coffee_data[[#This Row],[ProductId]],Product!$B$4:$O$7,3,FALSE)</f>
        <v>Coffee</v>
      </c>
      <c r="T1827" s="56" t="str">
        <f>HLOOKUP(Coffee_data[[#This Row],[ProductId]],Product!$B$4:$O$7,4,FALSE)</f>
        <v>Decaf Irish Cream</v>
      </c>
    </row>
    <row r="1828" spans="1:20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61</v>
      </c>
      <c r="J1828">
        <v>80</v>
      </c>
      <c r="K1828">
        <v>130</v>
      </c>
      <c r="L1828">
        <v>959</v>
      </c>
      <c r="M1828">
        <v>11</v>
      </c>
      <c r="N1828" s="2">
        <v>41943</v>
      </c>
      <c r="O1828" s="19" t="str">
        <f>VLOOKUP(Coffee_data[[#This Row],[Area Code]],Location!$B$1:$E$157,2,FALSE)</f>
        <v>Connecticut</v>
      </c>
      <c r="P1828" s="19" t="str">
        <f>VLOOKUP(Coffee_data[[#This Row],[Area Code]],Location!$B$1:$E$157,3,FALSE)</f>
        <v>East</v>
      </c>
      <c r="Q1828" s="19" t="str">
        <f>VLOOKUP(Coffee_data[[#This Row],[Area Code]],Location!$B$1:$E$157,4,FALSE)</f>
        <v>Small Market</v>
      </c>
      <c r="R1828" s="56" t="str">
        <f>HLOOKUP(Coffee_data[[#This Row],[ProductId]],Product!$B$4:$O$7,2,FALSE)</f>
        <v>Regular</v>
      </c>
      <c r="S1828" s="56" t="str">
        <f>HLOOKUP(Coffee_data[[#This Row],[ProductId]],Product!$B$4:$O$7,3,FALSE)</f>
        <v>Tea</v>
      </c>
      <c r="T1828" s="56" t="str">
        <f>HLOOKUP(Coffee_data[[#This Row],[ProductId]],Product!$B$4:$O$7,4,FALSE)</f>
        <v>Darjeeling</v>
      </c>
    </row>
    <row r="1829" spans="1:20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41943</v>
      </c>
      <c r="O1829" s="19" t="str">
        <f>VLOOKUP(Coffee_data[[#This Row],[Area Code]],Location!$B$1:$E$157,2,FALSE)</f>
        <v>Connecticut</v>
      </c>
      <c r="P1829" s="19" t="str">
        <f>VLOOKUP(Coffee_data[[#This Row],[Area Code]],Location!$B$1:$E$157,3,FALSE)</f>
        <v>East</v>
      </c>
      <c r="Q1829" s="19" t="str">
        <f>VLOOKUP(Coffee_data[[#This Row],[Area Code]],Location!$B$1:$E$157,4,FALSE)</f>
        <v>Small Market</v>
      </c>
      <c r="R1829" s="56" t="str">
        <f>HLOOKUP(Coffee_data[[#This Row],[ProductId]],Product!$B$4:$O$7,2,FALSE)</f>
        <v>Regular</v>
      </c>
      <c r="S1829" s="56" t="str">
        <f>HLOOKUP(Coffee_data[[#This Row],[ProductId]],Product!$B$4:$O$7,3,FALSE)</f>
        <v>Tea</v>
      </c>
      <c r="T1829" s="56" t="str">
        <f>HLOOKUP(Coffee_data[[#This Row],[ProductId]],Product!$B$4:$O$7,4,FALSE)</f>
        <v>Green Tea</v>
      </c>
    </row>
    <row r="1830" spans="1:20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51</v>
      </c>
      <c r="J1830">
        <v>70</v>
      </c>
      <c r="K1830">
        <v>121</v>
      </c>
      <c r="L1830">
        <v>860</v>
      </c>
      <c r="M1830">
        <v>9</v>
      </c>
      <c r="N1830" s="2">
        <v>41943</v>
      </c>
      <c r="O1830" s="19" t="str">
        <f>VLOOKUP(Coffee_data[[#This Row],[Area Code]],Location!$B$1:$E$157,2,FALSE)</f>
        <v>Connecticut</v>
      </c>
      <c r="P1830" s="19" t="str">
        <f>VLOOKUP(Coffee_data[[#This Row],[Area Code]],Location!$B$1:$E$157,3,FALSE)</f>
        <v>East</v>
      </c>
      <c r="Q1830" s="19" t="str">
        <f>VLOOKUP(Coffee_data[[#This Row],[Area Code]],Location!$B$1:$E$157,4,FALSE)</f>
        <v>Small Market</v>
      </c>
      <c r="R1830" s="56" t="str">
        <f>HLOOKUP(Coffee_data[[#This Row],[ProductId]],Product!$B$4:$O$7,2,FALSE)</f>
        <v>Decaf</v>
      </c>
      <c r="S1830" s="56" t="str">
        <f>HLOOKUP(Coffee_data[[#This Row],[ProductId]],Product!$B$4:$O$7,3,FALSE)</f>
        <v>Herbal Tea</v>
      </c>
      <c r="T1830" s="56" t="str">
        <f>HLOOKUP(Coffee_data[[#This Row],[ProductId]],Product!$B$4:$O$7,4,FALSE)</f>
        <v>Lemon</v>
      </c>
    </row>
    <row r="1831" spans="1:20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40</v>
      </c>
      <c r="J1831">
        <v>50</v>
      </c>
      <c r="K1831">
        <v>90</v>
      </c>
      <c r="L1831">
        <v>475</v>
      </c>
      <c r="M1831">
        <v>10</v>
      </c>
      <c r="N1831" s="2">
        <v>41943</v>
      </c>
      <c r="O1831" s="19" t="str">
        <f>VLOOKUP(Coffee_data[[#This Row],[Area Code]],Location!$B$1:$E$157,2,FALSE)</f>
        <v>Connecticut</v>
      </c>
      <c r="P1831" s="19" t="str">
        <f>VLOOKUP(Coffee_data[[#This Row],[Area Code]],Location!$B$1:$E$157,3,FALSE)</f>
        <v>East</v>
      </c>
      <c r="Q1831" s="19" t="str">
        <f>VLOOKUP(Coffee_data[[#This Row],[Area Code]],Location!$B$1:$E$157,4,FALSE)</f>
        <v>Small Market</v>
      </c>
      <c r="R1831" s="56" t="str">
        <f>HLOOKUP(Coffee_data[[#This Row],[ProductId]],Product!$B$4:$O$7,2,FALSE)</f>
        <v>Decaf</v>
      </c>
      <c r="S1831" s="56" t="str">
        <f>HLOOKUP(Coffee_data[[#This Row],[ProductId]],Product!$B$4:$O$7,3,FALSE)</f>
        <v>Herbal Tea</v>
      </c>
      <c r="T1831" s="56" t="str">
        <f>HLOOKUP(Coffee_data[[#This Row],[ProductId]],Product!$B$4:$O$7,4,FALSE)</f>
        <v>Mint</v>
      </c>
    </row>
    <row r="1832" spans="1:20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145</v>
      </c>
      <c r="L1832">
        <v>203</v>
      </c>
      <c r="M1832">
        <v>5</v>
      </c>
      <c r="N1832" s="2">
        <v>41943</v>
      </c>
      <c r="O1832" s="19" t="str">
        <f>VLOOKUP(Coffee_data[[#This Row],[Area Code]],Location!$B$1:$E$157,2,FALSE)</f>
        <v>Connecticut</v>
      </c>
      <c r="P1832" s="19" t="str">
        <f>VLOOKUP(Coffee_data[[#This Row],[Area Code]],Location!$B$1:$E$157,3,FALSE)</f>
        <v>East</v>
      </c>
      <c r="Q1832" s="19" t="str">
        <f>VLOOKUP(Coffee_data[[#This Row],[Area Code]],Location!$B$1:$E$157,4,FALSE)</f>
        <v>Small Market</v>
      </c>
      <c r="R1832" s="56" t="str">
        <f>HLOOKUP(Coffee_data[[#This Row],[ProductId]],Product!$B$4:$O$7,2,FALSE)</f>
        <v>Regular</v>
      </c>
      <c r="S1832" s="56" t="str">
        <f>HLOOKUP(Coffee_data[[#This Row],[ProductId]],Product!$B$4:$O$7,3,FALSE)</f>
        <v>Espresso</v>
      </c>
      <c r="T1832" s="56" t="str">
        <f>HLOOKUP(Coffee_data[[#This Row],[ProductId]],Product!$B$4:$O$7,4,FALSE)</f>
        <v>Caffe Mocha</v>
      </c>
    </row>
    <row r="1833" spans="1:20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44</v>
      </c>
      <c r="J1833">
        <v>70</v>
      </c>
      <c r="K1833">
        <v>126</v>
      </c>
      <c r="L1833">
        <v>860</v>
      </c>
      <c r="M1833">
        <v>6</v>
      </c>
      <c r="N1833" s="2">
        <v>41943</v>
      </c>
      <c r="O1833" s="19" t="str">
        <f>VLOOKUP(Coffee_data[[#This Row],[Area Code]],Location!$B$1:$E$157,2,FALSE)</f>
        <v>Connecticut</v>
      </c>
      <c r="P1833" s="19" t="str">
        <f>VLOOKUP(Coffee_data[[#This Row],[Area Code]],Location!$B$1:$E$157,3,FALSE)</f>
        <v>East</v>
      </c>
      <c r="Q1833" s="19" t="str">
        <f>VLOOKUP(Coffee_data[[#This Row],[Area Code]],Location!$B$1:$E$157,4,FALSE)</f>
        <v>Small Market</v>
      </c>
      <c r="R1833" s="56" t="str">
        <f>HLOOKUP(Coffee_data[[#This Row],[ProductId]],Product!$B$4:$O$7,2,FALSE)</f>
        <v>Decaf</v>
      </c>
      <c r="S1833" s="56" t="str">
        <f>HLOOKUP(Coffee_data[[#This Row],[ProductId]],Product!$B$4:$O$7,3,FALSE)</f>
        <v>Espresso</v>
      </c>
      <c r="T1833" s="56" t="str">
        <f>HLOOKUP(Coffee_data[[#This Row],[ProductId]],Product!$B$4:$O$7,4,FALSE)</f>
        <v>Decaf Espresso</v>
      </c>
    </row>
    <row r="1834" spans="1:20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288</v>
      </c>
      <c r="L1834">
        <v>203</v>
      </c>
      <c r="M1834">
        <v>2</v>
      </c>
      <c r="N1834" s="2">
        <v>41943</v>
      </c>
      <c r="O1834" s="19" t="str">
        <f>VLOOKUP(Coffee_data[[#This Row],[Area Code]],Location!$B$1:$E$157,2,FALSE)</f>
        <v>Connecticut</v>
      </c>
      <c r="P1834" s="19" t="str">
        <f>VLOOKUP(Coffee_data[[#This Row],[Area Code]],Location!$B$1:$E$157,3,FALSE)</f>
        <v>East</v>
      </c>
      <c r="Q1834" s="19" t="str">
        <f>VLOOKUP(Coffee_data[[#This Row],[Area Code]],Location!$B$1:$E$157,4,FALSE)</f>
        <v>Small Market</v>
      </c>
      <c r="R1834" s="56" t="str">
        <f>HLOOKUP(Coffee_data[[#This Row],[ProductId]],Product!$B$4:$O$7,2,FALSE)</f>
        <v>Regular</v>
      </c>
      <c r="S1834" s="56" t="str">
        <f>HLOOKUP(Coffee_data[[#This Row],[ProductId]],Product!$B$4:$O$7,3,FALSE)</f>
        <v>Coffee</v>
      </c>
      <c r="T1834" s="56" t="str">
        <f>HLOOKUP(Coffee_data[[#This Row],[ProductId]],Product!$B$4:$O$7,4,FALSE)</f>
        <v>Columbian</v>
      </c>
    </row>
    <row r="1835" spans="1:20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59</v>
      </c>
      <c r="L1835">
        <v>352</v>
      </c>
      <c r="M1835">
        <v>11</v>
      </c>
      <c r="N1835" s="2">
        <v>41943</v>
      </c>
      <c r="O1835" s="19" t="str">
        <f>VLOOKUP(Coffee_data[[#This Row],[Area Code]],Location!$B$1:$E$157,2,FALSE)</f>
        <v>Florida</v>
      </c>
      <c r="P1835" s="19" t="str">
        <f>VLOOKUP(Coffee_data[[#This Row],[Area Code]],Location!$B$1:$E$157,3,FALSE)</f>
        <v>East</v>
      </c>
      <c r="Q1835" s="19" t="str">
        <f>VLOOKUP(Coffee_data[[#This Row],[Area Code]],Location!$B$1:$E$157,4,FALSE)</f>
        <v>Major Market</v>
      </c>
      <c r="R1835" s="56" t="str">
        <f>HLOOKUP(Coffee_data[[#This Row],[ProductId]],Product!$B$4:$O$7,2,FALSE)</f>
        <v>Regular</v>
      </c>
      <c r="S1835" s="56" t="str">
        <f>HLOOKUP(Coffee_data[[#This Row],[ProductId]],Product!$B$4:$O$7,3,FALSE)</f>
        <v>Tea</v>
      </c>
      <c r="T1835" s="56" t="str">
        <f>HLOOKUP(Coffee_data[[#This Row],[ProductId]],Product!$B$4:$O$7,4,FALSE)</f>
        <v>Darjeeling</v>
      </c>
    </row>
    <row r="1836" spans="1:20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17</v>
      </c>
      <c r="J1836">
        <v>50</v>
      </c>
      <c r="K1836">
        <v>93</v>
      </c>
      <c r="L1836">
        <v>561</v>
      </c>
      <c r="M1836">
        <v>13</v>
      </c>
      <c r="N1836" s="2">
        <v>41943</v>
      </c>
      <c r="O1836" s="19" t="str">
        <f>VLOOKUP(Coffee_data[[#This Row],[Area Code]],Location!$B$1:$E$157,2,FALSE)</f>
        <v>Florida</v>
      </c>
      <c r="P1836" s="19" t="str">
        <f>VLOOKUP(Coffee_data[[#This Row],[Area Code]],Location!$B$1:$E$157,3,FALSE)</f>
        <v>East</v>
      </c>
      <c r="Q1836" s="19" t="str">
        <f>VLOOKUP(Coffee_data[[#This Row],[Area Code]],Location!$B$1:$E$157,4,FALSE)</f>
        <v>Major Market</v>
      </c>
      <c r="R1836" s="56" t="str">
        <f>HLOOKUP(Coffee_data[[#This Row],[ProductId]],Product!$B$4:$O$7,2,FALSE)</f>
        <v>Regular</v>
      </c>
      <c r="S1836" s="56" t="str">
        <f>HLOOKUP(Coffee_data[[#This Row],[ProductId]],Product!$B$4:$O$7,3,FALSE)</f>
        <v>Tea</v>
      </c>
      <c r="T1836" s="56" t="str">
        <f>HLOOKUP(Coffee_data[[#This Row],[ProductId]],Product!$B$4:$O$7,4,FALSE)</f>
        <v>Green Tea</v>
      </c>
    </row>
    <row r="1837" spans="1:20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41943</v>
      </c>
      <c r="O1837" s="19" t="str">
        <f>VLOOKUP(Coffee_data[[#This Row],[Area Code]],Location!$B$1:$E$157,2,FALSE)</f>
        <v>Florida</v>
      </c>
      <c r="P1837" s="19" t="str">
        <f>VLOOKUP(Coffee_data[[#This Row],[Area Code]],Location!$B$1:$E$157,3,FALSE)</f>
        <v>East</v>
      </c>
      <c r="Q1837" s="19" t="str">
        <f>VLOOKUP(Coffee_data[[#This Row],[Area Code]],Location!$B$1:$E$157,4,FALSE)</f>
        <v>Major Market</v>
      </c>
      <c r="R1837" s="56" t="str">
        <f>HLOOKUP(Coffee_data[[#This Row],[ProductId]],Product!$B$4:$O$7,2,FALSE)</f>
        <v>Decaf</v>
      </c>
      <c r="S1837" s="56" t="str">
        <f>HLOOKUP(Coffee_data[[#This Row],[ProductId]],Product!$B$4:$O$7,3,FALSE)</f>
        <v>Herbal Tea</v>
      </c>
      <c r="T1837" s="56" t="str">
        <f>HLOOKUP(Coffee_data[[#This Row],[ProductId]],Product!$B$4:$O$7,4,FALSE)</f>
        <v>Chamomile</v>
      </c>
    </row>
    <row r="1838" spans="1:20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31</v>
      </c>
      <c r="J1838">
        <v>40</v>
      </c>
      <c r="K1838">
        <v>89</v>
      </c>
      <c r="L1838">
        <v>407</v>
      </c>
      <c r="M1838">
        <v>9</v>
      </c>
      <c r="N1838" s="2">
        <v>41943</v>
      </c>
      <c r="O1838" s="19" t="str">
        <f>VLOOKUP(Coffee_data[[#This Row],[Area Code]],Location!$B$1:$E$157,2,FALSE)</f>
        <v>Florida</v>
      </c>
      <c r="P1838" s="19" t="str">
        <f>VLOOKUP(Coffee_data[[#This Row],[Area Code]],Location!$B$1:$E$157,3,FALSE)</f>
        <v>East</v>
      </c>
      <c r="Q1838" s="19" t="str">
        <f>VLOOKUP(Coffee_data[[#This Row],[Area Code]],Location!$B$1:$E$157,4,FALSE)</f>
        <v>Major Market</v>
      </c>
      <c r="R1838" s="56" t="str">
        <f>HLOOKUP(Coffee_data[[#This Row],[ProductId]],Product!$B$4:$O$7,2,FALSE)</f>
        <v>Decaf</v>
      </c>
      <c r="S1838" s="56" t="str">
        <f>HLOOKUP(Coffee_data[[#This Row],[ProductId]],Product!$B$4:$O$7,3,FALSE)</f>
        <v>Herbal Tea</v>
      </c>
      <c r="T1838" s="56" t="str">
        <f>HLOOKUP(Coffee_data[[#This Row],[ProductId]],Product!$B$4:$O$7,4,FALSE)</f>
        <v>Lemon</v>
      </c>
    </row>
    <row r="1839" spans="1:20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60</v>
      </c>
      <c r="J1839">
        <v>60</v>
      </c>
      <c r="K1839">
        <v>100</v>
      </c>
      <c r="L1839">
        <v>954</v>
      </c>
      <c r="M1839">
        <v>10</v>
      </c>
      <c r="N1839" s="2">
        <v>41943</v>
      </c>
      <c r="O1839" s="19" t="str">
        <f>VLOOKUP(Coffee_data[[#This Row],[Area Code]],Location!$B$1:$E$157,2,FALSE)</f>
        <v>Florida</v>
      </c>
      <c r="P1839" s="19" t="str">
        <f>VLOOKUP(Coffee_data[[#This Row],[Area Code]],Location!$B$1:$E$157,3,FALSE)</f>
        <v>East</v>
      </c>
      <c r="Q1839" s="19" t="str">
        <f>VLOOKUP(Coffee_data[[#This Row],[Area Code]],Location!$B$1:$E$157,4,FALSE)</f>
        <v>Major Market</v>
      </c>
      <c r="R1839" s="56" t="str">
        <f>HLOOKUP(Coffee_data[[#This Row],[ProductId]],Product!$B$4:$O$7,2,FALSE)</f>
        <v>Decaf</v>
      </c>
      <c r="S1839" s="56" t="str">
        <f>HLOOKUP(Coffee_data[[#This Row],[ProductId]],Product!$B$4:$O$7,3,FALSE)</f>
        <v>Herbal Tea</v>
      </c>
      <c r="T1839" s="56" t="str">
        <f>HLOOKUP(Coffee_data[[#This Row],[ProductId]],Product!$B$4:$O$7,4,FALSE)</f>
        <v>Mint</v>
      </c>
    </row>
    <row r="1840" spans="1:20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85</v>
      </c>
      <c r="J1840">
        <v>120</v>
      </c>
      <c r="K1840">
        <v>210</v>
      </c>
      <c r="L1840">
        <v>754</v>
      </c>
      <c r="M1840">
        <v>5</v>
      </c>
      <c r="N1840" s="2">
        <v>41943</v>
      </c>
      <c r="O1840" s="19" t="str">
        <f>VLOOKUP(Coffee_data[[#This Row],[Area Code]],Location!$B$1:$E$157,2,FALSE)</f>
        <v>Florida</v>
      </c>
      <c r="P1840" s="19" t="str">
        <f>VLOOKUP(Coffee_data[[#This Row],[Area Code]],Location!$B$1:$E$157,3,FALSE)</f>
        <v>East</v>
      </c>
      <c r="Q1840" s="19" t="str">
        <f>VLOOKUP(Coffee_data[[#This Row],[Area Code]],Location!$B$1:$E$157,4,FALSE)</f>
        <v>Major Market</v>
      </c>
      <c r="R1840" s="56" t="str">
        <f>HLOOKUP(Coffee_data[[#This Row],[ProductId]],Product!$B$4:$O$7,2,FALSE)</f>
        <v>Regular</v>
      </c>
      <c r="S1840" s="56" t="str">
        <f>HLOOKUP(Coffee_data[[#This Row],[ProductId]],Product!$B$4:$O$7,3,FALSE)</f>
        <v>Espresso</v>
      </c>
      <c r="T1840" s="56" t="str">
        <f>HLOOKUP(Coffee_data[[#This Row],[ProductId]],Product!$B$4:$O$7,4,FALSE)</f>
        <v>Caffe Mocha</v>
      </c>
    </row>
    <row r="1841" spans="1:20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41943</v>
      </c>
      <c r="O1841" s="19" t="str">
        <f>VLOOKUP(Coffee_data[[#This Row],[Area Code]],Location!$B$1:$E$157,2,FALSE)</f>
        <v>Florida</v>
      </c>
      <c r="P1841" s="19" t="str">
        <f>VLOOKUP(Coffee_data[[#This Row],[Area Code]],Location!$B$1:$E$157,3,FALSE)</f>
        <v>East</v>
      </c>
      <c r="Q1841" s="19" t="str">
        <f>VLOOKUP(Coffee_data[[#This Row],[Area Code]],Location!$B$1:$E$157,4,FALSE)</f>
        <v>Major Market</v>
      </c>
      <c r="R1841" s="56" t="str">
        <f>HLOOKUP(Coffee_data[[#This Row],[ProductId]],Product!$B$4:$O$7,2,FALSE)</f>
        <v>Decaf</v>
      </c>
      <c r="S1841" s="56" t="str">
        <f>HLOOKUP(Coffee_data[[#This Row],[ProductId]],Product!$B$4:$O$7,3,FALSE)</f>
        <v>Espresso</v>
      </c>
      <c r="T1841" s="56" t="str">
        <f>HLOOKUP(Coffee_data[[#This Row],[ProductId]],Product!$B$4:$O$7,4,FALSE)</f>
        <v>Decaf Espresso</v>
      </c>
    </row>
    <row r="1842" spans="1:20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68</v>
      </c>
      <c r="J1842">
        <v>100</v>
      </c>
      <c r="K1842">
        <v>168</v>
      </c>
      <c r="L1842">
        <v>754</v>
      </c>
      <c r="M1842">
        <v>2</v>
      </c>
      <c r="N1842" s="2">
        <v>41943</v>
      </c>
      <c r="O1842" s="19" t="str">
        <f>VLOOKUP(Coffee_data[[#This Row],[Area Code]],Location!$B$1:$E$157,2,FALSE)</f>
        <v>Florida</v>
      </c>
      <c r="P1842" s="19" t="str">
        <f>VLOOKUP(Coffee_data[[#This Row],[Area Code]],Location!$B$1:$E$157,3,FALSE)</f>
        <v>East</v>
      </c>
      <c r="Q1842" s="19" t="str">
        <f>VLOOKUP(Coffee_data[[#This Row],[Area Code]],Location!$B$1:$E$157,4,FALSE)</f>
        <v>Major Market</v>
      </c>
      <c r="R1842" s="56" t="str">
        <f>HLOOKUP(Coffee_data[[#This Row],[ProductId]],Product!$B$4:$O$7,2,FALSE)</f>
        <v>Regular</v>
      </c>
      <c r="S1842" s="56" t="str">
        <f>HLOOKUP(Coffee_data[[#This Row],[ProductId]],Product!$B$4:$O$7,3,FALSE)</f>
        <v>Coffee</v>
      </c>
      <c r="T1842" s="56" t="str">
        <f>HLOOKUP(Coffee_data[[#This Row],[ProductId]],Product!$B$4:$O$7,4,FALSE)</f>
        <v>Columbian</v>
      </c>
    </row>
    <row r="1843" spans="1:20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93</v>
      </c>
      <c r="J1843">
        <v>130</v>
      </c>
      <c r="K1843">
        <v>220</v>
      </c>
      <c r="L1843">
        <v>772</v>
      </c>
      <c r="M1843">
        <v>3</v>
      </c>
      <c r="N1843" s="2">
        <v>41943</v>
      </c>
      <c r="O1843" s="19" t="str">
        <f>VLOOKUP(Coffee_data[[#This Row],[Area Code]],Location!$B$1:$E$157,2,FALSE)</f>
        <v>Florida</v>
      </c>
      <c r="P1843" s="19" t="str">
        <f>VLOOKUP(Coffee_data[[#This Row],[Area Code]],Location!$B$1:$E$157,3,FALSE)</f>
        <v>East</v>
      </c>
      <c r="Q1843" s="19" t="str">
        <f>VLOOKUP(Coffee_data[[#This Row],[Area Code]],Location!$B$1:$E$157,4,FALSE)</f>
        <v>Major Market</v>
      </c>
      <c r="R1843" s="56" t="str">
        <f>HLOOKUP(Coffee_data[[#This Row],[ProductId]],Product!$B$4:$O$7,2,FALSE)</f>
        <v>Decaf</v>
      </c>
      <c r="S1843" s="56" t="str">
        <f>HLOOKUP(Coffee_data[[#This Row],[ProductId]],Product!$B$4:$O$7,3,FALSE)</f>
        <v>Coffee</v>
      </c>
      <c r="T1843" s="56" t="str">
        <f>HLOOKUP(Coffee_data[[#This Row],[ProductId]],Product!$B$4:$O$7,4,FALSE)</f>
        <v>Decaf Irish Cream</v>
      </c>
    </row>
    <row r="1844" spans="1:20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41</v>
      </c>
      <c r="J1844">
        <v>60</v>
      </c>
      <c r="K1844">
        <v>79</v>
      </c>
      <c r="L1844">
        <v>339</v>
      </c>
      <c r="M1844">
        <v>11</v>
      </c>
      <c r="N1844" s="2">
        <v>41943</v>
      </c>
      <c r="O1844" s="19" t="str">
        <f>VLOOKUP(Coffee_data[[#This Row],[Area Code]],Location!$B$1:$E$157,2,FALSE)</f>
        <v>Massachusetts</v>
      </c>
      <c r="P1844" s="19" t="str">
        <f>VLOOKUP(Coffee_data[[#This Row],[Area Code]],Location!$B$1:$E$157,3,FALSE)</f>
        <v>East</v>
      </c>
      <c r="Q1844" s="19" t="str">
        <f>VLOOKUP(Coffee_data[[#This Row],[Area Code]],Location!$B$1:$E$157,4,FALSE)</f>
        <v>Major Market</v>
      </c>
      <c r="R1844" s="56" t="str">
        <f>HLOOKUP(Coffee_data[[#This Row],[ProductId]],Product!$B$4:$O$7,2,FALSE)</f>
        <v>Regular</v>
      </c>
      <c r="S1844" s="56" t="str">
        <f>HLOOKUP(Coffee_data[[#This Row],[ProductId]],Product!$B$4:$O$7,3,FALSE)</f>
        <v>Tea</v>
      </c>
      <c r="T1844" s="56" t="str">
        <f>HLOOKUP(Coffee_data[[#This Row],[ProductId]],Product!$B$4:$O$7,4,FALSE)</f>
        <v>Darjeeling</v>
      </c>
    </row>
    <row r="1845" spans="1:20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93</v>
      </c>
      <c r="L1845">
        <v>351</v>
      </c>
      <c r="M1845">
        <v>13</v>
      </c>
      <c r="N1845" s="2">
        <v>41943</v>
      </c>
      <c r="O1845" s="19" t="str">
        <f>VLOOKUP(Coffee_data[[#This Row],[Area Code]],Location!$B$1:$E$157,2,FALSE)</f>
        <v>Massachusetts</v>
      </c>
      <c r="P1845" s="19" t="str">
        <f>VLOOKUP(Coffee_data[[#This Row],[Area Code]],Location!$B$1:$E$157,3,FALSE)</f>
        <v>East</v>
      </c>
      <c r="Q1845" s="19" t="str">
        <f>VLOOKUP(Coffee_data[[#This Row],[Area Code]],Location!$B$1:$E$157,4,FALSE)</f>
        <v>Major Market</v>
      </c>
      <c r="R1845" s="56" t="str">
        <f>HLOOKUP(Coffee_data[[#This Row],[ProductId]],Product!$B$4:$O$7,2,FALSE)</f>
        <v>Regular</v>
      </c>
      <c r="S1845" s="56" t="str">
        <f>HLOOKUP(Coffee_data[[#This Row],[ProductId]],Product!$B$4:$O$7,3,FALSE)</f>
        <v>Tea</v>
      </c>
      <c r="T1845" s="56" t="str">
        <f>HLOOKUP(Coffee_data[[#This Row],[ProductId]],Product!$B$4:$O$7,4,FALSE)</f>
        <v>Green Tea</v>
      </c>
    </row>
    <row r="1846" spans="1:20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49</v>
      </c>
      <c r="J1846">
        <v>50</v>
      </c>
      <c r="K1846">
        <v>99</v>
      </c>
      <c r="L1846">
        <v>617</v>
      </c>
      <c r="M1846">
        <v>9</v>
      </c>
      <c r="N1846" s="2">
        <v>41943</v>
      </c>
      <c r="O1846" s="19" t="str">
        <f>VLOOKUP(Coffee_data[[#This Row],[Area Code]],Location!$B$1:$E$157,2,FALSE)</f>
        <v>Massachusetts</v>
      </c>
      <c r="P1846" s="19" t="str">
        <f>VLOOKUP(Coffee_data[[#This Row],[Area Code]],Location!$B$1:$E$157,3,FALSE)</f>
        <v>East</v>
      </c>
      <c r="Q1846" s="19" t="str">
        <f>VLOOKUP(Coffee_data[[#This Row],[Area Code]],Location!$B$1:$E$157,4,FALSE)</f>
        <v>Major Market</v>
      </c>
      <c r="R1846" s="56" t="str">
        <f>HLOOKUP(Coffee_data[[#This Row],[ProductId]],Product!$B$4:$O$7,2,FALSE)</f>
        <v>Decaf</v>
      </c>
      <c r="S1846" s="56" t="str">
        <f>HLOOKUP(Coffee_data[[#This Row],[ProductId]],Product!$B$4:$O$7,3,FALSE)</f>
        <v>Herbal Tea</v>
      </c>
      <c r="T1846" s="56" t="str">
        <f>HLOOKUP(Coffee_data[[#This Row],[ProductId]],Product!$B$4:$O$7,4,FALSE)</f>
        <v>Lemon</v>
      </c>
    </row>
    <row r="1847" spans="1:20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115</v>
      </c>
      <c r="L1847">
        <v>774</v>
      </c>
      <c r="M1847">
        <v>5</v>
      </c>
      <c r="N1847" s="2">
        <v>41943</v>
      </c>
      <c r="O1847" s="19" t="str">
        <f>VLOOKUP(Coffee_data[[#This Row],[Area Code]],Location!$B$1:$E$157,2,FALSE)</f>
        <v>Massachusetts</v>
      </c>
      <c r="P1847" s="19" t="str">
        <f>VLOOKUP(Coffee_data[[#This Row],[Area Code]],Location!$B$1:$E$157,3,FALSE)</f>
        <v>East</v>
      </c>
      <c r="Q1847" s="19" t="str">
        <f>VLOOKUP(Coffee_data[[#This Row],[Area Code]],Location!$B$1:$E$157,4,FALSE)</f>
        <v>Major Market</v>
      </c>
      <c r="R1847" s="56" t="str">
        <f>HLOOKUP(Coffee_data[[#This Row],[ProductId]],Product!$B$4:$O$7,2,FALSE)</f>
        <v>Regular</v>
      </c>
      <c r="S1847" s="56" t="str">
        <f>HLOOKUP(Coffee_data[[#This Row],[ProductId]],Product!$B$4:$O$7,3,FALSE)</f>
        <v>Espresso</v>
      </c>
      <c r="T1847" s="56" t="str">
        <f>HLOOKUP(Coffee_data[[#This Row],[ProductId]],Product!$B$4:$O$7,4,FALSE)</f>
        <v>Caffe Mocha</v>
      </c>
    </row>
    <row r="1848" spans="1:20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179</v>
      </c>
      <c r="J1848">
        <v>180</v>
      </c>
      <c r="K1848">
        <v>350</v>
      </c>
      <c r="L1848">
        <v>508</v>
      </c>
      <c r="M1848">
        <v>7</v>
      </c>
      <c r="N1848" s="2">
        <v>41943</v>
      </c>
      <c r="O1848" s="19" t="str">
        <f>VLOOKUP(Coffee_data[[#This Row],[Area Code]],Location!$B$1:$E$157,2,FALSE)</f>
        <v>Massachusetts</v>
      </c>
      <c r="P1848" s="19" t="str">
        <f>VLOOKUP(Coffee_data[[#This Row],[Area Code]],Location!$B$1:$E$157,3,FALSE)</f>
        <v>East</v>
      </c>
      <c r="Q1848" s="19" t="str">
        <f>VLOOKUP(Coffee_data[[#This Row],[Area Code]],Location!$B$1:$E$157,4,FALSE)</f>
        <v>Major Market</v>
      </c>
      <c r="R1848" s="56" t="str">
        <f>HLOOKUP(Coffee_data[[#This Row],[ProductId]],Product!$B$4:$O$7,2,FALSE)</f>
        <v>Regular</v>
      </c>
      <c r="S1848" s="56" t="str">
        <f>HLOOKUP(Coffee_data[[#This Row],[ProductId]],Product!$B$4:$O$7,3,FALSE)</f>
        <v>Espresso</v>
      </c>
      <c r="T1848" s="56" t="str">
        <f>HLOOKUP(Coffee_data[[#This Row],[ProductId]],Product!$B$4:$O$7,4,FALSE)</f>
        <v>Regular Espresso</v>
      </c>
    </row>
    <row r="1849" spans="1:20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62</v>
      </c>
      <c r="J1849">
        <v>340</v>
      </c>
      <c r="K1849">
        <v>398</v>
      </c>
      <c r="L1849">
        <v>978</v>
      </c>
      <c r="M1849">
        <v>2</v>
      </c>
      <c r="N1849" s="2">
        <v>41943</v>
      </c>
      <c r="O1849" s="19" t="str">
        <f>VLOOKUP(Coffee_data[[#This Row],[Area Code]],Location!$B$1:$E$157,2,FALSE)</f>
        <v>Massachusetts</v>
      </c>
      <c r="P1849" s="19" t="str">
        <f>VLOOKUP(Coffee_data[[#This Row],[Area Code]],Location!$B$1:$E$157,3,FALSE)</f>
        <v>East</v>
      </c>
      <c r="Q1849" s="19" t="str">
        <f>VLOOKUP(Coffee_data[[#This Row],[Area Code]],Location!$B$1:$E$157,4,FALSE)</f>
        <v>Major Market</v>
      </c>
      <c r="R1849" s="56" t="str">
        <f>HLOOKUP(Coffee_data[[#This Row],[ProductId]],Product!$B$4:$O$7,2,FALSE)</f>
        <v>Regular</v>
      </c>
      <c r="S1849" s="56" t="str">
        <f>HLOOKUP(Coffee_data[[#This Row],[ProductId]],Product!$B$4:$O$7,3,FALSE)</f>
        <v>Coffee</v>
      </c>
      <c r="T1849" s="56" t="str">
        <f>HLOOKUP(Coffee_data[[#This Row],[ProductId]],Product!$B$4:$O$7,4,FALSE)</f>
        <v>Columbian</v>
      </c>
    </row>
    <row r="1850" spans="1:20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41943</v>
      </c>
      <c r="O1850" s="19" t="str">
        <f>VLOOKUP(Coffee_data[[#This Row],[Area Code]],Location!$B$1:$E$157,2,FALSE)</f>
        <v>New Hampshire</v>
      </c>
      <c r="P1850" s="19" t="str">
        <f>VLOOKUP(Coffee_data[[#This Row],[Area Code]],Location!$B$1:$E$157,3,FALSE)</f>
        <v>East</v>
      </c>
      <c r="Q1850" s="19" t="str">
        <f>VLOOKUP(Coffee_data[[#This Row],[Area Code]],Location!$B$1:$E$157,4,FALSE)</f>
        <v>Small Market</v>
      </c>
      <c r="R1850" s="56" t="str">
        <f>HLOOKUP(Coffee_data[[#This Row],[ProductId]],Product!$B$4:$O$7,2,FALSE)</f>
        <v>Regular</v>
      </c>
      <c r="S1850" s="56" t="str">
        <f>HLOOKUP(Coffee_data[[#This Row],[ProductId]],Product!$B$4:$O$7,3,FALSE)</f>
        <v>Tea</v>
      </c>
      <c r="T1850" s="56" t="str">
        <f>HLOOKUP(Coffee_data[[#This Row],[ProductId]],Product!$B$4:$O$7,4,FALSE)</f>
        <v>Darjeeling</v>
      </c>
    </row>
    <row r="1851" spans="1:20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27</v>
      </c>
      <c r="L1851">
        <v>603</v>
      </c>
      <c r="M1851">
        <v>13</v>
      </c>
      <c r="N1851" s="2">
        <v>41943</v>
      </c>
      <c r="O1851" s="19" t="str">
        <f>VLOOKUP(Coffee_data[[#This Row],[Area Code]],Location!$B$1:$E$157,2,FALSE)</f>
        <v>New Hampshire</v>
      </c>
      <c r="P1851" s="19" t="str">
        <f>VLOOKUP(Coffee_data[[#This Row],[Area Code]],Location!$B$1:$E$157,3,FALSE)</f>
        <v>East</v>
      </c>
      <c r="Q1851" s="19" t="str">
        <f>VLOOKUP(Coffee_data[[#This Row],[Area Code]],Location!$B$1:$E$157,4,FALSE)</f>
        <v>Small Market</v>
      </c>
      <c r="R1851" s="56" t="str">
        <f>HLOOKUP(Coffee_data[[#This Row],[ProductId]],Product!$B$4:$O$7,2,FALSE)</f>
        <v>Regular</v>
      </c>
      <c r="S1851" s="56" t="str">
        <f>HLOOKUP(Coffee_data[[#This Row],[ProductId]],Product!$B$4:$O$7,3,FALSE)</f>
        <v>Tea</v>
      </c>
      <c r="T1851" s="56" t="str">
        <f>HLOOKUP(Coffee_data[[#This Row],[ProductId]],Product!$B$4:$O$7,4,FALSE)</f>
        <v>Green Tea</v>
      </c>
    </row>
    <row r="1852" spans="1:20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41943</v>
      </c>
      <c r="O1852" s="19" t="str">
        <f>VLOOKUP(Coffee_data[[#This Row],[Area Code]],Location!$B$1:$E$157,2,FALSE)</f>
        <v>New Hampshire</v>
      </c>
      <c r="P1852" s="19" t="str">
        <f>VLOOKUP(Coffee_data[[#This Row],[Area Code]],Location!$B$1:$E$157,3,FALSE)</f>
        <v>East</v>
      </c>
      <c r="Q1852" s="19" t="str">
        <f>VLOOKUP(Coffee_data[[#This Row],[Area Code]],Location!$B$1:$E$157,4,FALSE)</f>
        <v>Small Market</v>
      </c>
      <c r="R1852" s="56" t="str">
        <f>HLOOKUP(Coffee_data[[#This Row],[ProductId]],Product!$B$4:$O$7,2,FALSE)</f>
        <v>Decaf</v>
      </c>
      <c r="S1852" s="56" t="str">
        <f>HLOOKUP(Coffee_data[[#This Row],[ProductId]],Product!$B$4:$O$7,3,FALSE)</f>
        <v>Herbal Tea</v>
      </c>
      <c r="T1852" s="56" t="str">
        <f>HLOOKUP(Coffee_data[[#This Row],[ProductId]],Product!$B$4:$O$7,4,FALSE)</f>
        <v>Lemon</v>
      </c>
    </row>
    <row r="1853" spans="1:20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35</v>
      </c>
      <c r="J1853">
        <v>60</v>
      </c>
      <c r="K1853">
        <v>105</v>
      </c>
      <c r="L1853">
        <v>603</v>
      </c>
      <c r="M1853">
        <v>5</v>
      </c>
      <c r="N1853" s="2">
        <v>41943</v>
      </c>
      <c r="O1853" s="19" t="str">
        <f>VLOOKUP(Coffee_data[[#This Row],[Area Code]],Location!$B$1:$E$157,2,FALSE)</f>
        <v>New Hampshire</v>
      </c>
      <c r="P1853" s="19" t="str">
        <f>VLOOKUP(Coffee_data[[#This Row],[Area Code]],Location!$B$1:$E$157,3,FALSE)</f>
        <v>East</v>
      </c>
      <c r="Q1853" s="19" t="str">
        <f>VLOOKUP(Coffee_data[[#This Row],[Area Code]],Location!$B$1:$E$157,4,FALSE)</f>
        <v>Small Market</v>
      </c>
      <c r="R1853" s="56" t="str">
        <f>HLOOKUP(Coffee_data[[#This Row],[ProductId]],Product!$B$4:$O$7,2,FALSE)</f>
        <v>Regular</v>
      </c>
      <c r="S1853" s="56" t="str">
        <f>HLOOKUP(Coffee_data[[#This Row],[ProductId]],Product!$B$4:$O$7,3,FALSE)</f>
        <v>Espresso</v>
      </c>
      <c r="T1853" s="56" t="str">
        <f>HLOOKUP(Coffee_data[[#This Row],[ProductId]],Product!$B$4:$O$7,4,FALSE)</f>
        <v>Caffe Mocha</v>
      </c>
    </row>
    <row r="1854" spans="1:20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23</v>
      </c>
      <c r="J1854">
        <v>40</v>
      </c>
      <c r="K1854">
        <v>63</v>
      </c>
      <c r="L1854">
        <v>603</v>
      </c>
      <c r="M1854">
        <v>7</v>
      </c>
      <c r="N1854" s="2">
        <v>41943</v>
      </c>
      <c r="O1854" s="19" t="str">
        <f>VLOOKUP(Coffee_data[[#This Row],[Area Code]],Location!$B$1:$E$157,2,FALSE)</f>
        <v>New Hampshire</v>
      </c>
      <c r="P1854" s="19" t="str">
        <f>VLOOKUP(Coffee_data[[#This Row],[Area Code]],Location!$B$1:$E$157,3,FALSE)</f>
        <v>East</v>
      </c>
      <c r="Q1854" s="19" t="str">
        <f>VLOOKUP(Coffee_data[[#This Row],[Area Code]],Location!$B$1:$E$157,4,FALSE)</f>
        <v>Small Market</v>
      </c>
      <c r="R1854" s="56" t="str">
        <f>HLOOKUP(Coffee_data[[#This Row],[ProductId]],Product!$B$4:$O$7,2,FALSE)</f>
        <v>Regular</v>
      </c>
      <c r="S1854" s="56" t="str">
        <f>HLOOKUP(Coffee_data[[#This Row],[ProductId]],Product!$B$4:$O$7,3,FALSE)</f>
        <v>Espresso</v>
      </c>
      <c r="T1854" s="56" t="str">
        <f>HLOOKUP(Coffee_data[[#This Row],[ProductId]],Product!$B$4:$O$7,4,FALSE)</f>
        <v>Regular Espresso</v>
      </c>
    </row>
    <row r="1855" spans="1:20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28</v>
      </c>
      <c r="J1855">
        <v>60</v>
      </c>
      <c r="K1855">
        <v>88</v>
      </c>
      <c r="L1855">
        <v>603</v>
      </c>
      <c r="M1855">
        <v>2</v>
      </c>
      <c r="N1855" s="2">
        <v>41943</v>
      </c>
      <c r="O1855" s="19" t="str">
        <f>VLOOKUP(Coffee_data[[#This Row],[Area Code]],Location!$B$1:$E$157,2,FALSE)</f>
        <v>New Hampshire</v>
      </c>
      <c r="P1855" s="19" t="str">
        <f>VLOOKUP(Coffee_data[[#This Row],[Area Code]],Location!$B$1:$E$157,3,FALSE)</f>
        <v>East</v>
      </c>
      <c r="Q1855" s="19" t="str">
        <f>VLOOKUP(Coffee_data[[#This Row],[Area Code]],Location!$B$1:$E$157,4,FALSE)</f>
        <v>Small Market</v>
      </c>
      <c r="R1855" s="56" t="str">
        <f>HLOOKUP(Coffee_data[[#This Row],[ProductId]],Product!$B$4:$O$7,2,FALSE)</f>
        <v>Regular</v>
      </c>
      <c r="S1855" s="56" t="str">
        <f>HLOOKUP(Coffee_data[[#This Row],[ProductId]],Product!$B$4:$O$7,3,FALSE)</f>
        <v>Coffee</v>
      </c>
      <c r="T1855" s="56" t="str">
        <f>HLOOKUP(Coffee_data[[#This Row],[ProductId]],Product!$B$4:$O$7,4,FALSE)</f>
        <v>Columbian</v>
      </c>
    </row>
    <row r="1856" spans="1:20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39</v>
      </c>
      <c r="J1856">
        <v>60</v>
      </c>
      <c r="K1856">
        <v>101</v>
      </c>
      <c r="L1856">
        <v>603</v>
      </c>
      <c r="M1856">
        <v>1</v>
      </c>
      <c r="N1856" s="2">
        <v>41943</v>
      </c>
      <c r="O1856" s="19" t="str">
        <f>VLOOKUP(Coffee_data[[#This Row],[Area Code]],Location!$B$1:$E$157,2,FALSE)</f>
        <v>New Hampshire</v>
      </c>
      <c r="P1856" s="19" t="str">
        <f>VLOOKUP(Coffee_data[[#This Row],[Area Code]],Location!$B$1:$E$157,3,FALSE)</f>
        <v>East</v>
      </c>
      <c r="Q1856" s="19" t="str">
        <f>VLOOKUP(Coffee_data[[#This Row],[Area Code]],Location!$B$1:$E$157,4,FALSE)</f>
        <v>Small Market</v>
      </c>
      <c r="R1856" s="56" t="str">
        <f>HLOOKUP(Coffee_data[[#This Row],[ProductId]],Product!$B$4:$O$7,2,FALSE)</f>
        <v>Regular</v>
      </c>
      <c r="S1856" s="56" t="str">
        <f>HLOOKUP(Coffee_data[[#This Row],[ProductId]],Product!$B$4:$O$7,3,FALSE)</f>
        <v>Coffee</v>
      </c>
      <c r="T1856" s="56" t="str">
        <f>HLOOKUP(Coffee_data[[#This Row],[ProductId]],Product!$B$4:$O$7,4,FALSE)</f>
        <v>Amaretto</v>
      </c>
    </row>
    <row r="1857" spans="1:20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69</v>
      </c>
      <c r="J1857">
        <v>120</v>
      </c>
      <c r="K1857">
        <v>189</v>
      </c>
      <c r="L1857">
        <v>518</v>
      </c>
      <c r="M1857">
        <v>11</v>
      </c>
      <c r="N1857" s="2">
        <v>41943</v>
      </c>
      <c r="O1857" s="19" t="str">
        <f>VLOOKUP(Coffee_data[[#This Row],[Area Code]],Location!$B$1:$E$157,2,FALSE)</f>
        <v>New York</v>
      </c>
      <c r="P1857" s="19" t="str">
        <f>VLOOKUP(Coffee_data[[#This Row],[Area Code]],Location!$B$1:$E$157,3,FALSE)</f>
        <v>East</v>
      </c>
      <c r="Q1857" s="19" t="str">
        <f>VLOOKUP(Coffee_data[[#This Row],[Area Code]],Location!$B$1:$E$157,4,FALSE)</f>
        <v>Major Market</v>
      </c>
      <c r="R1857" s="56" t="str">
        <f>HLOOKUP(Coffee_data[[#This Row],[ProductId]],Product!$B$4:$O$7,2,FALSE)</f>
        <v>Regular</v>
      </c>
      <c r="S1857" s="56" t="str">
        <f>HLOOKUP(Coffee_data[[#This Row],[ProductId]],Product!$B$4:$O$7,3,FALSE)</f>
        <v>Tea</v>
      </c>
      <c r="T1857" s="56" t="str">
        <f>HLOOKUP(Coffee_data[[#This Row],[ProductId]],Product!$B$4:$O$7,4,FALSE)</f>
        <v>Darjeeling</v>
      </c>
    </row>
    <row r="1858" spans="1:20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278</v>
      </c>
      <c r="L1858">
        <v>315</v>
      </c>
      <c r="M1858">
        <v>12</v>
      </c>
      <c r="N1858" s="2">
        <v>41943</v>
      </c>
      <c r="O1858" s="19" t="str">
        <f>VLOOKUP(Coffee_data[[#This Row],[Area Code]],Location!$B$1:$E$157,2,FALSE)</f>
        <v>New York</v>
      </c>
      <c r="P1858" s="19" t="str">
        <f>VLOOKUP(Coffee_data[[#This Row],[Area Code]],Location!$B$1:$E$157,3,FALSE)</f>
        <v>East</v>
      </c>
      <c r="Q1858" s="19" t="str">
        <f>VLOOKUP(Coffee_data[[#This Row],[Area Code]],Location!$B$1:$E$157,4,FALSE)</f>
        <v>Major Market</v>
      </c>
      <c r="R1858" s="56" t="str">
        <f>HLOOKUP(Coffee_data[[#This Row],[ProductId]],Product!$B$4:$O$7,2,FALSE)</f>
        <v>Regular</v>
      </c>
      <c r="S1858" s="56" t="str">
        <f>HLOOKUP(Coffee_data[[#This Row],[ProductId]],Product!$B$4:$O$7,3,FALSE)</f>
        <v>Tea</v>
      </c>
      <c r="T1858" s="56" t="str">
        <f>HLOOKUP(Coffee_data[[#This Row],[ProductId]],Product!$B$4:$O$7,4,FALSE)</f>
        <v>Earl Grey</v>
      </c>
    </row>
    <row r="1859" spans="1:20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37</v>
      </c>
      <c r="J1859">
        <v>70</v>
      </c>
      <c r="K1859">
        <v>133</v>
      </c>
      <c r="L1859">
        <v>718</v>
      </c>
      <c r="M1859">
        <v>13</v>
      </c>
      <c r="N1859" s="2">
        <v>41943</v>
      </c>
      <c r="O1859" s="19" t="str">
        <f>VLOOKUP(Coffee_data[[#This Row],[Area Code]],Location!$B$1:$E$157,2,FALSE)</f>
        <v>New York</v>
      </c>
      <c r="P1859" s="19" t="str">
        <f>VLOOKUP(Coffee_data[[#This Row],[Area Code]],Location!$B$1:$E$157,3,FALSE)</f>
        <v>East</v>
      </c>
      <c r="Q1859" s="19" t="str">
        <f>VLOOKUP(Coffee_data[[#This Row],[Area Code]],Location!$B$1:$E$157,4,FALSE)</f>
        <v>Major Market</v>
      </c>
      <c r="R1859" s="56" t="str">
        <f>HLOOKUP(Coffee_data[[#This Row],[ProductId]],Product!$B$4:$O$7,2,FALSE)</f>
        <v>Regular</v>
      </c>
      <c r="S1859" s="56" t="str">
        <f>HLOOKUP(Coffee_data[[#This Row],[ProductId]],Product!$B$4:$O$7,3,FALSE)</f>
        <v>Tea</v>
      </c>
      <c r="T1859" s="56" t="str">
        <f>HLOOKUP(Coffee_data[[#This Row],[ProductId]],Product!$B$4:$O$7,4,FALSE)</f>
        <v>Green Tea</v>
      </c>
    </row>
    <row r="1860" spans="1:20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41943</v>
      </c>
      <c r="O1860" s="19" t="str">
        <f>VLOOKUP(Coffee_data[[#This Row],[Area Code]],Location!$B$1:$E$157,2,FALSE)</f>
        <v>New York</v>
      </c>
      <c r="P1860" s="19" t="str">
        <f>VLOOKUP(Coffee_data[[#This Row],[Area Code]],Location!$B$1:$E$157,3,FALSE)</f>
        <v>East</v>
      </c>
      <c r="Q1860" s="19" t="str">
        <f>VLOOKUP(Coffee_data[[#This Row],[Area Code]],Location!$B$1:$E$157,4,FALSE)</f>
        <v>Major Market</v>
      </c>
      <c r="R1860" s="56" t="str">
        <f>HLOOKUP(Coffee_data[[#This Row],[ProductId]],Product!$B$4:$O$7,2,FALSE)</f>
        <v>Decaf</v>
      </c>
      <c r="S1860" s="56" t="str">
        <f>HLOOKUP(Coffee_data[[#This Row],[ProductId]],Product!$B$4:$O$7,3,FALSE)</f>
        <v>Herbal Tea</v>
      </c>
      <c r="T1860" s="56" t="str">
        <f>HLOOKUP(Coffee_data[[#This Row],[ProductId]],Product!$B$4:$O$7,4,FALSE)</f>
        <v>Lemon</v>
      </c>
    </row>
    <row r="1861" spans="1:20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41943</v>
      </c>
      <c r="O1861" s="19" t="str">
        <f>VLOOKUP(Coffee_data[[#This Row],[Area Code]],Location!$B$1:$E$157,2,FALSE)</f>
        <v>New York</v>
      </c>
      <c r="P1861" s="19" t="str">
        <f>VLOOKUP(Coffee_data[[#This Row],[Area Code]],Location!$B$1:$E$157,3,FALSE)</f>
        <v>East</v>
      </c>
      <c r="Q1861" s="19" t="str">
        <f>VLOOKUP(Coffee_data[[#This Row],[Area Code]],Location!$B$1:$E$157,4,FALSE)</f>
        <v>Major Market</v>
      </c>
      <c r="R1861" s="56" t="str">
        <f>HLOOKUP(Coffee_data[[#This Row],[ProductId]],Product!$B$4:$O$7,2,FALSE)</f>
        <v>Decaf</v>
      </c>
      <c r="S1861" s="56" t="str">
        <f>HLOOKUP(Coffee_data[[#This Row],[ProductId]],Product!$B$4:$O$7,3,FALSE)</f>
        <v>Herbal Tea</v>
      </c>
      <c r="T1861" s="56" t="str">
        <f>HLOOKUP(Coffee_data[[#This Row],[ProductId]],Product!$B$4:$O$7,4,FALSE)</f>
        <v>Mint</v>
      </c>
    </row>
    <row r="1862" spans="1:20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70</v>
      </c>
      <c r="J1862">
        <v>-60</v>
      </c>
      <c r="K1862">
        <v>55</v>
      </c>
      <c r="L1862">
        <v>347</v>
      </c>
      <c r="M1862">
        <v>5</v>
      </c>
      <c r="N1862" s="2">
        <v>41943</v>
      </c>
      <c r="O1862" s="19" t="str">
        <f>VLOOKUP(Coffee_data[[#This Row],[Area Code]],Location!$B$1:$E$157,2,FALSE)</f>
        <v>New York</v>
      </c>
      <c r="P1862" s="19" t="str">
        <f>VLOOKUP(Coffee_data[[#This Row],[Area Code]],Location!$B$1:$E$157,3,FALSE)</f>
        <v>East</v>
      </c>
      <c r="Q1862" s="19" t="str">
        <f>VLOOKUP(Coffee_data[[#This Row],[Area Code]],Location!$B$1:$E$157,4,FALSE)</f>
        <v>Major Market</v>
      </c>
      <c r="R1862" s="56" t="str">
        <f>HLOOKUP(Coffee_data[[#This Row],[ProductId]],Product!$B$4:$O$7,2,FALSE)</f>
        <v>Regular</v>
      </c>
      <c r="S1862" s="56" t="str">
        <f>HLOOKUP(Coffee_data[[#This Row],[ProductId]],Product!$B$4:$O$7,3,FALSE)</f>
        <v>Espresso</v>
      </c>
      <c r="T1862" s="56" t="str">
        <f>HLOOKUP(Coffee_data[[#This Row],[ProductId]],Product!$B$4:$O$7,4,FALSE)</f>
        <v>Caffe Mocha</v>
      </c>
    </row>
    <row r="1863" spans="1:20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224</v>
      </c>
      <c r="J1863">
        <v>460</v>
      </c>
      <c r="K1863">
        <v>653</v>
      </c>
      <c r="L1863">
        <v>646</v>
      </c>
      <c r="M1863">
        <v>7</v>
      </c>
      <c r="N1863" s="2">
        <v>41943</v>
      </c>
      <c r="O1863" s="19" t="str">
        <f>VLOOKUP(Coffee_data[[#This Row],[Area Code]],Location!$B$1:$E$157,2,FALSE)</f>
        <v>New York</v>
      </c>
      <c r="P1863" s="19" t="str">
        <f>VLOOKUP(Coffee_data[[#This Row],[Area Code]],Location!$B$1:$E$157,3,FALSE)</f>
        <v>East</v>
      </c>
      <c r="Q1863" s="19" t="str">
        <f>VLOOKUP(Coffee_data[[#This Row],[Area Code]],Location!$B$1:$E$157,4,FALSE)</f>
        <v>Major Market</v>
      </c>
      <c r="R1863" s="56" t="str">
        <f>HLOOKUP(Coffee_data[[#This Row],[ProductId]],Product!$B$4:$O$7,2,FALSE)</f>
        <v>Regular</v>
      </c>
      <c r="S1863" s="56" t="str">
        <f>HLOOKUP(Coffee_data[[#This Row],[ProductId]],Product!$B$4:$O$7,3,FALSE)</f>
        <v>Espresso</v>
      </c>
      <c r="T1863" s="56" t="str">
        <f>HLOOKUP(Coffee_data[[#This Row],[ProductId]],Product!$B$4:$O$7,4,FALSE)</f>
        <v>Regular Espresso</v>
      </c>
    </row>
    <row r="1864" spans="1:20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167</v>
      </c>
      <c r="J1864">
        <v>340</v>
      </c>
      <c r="K1864">
        <v>560</v>
      </c>
      <c r="L1864">
        <v>347</v>
      </c>
      <c r="M1864">
        <v>2</v>
      </c>
      <c r="N1864" s="2">
        <v>41943</v>
      </c>
      <c r="O1864" s="19" t="str">
        <f>VLOOKUP(Coffee_data[[#This Row],[Area Code]],Location!$B$1:$E$157,2,FALSE)</f>
        <v>New York</v>
      </c>
      <c r="P1864" s="19" t="str">
        <f>VLOOKUP(Coffee_data[[#This Row],[Area Code]],Location!$B$1:$E$157,3,FALSE)</f>
        <v>East</v>
      </c>
      <c r="Q1864" s="19" t="str">
        <f>VLOOKUP(Coffee_data[[#This Row],[Area Code]],Location!$B$1:$E$157,4,FALSE)</f>
        <v>Major Market</v>
      </c>
      <c r="R1864" s="56" t="str">
        <f>HLOOKUP(Coffee_data[[#This Row],[ProductId]],Product!$B$4:$O$7,2,FALSE)</f>
        <v>Regular</v>
      </c>
      <c r="S1864" s="56" t="str">
        <f>HLOOKUP(Coffee_data[[#This Row],[ProductId]],Product!$B$4:$O$7,3,FALSE)</f>
        <v>Coffee</v>
      </c>
      <c r="T1864" s="56" t="str">
        <f>HLOOKUP(Coffee_data[[#This Row],[ProductId]],Product!$B$4:$O$7,4,FALSE)</f>
        <v>Columbian</v>
      </c>
    </row>
    <row r="1865" spans="1:20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128</v>
      </c>
      <c r="L1865">
        <v>225</v>
      </c>
      <c r="M1865">
        <v>2</v>
      </c>
      <c r="N1865" s="2">
        <v>41943</v>
      </c>
      <c r="O1865" s="19" t="str">
        <f>VLOOKUP(Coffee_data[[#This Row],[Area Code]],Location!$B$1:$E$157,2,FALSE)</f>
        <v>Louisiana</v>
      </c>
      <c r="P1865" s="19" t="str">
        <f>VLOOKUP(Coffee_data[[#This Row],[Area Code]],Location!$B$1:$E$157,3,FALSE)</f>
        <v>South</v>
      </c>
      <c r="Q1865" s="19" t="str">
        <f>VLOOKUP(Coffee_data[[#This Row],[Area Code]],Location!$B$1:$E$157,4,FALSE)</f>
        <v>Small Market</v>
      </c>
      <c r="R1865" s="56" t="str">
        <f>HLOOKUP(Coffee_data[[#This Row],[ProductId]],Product!$B$4:$O$7,2,FALSE)</f>
        <v>Regular</v>
      </c>
      <c r="S1865" s="56" t="str">
        <f>HLOOKUP(Coffee_data[[#This Row],[ProductId]],Product!$B$4:$O$7,3,FALSE)</f>
        <v>Coffee</v>
      </c>
      <c r="T1865" s="56" t="str">
        <f>HLOOKUP(Coffee_data[[#This Row],[ProductId]],Product!$B$4:$O$7,4,FALSE)</f>
        <v>Columbian</v>
      </c>
    </row>
    <row r="1866" spans="1:20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27</v>
      </c>
      <c r="J1866">
        <v>60</v>
      </c>
      <c r="K1866">
        <v>87</v>
      </c>
      <c r="L1866">
        <v>504</v>
      </c>
      <c r="M1866">
        <v>3</v>
      </c>
      <c r="N1866" s="2">
        <v>41943</v>
      </c>
      <c r="O1866" s="19" t="str">
        <f>VLOOKUP(Coffee_data[[#This Row],[Area Code]],Location!$B$1:$E$157,2,FALSE)</f>
        <v>Louisiana</v>
      </c>
      <c r="P1866" s="19" t="str">
        <f>VLOOKUP(Coffee_data[[#This Row],[Area Code]],Location!$B$1:$E$157,3,FALSE)</f>
        <v>South</v>
      </c>
      <c r="Q1866" s="19" t="str">
        <f>VLOOKUP(Coffee_data[[#This Row],[Area Code]],Location!$B$1:$E$157,4,FALSE)</f>
        <v>Small Market</v>
      </c>
      <c r="R1866" s="56" t="str">
        <f>HLOOKUP(Coffee_data[[#This Row],[ProductId]],Product!$B$4:$O$7,2,FALSE)</f>
        <v>Decaf</v>
      </c>
      <c r="S1866" s="56" t="str">
        <f>HLOOKUP(Coffee_data[[#This Row],[ProductId]],Product!$B$4:$O$7,3,FALSE)</f>
        <v>Coffee</v>
      </c>
      <c r="T1866" s="56" t="str">
        <f>HLOOKUP(Coffee_data[[#This Row],[ProductId]],Product!$B$4:$O$7,4,FALSE)</f>
        <v>Decaf Irish Cream</v>
      </c>
    </row>
    <row r="1867" spans="1:20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218</v>
      </c>
      <c r="L1867">
        <v>337</v>
      </c>
      <c r="M1867">
        <v>8</v>
      </c>
      <c r="N1867" s="2">
        <v>41943</v>
      </c>
      <c r="O1867" s="19" t="str">
        <f>VLOOKUP(Coffee_data[[#This Row],[Area Code]],Location!$B$1:$E$157,2,FALSE)</f>
        <v>Louisiana</v>
      </c>
      <c r="P1867" s="19" t="str">
        <f>VLOOKUP(Coffee_data[[#This Row],[Area Code]],Location!$B$1:$E$157,3,FALSE)</f>
        <v>South</v>
      </c>
      <c r="Q1867" s="19" t="str">
        <f>VLOOKUP(Coffee_data[[#This Row],[Area Code]],Location!$B$1:$E$157,4,FALSE)</f>
        <v>Small Market</v>
      </c>
      <c r="R1867" s="56" t="str">
        <f>HLOOKUP(Coffee_data[[#This Row],[ProductId]],Product!$B$4:$O$7,2,FALSE)</f>
        <v>Decaf</v>
      </c>
      <c r="S1867" s="56" t="str">
        <f>HLOOKUP(Coffee_data[[#This Row],[ProductId]],Product!$B$4:$O$7,3,FALSE)</f>
        <v>Herbal Tea</v>
      </c>
      <c r="T1867" s="56" t="str">
        <f>HLOOKUP(Coffee_data[[#This Row],[ProductId]],Product!$B$4:$O$7,4,FALSE)</f>
        <v>Chamomile</v>
      </c>
    </row>
    <row r="1868" spans="1:20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79</v>
      </c>
      <c r="J1868">
        <v>100</v>
      </c>
      <c r="K1868">
        <v>179</v>
      </c>
      <c r="L1868">
        <v>337</v>
      </c>
      <c r="M1868">
        <v>9</v>
      </c>
      <c r="N1868" s="2">
        <v>41943</v>
      </c>
      <c r="O1868" s="19" t="str">
        <f>VLOOKUP(Coffee_data[[#This Row],[Area Code]],Location!$B$1:$E$157,2,FALSE)</f>
        <v>Louisiana</v>
      </c>
      <c r="P1868" s="19" t="str">
        <f>VLOOKUP(Coffee_data[[#This Row],[Area Code]],Location!$B$1:$E$157,3,FALSE)</f>
        <v>South</v>
      </c>
      <c r="Q1868" s="19" t="str">
        <f>VLOOKUP(Coffee_data[[#This Row],[Area Code]],Location!$B$1:$E$157,4,FALSE)</f>
        <v>Small Market</v>
      </c>
      <c r="R1868" s="56" t="str">
        <f>HLOOKUP(Coffee_data[[#This Row],[ProductId]],Product!$B$4:$O$7,2,FALSE)</f>
        <v>Decaf</v>
      </c>
      <c r="S1868" s="56" t="str">
        <f>HLOOKUP(Coffee_data[[#This Row],[ProductId]],Product!$B$4:$O$7,3,FALSE)</f>
        <v>Herbal Tea</v>
      </c>
      <c r="T1868" s="56" t="str">
        <f>HLOOKUP(Coffee_data[[#This Row],[ProductId]],Product!$B$4:$O$7,4,FALSE)</f>
        <v>Lemon</v>
      </c>
    </row>
    <row r="1869" spans="1:20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36</v>
      </c>
      <c r="J1869">
        <v>70</v>
      </c>
      <c r="K1869">
        <v>110</v>
      </c>
      <c r="L1869">
        <v>504</v>
      </c>
      <c r="M1869">
        <v>4</v>
      </c>
      <c r="N1869" s="2">
        <v>41943</v>
      </c>
      <c r="O1869" s="19" t="str">
        <f>VLOOKUP(Coffee_data[[#This Row],[Area Code]],Location!$B$1:$E$157,2,FALSE)</f>
        <v>Louisiana</v>
      </c>
      <c r="P1869" s="19" t="str">
        <f>VLOOKUP(Coffee_data[[#This Row],[Area Code]],Location!$B$1:$E$157,3,FALSE)</f>
        <v>South</v>
      </c>
      <c r="Q1869" s="19" t="str">
        <f>VLOOKUP(Coffee_data[[#This Row],[Area Code]],Location!$B$1:$E$157,4,FALSE)</f>
        <v>Small Market</v>
      </c>
      <c r="R1869" s="56" t="str">
        <f>HLOOKUP(Coffee_data[[#This Row],[ProductId]],Product!$B$4:$O$7,2,FALSE)</f>
        <v>Regular</v>
      </c>
      <c r="S1869" s="56" t="str">
        <f>HLOOKUP(Coffee_data[[#This Row],[ProductId]],Product!$B$4:$O$7,3,FALSE)</f>
        <v>Espresso</v>
      </c>
      <c r="T1869" s="56" t="str">
        <f>HLOOKUP(Coffee_data[[#This Row],[ProductId]],Product!$B$4:$O$7,4,FALSE)</f>
        <v>Caffe Latte</v>
      </c>
    </row>
    <row r="1870" spans="1:20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45</v>
      </c>
      <c r="J1870">
        <v>60</v>
      </c>
      <c r="K1870">
        <v>95</v>
      </c>
      <c r="L1870">
        <v>225</v>
      </c>
      <c r="M1870">
        <v>5</v>
      </c>
      <c r="N1870" s="2">
        <v>41943</v>
      </c>
      <c r="O1870" s="19" t="str">
        <f>VLOOKUP(Coffee_data[[#This Row],[Area Code]],Location!$B$1:$E$157,2,FALSE)</f>
        <v>Louisiana</v>
      </c>
      <c r="P1870" s="19" t="str">
        <f>VLOOKUP(Coffee_data[[#This Row],[Area Code]],Location!$B$1:$E$157,3,FALSE)</f>
        <v>South</v>
      </c>
      <c r="Q1870" s="19" t="str">
        <f>VLOOKUP(Coffee_data[[#This Row],[Area Code]],Location!$B$1:$E$157,4,FALSE)</f>
        <v>Small Market</v>
      </c>
      <c r="R1870" s="56" t="str">
        <f>HLOOKUP(Coffee_data[[#This Row],[ProductId]],Product!$B$4:$O$7,2,FALSE)</f>
        <v>Regular</v>
      </c>
      <c r="S1870" s="56" t="str">
        <f>HLOOKUP(Coffee_data[[#This Row],[ProductId]],Product!$B$4:$O$7,3,FALSE)</f>
        <v>Espresso</v>
      </c>
      <c r="T1870" s="56" t="str">
        <f>HLOOKUP(Coffee_data[[#This Row],[ProductId]],Product!$B$4:$O$7,4,FALSE)</f>
        <v>Caffe Mocha</v>
      </c>
    </row>
    <row r="1871" spans="1:20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24</v>
      </c>
      <c r="J1871">
        <v>60</v>
      </c>
      <c r="K1871">
        <v>90</v>
      </c>
      <c r="L1871">
        <v>225</v>
      </c>
      <c r="M1871">
        <v>6</v>
      </c>
      <c r="N1871" s="2">
        <v>41943</v>
      </c>
      <c r="O1871" s="19" t="str">
        <f>VLOOKUP(Coffee_data[[#This Row],[Area Code]],Location!$B$1:$E$157,2,FALSE)</f>
        <v>Louisiana</v>
      </c>
      <c r="P1871" s="19" t="str">
        <f>VLOOKUP(Coffee_data[[#This Row],[Area Code]],Location!$B$1:$E$157,3,FALSE)</f>
        <v>South</v>
      </c>
      <c r="Q1871" s="19" t="str">
        <f>VLOOKUP(Coffee_data[[#This Row],[Area Code]],Location!$B$1:$E$157,4,FALSE)</f>
        <v>Small Market</v>
      </c>
      <c r="R1871" s="56" t="str">
        <f>HLOOKUP(Coffee_data[[#This Row],[ProductId]],Product!$B$4:$O$7,2,FALSE)</f>
        <v>Decaf</v>
      </c>
      <c r="S1871" s="56" t="str">
        <f>HLOOKUP(Coffee_data[[#This Row],[ProductId]],Product!$B$4:$O$7,3,FALSE)</f>
        <v>Espresso</v>
      </c>
      <c r="T1871" s="56" t="str">
        <f>HLOOKUP(Coffee_data[[#This Row],[ProductId]],Product!$B$4:$O$7,4,FALSE)</f>
        <v>Decaf Espresso</v>
      </c>
    </row>
    <row r="1872" spans="1:20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48</v>
      </c>
      <c r="J1872">
        <v>70</v>
      </c>
      <c r="K1872">
        <v>120</v>
      </c>
      <c r="L1872">
        <v>505</v>
      </c>
      <c r="M1872">
        <v>2</v>
      </c>
      <c r="N1872" s="2">
        <v>41943</v>
      </c>
      <c r="O1872" s="19" t="str">
        <f>VLOOKUP(Coffee_data[[#This Row],[Area Code]],Location!$B$1:$E$157,2,FALSE)</f>
        <v>New Mexico</v>
      </c>
      <c r="P1872" s="19" t="str">
        <f>VLOOKUP(Coffee_data[[#This Row],[Area Code]],Location!$B$1:$E$157,3,FALSE)</f>
        <v>South</v>
      </c>
      <c r="Q1872" s="19" t="str">
        <f>VLOOKUP(Coffee_data[[#This Row],[Area Code]],Location!$B$1:$E$157,4,FALSE)</f>
        <v>Small Market</v>
      </c>
      <c r="R1872" s="56" t="str">
        <f>HLOOKUP(Coffee_data[[#This Row],[ProductId]],Product!$B$4:$O$7,2,FALSE)</f>
        <v>Regular</v>
      </c>
      <c r="S1872" s="56" t="str">
        <f>HLOOKUP(Coffee_data[[#This Row],[ProductId]],Product!$B$4:$O$7,3,FALSE)</f>
        <v>Coffee</v>
      </c>
      <c r="T1872" s="56" t="str">
        <f>HLOOKUP(Coffee_data[[#This Row],[ProductId]],Product!$B$4:$O$7,4,FALSE)</f>
        <v>Columbian</v>
      </c>
    </row>
    <row r="1873" spans="1:20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137</v>
      </c>
      <c r="L1873">
        <v>505</v>
      </c>
      <c r="M1873">
        <v>3</v>
      </c>
      <c r="N1873" s="2">
        <v>41943</v>
      </c>
      <c r="O1873" s="19" t="str">
        <f>VLOOKUP(Coffee_data[[#This Row],[Area Code]],Location!$B$1:$E$157,2,FALSE)</f>
        <v>New Mexico</v>
      </c>
      <c r="P1873" s="19" t="str">
        <f>VLOOKUP(Coffee_data[[#This Row],[Area Code]],Location!$B$1:$E$157,3,FALSE)</f>
        <v>South</v>
      </c>
      <c r="Q1873" s="19" t="str">
        <f>VLOOKUP(Coffee_data[[#This Row],[Area Code]],Location!$B$1:$E$157,4,FALSE)</f>
        <v>Small Market</v>
      </c>
      <c r="R1873" s="56" t="str">
        <f>HLOOKUP(Coffee_data[[#This Row],[ProductId]],Product!$B$4:$O$7,2,FALSE)</f>
        <v>Decaf</v>
      </c>
      <c r="S1873" s="56" t="str">
        <f>HLOOKUP(Coffee_data[[#This Row],[ProductId]],Product!$B$4:$O$7,3,FALSE)</f>
        <v>Coffee</v>
      </c>
      <c r="T1873" s="56" t="str">
        <f>HLOOKUP(Coffee_data[[#This Row],[ProductId]],Product!$B$4:$O$7,4,FALSE)</f>
        <v>Decaf Irish Cream</v>
      </c>
    </row>
    <row r="1874" spans="1:20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41943</v>
      </c>
      <c r="O1874" s="19" t="str">
        <f>VLOOKUP(Coffee_data[[#This Row],[Area Code]],Location!$B$1:$E$157,2,FALSE)</f>
        <v>New Mexico</v>
      </c>
      <c r="P1874" s="19" t="str">
        <f>VLOOKUP(Coffee_data[[#This Row],[Area Code]],Location!$B$1:$E$157,3,FALSE)</f>
        <v>South</v>
      </c>
      <c r="Q1874" s="19" t="str">
        <f>VLOOKUP(Coffee_data[[#This Row],[Area Code]],Location!$B$1:$E$157,4,FALSE)</f>
        <v>Small Market</v>
      </c>
      <c r="R1874" s="56" t="str">
        <f>HLOOKUP(Coffee_data[[#This Row],[ProductId]],Product!$B$4:$O$7,2,FALSE)</f>
        <v>Decaf</v>
      </c>
      <c r="S1874" s="56" t="str">
        <f>HLOOKUP(Coffee_data[[#This Row],[ProductId]],Product!$B$4:$O$7,3,FALSE)</f>
        <v>Herbal Tea</v>
      </c>
      <c r="T1874" s="56" t="str">
        <f>HLOOKUP(Coffee_data[[#This Row],[ProductId]],Product!$B$4:$O$7,4,FALSE)</f>
        <v>Chamomile</v>
      </c>
    </row>
    <row r="1875" spans="1:20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41943</v>
      </c>
      <c r="O1875" s="19" t="str">
        <f>VLOOKUP(Coffee_data[[#This Row],[Area Code]],Location!$B$1:$E$157,2,FALSE)</f>
        <v>New Mexico</v>
      </c>
      <c r="P1875" s="19" t="str">
        <f>VLOOKUP(Coffee_data[[#This Row],[Area Code]],Location!$B$1:$E$157,3,FALSE)</f>
        <v>South</v>
      </c>
      <c r="Q1875" s="19" t="str">
        <f>VLOOKUP(Coffee_data[[#This Row],[Area Code]],Location!$B$1:$E$157,4,FALSE)</f>
        <v>Small Market</v>
      </c>
      <c r="R1875" s="56" t="str">
        <f>HLOOKUP(Coffee_data[[#This Row],[ProductId]],Product!$B$4:$O$7,2,FALSE)</f>
        <v>Decaf</v>
      </c>
      <c r="S1875" s="56" t="str">
        <f>HLOOKUP(Coffee_data[[#This Row],[ProductId]],Product!$B$4:$O$7,3,FALSE)</f>
        <v>Herbal Tea</v>
      </c>
      <c r="T1875" s="56" t="str">
        <f>HLOOKUP(Coffee_data[[#This Row],[ProductId]],Product!$B$4:$O$7,4,FALSE)</f>
        <v>Lemon</v>
      </c>
    </row>
    <row r="1876" spans="1:20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46</v>
      </c>
      <c r="L1876">
        <v>505</v>
      </c>
      <c r="M1876">
        <v>4</v>
      </c>
      <c r="N1876" s="2">
        <v>41943</v>
      </c>
      <c r="O1876" s="19" t="str">
        <f>VLOOKUP(Coffee_data[[#This Row],[Area Code]],Location!$B$1:$E$157,2,FALSE)</f>
        <v>New Mexico</v>
      </c>
      <c r="P1876" s="19" t="str">
        <f>VLOOKUP(Coffee_data[[#This Row],[Area Code]],Location!$B$1:$E$157,3,FALSE)</f>
        <v>South</v>
      </c>
      <c r="Q1876" s="19" t="str">
        <f>VLOOKUP(Coffee_data[[#This Row],[Area Code]],Location!$B$1:$E$157,4,FALSE)</f>
        <v>Small Market</v>
      </c>
      <c r="R1876" s="56" t="str">
        <f>HLOOKUP(Coffee_data[[#This Row],[ProductId]],Product!$B$4:$O$7,2,FALSE)</f>
        <v>Regular</v>
      </c>
      <c r="S1876" s="56" t="str">
        <f>HLOOKUP(Coffee_data[[#This Row],[ProductId]],Product!$B$4:$O$7,3,FALSE)</f>
        <v>Espresso</v>
      </c>
      <c r="T1876" s="56" t="str">
        <f>HLOOKUP(Coffee_data[[#This Row],[ProductId]],Product!$B$4:$O$7,4,FALSE)</f>
        <v>Caffe Latte</v>
      </c>
    </row>
    <row r="1877" spans="1:20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35</v>
      </c>
      <c r="J1877">
        <v>50</v>
      </c>
      <c r="K1877">
        <v>85</v>
      </c>
      <c r="L1877">
        <v>505</v>
      </c>
      <c r="M1877">
        <v>5</v>
      </c>
      <c r="N1877" s="2">
        <v>41943</v>
      </c>
      <c r="O1877" s="19" t="str">
        <f>VLOOKUP(Coffee_data[[#This Row],[Area Code]],Location!$B$1:$E$157,2,FALSE)</f>
        <v>New Mexico</v>
      </c>
      <c r="P1877" s="19" t="str">
        <f>VLOOKUP(Coffee_data[[#This Row],[Area Code]],Location!$B$1:$E$157,3,FALSE)</f>
        <v>South</v>
      </c>
      <c r="Q1877" s="19" t="str">
        <f>VLOOKUP(Coffee_data[[#This Row],[Area Code]],Location!$B$1:$E$157,4,FALSE)</f>
        <v>Small Market</v>
      </c>
      <c r="R1877" s="56" t="str">
        <f>HLOOKUP(Coffee_data[[#This Row],[ProductId]],Product!$B$4:$O$7,2,FALSE)</f>
        <v>Regular</v>
      </c>
      <c r="S1877" s="56" t="str">
        <f>HLOOKUP(Coffee_data[[#This Row],[ProductId]],Product!$B$4:$O$7,3,FALSE)</f>
        <v>Espresso</v>
      </c>
      <c r="T1877" s="56" t="str">
        <f>HLOOKUP(Coffee_data[[#This Row],[ProductId]],Product!$B$4:$O$7,4,FALSE)</f>
        <v>Caffe Mocha</v>
      </c>
    </row>
    <row r="1878" spans="1:20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54</v>
      </c>
      <c r="L1878">
        <v>505</v>
      </c>
      <c r="M1878">
        <v>6</v>
      </c>
      <c r="N1878" s="2">
        <v>41943</v>
      </c>
      <c r="O1878" s="19" t="str">
        <f>VLOOKUP(Coffee_data[[#This Row],[Area Code]],Location!$B$1:$E$157,2,FALSE)</f>
        <v>New Mexico</v>
      </c>
      <c r="P1878" s="19" t="str">
        <f>VLOOKUP(Coffee_data[[#This Row],[Area Code]],Location!$B$1:$E$157,3,FALSE)</f>
        <v>South</v>
      </c>
      <c r="Q1878" s="19" t="str">
        <f>VLOOKUP(Coffee_data[[#This Row],[Area Code]],Location!$B$1:$E$157,4,FALSE)</f>
        <v>Small Market</v>
      </c>
      <c r="R1878" s="56" t="str">
        <f>HLOOKUP(Coffee_data[[#This Row],[ProductId]],Product!$B$4:$O$7,2,FALSE)</f>
        <v>Decaf</v>
      </c>
      <c r="S1878" s="56" t="str">
        <f>HLOOKUP(Coffee_data[[#This Row],[ProductId]],Product!$B$4:$O$7,3,FALSE)</f>
        <v>Espresso</v>
      </c>
      <c r="T1878" s="56" t="str">
        <f>HLOOKUP(Coffee_data[[#This Row],[ProductId]],Product!$B$4:$O$7,4,FALSE)</f>
        <v>Decaf Espresso</v>
      </c>
    </row>
    <row r="1879" spans="1:20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88</v>
      </c>
      <c r="J1879">
        <v>130</v>
      </c>
      <c r="K1879">
        <v>232</v>
      </c>
      <c r="L1879">
        <v>918</v>
      </c>
      <c r="M1879">
        <v>2</v>
      </c>
      <c r="N1879" s="2">
        <v>41943</v>
      </c>
      <c r="O1879" s="19" t="str">
        <f>VLOOKUP(Coffee_data[[#This Row],[Area Code]],Location!$B$1:$E$157,2,FALSE)</f>
        <v>Oklahoma</v>
      </c>
      <c r="P1879" s="19" t="str">
        <f>VLOOKUP(Coffee_data[[#This Row],[Area Code]],Location!$B$1:$E$157,3,FALSE)</f>
        <v>South</v>
      </c>
      <c r="Q1879" s="19" t="str">
        <f>VLOOKUP(Coffee_data[[#This Row],[Area Code]],Location!$B$1:$E$157,4,FALSE)</f>
        <v>Small Market</v>
      </c>
      <c r="R1879" s="56" t="str">
        <f>HLOOKUP(Coffee_data[[#This Row],[ProductId]],Product!$B$4:$O$7,2,FALSE)</f>
        <v>Regular</v>
      </c>
      <c r="S1879" s="56" t="str">
        <f>HLOOKUP(Coffee_data[[#This Row],[ProductId]],Product!$B$4:$O$7,3,FALSE)</f>
        <v>Coffee</v>
      </c>
      <c r="T1879" s="56" t="str">
        <f>HLOOKUP(Coffee_data[[#This Row],[ProductId]],Product!$B$4:$O$7,4,FALSE)</f>
        <v>Columbian</v>
      </c>
    </row>
    <row r="1880" spans="1:20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103</v>
      </c>
      <c r="L1880">
        <v>580</v>
      </c>
      <c r="M1880">
        <v>3</v>
      </c>
      <c r="N1880" s="2">
        <v>41943</v>
      </c>
      <c r="O1880" s="19" t="str">
        <f>VLOOKUP(Coffee_data[[#This Row],[Area Code]],Location!$B$1:$E$157,2,FALSE)</f>
        <v>Oklahoma</v>
      </c>
      <c r="P1880" s="19" t="str">
        <f>VLOOKUP(Coffee_data[[#This Row],[Area Code]],Location!$B$1:$E$157,3,FALSE)</f>
        <v>South</v>
      </c>
      <c r="Q1880" s="19" t="str">
        <f>VLOOKUP(Coffee_data[[#This Row],[Area Code]],Location!$B$1:$E$157,4,FALSE)</f>
        <v>Small Market</v>
      </c>
      <c r="R1880" s="56" t="str">
        <f>HLOOKUP(Coffee_data[[#This Row],[ProductId]],Product!$B$4:$O$7,2,FALSE)</f>
        <v>Decaf</v>
      </c>
      <c r="S1880" s="56" t="str">
        <f>HLOOKUP(Coffee_data[[#This Row],[ProductId]],Product!$B$4:$O$7,3,FALSE)</f>
        <v>Coffee</v>
      </c>
      <c r="T1880" s="56" t="str">
        <f>HLOOKUP(Coffee_data[[#This Row],[ProductId]],Product!$B$4:$O$7,4,FALSE)</f>
        <v>Decaf Irish Cream</v>
      </c>
    </row>
    <row r="1881" spans="1:20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41943</v>
      </c>
      <c r="O1881" s="19" t="str">
        <f>VLOOKUP(Coffee_data[[#This Row],[Area Code]],Location!$B$1:$E$157,2,FALSE)</f>
        <v>Oklahoma</v>
      </c>
      <c r="P1881" s="19" t="str">
        <f>VLOOKUP(Coffee_data[[#This Row],[Area Code]],Location!$B$1:$E$157,3,FALSE)</f>
        <v>South</v>
      </c>
      <c r="Q1881" s="19" t="str">
        <f>VLOOKUP(Coffee_data[[#This Row],[Area Code]],Location!$B$1:$E$157,4,FALSE)</f>
        <v>Small Market</v>
      </c>
      <c r="R1881" s="56" t="str">
        <f>HLOOKUP(Coffee_data[[#This Row],[ProductId]],Product!$B$4:$O$7,2,FALSE)</f>
        <v>Decaf</v>
      </c>
      <c r="S1881" s="56" t="str">
        <f>HLOOKUP(Coffee_data[[#This Row],[ProductId]],Product!$B$4:$O$7,3,FALSE)</f>
        <v>Herbal Tea</v>
      </c>
      <c r="T1881" s="56" t="str">
        <f>HLOOKUP(Coffee_data[[#This Row],[ProductId]],Product!$B$4:$O$7,4,FALSE)</f>
        <v>Chamomile</v>
      </c>
    </row>
    <row r="1882" spans="1:20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71</v>
      </c>
      <c r="J1882">
        <v>120</v>
      </c>
      <c r="K1882">
        <v>191</v>
      </c>
      <c r="L1882">
        <v>580</v>
      </c>
      <c r="M1882">
        <v>9</v>
      </c>
      <c r="N1882" s="2">
        <v>41943</v>
      </c>
      <c r="O1882" s="19" t="str">
        <f>VLOOKUP(Coffee_data[[#This Row],[Area Code]],Location!$B$1:$E$157,2,FALSE)</f>
        <v>Oklahoma</v>
      </c>
      <c r="P1882" s="19" t="str">
        <f>VLOOKUP(Coffee_data[[#This Row],[Area Code]],Location!$B$1:$E$157,3,FALSE)</f>
        <v>South</v>
      </c>
      <c r="Q1882" s="19" t="str">
        <f>VLOOKUP(Coffee_data[[#This Row],[Area Code]],Location!$B$1:$E$157,4,FALSE)</f>
        <v>Small Market</v>
      </c>
      <c r="R1882" s="56" t="str">
        <f>HLOOKUP(Coffee_data[[#This Row],[ProductId]],Product!$B$4:$O$7,2,FALSE)</f>
        <v>Decaf</v>
      </c>
      <c r="S1882" s="56" t="str">
        <f>HLOOKUP(Coffee_data[[#This Row],[ProductId]],Product!$B$4:$O$7,3,FALSE)</f>
        <v>Herbal Tea</v>
      </c>
      <c r="T1882" s="56" t="str">
        <f>HLOOKUP(Coffee_data[[#This Row],[ProductId]],Product!$B$4:$O$7,4,FALSE)</f>
        <v>Lemon</v>
      </c>
    </row>
    <row r="1883" spans="1:20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176</v>
      </c>
      <c r="L1883">
        <v>918</v>
      </c>
      <c r="M1883">
        <v>4</v>
      </c>
      <c r="N1883" s="2">
        <v>41943</v>
      </c>
      <c r="O1883" s="19" t="str">
        <f>VLOOKUP(Coffee_data[[#This Row],[Area Code]],Location!$B$1:$E$157,2,FALSE)</f>
        <v>Oklahoma</v>
      </c>
      <c r="P1883" s="19" t="str">
        <f>VLOOKUP(Coffee_data[[#This Row],[Area Code]],Location!$B$1:$E$157,3,FALSE)</f>
        <v>South</v>
      </c>
      <c r="Q1883" s="19" t="str">
        <f>VLOOKUP(Coffee_data[[#This Row],[Area Code]],Location!$B$1:$E$157,4,FALSE)</f>
        <v>Small Market</v>
      </c>
      <c r="R1883" s="56" t="str">
        <f>HLOOKUP(Coffee_data[[#This Row],[ProductId]],Product!$B$4:$O$7,2,FALSE)</f>
        <v>Regular</v>
      </c>
      <c r="S1883" s="56" t="str">
        <f>HLOOKUP(Coffee_data[[#This Row],[ProductId]],Product!$B$4:$O$7,3,FALSE)</f>
        <v>Espresso</v>
      </c>
      <c r="T1883" s="56" t="str">
        <f>HLOOKUP(Coffee_data[[#This Row],[ProductId]],Product!$B$4:$O$7,4,FALSE)</f>
        <v>Caffe Latte</v>
      </c>
    </row>
    <row r="1884" spans="1:20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41943</v>
      </c>
      <c r="O1884" s="19" t="str">
        <f>VLOOKUP(Coffee_data[[#This Row],[Area Code]],Location!$B$1:$E$157,2,FALSE)</f>
        <v>Oklahoma</v>
      </c>
      <c r="P1884" s="19" t="str">
        <f>VLOOKUP(Coffee_data[[#This Row],[Area Code]],Location!$B$1:$E$157,3,FALSE)</f>
        <v>South</v>
      </c>
      <c r="Q1884" s="19" t="str">
        <f>VLOOKUP(Coffee_data[[#This Row],[Area Code]],Location!$B$1:$E$157,4,FALSE)</f>
        <v>Small Market</v>
      </c>
      <c r="R1884" s="56" t="str">
        <f>HLOOKUP(Coffee_data[[#This Row],[ProductId]],Product!$B$4:$O$7,2,FALSE)</f>
        <v>Regular</v>
      </c>
      <c r="S1884" s="56" t="str">
        <f>HLOOKUP(Coffee_data[[#This Row],[ProductId]],Product!$B$4:$O$7,3,FALSE)</f>
        <v>Espresso</v>
      </c>
      <c r="T1884" s="56" t="str">
        <f>HLOOKUP(Coffee_data[[#This Row],[ProductId]],Product!$B$4:$O$7,4,FALSE)</f>
        <v>Caffe Mocha</v>
      </c>
    </row>
    <row r="1885" spans="1:20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41943</v>
      </c>
      <c r="O1885" s="19" t="str">
        <f>VLOOKUP(Coffee_data[[#This Row],[Area Code]],Location!$B$1:$E$157,2,FALSE)</f>
        <v>Oklahoma</v>
      </c>
      <c r="P1885" s="19" t="str">
        <f>VLOOKUP(Coffee_data[[#This Row],[Area Code]],Location!$B$1:$E$157,3,FALSE)</f>
        <v>South</v>
      </c>
      <c r="Q1885" s="19" t="str">
        <f>VLOOKUP(Coffee_data[[#This Row],[Area Code]],Location!$B$1:$E$157,4,FALSE)</f>
        <v>Small Market</v>
      </c>
      <c r="R1885" s="56" t="str">
        <f>HLOOKUP(Coffee_data[[#This Row],[ProductId]],Product!$B$4:$O$7,2,FALSE)</f>
        <v>Decaf</v>
      </c>
      <c r="S1885" s="56" t="str">
        <f>HLOOKUP(Coffee_data[[#This Row],[ProductId]],Product!$B$4:$O$7,3,FALSE)</f>
        <v>Espresso</v>
      </c>
      <c r="T1885" s="56" t="str">
        <f>HLOOKUP(Coffee_data[[#This Row],[ProductId]],Product!$B$4:$O$7,4,FALSE)</f>
        <v>Decaf Espresso</v>
      </c>
    </row>
    <row r="1886" spans="1:20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41943</v>
      </c>
      <c r="O1886" s="19" t="str">
        <f>VLOOKUP(Coffee_data[[#This Row],[Area Code]],Location!$B$1:$E$157,2,FALSE)</f>
        <v>Texas</v>
      </c>
      <c r="P1886" s="19" t="str">
        <f>VLOOKUP(Coffee_data[[#This Row],[Area Code]],Location!$B$1:$E$157,3,FALSE)</f>
        <v>South</v>
      </c>
      <c r="Q1886" s="19" t="str">
        <f>VLOOKUP(Coffee_data[[#This Row],[Area Code]],Location!$B$1:$E$157,4,FALSE)</f>
        <v>Major Market</v>
      </c>
      <c r="R1886" s="56" t="str">
        <f>HLOOKUP(Coffee_data[[#This Row],[ProductId]],Product!$B$4:$O$7,2,FALSE)</f>
        <v>Regular</v>
      </c>
      <c r="S1886" s="56" t="str">
        <f>HLOOKUP(Coffee_data[[#This Row],[ProductId]],Product!$B$4:$O$7,3,FALSE)</f>
        <v>Coffee</v>
      </c>
      <c r="T1886" s="56" t="str">
        <f>HLOOKUP(Coffee_data[[#This Row],[ProductId]],Product!$B$4:$O$7,4,FALSE)</f>
        <v>Columbian</v>
      </c>
    </row>
    <row r="1887" spans="1:20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97</v>
      </c>
      <c r="L1887">
        <v>915</v>
      </c>
      <c r="M1887">
        <v>3</v>
      </c>
      <c r="N1887" s="2">
        <v>41943</v>
      </c>
      <c r="O1887" s="19" t="str">
        <f>VLOOKUP(Coffee_data[[#This Row],[Area Code]],Location!$B$1:$E$157,2,FALSE)</f>
        <v>Texas</v>
      </c>
      <c r="P1887" s="19" t="str">
        <f>VLOOKUP(Coffee_data[[#This Row],[Area Code]],Location!$B$1:$E$157,3,FALSE)</f>
        <v>South</v>
      </c>
      <c r="Q1887" s="19" t="str">
        <f>VLOOKUP(Coffee_data[[#This Row],[Area Code]],Location!$B$1:$E$157,4,FALSE)</f>
        <v>Major Market</v>
      </c>
      <c r="R1887" s="56" t="str">
        <f>HLOOKUP(Coffee_data[[#This Row],[ProductId]],Product!$B$4:$O$7,2,FALSE)</f>
        <v>Decaf</v>
      </c>
      <c r="S1887" s="56" t="str">
        <f>HLOOKUP(Coffee_data[[#This Row],[ProductId]],Product!$B$4:$O$7,3,FALSE)</f>
        <v>Coffee</v>
      </c>
      <c r="T1887" s="56" t="str">
        <f>HLOOKUP(Coffee_data[[#This Row],[ProductId]],Product!$B$4:$O$7,4,FALSE)</f>
        <v>Decaf Irish Cream</v>
      </c>
    </row>
    <row r="1888" spans="1:20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58</v>
      </c>
      <c r="J1888">
        <v>70</v>
      </c>
      <c r="K1888">
        <v>120</v>
      </c>
      <c r="L1888">
        <v>713</v>
      </c>
      <c r="M1888">
        <v>8</v>
      </c>
      <c r="N1888" s="2">
        <v>41943</v>
      </c>
      <c r="O1888" s="19" t="str">
        <f>VLOOKUP(Coffee_data[[#This Row],[Area Code]],Location!$B$1:$E$157,2,FALSE)</f>
        <v>Texas</v>
      </c>
      <c r="P1888" s="19" t="str">
        <f>VLOOKUP(Coffee_data[[#This Row],[Area Code]],Location!$B$1:$E$157,3,FALSE)</f>
        <v>South</v>
      </c>
      <c r="Q1888" s="19" t="str">
        <f>VLOOKUP(Coffee_data[[#This Row],[Area Code]],Location!$B$1:$E$157,4,FALSE)</f>
        <v>Major Market</v>
      </c>
      <c r="R1888" s="56" t="str">
        <f>HLOOKUP(Coffee_data[[#This Row],[ProductId]],Product!$B$4:$O$7,2,FALSE)</f>
        <v>Decaf</v>
      </c>
      <c r="S1888" s="56" t="str">
        <f>HLOOKUP(Coffee_data[[#This Row],[ProductId]],Product!$B$4:$O$7,3,FALSE)</f>
        <v>Herbal Tea</v>
      </c>
      <c r="T1888" s="56" t="str">
        <f>HLOOKUP(Coffee_data[[#This Row],[ProductId]],Product!$B$4:$O$7,4,FALSE)</f>
        <v>Chamomile</v>
      </c>
    </row>
    <row r="1889" spans="1:20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49</v>
      </c>
      <c r="J1889">
        <v>60</v>
      </c>
      <c r="K1889">
        <v>109</v>
      </c>
      <c r="L1889">
        <v>936</v>
      </c>
      <c r="M1889">
        <v>9</v>
      </c>
      <c r="N1889" s="2">
        <v>41943</v>
      </c>
      <c r="O1889" s="19" t="str">
        <f>VLOOKUP(Coffee_data[[#This Row],[Area Code]],Location!$B$1:$E$157,2,FALSE)</f>
        <v>Texas</v>
      </c>
      <c r="P1889" s="19" t="str">
        <f>VLOOKUP(Coffee_data[[#This Row],[Area Code]],Location!$B$1:$E$157,3,FALSE)</f>
        <v>South</v>
      </c>
      <c r="Q1889" s="19" t="str">
        <f>VLOOKUP(Coffee_data[[#This Row],[Area Code]],Location!$B$1:$E$157,4,FALSE)</f>
        <v>Major Market</v>
      </c>
      <c r="R1889" s="56" t="str">
        <f>HLOOKUP(Coffee_data[[#This Row],[ProductId]],Product!$B$4:$O$7,2,FALSE)</f>
        <v>Decaf</v>
      </c>
      <c r="S1889" s="56" t="str">
        <f>HLOOKUP(Coffee_data[[#This Row],[ProductId]],Product!$B$4:$O$7,3,FALSE)</f>
        <v>Herbal Tea</v>
      </c>
      <c r="T1889" s="56" t="str">
        <f>HLOOKUP(Coffee_data[[#This Row],[ProductId]],Product!$B$4:$O$7,4,FALSE)</f>
        <v>Lemon</v>
      </c>
    </row>
    <row r="1890" spans="1:20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54</v>
      </c>
      <c r="J1890">
        <v>90</v>
      </c>
      <c r="K1890">
        <v>144</v>
      </c>
      <c r="L1890">
        <v>817</v>
      </c>
      <c r="M1890">
        <v>4</v>
      </c>
      <c r="N1890" s="2">
        <v>41943</v>
      </c>
      <c r="O1890" s="19" t="str">
        <f>VLOOKUP(Coffee_data[[#This Row],[Area Code]],Location!$B$1:$E$157,2,FALSE)</f>
        <v>Texas</v>
      </c>
      <c r="P1890" s="19" t="str">
        <f>VLOOKUP(Coffee_data[[#This Row],[Area Code]],Location!$B$1:$E$157,3,FALSE)</f>
        <v>South</v>
      </c>
      <c r="Q1890" s="19" t="str">
        <f>VLOOKUP(Coffee_data[[#This Row],[Area Code]],Location!$B$1:$E$157,4,FALSE)</f>
        <v>Major Market</v>
      </c>
      <c r="R1890" s="56" t="str">
        <f>HLOOKUP(Coffee_data[[#This Row],[ProductId]],Product!$B$4:$O$7,2,FALSE)</f>
        <v>Regular</v>
      </c>
      <c r="S1890" s="56" t="str">
        <f>HLOOKUP(Coffee_data[[#This Row],[ProductId]],Product!$B$4:$O$7,3,FALSE)</f>
        <v>Espresso</v>
      </c>
      <c r="T1890" s="56" t="str">
        <f>HLOOKUP(Coffee_data[[#This Row],[ProductId]],Product!$B$4:$O$7,4,FALSE)</f>
        <v>Caffe Latte</v>
      </c>
    </row>
    <row r="1891" spans="1:20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85</v>
      </c>
      <c r="J1891">
        <v>130</v>
      </c>
      <c r="K1891">
        <v>215</v>
      </c>
      <c r="L1891">
        <v>409</v>
      </c>
      <c r="M1891">
        <v>5</v>
      </c>
      <c r="N1891" s="2">
        <v>41943</v>
      </c>
      <c r="O1891" s="19" t="str">
        <f>VLOOKUP(Coffee_data[[#This Row],[Area Code]],Location!$B$1:$E$157,2,FALSE)</f>
        <v>Texas</v>
      </c>
      <c r="P1891" s="19" t="str">
        <f>VLOOKUP(Coffee_data[[#This Row],[Area Code]],Location!$B$1:$E$157,3,FALSE)</f>
        <v>South</v>
      </c>
      <c r="Q1891" s="19" t="str">
        <f>VLOOKUP(Coffee_data[[#This Row],[Area Code]],Location!$B$1:$E$157,4,FALSE)</f>
        <v>Major Market</v>
      </c>
      <c r="R1891" s="56" t="str">
        <f>HLOOKUP(Coffee_data[[#This Row],[ProductId]],Product!$B$4:$O$7,2,FALSE)</f>
        <v>Regular</v>
      </c>
      <c r="S1891" s="56" t="str">
        <f>HLOOKUP(Coffee_data[[#This Row],[ProductId]],Product!$B$4:$O$7,3,FALSE)</f>
        <v>Espresso</v>
      </c>
      <c r="T1891" s="56" t="str">
        <f>HLOOKUP(Coffee_data[[#This Row],[ProductId]],Product!$B$4:$O$7,4,FALSE)</f>
        <v>Caffe Mocha</v>
      </c>
    </row>
    <row r="1892" spans="1:20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24</v>
      </c>
      <c r="J1892">
        <v>60</v>
      </c>
      <c r="K1892">
        <v>90</v>
      </c>
      <c r="L1892">
        <v>210</v>
      </c>
      <c r="M1892">
        <v>6</v>
      </c>
      <c r="N1892" s="2">
        <v>41943</v>
      </c>
      <c r="O1892" s="19" t="str">
        <f>VLOOKUP(Coffee_data[[#This Row],[Area Code]],Location!$B$1:$E$157,2,FALSE)</f>
        <v>Texas</v>
      </c>
      <c r="P1892" s="19" t="str">
        <f>VLOOKUP(Coffee_data[[#This Row],[Area Code]],Location!$B$1:$E$157,3,FALSE)</f>
        <v>South</v>
      </c>
      <c r="Q1892" s="19" t="str">
        <f>VLOOKUP(Coffee_data[[#This Row],[Area Code]],Location!$B$1:$E$157,4,FALSE)</f>
        <v>Major Market</v>
      </c>
      <c r="R1892" s="56" t="str">
        <f>HLOOKUP(Coffee_data[[#This Row],[ProductId]],Product!$B$4:$O$7,2,FALSE)</f>
        <v>Decaf</v>
      </c>
      <c r="S1892" s="56" t="str">
        <f>HLOOKUP(Coffee_data[[#This Row],[ProductId]],Product!$B$4:$O$7,3,FALSE)</f>
        <v>Espresso</v>
      </c>
      <c r="T1892" s="56" t="str">
        <f>HLOOKUP(Coffee_data[[#This Row],[ProductId]],Product!$B$4:$O$7,4,FALSE)</f>
        <v>Decaf Espresso</v>
      </c>
    </row>
    <row r="1893" spans="1:20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32</v>
      </c>
      <c r="J1893">
        <v>60</v>
      </c>
      <c r="K1893">
        <v>92</v>
      </c>
      <c r="L1893">
        <v>801</v>
      </c>
      <c r="M1893">
        <v>8</v>
      </c>
      <c r="N1893" s="2">
        <v>41943</v>
      </c>
      <c r="O1893" s="19" t="str">
        <f>VLOOKUP(Coffee_data[[#This Row],[Area Code]],Location!$B$1:$E$157,2,FALSE)</f>
        <v>Utah</v>
      </c>
      <c r="P1893" s="19" t="str">
        <f>VLOOKUP(Coffee_data[[#This Row],[Area Code]],Location!$B$1:$E$157,3,FALSE)</f>
        <v>West</v>
      </c>
      <c r="Q1893" s="19" t="str">
        <f>VLOOKUP(Coffee_data[[#This Row],[Area Code]],Location!$B$1:$E$157,4,FALSE)</f>
        <v>Small Market</v>
      </c>
      <c r="R1893" s="56" t="str">
        <f>HLOOKUP(Coffee_data[[#This Row],[ProductId]],Product!$B$4:$O$7,2,FALSE)</f>
        <v>Decaf</v>
      </c>
      <c r="S1893" s="56" t="str">
        <f>HLOOKUP(Coffee_data[[#This Row],[ProductId]],Product!$B$4:$O$7,3,FALSE)</f>
        <v>Herbal Tea</v>
      </c>
      <c r="T1893" s="56" t="str">
        <f>HLOOKUP(Coffee_data[[#This Row],[ProductId]],Product!$B$4:$O$7,4,FALSE)</f>
        <v>Chamomile</v>
      </c>
    </row>
    <row r="1894" spans="1:20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31</v>
      </c>
      <c r="J1894">
        <v>60</v>
      </c>
      <c r="K1894">
        <v>100</v>
      </c>
      <c r="L1894">
        <v>435</v>
      </c>
      <c r="M1894">
        <v>9</v>
      </c>
      <c r="N1894" s="2">
        <v>41943</v>
      </c>
      <c r="O1894" s="19" t="str">
        <f>VLOOKUP(Coffee_data[[#This Row],[Area Code]],Location!$B$1:$E$157,2,FALSE)</f>
        <v>Utah</v>
      </c>
      <c r="P1894" s="19" t="str">
        <f>VLOOKUP(Coffee_data[[#This Row],[Area Code]],Location!$B$1:$E$157,3,FALSE)</f>
        <v>West</v>
      </c>
      <c r="Q1894" s="19" t="str">
        <f>VLOOKUP(Coffee_data[[#This Row],[Area Code]],Location!$B$1:$E$157,4,FALSE)</f>
        <v>Small Market</v>
      </c>
      <c r="R1894" s="56" t="str">
        <f>HLOOKUP(Coffee_data[[#This Row],[ProductId]],Product!$B$4:$O$7,2,FALSE)</f>
        <v>Decaf</v>
      </c>
      <c r="S1894" s="56" t="str">
        <f>HLOOKUP(Coffee_data[[#This Row],[ProductId]],Product!$B$4:$O$7,3,FALSE)</f>
        <v>Herbal Tea</v>
      </c>
      <c r="T1894" s="56" t="str">
        <f>HLOOKUP(Coffee_data[[#This Row],[ProductId]],Product!$B$4:$O$7,4,FALSE)</f>
        <v>Lemon</v>
      </c>
    </row>
    <row r="1895" spans="1:20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80</v>
      </c>
      <c r="J1895">
        <v>40</v>
      </c>
      <c r="K1895">
        <v>100</v>
      </c>
      <c r="L1895">
        <v>801</v>
      </c>
      <c r="M1895">
        <v>10</v>
      </c>
      <c r="N1895" s="2">
        <v>41943</v>
      </c>
      <c r="O1895" s="19" t="str">
        <f>VLOOKUP(Coffee_data[[#This Row],[Area Code]],Location!$B$1:$E$157,2,FALSE)</f>
        <v>Utah</v>
      </c>
      <c r="P1895" s="19" t="str">
        <f>VLOOKUP(Coffee_data[[#This Row],[Area Code]],Location!$B$1:$E$157,3,FALSE)</f>
        <v>West</v>
      </c>
      <c r="Q1895" s="19" t="str">
        <f>VLOOKUP(Coffee_data[[#This Row],[Area Code]],Location!$B$1:$E$157,4,FALSE)</f>
        <v>Small Market</v>
      </c>
      <c r="R1895" s="56" t="str">
        <f>HLOOKUP(Coffee_data[[#This Row],[ProductId]],Product!$B$4:$O$7,2,FALSE)</f>
        <v>Decaf</v>
      </c>
      <c r="S1895" s="56" t="str">
        <f>HLOOKUP(Coffee_data[[#This Row],[ProductId]],Product!$B$4:$O$7,3,FALSE)</f>
        <v>Herbal Tea</v>
      </c>
      <c r="T1895" s="56" t="str">
        <f>HLOOKUP(Coffee_data[[#This Row],[ProductId]],Product!$B$4:$O$7,4,FALSE)</f>
        <v>Mint</v>
      </c>
    </row>
    <row r="1896" spans="1:20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41</v>
      </c>
      <c r="J1896">
        <v>40</v>
      </c>
      <c r="K1896">
        <v>81</v>
      </c>
      <c r="L1896">
        <v>435</v>
      </c>
      <c r="M1896">
        <v>11</v>
      </c>
      <c r="N1896" s="2">
        <v>41943</v>
      </c>
      <c r="O1896" s="19" t="str">
        <f>VLOOKUP(Coffee_data[[#This Row],[Area Code]],Location!$B$1:$E$157,2,FALSE)</f>
        <v>Utah</v>
      </c>
      <c r="P1896" s="19" t="str">
        <f>VLOOKUP(Coffee_data[[#This Row],[Area Code]],Location!$B$1:$E$157,3,FALSE)</f>
        <v>West</v>
      </c>
      <c r="Q1896" s="19" t="str">
        <f>VLOOKUP(Coffee_data[[#This Row],[Area Code]],Location!$B$1:$E$157,4,FALSE)</f>
        <v>Small Market</v>
      </c>
      <c r="R1896" s="56" t="str">
        <f>HLOOKUP(Coffee_data[[#This Row],[ProductId]],Product!$B$4:$O$7,2,FALSE)</f>
        <v>Regular</v>
      </c>
      <c r="S1896" s="56" t="str">
        <f>HLOOKUP(Coffee_data[[#This Row],[ProductId]],Product!$B$4:$O$7,3,FALSE)</f>
        <v>Tea</v>
      </c>
      <c r="T1896" s="56" t="str">
        <f>HLOOKUP(Coffee_data[[#This Row],[ProductId]],Product!$B$4:$O$7,4,FALSE)</f>
        <v>Darjeeling</v>
      </c>
    </row>
    <row r="1897" spans="1:20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38</v>
      </c>
      <c r="L1897">
        <v>435</v>
      </c>
      <c r="M1897">
        <v>12</v>
      </c>
      <c r="N1897" s="2">
        <v>41943</v>
      </c>
      <c r="O1897" s="19" t="str">
        <f>VLOOKUP(Coffee_data[[#This Row],[Area Code]],Location!$B$1:$E$157,2,FALSE)</f>
        <v>Utah</v>
      </c>
      <c r="P1897" s="19" t="str">
        <f>VLOOKUP(Coffee_data[[#This Row],[Area Code]],Location!$B$1:$E$157,3,FALSE)</f>
        <v>West</v>
      </c>
      <c r="Q1897" s="19" t="str">
        <f>VLOOKUP(Coffee_data[[#This Row],[Area Code]],Location!$B$1:$E$157,4,FALSE)</f>
        <v>Small Market</v>
      </c>
      <c r="R1897" s="56" t="str">
        <f>HLOOKUP(Coffee_data[[#This Row],[ProductId]],Product!$B$4:$O$7,2,FALSE)</f>
        <v>Regular</v>
      </c>
      <c r="S1897" s="56" t="str">
        <f>HLOOKUP(Coffee_data[[#This Row],[ProductId]],Product!$B$4:$O$7,3,FALSE)</f>
        <v>Tea</v>
      </c>
      <c r="T1897" s="56" t="str">
        <f>HLOOKUP(Coffee_data[[#This Row],[ProductId]],Product!$B$4:$O$7,4,FALSE)</f>
        <v>Earl Grey</v>
      </c>
    </row>
    <row r="1898" spans="1:20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37</v>
      </c>
      <c r="L1898">
        <v>801</v>
      </c>
      <c r="M1898">
        <v>13</v>
      </c>
      <c r="N1898" s="2">
        <v>41943</v>
      </c>
      <c r="O1898" s="19" t="str">
        <f>VLOOKUP(Coffee_data[[#This Row],[Area Code]],Location!$B$1:$E$157,2,FALSE)</f>
        <v>Utah</v>
      </c>
      <c r="P1898" s="19" t="str">
        <f>VLOOKUP(Coffee_data[[#This Row],[Area Code]],Location!$B$1:$E$157,3,FALSE)</f>
        <v>West</v>
      </c>
      <c r="Q1898" s="19" t="str">
        <f>VLOOKUP(Coffee_data[[#This Row],[Area Code]],Location!$B$1:$E$157,4,FALSE)</f>
        <v>Small Market</v>
      </c>
      <c r="R1898" s="56" t="str">
        <f>HLOOKUP(Coffee_data[[#This Row],[ProductId]],Product!$B$4:$O$7,2,FALSE)</f>
        <v>Regular</v>
      </c>
      <c r="S1898" s="56" t="str">
        <f>HLOOKUP(Coffee_data[[#This Row],[ProductId]],Product!$B$4:$O$7,3,FALSE)</f>
        <v>Tea</v>
      </c>
      <c r="T1898" s="56" t="str">
        <f>HLOOKUP(Coffee_data[[#This Row],[ProductId]],Product!$B$4:$O$7,4,FALSE)</f>
        <v>Green Tea</v>
      </c>
    </row>
    <row r="1899" spans="1:20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41943</v>
      </c>
      <c r="O1899" s="19" t="str">
        <f>VLOOKUP(Coffee_data[[#This Row],[Area Code]],Location!$B$1:$E$157,2,FALSE)</f>
        <v>Utah</v>
      </c>
      <c r="P1899" s="19" t="str">
        <f>VLOOKUP(Coffee_data[[#This Row],[Area Code]],Location!$B$1:$E$157,3,FALSE)</f>
        <v>West</v>
      </c>
      <c r="Q1899" s="19" t="str">
        <f>VLOOKUP(Coffee_data[[#This Row],[Area Code]],Location!$B$1:$E$157,4,FALSE)</f>
        <v>Small Market</v>
      </c>
      <c r="R1899" s="56" t="str">
        <f>HLOOKUP(Coffee_data[[#This Row],[ProductId]],Product!$B$4:$O$7,2,FALSE)</f>
        <v>Regular</v>
      </c>
      <c r="S1899" s="56" t="str">
        <f>HLOOKUP(Coffee_data[[#This Row],[ProductId]],Product!$B$4:$O$7,3,FALSE)</f>
        <v>Coffee</v>
      </c>
      <c r="T1899" s="56" t="str">
        <f>HLOOKUP(Coffee_data[[#This Row],[ProductId]],Product!$B$4:$O$7,4,FALSE)</f>
        <v>Amaretto</v>
      </c>
    </row>
    <row r="1900" spans="1:20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58</v>
      </c>
      <c r="J1900">
        <v>80</v>
      </c>
      <c r="K1900">
        <v>138</v>
      </c>
      <c r="L1900">
        <v>435</v>
      </c>
      <c r="M1900">
        <v>2</v>
      </c>
      <c r="N1900" s="2">
        <v>41943</v>
      </c>
      <c r="O1900" s="19" t="str">
        <f>VLOOKUP(Coffee_data[[#This Row],[Area Code]],Location!$B$1:$E$157,2,FALSE)</f>
        <v>Utah</v>
      </c>
      <c r="P1900" s="19" t="str">
        <f>VLOOKUP(Coffee_data[[#This Row],[Area Code]],Location!$B$1:$E$157,3,FALSE)</f>
        <v>West</v>
      </c>
      <c r="Q1900" s="19" t="str">
        <f>VLOOKUP(Coffee_data[[#This Row],[Area Code]],Location!$B$1:$E$157,4,FALSE)</f>
        <v>Small Market</v>
      </c>
      <c r="R1900" s="56" t="str">
        <f>HLOOKUP(Coffee_data[[#This Row],[ProductId]],Product!$B$4:$O$7,2,FALSE)</f>
        <v>Regular</v>
      </c>
      <c r="S1900" s="56" t="str">
        <f>HLOOKUP(Coffee_data[[#This Row],[ProductId]],Product!$B$4:$O$7,3,FALSE)</f>
        <v>Coffee</v>
      </c>
      <c r="T1900" s="56" t="str">
        <f>HLOOKUP(Coffee_data[[#This Row],[ProductId]],Product!$B$4:$O$7,4,FALSE)</f>
        <v>Columbian</v>
      </c>
    </row>
    <row r="1901" spans="1:20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93</v>
      </c>
      <c r="J1901">
        <v>120</v>
      </c>
      <c r="K1901">
        <v>207</v>
      </c>
      <c r="L1901">
        <v>801</v>
      </c>
      <c r="M1901">
        <v>3</v>
      </c>
      <c r="N1901" s="2">
        <v>41943</v>
      </c>
      <c r="O1901" s="19" t="str">
        <f>VLOOKUP(Coffee_data[[#This Row],[Area Code]],Location!$B$1:$E$157,2,FALSE)</f>
        <v>Utah</v>
      </c>
      <c r="P1901" s="19" t="str">
        <f>VLOOKUP(Coffee_data[[#This Row],[Area Code]],Location!$B$1:$E$157,3,FALSE)</f>
        <v>West</v>
      </c>
      <c r="Q1901" s="19" t="str">
        <f>VLOOKUP(Coffee_data[[#This Row],[Area Code]],Location!$B$1:$E$157,4,FALSE)</f>
        <v>Small Market</v>
      </c>
      <c r="R1901" s="56" t="str">
        <f>HLOOKUP(Coffee_data[[#This Row],[ProductId]],Product!$B$4:$O$7,2,FALSE)</f>
        <v>Decaf</v>
      </c>
      <c r="S1901" s="56" t="str">
        <f>HLOOKUP(Coffee_data[[#This Row],[ProductId]],Product!$B$4:$O$7,3,FALSE)</f>
        <v>Coffee</v>
      </c>
      <c r="T1901" s="56" t="str">
        <f>HLOOKUP(Coffee_data[[#This Row],[ProductId]],Product!$B$4:$O$7,4,FALSE)</f>
        <v>Decaf Irish Cream</v>
      </c>
    </row>
    <row r="1902" spans="1:20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74</v>
      </c>
      <c r="L1902">
        <v>435</v>
      </c>
      <c r="M1902">
        <v>4</v>
      </c>
      <c r="N1902" s="2">
        <v>41943</v>
      </c>
      <c r="O1902" s="19" t="str">
        <f>VLOOKUP(Coffee_data[[#This Row],[Area Code]],Location!$B$1:$E$157,2,FALSE)</f>
        <v>Utah</v>
      </c>
      <c r="P1902" s="19" t="str">
        <f>VLOOKUP(Coffee_data[[#This Row],[Area Code]],Location!$B$1:$E$157,3,FALSE)</f>
        <v>West</v>
      </c>
      <c r="Q1902" s="19" t="str">
        <f>VLOOKUP(Coffee_data[[#This Row],[Area Code]],Location!$B$1:$E$157,4,FALSE)</f>
        <v>Small Market</v>
      </c>
      <c r="R1902" s="56" t="str">
        <f>HLOOKUP(Coffee_data[[#This Row],[ProductId]],Product!$B$4:$O$7,2,FALSE)</f>
        <v>Regular</v>
      </c>
      <c r="S1902" s="56" t="str">
        <f>HLOOKUP(Coffee_data[[#This Row],[ProductId]],Product!$B$4:$O$7,3,FALSE)</f>
        <v>Espresso</v>
      </c>
      <c r="T1902" s="56" t="str">
        <f>HLOOKUP(Coffee_data[[#This Row],[ProductId]],Product!$B$4:$O$7,4,FALSE)</f>
        <v>Caffe Latte</v>
      </c>
    </row>
    <row r="1903" spans="1:20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85</v>
      </c>
      <c r="J1903">
        <v>130</v>
      </c>
      <c r="K1903">
        <v>220</v>
      </c>
      <c r="L1903">
        <v>435</v>
      </c>
      <c r="M1903">
        <v>5</v>
      </c>
      <c r="N1903" s="2">
        <v>41943</v>
      </c>
      <c r="O1903" s="19" t="str">
        <f>VLOOKUP(Coffee_data[[#This Row],[Area Code]],Location!$B$1:$E$157,2,FALSE)</f>
        <v>Utah</v>
      </c>
      <c r="P1903" s="19" t="str">
        <f>VLOOKUP(Coffee_data[[#This Row],[Area Code]],Location!$B$1:$E$157,3,FALSE)</f>
        <v>West</v>
      </c>
      <c r="Q1903" s="19" t="str">
        <f>VLOOKUP(Coffee_data[[#This Row],[Area Code]],Location!$B$1:$E$157,4,FALSE)</f>
        <v>Small Market</v>
      </c>
      <c r="R1903" s="56" t="str">
        <f>HLOOKUP(Coffee_data[[#This Row],[ProductId]],Product!$B$4:$O$7,2,FALSE)</f>
        <v>Regular</v>
      </c>
      <c r="S1903" s="56" t="str">
        <f>HLOOKUP(Coffee_data[[#This Row],[ProductId]],Product!$B$4:$O$7,3,FALSE)</f>
        <v>Espresso</v>
      </c>
      <c r="T1903" s="56" t="str">
        <f>HLOOKUP(Coffee_data[[#This Row],[ProductId]],Product!$B$4:$O$7,4,FALSE)</f>
        <v>Caffe Mocha</v>
      </c>
    </row>
    <row r="1904" spans="1:20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114</v>
      </c>
      <c r="L1904">
        <v>435</v>
      </c>
      <c r="M1904">
        <v>6</v>
      </c>
      <c r="N1904" s="2">
        <v>41943</v>
      </c>
      <c r="O1904" s="19" t="str">
        <f>VLOOKUP(Coffee_data[[#This Row],[Area Code]],Location!$B$1:$E$157,2,FALSE)</f>
        <v>Utah</v>
      </c>
      <c r="P1904" s="19" t="str">
        <f>VLOOKUP(Coffee_data[[#This Row],[Area Code]],Location!$B$1:$E$157,3,FALSE)</f>
        <v>West</v>
      </c>
      <c r="Q1904" s="19" t="str">
        <f>VLOOKUP(Coffee_data[[#This Row],[Area Code]],Location!$B$1:$E$157,4,FALSE)</f>
        <v>Small Market</v>
      </c>
      <c r="R1904" s="56" t="str">
        <f>HLOOKUP(Coffee_data[[#This Row],[ProductId]],Product!$B$4:$O$7,2,FALSE)</f>
        <v>Decaf</v>
      </c>
      <c r="S1904" s="56" t="str">
        <f>HLOOKUP(Coffee_data[[#This Row],[ProductId]],Product!$B$4:$O$7,3,FALSE)</f>
        <v>Espresso</v>
      </c>
      <c r="T1904" s="56" t="str">
        <f>HLOOKUP(Coffee_data[[#This Row],[ProductId]],Product!$B$4:$O$7,4,FALSE)</f>
        <v>Decaf Espresso</v>
      </c>
    </row>
    <row r="1905" spans="1:20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62</v>
      </c>
      <c r="J1905">
        <v>110</v>
      </c>
      <c r="K1905">
        <v>180</v>
      </c>
      <c r="L1905">
        <v>213</v>
      </c>
      <c r="M1905">
        <v>8</v>
      </c>
      <c r="N1905" s="2">
        <v>41943</v>
      </c>
      <c r="O1905" s="19" t="str">
        <f>VLOOKUP(Coffee_data[[#This Row],[Area Code]],Location!$B$1:$E$157,2,FALSE)</f>
        <v>California</v>
      </c>
      <c r="P1905" s="19" t="str">
        <f>VLOOKUP(Coffee_data[[#This Row],[Area Code]],Location!$B$1:$E$157,3,FALSE)</f>
        <v>West</v>
      </c>
      <c r="Q1905" s="19" t="str">
        <f>VLOOKUP(Coffee_data[[#This Row],[Area Code]],Location!$B$1:$E$157,4,FALSE)</f>
        <v>Major Market</v>
      </c>
      <c r="R1905" s="56" t="str">
        <f>HLOOKUP(Coffee_data[[#This Row],[ProductId]],Product!$B$4:$O$7,2,FALSE)</f>
        <v>Decaf</v>
      </c>
      <c r="S1905" s="56" t="str">
        <f>HLOOKUP(Coffee_data[[#This Row],[ProductId]],Product!$B$4:$O$7,3,FALSE)</f>
        <v>Herbal Tea</v>
      </c>
      <c r="T1905" s="56" t="str">
        <f>HLOOKUP(Coffee_data[[#This Row],[ProductId]],Product!$B$4:$O$7,4,FALSE)</f>
        <v>Chamomile</v>
      </c>
    </row>
    <row r="1906" spans="1:20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217</v>
      </c>
      <c r="J1906">
        <v>240</v>
      </c>
      <c r="K1906">
        <v>459</v>
      </c>
      <c r="L1906">
        <v>213</v>
      </c>
      <c r="M1906">
        <v>9</v>
      </c>
      <c r="N1906" s="2">
        <v>41943</v>
      </c>
      <c r="O1906" s="19" t="str">
        <f>VLOOKUP(Coffee_data[[#This Row],[Area Code]],Location!$B$1:$E$157,2,FALSE)</f>
        <v>California</v>
      </c>
      <c r="P1906" s="19" t="str">
        <f>VLOOKUP(Coffee_data[[#This Row],[Area Code]],Location!$B$1:$E$157,3,FALSE)</f>
        <v>West</v>
      </c>
      <c r="Q1906" s="19" t="str">
        <f>VLOOKUP(Coffee_data[[#This Row],[Area Code]],Location!$B$1:$E$157,4,FALSE)</f>
        <v>Major Market</v>
      </c>
      <c r="R1906" s="56" t="str">
        <f>HLOOKUP(Coffee_data[[#This Row],[ProductId]],Product!$B$4:$O$7,2,FALSE)</f>
        <v>Decaf</v>
      </c>
      <c r="S1906" s="56" t="str">
        <f>HLOOKUP(Coffee_data[[#This Row],[ProductId]],Product!$B$4:$O$7,3,FALSE)</f>
        <v>Herbal Tea</v>
      </c>
      <c r="T1906" s="56" t="str">
        <f>HLOOKUP(Coffee_data[[#This Row],[ProductId]],Product!$B$4:$O$7,4,FALSE)</f>
        <v>Lemon</v>
      </c>
    </row>
    <row r="1907" spans="1:20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40</v>
      </c>
      <c r="J1907">
        <v>50</v>
      </c>
      <c r="K1907">
        <v>80</v>
      </c>
      <c r="L1907">
        <v>707</v>
      </c>
      <c r="M1907">
        <v>10</v>
      </c>
      <c r="N1907" s="2">
        <v>41943</v>
      </c>
      <c r="O1907" s="19" t="str">
        <f>VLOOKUP(Coffee_data[[#This Row],[Area Code]],Location!$B$1:$E$157,2,FALSE)</f>
        <v>California</v>
      </c>
      <c r="P1907" s="19" t="str">
        <f>VLOOKUP(Coffee_data[[#This Row],[Area Code]],Location!$B$1:$E$157,3,FALSE)</f>
        <v>West</v>
      </c>
      <c r="Q1907" s="19" t="str">
        <f>VLOOKUP(Coffee_data[[#This Row],[Area Code]],Location!$B$1:$E$157,4,FALSE)</f>
        <v>Major Market</v>
      </c>
      <c r="R1907" s="56" t="str">
        <f>HLOOKUP(Coffee_data[[#This Row],[ProductId]],Product!$B$4:$O$7,2,FALSE)</f>
        <v>Decaf</v>
      </c>
      <c r="S1907" s="56" t="str">
        <f>HLOOKUP(Coffee_data[[#This Row],[ProductId]],Product!$B$4:$O$7,3,FALSE)</f>
        <v>Herbal Tea</v>
      </c>
      <c r="T1907" s="56" t="str">
        <f>HLOOKUP(Coffee_data[[#This Row],[ProductId]],Product!$B$4:$O$7,4,FALSE)</f>
        <v>Mint</v>
      </c>
    </row>
    <row r="1908" spans="1:20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69</v>
      </c>
      <c r="J1908">
        <v>130</v>
      </c>
      <c r="K1908">
        <v>221</v>
      </c>
      <c r="L1908">
        <v>213</v>
      </c>
      <c r="M1908">
        <v>11</v>
      </c>
      <c r="N1908" s="2">
        <v>41943</v>
      </c>
      <c r="O1908" s="19" t="str">
        <f>VLOOKUP(Coffee_data[[#This Row],[Area Code]],Location!$B$1:$E$157,2,FALSE)</f>
        <v>California</v>
      </c>
      <c r="P1908" s="19" t="str">
        <f>VLOOKUP(Coffee_data[[#This Row],[Area Code]],Location!$B$1:$E$157,3,FALSE)</f>
        <v>West</v>
      </c>
      <c r="Q1908" s="19" t="str">
        <f>VLOOKUP(Coffee_data[[#This Row],[Area Code]],Location!$B$1:$E$157,4,FALSE)</f>
        <v>Major Market</v>
      </c>
      <c r="R1908" s="56" t="str">
        <f>HLOOKUP(Coffee_data[[#This Row],[ProductId]],Product!$B$4:$O$7,2,FALSE)</f>
        <v>Regular</v>
      </c>
      <c r="S1908" s="56" t="str">
        <f>HLOOKUP(Coffee_data[[#This Row],[ProductId]],Product!$B$4:$O$7,3,FALSE)</f>
        <v>Tea</v>
      </c>
      <c r="T1908" s="56" t="str">
        <f>HLOOKUP(Coffee_data[[#This Row],[ProductId]],Product!$B$4:$O$7,4,FALSE)</f>
        <v>Darjeeling</v>
      </c>
    </row>
    <row r="1909" spans="1:20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42</v>
      </c>
      <c r="J1909">
        <v>50</v>
      </c>
      <c r="K1909">
        <v>68</v>
      </c>
      <c r="L1909">
        <v>650</v>
      </c>
      <c r="M1909">
        <v>12</v>
      </c>
      <c r="N1909" s="2">
        <v>41943</v>
      </c>
      <c r="O1909" s="19" t="str">
        <f>VLOOKUP(Coffee_data[[#This Row],[Area Code]],Location!$B$1:$E$157,2,FALSE)</f>
        <v>California</v>
      </c>
      <c r="P1909" s="19" t="str">
        <f>VLOOKUP(Coffee_data[[#This Row],[Area Code]],Location!$B$1:$E$157,3,FALSE)</f>
        <v>West</v>
      </c>
      <c r="Q1909" s="19" t="str">
        <f>VLOOKUP(Coffee_data[[#This Row],[Area Code]],Location!$B$1:$E$157,4,FALSE)</f>
        <v>Major Market</v>
      </c>
      <c r="R1909" s="56" t="str">
        <f>HLOOKUP(Coffee_data[[#This Row],[ProductId]],Product!$B$4:$O$7,2,FALSE)</f>
        <v>Regular</v>
      </c>
      <c r="S1909" s="56" t="str">
        <f>HLOOKUP(Coffee_data[[#This Row],[ProductId]],Product!$B$4:$O$7,3,FALSE)</f>
        <v>Tea</v>
      </c>
      <c r="T1909" s="56" t="str">
        <f>HLOOKUP(Coffee_data[[#This Row],[ProductId]],Product!$B$4:$O$7,4,FALSE)</f>
        <v>Earl Grey</v>
      </c>
    </row>
    <row r="1910" spans="1:20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63</v>
      </c>
      <c r="J1910">
        <v>80</v>
      </c>
      <c r="K1910">
        <v>130</v>
      </c>
      <c r="L1910">
        <v>650</v>
      </c>
      <c r="M1910">
        <v>13</v>
      </c>
      <c r="N1910" s="2">
        <v>41943</v>
      </c>
      <c r="O1910" s="19" t="str">
        <f>VLOOKUP(Coffee_data[[#This Row],[Area Code]],Location!$B$1:$E$157,2,FALSE)</f>
        <v>California</v>
      </c>
      <c r="P1910" s="19" t="str">
        <f>VLOOKUP(Coffee_data[[#This Row],[Area Code]],Location!$B$1:$E$157,3,FALSE)</f>
        <v>West</v>
      </c>
      <c r="Q1910" s="19" t="str">
        <f>VLOOKUP(Coffee_data[[#This Row],[Area Code]],Location!$B$1:$E$157,4,FALSE)</f>
        <v>Major Market</v>
      </c>
      <c r="R1910" s="56" t="str">
        <f>HLOOKUP(Coffee_data[[#This Row],[ProductId]],Product!$B$4:$O$7,2,FALSE)</f>
        <v>Regular</v>
      </c>
      <c r="S1910" s="56" t="str">
        <f>HLOOKUP(Coffee_data[[#This Row],[ProductId]],Product!$B$4:$O$7,3,FALSE)</f>
        <v>Tea</v>
      </c>
      <c r="T1910" s="56" t="str">
        <f>HLOOKUP(Coffee_data[[#This Row],[ProductId]],Product!$B$4:$O$7,4,FALSE)</f>
        <v>Green Tea</v>
      </c>
    </row>
    <row r="1911" spans="1:20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153</v>
      </c>
      <c r="J1911">
        <v>0</v>
      </c>
      <c r="K1911">
        <v>129</v>
      </c>
      <c r="L1911">
        <v>619</v>
      </c>
      <c r="M1911">
        <v>1</v>
      </c>
      <c r="N1911" s="2">
        <v>41943</v>
      </c>
      <c r="O1911" s="19" t="str">
        <f>VLOOKUP(Coffee_data[[#This Row],[Area Code]],Location!$B$1:$E$157,2,FALSE)</f>
        <v>California</v>
      </c>
      <c r="P1911" s="19" t="str">
        <f>VLOOKUP(Coffee_data[[#This Row],[Area Code]],Location!$B$1:$E$157,3,FALSE)</f>
        <v>West</v>
      </c>
      <c r="Q1911" s="19" t="str">
        <f>VLOOKUP(Coffee_data[[#This Row],[Area Code]],Location!$B$1:$E$157,4,FALSE)</f>
        <v>Major Market</v>
      </c>
      <c r="R1911" s="56" t="str">
        <f>HLOOKUP(Coffee_data[[#This Row],[ProductId]],Product!$B$4:$O$7,2,FALSE)</f>
        <v>Regular</v>
      </c>
      <c r="S1911" s="56" t="str">
        <f>HLOOKUP(Coffee_data[[#This Row],[ProductId]],Product!$B$4:$O$7,3,FALSE)</f>
        <v>Coffee</v>
      </c>
      <c r="T1911" s="56" t="str">
        <f>HLOOKUP(Coffee_data[[#This Row],[ProductId]],Product!$B$4:$O$7,4,FALSE)</f>
        <v>Amaretto</v>
      </c>
    </row>
    <row r="1912" spans="1:20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351</v>
      </c>
      <c r="J1912">
        <v>450</v>
      </c>
      <c r="K1912">
        <v>742</v>
      </c>
      <c r="L1912">
        <v>951</v>
      </c>
      <c r="M1912">
        <v>2</v>
      </c>
      <c r="N1912" s="2">
        <v>41943</v>
      </c>
      <c r="O1912" s="19" t="str">
        <f>VLOOKUP(Coffee_data[[#This Row],[Area Code]],Location!$B$1:$E$157,2,FALSE)</f>
        <v>California</v>
      </c>
      <c r="P1912" s="19" t="str">
        <f>VLOOKUP(Coffee_data[[#This Row],[Area Code]],Location!$B$1:$E$157,3,FALSE)</f>
        <v>West</v>
      </c>
      <c r="Q1912" s="19" t="str">
        <f>VLOOKUP(Coffee_data[[#This Row],[Area Code]],Location!$B$1:$E$157,4,FALSE)</f>
        <v>Major Market</v>
      </c>
      <c r="R1912" s="56" t="str">
        <f>HLOOKUP(Coffee_data[[#This Row],[ProductId]],Product!$B$4:$O$7,2,FALSE)</f>
        <v>Regular</v>
      </c>
      <c r="S1912" s="56" t="str">
        <f>HLOOKUP(Coffee_data[[#This Row],[ProductId]],Product!$B$4:$O$7,3,FALSE)</f>
        <v>Coffee</v>
      </c>
      <c r="T1912" s="56" t="str">
        <f>HLOOKUP(Coffee_data[[#This Row],[ProductId]],Product!$B$4:$O$7,4,FALSE)</f>
        <v>Columbian</v>
      </c>
    </row>
    <row r="1913" spans="1:20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167</v>
      </c>
      <c r="L1913">
        <v>909</v>
      </c>
      <c r="M1913">
        <v>3</v>
      </c>
      <c r="N1913" s="2">
        <v>41943</v>
      </c>
      <c r="O1913" s="19" t="str">
        <f>VLOOKUP(Coffee_data[[#This Row],[Area Code]],Location!$B$1:$E$157,2,FALSE)</f>
        <v>California</v>
      </c>
      <c r="P1913" s="19" t="str">
        <f>VLOOKUP(Coffee_data[[#This Row],[Area Code]],Location!$B$1:$E$157,3,FALSE)</f>
        <v>West</v>
      </c>
      <c r="Q1913" s="19" t="str">
        <f>VLOOKUP(Coffee_data[[#This Row],[Area Code]],Location!$B$1:$E$157,4,FALSE)</f>
        <v>Major Market</v>
      </c>
      <c r="R1913" s="56" t="str">
        <f>HLOOKUP(Coffee_data[[#This Row],[ProductId]],Product!$B$4:$O$7,2,FALSE)</f>
        <v>Decaf</v>
      </c>
      <c r="S1913" s="56" t="str">
        <f>HLOOKUP(Coffee_data[[#This Row],[ProductId]],Product!$B$4:$O$7,3,FALSE)</f>
        <v>Coffee</v>
      </c>
      <c r="T1913" s="56" t="str">
        <f>HLOOKUP(Coffee_data[[#This Row],[ProductId]],Product!$B$4:$O$7,4,FALSE)</f>
        <v>Decaf Irish Cream</v>
      </c>
    </row>
    <row r="1914" spans="1:20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248</v>
      </c>
      <c r="J1914">
        <v>210</v>
      </c>
      <c r="K1914">
        <v>406</v>
      </c>
      <c r="L1914">
        <v>559</v>
      </c>
      <c r="M1914">
        <v>4</v>
      </c>
      <c r="N1914" s="2">
        <v>41943</v>
      </c>
      <c r="O1914" s="19" t="str">
        <f>VLOOKUP(Coffee_data[[#This Row],[Area Code]],Location!$B$1:$E$157,2,FALSE)</f>
        <v>California</v>
      </c>
      <c r="P1914" s="19" t="str">
        <f>VLOOKUP(Coffee_data[[#This Row],[Area Code]],Location!$B$1:$E$157,3,FALSE)</f>
        <v>West</v>
      </c>
      <c r="Q1914" s="19" t="str">
        <f>VLOOKUP(Coffee_data[[#This Row],[Area Code]],Location!$B$1:$E$157,4,FALSE)</f>
        <v>Major Market</v>
      </c>
      <c r="R1914" s="56" t="str">
        <f>HLOOKUP(Coffee_data[[#This Row],[ProductId]],Product!$B$4:$O$7,2,FALSE)</f>
        <v>Regular</v>
      </c>
      <c r="S1914" s="56" t="str">
        <f>HLOOKUP(Coffee_data[[#This Row],[ProductId]],Product!$B$4:$O$7,3,FALSE)</f>
        <v>Espresso</v>
      </c>
      <c r="T1914" s="56" t="str">
        <f>HLOOKUP(Coffee_data[[#This Row],[ProductId]],Product!$B$4:$O$7,4,FALSE)</f>
        <v>Caffe Latte</v>
      </c>
    </row>
    <row r="1915" spans="1:20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166</v>
      </c>
      <c r="J1915">
        <v>170</v>
      </c>
      <c r="K1915">
        <v>285</v>
      </c>
      <c r="L1915">
        <v>818</v>
      </c>
      <c r="M1915">
        <v>5</v>
      </c>
      <c r="N1915" s="2">
        <v>41943</v>
      </c>
      <c r="O1915" s="19" t="str">
        <f>VLOOKUP(Coffee_data[[#This Row],[Area Code]],Location!$B$1:$E$157,2,FALSE)</f>
        <v>California</v>
      </c>
      <c r="P1915" s="19" t="str">
        <f>VLOOKUP(Coffee_data[[#This Row],[Area Code]],Location!$B$1:$E$157,3,FALSE)</f>
        <v>West</v>
      </c>
      <c r="Q1915" s="19" t="str">
        <f>VLOOKUP(Coffee_data[[#This Row],[Area Code]],Location!$B$1:$E$157,4,FALSE)</f>
        <v>Major Market</v>
      </c>
      <c r="R1915" s="56" t="str">
        <f>HLOOKUP(Coffee_data[[#This Row],[ProductId]],Product!$B$4:$O$7,2,FALSE)</f>
        <v>Regular</v>
      </c>
      <c r="S1915" s="56" t="str">
        <f>HLOOKUP(Coffee_data[[#This Row],[ProductId]],Product!$B$4:$O$7,3,FALSE)</f>
        <v>Espresso</v>
      </c>
      <c r="T1915" s="56" t="str">
        <f>HLOOKUP(Coffee_data[[#This Row],[ProductId]],Product!$B$4:$O$7,4,FALSE)</f>
        <v>Caffe Mocha</v>
      </c>
    </row>
    <row r="1916" spans="1:20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164</v>
      </c>
      <c r="J1916">
        <v>290</v>
      </c>
      <c r="K1916">
        <v>510</v>
      </c>
      <c r="L1916">
        <v>707</v>
      </c>
      <c r="M1916">
        <v>6</v>
      </c>
      <c r="N1916" s="2">
        <v>41943</v>
      </c>
      <c r="O1916" s="19" t="str">
        <f>VLOOKUP(Coffee_data[[#This Row],[Area Code]],Location!$B$1:$E$157,2,FALSE)</f>
        <v>California</v>
      </c>
      <c r="P1916" s="19" t="str">
        <f>VLOOKUP(Coffee_data[[#This Row],[Area Code]],Location!$B$1:$E$157,3,FALSE)</f>
        <v>West</v>
      </c>
      <c r="Q1916" s="19" t="str">
        <f>VLOOKUP(Coffee_data[[#This Row],[Area Code]],Location!$B$1:$E$157,4,FALSE)</f>
        <v>Major Market</v>
      </c>
      <c r="R1916" s="56" t="str">
        <f>HLOOKUP(Coffee_data[[#This Row],[ProductId]],Product!$B$4:$O$7,2,FALSE)</f>
        <v>Decaf</v>
      </c>
      <c r="S1916" s="56" t="str">
        <f>HLOOKUP(Coffee_data[[#This Row],[ProductId]],Product!$B$4:$O$7,3,FALSE)</f>
        <v>Espresso</v>
      </c>
      <c r="T1916" s="56" t="str">
        <f>HLOOKUP(Coffee_data[[#This Row],[ProductId]],Product!$B$4:$O$7,4,FALSE)</f>
        <v>Decaf Espresso</v>
      </c>
    </row>
    <row r="1917" spans="1:20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252</v>
      </c>
      <c r="L1917">
        <v>775</v>
      </c>
      <c r="M1917">
        <v>8</v>
      </c>
      <c r="N1917" s="2">
        <v>41943</v>
      </c>
      <c r="O1917" s="19" t="str">
        <f>VLOOKUP(Coffee_data[[#This Row],[Area Code]],Location!$B$1:$E$157,2,FALSE)</f>
        <v>Nevada</v>
      </c>
      <c r="P1917" s="19" t="str">
        <f>VLOOKUP(Coffee_data[[#This Row],[Area Code]],Location!$B$1:$E$157,3,FALSE)</f>
        <v>West</v>
      </c>
      <c r="Q1917" s="19" t="str">
        <f>VLOOKUP(Coffee_data[[#This Row],[Area Code]],Location!$B$1:$E$157,4,FALSE)</f>
        <v>Small Market</v>
      </c>
      <c r="R1917" s="56" t="str">
        <f>HLOOKUP(Coffee_data[[#This Row],[ProductId]],Product!$B$4:$O$7,2,FALSE)</f>
        <v>Decaf</v>
      </c>
      <c r="S1917" s="56" t="str">
        <f>HLOOKUP(Coffee_data[[#This Row],[ProductId]],Product!$B$4:$O$7,3,FALSE)</f>
        <v>Herbal Tea</v>
      </c>
      <c r="T1917" s="56" t="str">
        <f>HLOOKUP(Coffee_data[[#This Row],[ProductId]],Product!$B$4:$O$7,4,FALSE)</f>
        <v>Chamomile</v>
      </c>
    </row>
    <row r="1918" spans="1:20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134</v>
      </c>
      <c r="J1918">
        <v>220</v>
      </c>
      <c r="K1918">
        <v>371</v>
      </c>
      <c r="L1918">
        <v>702</v>
      </c>
      <c r="M1918">
        <v>9</v>
      </c>
      <c r="N1918" s="2">
        <v>41943</v>
      </c>
      <c r="O1918" s="19" t="str">
        <f>VLOOKUP(Coffee_data[[#This Row],[Area Code]],Location!$B$1:$E$157,2,FALSE)</f>
        <v>Nevada</v>
      </c>
      <c r="P1918" s="19" t="str">
        <f>VLOOKUP(Coffee_data[[#This Row],[Area Code]],Location!$B$1:$E$157,3,FALSE)</f>
        <v>West</v>
      </c>
      <c r="Q1918" s="19" t="str">
        <f>VLOOKUP(Coffee_data[[#This Row],[Area Code]],Location!$B$1:$E$157,4,FALSE)</f>
        <v>Small Market</v>
      </c>
      <c r="R1918" s="56" t="str">
        <f>HLOOKUP(Coffee_data[[#This Row],[ProductId]],Product!$B$4:$O$7,2,FALSE)</f>
        <v>Decaf</v>
      </c>
      <c r="S1918" s="56" t="str">
        <f>HLOOKUP(Coffee_data[[#This Row],[ProductId]],Product!$B$4:$O$7,3,FALSE)</f>
        <v>Herbal Tea</v>
      </c>
      <c r="T1918" s="56" t="str">
        <f>HLOOKUP(Coffee_data[[#This Row],[ProductId]],Product!$B$4:$O$7,4,FALSE)</f>
        <v>Lemon</v>
      </c>
    </row>
    <row r="1919" spans="1:20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133</v>
      </c>
      <c r="J1919">
        <v>150</v>
      </c>
      <c r="K1919">
        <v>240</v>
      </c>
      <c r="L1919">
        <v>702</v>
      </c>
      <c r="M1919">
        <v>10</v>
      </c>
      <c r="N1919" s="2">
        <v>41943</v>
      </c>
      <c r="O1919" s="19" t="str">
        <f>VLOOKUP(Coffee_data[[#This Row],[Area Code]],Location!$B$1:$E$157,2,FALSE)</f>
        <v>Nevada</v>
      </c>
      <c r="P1919" s="19" t="str">
        <f>VLOOKUP(Coffee_data[[#This Row],[Area Code]],Location!$B$1:$E$157,3,FALSE)</f>
        <v>West</v>
      </c>
      <c r="Q1919" s="19" t="str">
        <f>VLOOKUP(Coffee_data[[#This Row],[Area Code]],Location!$B$1:$E$157,4,FALSE)</f>
        <v>Small Market</v>
      </c>
      <c r="R1919" s="56" t="str">
        <f>HLOOKUP(Coffee_data[[#This Row],[ProductId]],Product!$B$4:$O$7,2,FALSE)</f>
        <v>Decaf</v>
      </c>
      <c r="S1919" s="56" t="str">
        <f>HLOOKUP(Coffee_data[[#This Row],[ProductId]],Product!$B$4:$O$7,3,FALSE)</f>
        <v>Herbal Tea</v>
      </c>
      <c r="T1919" s="56" t="str">
        <f>HLOOKUP(Coffee_data[[#This Row],[ProductId]],Product!$B$4:$O$7,4,FALSE)</f>
        <v>Mint</v>
      </c>
    </row>
    <row r="1920" spans="1:20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125</v>
      </c>
      <c r="J1920">
        <v>220</v>
      </c>
      <c r="K1920">
        <v>369</v>
      </c>
      <c r="L1920">
        <v>702</v>
      </c>
      <c r="M1920">
        <v>11</v>
      </c>
      <c r="N1920" s="2">
        <v>41943</v>
      </c>
      <c r="O1920" s="19" t="str">
        <f>VLOOKUP(Coffee_data[[#This Row],[Area Code]],Location!$B$1:$E$157,2,FALSE)</f>
        <v>Nevada</v>
      </c>
      <c r="P1920" s="19" t="str">
        <f>VLOOKUP(Coffee_data[[#This Row],[Area Code]],Location!$B$1:$E$157,3,FALSE)</f>
        <v>West</v>
      </c>
      <c r="Q1920" s="19" t="str">
        <f>VLOOKUP(Coffee_data[[#This Row],[Area Code]],Location!$B$1:$E$157,4,FALSE)</f>
        <v>Small Market</v>
      </c>
      <c r="R1920" s="56" t="str">
        <f>HLOOKUP(Coffee_data[[#This Row],[ProductId]],Product!$B$4:$O$7,2,FALSE)</f>
        <v>Regular</v>
      </c>
      <c r="S1920" s="56" t="str">
        <f>HLOOKUP(Coffee_data[[#This Row],[ProductId]],Product!$B$4:$O$7,3,FALSE)</f>
        <v>Tea</v>
      </c>
      <c r="T1920" s="56" t="str">
        <f>HLOOKUP(Coffee_data[[#This Row],[ProductId]],Product!$B$4:$O$7,4,FALSE)</f>
        <v>Darjeeling</v>
      </c>
    </row>
    <row r="1921" spans="1:20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41943</v>
      </c>
      <c r="O1921" s="19" t="str">
        <f>VLOOKUP(Coffee_data[[#This Row],[Area Code]],Location!$B$1:$E$157,2,FALSE)</f>
        <v>Nevada</v>
      </c>
      <c r="P1921" s="19" t="str">
        <f>VLOOKUP(Coffee_data[[#This Row],[Area Code]],Location!$B$1:$E$157,3,FALSE)</f>
        <v>West</v>
      </c>
      <c r="Q1921" s="19" t="str">
        <f>VLOOKUP(Coffee_data[[#This Row],[Area Code]],Location!$B$1:$E$157,4,FALSE)</f>
        <v>Small Market</v>
      </c>
      <c r="R1921" s="56" t="str">
        <f>HLOOKUP(Coffee_data[[#This Row],[ProductId]],Product!$B$4:$O$7,2,FALSE)</f>
        <v>Regular</v>
      </c>
      <c r="S1921" s="56" t="str">
        <f>HLOOKUP(Coffee_data[[#This Row],[ProductId]],Product!$B$4:$O$7,3,FALSE)</f>
        <v>Tea</v>
      </c>
      <c r="T1921" s="56" t="str">
        <f>HLOOKUP(Coffee_data[[#This Row],[ProductId]],Product!$B$4:$O$7,4,FALSE)</f>
        <v>Earl Grey</v>
      </c>
    </row>
    <row r="1922" spans="1:20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195</v>
      </c>
      <c r="J1922">
        <v>-180</v>
      </c>
      <c r="K1922">
        <v>-13</v>
      </c>
      <c r="L1922">
        <v>702</v>
      </c>
      <c r="M1922">
        <v>13</v>
      </c>
      <c r="N1922" s="2">
        <v>41943</v>
      </c>
      <c r="O1922" s="19" t="str">
        <f>VLOOKUP(Coffee_data[[#This Row],[Area Code]],Location!$B$1:$E$157,2,FALSE)</f>
        <v>Nevada</v>
      </c>
      <c r="P1922" s="19" t="str">
        <f>VLOOKUP(Coffee_data[[#This Row],[Area Code]],Location!$B$1:$E$157,3,FALSE)</f>
        <v>West</v>
      </c>
      <c r="Q1922" s="19" t="str">
        <f>VLOOKUP(Coffee_data[[#This Row],[Area Code]],Location!$B$1:$E$157,4,FALSE)</f>
        <v>Small Market</v>
      </c>
      <c r="R1922" s="56" t="str">
        <f>HLOOKUP(Coffee_data[[#This Row],[ProductId]],Product!$B$4:$O$7,2,FALSE)</f>
        <v>Regular</v>
      </c>
      <c r="S1922" s="56" t="str">
        <f>HLOOKUP(Coffee_data[[#This Row],[ProductId]],Product!$B$4:$O$7,3,FALSE)</f>
        <v>Tea</v>
      </c>
      <c r="T1922" s="56" t="str">
        <f>HLOOKUP(Coffee_data[[#This Row],[ProductId]],Product!$B$4:$O$7,4,FALSE)</f>
        <v>Green Tea</v>
      </c>
    </row>
    <row r="1923" spans="1:20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41943</v>
      </c>
      <c r="O1923" s="19" t="str">
        <f>VLOOKUP(Coffee_data[[#This Row],[Area Code]],Location!$B$1:$E$157,2,FALSE)</f>
        <v>Nevada</v>
      </c>
      <c r="P1923" s="19" t="str">
        <f>VLOOKUP(Coffee_data[[#This Row],[Area Code]],Location!$B$1:$E$157,3,FALSE)</f>
        <v>West</v>
      </c>
      <c r="Q1923" s="19" t="str">
        <f>VLOOKUP(Coffee_data[[#This Row],[Area Code]],Location!$B$1:$E$157,4,FALSE)</f>
        <v>Small Market</v>
      </c>
      <c r="R1923" s="56" t="str">
        <f>HLOOKUP(Coffee_data[[#This Row],[ProductId]],Product!$B$4:$O$7,2,FALSE)</f>
        <v>Regular</v>
      </c>
      <c r="S1923" s="56" t="str">
        <f>HLOOKUP(Coffee_data[[#This Row],[ProductId]],Product!$B$4:$O$7,3,FALSE)</f>
        <v>Coffee</v>
      </c>
      <c r="T1923" s="56" t="str">
        <f>HLOOKUP(Coffee_data[[#This Row],[ProductId]],Product!$B$4:$O$7,4,FALSE)</f>
        <v>Columbian</v>
      </c>
    </row>
    <row r="1924" spans="1:20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33</v>
      </c>
      <c r="J1924">
        <v>40</v>
      </c>
      <c r="K1924">
        <v>73</v>
      </c>
      <c r="L1924">
        <v>775</v>
      </c>
      <c r="M1924">
        <v>3</v>
      </c>
      <c r="N1924" s="2">
        <v>41943</v>
      </c>
      <c r="O1924" s="19" t="str">
        <f>VLOOKUP(Coffee_data[[#This Row],[Area Code]],Location!$B$1:$E$157,2,FALSE)</f>
        <v>Nevada</v>
      </c>
      <c r="P1924" s="19" t="str">
        <f>VLOOKUP(Coffee_data[[#This Row],[Area Code]],Location!$B$1:$E$157,3,FALSE)</f>
        <v>West</v>
      </c>
      <c r="Q1924" s="19" t="str">
        <f>VLOOKUP(Coffee_data[[#This Row],[Area Code]],Location!$B$1:$E$157,4,FALSE)</f>
        <v>Small Market</v>
      </c>
      <c r="R1924" s="56" t="str">
        <f>HLOOKUP(Coffee_data[[#This Row],[ProductId]],Product!$B$4:$O$7,2,FALSE)</f>
        <v>Decaf</v>
      </c>
      <c r="S1924" s="56" t="str">
        <f>HLOOKUP(Coffee_data[[#This Row],[ProductId]],Product!$B$4:$O$7,3,FALSE)</f>
        <v>Coffee</v>
      </c>
      <c r="T1924" s="56" t="str">
        <f>HLOOKUP(Coffee_data[[#This Row],[ProductId]],Product!$B$4:$O$7,4,FALSE)</f>
        <v>Decaf Irish Cream</v>
      </c>
    </row>
    <row r="1925" spans="1:20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41943</v>
      </c>
      <c r="O1925" s="19" t="str">
        <f>VLOOKUP(Coffee_data[[#This Row],[Area Code]],Location!$B$1:$E$157,2,FALSE)</f>
        <v>Nevada</v>
      </c>
      <c r="P1925" s="19" t="str">
        <f>VLOOKUP(Coffee_data[[#This Row],[Area Code]],Location!$B$1:$E$157,3,FALSE)</f>
        <v>West</v>
      </c>
      <c r="Q1925" s="19" t="str">
        <f>VLOOKUP(Coffee_data[[#This Row],[Area Code]],Location!$B$1:$E$157,4,FALSE)</f>
        <v>Small Market</v>
      </c>
      <c r="R1925" s="56" t="str">
        <f>HLOOKUP(Coffee_data[[#This Row],[ProductId]],Product!$B$4:$O$7,2,FALSE)</f>
        <v>Regular</v>
      </c>
      <c r="S1925" s="56" t="str">
        <f>HLOOKUP(Coffee_data[[#This Row],[ProductId]],Product!$B$4:$O$7,3,FALSE)</f>
        <v>Espresso</v>
      </c>
      <c r="T1925" s="56" t="str">
        <f>HLOOKUP(Coffee_data[[#This Row],[ProductId]],Product!$B$4:$O$7,4,FALSE)</f>
        <v>Caffe Latte</v>
      </c>
    </row>
    <row r="1926" spans="1:20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35</v>
      </c>
      <c r="L1926">
        <v>775</v>
      </c>
      <c r="M1926">
        <v>5</v>
      </c>
      <c r="N1926" s="2">
        <v>41943</v>
      </c>
      <c r="O1926" s="19" t="str">
        <f>VLOOKUP(Coffee_data[[#This Row],[Area Code]],Location!$B$1:$E$157,2,FALSE)</f>
        <v>Nevada</v>
      </c>
      <c r="P1926" s="19" t="str">
        <f>VLOOKUP(Coffee_data[[#This Row],[Area Code]],Location!$B$1:$E$157,3,FALSE)</f>
        <v>West</v>
      </c>
      <c r="Q1926" s="19" t="str">
        <f>VLOOKUP(Coffee_data[[#This Row],[Area Code]],Location!$B$1:$E$157,4,FALSE)</f>
        <v>Small Market</v>
      </c>
      <c r="R1926" s="56" t="str">
        <f>HLOOKUP(Coffee_data[[#This Row],[ProductId]],Product!$B$4:$O$7,2,FALSE)</f>
        <v>Regular</v>
      </c>
      <c r="S1926" s="56" t="str">
        <f>HLOOKUP(Coffee_data[[#This Row],[ProductId]],Product!$B$4:$O$7,3,FALSE)</f>
        <v>Espresso</v>
      </c>
      <c r="T1926" s="56" t="str">
        <f>HLOOKUP(Coffee_data[[#This Row],[ProductId]],Product!$B$4:$O$7,4,FALSE)</f>
        <v>Caffe Mocha</v>
      </c>
    </row>
    <row r="1927" spans="1:20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56</v>
      </c>
      <c r="L1927">
        <v>775</v>
      </c>
      <c r="M1927">
        <v>6</v>
      </c>
      <c r="N1927" s="2">
        <v>41943</v>
      </c>
      <c r="O1927" s="19" t="str">
        <f>VLOOKUP(Coffee_data[[#This Row],[Area Code]],Location!$B$1:$E$157,2,FALSE)</f>
        <v>Nevada</v>
      </c>
      <c r="P1927" s="19" t="str">
        <f>VLOOKUP(Coffee_data[[#This Row],[Area Code]],Location!$B$1:$E$157,3,FALSE)</f>
        <v>West</v>
      </c>
      <c r="Q1927" s="19" t="str">
        <f>VLOOKUP(Coffee_data[[#This Row],[Area Code]],Location!$B$1:$E$157,4,FALSE)</f>
        <v>Small Market</v>
      </c>
      <c r="R1927" s="56" t="str">
        <f>HLOOKUP(Coffee_data[[#This Row],[ProductId]],Product!$B$4:$O$7,2,FALSE)</f>
        <v>Decaf</v>
      </c>
      <c r="S1927" s="56" t="str">
        <f>HLOOKUP(Coffee_data[[#This Row],[ProductId]],Product!$B$4:$O$7,3,FALSE)</f>
        <v>Espresso</v>
      </c>
      <c r="T1927" s="56" t="str">
        <f>HLOOKUP(Coffee_data[[#This Row],[ProductId]],Product!$B$4:$O$7,4,FALSE)</f>
        <v>Decaf Espresso</v>
      </c>
    </row>
    <row r="1928" spans="1:20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41943</v>
      </c>
      <c r="O1928" s="19" t="str">
        <f>VLOOKUP(Coffee_data[[#This Row],[Area Code]],Location!$B$1:$E$157,2,FALSE)</f>
        <v>Oregon</v>
      </c>
      <c r="P1928" s="19" t="str">
        <f>VLOOKUP(Coffee_data[[#This Row],[Area Code]],Location!$B$1:$E$157,3,FALSE)</f>
        <v>West</v>
      </c>
      <c r="Q1928" s="19" t="str">
        <f>VLOOKUP(Coffee_data[[#This Row],[Area Code]],Location!$B$1:$E$157,4,FALSE)</f>
        <v>Small Market</v>
      </c>
      <c r="R1928" s="56" t="str">
        <f>HLOOKUP(Coffee_data[[#This Row],[ProductId]],Product!$B$4:$O$7,2,FALSE)</f>
        <v>Decaf</v>
      </c>
      <c r="S1928" s="56" t="str">
        <f>HLOOKUP(Coffee_data[[#This Row],[ProductId]],Product!$B$4:$O$7,3,FALSE)</f>
        <v>Herbal Tea</v>
      </c>
      <c r="T1928" s="56" t="str">
        <f>HLOOKUP(Coffee_data[[#This Row],[ProductId]],Product!$B$4:$O$7,4,FALSE)</f>
        <v>Chamomile</v>
      </c>
    </row>
    <row r="1929" spans="1:20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71</v>
      </c>
      <c r="J1929">
        <v>100</v>
      </c>
      <c r="K1929">
        <v>171</v>
      </c>
      <c r="L1929">
        <v>971</v>
      </c>
      <c r="M1929">
        <v>9</v>
      </c>
      <c r="N1929" s="2">
        <v>41943</v>
      </c>
      <c r="O1929" s="19" t="str">
        <f>VLOOKUP(Coffee_data[[#This Row],[Area Code]],Location!$B$1:$E$157,2,FALSE)</f>
        <v>Oregon</v>
      </c>
      <c r="P1929" s="19" t="str">
        <f>VLOOKUP(Coffee_data[[#This Row],[Area Code]],Location!$B$1:$E$157,3,FALSE)</f>
        <v>West</v>
      </c>
      <c r="Q1929" s="19" t="str">
        <f>VLOOKUP(Coffee_data[[#This Row],[Area Code]],Location!$B$1:$E$157,4,FALSE)</f>
        <v>Small Market</v>
      </c>
      <c r="R1929" s="56" t="str">
        <f>HLOOKUP(Coffee_data[[#This Row],[ProductId]],Product!$B$4:$O$7,2,FALSE)</f>
        <v>Decaf</v>
      </c>
      <c r="S1929" s="56" t="str">
        <f>HLOOKUP(Coffee_data[[#This Row],[ProductId]],Product!$B$4:$O$7,3,FALSE)</f>
        <v>Herbal Tea</v>
      </c>
      <c r="T1929" s="56" t="str">
        <f>HLOOKUP(Coffee_data[[#This Row],[ProductId]],Product!$B$4:$O$7,4,FALSE)</f>
        <v>Lemon</v>
      </c>
    </row>
    <row r="1930" spans="1:20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41943</v>
      </c>
      <c r="O1930" s="19" t="str">
        <f>VLOOKUP(Coffee_data[[#This Row],[Area Code]],Location!$B$1:$E$157,2,FALSE)</f>
        <v>Oregon</v>
      </c>
      <c r="P1930" s="19" t="str">
        <f>VLOOKUP(Coffee_data[[#This Row],[Area Code]],Location!$B$1:$E$157,3,FALSE)</f>
        <v>West</v>
      </c>
      <c r="Q1930" s="19" t="str">
        <f>VLOOKUP(Coffee_data[[#This Row],[Area Code]],Location!$B$1:$E$157,4,FALSE)</f>
        <v>Small Market</v>
      </c>
      <c r="R1930" s="56" t="str">
        <f>HLOOKUP(Coffee_data[[#This Row],[ProductId]],Product!$B$4:$O$7,2,FALSE)</f>
        <v>Regular</v>
      </c>
      <c r="S1930" s="56" t="str">
        <f>HLOOKUP(Coffee_data[[#This Row],[ProductId]],Product!$B$4:$O$7,3,FALSE)</f>
        <v>Tea</v>
      </c>
      <c r="T1930" s="56" t="str">
        <f>HLOOKUP(Coffee_data[[#This Row],[ProductId]],Product!$B$4:$O$7,4,FALSE)</f>
        <v>Darjeeling</v>
      </c>
    </row>
    <row r="1931" spans="1:20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152</v>
      </c>
      <c r="L1931">
        <v>971</v>
      </c>
      <c r="M1931">
        <v>12</v>
      </c>
      <c r="N1931" s="2">
        <v>41943</v>
      </c>
      <c r="O1931" s="19" t="str">
        <f>VLOOKUP(Coffee_data[[#This Row],[Area Code]],Location!$B$1:$E$157,2,FALSE)</f>
        <v>Oregon</v>
      </c>
      <c r="P1931" s="19" t="str">
        <f>VLOOKUP(Coffee_data[[#This Row],[Area Code]],Location!$B$1:$E$157,3,FALSE)</f>
        <v>West</v>
      </c>
      <c r="Q1931" s="19" t="str">
        <f>VLOOKUP(Coffee_data[[#This Row],[Area Code]],Location!$B$1:$E$157,4,FALSE)</f>
        <v>Small Market</v>
      </c>
      <c r="R1931" s="56" t="str">
        <f>HLOOKUP(Coffee_data[[#This Row],[ProductId]],Product!$B$4:$O$7,2,FALSE)</f>
        <v>Regular</v>
      </c>
      <c r="S1931" s="56" t="str">
        <f>HLOOKUP(Coffee_data[[#This Row],[ProductId]],Product!$B$4:$O$7,3,FALSE)</f>
        <v>Tea</v>
      </c>
      <c r="T1931" s="56" t="str">
        <f>HLOOKUP(Coffee_data[[#This Row],[ProductId]],Product!$B$4:$O$7,4,FALSE)</f>
        <v>Earl Grey</v>
      </c>
    </row>
    <row r="1932" spans="1:20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57</v>
      </c>
      <c r="J1932">
        <v>100</v>
      </c>
      <c r="K1932">
        <v>183</v>
      </c>
      <c r="L1932">
        <v>971</v>
      </c>
      <c r="M1932">
        <v>13</v>
      </c>
      <c r="N1932" s="2">
        <v>41943</v>
      </c>
      <c r="O1932" s="19" t="str">
        <f>VLOOKUP(Coffee_data[[#This Row],[Area Code]],Location!$B$1:$E$157,2,FALSE)</f>
        <v>Oregon</v>
      </c>
      <c r="P1932" s="19" t="str">
        <f>VLOOKUP(Coffee_data[[#This Row],[Area Code]],Location!$B$1:$E$157,3,FALSE)</f>
        <v>West</v>
      </c>
      <c r="Q1932" s="19" t="str">
        <f>VLOOKUP(Coffee_data[[#This Row],[Area Code]],Location!$B$1:$E$157,4,FALSE)</f>
        <v>Small Market</v>
      </c>
      <c r="R1932" s="56" t="str">
        <f>HLOOKUP(Coffee_data[[#This Row],[ProductId]],Product!$B$4:$O$7,2,FALSE)</f>
        <v>Regular</v>
      </c>
      <c r="S1932" s="56" t="str">
        <f>HLOOKUP(Coffee_data[[#This Row],[ProductId]],Product!$B$4:$O$7,3,FALSE)</f>
        <v>Tea</v>
      </c>
      <c r="T1932" s="56" t="str">
        <f>HLOOKUP(Coffee_data[[#This Row],[ProductId]],Product!$B$4:$O$7,4,FALSE)</f>
        <v>Green Tea</v>
      </c>
    </row>
    <row r="1933" spans="1:20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59</v>
      </c>
      <c r="J1933">
        <v>80</v>
      </c>
      <c r="K1933">
        <v>140</v>
      </c>
      <c r="L1933">
        <v>541</v>
      </c>
      <c r="M1933">
        <v>1</v>
      </c>
      <c r="N1933" s="2">
        <v>41943</v>
      </c>
      <c r="O1933" s="19" t="str">
        <f>VLOOKUP(Coffee_data[[#This Row],[Area Code]],Location!$B$1:$E$157,2,FALSE)</f>
        <v>Oregon</v>
      </c>
      <c r="P1933" s="19" t="str">
        <f>VLOOKUP(Coffee_data[[#This Row],[Area Code]],Location!$B$1:$E$157,3,FALSE)</f>
        <v>West</v>
      </c>
      <c r="Q1933" s="19" t="str">
        <f>VLOOKUP(Coffee_data[[#This Row],[Area Code]],Location!$B$1:$E$157,4,FALSE)</f>
        <v>Small Market</v>
      </c>
      <c r="R1933" s="56" t="str">
        <f>HLOOKUP(Coffee_data[[#This Row],[ProductId]],Product!$B$4:$O$7,2,FALSE)</f>
        <v>Regular</v>
      </c>
      <c r="S1933" s="56" t="str">
        <f>HLOOKUP(Coffee_data[[#This Row],[ProductId]],Product!$B$4:$O$7,3,FALSE)</f>
        <v>Coffee</v>
      </c>
      <c r="T1933" s="56" t="str">
        <f>HLOOKUP(Coffee_data[[#This Row],[ProductId]],Product!$B$4:$O$7,4,FALSE)</f>
        <v>Amaretto</v>
      </c>
    </row>
    <row r="1934" spans="1:20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58</v>
      </c>
      <c r="J1934">
        <v>90</v>
      </c>
      <c r="K1934">
        <v>148</v>
      </c>
      <c r="L1934">
        <v>971</v>
      </c>
      <c r="M1934">
        <v>2</v>
      </c>
      <c r="N1934" s="2">
        <v>41943</v>
      </c>
      <c r="O1934" s="19" t="str">
        <f>VLOOKUP(Coffee_data[[#This Row],[Area Code]],Location!$B$1:$E$157,2,FALSE)</f>
        <v>Oregon</v>
      </c>
      <c r="P1934" s="19" t="str">
        <f>VLOOKUP(Coffee_data[[#This Row],[Area Code]],Location!$B$1:$E$157,3,FALSE)</f>
        <v>West</v>
      </c>
      <c r="Q1934" s="19" t="str">
        <f>VLOOKUP(Coffee_data[[#This Row],[Area Code]],Location!$B$1:$E$157,4,FALSE)</f>
        <v>Small Market</v>
      </c>
      <c r="R1934" s="56" t="str">
        <f>HLOOKUP(Coffee_data[[#This Row],[ProductId]],Product!$B$4:$O$7,2,FALSE)</f>
        <v>Regular</v>
      </c>
      <c r="S1934" s="56" t="str">
        <f>HLOOKUP(Coffee_data[[#This Row],[ProductId]],Product!$B$4:$O$7,3,FALSE)</f>
        <v>Coffee</v>
      </c>
      <c r="T1934" s="56" t="str">
        <f>HLOOKUP(Coffee_data[[#This Row],[ProductId]],Product!$B$4:$O$7,4,FALSE)</f>
        <v>Columbian</v>
      </c>
    </row>
    <row r="1935" spans="1:20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53</v>
      </c>
      <c r="J1935">
        <v>80</v>
      </c>
      <c r="K1935">
        <v>133</v>
      </c>
      <c r="L1935">
        <v>503</v>
      </c>
      <c r="M1935">
        <v>3</v>
      </c>
      <c r="N1935" s="2">
        <v>41943</v>
      </c>
      <c r="O1935" s="19" t="str">
        <f>VLOOKUP(Coffee_data[[#This Row],[Area Code]],Location!$B$1:$E$157,2,FALSE)</f>
        <v>Oregon</v>
      </c>
      <c r="P1935" s="19" t="str">
        <f>VLOOKUP(Coffee_data[[#This Row],[Area Code]],Location!$B$1:$E$157,3,FALSE)</f>
        <v>West</v>
      </c>
      <c r="Q1935" s="19" t="str">
        <f>VLOOKUP(Coffee_data[[#This Row],[Area Code]],Location!$B$1:$E$157,4,FALSE)</f>
        <v>Small Market</v>
      </c>
      <c r="R1935" s="56" t="str">
        <f>HLOOKUP(Coffee_data[[#This Row],[ProductId]],Product!$B$4:$O$7,2,FALSE)</f>
        <v>Decaf</v>
      </c>
      <c r="S1935" s="56" t="str">
        <f>HLOOKUP(Coffee_data[[#This Row],[ProductId]],Product!$B$4:$O$7,3,FALSE)</f>
        <v>Coffee</v>
      </c>
      <c r="T1935" s="56" t="str">
        <f>HLOOKUP(Coffee_data[[#This Row],[ProductId]],Product!$B$4:$O$7,4,FALSE)</f>
        <v>Decaf Irish Cream</v>
      </c>
    </row>
    <row r="1936" spans="1:20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54</v>
      </c>
      <c r="J1936">
        <v>70</v>
      </c>
      <c r="K1936">
        <v>116</v>
      </c>
      <c r="L1936">
        <v>541</v>
      </c>
      <c r="M1936">
        <v>4</v>
      </c>
      <c r="N1936" s="2">
        <v>41943</v>
      </c>
      <c r="O1936" s="19" t="str">
        <f>VLOOKUP(Coffee_data[[#This Row],[Area Code]],Location!$B$1:$E$157,2,FALSE)</f>
        <v>Oregon</v>
      </c>
      <c r="P1936" s="19" t="str">
        <f>VLOOKUP(Coffee_data[[#This Row],[Area Code]],Location!$B$1:$E$157,3,FALSE)</f>
        <v>West</v>
      </c>
      <c r="Q1936" s="19" t="str">
        <f>VLOOKUP(Coffee_data[[#This Row],[Area Code]],Location!$B$1:$E$157,4,FALSE)</f>
        <v>Small Market</v>
      </c>
      <c r="R1936" s="56" t="str">
        <f>HLOOKUP(Coffee_data[[#This Row],[ProductId]],Product!$B$4:$O$7,2,FALSE)</f>
        <v>Regular</v>
      </c>
      <c r="S1936" s="56" t="str">
        <f>HLOOKUP(Coffee_data[[#This Row],[ProductId]],Product!$B$4:$O$7,3,FALSE)</f>
        <v>Espresso</v>
      </c>
      <c r="T1936" s="56" t="str">
        <f>HLOOKUP(Coffee_data[[#This Row],[ProductId]],Product!$B$4:$O$7,4,FALSE)</f>
        <v>Caffe Latte</v>
      </c>
    </row>
    <row r="1937" spans="1:20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45</v>
      </c>
      <c r="J1937">
        <v>80</v>
      </c>
      <c r="K1937">
        <v>135</v>
      </c>
      <c r="L1937">
        <v>503</v>
      </c>
      <c r="M1937">
        <v>5</v>
      </c>
      <c r="N1937" s="2">
        <v>41943</v>
      </c>
      <c r="O1937" s="19" t="str">
        <f>VLOOKUP(Coffee_data[[#This Row],[Area Code]],Location!$B$1:$E$157,2,FALSE)</f>
        <v>Oregon</v>
      </c>
      <c r="P1937" s="19" t="str">
        <f>VLOOKUP(Coffee_data[[#This Row],[Area Code]],Location!$B$1:$E$157,3,FALSE)</f>
        <v>West</v>
      </c>
      <c r="Q1937" s="19" t="str">
        <f>VLOOKUP(Coffee_data[[#This Row],[Area Code]],Location!$B$1:$E$157,4,FALSE)</f>
        <v>Small Market</v>
      </c>
      <c r="R1937" s="56" t="str">
        <f>HLOOKUP(Coffee_data[[#This Row],[ProductId]],Product!$B$4:$O$7,2,FALSE)</f>
        <v>Regular</v>
      </c>
      <c r="S1937" s="56" t="str">
        <f>HLOOKUP(Coffee_data[[#This Row],[ProductId]],Product!$B$4:$O$7,3,FALSE)</f>
        <v>Espresso</v>
      </c>
      <c r="T1937" s="56" t="str">
        <f>HLOOKUP(Coffee_data[[#This Row],[ProductId]],Product!$B$4:$O$7,4,FALSE)</f>
        <v>Caffe Mocha</v>
      </c>
    </row>
    <row r="1938" spans="1:20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41943</v>
      </c>
      <c r="O1938" s="19" t="str">
        <f>VLOOKUP(Coffee_data[[#This Row],[Area Code]],Location!$B$1:$E$157,2,FALSE)</f>
        <v>Oregon</v>
      </c>
      <c r="P1938" s="19" t="str">
        <f>VLOOKUP(Coffee_data[[#This Row],[Area Code]],Location!$B$1:$E$157,3,FALSE)</f>
        <v>West</v>
      </c>
      <c r="Q1938" s="19" t="str">
        <f>VLOOKUP(Coffee_data[[#This Row],[Area Code]],Location!$B$1:$E$157,4,FALSE)</f>
        <v>Small Market</v>
      </c>
      <c r="R1938" s="56" t="str">
        <f>HLOOKUP(Coffee_data[[#This Row],[ProductId]],Product!$B$4:$O$7,2,FALSE)</f>
        <v>Decaf</v>
      </c>
      <c r="S1938" s="56" t="str">
        <f>HLOOKUP(Coffee_data[[#This Row],[ProductId]],Product!$B$4:$O$7,3,FALSE)</f>
        <v>Espresso</v>
      </c>
      <c r="T1938" s="56" t="str">
        <f>HLOOKUP(Coffee_data[[#This Row],[ProductId]],Product!$B$4:$O$7,4,FALSE)</f>
        <v>Decaf Espresso</v>
      </c>
    </row>
    <row r="1939" spans="1:20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146</v>
      </c>
      <c r="J1939">
        <v>180</v>
      </c>
      <c r="K1939">
        <v>292</v>
      </c>
      <c r="L1939">
        <v>206</v>
      </c>
      <c r="M1939">
        <v>8</v>
      </c>
      <c r="N1939" s="2">
        <v>41943</v>
      </c>
      <c r="O1939" s="19" t="str">
        <f>VLOOKUP(Coffee_data[[#This Row],[Area Code]],Location!$B$1:$E$157,2,FALSE)</f>
        <v>Washington</v>
      </c>
      <c r="P1939" s="19" t="str">
        <f>VLOOKUP(Coffee_data[[#This Row],[Area Code]],Location!$B$1:$E$157,3,FALSE)</f>
        <v>West</v>
      </c>
      <c r="Q1939" s="19" t="str">
        <f>VLOOKUP(Coffee_data[[#This Row],[Area Code]],Location!$B$1:$E$157,4,FALSE)</f>
        <v>Small Market</v>
      </c>
      <c r="R1939" s="56" t="str">
        <f>HLOOKUP(Coffee_data[[#This Row],[ProductId]],Product!$B$4:$O$7,2,FALSE)</f>
        <v>Decaf</v>
      </c>
      <c r="S1939" s="56" t="str">
        <f>HLOOKUP(Coffee_data[[#This Row],[ProductId]],Product!$B$4:$O$7,3,FALSE)</f>
        <v>Herbal Tea</v>
      </c>
      <c r="T1939" s="56" t="str">
        <f>HLOOKUP(Coffee_data[[#This Row],[ProductId]],Product!$B$4:$O$7,4,FALSE)</f>
        <v>Chamomile</v>
      </c>
    </row>
    <row r="1940" spans="1:20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31</v>
      </c>
      <c r="J1940">
        <v>60</v>
      </c>
      <c r="K1940">
        <v>100</v>
      </c>
      <c r="L1940">
        <v>509</v>
      </c>
      <c r="M1940">
        <v>9</v>
      </c>
      <c r="N1940" s="2">
        <v>41943</v>
      </c>
      <c r="O1940" s="19" t="str">
        <f>VLOOKUP(Coffee_data[[#This Row],[Area Code]],Location!$B$1:$E$157,2,FALSE)</f>
        <v>Washington</v>
      </c>
      <c r="P1940" s="19" t="str">
        <f>VLOOKUP(Coffee_data[[#This Row],[Area Code]],Location!$B$1:$E$157,3,FALSE)</f>
        <v>West</v>
      </c>
      <c r="Q1940" s="19" t="str">
        <f>VLOOKUP(Coffee_data[[#This Row],[Area Code]],Location!$B$1:$E$157,4,FALSE)</f>
        <v>Small Market</v>
      </c>
      <c r="R1940" s="56" t="str">
        <f>HLOOKUP(Coffee_data[[#This Row],[ProductId]],Product!$B$4:$O$7,2,FALSE)</f>
        <v>Decaf</v>
      </c>
      <c r="S1940" s="56" t="str">
        <f>HLOOKUP(Coffee_data[[#This Row],[ProductId]],Product!$B$4:$O$7,3,FALSE)</f>
        <v>Herbal Tea</v>
      </c>
      <c r="T1940" s="56" t="str">
        <f>HLOOKUP(Coffee_data[[#This Row],[ProductId]],Product!$B$4:$O$7,4,FALSE)</f>
        <v>Lemon</v>
      </c>
    </row>
    <row r="1941" spans="1:20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19</v>
      </c>
      <c r="J1941">
        <v>70</v>
      </c>
      <c r="K1941">
        <v>89</v>
      </c>
      <c r="L1941">
        <v>425</v>
      </c>
      <c r="M1941">
        <v>11</v>
      </c>
      <c r="N1941" s="2">
        <v>41943</v>
      </c>
      <c r="O1941" s="19" t="str">
        <f>VLOOKUP(Coffee_data[[#This Row],[Area Code]],Location!$B$1:$E$157,2,FALSE)</f>
        <v>Washington</v>
      </c>
      <c r="P1941" s="19" t="str">
        <f>VLOOKUP(Coffee_data[[#This Row],[Area Code]],Location!$B$1:$E$157,3,FALSE)</f>
        <v>West</v>
      </c>
      <c r="Q1941" s="19" t="str">
        <f>VLOOKUP(Coffee_data[[#This Row],[Area Code]],Location!$B$1:$E$157,4,FALSE)</f>
        <v>Small Market</v>
      </c>
      <c r="R1941" s="56" t="str">
        <f>HLOOKUP(Coffee_data[[#This Row],[ProductId]],Product!$B$4:$O$7,2,FALSE)</f>
        <v>Regular</v>
      </c>
      <c r="S1941" s="56" t="str">
        <f>HLOOKUP(Coffee_data[[#This Row],[ProductId]],Product!$B$4:$O$7,3,FALSE)</f>
        <v>Tea</v>
      </c>
      <c r="T1941" s="56" t="str">
        <f>HLOOKUP(Coffee_data[[#This Row],[ProductId]],Product!$B$4:$O$7,4,FALSE)</f>
        <v>Darjeeling</v>
      </c>
    </row>
    <row r="1942" spans="1:20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18</v>
      </c>
      <c r="J1942">
        <v>50</v>
      </c>
      <c r="K1942">
        <v>80</v>
      </c>
      <c r="L1942">
        <v>206</v>
      </c>
      <c r="M1942">
        <v>12</v>
      </c>
      <c r="N1942" s="2">
        <v>41943</v>
      </c>
      <c r="O1942" s="19" t="str">
        <f>VLOOKUP(Coffee_data[[#This Row],[Area Code]],Location!$B$1:$E$157,2,FALSE)</f>
        <v>Washington</v>
      </c>
      <c r="P1942" s="19" t="str">
        <f>VLOOKUP(Coffee_data[[#This Row],[Area Code]],Location!$B$1:$E$157,3,FALSE)</f>
        <v>West</v>
      </c>
      <c r="Q1942" s="19" t="str">
        <f>VLOOKUP(Coffee_data[[#This Row],[Area Code]],Location!$B$1:$E$157,4,FALSE)</f>
        <v>Small Market</v>
      </c>
      <c r="R1942" s="56" t="str">
        <f>HLOOKUP(Coffee_data[[#This Row],[ProductId]],Product!$B$4:$O$7,2,FALSE)</f>
        <v>Regular</v>
      </c>
      <c r="S1942" s="56" t="str">
        <f>HLOOKUP(Coffee_data[[#This Row],[ProductId]],Product!$B$4:$O$7,3,FALSE)</f>
        <v>Tea</v>
      </c>
      <c r="T1942" s="56" t="str">
        <f>HLOOKUP(Coffee_data[[#This Row],[ProductId]],Product!$B$4:$O$7,4,FALSE)</f>
        <v>Earl Grey</v>
      </c>
    </row>
    <row r="1943" spans="1:20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27</v>
      </c>
      <c r="J1943">
        <v>60</v>
      </c>
      <c r="K1943">
        <v>87</v>
      </c>
      <c r="L1943">
        <v>206</v>
      </c>
      <c r="M1943">
        <v>13</v>
      </c>
      <c r="N1943" s="2">
        <v>41943</v>
      </c>
      <c r="O1943" s="19" t="str">
        <f>VLOOKUP(Coffee_data[[#This Row],[Area Code]],Location!$B$1:$E$157,2,FALSE)</f>
        <v>Washington</v>
      </c>
      <c r="P1943" s="19" t="str">
        <f>VLOOKUP(Coffee_data[[#This Row],[Area Code]],Location!$B$1:$E$157,3,FALSE)</f>
        <v>West</v>
      </c>
      <c r="Q1943" s="19" t="str">
        <f>VLOOKUP(Coffee_data[[#This Row],[Area Code]],Location!$B$1:$E$157,4,FALSE)</f>
        <v>Small Market</v>
      </c>
      <c r="R1943" s="56" t="str">
        <f>HLOOKUP(Coffee_data[[#This Row],[ProductId]],Product!$B$4:$O$7,2,FALSE)</f>
        <v>Regular</v>
      </c>
      <c r="S1943" s="56" t="str">
        <f>HLOOKUP(Coffee_data[[#This Row],[ProductId]],Product!$B$4:$O$7,3,FALSE)</f>
        <v>Tea</v>
      </c>
      <c r="T1943" s="56" t="str">
        <f>HLOOKUP(Coffee_data[[#This Row],[ProductId]],Product!$B$4:$O$7,4,FALSE)</f>
        <v>Green Tea</v>
      </c>
    </row>
    <row r="1944" spans="1:20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178</v>
      </c>
      <c r="L1944">
        <v>425</v>
      </c>
      <c r="M1944">
        <v>2</v>
      </c>
      <c r="N1944" s="2">
        <v>41943</v>
      </c>
      <c r="O1944" s="19" t="str">
        <f>VLOOKUP(Coffee_data[[#This Row],[Area Code]],Location!$B$1:$E$157,2,FALSE)</f>
        <v>Washington</v>
      </c>
      <c r="P1944" s="19" t="str">
        <f>VLOOKUP(Coffee_data[[#This Row],[Area Code]],Location!$B$1:$E$157,3,FALSE)</f>
        <v>West</v>
      </c>
      <c r="Q1944" s="19" t="str">
        <f>VLOOKUP(Coffee_data[[#This Row],[Area Code]],Location!$B$1:$E$157,4,FALSE)</f>
        <v>Small Market</v>
      </c>
      <c r="R1944" s="56" t="str">
        <f>HLOOKUP(Coffee_data[[#This Row],[ProductId]],Product!$B$4:$O$7,2,FALSE)</f>
        <v>Regular</v>
      </c>
      <c r="S1944" s="56" t="str">
        <f>HLOOKUP(Coffee_data[[#This Row],[ProductId]],Product!$B$4:$O$7,3,FALSE)</f>
        <v>Coffee</v>
      </c>
      <c r="T1944" s="56" t="str">
        <f>HLOOKUP(Coffee_data[[#This Row],[ProductId]],Product!$B$4:$O$7,4,FALSE)</f>
        <v>Columbian</v>
      </c>
    </row>
    <row r="1945" spans="1:20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122</v>
      </c>
      <c r="J1945">
        <v>150</v>
      </c>
      <c r="K1945">
        <v>263</v>
      </c>
      <c r="L1945">
        <v>253</v>
      </c>
      <c r="M1945">
        <v>3</v>
      </c>
      <c r="N1945" s="2">
        <v>41943</v>
      </c>
      <c r="O1945" s="19" t="str">
        <f>VLOOKUP(Coffee_data[[#This Row],[Area Code]],Location!$B$1:$E$157,2,FALSE)</f>
        <v>Washington</v>
      </c>
      <c r="P1945" s="19" t="str">
        <f>VLOOKUP(Coffee_data[[#This Row],[Area Code]],Location!$B$1:$E$157,3,FALSE)</f>
        <v>West</v>
      </c>
      <c r="Q1945" s="19" t="str">
        <f>VLOOKUP(Coffee_data[[#This Row],[Area Code]],Location!$B$1:$E$157,4,FALSE)</f>
        <v>Small Market</v>
      </c>
      <c r="R1945" s="56" t="str">
        <f>HLOOKUP(Coffee_data[[#This Row],[ProductId]],Product!$B$4:$O$7,2,FALSE)</f>
        <v>Decaf</v>
      </c>
      <c r="S1945" s="56" t="str">
        <f>HLOOKUP(Coffee_data[[#This Row],[ProductId]],Product!$B$4:$O$7,3,FALSE)</f>
        <v>Coffee</v>
      </c>
      <c r="T1945" s="56" t="str">
        <f>HLOOKUP(Coffee_data[[#This Row],[ProductId]],Product!$B$4:$O$7,4,FALSE)</f>
        <v>Decaf Irish Cream</v>
      </c>
    </row>
    <row r="1946" spans="1:20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46</v>
      </c>
      <c r="L1946">
        <v>253</v>
      </c>
      <c r="M1946">
        <v>4</v>
      </c>
      <c r="N1946" s="2">
        <v>41943</v>
      </c>
      <c r="O1946" s="19" t="str">
        <f>VLOOKUP(Coffee_data[[#This Row],[Area Code]],Location!$B$1:$E$157,2,FALSE)</f>
        <v>Washington</v>
      </c>
      <c r="P1946" s="19" t="str">
        <f>VLOOKUP(Coffee_data[[#This Row],[Area Code]],Location!$B$1:$E$157,3,FALSE)</f>
        <v>West</v>
      </c>
      <c r="Q1946" s="19" t="str">
        <f>VLOOKUP(Coffee_data[[#This Row],[Area Code]],Location!$B$1:$E$157,4,FALSE)</f>
        <v>Small Market</v>
      </c>
      <c r="R1946" s="56" t="str">
        <f>HLOOKUP(Coffee_data[[#This Row],[ProductId]],Product!$B$4:$O$7,2,FALSE)</f>
        <v>Regular</v>
      </c>
      <c r="S1946" s="56" t="str">
        <f>HLOOKUP(Coffee_data[[#This Row],[ProductId]],Product!$B$4:$O$7,3,FALSE)</f>
        <v>Espresso</v>
      </c>
      <c r="T1946" s="56" t="str">
        <f>HLOOKUP(Coffee_data[[#This Row],[ProductId]],Product!$B$4:$O$7,4,FALSE)</f>
        <v>Caffe Latte</v>
      </c>
    </row>
    <row r="1947" spans="1:20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45</v>
      </c>
      <c r="J1947">
        <v>60</v>
      </c>
      <c r="K1947">
        <v>110</v>
      </c>
      <c r="L1947">
        <v>425</v>
      </c>
      <c r="M1947">
        <v>5</v>
      </c>
      <c r="N1947" s="2">
        <v>41943</v>
      </c>
      <c r="O1947" s="19" t="str">
        <f>VLOOKUP(Coffee_data[[#This Row],[Area Code]],Location!$B$1:$E$157,2,FALSE)</f>
        <v>Washington</v>
      </c>
      <c r="P1947" s="19" t="str">
        <f>VLOOKUP(Coffee_data[[#This Row],[Area Code]],Location!$B$1:$E$157,3,FALSE)</f>
        <v>West</v>
      </c>
      <c r="Q1947" s="19" t="str">
        <f>VLOOKUP(Coffee_data[[#This Row],[Area Code]],Location!$B$1:$E$157,4,FALSE)</f>
        <v>Small Market</v>
      </c>
      <c r="R1947" s="56" t="str">
        <f>HLOOKUP(Coffee_data[[#This Row],[ProductId]],Product!$B$4:$O$7,2,FALSE)</f>
        <v>Regular</v>
      </c>
      <c r="S1947" s="56" t="str">
        <f>HLOOKUP(Coffee_data[[#This Row],[ProductId]],Product!$B$4:$O$7,3,FALSE)</f>
        <v>Espresso</v>
      </c>
      <c r="T1947" s="56" t="str">
        <f>HLOOKUP(Coffee_data[[#This Row],[ProductId]],Product!$B$4:$O$7,4,FALSE)</f>
        <v>Caffe Mocha</v>
      </c>
    </row>
    <row r="1948" spans="1:20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64</v>
      </c>
      <c r="J1948">
        <v>80</v>
      </c>
      <c r="K1948">
        <v>150</v>
      </c>
      <c r="L1948">
        <v>206</v>
      </c>
      <c r="M1948">
        <v>6</v>
      </c>
      <c r="N1948" s="2">
        <v>41943</v>
      </c>
      <c r="O1948" s="19" t="str">
        <f>VLOOKUP(Coffee_data[[#This Row],[Area Code]],Location!$B$1:$E$157,2,FALSE)</f>
        <v>Washington</v>
      </c>
      <c r="P1948" s="19" t="str">
        <f>VLOOKUP(Coffee_data[[#This Row],[Area Code]],Location!$B$1:$E$157,3,FALSE)</f>
        <v>West</v>
      </c>
      <c r="Q1948" s="19" t="str">
        <f>VLOOKUP(Coffee_data[[#This Row],[Area Code]],Location!$B$1:$E$157,4,FALSE)</f>
        <v>Small Market</v>
      </c>
      <c r="R1948" s="56" t="str">
        <f>HLOOKUP(Coffee_data[[#This Row],[ProductId]],Product!$B$4:$O$7,2,FALSE)</f>
        <v>Decaf</v>
      </c>
      <c r="S1948" s="56" t="str">
        <f>HLOOKUP(Coffee_data[[#This Row],[ProductId]],Product!$B$4:$O$7,3,FALSE)</f>
        <v>Espresso</v>
      </c>
      <c r="T1948" s="56" t="str">
        <f>HLOOKUP(Coffee_data[[#This Row],[ProductId]],Product!$B$4:$O$7,4,FALSE)</f>
        <v>Decaf Espresso</v>
      </c>
    </row>
    <row r="1949" spans="1:20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69</v>
      </c>
      <c r="L1949">
        <v>303</v>
      </c>
      <c r="M1949">
        <v>11</v>
      </c>
      <c r="N1949" s="2">
        <v>41973</v>
      </c>
      <c r="O1949" s="19" t="str">
        <f>VLOOKUP(Coffee_data[[#This Row],[Area Code]],Location!$B$1:$E$157,2,FALSE)</f>
        <v>Colorado</v>
      </c>
      <c r="P1949" s="19" t="str">
        <f>VLOOKUP(Coffee_data[[#This Row],[Area Code]],Location!$B$1:$E$157,3,FALSE)</f>
        <v>Central</v>
      </c>
      <c r="Q1949" s="19" t="str">
        <f>VLOOKUP(Coffee_data[[#This Row],[Area Code]],Location!$B$1:$E$157,4,FALSE)</f>
        <v>Major Market</v>
      </c>
      <c r="R1949" s="56" t="str">
        <f>HLOOKUP(Coffee_data[[#This Row],[ProductId]],Product!$B$4:$O$7,2,FALSE)</f>
        <v>Regular</v>
      </c>
      <c r="S1949" s="56" t="str">
        <f>HLOOKUP(Coffee_data[[#This Row],[ProductId]],Product!$B$4:$O$7,3,FALSE)</f>
        <v>Tea</v>
      </c>
      <c r="T1949" s="56" t="str">
        <f>HLOOKUP(Coffee_data[[#This Row],[ProductId]],Product!$B$4:$O$7,4,FALSE)</f>
        <v>Darjeeling</v>
      </c>
    </row>
    <row r="1950" spans="1:20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41973</v>
      </c>
      <c r="O1950" s="19" t="str">
        <f>VLOOKUP(Coffee_data[[#This Row],[Area Code]],Location!$B$1:$E$157,2,FALSE)</f>
        <v>Colorado</v>
      </c>
      <c r="P1950" s="19" t="str">
        <f>VLOOKUP(Coffee_data[[#This Row],[Area Code]],Location!$B$1:$E$157,3,FALSE)</f>
        <v>Central</v>
      </c>
      <c r="Q1950" s="19" t="str">
        <f>VLOOKUP(Coffee_data[[#This Row],[Area Code]],Location!$B$1:$E$157,4,FALSE)</f>
        <v>Major Market</v>
      </c>
      <c r="R1950" s="56" t="str">
        <f>HLOOKUP(Coffee_data[[#This Row],[ProductId]],Product!$B$4:$O$7,2,FALSE)</f>
        <v>Regular</v>
      </c>
      <c r="S1950" s="56" t="str">
        <f>HLOOKUP(Coffee_data[[#This Row],[ProductId]],Product!$B$4:$O$7,3,FALSE)</f>
        <v>Tea</v>
      </c>
      <c r="T1950" s="56" t="str">
        <f>HLOOKUP(Coffee_data[[#This Row],[ProductId]],Product!$B$4:$O$7,4,FALSE)</f>
        <v>Earl Grey</v>
      </c>
    </row>
    <row r="1951" spans="1:20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163</v>
      </c>
      <c r="L1951">
        <v>719</v>
      </c>
      <c r="M1951">
        <v>13</v>
      </c>
      <c r="N1951" s="2">
        <v>41973</v>
      </c>
      <c r="O1951" s="19" t="str">
        <f>VLOOKUP(Coffee_data[[#This Row],[Area Code]],Location!$B$1:$E$157,2,FALSE)</f>
        <v>Colorado</v>
      </c>
      <c r="P1951" s="19" t="str">
        <f>VLOOKUP(Coffee_data[[#This Row],[Area Code]],Location!$B$1:$E$157,3,FALSE)</f>
        <v>Central</v>
      </c>
      <c r="Q1951" s="19" t="str">
        <f>VLOOKUP(Coffee_data[[#This Row],[Area Code]],Location!$B$1:$E$157,4,FALSE)</f>
        <v>Major Market</v>
      </c>
      <c r="R1951" s="56" t="str">
        <f>HLOOKUP(Coffee_data[[#This Row],[ProductId]],Product!$B$4:$O$7,2,FALSE)</f>
        <v>Regular</v>
      </c>
      <c r="S1951" s="56" t="str">
        <f>HLOOKUP(Coffee_data[[#This Row],[ProductId]],Product!$B$4:$O$7,3,FALSE)</f>
        <v>Tea</v>
      </c>
      <c r="T1951" s="56" t="str">
        <f>HLOOKUP(Coffee_data[[#This Row],[ProductId]],Product!$B$4:$O$7,4,FALSE)</f>
        <v>Green Tea</v>
      </c>
    </row>
    <row r="1952" spans="1:20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272</v>
      </c>
      <c r="L1952">
        <v>303</v>
      </c>
      <c r="M1952">
        <v>8</v>
      </c>
      <c r="N1952" s="2">
        <v>41973</v>
      </c>
      <c r="O1952" s="19" t="str">
        <f>VLOOKUP(Coffee_data[[#This Row],[Area Code]],Location!$B$1:$E$157,2,FALSE)</f>
        <v>Colorado</v>
      </c>
      <c r="P1952" s="19" t="str">
        <f>VLOOKUP(Coffee_data[[#This Row],[Area Code]],Location!$B$1:$E$157,3,FALSE)</f>
        <v>Central</v>
      </c>
      <c r="Q1952" s="19" t="str">
        <f>VLOOKUP(Coffee_data[[#This Row],[Area Code]],Location!$B$1:$E$157,4,FALSE)</f>
        <v>Major Market</v>
      </c>
      <c r="R1952" s="56" t="str">
        <f>HLOOKUP(Coffee_data[[#This Row],[ProductId]],Product!$B$4:$O$7,2,FALSE)</f>
        <v>Decaf</v>
      </c>
      <c r="S1952" s="56" t="str">
        <f>HLOOKUP(Coffee_data[[#This Row],[ProductId]],Product!$B$4:$O$7,3,FALSE)</f>
        <v>Herbal Tea</v>
      </c>
      <c r="T1952" s="56" t="str">
        <f>HLOOKUP(Coffee_data[[#This Row],[ProductId]],Product!$B$4:$O$7,4,FALSE)</f>
        <v>Chamomile</v>
      </c>
    </row>
    <row r="1953" spans="1:20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49</v>
      </c>
      <c r="J1953">
        <v>60</v>
      </c>
      <c r="K1953">
        <v>100</v>
      </c>
      <c r="L1953">
        <v>970</v>
      </c>
      <c r="M1953">
        <v>9</v>
      </c>
      <c r="N1953" s="2">
        <v>41973</v>
      </c>
      <c r="O1953" s="19" t="str">
        <f>VLOOKUP(Coffee_data[[#This Row],[Area Code]],Location!$B$1:$E$157,2,FALSE)</f>
        <v>Colorado</v>
      </c>
      <c r="P1953" s="19" t="str">
        <f>VLOOKUP(Coffee_data[[#This Row],[Area Code]],Location!$B$1:$E$157,3,FALSE)</f>
        <v>Central</v>
      </c>
      <c r="Q1953" s="19" t="str">
        <f>VLOOKUP(Coffee_data[[#This Row],[Area Code]],Location!$B$1:$E$157,4,FALSE)</f>
        <v>Major Market</v>
      </c>
      <c r="R1953" s="56" t="str">
        <f>HLOOKUP(Coffee_data[[#This Row],[ProductId]],Product!$B$4:$O$7,2,FALSE)</f>
        <v>Decaf</v>
      </c>
      <c r="S1953" s="56" t="str">
        <f>HLOOKUP(Coffee_data[[#This Row],[ProductId]],Product!$B$4:$O$7,3,FALSE)</f>
        <v>Herbal Tea</v>
      </c>
      <c r="T1953" s="56" t="str">
        <f>HLOOKUP(Coffee_data[[#This Row],[ProductId]],Product!$B$4:$O$7,4,FALSE)</f>
        <v>Lemon</v>
      </c>
    </row>
    <row r="1954" spans="1:20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60</v>
      </c>
      <c r="J1954">
        <v>60</v>
      </c>
      <c r="K1954">
        <v>100</v>
      </c>
      <c r="L1954">
        <v>303</v>
      </c>
      <c r="M1954">
        <v>10</v>
      </c>
      <c r="N1954" s="2">
        <v>41973</v>
      </c>
      <c r="O1954" s="19" t="str">
        <f>VLOOKUP(Coffee_data[[#This Row],[Area Code]],Location!$B$1:$E$157,2,FALSE)</f>
        <v>Colorado</v>
      </c>
      <c r="P1954" s="19" t="str">
        <f>VLOOKUP(Coffee_data[[#This Row],[Area Code]],Location!$B$1:$E$157,3,FALSE)</f>
        <v>Central</v>
      </c>
      <c r="Q1954" s="19" t="str">
        <f>VLOOKUP(Coffee_data[[#This Row],[Area Code]],Location!$B$1:$E$157,4,FALSE)</f>
        <v>Major Market</v>
      </c>
      <c r="R1954" s="56" t="str">
        <f>HLOOKUP(Coffee_data[[#This Row],[ProductId]],Product!$B$4:$O$7,2,FALSE)</f>
        <v>Decaf</v>
      </c>
      <c r="S1954" s="56" t="str">
        <f>HLOOKUP(Coffee_data[[#This Row],[ProductId]],Product!$B$4:$O$7,3,FALSE)</f>
        <v>Herbal Tea</v>
      </c>
      <c r="T1954" s="56" t="str">
        <f>HLOOKUP(Coffee_data[[#This Row],[ProductId]],Product!$B$4:$O$7,4,FALSE)</f>
        <v>Mint</v>
      </c>
    </row>
    <row r="1955" spans="1:20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55</v>
      </c>
      <c r="J1955">
        <v>110</v>
      </c>
      <c r="K1955">
        <v>175</v>
      </c>
      <c r="L1955">
        <v>970</v>
      </c>
      <c r="M1955">
        <v>5</v>
      </c>
      <c r="N1955" s="2">
        <v>41973</v>
      </c>
      <c r="O1955" s="19" t="str">
        <f>VLOOKUP(Coffee_data[[#This Row],[Area Code]],Location!$B$1:$E$157,2,FALSE)</f>
        <v>Colorado</v>
      </c>
      <c r="P1955" s="19" t="str">
        <f>VLOOKUP(Coffee_data[[#This Row],[Area Code]],Location!$B$1:$E$157,3,FALSE)</f>
        <v>Central</v>
      </c>
      <c r="Q1955" s="19" t="str">
        <f>VLOOKUP(Coffee_data[[#This Row],[Area Code]],Location!$B$1:$E$157,4,FALSE)</f>
        <v>Major Market</v>
      </c>
      <c r="R1955" s="56" t="str">
        <f>HLOOKUP(Coffee_data[[#This Row],[ProductId]],Product!$B$4:$O$7,2,FALSE)</f>
        <v>Regular</v>
      </c>
      <c r="S1955" s="56" t="str">
        <f>HLOOKUP(Coffee_data[[#This Row],[ProductId]],Product!$B$4:$O$7,3,FALSE)</f>
        <v>Espresso</v>
      </c>
      <c r="T1955" s="56" t="str">
        <f>HLOOKUP(Coffee_data[[#This Row],[ProductId]],Product!$B$4:$O$7,4,FALSE)</f>
        <v>Caffe Mocha</v>
      </c>
    </row>
    <row r="1956" spans="1:20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216</v>
      </c>
      <c r="L1956">
        <v>970</v>
      </c>
      <c r="M1956">
        <v>6</v>
      </c>
      <c r="N1956" s="2">
        <v>41973</v>
      </c>
      <c r="O1956" s="19" t="str">
        <f>VLOOKUP(Coffee_data[[#This Row],[Area Code]],Location!$B$1:$E$157,2,FALSE)</f>
        <v>Colorado</v>
      </c>
      <c r="P1956" s="19" t="str">
        <f>VLOOKUP(Coffee_data[[#This Row],[Area Code]],Location!$B$1:$E$157,3,FALSE)</f>
        <v>Central</v>
      </c>
      <c r="Q1956" s="19" t="str">
        <f>VLOOKUP(Coffee_data[[#This Row],[Area Code]],Location!$B$1:$E$157,4,FALSE)</f>
        <v>Major Market</v>
      </c>
      <c r="R1956" s="56" t="str">
        <f>HLOOKUP(Coffee_data[[#This Row],[ProductId]],Product!$B$4:$O$7,2,FALSE)</f>
        <v>Decaf</v>
      </c>
      <c r="S1956" s="56" t="str">
        <f>HLOOKUP(Coffee_data[[#This Row],[ProductId]],Product!$B$4:$O$7,3,FALSE)</f>
        <v>Espresso</v>
      </c>
      <c r="T1956" s="56" t="str">
        <f>HLOOKUP(Coffee_data[[#This Row],[ProductId]],Product!$B$4:$O$7,4,FALSE)</f>
        <v>Decaf Espresso</v>
      </c>
    </row>
    <row r="1957" spans="1:20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77</v>
      </c>
      <c r="J1957">
        <v>120</v>
      </c>
      <c r="K1957">
        <v>197</v>
      </c>
      <c r="L1957">
        <v>720</v>
      </c>
      <c r="M1957">
        <v>3</v>
      </c>
      <c r="N1957" s="2">
        <v>41973</v>
      </c>
      <c r="O1957" s="19" t="str">
        <f>VLOOKUP(Coffee_data[[#This Row],[Area Code]],Location!$B$1:$E$157,2,FALSE)</f>
        <v>Colorado</v>
      </c>
      <c r="P1957" s="19" t="str">
        <f>VLOOKUP(Coffee_data[[#This Row],[Area Code]],Location!$B$1:$E$157,3,FALSE)</f>
        <v>Central</v>
      </c>
      <c r="Q1957" s="19" t="str">
        <f>VLOOKUP(Coffee_data[[#This Row],[Area Code]],Location!$B$1:$E$157,4,FALSE)</f>
        <v>Major Market</v>
      </c>
      <c r="R1957" s="56" t="str">
        <f>HLOOKUP(Coffee_data[[#This Row],[ProductId]],Product!$B$4:$O$7,2,FALSE)</f>
        <v>Decaf</v>
      </c>
      <c r="S1957" s="56" t="str">
        <f>HLOOKUP(Coffee_data[[#This Row],[ProductId]],Product!$B$4:$O$7,3,FALSE)</f>
        <v>Coffee</v>
      </c>
      <c r="T1957" s="56" t="str">
        <f>HLOOKUP(Coffee_data[[#This Row],[ProductId]],Product!$B$4:$O$7,4,FALSE)</f>
        <v>Decaf Irish Cream</v>
      </c>
    </row>
    <row r="1958" spans="1:20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41973</v>
      </c>
      <c r="O1958" s="19" t="str">
        <f>VLOOKUP(Coffee_data[[#This Row],[Area Code]],Location!$B$1:$E$157,2,FALSE)</f>
        <v>Colorado</v>
      </c>
      <c r="P1958" s="19" t="str">
        <f>VLOOKUP(Coffee_data[[#This Row],[Area Code]],Location!$B$1:$E$157,3,FALSE)</f>
        <v>Central</v>
      </c>
      <c r="Q1958" s="19" t="str">
        <f>VLOOKUP(Coffee_data[[#This Row],[Area Code]],Location!$B$1:$E$157,4,FALSE)</f>
        <v>Major Market</v>
      </c>
      <c r="R1958" s="56" t="str">
        <f>HLOOKUP(Coffee_data[[#This Row],[ProductId]],Product!$B$4:$O$7,2,FALSE)</f>
        <v>Regular</v>
      </c>
      <c r="S1958" s="56" t="str">
        <f>HLOOKUP(Coffee_data[[#This Row],[ProductId]],Product!$B$4:$O$7,3,FALSE)</f>
        <v>Coffee</v>
      </c>
      <c r="T1958" s="56" t="str">
        <f>HLOOKUP(Coffee_data[[#This Row],[ProductId]],Product!$B$4:$O$7,4,FALSE)</f>
        <v>Amaretto</v>
      </c>
    </row>
    <row r="1959" spans="1:20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38</v>
      </c>
      <c r="J1959">
        <v>50</v>
      </c>
      <c r="K1959">
        <v>92</v>
      </c>
      <c r="L1959">
        <v>970</v>
      </c>
      <c r="M1959">
        <v>2</v>
      </c>
      <c r="N1959" s="2">
        <v>41973</v>
      </c>
      <c r="O1959" s="19" t="str">
        <f>VLOOKUP(Coffee_data[[#This Row],[Area Code]],Location!$B$1:$E$157,2,FALSE)</f>
        <v>Colorado</v>
      </c>
      <c r="P1959" s="19" t="str">
        <f>VLOOKUP(Coffee_data[[#This Row],[Area Code]],Location!$B$1:$E$157,3,FALSE)</f>
        <v>Central</v>
      </c>
      <c r="Q1959" s="19" t="str">
        <f>VLOOKUP(Coffee_data[[#This Row],[Area Code]],Location!$B$1:$E$157,4,FALSE)</f>
        <v>Major Market</v>
      </c>
      <c r="R1959" s="56" t="str">
        <f>HLOOKUP(Coffee_data[[#This Row],[ProductId]],Product!$B$4:$O$7,2,FALSE)</f>
        <v>Regular</v>
      </c>
      <c r="S1959" s="56" t="str">
        <f>HLOOKUP(Coffee_data[[#This Row],[ProductId]],Product!$B$4:$O$7,3,FALSE)</f>
        <v>Coffee</v>
      </c>
      <c r="T1959" s="56" t="str">
        <f>HLOOKUP(Coffee_data[[#This Row],[ProductId]],Product!$B$4:$O$7,4,FALSE)</f>
        <v>Columbian</v>
      </c>
    </row>
    <row r="1960" spans="1:20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51</v>
      </c>
      <c r="J1960">
        <v>70</v>
      </c>
      <c r="K1960">
        <v>121</v>
      </c>
      <c r="L1960">
        <v>309</v>
      </c>
      <c r="M1960">
        <v>11</v>
      </c>
      <c r="N1960" s="2">
        <v>41973</v>
      </c>
      <c r="O1960" s="19" t="str">
        <f>VLOOKUP(Coffee_data[[#This Row],[Area Code]],Location!$B$1:$E$157,2,FALSE)</f>
        <v>Illinois</v>
      </c>
      <c r="P1960" s="19" t="str">
        <f>VLOOKUP(Coffee_data[[#This Row],[Area Code]],Location!$B$1:$E$157,3,FALSE)</f>
        <v>Central</v>
      </c>
      <c r="Q1960" s="19" t="str">
        <f>VLOOKUP(Coffee_data[[#This Row],[Area Code]],Location!$B$1:$E$157,4,FALSE)</f>
        <v>Major Market</v>
      </c>
      <c r="R1960" s="56" t="str">
        <f>HLOOKUP(Coffee_data[[#This Row],[ProductId]],Product!$B$4:$O$7,2,FALSE)</f>
        <v>Regular</v>
      </c>
      <c r="S1960" s="56" t="str">
        <f>HLOOKUP(Coffee_data[[#This Row],[ProductId]],Product!$B$4:$O$7,3,FALSE)</f>
        <v>Tea</v>
      </c>
      <c r="T1960" s="56" t="str">
        <f>HLOOKUP(Coffee_data[[#This Row],[ProductId]],Product!$B$4:$O$7,4,FALSE)</f>
        <v>Darjeeling</v>
      </c>
    </row>
    <row r="1961" spans="1:20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62</v>
      </c>
      <c r="J1961">
        <v>80</v>
      </c>
      <c r="K1961">
        <v>142</v>
      </c>
      <c r="L1961">
        <v>630</v>
      </c>
      <c r="M1961">
        <v>12</v>
      </c>
      <c r="N1961" s="2">
        <v>41973</v>
      </c>
      <c r="O1961" s="19" t="str">
        <f>VLOOKUP(Coffee_data[[#This Row],[Area Code]],Location!$B$1:$E$157,2,FALSE)</f>
        <v>Illinois</v>
      </c>
      <c r="P1961" s="19" t="str">
        <f>VLOOKUP(Coffee_data[[#This Row],[Area Code]],Location!$B$1:$E$157,3,FALSE)</f>
        <v>Central</v>
      </c>
      <c r="Q1961" s="19" t="str">
        <f>VLOOKUP(Coffee_data[[#This Row],[Area Code]],Location!$B$1:$E$157,4,FALSE)</f>
        <v>Major Market</v>
      </c>
      <c r="R1961" s="56" t="str">
        <f>HLOOKUP(Coffee_data[[#This Row],[ProductId]],Product!$B$4:$O$7,2,FALSE)</f>
        <v>Regular</v>
      </c>
      <c r="S1961" s="56" t="str">
        <f>HLOOKUP(Coffee_data[[#This Row],[ProductId]],Product!$B$4:$O$7,3,FALSE)</f>
        <v>Tea</v>
      </c>
      <c r="T1961" s="56" t="str">
        <f>HLOOKUP(Coffee_data[[#This Row],[ProductId]],Product!$B$4:$O$7,4,FALSE)</f>
        <v>Earl Grey</v>
      </c>
    </row>
    <row r="1962" spans="1:20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151</v>
      </c>
      <c r="J1962">
        <v>170</v>
      </c>
      <c r="K1962">
        <v>288</v>
      </c>
      <c r="L1962">
        <v>309</v>
      </c>
      <c r="M1962">
        <v>8</v>
      </c>
      <c r="N1962" s="2">
        <v>41973</v>
      </c>
      <c r="O1962" s="19" t="str">
        <f>VLOOKUP(Coffee_data[[#This Row],[Area Code]],Location!$B$1:$E$157,2,FALSE)</f>
        <v>Illinois</v>
      </c>
      <c r="P1962" s="19" t="str">
        <f>VLOOKUP(Coffee_data[[#This Row],[Area Code]],Location!$B$1:$E$157,3,FALSE)</f>
        <v>Central</v>
      </c>
      <c r="Q1962" s="19" t="str">
        <f>VLOOKUP(Coffee_data[[#This Row],[Area Code]],Location!$B$1:$E$157,4,FALSE)</f>
        <v>Major Market</v>
      </c>
      <c r="R1962" s="56" t="str">
        <f>HLOOKUP(Coffee_data[[#This Row],[ProductId]],Product!$B$4:$O$7,2,FALSE)</f>
        <v>Decaf</v>
      </c>
      <c r="S1962" s="56" t="str">
        <f>HLOOKUP(Coffee_data[[#This Row],[ProductId]],Product!$B$4:$O$7,3,FALSE)</f>
        <v>Herbal Tea</v>
      </c>
      <c r="T1962" s="56" t="str">
        <f>HLOOKUP(Coffee_data[[#This Row],[ProductId]],Product!$B$4:$O$7,4,FALSE)</f>
        <v>Chamomile</v>
      </c>
    </row>
    <row r="1963" spans="1:20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81</v>
      </c>
      <c r="L1963">
        <v>773</v>
      </c>
      <c r="M1963">
        <v>9</v>
      </c>
      <c r="N1963" s="2">
        <v>41973</v>
      </c>
      <c r="O1963" s="19" t="str">
        <f>VLOOKUP(Coffee_data[[#This Row],[Area Code]],Location!$B$1:$E$157,2,FALSE)</f>
        <v>Illinois</v>
      </c>
      <c r="P1963" s="19" t="str">
        <f>VLOOKUP(Coffee_data[[#This Row],[Area Code]],Location!$B$1:$E$157,3,FALSE)</f>
        <v>Central</v>
      </c>
      <c r="Q1963" s="19" t="str">
        <f>VLOOKUP(Coffee_data[[#This Row],[Area Code]],Location!$B$1:$E$157,4,FALSE)</f>
        <v>Major Market</v>
      </c>
      <c r="R1963" s="56" t="str">
        <f>HLOOKUP(Coffee_data[[#This Row],[ProductId]],Product!$B$4:$O$7,2,FALSE)</f>
        <v>Decaf</v>
      </c>
      <c r="S1963" s="56" t="str">
        <f>HLOOKUP(Coffee_data[[#This Row],[ProductId]],Product!$B$4:$O$7,3,FALSE)</f>
        <v>Herbal Tea</v>
      </c>
      <c r="T1963" s="56" t="str">
        <f>HLOOKUP(Coffee_data[[#This Row],[ProductId]],Product!$B$4:$O$7,4,FALSE)</f>
        <v>Lemon</v>
      </c>
    </row>
    <row r="1964" spans="1:20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70</v>
      </c>
      <c r="J1964">
        <v>110</v>
      </c>
      <c r="K1964">
        <v>200</v>
      </c>
      <c r="L1964">
        <v>630</v>
      </c>
      <c r="M1964">
        <v>10</v>
      </c>
      <c r="N1964" s="2">
        <v>41973</v>
      </c>
      <c r="O1964" s="19" t="str">
        <f>VLOOKUP(Coffee_data[[#This Row],[Area Code]],Location!$B$1:$E$157,2,FALSE)</f>
        <v>Illinois</v>
      </c>
      <c r="P1964" s="19" t="str">
        <f>VLOOKUP(Coffee_data[[#This Row],[Area Code]],Location!$B$1:$E$157,3,FALSE)</f>
        <v>Central</v>
      </c>
      <c r="Q1964" s="19" t="str">
        <f>VLOOKUP(Coffee_data[[#This Row],[Area Code]],Location!$B$1:$E$157,4,FALSE)</f>
        <v>Major Market</v>
      </c>
      <c r="R1964" s="56" t="str">
        <f>HLOOKUP(Coffee_data[[#This Row],[ProductId]],Product!$B$4:$O$7,2,FALSE)</f>
        <v>Decaf</v>
      </c>
      <c r="S1964" s="56" t="str">
        <f>HLOOKUP(Coffee_data[[#This Row],[ProductId]],Product!$B$4:$O$7,3,FALSE)</f>
        <v>Herbal Tea</v>
      </c>
      <c r="T1964" s="56" t="str">
        <f>HLOOKUP(Coffee_data[[#This Row],[ProductId]],Product!$B$4:$O$7,4,FALSE)</f>
        <v>Mint</v>
      </c>
    </row>
    <row r="1965" spans="1:20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320</v>
      </c>
      <c r="J1965">
        <v>420</v>
      </c>
      <c r="K1965">
        <v>735</v>
      </c>
      <c r="L1965">
        <v>815</v>
      </c>
      <c r="M1965">
        <v>5</v>
      </c>
      <c r="N1965" s="2">
        <v>41973</v>
      </c>
      <c r="O1965" s="19" t="str">
        <f>VLOOKUP(Coffee_data[[#This Row],[Area Code]],Location!$B$1:$E$157,2,FALSE)</f>
        <v>Illinois</v>
      </c>
      <c r="P1965" s="19" t="str">
        <f>VLOOKUP(Coffee_data[[#This Row],[Area Code]],Location!$B$1:$E$157,3,FALSE)</f>
        <v>Central</v>
      </c>
      <c r="Q1965" s="19" t="str">
        <f>VLOOKUP(Coffee_data[[#This Row],[Area Code]],Location!$B$1:$E$157,4,FALSE)</f>
        <v>Major Market</v>
      </c>
      <c r="R1965" s="56" t="str">
        <f>HLOOKUP(Coffee_data[[#This Row],[ProductId]],Product!$B$4:$O$7,2,FALSE)</f>
        <v>Regular</v>
      </c>
      <c r="S1965" s="56" t="str">
        <f>HLOOKUP(Coffee_data[[#This Row],[ProductId]],Product!$B$4:$O$7,3,FALSE)</f>
        <v>Espresso</v>
      </c>
      <c r="T1965" s="56" t="str">
        <f>HLOOKUP(Coffee_data[[#This Row],[ProductId]],Product!$B$4:$O$7,4,FALSE)</f>
        <v>Caffe Mocha</v>
      </c>
    </row>
    <row r="1966" spans="1:20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634</v>
      </c>
      <c r="L1966">
        <v>630</v>
      </c>
      <c r="M1966">
        <v>6</v>
      </c>
      <c r="N1966" s="2">
        <v>41973</v>
      </c>
      <c r="O1966" s="19" t="str">
        <f>VLOOKUP(Coffee_data[[#This Row],[Area Code]],Location!$B$1:$E$157,2,FALSE)</f>
        <v>Illinois</v>
      </c>
      <c r="P1966" s="19" t="str">
        <f>VLOOKUP(Coffee_data[[#This Row],[Area Code]],Location!$B$1:$E$157,3,FALSE)</f>
        <v>Central</v>
      </c>
      <c r="Q1966" s="19" t="str">
        <f>VLOOKUP(Coffee_data[[#This Row],[Area Code]],Location!$B$1:$E$157,4,FALSE)</f>
        <v>Major Market</v>
      </c>
      <c r="R1966" s="56" t="str">
        <f>HLOOKUP(Coffee_data[[#This Row],[ProductId]],Product!$B$4:$O$7,2,FALSE)</f>
        <v>Decaf</v>
      </c>
      <c r="S1966" s="56" t="str">
        <f>HLOOKUP(Coffee_data[[#This Row],[ProductId]],Product!$B$4:$O$7,3,FALSE)</f>
        <v>Espresso</v>
      </c>
      <c r="T1966" s="56" t="str">
        <f>HLOOKUP(Coffee_data[[#This Row],[ProductId]],Product!$B$4:$O$7,4,FALSE)</f>
        <v>Decaf Espresso</v>
      </c>
    </row>
    <row r="1967" spans="1:20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155</v>
      </c>
      <c r="J1967">
        <v>180</v>
      </c>
      <c r="K1967">
        <v>303</v>
      </c>
      <c r="L1967">
        <v>630</v>
      </c>
      <c r="M1967">
        <v>3</v>
      </c>
      <c r="N1967" s="2">
        <v>41973</v>
      </c>
      <c r="O1967" s="19" t="str">
        <f>VLOOKUP(Coffee_data[[#This Row],[Area Code]],Location!$B$1:$E$157,2,FALSE)</f>
        <v>Illinois</v>
      </c>
      <c r="P1967" s="19" t="str">
        <f>VLOOKUP(Coffee_data[[#This Row],[Area Code]],Location!$B$1:$E$157,3,FALSE)</f>
        <v>Central</v>
      </c>
      <c r="Q1967" s="19" t="str">
        <f>VLOOKUP(Coffee_data[[#This Row],[Area Code]],Location!$B$1:$E$157,4,FALSE)</f>
        <v>Major Market</v>
      </c>
      <c r="R1967" s="56" t="str">
        <f>HLOOKUP(Coffee_data[[#This Row],[ProductId]],Product!$B$4:$O$7,2,FALSE)</f>
        <v>Decaf</v>
      </c>
      <c r="S1967" s="56" t="str">
        <f>HLOOKUP(Coffee_data[[#This Row],[ProductId]],Product!$B$4:$O$7,3,FALSE)</f>
        <v>Coffee</v>
      </c>
      <c r="T1967" s="56" t="str">
        <f>HLOOKUP(Coffee_data[[#This Row],[ProductId]],Product!$B$4:$O$7,4,FALSE)</f>
        <v>Decaf Irish Cream</v>
      </c>
    </row>
    <row r="1968" spans="1:20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163</v>
      </c>
      <c r="J1968">
        <v>300</v>
      </c>
      <c r="K1968">
        <v>520</v>
      </c>
      <c r="L1968">
        <v>847</v>
      </c>
      <c r="M1968">
        <v>2</v>
      </c>
      <c r="N1968" s="2">
        <v>41973</v>
      </c>
      <c r="O1968" s="19" t="str">
        <f>VLOOKUP(Coffee_data[[#This Row],[Area Code]],Location!$B$1:$E$157,2,FALSE)</f>
        <v>Illinois</v>
      </c>
      <c r="P1968" s="19" t="str">
        <f>VLOOKUP(Coffee_data[[#This Row],[Area Code]],Location!$B$1:$E$157,3,FALSE)</f>
        <v>Central</v>
      </c>
      <c r="Q1968" s="19" t="str">
        <f>VLOOKUP(Coffee_data[[#This Row],[Area Code]],Location!$B$1:$E$157,4,FALSE)</f>
        <v>Major Market</v>
      </c>
      <c r="R1968" s="56" t="str">
        <f>HLOOKUP(Coffee_data[[#This Row],[ProductId]],Product!$B$4:$O$7,2,FALSE)</f>
        <v>Regular</v>
      </c>
      <c r="S1968" s="56" t="str">
        <f>HLOOKUP(Coffee_data[[#This Row],[ProductId]],Product!$B$4:$O$7,3,FALSE)</f>
        <v>Coffee</v>
      </c>
      <c r="T1968" s="56" t="str">
        <f>HLOOKUP(Coffee_data[[#This Row],[ProductId]],Product!$B$4:$O$7,4,FALSE)</f>
        <v>Columbian</v>
      </c>
    </row>
    <row r="1969" spans="1:20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207</v>
      </c>
      <c r="J1969">
        <v>200</v>
      </c>
      <c r="K1969">
        <v>399</v>
      </c>
      <c r="L1969">
        <v>641</v>
      </c>
      <c r="M1969">
        <v>11</v>
      </c>
      <c r="N1969" s="2">
        <v>41973</v>
      </c>
      <c r="O1969" s="19" t="str">
        <f>VLOOKUP(Coffee_data[[#This Row],[Area Code]],Location!$B$1:$E$157,2,FALSE)</f>
        <v>Iowa</v>
      </c>
      <c r="P1969" s="19" t="str">
        <f>VLOOKUP(Coffee_data[[#This Row],[Area Code]],Location!$B$1:$E$157,3,FALSE)</f>
        <v>Central</v>
      </c>
      <c r="Q1969" s="19" t="str">
        <f>VLOOKUP(Coffee_data[[#This Row],[Area Code]],Location!$B$1:$E$157,4,FALSE)</f>
        <v>Small Market</v>
      </c>
      <c r="R1969" s="56" t="str">
        <f>HLOOKUP(Coffee_data[[#This Row],[ProductId]],Product!$B$4:$O$7,2,FALSE)</f>
        <v>Regular</v>
      </c>
      <c r="S1969" s="56" t="str">
        <f>HLOOKUP(Coffee_data[[#This Row],[ProductId]],Product!$B$4:$O$7,3,FALSE)</f>
        <v>Tea</v>
      </c>
      <c r="T1969" s="56" t="str">
        <f>HLOOKUP(Coffee_data[[#This Row],[ProductId]],Product!$B$4:$O$7,4,FALSE)</f>
        <v>Darjeeling</v>
      </c>
    </row>
    <row r="1970" spans="1:20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331</v>
      </c>
      <c r="J1970">
        <v>300</v>
      </c>
      <c r="K1970">
        <v>552</v>
      </c>
      <c r="L1970">
        <v>641</v>
      </c>
      <c r="M1970">
        <v>12</v>
      </c>
      <c r="N1970" s="2">
        <v>41973</v>
      </c>
      <c r="O1970" s="19" t="str">
        <f>VLOOKUP(Coffee_data[[#This Row],[Area Code]],Location!$B$1:$E$157,2,FALSE)</f>
        <v>Iowa</v>
      </c>
      <c r="P1970" s="19" t="str">
        <f>VLOOKUP(Coffee_data[[#This Row],[Area Code]],Location!$B$1:$E$157,3,FALSE)</f>
        <v>Central</v>
      </c>
      <c r="Q1970" s="19" t="str">
        <f>VLOOKUP(Coffee_data[[#This Row],[Area Code]],Location!$B$1:$E$157,4,FALSE)</f>
        <v>Small Market</v>
      </c>
      <c r="R1970" s="56" t="str">
        <f>HLOOKUP(Coffee_data[[#This Row],[ProductId]],Product!$B$4:$O$7,2,FALSE)</f>
        <v>Regular</v>
      </c>
      <c r="S1970" s="56" t="str">
        <f>HLOOKUP(Coffee_data[[#This Row],[ProductId]],Product!$B$4:$O$7,3,FALSE)</f>
        <v>Tea</v>
      </c>
      <c r="T1970" s="56" t="str">
        <f>HLOOKUP(Coffee_data[[#This Row],[ProductId]],Product!$B$4:$O$7,4,FALSE)</f>
        <v>Earl Grey</v>
      </c>
    </row>
    <row r="1971" spans="1:20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538</v>
      </c>
      <c r="L1971">
        <v>641</v>
      </c>
      <c r="M1971">
        <v>8</v>
      </c>
      <c r="N1971" s="2">
        <v>41973</v>
      </c>
      <c r="O1971" s="19" t="str">
        <f>VLOOKUP(Coffee_data[[#This Row],[Area Code]],Location!$B$1:$E$157,2,FALSE)</f>
        <v>Iowa</v>
      </c>
      <c r="P1971" s="19" t="str">
        <f>VLOOKUP(Coffee_data[[#This Row],[Area Code]],Location!$B$1:$E$157,3,FALSE)</f>
        <v>Central</v>
      </c>
      <c r="Q1971" s="19" t="str">
        <f>VLOOKUP(Coffee_data[[#This Row],[Area Code]],Location!$B$1:$E$157,4,FALSE)</f>
        <v>Small Market</v>
      </c>
      <c r="R1971" s="56" t="str">
        <f>HLOOKUP(Coffee_data[[#This Row],[ProductId]],Product!$B$4:$O$7,2,FALSE)</f>
        <v>Decaf</v>
      </c>
      <c r="S1971" s="56" t="str">
        <f>HLOOKUP(Coffee_data[[#This Row],[ProductId]],Product!$B$4:$O$7,3,FALSE)</f>
        <v>Herbal Tea</v>
      </c>
      <c r="T1971" s="56" t="str">
        <f>HLOOKUP(Coffee_data[[#This Row],[ProductId]],Product!$B$4:$O$7,4,FALSE)</f>
        <v>Chamomile</v>
      </c>
    </row>
    <row r="1972" spans="1:20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281</v>
      </c>
      <c r="L1972">
        <v>319</v>
      </c>
      <c r="M1972">
        <v>9</v>
      </c>
      <c r="N1972" s="2">
        <v>41973</v>
      </c>
      <c r="O1972" s="19" t="str">
        <f>VLOOKUP(Coffee_data[[#This Row],[Area Code]],Location!$B$1:$E$157,2,FALSE)</f>
        <v>Iowa</v>
      </c>
      <c r="P1972" s="19" t="str">
        <f>VLOOKUP(Coffee_data[[#This Row],[Area Code]],Location!$B$1:$E$157,3,FALSE)</f>
        <v>Central</v>
      </c>
      <c r="Q1972" s="19" t="str">
        <f>VLOOKUP(Coffee_data[[#This Row],[Area Code]],Location!$B$1:$E$157,4,FALSE)</f>
        <v>Small Market</v>
      </c>
      <c r="R1972" s="56" t="str">
        <f>HLOOKUP(Coffee_data[[#This Row],[ProductId]],Product!$B$4:$O$7,2,FALSE)</f>
        <v>Decaf</v>
      </c>
      <c r="S1972" s="56" t="str">
        <f>HLOOKUP(Coffee_data[[#This Row],[ProductId]],Product!$B$4:$O$7,3,FALSE)</f>
        <v>Herbal Tea</v>
      </c>
      <c r="T1972" s="56" t="str">
        <f>HLOOKUP(Coffee_data[[#This Row],[ProductId]],Product!$B$4:$O$7,4,FALSE)</f>
        <v>Lemon</v>
      </c>
    </row>
    <row r="1973" spans="1:20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41973</v>
      </c>
      <c r="O1973" s="19" t="str">
        <f>VLOOKUP(Coffee_data[[#This Row],[Area Code]],Location!$B$1:$E$157,2,FALSE)</f>
        <v>Iowa</v>
      </c>
      <c r="P1973" s="19" t="str">
        <f>VLOOKUP(Coffee_data[[#This Row],[Area Code]],Location!$B$1:$E$157,3,FALSE)</f>
        <v>Central</v>
      </c>
      <c r="Q1973" s="19" t="str">
        <f>VLOOKUP(Coffee_data[[#This Row],[Area Code]],Location!$B$1:$E$157,4,FALSE)</f>
        <v>Small Market</v>
      </c>
      <c r="R1973" s="56" t="str">
        <f>HLOOKUP(Coffee_data[[#This Row],[ProductId]],Product!$B$4:$O$7,2,FALSE)</f>
        <v>Regular</v>
      </c>
      <c r="S1973" s="56" t="str">
        <f>HLOOKUP(Coffee_data[[#This Row],[ProductId]],Product!$B$4:$O$7,3,FALSE)</f>
        <v>Espresso</v>
      </c>
      <c r="T1973" s="56" t="str">
        <f>HLOOKUP(Coffee_data[[#This Row],[ProductId]],Product!$B$4:$O$7,4,FALSE)</f>
        <v>Caffe Mocha</v>
      </c>
    </row>
    <row r="1974" spans="1:20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44</v>
      </c>
      <c r="L1974">
        <v>641</v>
      </c>
      <c r="M1974">
        <v>6</v>
      </c>
      <c r="N1974" s="2">
        <v>41973</v>
      </c>
      <c r="O1974" s="19" t="str">
        <f>VLOOKUP(Coffee_data[[#This Row],[Area Code]],Location!$B$1:$E$157,2,FALSE)</f>
        <v>Iowa</v>
      </c>
      <c r="P1974" s="19" t="str">
        <f>VLOOKUP(Coffee_data[[#This Row],[Area Code]],Location!$B$1:$E$157,3,FALSE)</f>
        <v>Central</v>
      </c>
      <c r="Q1974" s="19" t="str">
        <f>VLOOKUP(Coffee_data[[#This Row],[Area Code]],Location!$B$1:$E$157,4,FALSE)</f>
        <v>Small Market</v>
      </c>
      <c r="R1974" s="56" t="str">
        <f>HLOOKUP(Coffee_data[[#This Row],[ProductId]],Product!$B$4:$O$7,2,FALSE)</f>
        <v>Decaf</v>
      </c>
      <c r="S1974" s="56" t="str">
        <f>HLOOKUP(Coffee_data[[#This Row],[ProductId]],Product!$B$4:$O$7,3,FALSE)</f>
        <v>Espresso</v>
      </c>
      <c r="T1974" s="56" t="str">
        <f>HLOOKUP(Coffee_data[[#This Row],[ProductId]],Product!$B$4:$O$7,4,FALSE)</f>
        <v>Decaf Espresso</v>
      </c>
    </row>
    <row r="1975" spans="1:20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23</v>
      </c>
      <c r="L1975">
        <v>319</v>
      </c>
      <c r="M1975">
        <v>3</v>
      </c>
      <c r="N1975" s="2">
        <v>41973</v>
      </c>
      <c r="O1975" s="19" t="str">
        <f>VLOOKUP(Coffee_data[[#This Row],[Area Code]],Location!$B$1:$E$157,2,FALSE)</f>
        <v>Iowa</v>
      </c>
      <c r="P1975" s="19" t="str">
        <f>VLOOKUP(Coffee_data[[#This Row],[Area Code]],Location!$B$1:$E$157,3,FALSE)</f>
        <v>Central</v>
      </c>
      <c r="Q1975" s="19" t="str">
        <f>VLOOKUP(Coffee_data[[#This Row],[Area Code]],Location!$B$1:$E$157,4,FALSE)</f>
        <v>Small Market</v>
      </c>
      <c r="R1975" s="56" t="str">
        <f>HLOOKUP(Coffee_data[[#This Row],[ProductId]],Product!$B$4:$O$7,2,FALSE)</f>
        <v>Decaf</v>
      </c>
      <c r="S1975" s="56" t="str">
        <f>HLOOKUP(Coffee_data[[#This Row],[ProductId]],Product!$B$4:$O$7,3,FALSE)</f>
        <v>Coffee</v>
      </c>
      <c r="T1975" s="56" t="str">
        <f>HLOOKUP(Coffee_data[[#This Row],[ProductId]],Product!$B$4:$O$7,4,FALSE)</f>
        <v>Decaf Irish Cream</v>
      </c>
    </row>
    <row r="1976" spans="1:20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39</v>
      </c>
      <c r="L1976">
        <v>641</v>
      </c>
      <c r="M1976">
        <v>1</v>
      </c>
      <c r="N1976" s="2">
        <v>41973</v>
      </c>
      <c r="O1976" s="19" t="str">
        <f>VLOOKUP(Coffee_data[[#This Row],[Area Code]],Location!$B$1:$E$157,2,FALSE)</f>
        <v>Iowa</v>
      </c>
      <c r="P1976" s="19" t="str">
        <f>VLOOKUP(Coffee_data[[#This Row],[Area Code]],Location!$B$1:$E$157,3,FALSE)</f>
        <v>Central</v>
      </c>
      <c r="Q1976" s="19" t="str">
        <f>VLOOKUP(Coffee_data[[#This Row],[Area Code]],Location!$B$1:$E$157,4,FALSE)</f>
        <v>Small Market</v>
      </c>
      <c r="R1976" s="56" t="str">
        <f>HLOOKUP(Coffee_data[[#This Row],[ProductId]],Product!$B$4:$O$7,2,FALSE)</f>
        <v>Regular</v>
      </c>
      <c r="S1976" s="56" t="str">
        <f>HLOOKUP(Coffee_data[[#This Row],[ProductId]],Product!$B$4:$O$7,3,FALSE)</f>
        <v>Coffee</v>
      </c>
      <c r="T1976" s="56" t="str">
        <f>HLOOKUP(Coffee_data[[#This Row],[ProductId]],Product!$B$4:$O$7,4,FALSE)</f>
        <v>Amaretto</v>
      </c>
    </row>
    <row r="1977" spans="1:20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41973</v>
      </c>
      <c r="O1977" s="19" t="str">
        <f>VLOOKUP(Coffee_data[[#This Row],[Area Code]],Location!$B$1:$E$157,2,FALSE)</f>
        <v>Iowa</v>
      </c>
      <c r="P1977" s="19" t="str">
        <f>VLOOKUP(Coffee_data[[#This Row],[Area Code]],Location!$B$1:$E$157,3,FALSE)</f>
        <v>Central</v>
      </c>
      <c r="Q1977" s="19" t="str">
        <f>VLOOKUP(Coffee_data[[#This Row],[Area Code]],Location!$B$1:$E$157,4,FALSE)</f>
        <v>Small Market</v>
      </c>
      <c r="R1977" s="56" t="str">
        <f>HLOOKUP(Coffee_data[[#This Row],[ProductId]],Product!$B$4:$O$7,2,FALSE)</f>
        <v>Regular</v>
      </c>
      <c r="S1977" s="56" t="str">
        <f>HLOOKUP(Coffee_data[[#This Row],[ProductId]],Product!$B$4:$O$7,3,FALSE)</f>
        <v>Coffee</v>
      </c>
      <c r="T1977" s="56" t="str">
        <f>HLOOKUP(Coffee_data[[#This Row],[ProductId]],Product!$B$4:$O$7,4,FALSE)</f>
        <v>Columbian</v>
      </c>
    </row>
    <row r="1978" spans="1:20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19</v>
      </c>
      <c r="J1978">
        <v>40</v>
      </c>
      <c r="K1978">
        <v>81</v>
      </c>
      <c r="L1978">
        <v>573</v>
      </c>
      <c r="M1978">
        <v>11</v>
      </c>
      <c r="N1978" s="2">
        <v>41973</v>
      </c>
      <c r="O1978" s="19" t="str">
        <f>VLOOKUP(Coffee_data[[#This Row],[Area Code]],Location!$B$1:$E$157,2,FALSE)</f>
        <v>Missouri</v>
      </c>
      <c r="P1978" s="19" t="str">
        <f>VLOOKUP(Coffee_data[[#This Row],[Area Code]],Location!$B$1:$E$157,3,FALSE)</f>
        <v>Central</v>
      </c>
      <c r="Q1978" s="19" t="str">
        <f>VLOOKUP(Coffee_data[[#This Row],[Area Code]],Location!$B$1:$E$157,4,FALSE)</f>
        <v>Small Market</v>
      </c>
      <c r="R1978" s="56" t="str">
        <f>HLOOKUP(Coffee_data[[#This Row],[ProductId]],Product!$B$4:$O$7,2,FALSE)</f>
        <v>Regular</v>
      </c>
      <c r="S1978" s="56" t="str">
        <f>HLOOKUP(Coffee_data[[#This Row],[ProductId]],Product!$B$4:$O$7,3,FALSE)</f>
        <v>Tea</v>
      </c>
      <c r="T1978" s="56" t="str">
        <f>HLOOKUP(Coffee_data[[#This Row],[ProductId]],Product!$B$4:$O$7,4,FALSE)</f>
        <v>Darjeeling</v>
      </c>
    </row>
    <row r="1979" spans="1:20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41973</v>
      </c>
      <c r="O1979" s="19" t="str">
        <f>VLOOKUP(Coffee_data[[#This Row],[Area Code]],Location!$B$1:$E$157,2,FALSE)</f>
        <v>Missouri</v>
      </c>
      <c r="P1979" s="19" t="str">
        <f>VLOOKUP(Coffee_data[[#This Row],[Area Code]],Location!$B$1:$E$157,3,FALSE)</f>
        <v>Central</v>
      </c>
      <c r="Q1979" s="19" t="str">
        <f>VLOOKUP(Coffee_data[[#This Row],[Area Code]],Location!$B$1:$E$157,4,FALSE)</f>
        <v>Small Market</v>
      </c>
      <c r="R1979" s="56" t="str">
        <f>HLOOKUP(Coffee_data[[#This Row],[ProductId]],Product!$B$4:$O$7,2,FALSE)</f>
        <v>Regular</v>
      </c>
      <c r="S1979" s="56" t="str">
        <f>HLOOKUP(Coffee_data[[#This Row],[ProductId]],Product!$B$4:$O$7,3,FALSE)</f>
        <v>Tea</v>
      </c>
      <c r="T1979" s="56" t="str">
        <f>HLOOKUP(Coffee_data[[#This Row],[ProductId]],Product!$B$4:$O$7,4,FALSE)</f>
        <v>Earl Grey</v>
      </c>
    </row>
    <row r="1980" spans="1:20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43</v>
      </c>
      <c r="J1980">
        <v>40</v>
      </c>
      <c r="K1980">
        <v>57</v>
      </c>
      <c r="L1980">
        <v>636</v>
      </c>
      <c r="M1980">
        <v>13</v>
      </c>
      <c r="N1980" s="2">
        <v>41973</v>
      </c>
      <c r="O1980" s="19" t="str">
        <f>VLOOKUP(Coffee_data[[#This Row],[Area Code]],Location!$B$1:$E$157,2,FALSE)</f>
        <v>Missouri</v>
      </c>
      <c r="P1980" s="19" t="str">
        <f>VLOOKUP(Coffee_data[[#This Row],[Area Code]],Location!$B$1:$E$157,3,FALSE)</f>
        <v>Central</v>
      </c>
      <c r="Q1980" s="19" t="str">
        <f>VLOOKUP(Coffee_data[[#This Row],[Area Code]],Location!$B$1:$E$157,4,FALSE)</f>
        <v>Small Market</v>
      </c>
      <c r="R1980" s="56" t="str">
        <f>HLOOKUP(Coffee_data[[#This Row],[ProductId]],Product!$B$4:$O$7,2,FALSE)</f>
        <v>Regular</v>
      </c>
      <c r="S1980" s="56" t="str">
        <f>HLOOKUP(Coffee_data[[#This Row],[ProductId]],Product!$B$4:$O$7,3,FALSE)</f>
        <v>Tea</v>
      </c>
      <c r="T1980" s="56" t="str">
        <f>HLOOKUP(Coffee_data[[#This Row],[ProductId]],Product!$B$4:$O$7,4,FALSE)</f>
        <v>Green Tea</v>
      </c>
    </row>
    <row r="1981" spans="1:20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32</v>
      </c>
      <c r="J1981">
        <v>60</v>
      </c>
      <c r="K1981">
        <v>92</v>
      </c>
      <c r="L1981">
        <v>417</v>
      </c>
      <c r="M1981">
        <v>8</v>
      </c>
      <c r="N1981" s="2">
        <v>41973</v>
      </c>
      <c r="O1981" s="19" t="str">
        <f>VLOOKUP(Coffee_data[[#This Row],[Area Code]],Location!$B$1:$E$157,2,FALSE)</f>
        <v>Missouri</v>
      </c>
      <c r="P1981" s="19" t="str">
        <f>VLOOKUP(Coffee_data[[#This Row],[Area Code]],Location!$B$1:$E$157,3,FALSE)</f>
        <v>Central</v>
      </c>
      <c r="Q1981" s="19" t="str">
        <f>VLOOKUP(Coffee_data[[#This Row],[Area Code]],Location!$B$1:$E$157,4,FALSE)</f>
        <v>Small Market</v>
      </c>
      <c r="R1981" s="56" t="str">
        <f>HLOOKUP(Coffee_data[[#This Row],[ProductId]],Product!$B$4:$O$7,2,FALSE)</f>
        <v>Decaf</v>
      </c>
      <c r="S1981" s="56" t="str">
        <f>HLOOKUP(Coffee_data[[#This Row],[ProductId]],Product!$B$4:$O$7,3,FALSE)</f>
        <v>Herbal Tea</v>
      </c>
      <c r="T1981" s="56" t="str">
        <f>HLOOKUP(Coffee_data[[#This Row],[ProductId]],Product!$B$4:$O$7,4,FALSE)</f>
        <v>Chamomile</v>
      </c>
    </row>
    <row r="1982" spans="1:20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131</v>
      </c>
      <c r="L1982">
        <v>573</v>
      </c>
      <c r="M1982">
        <v>9</v>
      </c>
      <c r="N1982" s="2">
        <v>41973</v>
      </c>
      <c r="O1982" s="19" t="str">
        <f>VLOOKUP(Coffee_data[[#This Row],[Area Code]],Location!$B$1:$E$157,2,FALSE)</f>
        <v>Missouri</v>
      </c>
      <c r="P1982" s="19" t="str">
        <f>VLOOKUP(Coffee_data[[#This Row],[Area Code]],Location!$B$1:$E$157,3,FALSE)</f>
        <v>Central</v>
      </c>
      <c r="Q1982" s="19" t="str">
        <f>VLOOKUP(Coffee_data[[#This Row],[Area Code]],Location!$B$1:$E$157,4,FALSE)</f>
        <v>Small Market</v>
      </c>
      <c r="R1982" s="56" t="str">
        <f>HLOOKUP(Coffee_data[[#This Row],[ProductId]],Product!$B$4:$O$7,2,FALSE)</f>
        <v>Decaf</v>
      </c>
      <c r="S1982" s="56" t="str">
        <f>HLOOKUP(Coffee_data[[#This Row],[ProductId]],Product!$B$4:$O$7,3,FALSE)</f>
        <v>Herbal Tea</v>
      </c>
      <c r="T1982" s="56" t="str">
        <f>HLOOKUP(Coffee_data[[#This Row],[ProductId]],Product!$B$4:$O$7,4,FALSE)</f>
        <v>Lemon</v>
      </c>
    </row>
    <row r="1983" spans="1:20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155</v>
      </c>
      <c r="L1983">
        <v>314</v>
      </c>
      <c r="M1983">
        <v>5</v>
      </c>
      <c r="N1983" s="2">
        <v>41973</v>
      </c>
      <c r="O1983" s="19" t="str">
        <f>VLOOKUP(Coffee_data[[#This Row],[Area Code]],Location!$B$1:$E$157,2,FALSE)</f>
        <v>Missouri</v>
      </c>
      <c r="P1983" s="19" t="str">
        <f>VLOOKUP(Coffee_data[[#This Row],[Area Code]],Location!$B$1:$E$157,3,FALSE)</f>
        <v>Central</v>
      </c>
      <c r="Q1983" s="19" t="str">
        <f>VLOOKUP(Coffee_data[[#This Row],[Area Code]],Location!$B$1:$E$157,4,FALSE)</f>
        <v>Small Market</v>
      </c>
      <c r="R1983" s="56" t="str">
        <f>HLOOKUP(Coffee_data[[#This Row],[ProductId]],Product!$B$4:$O$7,2,FALSE)</f>
        <v>Regular</v>
      </c>
      <c r="S1983" s="56" t="str">
        <f>HLOOKUP(Coffee_data[[#This Row],[ProductId]],Product!$B$4:$O$7,3,FALSE)</f>
        <v>Espresso</v>
      </c>
      <c r="T1983" s="56" t="str">
        <f>HLOOKUP(Coffee_data[[#This Row],[ProductId]],Product!$B$4:$O$7,4,FALSE)</f>
        <v>Caffe Mocha</v>
      </c>
    </row>
    <row r="1984" spans="1:20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24</v>
      </c>
      <c r="J1984">
        <v>60</v>
      </c>
      <c r="K1984">
        <v>90</v>
      </c>
      <c r="L1984">
        <v>314</v>
      </c>
      <c r="M1984">
        <v>6</v>
      </c>
      <c r="N1984" s="2">
        <v>41973</v>
      </c>
      <c r="O1984" s="19" t="str">
        <f>VLOOKUP(Coffee_data[[#This Row],[Area Code]],Location!$B$1:$E$157,2,FALSE)</f>
        <v>Missouri</v>
      </c>
      <c r="P1984" s="19" t="str">
        <f>VLOOKUP(Coffee_data[[#This Row],[Area Code]],Location!$B$1:$E$157,3,FALSE)</f>
        <v>Central</v>
      </c>
      <c r="Q1984" s="19" t="str">
        <f>VLOOKUP(Coffee_data[[#This Row],[Area Code]],Location!$B$1:$E$157,4,FALSE)</f>
        <v>Small Market</v>
      </c>
      <c r="R1984" s="56" t="str">
        <f>HLOOKUP(Coffee_data[[#This Row],[ProductId]],Product!$B$4:$O$7,2,FALSE)</f>
        <v>Decaf</v>
      </c>
      <c r="S1984" s="56" t="str">
        <f>HLOOKUP(Coffee_data[[#This Row],[ProductId]],Product!$B$4:$O$7,3,FALSE)</f>
        <v>Espresso</v>
      </c>
      <c r="T1984" s="56" t="str">
        <f>HLOOKUP(Coffee_data[[#This Row],[ProductId]],Product!$B$4:$O$7,4,FALSE)</f>
        <v>Decaf Espresso</v>
      </c>
    </row>
    <row r="1985" spans="1:20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133</v>
      </c>
      <c r="L1985">
        <v>816</v>
      </c>
      <c r="M1985">
        <v>3</v>
      </c>
      <c r="N1985" s="2">
        <v>41973</v>
      </c>
      <c r="O1985" s="19" t="str">
        <f>VLOOKUP(Coffee_data[[#This Row],[Area Code]],Location!$B$1:$E$157,2,FALSE)</f>
        <v>Missouri</v>
      </c>
      <c r="P1985" s="19" t="str">
        <f>VLOOKUP(Coffee_data[[#This Row],[Area Code]],Location!$B$1:$E$157,3,FALSE)</f>
        <v>Central</v>
      </c>
      <c r="Q1985" s="19" t="str">
        <f>VLOOKUP(Coffee_data[[#This Row],[Area Code]],Location!$B$1:$E$157,4,FALSE)</f>
        <v>Small Market</v>
      </c>
      <c r="R1985" s="56" t="str">
        <f>HLOOKUP(Coffee_data[[#This Row],[ProductId]],Product!$B$4:$O$7,2,FALSE)</f>
        <v>Decaf</v>
      </c>
      <c r="S1985" s="56" t="str">
        <f>HLOOKUP(Coffee_data[[#This Row],[ProductId]],Product!$B$4:$O$7,3,FALSE)</f>
        <v>Coffee</v>
      </c>
      <c r="T1985" s="56" t="str">
        <f>HLOOKUP(Coffee_data[[#This Row],[ProductId]],Product!$B$4:$O$7,4,FALSE)</f>
        <v>Decaf Irish Cream</v>
      </c>
    </row>
    <row r="1986" spans="1:20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62</v>
      </c>
      <c r="J1986">
        <v>90</v>
      </c>
      <c r="K1986">
        <v>150</v>
      </c>
      <c r="L1986">
        <v>573</v>
      </c>
      <c r="M1986">
        <v>2</v>
      </c>
      <c r="N1986" s="2">
        <v>41973</v>
      </c>
      <c r="O1986" s="19" t="str">
        <f>VLOOKUP(Coffee_data[[#This Row],[Area Code]],Location!$B$1:$E$157,2,FALSE)</f>
        <v>Missouri</v>
      </c>
      <c r="P1986" s="19" t="str">
        <f>VLOOKUP(Coffee_data[[#This Row],[Area Code]],Location!$B$1:$E$157,3,FALSE)</f>
        <v>Central</v>
      </c>
      <c r="Q1986" s="19" t="str">
        <f>VLOOKUP(Coffee_data[[#This Row],[Area Code]],Location!$B$1:$E$157,4,FALSE)</f>
        <v>Small Market</v>
      </c>
      <c r="R1986" s="56" t="str">
        <f>HLOOKUP(Coffee_data[[#This Row],[ProductId]],Product!$B$4:$O$7,2,FALSE)</f>
        <v>Regular</v>
      </c>
      <c r="S1986" s="56" t="str">
        <f>HLOOKUP(Coffee_data[[#This Row],[ProductId]],Product!$B$4:$O$7,3,FALSE)</f>
        <v>Coffee</v>
      </c>
      <c r="T1986" s="56" t="str">
        <f>HLOOKUP(Coffee_data[[#This Row],[ProductId]],Product!$B$4:$O$7,4,FALSE)</f>
        <v>Columbian</v>
      </c>
    </row>
    <row r="1987" spans="1:20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59</v>
      </c>
      <c r="J1987">
        <v>110</v>
      </c>
      <c r="K1987">
        <v>180</v>
      </c>
      <c r="L1987">
        <v>513</v>
      </c>
      <c r="M1987">
        <v>11</v>
      </c>
      <c r="N1987" s="2">
        <v>41973</v>
      </c>
      <c r="O1987" s="19" t="str">
        <f>VLOOKUP(Coffee_data[[#This Row],[Area Code]],Location!$B$1:$E$157,2,FALSE)</f>
        <v>Ohio</v>
      </c>
      <c r="P1987" s="19" t="str">
        <f>VLOOKUP(Coffee_data[[#This Row],[Area Code]],Location!$B$1:$E$157,3,FALSE)</f>
        <v>Central</v>
      </c>
      <c r="Q1987" s="19" t="str">
        <f>VLOOKUP(Coffee_data[[#This Row],[Area Code]],Location!$B$1:$E$157,4,FALSE)</f>
        <v>Major Market</v>
      </c>
      <c r="R1987" s="56" t="str">
        <f>HLOOKUP(Coffee_data[[#This Row],[ProductId]],Product!$B$4:$O$7,2,FALSE)</f>
        <v>Regular</v>
      </c>
      <c r="S1987" s="56" t="str">
        <f>HLOOKUP(Coffee_data[[#This Row],[ProductId]],Product!$B$4:$O$7,3,FALSE)</f>
        <v>Tea</v>
      </c>
      <c r="T1987" s="56" t="str">
        <f>HLOOKUP(Coffee_data[[#This Row],[ProductId]],Product!$B$4:$O$7,4,FALSE)</f>
        <v>Darjeeling</v>
      </c>
    </row>
    <row r="1988" spans="1:20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149</v>
      </c>
      <c r="J1988">
        <v>150</v>
      </c>
      <c r="K1988">
        <v>260</v>
      </c>
      <c r="L1988">
        <v>740</v>
      </c>
      <c r="M1988">
        <v>12</v>
      </c>
      <c r="N1988" s="2">
        <v>41973</v>
      </c>
      <c r="O1988" s="19" t="str">
        <f>VLOOKUP(Coffee_data[[#This Row],[Area Code]],Location!$B$1:$E$157,2,FALSE)</f>
        <v>Ohio</v>
      </c>
      <c r="P1988" s="19" t="str">
        <f>VLOOKUP(Coffee_data[[#This Row],[Area Code]],Location!$B$1:$E$157,3,FALSE)</f>
        <v>Central</v>
      </c>
      <c r="Q1988" s="19" t="str">
        <f>VLOOKUP(Coffee_data[[#This Row],[Area Code]],Location!$B$1:$E$157,4,FALSE)</f>
        <v>Major Market</v>
      </c>
      <c r="R1988" s="56" t="str">
        <f>HLOOKUP(Coffee_data[[#This Row],[ProductId]],Product!$B$4:$O$7,2,FALSE)</f>
        <v>Regular</v>
      </c>
      <c r="S1988" s="56" t="str">
        <f>HLOOKUP(Coffee_data[[#This Row],[ProductId]],Product!$B$4:$O$7,3,FALSE)</f>
        <v>Tea</v>
      </c>
      <c r="T1988" s="56" t="str">
        <f>HLOOKUP(Coffee_data[[#This Row],[ProductId]],Product!$B$4:$O$7,4,FALSE)</f>
        <v>Earl Grey</v>
      </c>
    </row>
    <row r="1989" spans="1:20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52</v>
      </c>
      <c r="L1989">
        <v>937</v>
      </c>
      <c r="M1989">
        <v>8</v>
      </c>
      <c r="N1989" s="2">
        <v>41973</v>
      </c>
      <c r="O1989" s="19" t="str">
        <f>VLOOKUP(Coffee_data[[#This Row],[Area Code]],Location!$B$1:$E$157,2,FALSE)</f>
        <v>Ohio</v>
      </c>
      <c r="P1989" s="19" t="str">
        <f>VLOOKUP(Coffee_data[[#This Row],[Area Code]],Location!$B$1:$E$157,3,FALSE)</f>
        <v>Central</v>
      </c>
      <c r="Q1989" s="19" t="str">
        <f>VLOOKUP(Coffee_data[[#This Row],[Area Code]],Location!$B$1:$E$157,4,FALSE)</f>
        <v>Major Market</v>
      </c>
      <c r="R1989" s="56" t="str">
        <f>HLOOKUP(Coffee_data[[#This Row],[ProductId]],Product!$B$4:$O$7,2,FALSE)</f>
        <v>Decaf</v>
      </c>
      <c r="S1989" s="56" t="str">
        <f>HLOOKUP(Coffee_data[[#This Row],[ProductId]],Product!$B$4:$O$7,3,FALSE)</f>
        <v>Herbal Tea</v>
      </c>
      <c r="T1989" s="56" t="str">
        <f>HLOOKUP(Coffee_data[[#This Row],[ProductId]],Product!$B$4:$O$7,4,FALSE)</f>
        <v>Chamomile</v>
      </c>
    </row>
    <row r="1990" spans="1:20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39</v>
      </c>
      <c r="J1990">
        <v>40</v>
      </c>
      <c r="K1990">
        <v>70</v>
      </c>
      <c r="L1990">
        <v>330</v>
      </c>
      <c r="M1990">
        <v>9</v>
      </c>
      <c r="N1990" s="2">
        <v>41973</v>
      </c>
      <c r="O1990" s="19" t="str">
        <f>VLOOKUP(Coffee_data[[#This Row],[Area Code]],Location!$B$1:$E$157,2,FALSE)</f>
        <v>Ohio</v>
      </c>
      <c r="P1990" s="19" t="str">
        <f>VLOOKUP(Coffee_data[[#This Row],[Area Code]],Location!$B$1:$E$157,3,FALSE)</f>
        <v>Central</v>
      </c>
      <c r="Q1990" s="19" t="str">
        <f>VLOOKUP(Coffee_data[[#This Row],[Area Code]],Location!$B$1:$E$157,4,FALSE)</f>
        <v>Major Market</v>
      </c>
      <c r="R1990" s="56" t="str">
        <f>HLOOKUP(Coffee_data[[#This Row],[ProductId]],Product!$B$4:$O$7,2,FALSE)</f>
        <v>Decaf</v>
      </c>
      <c r="S1990" s="56" t="str">
        <f>HLOOKUP(Coffee_data[[#This Row],[ProductId]],Product!$B$4:$O$7,3,FALSE)</f>
        <v>Herbal Tea</v>
      </c>
      <c r="T1990" s="56" t="str">
        <f>HLOOKUP(Coffee_data[[#This Row],[ProductId]],Product!$B$4:$O$7,4,FALSE)</f>
        <v>Lemon</v>
      </c>
    </row>
    <row r="1991" spans="1:20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41973</v>
      </c>
      <c r="O1991" s="19" t="str">
        <f>VLOOKUP(Coffee_data[[#This Row],[Area Code]],Location!$B$1:$E$157,2,FALSE)</f>
        <v>Ohio</v>
      </c>
      <c r="P1991" s="19" t="str">
        <f>VLOOKUP(Coffee_data[[#This Row],[Area Code]],Location!$B$1:$E$157,3,FALSE)</f>
        <v>Central</v>
      </c>
      <c r="Q1991" s="19" t="str">
        <f>VLOOKUP(Coffee_data[[#This Row],[Area Code]],Location!$B$1:$E$157,4,FALSE)</f>
        <v>Major Market</v>
      </c>
      <c r="R1991" s="56" t="str">
        <f>HLOOKUP(Coffee_data[[#This Row],[ProductId]],Product!$B$4:$O$7,2,FALSE)</f>
        <v>Regular</v>
      </c>
      <c r="S1991" s="56" t="str">
        <f>HLOOKUP(Coffee_data[[#This Row],[ProductId]],Product!$B$4:$O$7,3,FALSE)</f>
        <v>Espresso</v>
      </c>
      <c r="T1991" s="56" t="str">
        <f>HLOOKUP(Coffee_data[[#This Row],[ProductId]],Product!$B$4:$O$7,4,FALSE)</f>
        <v>Caffe Mocha</v>
      </c>
    </row>
    <row r="1992" spans="1:20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124</v>
      </c>
      <c r="L1992">
        <v>740</v>
      </c>
      <c r="M1992">
        <v>6</v>
      </c>
      <c r="N1992" s="2">
        <v>41973</v>
      </c>
      <c r="O1992" s="19" t="str">
        <f>VLOOKUP(Coffee_data[[#This Row],[Area Code]],Location!$B$1:$E$157,2,FALSE)</f>
        <v>Ohio</v>
      </c>
      <c r="P1992" s="19" t="str">
        <f>VLOOKUP(Coffee_data[[#This Row],[Area Code]],Location!$B$1:$E$157,3,FALSE)</f>
        <v>Central</v>
      </c>
      <c r="Q1992" s="19" t="str">
        <f>VLOOKUP(Coffee_data[[#This Row],[Area Code]],Location!$B$1:$E$157,4,FALSE)</f>
        <v>Major Market</v>
      </c>
      <c r="R1992" s="56" t="str">
        <f>HLOOKUP(Coffee_data[[#This Row],[ProductId]],Product!$B$4:$O$7,2,FALSE)</f>
        <v>Decaf</v>
      </c>
      <c r="S1992" s="56" t="str">
        <f>HLOOKUP(Coffee_data[[#This Row],[ProductId]],Product!$B$4:$O$7,3,FALSE)</f>
        <v>Espresso</v>
      </c>
      <c r="T1992" s="56" t="str">
        <f>HLOOKUP(Coffee_data[[#This Row],[ProductId]],Product!$B$4:$O$7,4,FALSE)</f>
        <v>Decaf Espresso</v>
      </c>
    </row>
    <row r="1993" spans="1:20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121</v>
      </c>
      <c r="L1993">
        <v>513</v>
      </c>
      <c r="M1993">
        <v>1</v>
      </c>
      <c r="N1993" s="2">
        <v>41973</v>
      </c>
      <c r="O1993" s="19" t="str">
        <f>VLOOKUP(Coffee_data[[#This Row],[Area Code]],Location!$B$1:$E$157,2,FALSE)</f>
        <v>Ohio</v>
      </c>
      <c r="P1993" s="19" t="str">
        <f>VLOOKUP(Coffee_data[[#This Row],[Area Code]],Location!$B$1:$E$157,3,FALSE)</f>
        <v>Central</v>
      </c>
      <c r="Q1993" s="19" t="str">
        <f>VLOOKUP(Coffee_data[[#This Row],[Area Code]],Location!$B$1:$E$157,4,FALSE)</f>
        <v>Major Market</v>
      </c>
      <c r="R1993" s="56" t="str">
        <f>HLOOKUP(Coffee_data[[#This Row],[ProductId]],Product!$B$4:$O$7,2,FALSE)</f>
        <v>Regular</v>
      </c>
      <c r="S1993" s="56" t="str">
        <f>HLOOKUP(Coffee_data[[#This Row],[ProductId]],Product!$B$4:$O$7,3,FALSE)</f>
        <v>Coffee</v>
      </c>
      <c r="T1993" s="56" t="str">
        <f>HLOOKUP(Coffee_data[[#This Row],[ProductId]],Product!$B$4:$O$7,4,FALSE)</f>
        <v>Amaretto</v>
      </c>
    </row>
    <row r="1994" spans="1:20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38</v>
      </c>
      <c r="J1994">
        <v>50</v>
      </c>
      <c r="K1994">
        <v>92</v>
      </c>
      <c r="L1994">
        <v>614</v>
      </c>
      <c r="M1994">
        <v>2</v>
      </c>
      <c r="N1994" s="2">
        <v>41973</v>
      </c>
      <c r="O1994" s="19" t="str">
        <f>VLOOKUP(Coffee_data[[#This Row],[Area Code]],Location!$B$1:$E$157,2,FALSE)</f>
        <v>Ohio</v>
      </c>
      <c r="P1994" s="19" t="str">
        <f>VLOOKUP(Coffee_data[[#This Row],[Area Code]],Location!$B$1:$E$157,3,FALSE)</f>
        <v>Central</v>
      </c>
      <c r="Q1994" s="19" t="str">
        <f>VLOOKUP(Coffee_data[[#This Row],[Area Code]],Location!$B$1:$E$157,4,FALSE)</f>
        <v>Major Market</v>
      </c>
      <c r="R1994" s="56" t="str">
        <f>HLOOKUP(Coffee_data[[#This Row],[ProductId]],Product!$B$4:$O$7,2,FALSE)</f>
        <v>Regular</v>
      </c>
      <c r="S1994" s="56" t="str">
        <f>HLOOKUP(Coffee_data[[#This Row],[ProductId]],Product!$B$4:$O$7,3,FALSE)</f>
        <v>Coffee</v>
      </c>
      <c r="T1994" s="56" t="str">
        <f>HLOOKUP(Coffee_data[[#This Row],[ProductId]],Product!$B$4:$O$7,4,FALSE)</f>
        <v>Columbian</v>
      </c>
    </row>
    <row r="1995" spans="1:20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41973</v>
      </c>
      <c r="O1995" s="19" t="str">
        <f>VLOOKUP(Coffee_data[[#This Row],[Area Code]],Location!$B$1:$E$157,2,FALSE)</f>
        <v>Ohio</v>
      </c>
      <c r="P1995" s="19" t="str">
        <f>VLOOKUP(Coffee_data[[#This Row],[Area Code]],Location!$B$1:$E$157,3,FALSE)</f>
        <v>Central</v>
      </c>
      <c r="Q1995" s="19" t="str">
        <f>VLOOKUP(Coffee_data[[#This Row],[Area Code]],Location!$B$1:$E$157,4,FALSE)</f>
        <v>Major Market</v>
      </c>
      <c r="R1995" s="56" t="str">
        <f>HLOOKUP(Coffee_data[[#This Row],[ProductId]],Product!$B$4:$O$7,2,FALSE)</f>
        <v>Decaf</v>
      </c>
      <c r="S1995" s="56" t="str">
        <f>HLOOKUP(Coffee_data[[#This Row],[ProductId]],Product!$B$4:$O$7,3,FALSE)</f>
        <v>Coffee</v>
      </c>
      <c r="T1995" s="56" t="str">
        <f>HLOOKUP(Coffee_data[[#This Row],[ProductId]],Product!$B$4:$O$7,4,FALSE)</f>
        <v>Decaf Irish Cream</v>
      </c>
    </row>
    <row r="1996" spans="1:20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69</v>
      </c>
      <c r="L1996">
        <v>262</v>
      </c>
      <c r="M1996">
        <v>11</v>
      </c>
      <c r="N1996" s="2">
        <v>41973</v>
      </c>
      <c r="O1996" s="19" t="str">
        <f>VLOOKUP(Coffee_data[[#This Row],[Area Code]],Location!$B$1:$E$157,2,FALSE)</f>
        <v>Wisconsin</v>
      </c>
      <c r="P1996" s="19" t="str">
        <f>VLOOKUP(Coffee_data[[#This Row],[Area Code]],Location!$B$1:$E$157,3,FALSE)</f>
        <v>Central</v>
      </c>
      <c r="Q1996" s="19" t="str">
        <f>VLOOKUP(Coffee_data[[#This Row],[Area Code]],Location!$B$1:$E$157,4,FALSE)</f>
        <v>Small Market</v>
      </c>
      <c r="R1996" s="56" t="str">
        <f>HLOOKUP(Coffee_data[[#This Row],[ProductId]],Product!$B$4:$O$7,2,FALSE)</f>
        <v>Regular</v>
      </c>
      <c r="S1996" s="56" t="str">
        <f>HLOOKUP(Coffee_data[[#This Row],[ProductId]],Product!$B$4:$O$7,3,FALSE)</f>
        <v>Tea</v>
      </c>
      <c r="T1996" s="56" t="str">
        <f>HLOOKUP(Coffee_data[[#This Row],[ProductId]],Product!$B$4:$O$7,4,FALSE)</f>
        <v>Darjeeling</v>
      </c>
    </row>
    <row r="1997" spans="1:20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52</v>
      </c>
      <c r="J1997">
        <v>60</v>
      </c>
      <c r="K1997">
        <v>88</v>
      </c>
      <c r="L1997">
        <v>920</v>
      </c>
      <c r="M1997">
        <v>12</v>
      </c>
      <c r="N1997" s="2">
        <v>41973</v>
      </c>
      <c r="O1997" s="19" t="str">
        <f>VLOOKUP(Coffee_data[[#This Row],[Area Code]],Location!$B$1:$E$157,2,FALSE)</f>
        <v>Wisconsin</v>
      </c>
      <c r="P1997" s="19" t="str">
        <f>VLOOKUP(Coffee_data[[#This Row],[Area Code]],Location!$B$1:$E$157,3,FALSE)</f>
        <v>Central</v>
      </c>
      <c r="Q1997" s="19" t="str">
        <f>VLOOKUP(Coffee_data[[#This Row],[Area Code]],Location!$B$1:$E$157,4,FALSE)</f>
        <v>Small Market</v>
      </c>
      <c r="R1997" s="56" t="str">
        <f>HLOOKUP(Coffee_data[[#This Row],[ProductId]],Product!$B$4:$O$7,2,FALSE)</f>
        <v>Regular</v>
      </c>
      <c r="S1997" s="56" t="str">
        <f>HLOOKUP(Coffee_data[[#This Row],[ProductId]],Product!$B$4:$O$7,3,FALSE)</f>
        <v>Tea</v>
      </c>
      <c r="T1997" s="56" t="str">
        <f>HLOOKUP(Coffee_data[[#This Row],[ProductId]],Product!$B$4:$O$7,4,FALSE)</f>
        <v>Earl Grey</v>
      </c>
    </row>
    <row r="1998" spans="1:20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41973</v>
      </c>
      <c r="O1998" s="19" t="str">
        <f>VLOOKUP(Coffee_data[[#This Row],[Area Code]],Location!$B$1:$E$157,2,FALSE)</f>
        <v>Wisconsin</v>
      </c>
      <c r="P1998" s="19" t="str">
        <f>VLOOKUP(Coffee_data[[#This Row],[Area Code]],Location!$B$1:$E$157,3,FALSE)</f>
        <v>Central</v>
      </c>
      <c r="Q1998" s="19" t="str">
        <f>VLOOKUP(Coffee_data[[#This Row],[Area Code]],Location!$B$1:$E$157,4,FALSE)</f>
        <v>Small Market</v>
      </c>
      <c r="R1998" s="56" t="str">
        <f>HLOOKUP(Coffee_data[[#This Row],[ProductId]],Product!$B$4:$O$7,2,FALSE)</f>
        <v>Decaf</v>
      </c>
      <c r="S1998" s="56" t="str">
        <f>HLOOKUP(Coffee_data[[#This Row],[ProductId]],Product!$B$4:$O$7,3,FALSE)</f>
        <v>Herbal Tea</v>
      </c>
      <c r="T1998" s="56" t="str">
        <f>HLOOKUP(Coffee_data[[#This Row],[ProductId]],Product!$B$4:$O$7,4,FALSE)</f>
        <v>Chamomile</v>
      </c>
    </row>
    <row r="1999" spans="1:20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39</v>
      </c>
      <c r="J1999">
        <v>40</v>
      </c>
      <c r="K1999">
        <v>70</v>
      </c>
      <c r="L1999">
        <v>715</v>
      </c>
      <c r="M1999">
        <v>9</v>
      </c>
      <c r="N1999" s="2">
        <v>41973</v>
      </c>
      <c r="O1999" s="19" t="str">
        <f>VLOOKUP(Coffee_data[[#This Row],[Area Code]],Location!$B$1:$E$157,2,FALSE)</f>
        <v>Wisconsin</v>
      </c>
      <c r="P1999" s="19" t="str">
        <f>VLOOKUP(Coffee_data[[#This Row],[Area Code]],Location!$B$1:$E$157,3,FALSE)</f>
        <v>Central</v>
      </c>
      <c r="Q1999" s="19" t="str">
        <f>VLOOKUP(Coffee_data[[#This Row],[Area Code]],Location!$B$1:$E$157,4,FALSE)</f>
        <v>Small Market</v>
      </c>
      <c r="R1999" s="56" t="str">
        <f>HLOOKUP(Coffee_data[[#This Row],[ProductId]],Product!$B$4:$O$7,2,FALSE)</f>
        <v>Decaf</v>
      </c>
      <c r="S1999" s="56" t="str">
        <f>HLOOKUP(Coffee_data[[#This Row],[ProductId]],Product!$B$4:$O$7,3,FALSE)</f>
        <v>Herbal Tea</v>
      </c>
      <c r="T1999" s="56" t="str">
        <f>HLOOKUP(Coffee_data[[#This Row],[ProductId]],Product!$B$4:$O$7,4,FALSE)</f>
        <v>Lemon</v>
      </c>
    </row>
    <row r="2000" spans="1:20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41973</v>
      </c>
      <c r="O2000" s="19" t="str">
        <f>VLOOKUP(Coffee_data[[#This Row],[Area Code]],Location!$B$1:$E$157,2,FALSE)</f>
        <v>Wisconsin</v>
      </c>
      <c r="P2000" s="19" t="str">
        <f>VLOOKUP(Coffee_data[[#This Row],[Area Code]],Location!$B$1:$E$157,3,FALSE)</f>
        <v>Central</v>
      </c>
      <c r="Q2000" s="19" t="str">
        <f>VLOOKUP(Coffee_data[[#This Row],[Area Code]],Location!$B$1:$E$157,4,FALSE)</f>
        <v>Small Market</v>
      </c>
      <c r="R2000" s="56" t="str">
        <f>HLOOKUP(Coffee_data[[#This Row],[ProductId]],Product!$B$4:$O$7,2,FALSE)</f>
        <v>Regular</v>
      </c>
      <c r="S2000" s="56" t="str">
        <f>HLOOKUP(Coffee_data[[#This Row],[ProductId]],Product!$B$4:$O$7,3,FALSE)</f>
        <v>Espresso</v>
      </c>
      <c r="T2000" s="56" t="str">
        <f>HLOOKUP(Coffee_data[[#This Row],[ProductId]],Product!$B$4:$O$7,4,FALSE)</f>
        <v>Caffe Mocha</v>
      </c>
    </row>
    <row r="2001" spans="1:20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76</v>
      </c>
      <c r="L2001">
        <v>262</v>
      </c>
      <c r="M2001">
        <v>6</v>
      </c>
      <c r="N2001" s="2">
        <v>41973</v>
      </c>
      <c r="O2001" s="19" t="str">
        <f>VLOOKUP(Coffee_data[[#This Row],[Area Code]],Location!$B$1:$E$157,2,FALSE)</f>
        <v>Wisconsin</v>
      </c>
      <c r="P2001" s="19" t="str">
        <f>VLOOKUP(Coffee_data[[#This Row],[Area Code]],Location!$B$1:$E$157,3,FALSE)</f>
        <v>Central</v>
      </c>
      <c r="Q2001" s="19" t="str">
        <f>VLOOKUP(Coffee_data[[#This Row],[Area Code]],Location!$B$1:$E$157,4,FALSE)</f>
        <v>Small Market</v>
      </c>
      <c r="R2001" s="56" t="str">
        <f>HLOOKUP(Coffee_data[[#This Row],[ProductId]],Product!$B$4:$O$7,2,FALSE)</f>
        <v>Decaf</v>
      </c>
      <c r="S2001" s="56" t="str">
        <f>HLOOKUP(Coffee_data[[#This Row],[ProductId]],Product!$B$4:$O$7,3,FALSE)</f>
        <v>Espresso</v>
      </c>
      <c r="T2001" s="56" t="str">
        <f>HLOOKUP(Coffee_data[[#This Row],[ProductId]],Product!$B$4:$O$7,4,FALSE)</f>
        <v>Decaf Espresso</v>
      </c>
    </row>
    <row r="2002" spans="1:20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41973</v>
      </c>
      <c r="O2002" s="19" t="str">
        <f>VLOOKUP(Coffee_data[[#This Row],[Area Code]],Location!$B$1:$E$157,2,FALSE)</f>
        <v>Wisconsin</v>
      </c>
      <c r="P2002" s="19" t="str">
        <f>VLOOKUP(Coffee_data[[#This Row],[Area Code]],Location!$B$1:$E$157,3,FALSE)</f>
        <v>Central</v>
      </c>
      <c r="Q2002" s="19" t="str">
        <f>VLOOKUP(Coffee_data[[#This Row],[Area Code]],Location!$B$1:$E$157,4,FALSE)</f>
        <v>Small Market</v>
      </c>
      <c r="R2002" s="56" t="str">
        <f>HLOOKUP(Coffee_data[[#This Row],[ProductId]],Product!$B$4:$O$7,2,FALSE)</f>
        <v>Regular</v>
      </c>
      <c r="S2002" s="56" t="str">
        <f>HLOOKUP(Coffee_data[[#This Row],[ProductId]],Product!$B$4:$O$7,3,FALSE)</f>
        <v>Coffee</v>
      </c>
      <c r="T2002" s="56" t="str">
        <f>HLOOKUP(Coffee_data[[#This Row],[ProductId]],Product!$B$4:$O$7,4,FALSE)</f>
        <v>Amaretto</v>
      </c>
    </row>
    <row r="2003" spans="1:20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238</v>
      </c>
      <c r="L2003">
        <v>715</v>
      </c>
      <c r="M2003">
        <v>2</v>
      </c>
      <c r="N2003" s="2">
        <v>41973</v>
      </c>
      <c r="O2003" s="19" t="str">
        <f>VLOOKUP(Coffee_data[[#This Row],[Area Code]],Location!$B$1:$E$157,2,FALSE)</f>
        <v>Wisconsin</v>
      </c>
      <c r="P2003" s="19" t="str">
        <f>VLOOKUP(Coffee_data[[#This Row],[Area Code]],Location!$B$1:$E$157,3,FALSE)</f>
        <v>Central</v>
      </c>
      <c r="Q2003" s="19" t="str">
        <f>VLOOKUP(Coffee_data[[#This Row],[Area Code]],Location!$B$1:$E$157,4,FALSE)</f>
        <v>Small Market</v>
      </c>
      <c r="R2003" s="56" t="str">
        <f>HLOOKUP(Coffee_data[[#This Row],[ProductId]],Product!$B$4:$O$7,2,FALSE)</f>
        <v>Regular</v>
      </c>
      <c r="S2003" s="56" t="str">
        <f>HLOOKUP(Coffee_data[[#This Row],[ProductId]],Product!$B$4:$O$7,3,FALSE)</f>
        <v>Coffee</v>
      </c>
      <c r="T2003" s="56" t="str">
        <f>HLOOKUP(Coffee_data[[#This Row],[ProductId]],Product!$B$4:$O$7,4,FALSE)</f>
        <v>Columbian</v>
      </c>
    </row>
    <row r="2004" spans="1:20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187</v>
      </c>
      <c r="L2004">
        <v>715</v>
      </c>
      <c r="M2004">
        <v>3</v>
      </c>
      <c r="N2004" s="2">
        <v>41973</v>
      </c>
      <c r="O2004" s="19" t="str">
        <f>VLOOKUP(Coffee_data[[#This Row],[Area Code]],Location!$B$1:$E$157,2,FALSE)</f>
        <v>Wisconsin</v>
      </c>
      <c r="P2004" s="19" t="str">
        <f>VLOOKUP(Coffee_data[[#This Row],[Area Code]],Location!$B$1:$E$157,3,FALSE)</f>
        <v>Central</v>
      </c>
      <c r="Q2004" s="19" t="str">
        <f>VLOOKUP(Coffee_data[[#This Row],[Area Code]],Location!$B$1:$E$157,4,FALSE)</f>
        <v>Small Market</v>
      </c>
      <c r="R2004" s="56" t="str">
        <f>HLOOKUP(Coffee_data[[#This Row],[ProductId]],Product!$B$4:$O$7,2,FALSE)</f>
        <v>Decaf</v>
      </c>
      <c r="S2004" s="56" t="str">
        <f>HLOOKUP(Coffee_data[[#This Row],[ProductId]],Product!$B$4:$O$7,3,FALSE)</f>
        <v>Coffee</v>
      </c>
      <c r="T2004" s="56" t="str">
        <f>HLOOKUP(Coffee_data[[#This Row],[ProductId]],Product!$B$4:$O$7,4,FALSE)</f>
        <v>Decaf Irish Cream</v>
      </c>
    </row>
    <row r="2005" spans="1:20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39</v>
      </c>
      <c r="J2005">
        <v>70</v>
      </c>
      <c r="K2005">
        <v>120</v>
      </c>
      <c r="L2005">
        <v>860</v>
      </c>
      <c r="M2005">
        <v>11</v>
      </c>
      <c r="N2005" s="2">
        <v>41973</v>
      </c>
      <c r="O2005" s="19" t="str">
        <f>VLOOKUP(Coffee_data[[#This Row],[Area Code]],Location!$B$1:$E$157,2,FALSE)</f>
        <v>Connecticut</v>
      </c>
      <c r="P2005" s="19" t="str">
        <f>VLOOKUP(Coffee_data[[#This Row],[Area Code]],Location!$B$1:$E$157,3,FALSE)</f>
        <v>East</v>
      </c>
      <c r="Q2005" s="19" t="str">
        <f>VLOOKUP(Coffee_data[[#This Row],[Area Code]],Location!$B$1:$E$157,4,FALSE)</f>
        <v>Small Market</v>
      </c>
      <c r="R2005" s="56" t="str">
        <f>HLOOKUP(Coffee_data[[#This Row],[ProductId]],Product!$B$4:$O$7,2,FALSE)</f>
        <v>Regular</v>
      </c>
      <c r="S2005" s="56" t="str">
        <f>HLOOKUP(Coffee_data[[#This Row],[ProductId]],Product!$B$4:$O$7,3,FALSE)</f>
        <v>Tea</v>
      </c>
      <c r="T2005" s="56" t="str">
        <f>HLOOKUP(Coffee_data[[#This Row],[ProductId]],Product!$B$4:$O$7,4,FALSE)</f>
        <v>Darjeeling</v>
      </c>
    </row>
    <row r="2006" spans="1:20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41973</v>
      </c>
      <c r="O2006" s="19" t="str">
        <f>VLOOKUP(Coffee_data[[#This Row],[Area Code]],Location!$B$1:$E$157,2,FALSE)</f>
        <v>Connecticut</v>
      </c>
      <c r="P2006" s="19" t="str">
        <f>VLOOKUP(Coffee_data[[#This Row],[Area Code]],Location!$B$1:$E$157,3,FALSE)</f>
        <v>East</v>
      </c>
      <c r="Q2006" s="19" t="str">
        <f>VLOOKUP(Coffee_data[[#This Row],[Area Code]],Location!$B$1:$E$157,4,FALSE)</f>
        <v>Small Market</v>
      </c>
      <c r="R2006" s="56" t="str">
        <f>HLOOKUP(Coffee_data[[#This Row],[ProductId]],Product!$B$4:$O$7,2,FALSE)</f>
        <v>Regular</v>
      </c>
      <c r="S2006" s="56" t="str">
        <f>HLOOKUP(Coffee_data[[#This Row],[ProductId]],Product!$B$4:$O$7,3,FALSE)</f>
        <v>Tea</v>
      </c>
      <c r="T2006" s="56" t="str">
        <f>HLOOKUP(Coffee_data[[#This Row],[ProductId]],Product!$B$4:$O$7,4,FALSE)</f>
        <v>Green Tea</v>
      </c>
    </row>
    <row r="2007" spans="1:20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59</v>
      </c>
      <c r="J2007">
        <v>60</v>
      </c>
      <c r="K2007">
        <v>110</v>
      </c>
      <c r="L2007">
        <v>475</v>
      </c>
      <c r="M2007">
        <v>9</v>
      </c>
      <c r="N2007" s="2">
        <v>41973</v>
      </c>
      <c r="O2007" s="19" t="str">
        <f>VLOOKUP(Coffee_data[[#This Row],[Area Code]],Location!$B$1:$E$157,2,FALSE)</f>
        <v>Connecticut</v>
      </c>
      <c r="P2007" s="19" t="str">
        <f>VLOOKUP(Coffee_data[[#This Row],[Area Code]],Location!$B$1:$E$157,3,FALSE)</f>
        <v>East</v>
      </c>
      <c r="Q2007" s="19" t="str">
        <f>VLOOKUP(Coffee_data[[#This Row],[Area Code]],Location!$B$1:$E$157,4,FALSE)</f>
        <v>Small Market</v>
      </c>
      <c r="R2007" s="56" t="str">
        <f>HLOOKUP(Coffee_data[[#This Row],[ProductId]],Product!$B$4:$O$7,2,FALSE)</f>
        <v>Decaf</v>
      </c>
      <c r="S2007" s="56" t="str">
        <f>HLOOKUP(Coffee_data[[#This Row],[ProductId]],Product!$B$4:$O$7,3,FALSE)</f>
        <v>Herbal Tea</v>
      </c>
      <c r="T2007" s="56" t="str">
        <f>HLOOKUP(Coffee_data[[#This Row],[ProductId]],Product!$B$4:$O$7,4,FALSE)</f>
        <v>Lemon</v>
      </c>
    </row>
    <row r="2008" spans="1:20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50</v>
      </c>
      <c r="J2008">
        <v>60</v>
      </c>
      <c r="K2008">
        <v>110</v>
      </c>
      <c r="L2008">
        <v>475</v>
      </c>
      <c r="M2008">
        <v>10</v>
      </c>
      <c r="N2008" s="2">
        <v>41973</v>
      </c>
      <c r="O2008" s="19" t="str">
        <f>VLOOKUP(Coffee_data[[#This Row],[Area Code]],Location!$B$1:$E$157,2,FALSE)</f>
        <v>Connecticut</v>
      </c>
      <c r="P2008" s="19" t="str">
        <f>VLOOKUP(Coffee_data[[#This Row],[Area Code]],Location!$B$1:$E$157,3,FALSE)</f>
        <v>East</v>
      </c>
      <c r="Q2008" s="19" t="str">
        <f>VLOOKUP(Coffee_data[[#This Row],[Area Code]],Location!$B$1:$E$157,4,FALSE)</f>
        <v>Small Market</v>
      </c>
      <c r="R2008" s="56" t="str">
        <f>HLOOKUP(Coffee_data[[#This Row],[ProductId]],Product!$B$4:$O$7,2,FALSE)</f>
        <v>Decaf</v>
      </c>
      <c r="S2008" s="56" t="str">
        <f>HLOOKUP(Coffee_data[[#This Row],[ProductId]],Product!$B$4:$O$7,3,FALSE)</f>
        <v>Herbal Tea</v>
      </c>
      <c r="T2008" s="56" t="str">
        <f>HLOOKUP(Coffee_data[[#This Row],[ProductId]],Product!$B$4:$O$7,4,FALSE)</f>
        <v>Mint</v>
      </c>
    </row>
    <row r="2009" spans="1:20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41973</v>
      </c>
      <c r="O2009" s="19" t="str">
        <f>VLOOKUP(Coffee_data[[#This Row],[Area Code]],Location!$B$1:$E$157,2,FALSE)</f>
        <v>Connecticut</v>
      </c>
      <c r="P2009" s="19" t="str">
        <f>VLOOKUP(Coffee_data[[#This Row],[Area Code]],Location!$B$1:$E$157,3,FALSE)</f>
        <v>East</v>
      </c>
      <c r="Q2009" s="19" t="str">
        <f>VLOOKUP(Coffee_data[[#This Row],[Area Code]],Location!$B$1:$E$157,4,FALSE)</f>
        <v>Small Market</v>
      </c>
      <c r="R2009" s="56" t="str">
        <f>HLOOKUP(Coffee_data[[#This Row],[ProductId]],Product!$B$4:$O$7,2,FALSE)</f>
        <v>Regular</v>
      </c>
      <c r="S2009" s="56" t="str">
        <f>HLOOKUP(Coffee_data[[#This Row],[ProductId]],Product!$B$4:$O$7,3,FALSE)</f>
        <v>Espresso</v>
      </c>
      <c r="T2009" s="56" t="str">
        <f>HLOOKUP(Coffee_data[[#This Row],[ProductId]],Product!$B$4:$O$7,4,FALSE)</f>
        <v>Caffe Mocha</v>
      </c>
    </row>
    <row r="2010" spans="1:20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104</v>
      </c>
      <c r="L2010">
        <v>959</v>
      </c>
      <c r="M2010">
        <v>6</v>
      </c>
      <c r="N2010" s="2">
        <v>41973</v>
      </c>
      <c r="O2010" s="19" t="str">
        <f>VLOOKUP(Coffee_data[[#This Row],[Area Code]],Location!$B$1:$E$157,2,FALSE)</f>
        <v>Connecticut</v>
      </c>
      <c r="P2010" s="19" t="str">
        <f>VLOOKUP(Coffee_data[[#This Row],[Area Code]],Location!$B$1:$E$157,3,FALSE)</f>
        <v>East</v>
      </c>
      <c r="Q2010" s="19" t="str">
        <f>VLOOKUP(Coffee_data[[#This Row],[Area Code]],Location!$B$1:$E$157,4,FALSE)</f>
        <v>Small Market</v>
      </c>
      <c r="R2010" s="56" t="str">
        <f>HLOOKUP(Coffee_data[[#This Row],[ProductId]],Product!$B$4:$O$7,2,FALSE)</f>
        <v>Decaf</v>
      </c>
      <c r="S2010" s="56" t="str">
        <f>HLOOKUP(Coffee_data[[#This Row],[ProductId]],Product!$B$4:$O$7,3,FALSE)</f>
        <v>Espresso</v>
      </c>
      <c r="T2010" s="56" t="str">
        <f>HLOOKUP(Coffee_data[[#This Row],[ProductId]],Product!$B$4:$O$7,4,FALSE)</f>
        <v>Decaf Espresso</v>
      </c>
    </row>
    <row r="2011" spans="1:20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258</v>
      </c>
      <c r="L2011">
        <v>203</v>
      </c>
      <c r="M2011">
        <v>2</v>
      </c>
      <c r="N2011" s="2">
        <v>41973</v>
      </c>
      <c r="O2011" s="19" t="str">
        <f>VLOOKUP(Coffee_data[[#This Row],[Area Code]],Location!$B$1:$E$157,2,FALSE)</f>
        <v>Connecticut</v>
      </c>
      <c r="P2011" s="19" t="str">
        <f>VLOOKUP(Coffee_data[[#This Row],[Area Code]],Location!$B$1:$E$157,3,FALSE)</f>
        <v>East</v>
      </c>
      <c r="Q2011" s="19" t="str">
        <f>VLOOKUP(Coffee_data[[#This Row],[Area Code]],Location!$B$1:$E$157,4,FALSE)</f>
        <v>Small Market</v>
      </c>
      <c r="R2011" s="56" t="str">
        <f>HLOOKUP(Coffee_data[[#This Row],[ProductId]],Product!$B$4:$O$7,2,FALSE)</f>
        <v>Regular</v>
      </c>
      <c r="S2011" s="56" t="str">
        <f>HLOOKUP(Coffee_data[[#This Row],[ProductId]],Product!$B$4:$O$7,3,FALSE)</f>
        <v>Coffee</v>
      </c>
      <c r="T2011" s="56" t="str">
        <f>HLOOKUP(Coffee_data[[#This Row],[ProductId]],Product!$B$4:$O$7,4,FALSE)</f>
        <v>Columbian</v>
      </c>
    </row>
    <row r="2012" spans="1:20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59</v>
      </c>
      <c r="L2012">
        <v>813</v>
      </c>
      <c r="M2012">
        <v>11</v>
      </c>
      <c r="N2012" s="2">
        <v>41973</v>
      </c>
      <c r="O2012" s="19" t="str">
        <f>VLOOKUP(Coffee_data[[#This Row],[Area Code]],Location!$B$1:$E$157,2,FALSE)</f>
        <v>Florida</v>
      </c>
      <c r="P2012" s="19" t="str">
        <f>VLOOKUP(Coffee_data[[#This Row],[Area Code]],Location!$B$1:$E$157,3,FALSE)</f>
        <v>East</v>
      </c>
      <c r="Q2012" s="19" t="str">
        <f>VLOOKUP(Coffee_data[[#This Row],[Area Code]],Location!$B$1:$E$157,4,FALSE)</f>
        <v>Major Market</v>
      </c>
      <c r="R2012" s="56" t="str">
        <f>HLOOKUP(Coffee_data[[#This Row],[ProductId]],Product!$B$4:$O$7,2,FALSE)</f>
        <v>Regular</v>
      </c>
      <c r="S2012" s="56" t="str">
        <f>HLOOKUP(Coffee_data[[#This Row],[ProductId]],Product!$B$4:$O$7,3,FALSE)</f>
        <v>Tea</v>
      </c>
      <c r="T2012" s="56" t="str">
        <f>HLOOKUP(Coffee_data[[#This Row],[ProductId]],Product!$B$4:$O$7,4,FALSE)</f>
        <v>Darjeeling</v>
      </c>
    </row>
    <row r="2013" spans="1:20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43</v>
      </c>
      <c r="J2013">
        <v>50</v>
      </c>
      <c r="K2013">
        <v>80</v>
      </c>
      <c r="L2013">
        <v>863</v>
      </c>
      <c r="M2013">
        <v>13</v>
      </c>
      <c r="N2013" s="2">
        <v>41973</v>
      </c>
      <c r="O2013" s="19" t="str">
        <f>VLOOKUP(Coffee_data[[#This Row],[Area Code]],Location!$B$1:$E$157,2,FALSE)</f>
        <v>Florida</v>
      </c>
      <c r="P2013" s="19" t="str">
        <f>VLOOKUP(Coffee_data[[#This Row],[Area Code]],Location!$B$1:$E$157,3,FALSE)</f>
        <v>East</v>
      </c>
      <c r="Q2013" s="19" t="str">
        <f>VLOOKUP(Coffee_data[[#This Row],[Area Code]],Location!$B$1:$E$157,4,FALSE)</f>
        <v>Major Market</v>
      </c>
      <c r="R2013" s="56" t="str">
        <f>HLOOKUP(Coffee_data[[#This Row],[ProductId]],Product!$B$4:$O$7,2,FALSE)</f>
        <v>Regular</v>
      </c>
      <c r="S2013" s="56" t="str">
        <f>HLOOKUP(Coffee_data[[#This Row],[ProductId]],Product!$B$4:$O$7,3,FALSE)</f>
        <v>Tea</v>
      </c>
      <c r="T2013" s="56" t="str">
        <f>HLOOKUP(Coffee_data[[#This Row],[ProductId]],Product!$B$4:$O$7,4,FALSE)</f>
        <v>Green Tea</v>
      </c>
    </row>
    <row r="2014" spans="1:20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32</v>
      </c>
      <c r="L2014">
        <v>772</v>
      </c>
      <c r="M2014">
        <v>8</v>
      </c>
      <c r="N2014" s="2">
        <v>41973</v>
      </c>
      <c r="O2014" s="19" t="str">
        <f>VLOOKUP(Coffee_data[[#This Row],[Area Code]],Location!$B$1:$E$157,2,FALSE)</f>
        <v>Florida</v>
      </c>
      <c r="P2014" s="19" t="str">
        <f>VLOOKUP(Coffee_data[[#This Row],[Area Code]],Location!$B$1:$E$157,3,FALSE)</f>
        <v>East</v>
      </c>
      <c r="Q2014" s="19" t="str">
        <f>VLOOKUP(Coffee_data[[#This Row],[Area Code]],Location!$B$1:$E$157,4,FALSE)</f>
        <v>Major Market</v>
      </c>
      <c r="R2014" s="56" t="str">
        <f>HLOOKUP(Coffee_data[[#This Row],[ProductId]],Product!$B$4:$O$7,2,FALSE)</f>
        <v>Decaf</v>
      </c>
      <c r="S2014" s="56" t="str">
        <f>HLOOKUP(Coffee_data[[#This Row],[ProductId]],Product!$B$4:$O$7,3,FALSE)</f>
        <v>Herbal Tea</v>
      </c>
      <c r="T2014" s="56" t="str">
        <f>HLOOKUP(Coffee_data[[#This Row],[ProductId]],Product!$B$4:$O$7,4,FALSE)</f>
        <v>Chamomile</v>
      </c>
    </row>
    <row r="2015" spans="1:20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31</v>
      </c>
      <c r="J2015">
        <v>60</v>
      </c>
      <c r="K2015">
        <v>91</v>
      </c>
      <c r="L2015">
        <v>954</v>
      </c>
      <c r="M2015">
        <v>9</v>
      </c>
      <c r="N2015" s="2">
        <v>41973</v>
      </c>
      <c r="O2015" s="19" t="str">
        <f>VLOOKUP(Coffee_data[[#This Row],[Area Code]],Location!$B$1:$E$157,2,FALSE)</f>
        <v>Florida</v>
      </c>
      <c r="P2015" s="19" t="str">
        <f>VLOOKUP(Coffee_data[[#This Row],[Area Code]],Location!$B$1:$E$157,3,FALSE)</f>
        <v>East</v>
      </c>
      <c r="Q2015" s="19" t="str">
        <f>VLOOKUP(Coffee_data[[#This Row],[Area Code]],Location!$B$1:$E$157,4,FALSE)</f>
        <v>Major Market</v>
      </c>
      <c r="R2015" s="56" t="str">
        <f>HLOOKUP(Coffee_data[[#This Row],[ProductId]],Product!$B$4:$O$7,2,FALSE)</f>
        <v>Decaf</v>
      </c>
      <c r="S2015" s="56" t="str">
        <f>HLOOKUP(Coffee_data[[#This Row],[ProductId]],Product!$B$4:$O$7,3,FALSE)</f>
        <v>Herbal Tea</v>
      </c>
      <c r="T2015" s="56" t="str">
        <f>HLOOKUP(Coffee_data[[#This Row],[ProductId]],Product!$B$4:$O$7,4,FALSE)</f>
        <v>Lemon</v>
      </c>
    </row>
    <row r="2016" spans="1:20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70</v>
      </c>
      <c r="J2016">
        <v>60</v>
      </c>
      <c r="K2016">
        <v>130</v>
      </c>
      <c r="L2016">
        <v>561</v>
      </c>
      <c r="M2016">
        <v>10</v>
      </c>
      <c r="N2016" s="2">
        <v>41973</v>
      </c>
      <c r="O2016" s="19" t="str">
        <f>VLOOKUP(Coffee_data[[#This Row],[Area Code]],Location!$B$1:$E$157,2,FALSE)</f>
        <v>Florida</v>
      </c>
      <c r="P2016" s="19" t="str">
        <f>VLOOKUP(Coffee_data[[#This Row],[Area Code]],Location!$B$1:$E$157,3,FALSE)</f>
        <v>East</v>
      </c>
      <c r="Q2016" s="19" t="str">
        <f>VLOOKUP(Coffee_data[[#This Row],[Area Code]],Location!$B$1:$E$157,4,FALSE)</f>
        <v>Major Market</v>
      </c>
      <c r="R2016" s="56" t="str">
        <f>HLOOKUP(Coffee_data[[#This Row],[ProductId]],Product!$B$4:$O$7,2,FALSE)</f>
        <v>Decaf</v>
      </c>
      <c r="S2016" s="56" t="str">
        <f>HLOOKUP(Coffee_data[[#This Row],[ProductId]],Product!$B$4:$O$7,3,FALSE)</f>
        <v>Herbal Tea</v>
      </c>
      <c r="T2016" s="56" t="str">
        <f>HLOOKUP(Coffee_data[[#This Row],[ProductId]],Product!$B$4:$O$7,4,FALSE)</f>
        <v>Mint</v>
      </c>
    </row>
    <row r="2017" spans="1:20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245</v>
      </c>
      <c r="L2017">
        <v>305</v>
      </c>
      <c r="M2017">
        <v>5</v>
      </c>
      <c r="N2017" s="2">
        <v>41973</v>
      </c>
      <c r="O2017" s="19" t="str">
        <f>VLOOKUP(Coffee_data[[#This Row],[Area Code]],Location!$B$1:$E$157,2,FALSE)</f>
        <v>Florida</v>
      </c>
      <c r="P2017" s="19" t="str">
        <f>VLOOKUP(Coffee_data[[#This Row],[Area Code]],Location!$B$1:$E$157,3,FALSE)</f>
        <v>East</v>
      </c>
      <c r="Q2017" s="19" t="str">
        <f>VLOOKUP(Coffee_data[[#This Row],[Area Code]],Location!$B$1:$E$157,4,FALSE)</f>
        <v>Major Market</v>
      </c>
      <c r="R2017" s="56" t="str">
        <f>HLOOKUP(Coffee_data[[#This Row],[ProductId]],Product!$B$4:$O$7,2,FALSE)</f>
        <v>Regular</v>
      </c>
      <c r="S2017" s="56" t="str">
        <f>HLOOKUP(Coffee_data[[#This Row],[ProductId]],Product!$B$4:$O$7,3,FALSE)</f>
        <v>Espresso</v>
      </c>
      <c r="T2017" s="56" t="str">
        <f>HLOOKUP(Coffee_data[[#This Row],[ProductId]],Product!$B$4:$O$7,4,FALSE)</f>
        <v>Caffe Mocha</v>
      </c>
    </row>
    <row r="2018" spans="1:20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74</v>
      </c>
      <c r="J2018">
        <v>110</v>
      </c>
      <c r="K2018">
        <v>196</v>
      </c>
      <c r="L2018">
        <v>407</v>
      </c>
      <c r="M2018">
        <v>6</v>
      </c>
      <c r="N2018" s="2">
        <v>41973</v>
      </c>
      <c r="O2018" s="19" t="str">
        <f>VLOOKUP(Coffee_data[[#This Row],[Area Code]],Location!$B$1:$E$157,2,FALSE)</f>
        <v>Florida</v>
      </c>
      <c r="P2018" s="19" t="str">
        <f>VLOOKUP(Coffee_data[[#This Row],[Area Code]],Location!$B$1:$E$157,3,FALSE)</f>
        <v>East</v>
      </c>
      <c r="Q2018" s="19" t="str">
        <f>VLOOKUP(Coffee_data[[#This Row],[Area Code]],Location!$B$1:$E$157,4,FALSE)</f>
        <v>Major Market</v>
      </c>
      <c r="R2018" s="56" t="str">
        <f>HLOOKUP(Coffee_data[[#This Row],[ProductId]],Product!$B$4:$O$7,2,FALSE)</f>
        <v>Decaf</v>
      </c>
      <c r="S2018" s="56" t="str">
        <f>HLOOKUP(Coffee_data[[#This Row],[ProductId]],Product!$B$4:$O$7,3,FALSE)</f>
        <v>Espresso</v>
      </c>
      <c r="T2018" s="56" t="str">
        <f>HLOOKUP(Coffee_data[[#This Row],[ProductId]],Product!$B$4:$O$7,4,FALSE)</f>
        <v>Decaf Espresso</v>
      </c>
    </row>
    <row r="2019" spans="1:20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72</v>
      </c>
      <c r="J2019">
        <v>120</v>
      </c>
      <c r="K2019">
        <v>190</v>
      </c>
      <c r="L2019">
        <v>754</v>
      </c>
      <c r="M2019">
        <v>2</v>
      </c>
      <c r="N2019" s="2">
        <v>41973</v>
      </c>
      <c r="O2019" s="19" t="str">
        <f>VLOOKUP(Coffee_data[[#This Row],[Area Code]],Location!$B$1:$E$157,2,FALSE)</f>
        <v>Florida</v>
      </c>
      <c r="P2019" s="19" t="str">
        <f>VLOOKUP(Coffee_data[[#This Row],[Area Code]],Location!$B$1:$E$157,3,FALSE)</f>
        <v>East</v>
      </c>
      <c r="Q2019" s="19" t="str">
        <f>VLOOKUP(Coffee_data[[#This Row],[Area Code]],Location!$B$1:$E$157,4,FALSE)</f>
        <v>Major Market</v>
      </c>
      <c r="R2019" s="56" t="str">
        <f>HLOOKUP(Coffee_data[[#This Row],[ProductId]],Product!$B$4:$O$7,2,FALSE)</f>
        <v>Regular</v>
      </c>
      <c r="S2019" s="56" t="str">
        <f>HLOOKUP(Coffee_data[[#This Row],[ProductId]],Product!$B$4:$O$7,3,FALSE)</f>
        <v>Coffee</v>
      </c>
      <c r="T2019" s="56" t="str">
        <f>HLOOKUP(Coffee_data[[#This Row],[ProductId]],Product!$B$4:$O$7,4,FALSE)</f>
        <v>Columbian</v>
      </c>
    </row>
    <row r="2020" spans="1:20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156</v>
      </c>
      <c r="J2020">
        <v>160</v>
      </c>
      <c r="K2020">
        <v>280</v>
      </c>
      <c r="L2020">
        <v>813</v>
      </c>
      <c r="M2020">
        <v>3</v>
      </c>
      <c r="N2020" s="2">
        <v>41973</v>
      </c>
      <c r="O2020" s="19" t="str">
        <f>VLOOKUP(Coffee_data[[#This Row],[Area Code]],Location!$B$1:$E$157,2,FALSE)</f>
        <v>Florida</v>
      </c>
      <c r="P2020" s="19" t="str">
        <f>VLOOKUP(Coffee_data[[#This Row],[Area Code]],Location!$B$1:$E$157,3,FALSE)</f>
        <v>East</v>
      </c>
      <c r="Q2020" s="19" t="str">
        <f>VLOOKUP(Coffee_data[[#This Row],[Area Code]],Location!$B$1:$E$157,4,FALSE)</f>
        <v>Major Market</v>
      </c>
      <c r="R2020" s="56" t="str">
        <f>HLOOKUP(Coffee_data[[#This Row],[ProductId]],Product!$B$4:$O$7,2,FALSE)</f>
        <v>Decaf</v>
      </c>
      <c r="S2020" s="56" t="str">
        <f>HLOOKUP(Coffee_data[[#This Row],[ProductId]],Product!$B$4:$O$7,3,FALSE)</f>
        <v>Coffee</v>
      </c>
      <c r="T2020" s="56" t="str">
        <f>HLOOKUP(Coffee_data[[#This Row],[ProductId]],Product!$B$4:$O$7,4,FALSE)</f>
        <v>Decaf Irish Cream</v>
      </c>
    </row>
    <row r="2021" spans="1:20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41</v>
      </c>
      <c r="J2021">
        <v>50</v>
      </c>
      <c r="K2021">
        <v>91</v>
      </c>
      <c r="L2021">
        <v>617</v>
      </c>
      <c r="M2021">
        <v>11</v>
      </c>
      <c r="N2021" s="2">
        <v>41973</v>
      </c>
      <c r="O2021" s="19" t="str">
        <f>VLOOKUP(Coffee_data[[#This Row],[Area Code]],Location!$B$1:$E$157,2,FALSE)</f>
        <v>Massachusetts</v>
      </c>
      <c r="P2021" s="19" t="str">
        <f>VLOOKUP(Coffee_data[[#This Row],[Area Code]],Location!$B$1:$E$157,3,FALSE)</f>
        <v>East</v>
      </c>
      <c r="Q2021" s="19" t="str">
        <f>VLOOKUP(Coffee_data[[#This Row],[Area Code]],Location!$B$1:$E$157,4,FALSE)</f>
        <v>Major Market</v>
      </c>
      <c r="R2021" s="56" t="str">
        <f>HLOOKUP(Coffee_data[[#This Row],[ProductId]],Product!$B$4:$O$7,2,FALSE)</f>
        <v>Regular</v>
      </c>
      <c r="S2021" s="56" t="str">
        <f>HLOOKUP(Coffee_data[[#This Row],[ProductId]],Product!$B$4:$O$7,3,FALSE)</f>
        <v>Tea</v>
      </c>
      <c r="T2021" s="56" t="str">
        <f>HLOOKUP(Coffee_data[[#This Row],[ProductId]],Product!$B$4:$O$7,4,FALSE)</f>
        <v>Darjeeling</v>
      </c>
    </row>
    <row r="2022" spans="1:20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17</v>
      </c>
      <c r="J2022">
        <v>40</v>
      </c>
      <c r="K2022">
        <v>83</v>
      </c>
      <c r="L2022">
        <v>857</v>
      </c>
      <c r="M2022">
        <v>13</v>
      </c>
      <c r="N2022" s="2">
        <v>41973</v>
      </c>
      <c r="O2022" s="19" t="str">
        <f>VLOOKUP(Coffee_data[[#This Row],[Area Code]],Location!$B$1:$E$157,2,FALSE)</f>
        <v>Massachusetts</v>
      </c>
      <c r="P2022" s="19" t="str">
        <f>VLOOKUP(Coffee_data[[#This Row],[Area Code]],Location!$B$1:$E$157,3,FALSE)</f>
        <v>East</v>
      </c>
      <c r="Q2022" s="19" t="str">
        <f>VLOOKUP(Coffee_data[[#This Row],[Area Code]],Location!$B$1:$E$157,4,FALSE)</f>
        <v>Major Market</v>
      </c>
      <c r="R2022" s="56" t="str">
        <f>HLOOKUP(Coffee_data[[#This Row],[ProductId]],Product!$B$4:$O$7,2,FALSE)</f>
        <v>Regular</v>
      </c>
      <c r="S2022" s="56" t="str">
        <f>HLOOKUP(Coffee_data[[#This Row],[ProductId]],Product!$B$4:$O$7,3,FALSE)</f>
        <v>Tea</v>
      </c>
      <c r="T2022" s="56" t="str">
        <f>HLOOKUP(Coffee_data[[#This Row],[ProductId]],Product!$B$4:$O$7,4,FALSE)</f>
        <v>Green Tea</v>
      </c>
    </row>
    <row r="2023" spans="1:20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39</v>
      </c>
      <c r="J2023">
        <v>40</v>
      </c>
      <c r="K2023">
        <v>61</v>
      </c>
      <c r="L2023">
        <v>508</v>
      </c>
      <c r="M2023">
        <v>9</v>
      </c>
      <c r="N2023" s="2">
        <v>41973</v>
      </c>
      <c r="O2023" s="19" t="str">
        <f>VLOOKUP(Coffee_data[[#This Row],[Area Code]],Location!$B$1:$E$157,2,FALSE)</f>
        <v>Massachusetts</v>
      </c>
      <c r="P2023" s="19" t="str">
        <f>VLOOKUP(Coffee_data[[#This Row],[Area Code]],Location!$B$1:$E$157,3,FALSE)</f>
        <v>East</v>
      </c>
      <c r="Q2023" s="19" t="str">
        <f>VLOOKUP(Coffee_data[[#This Row],[Area Code]],Location!$B$1:$E$157,4,FALSE)</f>
        <v>Major Market</v>
      </c>
      <c r="R2023" s="56" t="str">
        <f>HLOOKUP(Coffee_data[[#This Row],[ProductId]],Product!$B$4:$O$7,2,FALSE)</f>
        <v>Decaf</v>
      </c>
      <c r="S2023" s="56" t="str">
        <f>HLOOKUP(Coffee_data[[#This Row],[ProductId]],Product!$B$4:$O$7,3,FALSE)</f>
        <v>Herbal Tea</v>
      </c>
      <c r="T2023" s="56" t="str">
        <f>HLOOKUP(Coffee_data[[#This Row],[ProductId]],Product!$B$4:$O$7,4,FALSE)</f>
        <v>Lemon</v>
      </c>
    </row>
    <row r="2024" spans="1:20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35</v>
      </c>
      <c r="J2024">
        <v>50</v>
      </c>
      <c r="K2024">
        <v>85</v>
      </c>
      <c r="L2024">
        <v>339</v>
      </c>
      <c r="M2024">
        <v>5</v>
      </c>
      <c r="N2024" s="2">
        <v>41973</v>
      </c>
      <c r="O2024" s="19" t="str">
        <f>VLOOKUP(Coffee_data[[#This Row],[Area Code]],Location!$B$1:$E$157,2,FALSE)</f>
        <v>Massachusetts</v>
      </c>
      <c r="P2024" s="19" t="str">
        <f>VLOOKUP(Coffee_data[[#This Row],[Area Code]],Location!$B$1:$E$157,3,FALSE)</f>
        <v>East</v>
      </c>
      <c r="Q2024" s="19" t="str">
        <f>VLOOKUP(Coffee_data[[#This Row],[Area Code]],Location!$B$1:$E$157,4,FALSE)</f>
        <v>Major Market</v>
      </c>
      <c r="R2024" s="56" t="str">
        <f>HLOOKUP(Coffee_data[[#This Row],[ProductId]],Product!$B$4:$O$7,2,FALSE)</f>
        <v>Regular</v>
      </c>
      <c r="S2024" s="56" t="str">
        <f>HLOOKUP(Coffee_data[[#This Row],[ProductId]],Product!$B$4:$O$7,3,FALSE)</f>
        <v>Espresso</v>
      </c>
      <c r="T2024" s="56" t="str">
        <f>HLOOKUP(Coffee_data[[#This Row],[ProductId]],Product!$B$4:$O$7,4,FALSE)</f>
        <v>Caffe Mocha</v>
      </c>
    </row>
    <row r="2025" spans="1:20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195</v>
      </c>
      <c r="J2025">
        <v>140</v>
      </c>
      <c r="K2025">
        <v>283</v>
      </c>
      <c r="L2025">
        <v>351</v>
      </c>
      <c r="M2025">
        <v>7</v>
      </c>
      <c r="N2025" s="2">
        <v>41973</v>
      </c>
      <c r="O2025" s="19" t="str">
        <f>VLOOKUP(Coffee_data[[#This Row],[Area Code]],Location!$B$1:$E$157,2,FALSE)</f>
        <v>Massachusetts</v>
      </c>
      <c r="P2025" s="19" t="str">
        <f>VLOOKUP(Coffee_data[[#This Row],[Area Code]],Location!$B$1:$E$157,3,FALSE)</f>
        <v>East</v>
      </c>
      <c r="Q2025" s="19" t="str">
        <f>VLOOKUP(Coffee_data[[#This Row],[Area Code]],Location!$B$1:$E$157,4,FALSE)</f>
        <v>Major Market</v>
      </c>
      <c r="R2025" s="56" t="str">
        <f>HLOOKUP(Coffee_data[[#This Row],[ProductId]],Product!$B$4:$O$7,2,FALSE)</f>
        <v>Regular</v>
      </c>
      <c r="S2025" s="56" t="str">
        <f>HLOOKUP(Coffee_data[[#This Row],[ProductId]],Product!$B$4:$O$7,3,FALSE)</f>
        <v>Espresso</v>
      </c>
      <c r="T2025" s="56" t="str">
        <f>HLOOKUP(Coffee_data[[#This Row],[ProductId]],Product!$B$4:$O$7,4,FALSE)</f>
        <v>Regular Espresso</v>
      </c>
    </row>
    <row r="2026" spans="1:20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452</v>
      </c>
      <c r="L2026">
        <v>351</v>
      </c>
      <c r="M2026">
        <v>2</v>
      </c>
      <c r="N2026" s="2">
        <v>41973</v>
      </c>
      <c r="O2026" s="19" t="str">
        <f>VLOOKUP(Coffee_data[[#This Row],[Area Code]],Location!$B$1:$E$157,2,FALSE)</f>
        <v>Massachusetts</v>
      </c>
      <c r="P2026" s="19" t="str">
        <f>VLOOKUP(Coffee_data[[#This Row],[Area Code]],Location!$B$1:$E$157,3,FALSE)</f>
        <v>East</v>
      </c>
      <c r="Q2026" s="19" t="str">
        <f>VLOOKUP(Coffee_data[[#This Row],[Area Code]],Location!$B$1:$E$157,4,FALSE)</f>
        <v>Major Market</v>
      </c>
      <c r="R2026" s="56" t="str">
        <f>HLOOKUP(Coffee_data[[#This Row],[ProductId]],Product!$B$4:$O$7,2,FALSE)</f>
        <v>Regular</v>
      </c>
      <c r="S2026" s="56" t="str">
        <f>HLOOKUP(Coffee_data[[#This Row],[ProductId]],Product!$B$4:$O$7,3,FALSE)</f>
        <v>Coffee</v>
      </c>
      <c r="T2026" s="56" t="str">
        <f>HLOOKUP(Coffee_data[[#This Row],[ProductId]],Product!$B$4:$O$7,4,FALSE)</f>
        <v>Columbian</v>
      </c>
    </row>
    <row r="2027" spans="1:20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51</v>
      </c>
      <c r="L2027">
        <v>603</v>
      </c>
      <c r="M2027">
        <v>11</v>
      </c>
      <c r="N2027" s="2">
        <v>41973</v>
      </c>
      <c r="O2027" s="19" t="str">
        <f>VLOOKUP(Coffee_data[[#This Row],[Area Code]],Location!$B$1:$E$157,2,FALSE)</f>
        <v>New Hampshire</v>
      </c>
      <c r="P2027" s="19" t="str">
        <f>VLOOKUP(Coffee_data[[#This Row],[Area Code]],Location!$B$1:$E$157,3,FALSE)</f>
        <v>East</v>
      </c>
      <c r="Q2027" s="19" t="str">
        <f>VLOOKUP(Coffee_data[[#This Row],[Area Code]],Location!$B$1:$E$157,4,FALSE)</f>
        <v>Small Market</v>
      </c>
      <c r="R2027" s="56" t="str">
        <f>HLOOKUP(Coffee_data[[#This Row],[ProductId]],Product!$B$4:$O$7,2,FALSE)</f>
        <v>Regular</v>
      </c>
      <c r="S2027" s="56" t="str">
        <f>HLOOKUP(Coffee_data[[#This Row],[ProductId]],Product!$B$4:$O$7,3,FALSE)</f>
        <v>Tea</v>
      </c>
      <c r="T2027" s="56" t="str">
        <f>HLOOKUP(Coffee_data[[#This Row],[ProductId]],Product!$B$4:$O$7,4,FALSE)</f>
        <v>Darjeeling</v>
      </c>
    </row>
    <row r="2028" spans="1:20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53</v>
      </c>
      <c r="L2028">
        <v>603</v>
      </c>
      <c r="M2028">
        <v>13</v>
      </c>
      <c r="N2028" s="2">
        <v>41973</v>
      </c>
      <c r="O2028" s="19" t="str">
        <f>VLOOKUP(Coffee_data[[#This Row],[Area Code]],Location!$B$1:$E$157,2,FALSE)</f>
        <v>New Hampshire</v>
      </c>
      <c r="P2028" s="19" t="str">
        <f>VLOOKUP(Coffee_data[[#This Row],[Area Code]],Location!$B$1:$E$157,3,FALSE)</f>
        <v>East</v>
      </c>
      <c r="Q2028" s="19" t="str">
        <f>VLOOKUP(Coffee_data[[#This Row],[Area Code]],Location!$B$1:$E$157,4,FALSE)</f>
        <v>Small Market</v>
      </c>
      <c r="R2028" s="56" t="str">
        <f>HLOOKUP(Coffee_data[[#This Row],[ProductId]],Product!$B$4:$O$7,2,FALSE)</f>
        <v>Regular</v>
      </c>
      <c r="S2028" s="56" t="str">
        <f>HLOOKUP(Coffee_data[[#This Row],[ProductId]],Product!$B$4:$O$7,3,FALSE)</f>
        <v>Tea</v>
      </c>
      <c r="T2028" s="56" t="str">
        <f>HLOOKUP(Coffee_data[[#This Row],[ProductId]],Product!$B$4:$O$7,4,FALSE)</f>
        <v>Green Tea</v>
      </c>
    </row>
    <row r="2029" spans="1:20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51</v>
      </c>
      <c r="L2029">
        <v>603</v>
      </c>
      <c r="M2029">
        <v>9</v>
      </c>
      <c r="N2029" s="2">
        <v>41973</v>
      </c>
      <c r="O2029" s="19" t="str">
        <f>VLOOKUP(Coffee_data[[#This Row],[Area Code]],Location!$B$1:$E$157,2,FALSE)</f>
        <v>New Hampshire</v>
      </c>
      <c r="P2029" s="19" t="str">
        <f>VLOOKUP(Coffee_data[[#This Row],[Area Code]],Location!$B$1:$E$157,3,FALSE)</f>
        <v>East</v>
      </c>
      <c r="Q2029" s="19" t="str">
        <f>VLOOKUP(Coffee_data[[#This Row],[Area Code]],Location!$B$1:$E$157,4,FALSE)</f>
        <v>Small Market</v>
      </c>
      <c r="R2029" s="56" t="str">
        <f>HLOOKUP(Coffee_data[[#This Row],[ProductId]],Product!$B$4:$O$7,2,FALSE)</f>
        <v>Decaf</v>
      </c>
      <c r="S2029" s="56" t="str">
        <f>HLOOKUP(Coffee_data[[#This Row],[ProductId]],Product!$B$4:$O$7,3,FALSE)</f>
        <v>Herbal Tea</v>
      </c>
      <c r="T2029" s="56" t="str">
        <f>HLOOKUP(Coffee_data[[#This Row],[ProductId]],Product!$B$4:$O$7,4,FALSE)</f>
        <v>Lemon</v>
      </c>
    </row>
    <row r="2030" spans="1:20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35</v>
      </c>
      <c r="J2030">
        <v>70</v>
      </c>
      <c r="K2030">
        <v>105</v>
      </c>
      <c r="L2030">
        <v>603</v>
      </c>
      <c r="M2030">
        <v>5</v>
      </c>
      <c r="N2030" s="2">
        <v>41973</v>
      </c>
      <c r="O2030" s="19" t="str">
        <f>VLOOKUP(Coffee_data[[#This Row],[Area Code]],Location!$B$1:$E$157,2,FALSE)</f>
        <v>New Hampshire</v>
      </c>
      <c r="P2030" s="19" t="str">
        <f>VLOOKUP(Coffee_data[[#This Row],[Area Code]],Location!$B$1:$E$157,3,FALSE)</f>
        <v>East</v>
      </c>
      <c r="Q2030" s="19" t="str">
        <f>VLOOKUP(Coffee_data[[#This Row],[Area Code]],Location!$B$1:$E$157,4,FALSE)</f>
        <v>Small Market</v>
      </c>
      <c r="R2030" s="56" t="str">
        <f>HLOOKUP(Coffee_data[[#This Row],[ProductId]],Product!$B$4:$O$7,2,FALSE)</f>
        <v>Regular</v>
      </c>
      <c r="S2030" s="56" t="str">
        <f>HLOOKUP(Coffee_data[[#This Row],[ProductId]],Product!$B$4:$O$7,3,FALSE)</f>
        <v>Espresso</v>
      </c>
      <c r="T2030" s="56" t="str">
        <f>HLOOKUP(Coffee_data[[#This Row],[ProductId]],Product!$B$4:$O$7,4,FALSE)</f>
        <v>Caffe Mocha</v>
      </c>
    </row>
    <row r="2031" spans="1:20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47</v>
      </c>
      <c r="L2031">
        <v>603</v>
      </c>
      <c r="M2031">
        <v>7</v>
      </c>
      <c r="N2031" s="2">
        <v>41973</v>
      </c>
      <c r="O2031" s="19" t="str">
        <f>VLOOKUP(Coffee_data[[#This Row],[Area Code]],Location!$B$1:$E$157,2,FALSE)</f>
        <v>New Hampshire</v>
      </c>
      <c r="P2031" s="19" t="str">
        <f>VLOOKUP(Coffee_data[[#This Row],[Area Code]],Location!$B$1:$E$157,3,FALSE)</f>
        <v>East</v>
      </c>
      <c r="Q2031" s="19" t="str">
        <f>VLOOKUP(Coffee_data[[#This Row],[Area Code]],Location!$B$1:$E$157,4,FALSE)</f>
        <v>Small Market</v>
      </c>
      <c r="R2031" s="56" t="str">
        <f>HLOOKUP(Coffee_data[[#This Row],[ProductId]],Product!$B$4:$O$7,2,FALSE)</f>
        <v>Regular</v>
      </c>
      <c r="S2031" s="56" t="str">
        <f>HLOOKUP(Coffee_data[[#This Row],[ProductId]],Product!$B$4:$O$7,3,FALSE)</f>
        <v>Espresso</v>
      </c>
      <c r="T2031" s="56" t="str">
        <f>HLOOKUP(Coffee_data[[#This Row],[ProductId]],Product!$B$4:$O$7,4,FALSE)</f>
        <v>Regular Espresso</v>
      </c>
    </row>
    <row r="2032" spans="1:20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39</v>
      </c>
      <c r="J2032">
        <v>70</v>
      </c>
      <c r="K2032">
        <v>109</v>
      </c>
      <c r="L2032">
        <v>603</v>
      </c>
      <c r="M2032">
        <v>1</v>
      </c>
      <c r="N2032" s="2">
        <v>41973</v>
      </c>
      <c r="O2032" s="19" t="str">
        <f>VLOOKUP(Coffee_data[[#This Row],[Area Code]],Location!$B$1:$E$157,2,FALSE)</f>
        <v>New Hampshire</v>
      </c>
      <c r="P2032" s="19" t="str">
        <f>VLOOKUP(Coffee_data[[#This Row],[Area Code]],Location!$B$1:$E$157,3,FALSE)</f>
        <v>East</v>
      </c>
      <c r="Q2032" s="19" t="str">
        <f>VLOOKUP(Coffee_data[[#This Row],[Area Code]],Location!$B$1:$E$157,4,FALSE)</f>
        <v>Small Market</v>
      </c>
      <c r="R2032" s="56" t="str">
        <f>HLOOKUP(Coffee_data[[#This Row],[ProductId]],Product!$B$4:$O$7,2,FALSE)</f>
        <v>Regular</v>
      </c>
      <c r="S2032" s="56" t="str">
        <f>HLOOKUP(Coffee_data[[#This Row],[ProductId]],Product!$B$4:$O$7,3,FALSE)</f>
        <v>Coffee</v>
      </c>
      <c r="T2032" s="56" t="str">
        <f>HLOOKUP(Coffee_data[[#This Row],[ProductId]],Product!$B$4:$O$7,4,FALSE)</f>
        <v>Amaretto</v>
      </c>
    </row>
    <row r="2033" spans="1:20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98</v>
      </c>
      <c r="L2033">
        <v>603</v>
      </c>
      <c r="M2033">
        <v>2</v>
      </c>
      <c r="N2033" s="2">
        <v>41973</v>
      </c>
      <c r="O2033" s="19" t="str">
        <f>VLOOKUP(Coffee_data[[#This Row],[Area Code]],Location!$B$1:$E$157,2,FALSE)</f>
        <v>New Hampshire</v>
      </c>
      <c r="P2033" s="19" t="str">
        <f>VLOOKUP(Coffee_data[[#This Row],[Area Code]],Location!$B$1:$E$157,3,FALSE)</f>
        <v>East</v>
      </c>
      <c r="Q2033" s="19" t="str">
        <f>VLOOKUP(Coffee_data[[#This Row],[Area Code]],Location!$B$1:$E$157,4,FALSE)</f>
        <v>Small Market</v>
      </c>
      <c r="R2033" s="56" t="str">
        <f>HLOOKUP(Coffee_data[[#This Row],[ProductId]],Product!$B$4:$O$7,2,FALSE)</f>
        <v>Regular</v>
      </c>
      <c r="S2033" s="56" t="str">
        <f>HLOOKUP(Coffee_data[[#This Row],[ProductId]],Product!$B$4:$O$7,3,FALSE)</f>
        <v>Coffee</v>
      </c>
      <c r="T2033" s="56" t="str">
        <f>HLOOKUP(Coffee_data[[#This Row],[ProductId]],Product!$B$4:$O$7,4,FALSE)</f>
        <v>Columbian</v>
      </c>
    </row>
    <row r="2034" spans="1:20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79</v>
      </c>
      <c r="J2034">
        <v>120</v>
      </c>
      <c r="K2034">
        <v>221</v>
      </c>
      <c r="L2034">
        <v>716</v>
      </c>
      <c r="M2034">
        <v>11</v>
      </c>
      <c r="N2034" s="2">
        <v>41973</v>
      </c>
      <c r="O2034" s="19" t="str">
        <f>VLOOKUP(Coffee_data[[#This Row],[Area Code]],Location!$B$1:$E$157,2,FALSE)</f>
        <v>New York</v>
      </c>
      <c r="P2034" s="19" t="str">
        <f>VLOOKUP(Coffee_data[[#This Row],[Area Code]],Location!$B$1:$E$157,3,FALSE)</f>
        <v>East</v>
      </c>
      <c r="Q2034" s="19" t="str">
        <f>VLOOKUP(Coffee_data[[#This Row],[Area Code]],Location!$B$1:$E$157,4,FALSE)</f>
        <v>Major Market</v>
      </c>
      <c r="R2034" s="56" t="str">
        <f>HLOOKUP(Coffee_data[[#This Row],[ProductId]],Product!$B$4:$O$7,2,FALSE)</f>
        <v>Regular</v>
      </c>
      <c r="S2034" s="56" t="str">
        <f>HLOOKUP(Coffee_data[[#This Row],[ProductId]],Product!$B$4:$O$7,3,FALSE)</f>
        <v>Tea</v>
      </c>
      <c r="T2034" s="56" t="str">
        <f>HLOOKUP(Coffee_data[[#This Row],[ProductId]],Product!$B$4:$O$7,4,FALSE)</f>
        <v>Darjeeling</v>
      </c>
    </row>
    <row r="2035" spans="1:20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142</v>
      </c>
      <c r="J2035">
        <v>190</v>
      </c>
      <c r="K2035">
        <v>310</v>
      </c>
      <c r="L2035">
        <v>718</v>
      </c>
      <c r="M2035">
        <v>12</v>
      </c>
      <c r="N2035" s="2">
        <v>41973</v>
      </c>
      <c r="O2035" s="19" t="str">
        <f>VLOOKUP(Coffee_data[[#This Row],[Area Code]],Location!$B$1:$E$157,2,FALSE)</f>
        <v>New York</v>
      </c>
      <c r="P2035" s="19" t="str">
        <f>VLOOKUP(Coffee_data[[#This Row],[Area Code]],Location!$B$1:$E$157,3,FALSE)</f>
        <v>East</v>
      </c>
      <c r="Q2035" s="19" t="str">
        <f>VLOOKUP(Coffee_data[[#This Row],[Area Code]],Location!$B$1:$E$157,4,FALSE)</f>
        <v>Major Market</v>
      </c>
      <c r="R2035" s="56" t="str">
        <f>HLOOKUP(Coffee_data[[#This Row],[ProductId]],Product!$B$4:$O$7,2,FALSE)</f>
        <v>Regular</v>
      </c>
      <c r="S2035" s="56" t="str">
        <f>HLOOKUP(Coffee_data[[#This Row],[ProductId]],Product!$B$4:$O$7,3,FALSE)</f>
        <v>Tea</v>
      </c>
      <c r="T2035" s="56" t="str">
        <f>HLOOKUP(Coffee_data[[#This Row],[ProductId]],Product!$B$4:$O$7,4,FALSE)</f>
        <v>Earl Grey</v>
      </c>
    </row>
    <row r="2036" spans="1:20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63</v>
      </c>
      <c r="J2036">
        <v>80</v>
      </c>
      <c r="K2036">
        <v>130</v>
      </c>
      <c r="L2036">
        <v>518</v>
      </c>
      <c r="M2036">
        <v>13</v>
      </c>
      <c r="N2036" s="2">
        <v>41973</v>
      </c>
      <c r="O2036" s="19" t="str">
        <f>VLOOKUP(Coffee_data[[#This Row],[Area Code]],Location!$B$1:$E$157,2,FALSE)</f>
        <v>New York</v>
      </c>
      <c r="P2036" s="19" t="str">
        <f>VLOOKUP(Coffee_data[[#This Row],[Area Code]],Location!$B$1:$E$157,3,FALSE)</f>
        <v>East</v>
      </c>
      <c r="Q2036" s="19" t="str">
        <f>VLOOKUP(Coffee_data[[#This Row],[Area Code]],Location!$B$1:$E$157,4,FALSE)</f>
        <v>Major Market</v>
      </c>
      <c r="R2036" s="56" t="str">
        <f>HLOOKUP(Coffee_data[[#This Row],[ProductId]],Product!$B$4:$O$7,2,FALSE)</f>
        <v>Regular</v>
      </c>
      <c r="S2036" s="56" t="str">
        <f>HLOOKUP(Coffee_data[[#This Row],[ProductId]],Product!$B$4:$O$7,3,FALSE)</f>
        <v>Tea</v>
      </c>
      <c r="T2036" s="56" t="str">
        <f>HLOOKUP(Coffee_data[[#This Row],[ProductId]],Product!$B$4:$O$7,4,FALSE)</f>
        <v>Green Tea</v>
      </c>
    </row>
    <row r="2037" spans="1:20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549</v>
      </c>
      <c r="L2037">
        <v>607</v>
      </c>
      <c r="M2037">
        <v>9</v>
      </c>
      <c r="N2037" s="2">
        <v>41973</v>
      </c>
      <c r="O2037" s="19" t="str">
        <f>VLOOKUP(Coffee_data[[#This Row],[Area Code]],Location!$B$1:$E$157,2,FALSE)</f>
        <v>New York</v>
      </c>
      <c r="P2037" s="19" t="str">
        <f>VLOOKUP(Coffee_data[[#This Row],[Area Code]],Location!$B$1:$E$157,3,FALSE)</f>
        <v>East</v>
      </c>
      <c r="Q2037" s="19" t="str">
        <f>VLOOKUP(Coffee_data[[#This Row],[Area Code]],Location!$B$1:$E$157,4,FALSE)</f>
        <v>Major Market</v>
      </c>
      <c r="R2037" s="56" t="str">
        <f>HLOOKUP(Coffee_data[[#This Row],[ProductId]],Product!$B$4:$O$7,2,FALSE)</f>
        <v>Decaf</v>
      </c>
      <c r="S2037" s="56" t="str">
        <f>HLOOKUP(Coffee_data[[#This Row],[ProductId]],Product!$B$4:$O$7,3,FALSE)</f>
        <v>Herbal Tea</v>
      </c>
      <c r="T2037" s="56" t="str">
        <f>HLOOKUP(Coffee_data[[#This Row],[ProductId]],Product!$B$4:$O$7,4,FALSE)</f>
        <v>Lemon</v>
      </c>
    </row>
    <row r="2038" spans="1:20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172</v>
      </c>
      <c r="J2038">
        <v>-80</v>
      </c>
      <c r="K2038">
        <v>100</v>
      </c>
      <c r="L2038">
        <v>716</v>
      </c>
      <c r="M2038">
        <v>10</v>
      </c>
      <c r="N2038" s="2">
        <v>41973</v>
      </c>
      <c r="O2038" s="19" t="str">
        <f>VLOOKUP(Coffee_data[[#This Row],[Area Code]],Location!$B$1:$E$157,2,FALSE)</f>
        <v>New York</v>
      </c>
      <c r="P2038" s="19" t="str">
        <f>VLOOKUP(Coffee_data[[#This Row],[Area Code]],Location!$B$1:$E$157,3,FALSE)</f>
        <v>East</v>
      </c>
      <c r="Q2038" s="19" t="str">
        <f>VLOOKUP(Coffee_data[[#This Row],[Area Code]],Location!$B$1:$E$157,4,FALSE)</f>
        <v>Major Market</v>
      </c>
      <c r="R2038" s="56" t="str">
        <f>HLOOKUP(Coffee_data[[#This Row],[ProductId]],Product!$B$4:$O$7,2,FALSE)</f>
        <v>Decaf</v>
      </c>
      <c r="S2038" s="56" t="str">
        <f>HLOOKUP(Coffee_data[[#This Row],[ProductId]],Product!$B$4:$O$7,3,FALSE)</f>
        <v>Herbal Tea</v>
      </c>
      <c r="T2038" s="56" t="str">
        <f>HLOOKUP(Coffee_data[[#This Row],[ProductId]],Product!$B$4:$O$7,4,FALSE)</f>
        <v>Mint</v>
      </c>
    </row>
    <row r="2039" spans="1:20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88</v>
      </c>
      <c r="J2039">
        <v>-70</v>
      </c>
      <c r="K2039">
        <v>55</v>
      </c>
      <c r="L2039">
        <v>212</v>
      </c>
      <c r="M2039">
        <v>5</v>
      </c>
      <c r="N2039" s="2">
        <v>41973</v>
      </c>
      <c r="O2039" s="19" t="str">
        <f>VLOOKUP(Coffee_data[[#This Row],[Area Code]],Location!$B$1:$E$157,2,FALSE)</f>
        <v>New York</v>
      </c>
      <c r="P2039" s="19" t="str">
        <f>VLOOKUP(Coffee_data[[#This Row],[Area Code]],Location!$B$1:$E$157,3,FALSE)</f>
        <v>East</v>
      </c>
      <c r="Q2039" s="19" t="str">
        <f>VLOOKUP(Coffee_data[[#This Row],[Area Code]],Location!$B$1:$E$157,4,FALSE)</f>
        <v>Major Market</v>
      </c>
      <c r="R2039" s="56" t="str">
        <f>HLOOKUP(Coffee_data[[#This Row],[ProductId]],Product!$B$4:$O$7,2,FALSE)</f>
        <v>Regular</v>
      </c>
      <c r="S2039" s="56" t="str">
        <f>HLOOKUP(Coffee_data[[#This Row],[ProductId]],Product!$B$4:$O$7,3,FALSE)</f>
        <v>Espresso</v>
      </c>
      <c r="T2039" s="56" t="str">
        <f>HLOOKUP(Coffee_data[[#This Row],[ProductId]],Product!$B$4:$O$7,4,FALSE)</f>
        <v>Caffe Mocha</v>
      </c>
    </row>
    <row r="2040" spans="1:20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633</v>
      </c>
      <c r="L2040">
        <v>718</v>
      </c>
      <c r="M2040">
        <v>7</v>
      </c>
      <c r="N2040" s="2">
        <v>41973</v>
      </c>
      <c r="O2040" s="19" t="str">
        <f>VLOOKUP(Coffee_data[[#This Row],[Area Code]],Location!$B$1:$E$157,2,FALSE)</f>
        <v>New York</v>
      </c>
      <c r="P2040" s="19" t="str">
        <f>VLOOKUP(Coffee_data[[#This Row],[Area Code]],Location!$B$1:$E$157,3,FALSE)</f>
        <v>East</v>
      </c>
      <c r="Q2040" s="19" t="str">
        <f>VLOOKUP(Coffee_data[[#This Row],[Area Code]],Location!$B$1:$E$157,4,FALSE)</f>
        <v>Major Market</v>
      </c>
      <c r="R2040" s="56" t="str">
        <f>HLOOKUP(Coffee_data[[#This Row],[ProductId]],Product!$B$4:$O$7,2,FALSE)</f>
        <v>Regular</v>
      </c>
      <c r="S2040" s="56" t="str">
        <f>HLOOKUP(Coffee_data[[#This Row],[ProductId]],Product!$B$4:$O$7,3,FALSE)</f>
        <v>Espresso</v>
      </c>
      <c r="T2040" s="56" t="str">
        <f>HLOOKUP(Coffee_data[[#This Row],[ProductId]],Product!$B$4:$O$7,4,FALSE)</f>
        <v>Regular Espresso</v>
      </c>
    </row>
    <row r="2041" spans="1:20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247</v>
      </c>
      <c r="J2041">
        <v>370</v>
      </c>
      <c r="K2041">
        <v>622</v>
      </c>
      <c r="L2041">
        <v>845</v>
      </c>
      <c r="M2041">
        <v>2</v>
      </c>
      <c r="N2041" s="2">
        <v>41973</v>
      </c>
      <c r="O2041" s="19" t="str">
        <f>VLOOKUP(Coffee_data[[#This Row],[Area Code]],Location!$B$1:$E$157,2,FALSE)</f>
        <v>New York</v>
      </c>
      <c r="P2041" s="19" t="str">
        <f>VLOOKUP(Coffee_data[[#This Row],[Area Code]],Location!$B$1:$E$157,3,FALSE)</f>
        <v>East</v>
      </c>
      <c r="Q2041" s="19" t="str">
        <f>VLOOKUP(Coffee_data[[#This Row],[Area Code]],Location!$B$1:$E$157,4,FALSE)</f>
        <v>Major Market</v>
      </c>
      <c r="R2041" s="56" t="str">
        <f>HLOOKUP(Coffee_data[[#This Row],[ProductId]],Product!$B$4:$O$7,2,FALSE)</f>
        <v>Regular</v>
      </c>
      <c r="S2041" s="56" t="str">
        <f>HLOOKUP(Coffee_data[[#This Row],[ProductId]],Product!$B$4:$O$7,3,FALSE)</f>
        <v>Coffee</v>
      </c>
      <c r="T2041" s="56" t="str">
        <f>HLOOKUP(Coffee_data[[#This Row],[ProductId]],Product!$B$4:$O$7,4,FALSE)</f>
        <v>Columbian</v>
      </c>
    </row>
    <row r="2042" spans="1:20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52</v>
      </c>
      <c r="J2042">
        <v>90</v>
      </c>
      <c r="K2042">
        <v>140</v>
      </c>
      <c r="L2042">
        <v>318</v>
      </c>
      <c r="M2042">
        <v>2</v>
      </c>
      <c r="N2042" s="2">
        <v>41973</v>
      </c>
      <c r="O2042" s="19" t="str">
        <f>VLOOKUP(Coffee_data[[#This Row],[Area Code]],Location!$B$1:$E$157,2,FALSE)</f>
        <v>Louisiana</v>
      </c>
      <c r="P2042" s="19" t="str">
        <f>VLOOKUP(Coffee_data[[#This Row],[Area Code]],Location!$B$1:$E$157,3,FALSE)</f>
        <v>South</v>
      </c>
      <c r="Q2042" s="19" t="str">
        <f>VLOOKUP(Coffee_data[[#This Row],[Area Code]],Location!$B$1:$E$157,4,FALSE)</f>
        <v>Small Market</v>
      </c>
      <c r="R2042" s="56" t="str">
        <f>HLOOKUP(Coffee_data[[#This Row],[ProductId]],Product!$B$4:$O$7,2,FALSE)</f>
        <v>Regular</v>
      </c>
      <c r="S2042" s="56" t="str">
        <f>HLOOKUP(Coffee_data[[#This Row],[ProductId]],Product!$B$4:$O$7,3,FALSE)</f>
        <v>Coffee</v>
      </c>
      <c r="T2042" s="56" t="str">
        <f>HLOOKUP(Coffee_data[[#This Row],[ProductId]],Product!$B$4:$O$7,4,FALSE)</f>
        <v>Columbian</v>
      </c>
    </row>
    <row r="2043" spans="1:20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43</v>
      </c>
      <c r="J2043">
        <v>60</v>
      </c>
      <c r="K2043">
        <v>100</v>
      </c>
      <c r="L2043">
        <v>225</v>
      </c>
      <c r="M2043">
        <v>3</v>
      </c>
      <c r="N2043" s="2">
        <v>41973</v>
      </c>
      <c r="O2043" s="19" t="str">
        <f>VLOOKUP(Coffee_data[[#This Row],[Area Code]],Location!$B$1:$E$157,2,FALSE)</f>
        <v>Louisiana</v>
      </c>
      <c r="P2043" s="19" t="str">
        <f>VLOOKUP(Coffee_data[[#This Row],[Area Code]],Location!$B$1:$E$157,3,FALSE)</f>
        <v>South</v>
      </c>
      <c r="Q2043" s="19" t="str">
        <f>VLOOKUP(Coffee_data[[#This Row],[Area Code]],Location!$B$1:$E$157,4,FALSE)</f>
        <v>Small Market</v>
      </c>
      <c r="R2043" s="56" t="str">
        <f>HLOOKUP(Coffee_data[[#This Row],[ProductId]],Product!$B$4:$O$7,2,FALSE)</f>
        <v>Decaf</v>
      </c>
      <c r="S2043" s="56" t="str">
        <f>HLOOKUP(Coffee_data[[#This Row],[ProductId]],Product!$B$4:$O$7,3,FALSE)</f>
        <v>Coffee</v>
      </c>
      <c r="T2043" s="56" t="str">
        <f>HLOOKUP(Coffee_data[[#This Row],[ProductId]],Product!$B$4:$O$7,4,FALSE)</f>
        <v>Decaf Irish Cream</v>
      </c>
    </row>
    <row r="2044" spans="1:20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72</v>
      </c>
      <c r="J2044">
        <v>110</v>
      </c>
      <c r="K2044">
        <v>190</v>
      </c>
      <c r="L2044">
        <v>225</v>
      </c>
      <c r="M2044">
        <v>8</v>
      </c>
      <c r="N2044" s="2">
        <v>41973</v>
      </c>
      <c r="O2044" s="19" t="str">
        <f>VLOOKUP(Coffee_data[[#This Row],[Area Code]],Location!$B$1:$E$157,2,FALSE)</f>
        <v>Louisiana</v>
      </c>
      <c r="P2044" s="19" t="str">
        <f>VLOOKUP(Coffee_data[[#This Row],[Area Code]],Location!$B$1:$E$157,3,FALSE)</f>
        <v>South</v>
      </c>
      <c r="Q2044" s="19" t="str">
        <f>VLOOKUP(Coffee_data[[#This Row],[Area Code]],Location!$B$1:$E$157,4,FALSE)</f>
        <v>Small Market</v>
      </c>
      <c r="R2044" s="56" t="str">
        <f>HLOOKUP(Coffee_data[[#This Row],[ProductId]],Product!$B$4:$O$7,2,FALSE)</f>
        <v>Decaf</v>
      </c>
      <c r="S2044" s="56" t="str">
        <f>HLOOKUP(Coffee_data[[#This Row],[ProductId]],Product!$B$4:$O$7,3,FALSE)</f>
        <v>Herbal Tea</v>
      </c>
      <c r="T2044" s="56" t="str">
        <f>HLOOKUP(Coffee_data[[#This Row],[ProductId]],Product!$B$4:$O$7,4,FALSE)</f>
        <v>Chamomile</v>
      </c>
    </row>
    <row r="2045" spans="1:20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69</v>
      </c>
      <c r="J2045">
        <v>80</v>
      </c>
      <c r="K2045">
        <v>131</v>
      </c>
      <c r="L2045">
        <v>985</v>
      </c>
      <c r="M2045">
        <v>9</v>
      </c>
      <c r="N2045" s="2">
        <v>41973</v>
      </c>
      <c r="O2045" s="19" t="str">
        <f>VLOOKUP(Coffee_data[[#This Row],[Area Code]],Location!$B$1:$E$157,2,FALSE)</f>
        <v>Louisiana</v>
      </c>
      <c r="P2045" s="19" t="str">
        <f>VLOOKUP(Coffee_data[[#This Row],[Area Code]],Location!$B$1:$E$157,3,FALSE)</f>
        <v>South</v>
      </c>
      <c r="Q2045" s="19" t="str">
        <f>VLOOKUP(Coffee_data[[#This Row],[Area Code]],Location!$B$1:$E$157,4,FALSE)</f>
        <v>Small Market</v>
      </c>
      <c r="R2045" s="56" t="str">
        <f>HLOOKUP(Coffee_data[[#This Row],[ProductId]],Product!$B$4:$O$7,2,FALSE)</f>
        <v>Decaf</v>
      </c>
      <c r="S2045" s="56" t="str">
        <f>HLOOKUP(Coffee_data[[#This Row],[ProductId]],Product!$B$4:$O$7,3,FALSE)</f>
        <v>Herbal Tea</v>
      </c>
      <c r="T2045" s="56" t="str">
        <f>HLOOKUP(Coffee_data[[#This Row],[ProductId]],Product!$B$4:$O$7,4,FALSE)</f>
        <v>Lemon</v>
      </c>
    </row>
    <row r="2046" spans="1:20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36</v>
      </c>
      <c r="J2046">
        <v>60</v>
      </c>
      <c r="K2046">
        <v>104</v>
      </c>
      <c r="L2046">
        <v>985</v>
      </c>
      <c r="M2046">
        <v>4</v>
      </c>
      <c r="N2046" s="2">
        <v>41973</v>
      </c>
      <c r="O2046" s="19" t="str">
        <f>VLOOKUP(Coffee_data[[#This Row],[Area Code]],Location!$B$1:$E$157,2,FALSE)</f>
        <v>Louisiana</v>
      </c>
      <c r="P2046" s="19" t="str">
        <f>VLOOKUP(Coffee_data[[#This Row],[Area Code]],Location!$B$1:$E$157,3,FALSE)</f>
        <v>South</v>
      </c>
      <c r="Q2046" s="19" t="str">
        <f>VLOOKUP(Coffee_data[[#This Row],[Area Code]],Location!$B$1:$E$157,4,FALSE)</f>
        <v>Small Market</v>
      </c>
      <c r="R2046" s="56" t="str">
        <f>HLOOKUP(Coffee_data[[#This Row],[ProductId]],Product!$B$4:$O$7,2,FALSE)</f>
        <v>Regular</v>
      </c>
      <c r="S2046" s="56" t="str">
        <f>HLOOKUP(Coffee_data[[#This Row],[ProductId]],Product!$B$4:$O$7,3,FALSE)</f>
        <v>Espresso</v>
      </c>
      <c r="T2046" s="56" t="str">
        <f>HLOOKUP(Coffee_data[[#This Row],[ProductId]],Product!$B$4:$O$7,4,FALSE)</f>
        <v>Caffe Latte</v>
      </c>
    </row>
    <row r="2047" spans="1:20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35</v>
      </c>
      <c r="J2047">
        <v>50</v>
      </c>
      <c r="K2047">
        <v>75</v>
      </c>
      <c r="L2047">
        <v>985</v>
      </c>
      <c r="M2047">
        <v>5</v>
      </c>
      <c r="N2047" s="2">
        <v>41973</v>
      </c>
      <c r="O2047" s="19" t="str">
        <f>VLOOKUP(Coffee_data[[#This Row],[Area Code]],Location!$B$1:$E$157,2,FALSE)</f>
        <v>Louisiana</v>
      </c>
      <c r="P2047" s="19" t="str">
        <f>VLOOKUP(Coffee_data[[#This Row],[Area Code]],Location!$B$1:$E$157,3,FALSE)</f>
        <v>South</v>
      </c>
      <c r="Q2047" s="19" t="str">
        <f>VLOOKUP(Coffee_data[[#This Row],[Area Code]],Location!$B$1:$E$157,4,FALSE)</f>
        <v>Small Market</v>
      </c>
      <c r="R2047" s="56" t="str">
        <f>HLOOKUP(Coffee_data[[#This Row],[ProductId]],Product!$B$4:$O$7,2,FALSE)</f>
        <v>Regular</v>
      </c>
      <c r="S2047" s="56" t="str">
        <f>HLOOKUP(Coffee_data[[#This Row],[ProductId]],Product!$B$4:$O$7,3,FALSE)</f>
        <v>Espresso</v>
      </c>
      <c r="T2047" s="56" t="str">
        <f>HLOOKUP(Coffee_data[[#This Row],[ProductId]],Product!$B$4:$O$7,4,FALSE)</f>
        <v>Caffe Mocha</v>
      </c>
    </row>
    <row r="2048" spans="1:20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74</v>
      </c>
      <c r="L2048">
        <v>225</v>
      </c>
      <c r="M2048">
        <v>6</v>
      </c>
      <c r="N2048" s="2">
        <v>41973</v>
      </c>
      <c r="O2048" s="19" t="str">
        <f>VLOOKUP(Coffee_data[[#This Row],[Area Code]],Location!$B$1:$E$157,2,FALSE)</f>
        <v>Louisiana</v>
      </c>
      <c r="P2048" s="19" t="str">
        <f>VLOOKUP(Coffee_data[[#This Row],[Area Code]],Location!$B$1:$E$157,3,FALSE)</f>
        <v>South</v>
      </c>
      <c r="Q2048" s="19" t="str">
        <f>VLOOKUP(Coffee_data[[#This Row],[Area Code]],Location!$B$1:$E$157,4,FALSE)</f>
        <v>Small Market</v>
      </c>
      <c r="R2048" s="56" t="str">
        <f>HLOOKUP(Coffee_data[[#This Row],[ProductId]],Product!$B$4:$O$7,2,FALSE)</f>
        <v>Decaf</v>
      </c>
      <c r="S2048" s="56" t="str">
        <f>HLOOKUP(Coffee_data[[#This Row],[ProductId]],Product!$B$4:$O$7,3,FALSE)</f>
        <v>Espresso</v>
      </c>
      <c r="T2048" s="56" t="str">
        <f>HLOOKUP(Coffee_data[[#This Row],[ProductId]],Product!$B$4:$O$7,4,FALSE)</f>
        <v>Decaf Espresso</v>
      </c>
    </row>
    <row r="2049" spans="1:20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138</v>
      </c>
      <c r="L2049">
        <v>505</v>
      </c>
      <c r="M2049">
        <v>2</v>
      </c>
      <c r="N2049" s="2">
        <v>41973</v>
      </c>
      <c r="O2049" s="19" t="str">
        <f>VLOOKUP(Coffee_data[[#This Row],[Area Code]],Location!$B$1:$E$157,2,FALSE)</f>
        <v>New Mexico</v>
      </c>
      <c r="P2049" s="19" t="str">
        <f>VLOOKUP(Coffee_data[[#This Row],[Area Code]],Location!$B$1:$E$157,3,FALSE)</f>
        <v>South</v>
      </c>
      <c r="Q2049" s="19" t="str">
        <f>VLOOKUP(Coffee_data[[#This Row],[Area Code]],Location!$B$1:$E$157,4,FALSE)</f>
        <v>Small Market</v>
      </c>
      <c r="R2049" s="56" t="str">
        <f>HLOOKUP(Coffee_data[[#This Row],[ProductId]],Product!$B$4:$O$7,2,FALSE)</f>
        <v>Regular</v>
      </c>
      <c r="S2049" s="56" t="str">
        <f>HLOOKUP(Coffee_data[[#This Row],[ProductId]],Product!$B$4:$O$7,3,FALSE)</f>
        <v>Coffee</v>
      </c>
      <c r="T2049" s="56" t="str">
        <f>HLOOKUP(Coffee_data[[#This Row],[ProductId]],Product!$B$4:$O$7,4,FALSE)</f>
        <v>Columbian</v>
      </c>
    </row>
    <row r="2050" spans="1:20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193</v>
      </c>
      <c r="L2050">
        <v>505</v>
      </c>
      <c r="M2050">
        <v>3</v>
      </c>
      <c r="N2050" s="2">
        <v>41973</v>
      </c>
      <c r="O2050" s="19" t="str">
        <f>VLOOKUP(Coffee_data[[#This Row],[Area Code]],Location!$B$1:$E$157,2,FALSE)</f>
        <v>New Mexico</v>
      </c>
      <c r="P2050" s="19" t="str">
        <f>VLOOKUP(Coffee_data[[#This Row],[Area Code]],Location!$B$1:$E$157,3,FALSE)</f>
        <v>South</v>
      </c>
      <c r="Q2050" s="19" t="str">
        <f>VLOOKUP(Coffee_data[[#This Row],[Area Code]],Location!$B$1:$E$157,4,FALSE)</f>
        <v>Small Market</v>
      </c>
      <c r="R2050" s="56" t="str">
        <f>HLOOKUP(Coffee_data[[#This Row],[ProductId]],Product!$B$4:$O$7,2,FALSE)</f>
        <v>Decaf</v>
      </c>
      <c r="S2050" s="56" t="str">
        <f>HLOOKUP(Coffee_data[[#This Row],[ProductId]],Product!$B$4:$O$7,3,FALSE)</f>
        <v>Coffee</v>
      </c>
      <c r="T2050" s="56" t="str">
        <f>HLOOKUP(Coffee_data[[#This Row],[ProductId]],Product!$B$4:$O$7,4,FALSE)</f>
        <v>Decaf Irish Cream</v>
      </c>
    </row>
    <row r="2051" spans="1:20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41973</v>
      </c>
      <c r="O2051" s="19" t="str">
        <f>VLOOKUP(Coffee_data[[#This Row],[Area Code]],Location!$B$1:$E$157,2,FALSE)</f>
        <v>New Mexico</v>
      </c>
      <c r="P2051" s="19" t="str">
        <f>VLOOKUP(Coffee_data[[#This Row],[Area Code]],Location!$B$1:$E$157,3,FALSE)</f>
        <v>South</v>
      </c>
      <c r="Q2051" s="19" t="str">
        <f>VLOOKUP(Coffee_data[[#This Row],[Area Code]],Location!$B$1:$E$157,4,FALSE)</f>
        <v>Small Market</v>
      </c>
      <c r="R2051" s="56" t="str">
        <f>HLOOKUP(Coffee_data[[#This Row],[ProductId]],Product!$B$4:$O$7,2,FALSE)</f>
        <v>Decaf</v>
      </c>
      <c r="S2051" s="56" t="str">
        <f>HLOOKUP(Coffee_data[[#This Row],[ProductId]],Product!$B$4:$O$7,3,FALSE)</f>
        <v>Herbal Tea</v>
      </c>
      <c r="T2051" s="56" t="str">
        <f>HLOOKUP(Coffee_data[[#This Row],[ProductId]],Product!$B$4:$O$7,4,FALSE)</f>
        <v>Chamomile</v>
      </c>
    </row>
    <row r="2052" spans="1:20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69</v>
      </c>
      <c r="L2052">
        <v>505</v>
      </c>
      <c r="M2052">
        <v>9</v>
      </c>
      <c r="N2052" s="2">
        <v>41973</v>
      </c>
      <c r="O2052" s="19" t="str">
        <f>VLOOKUP(Coffee_data[[#This Row],[Area Code]],Location!$B$1:$E$157,2,FALSE)</f>
        <v>New Mexico</v>
      </c>
      <c r="P2052" s="19" t="str">
        <f>VLOOKUP(Coffee_data[[#This Row],[Area Code]],Location!$B$1:$E$157,3,FALSE)</f>
        <v>South</v>
      </c>
      <c r="Q2052" s="19" t="str">
        <f>VLOOKUP(Coffee_data[[#This Row],[Area Code]],Location!$B$1:$E$157,4,FALSE)</f>
        <v>Small Market</v>
      </c>
      <c r="R2052" s="56" t="str">
        <f>HLOOKUP(Coffee_data[[#This Row],[ProductId]],Product!$B$4:$O$7,2,FALSE)</f>
        <v>Decaf</v>
      </c>
      <c r="S2052" s="56" t="str">
        <f>HLOOKUP(Coffee_data[[#This Row],[ProductId]],Product!$B$4:$O$7,3,FALSE)</f>
        <v>Herbal Tea</v>
      </c>
      <c r="T2052" s="56" t="str">
        <f>HLOOKUP(Coffee_data[[#This Row],[ProductId]],Product!$B$4:$O$7,4,FALSE)</f>
        <v>Lemon</v>
      </c>
    </row>
    <row r="2053" spans="1:20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26</v>
      </c>
      <c r="L2053">
        <v>505</v>
      </c>
      <c r="M2053">
        <v>4</v>
      </c>
      <c r="N2053" s="2">
        <v>41973</v>
      </c>
      <c r="O2053" s="19" t="str">
        <f>VLOOKUP(Coffee_data[[#This Row],[Area Code]],Location!$B$1:$E$157,2,FALSE)</f>
        <v>New Mexico</v>
      </c>
      <c r="P2053" s="19" t="str">
        <f>VLOOKUP(Coffee_data[[#This Row],[Area Code]],Location!$B$1:$E$157,3,FALSE)</f>
        <v>South</v>
      </c>
      <c r="Q2053" s="19" t="str">
        <f>VLOOKUP(Coffee_data[[#This Row],[Area Code]],Location!$B$1:$E$157,4,FALSE)</f>
        <v>Small Market</v>
      </c>
      <c r="R2053" s="56" t="str">
        <f>HLOOKUP(Coffee_data[[#This Row],[ProductId]],Product!$B$4:$O$7,2,FALSE)</f>
        <v>Regular</v>
      </c>
      <c r="S2053" s="56" t="str">
        <f>HLOOKUP(Coffee_data[[#This Row],[ProductId]],Product!$B$4:$O$7,3,FALSE)</f>
        <v>Espresso</v>
      </c>
      <c r="T2053" s="56" t="str">
        <f>HLOOKUP(Coffee_data[[#This Row],[ProductId]],Product!$B$4:$O$7,4,FALSE)</f>
        <v>Caffe Latte</v>
      </c>
    </row>
    <row r="2054" spans="1:20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85</v>
      </c>
      <c r="L2054">
        <v>505</v>
      </c>
      <c r="M2054">
        <v>5</v>
      </c>
      <c r="N2054" s="2">
        <v>41973</v>
      </c>
      <c r="O2054" s="19" t="str">
        <f>VLOOKUP(Coffee_data[[#This Row],[Area Code]],Location!$B$1:$E$157,2,FALSE)</f>
        <v>New Mexico</v>
      </c>
      <c r="P2054" s="19" t="str">
        <f>VLOOKUP(Coffee_data[[#This Row],[Area Code]],Location!$B$1:$E$157,3,FALSE)</f>
        <v>South</v>
      </c>
      <c r="Q2054" s="19" t="str">
        <f>VLOOKUP(Coffee_data[[#This Row],[Area Code]],Location!$B$1:$E$157,4,FALSE)</f>
        <v>Small Market</v>
      </c>
      <c r="R2054" s="56" t="str">
        <f>HLOOKUP(Coffee_data[[#This Row],[ProductId]],Product!$B$4:$O$7,2,FALSE)</f>
        <v>Regular</v>
      </c>
      <c r="S2054" s="56" t="str">
        <f>HLOOKUP(Coffee_data[[#This Row],[ProductId]],Product!$B$4:$O$7,3,FALSE)</f>
        <v>Espresso</v>
      </c>
      <c r="T2054" s="56" t="str">
        <f>HLOOKUP(Coffee_data[[#This Row],[ProductId]],Product!$B$4:$O$7,4,FALSE)</f>
        <v>Caffe Mocha</v>
      </c>
    </row>
    <row r="2055" spans="1:20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24</v>
      </c>
      <c r="J2055">
        <v>30</v>
      </c>
      <c r="K2055">
        <v>60</v>
      </c>
      <c r="L2055">
        <v>505</v>
      </c>
      <c r="M2055">
        <v>6</v>
      </c>
      <c r="N2055" s="2">
        <v>41973</v>
      </c>
      <c r="O2055" s="19" t="str">
        <f>VLOOKUP(Coffee_data[[#This Row],[Area Code]],Location!$B$1:$E$157,2,FALSE)</f>
        <v>New Mexico</v>
      </c>
      <c r="P2055" s="19" t="str">
        <f>VLOOKUP(Coffee_data[[#This Row],[Area Code]],Location!$B$1:$E$157,3,FALSE)</f>
        <v>South</v>
      </c>
      <c r="Q2055" s="19" t="str">
        <f>VLOOKUP(Coffee_data[[#This Row],[Area Code]],Location!$B$1:$E$157,4,FALSE)</f>
        <v>Small Market</v>
      </c>
      <c r="R2055" s="56" t="str">
        <f>HLOOKUP(Coffee_data[[#This Row],[ProductId]],Product!$B$4:$O$7,2,FALSE)</f>
        <v>Decaf</v>
      </c>
      <c r="S2055" s="56" t="str">
        <f>HLOOKUP(Coffee_data[[#This Row],[ProductId]],Product!$B$4:$O$7,3,FALSE)</f>
        <v>Espresso</v>
      </c>
      <c r="T2055" s="56" t="str">
        <f>HLOOKUP(Coffee_data[[#This Row],[ProductId]],Product!$B$4:$O$7,4,FALSE)</f>
        <v>Decaf Espresso</v>
      </c>
    </row>
    <row r="2056" spans="1:20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92</v>
      </c>
      <c r="J2056">
        <v>130</v>
      </c>
      <c r="K2056">
        <v>222</v>
      </c>
      <c r="L2056">
        <v>405</v>
      </c>
      <c r="M2056">
        <v>2</v>
      </c>
      <c r="N2056" s="2">
        <v>41973</v>
      </c>
      <c r="O2056" s="19" t="str">
        <f>VLOOKUP(Coffee_data[[#This Row],[Area Code]],Location!$B$1:$E$157,2,FALSE)</f>
        <v>Oklahoma</v>
      </c>
      <c r="P2056" s="19" t="str">
        <f>VLOOKUP(Coffee_data[[#This Row],[Area Code]],Location!$B$1:$E$157,3,FALSE)</f>
        <v>South</v>
      </c>
      <c r="Q2056" s="19" t="str">
        <f>VLOOKUP(Coffee_data[[#This Row],[Area Code]],Location!$B$1:$E$157,4,FALSE)</f>
        <v>Small Market</v>
      </c>
      <c r="R2056" s="56" t="str">
        <f>HLOOKUP(Coffee_data[[#This Row],[ProductId]],Product!$B$4:$O$7,2,FALSE)</f>
        <v>Regular</v>
      </c>
      <c r="S2056" s="56" t="str">
        <f>HLOOKUP(Coffee_data[[#This Row],[ProductId]],Product!$B$4:$O$7,3,FALSE)</f>
        <v>Coffee</v>
      </c>
      <c r="T2056" s="56" t="str">
        <f>HLOOKUP(Coffee_data[[#This Row],[ProductId]],Product!$B$4:$O$7,4,FALSE)</f>
        <v>Columbian</v>
      </c>
    </row>
    <row r="2057" spans="1:20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33</v>
      </c>
      <c r="J2057">
        <v>60</v>
      </c>
      <c r="K2057">
        <v>87</v>
      </c>
      <c r="L2057">
        <v>580</v>
      </c>
      <c r="M2057">
        <v>3</v>
      </c>
      <c r="N2057" s="2">
        <v>41973</v>
      </c>
      <c r="O2057" s="19" t="str">
        <f>VLOOKUP(Coffee_data[[#This Row],[Area Code]],Location!$B$1:$E$157,2,FALSE)</f>
        <v>Oklahoma</v>
      </c>
      <c r="P2057" s="19" t="str">
        <f>VLOOKUP(Coffee_data[[#This Row],[Area Code]],Location!$B$1:$E$157,3,FALSE)</f>
        <v>South</v>
      </c>
      <c r="Q2057" s="19" t="str">
        <f>VLOOKUP(Coffee_data[[#This Row],[Area Code]],Location!$B$1:$E$157,4,FALSE)</f>
        <v>Small Market</v>
      </c>
      <c r="R2057" s="56" t="str">
        <f>HLOOKUP(Coffee_data[[#This Row],[ProductId]],Product!$B$4:$O$7,2,FALSE)</f>
        <v>Decaf</v>
      </c>
      <c r="S2057" s="56" t="str">
        <f>HLOOKUP(Coffee_data[[#This Row],[ProductId]],Product!$B$4:$O$7,3,FALSE)</f>
        <v>Coffee</v>
      </c>
      <c r="T2057" s="56" t="str">
        <f>HLOOKUP(Coffee_data[[#This Row],[ProductId]],Product!$B$4:$O$7,4,FALSE)</f>
        <v>Decaf Irish Cream</v>
      </c>
    </row>
    <row r="2058" spans="1:20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41973</v>
      </c>
      <c r="O2058" s="19" t="str">
        <f>VLOOKUP(Coffee_data[[#This Row],[Area Code]],Location!$B$1:$E$157,2,FALSE)</f>
        <v>Oklahoma</v>
      </c>
      <c r="P2058" s="19" t="str">
        <f>VLOOKUP(Coffee_data[[#This Row],[Area Code]],Location!$B$1:$E$157,3,FALSE)</f>
        <v>South</v>
      </c>
      <c r="Q2058" s="19" t="str">
        <f>VLOOKUP(Coffee_data[[#This Row],[Area Code]],Location!$B$1:$E$157,4,FALSE)</f>
        <v>Small Market</v>
      </c>
      <c r="R2058" s="56" t="str">
        <f>HLOOKUP(Coffee_data[[#This Row],[ProductId]],Product!$B$4:$O$7,2,FALSE)</f>
        <v>Decaf</v>
      </c>
      <c r="S2058" s="56" t="str">
        <f>HLOOKUP(Coffee_data[[#This Row],[ProductId]],Product!$B$4:$O$7,3,FALSE)</f>
        <v>Herbal Tea</v>
      </c>
      <c r="T2058" s="56" t="str">
        <f>HLOOKUP(Coffee_data[[#This Row],[ProductId]],Product!$B$4:$O$7,4,FALSE)</f>
        <v>Chamomile</v>
      </c>
    </row>
    <row r="2059" spans="1:20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239</v>
      </c>
      <c r="L2059">
        <v>580</v>
      </c>
      <c r="M2059">
        <v>9</v>
      </c>
      <c r="N2059" s="2">
        <v>41973</v>
      </c>
      <c r="O2059" s="19" t="str">
        <f>VLOOKUP(Coffee_data[[#This Row],[Area Code]],Location!$B$1:$E$157,2,FALSE)</f>
        <v>Oklahoma</v>
      </c>
      <c r="P2059" s="19" t="str">
        <f>VLOOKUP(Coffee_data[[#This Row],[Area Code]],Location!$B$1:$E$157,3,FALSE)</f>
        <v>South</v>
      </c>
      <c r="Q2059" s="19" t="str">
        <f>VLOOKUP(Coffee_data[[#This Row],[Area Code]],Location!$B$1:$E$157,4,FALSE)</f>
        <v>Small Market</v>
      </c>
      <c r="R2059" s="56" t="str">
        <f>HLOOKUP(Coffee_data[[#This Row],[ProductId]],Product!$B$4:$O$7,2,FALSE)</f>
        <v>Decaf</v>
      </c>
      <c r="S2059" s="56" t="str">
        <f>HLOOKUP(Coffee_data[[#This Row],[ProductId]],Product!$B$4:$O$7,3,FALSE)</f>
        <v>Herbal Tea</v>
      </c>
      <c r="T2059" s="56" t="str">
        <f>HLOOKUP(Coffee_data[[#This Row],[ProductId]],Product!$B$4:$O$7,4,FALSE)</f>
        <v>Lemon</v>
      </c>
    </row>
    <row r="2060" spans="1:20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79</v>
      </c>
      <c r="J2060">
        <v>140</v>
      </c>
      <c r="K2060">
        <v>236</v>
      </c>
      <c r="L2060">
        <v>918</v>
      </c>
      <c r="M2060">
        <v>4</v>
      </c>
      <c r="N2060" s="2">
        <v>41973</v>
      </c>
      <c r="O2060" s="19" t="str">
        <f>VLOOKUP(Coffee_data[[#This Row],[Area Code]],Location!$B$1:$E$157,2,FALSE)</f>
        <v>Oklahoma</v>
      </c>
      <c r="P2060" s="19" t="str">
        <f>VLOOKUP(Coffee_data[[#This Row],[Area Code]],Location!$B$1:$E$157,3,FALSE)</f>
        <v>South</v>
      </c>
      <c r="Q2060" s="19" t="str">
        <f>VLOOKUP(Coffee_data[[#This Row],[Area Code]],Location!$B$1:$E$157,4,FALSE)</f>
        <v>Small Market</v>
      </c>
      <c r="R2060" s="56" t="str">
        <f>HLOOKUP(Coffee_data[[#This Row],[ProductId]],Product!$B$4:$O$7,2,FALSE)</f>
        <v>Regular</v>
      </c>
      <c r="S2060" s="56" t="str">
        <f>HLOOKUP(Coffee_data[[#This Row],[ProductId]],Product!$B$4:$O$7,3,FALSE)</f>
        <v>Espresso</v>
      </c>
      <c r="T2060" s="56" t="str">
        <f>HLOOKUP(Coffee_data[[#This Row],[ProductId]],Product!$B$4:$O$7,4,FALSE)</f>
        <v>Caffe Latte</v>
      </c>
    </row>
    <row r="2061" spans="1:20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55</v>
      </c>
      <c r="L2061">
        <v>580</v>
      </c>
      <c r="M2061">
        <v>5</v>
      </c>
      <c r="N2061" s="2">
        <v>41973</v>
      </c>
      <c r="O2061" s="19" t="str">
        <f>VLOOKUP(Coffee_data[[#This Row],[Area Code]],Location!$B$1:$E$157,2,FALSE)</f>
        <v>Oklahoma</v>
      </c>
      <c r="P2061" s="19" t="str">
        <f>VLOOKUP(Coffee_data[[#This Row],[Area Code]],Location!$B$1:$E$157,3,FALSE)</f>
        <v>South</v>
      </c>
      <c r="Q2061" s="19" t="str">
        <f>VLOOKUP(Coffee_data[[#This Row],[Area Code]],Location!$B$1:$E$157,4,FALSE)</f>
        <v>Small Market</v>
      </c>
      <c r="R2061" s="56" t="str">
        <f>HLOOKUP(Coffee_data[[#This Row],[ProductId]],Product!$B$4:$O$7,2,FALSE)</f>
        <v>Regular</v>
      </c>
      <c r="S2061" s="56" t="str">
        <f>HLOOKUP(Coffee_data[[#This Row],[ProductId]],Product!$B$4:$O$7,3,FALSE)</f>
        <v>Espresso</v>
      </c>
      <c r="T2061" s="56" t="str">
        <f>HLOOKUP(Coffee_data[[#This Row],[ProductId]],Product!$B$4:$O$7,4,FALSE)</f>
        <v>Caffe Mocha</v>
      </c>
    </row>
    <row r="2062" spans="1:20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54</v>
      </c>
      <c r="J2062">
        <v>110</v>
      </c>
      <c r="K2062">
        <v>176</v>
      </c>
      <c r="L2062">
        <v>405</v>
      </c>
      <c r="M2062">
        <v>6</v>
      </c>
      <c r="N2062" s="2">
        <v>41973</v>
      </c>
      <c r="O2062" s="19" t="str">
        <f>VLOOKUP(Coffee_data[[#This Row],[Area Code]],Location!$B$1:$E$157,2,FALSE)</f>
        <v>Oklahoma</v>
      </c>
      <c r="P2062" s="19" t="str">
        <f>VLOOKUP(Coffee_data[[#This Row],[Area Code]],Location!$B$1:$E$157,3,FALSE)</f>
        <v>South</v>
      </c>
      <c r="Q2062" s="19" t="str">
        <f>VLOOKUP(Coffee_data[[#This Row],[Area Code]],Location!$B$1:$E$157,4,FALSE)</f>
        <v>Small Market</v>
      </c>
      <c r="R2062" s="56" t="str">
        <f>HLOOKUP(Coffee_data[[#This Row],[ProductId]],Product!$B$4:$O$7,2,FALSE)</f>
        <v>Decaf</v>
      </c>
      <c r="S2062" s="56" t="str">
        <f>HLOOKUP(Coffee_data[[#This Row],[ProductId]],Product!$B$4:$O$7,3,FALSE)</f>
        <v>Espresso</v>
      </c>
      <c r="T2062" s="56" t="str">
        <f>HLOOKUP(Coffee_data[[#This Row],[ProductId]],Product!$B$4:$O$7,4,FALSE)</f>
        <v>Decaf Espresso</v>
      </c>
    </row>
    <row r="2063" spans="1:20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618</v>
      </c>
      <c r="L2063">
        <v>972</v>
      </c>
      <c r="M2063">
        <v>2</v>
      </c>
      <c r="N2063" s="2">
        <v>41973</v>
      </c>
      <c r="O2063" s="19" t="str">
        <f>VLOOKUP(Coffee_data[[#This Row],[Area Code]],Location!$B$1:$E$157,2,FALSE)</f>
        <v>Texas</v>
      </c>
      <c r="P2063" s="19" t="str">
        <f>VLOOKUP(Coffee_data[[#This Row],[Area Code]],Location!$B$1:$E$157,3,FALSE)</f>
        <v>South</v>
      </c>
      <c r="Q2063" s="19" t="str">
        <f>VLOOKUP(Coffee_data[[#This Row],[Area Code]],Location!$B$1:$E$157,4,FALSE)</f>
        <v>Major Market</v>
      </c>
      <c r="R2063" s="56" t="str">
        <f>HLOOKUP(Coffee_data[[#This Row],[ProductId]],Product!$B$4:$O$7,2,FALSE)</f>
        <v>Regular</v>
      </c>
      <c r="S2063" s="56" t="str">
        <f>HLOOKUP(Coffee_data[[#This Row],[ProductId]],Product!$B$4:$O$7,3,FALSE)</f>
        <v>Coffee</v>
      </c>
      <c r="T2063" s="56" t="str">
        <f>HLOOKUP(Coffee_data[[#This Row],[ProductId]],Product!$B$4:$O$7,4,FALSE)</f>
        <v>Columbian</v>
      </c>
    </row>
    <row r="2064" spans="1:20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41973</v>
      </c>
      <c r="O2064" s="19" t="str">
        <f>VLOOKUP(Coffee_data[[#This Row],[Area Code]],Location!$B$1:$E$157,2,FALSE)</f>
        <v>Texas</v>
      </c>
      <c r="P2064" s="19" t="str">
        <f>VLOOKUP(Coffee_data[[#This Row],[Area Code]],Location!$B$1:$E$157,3,FALSE)</f>
        <v>South</v>
      </c>
      <c r="Q2064" s="19" t="str">
        <f>VLOOKUP(Coffee_data[[#This Row],[Area Code]],Location!$B$1:$E$157,4,FALSE)</f>
        <v>Major Market</v>
      </c>
      <c r="R2064" s="56" t="str">
        <f>HLOOKUP(Coffee_data[[#This Row],[ProductId]],Product!$B$4:$O$7,2,FALSE)</f>
        <v>Decaf</v>
      </c>
      <c r="S2064" s="56" t="str">
        <f>HLOOKUP(Coffee_data[[#This Row],[ProductId]],Product!$B$4:$O$7,3,FALSE)</f>
        <v>Coffee</v>
      </c>
      <c r="T2064" s="56" t="str">
        <f>HLOOKUP(Coffee_data[[#This Row],[ProductId]],Product!$B$4:$O$7,4,FALSE)</f>
        <v>Decaf Irish Cream</v>
      </c>
    </row>
    <row r="2065" spans="1:20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42</v>
      </c>
      <c r="J2065">
        <v>60</v>
      </c>
      <c r="K2065">
        <v>102</v>
      </c>
      <c r="L2065">
        <v>469</v>
      </c>
      <c r="M2065">
        <v>8</v>
      </c>
      <c r="N2065" s="2">
        <v>41973</v>
      </c>
      <c r="O2065" s="19" t="str">
        <f>VLOOKUP(Coffee_data[[#This Row],[Area Code]],Location!$B$1:$E$157,2,FALSE)</f>
        <v>Texas</v>
      </c>
      <c r="P2065" s="19" t="str">
        <f>VLOOKUP(Coffee_data[[#This Row],[Area Code]],Location!$B$1:$E$157,3,FALSE)</f>
        <v>South</v>
      </c>
      <c r="Q2065" s="19" t="str">
        <f>VLOOKUP(Coffee_data[[#This Row],[Area Code]],Location!$B$1:$E$157,4,FALSE)</f>
        <v>Major Market</v>
      </c>
      <c r="R2065" s="56" t="str">
        <f>HLOOKUP(Coffee_data[[#This Row],[ProductId]],Product!$B$4:$O$7,2,FALSE)</f>
        <v>Decaf</v>
      </c>
      <c r="S2065" s="56" t="str">
        <f>HLOOKUP(Coffee_data[[#This Row],[ProductId]],Product!$B$4:$O$7,3,FALSE)</f>
        <v>Herbal Tea</v>
      </c>
      <c r="T2065" s="56" t="str">
        <f>HLOOKUP(Coffee_data[[#This Row],[ProductId]],Product!$B$4:$O$7,4,FALSE)</f>
        <v>Chamomile</v>
      </c>
    </row>
    <row r="2066" spans="1:20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41973</v>
      </c>
      <c r="O2066" s="19" t="str">
        <f>VLOOKUP(Coffee_data[[#This Row],[Area Code]],Location!$B$1:$E$157,2,FALSE)</f>
        <v>Texas</v>
      </c>
      <c r="P2066" s="19" t="str">
        <f>VLOOKUP(Coffee_data[[#This Row],[Area Code]],Location!$B$1:$E$157,3,FALSE)</f>
        <v>South</v>
      </c>
      <c r="Q2066" s="19" t="str">
        <f>VLOOKUP(Coffee_data[[#This Row],[Area Code]],Location!$B$1:$E$157,4,FALSE)</f>
        <v>Major Market</v>
      </c>
      <c r="R2066" s="56" t="str">
        <f>HLOOKUP(Coffee_data[[#This Row],[ProductId]],Product!$B$4:$O$7,2,FALSE)</f>
        <v>Decaf</v>
      </c>
      <c r="S2066" s="56" t="str">
        <f>HLOOKUP(Coffee_data[[#This Row],[ProductId]],Product!$B$4:$O$7,3,FALSE)</f>
        <v>Herbal Tea</v>
      </c>
      <c r="T2066" s="56" t="str">
        <f>HLOOKUP(Coffee_data[[#This Row],[ProductId]],Product!$B$4:$O$7,4,FALSE)</f>
        <v>Lemon</v>
      </c>
    </row>
    <row r="2067" spans="1:20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46</v>
      </c>
      <c r="J2067">
        <v>70</v>
      </c>
      <c r="K2067">
        <v>124</v>
      </c>
      <c r="L2067">
        <v>512</v>
      </c>
      <c r="M2067">
        <v>4</v>
      </c>
      <c r="N2067" s="2">
        <v>41973</v>
      </c>
      <c r="O2067" s="19" t="str">
        <f>VLOOKUP(Coffee_data[[#This Row],[Area Code]],Location!$B$1:$E$157,2,FALSE)</f>
        <v>Texas</v>
      </c>
      <c r="P2067" s="19" t="str">
        <f>VLOOKUP(Coffee_data[[#This Row],[Area Code]],Location!$B$1:$E$157,3,FALSE)</f>
        <v>South</v>
      </c>
      <c r="Q2067" s="19" t="str">
        <f>VLOOKUP(Coffee_data[[#This Row],[Area Code]],Location!$B$1:$E$157,4,FALSE)</f>
        <v>Major Market</v>
      </c>
      <c r="R2067" s="56" t="str">
        <f>HLOOKUP(Coffee_data[[#This Row],[ProductId]],Product!$B$4:$O$7,2,FALSE)</f>
        <v>Regular</v>
      </c>
      <c r="S2067" s="56" t="str">
        <f>HLOOKUP(Coffee_data[[#This Row],[ProductId]],Product!$B$4:$O$7,3,FALSE)</f>
        <v>Espresso</v>
      </c>
      <c r="T2067" s="56" t="str">
        <f>HLOOKUP(Coffee_data[[#This Row],[ProductId]],Product!$B$4:$O$7,4,FALSE)</f>
        <v>Caffe Latte</v>
      </c>
    </row>
    <row r="2068" spans="1:20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41973</v>
      </c>
      <c r="O2068" s="19" t="str">
        <f>VLOOKUP(Coffee_data[[#This Row],[Area Code]],Location!$B$1:$E$157,2,FALSE)</f>
        <v>Texas</v>
      </c>
      <c r="P2068" s="19" t="str">
        <f>VLOOKUP(Coffee_data[[#This Row],[Area Code]],Location!$B$1:$E$157,3,FALSE)</f>
        <v>South</v>
      </c>
      <c r="Q2068" s="19" t="str">
        <f>VLOOKUP(Coffee_data[[#This Row],[Area Code]],Location!$B$1:$E$157,4,FALSE)</f>
        <v>Major Market</v>
      </c>
      <c r="R2068" s="56" t="str">
        <f>HLOOKUP(Coffee_data[[#This Row],[ProductId]],Product!$B$4:$O$7,2,FALSE)</f>
        <v>Regular</v>
      </c>
      <c r="S2068" s="56" t="str">
        <f>HLOOKUP(Coffee_data[[#This Row],[ProductId]],Product!$B$4:$O$7,3,FALSE)</f>
        <v>Espresso</v>
      </c>
      <c r="T2068" s="56" t="str">
        <f>HLOOKUP(Coffee_data[[#This Row],[ProductId]],Product!$B$4:$O$7,4,FALSE)</f>
        <v>Caffe Mocha</v>
      </c>
    </row>
    <row r="2069" spans="1:20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46</v>
      </c>
      <c r="J2069">
        <v>60</v>
      </c>
      <c r="K2069">
        <v>106</v>
      </c>
      <c r="L2069">
        <v>214</v>
      </c>
      <c r="M2069">
        <v>6</v>
      </c>
      <c r="N2069" s="2">
        <v>41973</v>
      </c>
      <c r="O2069" s="19" t="str">
        <f>VLOOKUP(Coffee_data[[#This Row],[Area Code]],Location!$B$1:$E$157,2,FALSE)</f>
        <v>Texas</v>
      </c>
      <c r="P2069" s="19" t="str">
        <f>VLOOKUP(Coffee_data[[#This Row],[Area Code]],Location!$B$1:$E$157,3,FALSE)</f>
        <v>South</v>
      </c>
      <c r="Q2069" s="19" t="str">
        <f>VLOOKUP(Coffee_data[[#This Row],[Area Code]],Location!$B$1:$E$157,4,FALSE)</f>
        <v>Major Market</v>
      </c>
      <c r="R2069" s="56" t="str">
        <f>HLOOKUP(Coffee_data[[#This Row],[ProductId]],Product!$B$4:$O$7,2,FALSE)</f>
        <v>Decaf</v>
      </c>
      <c r="S2069" s="56" t="str">
        <f>HLOOKUP(Coffee_data[[#This Row],[ProductId]],Product!$B$4:$O$7,3,FALSE)</f>
        <v>Espresso</v>
      </c>
      <c r="T2069" s="56" t="str">
        <f>HLOOKUP(Coffee_data[[#This Row],[ProductId]],Product!$B$4:$O$7,4,FALSE)</f>
        <v>Decaf Espresso</v>
      </c>
    </row>
    <row r="2070" spans="1:20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32</v>
      </c>
      <c r="J2070">
        <v>70</v>
      </c>
      <c r="K2070">
        <v>110</v>
      </c>
      <c r="L2070">
        <v>435</v>
      </c>
      <c r="M2070">
        <v>8</v>
      </c>
      <c r="N2070" s="2">
        <v>41973</v>
      </c>
      <c r="O2070" s="19" t="str">
        <f>VLOOKUP(Coffee_data[[#This Row],[Area Code]],Location!$B$1:$E$157,2,FALSE)</f>
        <v>Utah</v>
      </c>
      <c r="P2070" s="19" t="str">
        <f>VLOOKUP(Coffee_data[[#This Row],[Area Code]],Location!$B$1:$E$157,3,FALSE)</f>
        <v>West</v>
      </c>
      <c r="Q2070" s="19" t="str">
        <f>VLOOKUP(Coffee_data[[#This Row],[Area Code]],Location!$B$1:$E$157,4,FALSE)</f>
        <v>Small Market</v>
      </c>
      <c r="R2070" s="56" t="str">
        <f>HLOOKUP(Coffee_data[[#This Row],[ProductId]],Product!$B$4:$O$7,2,FALSE)</f>
        <v>Decaf</v>
      </c>
      <c r="S2070" s="56" t="str">
        <f>HLOOKUP(Coffee_data[[#This Row],[ProductId]],Product!$B$4:$O$7,3,FALSE)</f>
        <v>Herbal Tea</v>
      </c>
      <c r="T2070" s="56" t="str">
        <f>HLOOKUP(Coffee_data[[#This Row],[ProductId]],Product!$B$4:$O$7,4,FALSE)</f>
        <v>Chamomile</v>
      </c>
    </row>
    <row r="2071" spans="1:20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119</v>
      </c>
      <c r="L2071">
        <v>801</v>
      </c>
      <c r="M2071">
        <v>9</v>
      </c>
      <c r="N2071" s="2">
        <v>41973</v>
      </c>
      <c r="O2071" s="19" t="str">
        <f>VLOOKUP(Coffee_data[[#This Row],[Area Code]],Location!$B$1:$E$157,2,FALSE)</f>
        <v>Utah</v>
      </c>
      <c r="P2071" s="19" t="str">
        <f>VLOOKUP(Coffee_data[[#This Row],[Area Code]],Location!$B$1:$E$157,3,FALSE)</f>
        <v>West</v>
      </c>
      <c r="Q2071" s="19" t="str">
        <f>VLOOKUP(Coffee_data[[#This Row],[Area Code]],Location!$B$1:$E$157,4,FALSE)</f>
        <v>Small Market</v>
      </c>
      <c r="R2071" s="56" t="str">
        <f>HLOOKUP(Coffee_data[[#This Row],[ProductId]],Product!$B$4:$O$7,2,FALSE)</f>
        <v>Decaf</v>
      </c>
      <c r="S2071" s="56" t="str">
        <f>HLOOKUP(Coffee_data[[#This Row],[ProductId]],Product!$B$4:$O$7,3,FALSE)</f>
        <v>Herbal Tea</v>
      </c>
      <c r="T2071" s="56" t="str">
        <f>HLOOKUP(Coffee_data[[#This Row],[ProductId]],Product!$B$4:$O$7,4,FALSE)</f>
        <v>Lemon</v>
      </c>
    </row>
    <row r="2072" spans="1:20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70</v>
      </c>
      <c r="J2072">
        <v>60</v>
      </c>
      <c r="K2072">
        <v>130</v>
      </c>
      <c r="L2072">
        <v>435</v>
      </c>
      <c r="M2072">
        <v>10</v>
      </c>
      <c r="N2072" s="2">
        <v>41973</v>
      </c>
      <c r="O2072" s="19" t="str">
        <f>VLOOKUP(Coffee_data[[#This Row],[Area Code]],Location!$B$1:$E$157,2,FALSE)</f>
        <v>Utah</v>
      </c>
      <c r="P2072" s="19" t="str">
        <f>VLOOKUP(Coffee_data[[#This Row],[Area Code]],Location!$B$1:$E$157,3,FALSE)</f>
        <v>West</v>
      </c>
      <c r="Q2072" s="19" t="str">
        <f>VLOOKUP(Coffee_data[[#This Row],[Area Code]],Location!$B$1:$E$157,4,FALSE)</f>
        <v>Small Market</v>
      </c>
      <c r="R2072" s="56" t="str">
        <f>HLOOKUP(Coffee_data[[#This Row],[ProductId]],Product!$B$4:$O$7,2,FALSE)</f>
        <v>Decaf</v>
      </c>
      <c r="S2072" s="56" t="str">
        <f>HLOOKUP(Coffee_data[[#This Row],[ProductId]],Product!$B$4:$O$7,3,FALSE)</f>
        <v>Herbal Tea</v>
      </c>
      <c r="T2072" s="56" t="str">
        <f>HLOOKUP(Coffee_data[[#This Row],[ProductId]],Product!$B$4:$O$7,4,FALSE)</f>
        <v>Mint</v>
      </c>
    </row>
    <row r="2073" spans="1:20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19</v>
      </c>
      <c r="J2073">
        <v>50</v>
      </c>
      <c r="K2073">
        <v>69</v>
      </c>
      <c r="L2073">
        <v>435</v>
      </c>
      <c r="M2073">
        <v>11</v>
      </c>
      <c r="N2073" s="2">
        <v>41973</v>
      </c>
      <c r="O2073" s="19" t="str">
        <f>VLOOKUP(Coffee_data[[#This Row],[Area Code]],Location!$B$1:$E$157,2,FALSE)</f>
        <v>Utah</v>
      </c>
      <c r="P2073" s="19" t="str">
        <f>VLOOKUP(Coffee_data[[#This Row],[Area Code]],Location!$B$1:$E$157,3,FALSE)</f>
        <v>West</v>
      </c>
      <c r="Q2073" s="19" t="str">
        <f>VLOOKUP(Coffee_data[[#This Row],[Area Code]],Location!$B$1:$E$157,4,FALSE)</f>
        <v>Small Market</v>
      </c>
      <c r="R2073" s="56" t="str">
        <f>HLOOKUP(Coffee_data[[#This Row],[ProductId]],Product!$B$4:$O$7,2,FALSE)</f>
        <v>Regular</v>
      </c>
      <c r="S2073" s="56" t="str">
        <f>HLOOKUP(Coffee_data[[#This Row],[ProductId]],Product!$B$4:$O$7,3,FALSE)</f>
        <v>Tea</v>
      </c>
      <c r="T2073" s="56" t="str">
        <f>HLOOKUP(Coffee_data[[#This Row],[ProductId]],Product!$B$4:$O$7,4,FALSE)</f>
        <v>Darjeeling</v>
      </c>
    </row>
    <row r="2074" spans="1:20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72</v>
      </c>
      <c r="L2074">
        <v>801</v>
      </c>
      <c r="M2074">
        <v>12</v>
      </c>
      <c r="N2074" s="2">
        <v>41973</v>
      </c>
      <c r="O2074" s="19" t="str">
        <f>VLOOKUP(Coffee_data[[#This Row],[Area Code]],Location!$B$1:$E$157,2,FALSE)</f>
        <v>Utah</v>
      </c>
      <c r="P2074" s="19" t="str">
        <f>VLOOKUP(Coffee_data[[#This Row],[Area Code]],Location!$B$1:$E$157,3,FALSE)</f>
        <v>West</v>
      </c>
      <c r="Q2074" s="19" t="str">
        <f>VLOOKUP(Coffee_data[[#This Row],[Area Code]],Location!$B$1:$E$157,4,FALSE)</f>
        <v>Small Market</v>
      </c>
      <c r="R2074" s="56" t="str">
        <f>HLOOKUP(Coffee_data[[#This Row],[ProductId]],Product!$B$4:$O$7,2,FALSE)</f>
        <v>Regular</v>
      </c>
      <c r="S2074" s="56" t="str">
        <f>HLOOKUP(Coffee_data[[#This Row],[ProductId]],Product!$B$4:$O$7,3,FALSE)</f>
        <v>Tea</v>
      </c>
      <c r="T2074" s="56" t="str">
        <f>HLOOKUP(Coffee_data[[#This Row],[ProductId]],Product!$B$4:$O$7,4,FALSE)</f>
        <v>Earl Grey</v>
      </c>
    </row>
    <row r="2075" spans="1:20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41973</v>
      </c>
      <c r="O2075" s="19" t="str">
        <f>VLOOKUP(Coffee_data[[#This Row],[Area Code]],Location!$B$1:$E$157,2,FALSE)</f>
        <v>Utah</v>
      </c>
      <c r="P2075" s="19" t="str">
        <f>VLOOKUP(Coffee_data[[#This Row],[Area Code]],Location!$B$1:$E$157,3,FALSE)</f>
        <v>West</v>
      </c>
      <c r="Q2075" s="19" t="str">
        <f>VLOOKUP(Coffee_data[[#This Row],[Area Code]],Location!$B$1:$E$157,4,FALSE)</f>
        <v>Small Market</v>
      </c>
      <c r="R2075" s="56" t="str">
        <f>HLOOKUP(Coffee_data[[#This Row],[ProductId]],Product!$B$4:$O$7,2,FALSE)</f>
        <v>Regular</v>
      </c>
      <c r="S2075" s="56" t="str">
        <f>HLOOKUP(Coffee_data[[#This Row],[ProductId]],Product!$B$4:$O$7,3,FALSE)</f>
        <v>Tea</v>
      </c>
      <c r="T2075" s="56" t="str">
        <f>HLOOKUP(Coffee_data[[#This Row],[ProductId]],Product!$B$4:$O$7,4,FALSE)</f>
        <v>Green Tea</v>
      </c>
    </row>
    <row r="2076" spans="1:20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159</v>
      </c>
      <c r="L2076">
        <v>435</v>
      </c>
      <c r="M2076">
        <v>1</v>
      </c>
      <c r="N2076" s="2">
        <v>41973</v>
      </c>
      <c r="O2076" s="19" t="str">
        <f>VLOOKUP(Coffee_data[[#This Row],[Area Code]],Location!$B$1:$E$157,2,FALSE)</f>
        <v>Utah</v>
      </c>
      <c r="P2076" s="19" t="str">
        <f>VLOOKUP(Coffee_data[[#This Row],[Area Code]],Location!$B$1:$E$157,3,FALSE)</f>
        <v>West</v>
      </c>
      <c r="Q2076" s="19" t="str">
        <f>VLOOKUP(Coffee_data[[#This Row],[Area Code]],Location!$B$1:$E$157,4,FALSE)</f>
        <v>Small Market</v>
      </c>
      <c r="R2076" s="56" t="str">
        <f>HLOOKUP(Coffee_data[[#This Row],[ProductId]],Product!$B$4:$O$7,2,FALSE)</f>
        <v>Regular</v>
      </c>
      <c r="S2076" s="56" t="str">
        <f>HLOOKUP(Coffee_data[[#This Row],[ProductId]],Product!$B$4:$O$7,3,FALSE)</f>
        <v>Coffee</v>
      </c>
      <c r="T2076" s="56" t="str">
        <f>HLOOKUP(Coffee_data[[#This Row],[ProductId]],Product!$B$4:$O$7,4,FALSE)</f>
        <v>Amaretto</v>
      </c>
    </row>
    <row r="2077" spans="1:20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128</v>
      </c>
      <c r="L2077">
        <v>801</v>
      </c>
      <c r="M2077">
        <v>2</v>
      </c>
      <c r="N2077" s="2">
        <v>41973</v>
      </c>
      <c r="O2077" s="19" t="str">
        <f>VLOOKUP(Coffee_data[[#This Row],[Area Code]],Location!$B$1:$E$157,2,FALSE)</f>
        <v>Utah</v>
      </c>
      <c r="P2077" s="19" t="str">
        <f>VLOOKUP(Coffee_data[[#This Row],[Area Code]],Location!$B$1:$E$157,3,FALSE)</f>
        <v>West</v>
      </c>
      <c r="Q2077" s="19" t="str">
        <f>VLOOKUP(Coffee_data[[#This Row],[Area Code]],Location!$B$1:$E$157,4,FALSE)</f>
        <v>Small Market</v>
      </c>
      <c r="R2077" s="56" t="str">
        <f>HLOOKUP(Coffee_data[[#This Row],[ProductId]],Product!$B$4:$O$7,2,FALSE)</f>
        <v>Regular</v>
      </c>
      <c r="S2077" s="56" t="str">
        <f>HLOOKUP(Coffee_data[[#This Row],[ProductId]],Product!$B$4:$O$7,3,FALSE)</f>
        <v>Coffee</v>
      </c>
      <c r="T2077" s="56" t="str">
        <f>HLOOKUP(Coffee_data[[#This Row],[ProductId]],Product!$B$4:$O$7,4,FALSE)</f>
        <v>Columbian</v>
      </c>
    </row>
    <row r="2078" spans="1:20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77</v>
      </c>
      <c r="J2078">
        <v>100</v>
      </c>
      <c r="K2078">
        <v>180</v>
      </c>
      <c r="L2078">
        <v>435</v>
      </c>
      <c r="M2078">
        <v>3</v>
      </c>
      <c r="N2078" s="2">
        <v>41973</v>
      </c>
      <c r="O2078" s="19" t="str">
        <f>VLOOKUP(Coffee_data[[#This Row],[Area Code]],Location!$B$1:$E$157,2,FALSE)</f>
        <v>Utah</v>
      </c>
      <c r="P2078" s="19" t="str">
        <f>VLOOKUP(Coffee_data[[#This Row],[Area Code]],Location!$B$1:$E$157,3,FALSE)</f>
        <v>West</v>
      </c>
      <c r="Q2078" s="19" t="str">
        <f>VLOOKUP(Coffee_data[[#This Row],[Area Code]],Location!$B$1:$E$157,4,FALSE)</f>
        <v>Small Market</v>
      </c>
      <c r="R2078" s="56" t="str">
        <f>HLOOKUP(Coffee_data[[#This Row],[ProductId]],Product!$B$4:$O$7,2,FALSE)</f>
        <v>Decaf</v>
      </c>
      <c r="S2078" s="56" t="str">
        <f>HLOOKUP(Coffee_data[[#This Row],[ProductId]],Product!$B$4:$O$7,3,FALSE)</f>
        <v>Coffee</v>
      </c>
      <c r="T2078" s="56" t="str">
        <f>HLOOKUP(Coffee_data[[#This Row],[ProductId]],Product!$B$4:$O$7,4,FALSE)</f>
        <v>Decaf Irish Cream</v>
      </c>
    </row>
    <row r="2079" spans="1:20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26</v>
      </c>
      <c r="J2079">
        <v>40</v>
      </c>
      <c r="K2079">
        <v>66</v>
      </c>
      <c r="L2079">
        <v>435</v>
      </c>
      <c r="M2079">
        <v>4</v>
      </c>
      <c r="N2079" s="2">
        <v>41973</v>
      </c>
      <c r="O2079" s="19" t="str">
        <f>VLOOKUP(Coffee_data[[#This Row],[Area Code]],Location!$B$1:$E$157,2,FALSE)</f>
        <v>Utah</v>
      </c>
      <c r="P2079" s="19" t="str">
        <f>VLOOKUP(Coffee_data[[#This Row],[Area Code]],Location!$B$1:$E$157,3,FALSE)</f>
        <v>West</v>
      </c>
      <c r="Q2079" s="19" t="str">
        <f>VLOOKUP(Coffee_data[[#This Row],[Area Code]],Location!$B$1:$E$157,4,FALSE)</f>
        <v>Small Market</v>
      </c>
      <c r="R2079" s="56" t="str">
        <f>HLOOKUP(Coffee_data[[#This Row],[ProductId]],Product!$B$4:$O$7,2,FALSE)</f>
        <v>Regular</v>
      </c>
      <c r="S2079" s="56" t="str">
        <f>HLOOKUP(Coffee_data[[#This Row],[ProductId]],Product!$B$4:$O$7,3,FALSE)</f>
        <v>Espresso</v>
      </c>
      <c r="T2079" s="56" t="str">
        <f>HLOOKUP(Coffee_data[[#This Row],[ProductId]],Product!$B$4:$O$7,4,FALSE)</f>
        <v>Caffe Latte</v>
      </c>
    </row>
    <row r="2080" spans="1:20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85</v>
      </c>
      <c r="J2080">
        <v>110</v>
      </c>
      <c r="K2080">
        <v>205</v>
      </c>
      <c r="L2080">
        <v>435</v>
      </c>
      <c r="M2080">
        <v>5</v>
      </c>
      <c r="N2080" s="2">
        <v>41973</v>
      </c>
      <c r="O2080" s="19" t="str">
        <f>VLOOKUP(Coffee_data[[#This Row],[Area Code]],Location!$B$1:$E$157,2,FALSE)</f>
        <v>Utah</v>
      </c>
      <c r="P2080" s="19" t="str">
        <f>VLOOKUP(Coffee_data[[#This Row],[Area Code]],Location!$B$1:$E$157,3,FALSE)</f>
        <v>West</v>
      </c>
      <c r="Q2080" s="19" t="str">
        <f>VLOOKUP(Coffee_data[[#This Row],[Area Code]],Location!$B$1:$E$157,4,FALSE)</f>
        <v>Small Market</v>
      </c>
      <c r="R2080" s="56" t="str">
        <f>HLOOKUP(Coffee_data[[#This Row],[ProductId]],Product!$B$4:$O$7,2,FALSE)</f>
        <v>Regular</v>
      </c>
      <c r="S2080" s="56" t="str">
        <f>HLOOKUP(Coffee_data[[#This Row],[ProductId]],Product!$B$4:$O$7,3,FALSE)</f>
        <v>Espresso</v>
      </c>
      <c r="T2080" s="56" t="str">
        <f>HLOOKUP(Coffee_data[[#This Row],[ProductId]],Product!$B$4:$O$7,4,FALSE)</f>
        <v>Caffe Mocha</v>
      </c>
    </row>
    <row r="2081" spans="1:20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46</v>
      </c>
      <c r="J2081">
        <v>70</v>
      </c>
      <c r="K2081">
        <v>110</v>
      </c>
      <c r="L2081">
        <v>435</v>
      </c>
      <c r="M2081">
        <v>6</v>
      </c>
      <c r="N2081" s="2">
        <v>41973</v>
      </c>
      <c r="O2081" s="19" t="str">
        <f>VLOOKUP(Coffee_data[[#This Row],[Area Code]],Location!$B$1:$E$157,2,FALSE)</f>
        <v>Utah</v>
      </c>
      <c r="P2081" s="19" t="str">
        <f>VLOOKUP(Coffee_data[[#This Row],[Area Code]],Location!$B$1:$E$157,3,FALSE)</f>
        <v>West</v>
      </c>
      <c r="Q2081" s="19" t="str">
        <f>VLOOKUP(Coffee_data[[#This Row],[Area Code]],Location!$B$1:$E$157,4,FALSE)</f>
        <v>Small Market</v>
      </c>
      <c r="R2081" s="56" t="str">
        <f>HLOOKUP(Coffee_data[[#This Row],[ProductId]],Product!$B$4:$O$7,2,FALSE)</f>
        <v>Decaf</v>
      </c>
      <c r="S2081" s="56" t="str">
        <f>HLOOKUP(Coffee_data[[#This Row],[ProductId]],Product!$B$4:$O$7,3,FALSE)</f>
        <v>Espresso</v>
      </c>
      <c r="T2081" s="56" t="str">
        <f>HLOOKUP(Coffee_data[[#This Row],[ProductId]],Product!$B$4:$O$7,4,FALSE)</f>
        <v>Decaf Espresso</v>
      </c>
    </row>
    <row r="2082" spans="1:20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88</v>
      </c>
      <c r="J2082">
        <v>110</v>
      </c>
      <c r="K2082">
        <v>190</v>
      </c>
      <c r="L2082">
        <v>626</v>
      </c>
      <c r="M2082">
        <v>8</v>
      </c>
      <c r="N2082" s="2">
        <v>41973</v>
      </c>
      <c r="O2082" s="19" t="str">
        <f>VLOOKUP(Coffee_data[[#This Row],[Area Code]],Location!$B$1:$E$157,2,FALSE)</f>
        <v>California</v>
      </c>
      <c r="P2082" s="19" t="str">
        <f>VLOOKUP(Coffee_data[[#This Row],[Area Code]],Location!$B$1:$E$157,3,FALSE)</f>
        <v>West</v>
      </c>
      <c r="Q2082" s="19" t="str">
        <f>VLOOKUP(Coffee_data[[#This Row],[Area Code]],Location!$B$1:$E$157,4,FALSE)</f>
        <v>Major Market</v>
      </c>
      <c r="R2082" s="56" t="str">
        <f>HLOOKUP(Coffee_data[[#This Row],[ProductId]],Product!$B$4:$O$7,2,FALSE)</f>
        <v>Decaf</v>
      </c>
      <c r="S2082" s="56" t="str">
        <f>HLOOKUP(Coffee_data[[#This Row],[ProductId]],Product!$B$4:$O$7,3,FALSE)</f>
        <v>Herbal Tea</v>
      </c>
      <c r="T2082" s="56" t="str">
        <f>HLOOKUP(Coffee_data[[#This Row],[ProductId]],Product!$B$4:$O$7,4,FALSE)</f>
        <v>Chamomile</v>
      </c>
    </row>
    <row r="2083" spans="1:20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166</v>
      </c>
      <c r="J2083">
        <v>260</v>
      </c>
      <c r="K2083">
        <v>489</v>
      </c>
      <c r="L2083">
        <v>415</v>
      </c>
      <c r="M2083">
        <v>9</v>
      </c>
      <c r="N2083" s="2">
        <v>41973</v>
      </c>
      <c r="O2083" s="19" t="str">
        <f>VLOOKUP(Coffee_data[[#This Row],[Area Code]],Location!$B$1:$E$157,2,FALSE)</f>
        <v>California</v>
      </c>
      <c r="P2083" s="19" t="str">
        <f>VLOOKUP(Coffee_data[[#This Row],[Area Code]],Location!$B$1:$E$157,3,FALSE)</f>
        <v>West</v>
      </c>
      <c r="Q2083" s="19" t="str">
        <f>VLOOKUP(Coffee_data[[#This Row],[Area Code]],Location!$B$1:$E$157,4,FALSE)</f>
        <v>Major Market</v>
      </c>
      <c r="R2083" s="56" t="str">
        <f>HLOOKUP(Coffee_data[[#This Row],[ProductId]],Product!$B$4:$O$7,2,FALSE)</f>
        <v>Decaf</v>
      </c>
      <c r="S2083" s="56" t="str">
        <f>HLOOKUP(Coffee_data[[#This Row],[ProductId]],Product!$B$4:$O$7,3,FALSE)</f>
        <v>Herbal Tea</v>
      </c>
      <c r="T2083" s="56" t="str">
        <f>HLOOKUP(Coffee_data[[#This Row],[ProductId]],Product!$B$4:$O$7,4,FALSE)</f>
        <v>Lemon</v>
      </c>
    </row>
    <row r="2084" spans="1:20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80</v>
      </c>
      <c r="L2084">
        <v>805</v>
      </c>
      <c r="M2084">
        <v>10</v>
      </c>
      <c r="N2084" s="2">
        <v>41973</v>
      </c>
      <c r="O2084" s="19" t="str">
        <f>VLOOKUP(Coffee_data[[#This Row],[Area Code]],Location!$B$1:$E$157,2,FALSE)</f>
        <v>California</v>
      </c>
      <c r="P2084" s="19" t="str">
        <f>VLOOKUP(Coffee_data[[#This Row],[Area Code]],Location!$B$1:$E$157,3,FALSE)</f>
        <v>West</v>
      </c>
      <c r="Q2084" s="19" t="str">
        <f>VLOOKUP(Coffee_data[[#This Row],[Area Code]],Location!$B$1:$E$157,4,FALSE)</f>
        <v>Major Market</v>
      </c>
      <c r="R2084" s="56" t="str">
        <f>HLOOKUP(Coffee_data[[#This Row],[ProductId]],Product!$B$4:$O$7,2,FALSE)</f>
        <v>Decaf</v>
      </c>
      <c r="S2084" s="56" t="str">
        <f>HLOOKUP(Coffee_data[[#This Row],[ProductId]],Product!$B$4:$O$7,3,FALSE)</f>
        <v>Herbal Tea</v>
      </c>
      <c r="T2084" s="56" t="str">
        <f>HLOOKUP(Coffee_data[[#This Row],[ProductId]],Product!$B$4:$O$7,4,FALSE)</f>
        <v>Mint</v>
      </c>
    </row>
    <row r="2085" spans="1:20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79</v>
      </c>
      <c r="J2085">
        <v>130</v>
      </c>
      <c r="K2085">
        <v>231</v>
      </c>
      <c r="L2085">
        <v>916</v>
      </c>
      <c r="M2085">
        <v>11</v>
      </c>
      <c r="N2085" s="2">
        <v>41973</v>
      </c>
      <c r="O2085" s="19" t="str">
        <f>VLOOKUP(Coffee_data[[#This Row],[Area Code]],Location!$B$1:$E$157,2,FALSE)</f>
        <v>California</v>
      </c>
      <c r="P2085" s="19" t="str">
        <f>VLOOKUP(Coffee_data[[#This Row],[Area Code]],Location!$B$1:$E$157,3,FALSE)</f>
        <v>West</v>
      </c>
      <c r="Q2085" s="19" t="str">
        <f>VLOOKUP(Coffee_data[[#This Row],[Area Code]],Location!$B$1:$E$157,4,FALSE)</f>
        <v>Major Market</v>
      </c>
      <c r="R2085" s="56" t="str">
        <f>HLOOKUP(Coffee_data[[#This Row],[ProductId]],Product!$B$4:$O$7,2,FALSE)</f>
        <v>Regular</v>
      </c>
      <c r="S2085" s="56" t="str">
        <f>HLOOKUP(Coffee_data[[#This Row],[ProductId]],Product!$B$4:$O$7,3,FALSE)</f>
        <v>Tea</v>
      </c>
      <c r="T2085" s="56" t="str">
        <f>HLOOKUP(Coffee_data[[#This Row],[ProductId]],Product!$B$4:$O$7,4,FALSE)</f>
        <v>Darjeeling</v>
      </c>
    </row>
    <row r="2086" spans="1:20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42</v>
      </c>
      <c r="J2086">
        <v>60</v>
      </c>
      <c r="K2086">
        <v>78</v>
      </c>
      <c r="L2086">
        <v>619</v>
      </c>
      <c r="M2086">
        <v>12</v>
      </c>
      <c r="N2086" s="2">
        <v>41973</v>
      </c>
      <c r="O2086" s="19" t="str">
        <f>VLOOKUP(Coffee_data[[#This Row],[Area Code]],Location!$B$1:$E$157,2,FALSE)</f>
        <v>California</v>
      </c>
      <c r="P2086" s="19" t="str">
        <f>VLOOKUP(Coffee_data[[#This Row],[Area Code]],Location!$B$1:$E$157,3,FALSE)</f>
        <v>West</v>
      </c>
      <c r="Q2086" s="19" t="str">
        <f>VLOOKUP(Coffee_data[[#This Row],[Area Code]],Location!$B$1:$E$157,4,FALSE)</f>
        <v>Major Market</v>
      </c>
      <c r="R2086" s="56" t="str">
        <f>HLOOKUP(Coffee_data[[#This Row],[ProductId]],Product!$B$4:$O$7,2,FALSE)</f>
        <v>Regular</v>
      </c>
      <c r="S2086" s="56" t="str">
        <f>HLOOKUP(Coffee_data[[#This Row],[ProductId]],Product!$B$4:$O$7,3,FALSE)</f>
        <v>Tea</v>
      </c>
      <c r="T2086" s="56" t="str">
        <f>HLOOKUP(Coffee_data[[#This Row],[ProductId]],Product!$B$4:$O$7,4,FALSE)</f>
        <v>Earl Grey</v>
      </c>
    </row>
    <row r="2087" spans="1:20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53</v>
      </c>
      <c r="J2087">
        <v>80</v>
      </c>
      <c r="K2087">
        <v>107</v>
      </c>
      <c r="L2087">
        <v>213</v>
      </c>
      <c r="M2087">
        <v>13</v>
      </c>
      <c r="N2087" s="2">
        <v>41973</v>
      </c>
      <c r="O2087" s="19" t="str">
        <f>VLOOKUP(Coffee_data[[#This Row],[Area Code]],Location!$B$1:$E$157,2,FALSE)</f>
        <v>California</v>
      </c>
      <c r="P2087" s="19" t="str">
        <f>VLOOKUP(Coffee_data[[#This Row],[Area Code]],Location!$B$1:$E$157,3,FALSE)</f>
        <v>West</v>
      </c>
      <c r="Q2087" s="19" t="str">
        <f>VLOOKUP(Coffee_data[[#This Row],[Area Code]],Location!$B$1:$E$157,4,FALSE)</f>
        <v>Major Market</v>
      </c>
      <c r="R2087" s="56" t="str">
        <f>HLOOKUP(Coffee_data[[#This Row],[ProductId]],Product!$B$4:$O$7,2,FALSE)</f>
        <v>Regular</v>
      </c>
      <c r="S2087" s="56" t="str">
        <f>HLOOKUP(Coffee_data[[#This Row],[ProductId]],Product!$B$4:$O$7,3,FALSE)</f>
        <v>Tea</v>
      </c>
      <c r="T2087" s="56" t="str">
        <f>HLOOKUP(Coffee_data[[#This Row],[ProductId]],Product!$B$4:$O$7,4,FALSE)</f>
        <v>Green Tea</v>
      </c>
    </row>
    <row r="2088" spans="1:20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163</v>
      </c>
      <c r="J2088">
        <v>-30</v>
      </c>
      <c r="K2088">
        <v>120</v>
      </c>
      <c r="L2088">
        <v>951</v>
      </c>
      <c r="M2088">
        <v>1</v>
      </c>
      <c r="N2088" s="2">
        <v>41973</v>
      </c>
      <c r="O2088" s="19" t="str">
        <f>VLOOKUP(Coffee_data[[#This Row],[Area Code]],Location!$B$1:$E$157,2,FALSE)</f>
        <v>California</v>
      </c>
      <c r="P2088" s="19" t="str">
        <f>VLOOKUP(Coffee_data[[#This Row],[Area Code]],Location!$B$1:$E$157,3,FALSE)</f>
        <v>West</v>
      </c>
      <c r="Q2088" s="19" t="str">
        <f>VLOOKUP(Coffee_data[[#This Row],[Area Code]],Location!$B$1:$E$157,4,FALSE)</f>
        <v>Major Market</v>
      </c>
      <c r="R2088" s="56" t="str">
        <f>HLOOKUP(Coffee_data[[#This Row],[ProductId]],Product!$B$4:$O$7,2,FALSE)</f>
        <v>Regular</v>
      </c>
      <c r="S2088" s="56" t="str">
        <f>HLOOKUP(Coffee_data[[#This Row],[ProductId]],Product!$B$4:$O$7,3,FALSE)</f>
        <v>Coffee</v>
      </c>
      <c r="T2088" s="56" t="str">
        <f>HLOOKUP(Coffee_data[[#This Row],[ProductId]],Product!$B$4:$O$7,4,FALSE)</f>
        <v>Amaretto</v>
      </c>
    </row>
    <row r="2089" spans="1:20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301</v>
      </c>
      <c r="J2089">
        <v>500</v>
      </c>
      <c r="K2089">
        <v>832</v>
      </c>
      <c r="L2089">
        <v>707</v>
      </c>
      <c r="M2089">
        <v>2</v>
      </c>
      <c r="N2089" s="2">
        <v>41973</v>
      </c>
      <c r="O2089" s="19" t="str">
        <f>VLOOKUP(Coffee_data[[#This Row],[Area Code]],Location!$B$1:$E$157,2,FALSE)</f>
        <v>California</v>
      </c>
      <c r="P2089" s="19" t="str">
        <f>VLOOKUP(Coffee_data[[#This Row],[Area Code]],Location!$B$1:$E$157,3,FALSE)</f>
        <v>West</v>
      </c>
      <c r="Q2089" s="19" t="str">
        <f>VLOOKUP(Coffee_data[[#This Row],[Area Code]],Location!$B$1:$E$157,4,FALSE)</f>
        <v>Major Market</v>
      </c>
      <c r="R2089" s="56" t="str">
        <f>HLOOKUP(Coffee_data[[#This Row],[ProductId]],Product!$B$4:$O$7,2,FALSE)</f>
        <v>Regular</v>
      </c>
      <c r="S2089" s="56" t="str">
        <f>HLOOKUP(Coffee_data[[#This Row],[ProductId]],Product!$B$4:$O$7,3,FALSE)</f>
        <v>Coffee</v>
      </c>
      <c r="T2089" s="56" t="str">
        <f>HLOOKUP(Coffee_data[[#This Row],[ProductId]],Product!$B$4:$O$7,4,FALSE)</f>
        <v>Columbian</v>
      </c>
    </row>
    <row r="2090" spans="1:20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223</v>
      </c>
      <c r="L2090">
        <v>714</v>
      </c>
      <c r="M2090">
        <v>3</v>
      </c>
      <c r="N2090" s="2">
        <v>41973</v>
      </c>
      <c r="O2090" s="19" t="str">
        <f>VLOOKUP(Coffee_data[[#This Row],[Area Code]],Location!$B$1:$E$157,2,FALSE)</f>
        <v>California</v>
      </c>
      <c r="P2090" s="19" t="str">
        <f>VLOOKUP(Coffee_data[[#This Row],[Area Code]],Location!$B$1:$E$157,3,FALSE)</f>
        <v>West</v>
      </c>
      <c r="Q2090" s="19" t="str">
        <f>VLOOKUP(Coffee_data[[#This Row],[Area Code]],Location!$B$1:$E$157,4,FALSE)</f>
        <v>Major Market</v>
      </c>
      <c r="R2090" s="56" t="str">
        <f>HLOOKUP(Coffee_data[[#This Row],[ProductId]],Product!$B$4:$O$7,2,FALSE)</f>
        <v>Decaf</v>
      </c>
      <c r="S2090" s="56" t="str">
        <f>HLOOKUP(Coffee_data[[#This Row],[ProductId]],Product!$B$4:$O$7,3,FALSE)</f>
        <v>Coffee</v>
      </c>
      <c r="T2090" s="56" t="str">
        <f>HLOOKUP(Coffee_data[[#This Row],[ProductId]],Product!$B$4:$O$7,4,FALSE)</f>
        <v>Decaf Irish Cream</v>
      </c>
    </row>
    <row r="2091" spans="1:20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41973</v>
      </c>
      <c r="O2091" s="19" t="str">
        <f>VLOOKUP(Coffee_data[[#This Row],[Area Code]],Location!$B$1:$E$157,2,FALSE)</f>
        <v>California</v>
      </c>
      <c r="P2091" s="19" t="str">
        <f>VLOOKUP(Coffee_data[[#This Row],[Area Code]],Location!$B$1:$E$157,3,FALSE)</f>
        <v>West</v>
      </c>
      <c r="Q2091" s="19" t="str">
        <f>VLOOKUP(Coffee_data[[#This Row],[Area Code]],Location!$B$1:$E$157,4,FALSE)</f>
        <v>Major Market</v>
      </c>
      <c r="R2091" s="56" t="str">
        <f>HLOOKUP(Coffee_data[[#This Row],[ProductId]],Product!$B$4:$O$7,2,FALSE)</f>
        <v>Regular</v>
      </c>
      <c r="S2091" s="56" t="str">
        <f>HLOOKUP(Coffee_data[[#This Row],[ProductId]],Product!$B$4:$O$7,3,FALSE)</f>
        <v>Espresso</v>
      </c>
      <c r="T2091" s="56" t="str">
        <f>HLOOKUP(Coffee_data[[#This Row],[ProductId]],Product!$B$4:$O$7,4,FALSE)</f>
        <v>Caffe Latte</v>
      </c>
    </row>
    <row r="2092" spans="1:20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65</v>
      </c>
      <c r="J2092">
        <v>180</v>
      </c>
      <c r="K2092">
        <v>315</v>
      </c>
      <c r="L2092">
        <v>530</v>
      </c>
      <c r="M2092">
        <v>5</v>
      </c>
      <c r="N2092" s="2">
        <v>41973</v>
      </c>
      <c r="O2092" s="19" t="str">
        <f>VLOOKUP(Coffee_data[[#This Row],[Area Code]],Location!$B$1:$E$157,2,FALSE)</f>
        <v>California</v>
      </c>
      <c r="P2092" s="19" t="str">
        <f>VLOOKUP(Coffee_data[[#This Row],[Area Code]],Location!$B$1:$E$157,3,FALSE)</f>
        <v>West</v>
      </c>
      <c r="Q2092" s="19" t="str">
        <f>VLOOKUP(Coffee_data[[#This Row],[Area Code]],Location!$B$1:$E$157,4,FALSE)</f>
        <v>Major Market</v>
      </c>
      <c r="R2092" s="56" t="str">
        <f>HLOOKUP(Coffee_data[[#This Row],[ProductId]],Product!$B$4:$O$7,2,FALSE)</f>
        <v>Regular</v>
      </c>
      <c r="S2092" s="56" t="str">
        <f>HLOOKUP(Coffee_data[[#This Row],[ProductId]],Product!$B$4:$O$7,3,FALSE)</f>
        <v>Espresso</v>
      </c>
      <c r="T2092" s="56" t="str">
        <f>HLOOKUP(Coffee_data[[#This Row],[ProductId]],Product!$B$4:$O$7,4,FALSE)</f>
        <v>Caffe Mocha</v>
      </c>
    </row>
    <row r="2093" spans="1:20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218</v>
      </c>
      <c r="J2093">
        <v>310</v>
      </c>
      <c r="K2093">
        <v>544</v>
      </c>
      <c r="L2093">
        <v>209</v>
      </c>
      <c r="M2093">
        <v>6</v>
      </c>
      <c r="N2093" s="2">
        <v>41973</v>
      </c>
      <c r="O2093" s="19" t="str">
        <f>VLOOKUP(Coffee_data[[#This Row],[Area Code]],Location!$B$1:$E$157,2,FALSE)</f>
        <v>California</v>
      </c>
      <c r="P2093" s="19" t="str">
        <f>VLOOKUP(Coffee_data[[#This Row],[Area Code]],Location!$B$1:$E$157,3,FALSE)</f>
        <v>West</v>
      </c>
      <c r="Q2093" s="19" t="str">
        <f>VLOOKUP(Coffee_data[[#This Row],[Area Code]],Location!$B$1:$E$157,4,FALSE)</f>
        <v>Major Market</v>
      </c>
      <c r="R2093" s="56" t="str">
        <f>HLOOKUP(Coffee_data[[#This Row],[ProductId]],Product!$B$4:$O$7,2,FALSE)</f>
        <v>Decaf</v>
      </c>
      <c r="S2093" s="56" t="str">
        <f>HLOOKUP(Coffee_data[[#This Row],[ProductId]],Product!$B$4:$O$7,3,FALSE)</f>
        <v>Espresso</v>
      </c>
      <c r="T2093" s="56" t="str">
        <f>HLOOKUP(Coffee_data[[#This Row],[ProductId]],Product!$B$4:$O$7,4,FALSE)</f>
        <v>Decaf Espresso</v>
      </c>
    </row>
    <row r="2094" spans="1:20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282</v>
      </c>
      <c r="L2094">
        <v>702</v>
      </c>
      <c r="M2094">
        <v>8</v>
      </c>
      <c r="N2094" s="2">
        <v>41973</v>
      </c>
      <c r="O2094" s="19" t="str">
        <f>VLOOKUP(Coffee_data[[#This Row],[Area Code]],Location!$B$1:$E$157,2,FALSE)</f>
        <v>Nevada</v>
      </c>
      <c r="P2094" s="19" t="str">
        <f>VLOOKUP(Coffee_data[[#This Row],[Area Code]],Location!$B$1:$E$157,3,FALSE)</f>
        <v>West</v>
      </c>
      <c r="Q2094" s="19" t="str">
        <f>VLOOKUP(Coffee_data[[#This Row],[Area Code]],Location!$B$1:$E$157,4,FALSE)</f>
        <v>Small Market</v>
      </c>
      <c r="R2094" s="56" t="str">
        <f>HLOOKUP(Coffee_data[[#This Row],[ProductId]],Product!$B$4:$O$7,2,FALSE)</f>
        <v>Decaf</v>
      </c>
      <c r="S2094" s="56" t="str">
        <f>HLOOKUP(Coffee_data[[#This Row],[ProductId]],Product!$B$4:$O$7,3,FALSE)</f>
        <v>Herbal Tea</v>
      </c>
      <c r="T2094" s="56" t="str">
        <f>HLOOKUP(Coffee_data[[#This Row],[ProductId]],Product!$B$4:$O$7,4,FALSE)</f>
        <v>Chamomile</v>
      </c>
    </row>
    <row r="2095" spans="1:20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132</v>
      </c>
      <c r="J2095">
        <v>280</v>
      </c>
      <c r="K2095">
        <v>499</v>
      </c>
      <c r="L2095">
        <v>775</v>
      </c>
      <c r="M2095">
        <v>9</v>
      </c>
      <c r="N2095" s="2">
        <v>41973</v>
      </c>
      <c r="O2095" s="19" t="str">
        <f>VLOOKUP(Coffee_data[[#This Row],[Area Code]],Location!$B$1:$E$157,2,FALSE)</f>
        <v>Nevada</v>
      </c>
      <c r="P2095" s="19" t="str">
        <f>VLOOKUP(Coffee_data[[#This Row],[Area Code]],Location!$B$1:$E$157,3,FALSE)</f>
        <v>West</v>
      </c>
      <c r="Q2095" s="19" t="str">
        <f>VLOOKUP(Coffee_data[[#This Row],[Area Code]],Location!$B$1:$E$157,4,FALSE)</f>
        <v>Small Market</v>
      </c>
      <c r="R2095" s="56" t="str">
        <f>HLOOKUP(Coffee_data[[#This Row],[ProductId]],Product!$B$4:$O$7,2,FALSE)</f>
        <v>Decaf</v>
      </c>
      <c r="S2095" s="56" t="str">
        <f>HLOOKUP(Coffee_data[[#This Row],[ProductId]],Product!$B$4:$O$7,3,FALSE)</f>
        <v>Herbal Tea</v>
      </c>
      <c r="T2095" s="56" t="str">
        <f>HLOOKUP(Coffee_data[[#This Row],[ProductId]],Product!$B$4:$O$7,4,FALSE)</f>
        <v>Lemon</v>
      </c>
    </row>
    <row r="2096" spans="1:20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99</v>
      </c>
      <c r="J2096">
        <v>170</v>
      </c>
      <c r="K2096">
        <v>280</v>
      </c>
      <c r="L2096">
        <v>775</v>
      </c>
      <c r="M2096">
        <v>10</v>
      </c>
      <c r="N2096" s="2">
        <v>41973</v>
      </c>
      <c r="O2096" s="19" t="str">
        <f>VLOOKUP(Coffee_data[[#This Row],[Area Code]],Location!$B$1:$E$157,2,FALSE)</f>
        <v>Nevada</v>
      </c>
      <c r="P2096" s="19" t="str">
        <f>VLOOKUP(Coffee_data[[#This Row],[Area Code]],Location!$B$1:$E$157,3,FALSE)</f>
        <v>West</v>
      </c>
      <c r="Q2096" s="19" t="str">
        <f>VLOOKUP(Coffee_data[[#This Row],[Area Code]],Location!$B$1:$E$157,4,FALSE)</f>
        <v>Small Market</v>
      </c>
      <c r="R2096" s="56" t="str">
        <f>HLOOKUP(Coffee_data[[#This Row],[ProductId]],Product!$B$4:$O$7,2,FALSE)</f>
        <v>Decaf</v>
      </c>
      <c r="S2096" s="56" t="str">
        <f>HLOOKUP(Coffee_data[[#This Row],[ProductId]],Product!$B$4:$O$7,3,FALSE)</f>
        <v>Herbal Tea</v>
      </c>
      <c r="T2096" s="56" t="str">
        <f>HLOOKUP(Coffee_data[[#This Row],[ProductId]],Product!$B$4:$O$7,4,FALSE)</f>
        <v>Mint</v>
      </c>
    </row>
    <row r="2097" spans="1:20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202</v>
      </c>
      <c r="J2097">
        <v>240</v>
      </c>
      <c r="K2097">
        <v>409</v>
      </c>
      <c r="L2097">
        <v>702</v>
      </c>
      <c r="M2097">
        <v>11</v>
      </c>
      <c r="N2097" s="2">
        <v>41973</v>
      </c>
      <c r="O2097" s="19" t="str">
        <f>VLOOKUP(Coffee_data[[#This Row],[Area Code]],Location!$B$1:$E$157,2,FALSE)</f>
        <v>Nevada</v>
      </c>
      <c r="P2097" s="19" t="str">
        <f>VLOOKUP(Coffee_data[[#This Row],[Area Code]],Location!$B$1:$E$157,3,FALSE)</f>
        <v>West</v>
      </c>
      <c r="Q2097" s="19" t="str">
        <f>VLOOKUP(Coffee_data[[#This Row],[Area Code]],Location!$B$1:$E$157,4,FALSE)</f>
        <v>Small Market</v>
      </c>
      <c r="R2097" s="56" t="str">
        <f>HLOOKUP(Coffee_data[[#This Row],[ProductId]],Product!$B$4:$O$7,2,FALSE)</f>
        <v>Regular</v>
      </c>
      <c r="S2097" s="56" t="str">
        <f>HLOOKUP(Coffee_data[[#This Row],[ProductId]],Product!$B$4:$O$7,3,FALSE)</f>
        <v>Tea</v>
      </c>
      <c r="T2097" s="56" t="str">
        <f>HLOOKUP(Coffee_data[[#This Row],[ProductId]],Product!$B$4:$O$7,4,FALSE)</f>
        <v>Darjeeling</v>
      </c>
    </row>
    <row r="2098" spans="1:20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348</v>
      </c>
      <c r="L2098">
        <v>702</v>
      </c>
      <c r="M2098">
        <v>12</v>
      </c>
      <c r="N2098" s="2">
        <v>41973</v>
      </c>
      <c r="O2098" s="19" t="str">
        <f>VLOOKUP(Coffee_data[[#This Row],[Area Code]],Location!$B$1:$E$157,2,FALSE)</f>
        <v>Nevada</v>
      </c>
      <c r="P2098" s="19" t="str">
        <f>VLOOKUP(Coffee_data[[#This Row],[Area Code]],Location!$B$1:$E$157,3,FALSE)</f>
        <v>West</v>
      </c>
      <c r="Q2098" s="19" t="str">
        <f>VLOOKUP(Coffee_data[[#This Row],[Area Code]],Location!$B$1:$E$157,4,FALSE)</f>
        <v>Small Market</v>
      </c>
      <c r="R2098" s="56" t="str">
        <f>HLOOKUP(Coffee_data[[#This Row],[ProductId]],Product!$B$4:$O$7,2,FALSE)</f>
        <v>Regular</v>
      </c>
      <c r="S2098" s="56" t="str">
        <f>HLOOKUP(Coffee_data[[#This Row],[ProductId]],Product!$B$4:$O$7,3,FALSE)</f>
        <v>Tea</v>
      </c>
      <c r="T2098" s="56" t="str">
        <f>HLOOKUP(Coffee_data[[#This Row],[ProductId]],Product!$B$4:$O$7,4,FALSE)</f>
        <v>Earl Grey</v>
      </c>
    </row>
    <row r="2099" spans="1:20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-13</v>
      </c>
      <c r="L2099">
        <v>775</v>
      </c>
      <c r="M2099">
        <v>13</v>
      </c>
      <c r="N2099" s="2">
        <v>41973</v>
      </c>
      <c r="O2099" s="19" t="str">
        <f>VLOOKUP(Coffee_data[[#This Row],[Area Code]],Location!$B$1:$E$157,2,FALSE)</f>
        <v>Nevada</v>
      </c>
      <c r="P2099" s="19" t="str">
        <f>VLOOKUP(Coffee_data[[#This Row],[Area Code]],Location!$B$1:$E$157,3,FALSE)</f>
        <v>West</v>
      </c>
      <c r="Q2099" s="19" t="str">
        <f>VLOOKUP(Coffee_data[[#This Row],[Area Code]],Location!$B$1:$E$157,4,FALSE)</f>
        <v>Small Market</v>
      </c>
      <c r="R2099" s="56" t="str">
        <f>HLOOKUP(Coffee_data[[#This Row],[ProductId]],Product!$B$4:$O$7,2,FALSE)</f>
        <v>Regular</v>
      </c>
      <c r="S2099" s="56" t="str">
        <f>HLOOKUP(Coffee_data[[#This Row],[ProductId]],Product!$B$4:$O$7,3,FALSE)</f>
        <v>Tea</v>
      </c>
      <c r="T2099" s="56" t="str">
        <f>HLOOKUP(Coffee_data[[#This Row],[ProductId]],Product!$B$4:$O$7,4,FALSE)</f>
        <v>Green Tea</v>
      </c>
    </row>
    <row r="2100" spans="1:20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38</v>
      </c>
      <c r="J2100">
        <v>60</v>
      </c>
      <c r="K2100">
        <v>98</v>
      </c>
      <c r="L2100">
        <v>775</v>
      </c>
      <c r="M2100">
        <v>2</v>
      </c>
      <c r="N2100" s="2">
        <v>41973</v>
      </c>
      <c r="O2100" s="19" t="str">
        <f>VLOOKUP(Coffee_data[[#This Row],[Area Code]],Location!$B$1:$E$157,2,FALSE)</f>
        <v>Nevada</v>
      </c>
      <c r="P2100" s="19" t="str">
        <f>VLOOKUP(Coffee_data[[#This Row],[Area Code]],Location!$B$1:$E$157,3,FALSE)</f>
        <v>West</v>
      </c>
      <c r="Q2100" s="19" t="str">
        <f>VLOOKUP(Coffee_data[[#This Row],[Area Code]],Location!$B$1:$E$157,4,FALSE)</f>
        <v>Small Market</v>
      </c>
      <c r="R2100" s="56" t="str">
        <f>HLOOKUP(Coffee_data[[#This Row],[ProductId]],Product!$B$4:$O$7,2,FALSE)</f>
        <v>Regular</v>
      </c>
      <c r="S2100" s="56" t="str">
        <f>HLOOKUP(Coffee_data[[#This Row],[ProductId]],Product!$B$4:$O$7,3,FALSE)</f>
        <v>Coffee</v>
      </c>
      <c r="T2100" s="56" t="str">
        <f>HLOOKUP(Coffee_data[[#This Row],[ProductId]],Product!$B$4:$O$7,4,FALSE)</f>
        <v>Columbian</v>
      </c>
    </row>
    <row r="2101" spans="1:20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27</v>
      </c>
      <c r="J2101">
        <v>50</v>
      </c>
      <c r="K2101">
        <v>80</v>
      </c>
      <c r="L2101">
        <v>702</v>
      </c>
      <c r="M2101">
        <v>3</v>
      </c>
      <c r="N2101" s="2">
        <v>41973</v>
      </c>
      <c r="O2101" s="19" t="str">
        <f>VLOOKUP(Coffee_data[[#This Row],[Area Code]],Location!$B$1:$E$157,2,FALSE)</f>
        <v>Nevada</v>
      </c>
      <c r="P2101" s="19" t="str">
        <f>VLOOKUP(Coffee_data[[#This Row],[Area Code]],Location!$B$1:$E$157,3,FALSE)</f>
        <v>West</v>
      </c>
      <c r="Q2101" s="19" t="str">
        <f>VLOOKUP(Coffee_data[[#This Row],[Area Code]],Location!$B$1:$E$157,4,FALSE)</f>
        <v>Small Market</v>
      </c>
      <c r="R2101" s="56" t="str">
        <f>HLOOKUP(Coffee_data[[#This Row],[ProductId]],Product!$B$4:$O$7,2,FALSE)</f>
        <v>Decaf</v>
      </c>
      <c r="S2101" s="56" t="str">
        <f>HLOOKUP(Coffee_data[[#This Row],[ProductId]],Product!$B$4:$O$7,3,FALSE)</f>
        <v>Coffee</v>
      </c>
      <c r="T2101" s="56" t="str">
        <f>HLOOKUP(Coffee_data[[#This Row],[ProductId]],Product!$B$4:$O$7,4,FALSE)</f>
        <v>Decaf Irish Cream</v>
      </c>
    </row>
    <row r="2102" spans="1:20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44</v>
      </c>
      <c r="L2102">
        <v>702</v>
      </c>
      <c r="M2102">
        <v>4</v>
      </c>
      <c r="N2102" s="2">
        <v>41973</v>
      </c>
      <c r="O2102" s="19" t="str">
        <f>VLOOKUP(Coffee_data[[#This Row],[Area Code]],Location!$B$1:$E$157,2,FALSE)</f>
        <v>Nevada</v>
      </c>
      <c r="P2102" s="19" t="str">
        <f>VLOOKUP(Coffee_data[[#This Row],[Area Code]],Location!$B$1:$E$157,3,FALSE)</f>
        <v>West</v>
      </c>
      <c r="Q2102" s="19" t="str">
        <f>VLOOKUP(Coffee_data[[#This Row],[Area Code]],Location!$B$1:$E$157,4,FALSE)</f>
        <v>Small Market</v>
      </c>
      <c r="R2102" s="56" t="str">
        <f>HLOOKUP(Coffee_data[[#This Row],[ProductId]],Product!$B$4:$O$7,2,FALSE)</f>
        <v>Regular</v>
      </c>
      <c r="S2102" s="56" t="str">
        <f>HLOOKUP(Coffee_data[[#This Row],[ProductId]],Product!$B$4:$O$7,3,FALSE)</f>
        <v>Espresso</v>
      </c>
      <c r="T2102" s="56" t="str">
        <f>HLOOKUP(Coffee_data[[#This Row],[ProductId]],Product!$B$4:$O$7,4,FALSE)</f>
        <v>Caffe Latte</v>
      </c>
    </row>
    <row r="2103" spans="1:20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41973</v>
      </c>
      <c r="O2103" s="19" t="str">
        <f>VLOOKUP(Coffee_data[[#This Row],[Area Code]],Location!$B$1:$E$157,2,FALSE)</f>
        <v>Nevada</v>
      </c>
      <c r="P2103" s="19" t="str">
        <f>VLOOKUP(Coffee_data[[#This Row],[Area Code]],Location!$B$1:$E$157,3,FALSE)</f>
        <v>West</v>
      </c>
      <c r="Q2103" s="19" t="str">
        <f>VLOOKUP(Coffee_data[[#This Row],[Area Code]],Location!$B$1:$E$157,4,FALSE)</f>
        <v>Small Market</v>
      </c>
      <c r="R2103" s="56" t="str">
        <f>HLOOKUP(Coffee_data[[#This Row],[ProductId]],Product!$B$4:$O$7,2,FALSE)</f>
        <v>Regular</v>
      </c>
      <c r="S2103" s="56" t="str">
        <f>HLOOKUP(Coffee_data[[#This Row],[ProductId]],Product!$B$4:$O$7,3,FALSE)</f>
        <v>Espresso</v>
      </c>
      <c r="T2103" s="56" t="str">
        <f>HLOOKUP(Coffee_data[[#This Row],[ProductId]],Product!$B$4:$O$7,4,FALSE)</f>
        <v>Caffe Mocha</v>
      </c>
    </row>
    <row r="2104" spans="1:20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56</v>
      </c>
      <c r="L2104">
        <v>702</v>
      </c>
      <c r="M2104">
        <v>6</v>
      </c>
      <c r="N2104" s="2">
        <v>41973</v>
      </c>
      <c r="O2104" s="19" t="str">
        <f>VLOOKUP(Coffee_data[[#This Row],[Area Code]],Location!$B$1:$E$157,2,FALSE)</f>
        <v>Nevada</v>
      </c>
      <c r="P2104" s="19" t="str">
        <f>VLOOKUP(Coffee_data[[#This Row],[Area Code]],Location!$B$1:$E$157,3,FALSE)</f>
        <v>West</v>
      </c>
      <c r="Q2104" s="19" t="str">
        <f>VLOOKUP(Coffee_data[[#This Row],[Area Code]],Location!$B$1:$E$157,4,FALSE)</f>
        <v>Small Market</v>
      </c>
      <c r="R2104" s="56" t="str">
        <f>HLOOKUP(Coffee_data[[#This Row],[ProductId]],Product!$B$4:$O$7,2,FALSE)</f>
        <v>Decaf</v>
      </c>
      <c r="S2104" s="56" t="str">
        <f>HLOOKUP(Coffee_data[[#This Row],[ProductId]],Product!$B$4:$O$7,3,FALSE)</f>
        <v>Espresso</v>
      </c>
      <c r="T2104" s="56" t="str">
        <f>HLOOKUP(Coffee_data[[#This Row],[ProductId]],Product!$B$4:$O$7,4,FALSE)</f>
        <v>Decaf Espresso</v>
      </c>
    </row>
    <row r="2105" spans="1:20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42</v>
      </c>
      <c r="L2105">
        <v>541</v>
      </c>
      <c r="M2105">
        <v>8</v>
      </c>
      <c r="N2105" s="2">
        <v>41973</v>
      </c>
      <c r="O2105" s="19" t="str">
        <f>VLOOKUP(Coffee_data[[#This Row],[Area Code]],Location!$B$1:$E$157,2,FALSE)</f>
        <v>Oregon</v>
      </c>
      <c r="P2105" s="19" t="str">
        <f>VLOOKUP(Coffee_data[[#This Row],[Area Code]],Location!$B$1:$E$157,3,FALSE)</f>
        <v>West</v>
      </c>
      <c r="Q2105" s="19" t="str">
        <f>VLOOKUP(Coffee_data[[#This Row],[Area Code]],Location!$B$1:$E$157,4,FALSE)</f>
        <v>Small Market</v>
      </c>
      <c r="R2105" s="56" t="str">
        <f>HLOOKUP(Coffee_data[[#This Row],[ProductId]],Product!$B$4:$O$7,2,FALSE)</f>
        <v>Decaf</v>
      </c>
      <c r="S2105" s="56" t="str">
        <f>HLOOKUP(Coffee_data[[#This Row],[ProductId]],Product!$B$4:$O$7,3,FALSE)</f>
        <v>Herbal Tea</v>
      </c>
      <c r="T2105" s="56" t="str">
        <f>HLOOKUP(Coffee_data[[#This Row],[ProductId]],Product!$B$4:$O$7,4,FALSE)</f>
        <v>Chamomile</v>
      </c>
    </row>
    <row r="2106" spans="1:20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161</v>
      </c>
      <c r="L2106">
        <v>541</v>
      </c>
      <c r="M2106">
        <v>9</v>
      </c>
      <c r="N2106" s="2">
        <v>41973</v>
      </c>
      <c r="O2106" s="19" t="str">
        <f>VLOOKUP(Coffee_data[[#This Row],[Area Code]],Location!$B$1:$E$157,2,FALSE)</f>
        <v>Oregon</v>
      </c>
      <c r="P2106" s="19" t="str">
        <f>VLOOKUP(Coffee_data[[#This Row],[Area Code]],Location!$B$1:$E$157,3,FALSE)</f>
        <v>West</v>
      </c>
      <c r="Q2106" s="19" t="str">
        <f>VLOOKUP(Coffee_data[[#This Row],[Area Code]],Location!$B$1:$E$157,4,FALSE)</f>
        <v>Small Market</v>
      </c>
      <c r="R2106" s="56" t="str">
        <f>HLOOKUP(Coffee_data[[#This Row],[ProductId]],Product!$B$4:$O$7,2,FALSE)</f>
        <v>Decaf</v>
      </c>
      <c r="S2106" s="56" t="str">
        <f>HLOOKUP(Coffee_data[[#This Row],[ProductId]],Product!$B$4:$O$7,3,FALSE)</f>
        <v>Herbal Tea</v>
      </c>
      <c r="T2106" s="56" t="str">
        <f>HLOOKUP(Coffee_data[[#This Row],[ProductId]],Product!$B$4:$O$7,4,FALSE)</f>
        <v>Lemon</v>
      </c>
    </row>
    <row r="2107" spans="1:20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61</v>
      </c>
      <c r="L2107">
        <v>971</v>
      </c>
      <c r="M2107">
        <v>11</v>
      </c>
      <c r="N2107" s="2">
        <v>41973</v>
      </c>
      <c r="O2107" s="19" t="str">
        <f>VLOOKUP(Coffee_data[[#This Row],[Area Code]],Location!$B$1:$E$157,2,FALSE)</f>
        <v>Oregon</v>
      </c>
      <c r="P2107" s="19" t="str">
        <f>VLOOKUP(Coffee_data[[#This Row],[Area Code]],Location!$B$1:$E$157,3,FALSE)</f>
        <v>West</v>
      </c>
      <c r="Q2107" s="19" t="str">
        <f>VLOOKUP(Coffee_data[[#This Row],[Area Code]],Location!$B$1:$E$157,4,FALSE)</f>
        <v>Small Market</v>
      </c>
      <c r="R2107" s="56" t="str">
        <f>HLOOKUP(Coffee_data[[#This Row],[ProductId]],Product!$B$4:$O$7,2,FALSE)</f>
        <v>Regular</v>
      </c>
      <c r="S2107" s="56" t="str">
        <f>HLOOKUP(Coffee_data[[#This Row],[ProductId]],Product!$B$4:$O$7,3,FALSE)</f>
        <v>Tea</v>
      </c>
      <c r="T2107" s="56" t="str">
        <f>HLOOKUP(Coffee_data[[#This Row],[ProductId]],Product!$B$4:$O$7,4,FALSE)</f>
        <v>Darjeeling</v>
      </c>
    </row>
    <row r="2108" spans="1:20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72</v>
      </c>
      <c r="J2108">
        <v>100</v>
      </c>
      <c r="K2108">
        <v>148</v>
      </c>
      <c r="L2108">
        <v>971</v>
      </c>
      <c r="M2108">
        <v>12</v>
      </c>
      <c r="N2108" s="2">
        <v>41973</v>
      </c>
      <c r="O2108" s="19" t="str">
        <f>VLOOKUP(Coffee_data[[#This Row],[Area Code]],Location!$B$1:$E$157,2,FALSE)</f>
        <v>Oregon</v>
      </c>
      <c r="P2108" s="19" t="str">
        <f>VLOOKUP(Coffee_data[[#This Row],[Area Code]],Location!$B$1:$E$157,3,FALSE)</f>
        <v>West</v>
      </c>
      <c r="Q2108" s="19" t="str">
        <f>VLOOKUP(Coffee_data[[#This Row],[Area Code]],Location!$B$1:$E$157,4,FALSE)</f>
        <v>Small Market</v>
      </c>
      <c r="R2108" s="56" t="str">
        <f>HLOOKUP(Coffee_data[[#This Row],[ProductId]],Product!$B$4:$O$7,2,FALSE)</f>
        <v>Regular</v>
      </c>
      <c r="S2108" s="56" t="str">
        <f>HLOOKUP(Coffee_data[[#This Row],[ProductId]],Product!$B$4:$O$7,3,FALSE)</f>
        <v>Tea</v>
      </c>
      <c r="T2108" s="56" t="str">
        <f>HLOOKUP(Coffee_data[[#This Row],[ProductId]],Product!$B$4:$O$7,4,FALSE)</f>
        <v>Earl Grey</v>
      </c>
    </row>
    <row r="2109" spans="1:20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77</v>
      </c>
      <c r="J2109">
        <v>140</v>
      </c>
      <c r="K2109">
        <v>230</v>
      </c>
      <c r="L2109">
        <v>503</v>
      </c>
      <c r="M2109">
        <v>13</v>
      </c>
      <c r="N2109" s="2">
        <v>41973</v>
      </c>
      <c r="O2109" s="19" t="str">
        <f>VLOOKUP(Coffee_data[[#This Row],[Area Code]],Location!$B$1:$E$157,2,FALSE)</f>
        <v>Oregon</v>
      </c>
      <c r="P2109" s="19" t="str">
        <f>VLOOKUP(Coffee_data[[#This Row],[Area Code]],Location!$B$1:$E$157,3,FALSE)</f>
        <v>West</v>
      </c>
      <c r="Q2109" s="19" t="str">
        <f>VLOOKUP(Coffee_data[[#This Row],[Area Code]],Location!$B$1:$E$157,4,FALSE)</f>
        <v>Small Market</v>
      </c>
      <c r="R2109" s="56" t="str">
        <f>HLOOKUP(Coffee_data[[#This Row],[ProductId]],Product!$B$4:$O$7,2,FALSE)</f>
        <v>Regular</v>
      </c>
      <c r="S2109" s="56" t="str">
        <f>HLOOKUP(Coffee_data[[#This Row],[ProductId]],Product!$B$4:$O$7,3,FALSE)</f>
        <v>Tea</v>
      </c>
      <c r="T2109" s="56" t="str">
        <f>HLOOKUP(Coffee_data[[#This Row],[ProductId]],Product!$B$4:$O$7,4,FALSE)</f>
        <v>Green Tea</v>
      </c>
    </row>
    <row r="2110" spans="1:20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49</v>
      </c>
      <c r="J2110">
        <v>80</v>
      </c>
      <c r="K2110">
        <v>130</v>
      </c>
      <c r="L2110">
        <v>503</v>
      </c>
      <c r="M2110">
        <v>1</v>
      </c>
      <c r="N2110" s="2">
        <v>41973</v>
      </c>
      <c r="O2110" s="19" t="str">
        <f>VLOOKUP(Coffee_data[[#This Row],[Area Code]],Location!$B$1:$E$157,2,FALSE)</f>
        <v>Oregon</v>
      </c>
      <c r="P2110" s="19" t="str">
        <f>VLOOKUP(Coffee_data[[#This Row],[Area Code]],Location!$B$1:$E$157,3,FALSE)</f>
        <v>West</v>
      </c>
      <c r="Q2110" s="19" t="str">
        <f>VLOOKUP(Coffee_data[[#This Row],[Area Code]],Location!$B$1:$E$157,4,FALSE)</f>
        <v>Small Market</v>
      </c>
      <c r="R2110" s="56" t="str">
        <f>HLOOKUP(Coffee_data[[#This Row],[ProductId]],Product!$B$4:$O$7,2,FALSE)</f>
        <v>Regular</v>
      </c>
      <c r="S2110" s="56" t="str">
        <f>HLOOKUP(Coffee_data[[#This Row],[ProductId]],Product!$B$4:$O$7,3,FALSE)</f>
        <v>Coffee</v>
      </c>
      <c r="T2110" s="56" t="str">
        <f>HLOOKUP(Coffee_data[[#This Row],[ProductId]],Product!$B$4:$O$7,4,FALSE)</f>
        <v>Amaretto</v>
      </c>
    </row>
    <row r="2111" spans="1:20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38</v>
      </c>
      <c r="J2111">
        <v>70</v>
      </c>
      <c r="K2111">
        <v>112</v>
      </c>
      <c r="L2111">
        <v>503</v>
      </c>
      <c r="M2111">
        <v>2</v>
      </c>
      <c r="N2111" s="2">
        <v>41973</v>
      </c>
      <c r="O2111" s="19" t="str">
        <f>VLOOKUP(Coffee_data[[#This Row],[Area Code]],Location!$B$1:$E$157,2,FALSE)</f>
        <v>Oregon</v>
      </c>
      <c r="P2111" s="19" t="str">
        <f>VLOOKUP(Coffee_data[[#This Row],[Area Code]],Location!$B$1:$E$157,3,FALSE)</f>
        <v>West</v>
      </c>
      <c r="Q2111" s="19" t="str">
        <f>VLOOKUP(Coffee_data[[#This Row],[Area Code]],Location!$B$1:$E$157,4,FALSE)</f>
        <v>Small Market</v>
      </c>
      <c r="R2111" s="56" t="str">
        <f>HLOOKUP(Coffee_data[[#This Row],[ProductId]],Product!$B$4:$O$7,2,FALSE)</f>
        <v>Regular</v>
      </c>
      <c r="S2111" s="56" t="str">
        <f>HLOOKUP(Coffee_data[[#This Row],[ProductId]],Product!$B$4:$O$7,3,FALSE)</f>
        <v>Coffee</v>
      </c>
      <c r="T2111" s="56" t="str">
        <f>HLOOKUP(Coffee_data[[#This Row],[ProductId]],Product!$B$4:$O$7,4,FALSE)</f>
        <v>Columbian</v>
      </c>
    </row>
    <row r="2112" spans="1:20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37</v>
      </c>
      <c r="J2112">
        <v>80</v>
      </c>
      <c r="K2112">
        <v>117</v>
      </c>
      <c r="L2112">
        <v>503</v>
      </c>
      <c r="M2112">
        <v>3</v>
      </c>
      <c r="N2112" s="2">
        <v>41973</v>
      </c>
      <c r="O2112" s="19" t="str">
        <f>VLOOKUP(Coffee_data[[#This Row],[Area Code]],Location!$B$1:$E$157,2,FALSE)</f>
        <v>Oregon</v>
      </c>
      <c r="P2112" s="19" t="str">
        <f>VLOOKUP(Coffee_data[[#This Row],[Area Code]],Location!$B$1:$E$157,3,FALSE)</f>
        <v>West</v>
      </c>
      <c r="Q2112" s="19" t="str">
        <f>VLOOKUP(Coffee_data[[#This Row],[Area Code]],Location!$B$1:$E$157,4,FALSE)</f>
        <v>Small Market</v>
      </c>
      <c r="R2112" s="56" t="str">
        <f>HLOOKUP(Coffee_data[[#This Row],[ProductId]],Product!$B$4:$O$7,2,FALSE)</f>
        <v>Decaf</v>
      </c>
      <c r="S2112" s="56" t="str">
        <f>HLOOKUP(Coffee_data[[#This Row],[ProductId]],Product!$B$4:$O$7,3,FALSE)</f>
        <v>Coffee</v>
      </c>
      <c r="T2112" s="56" t="str">
        <f>HLOOKUP(Coffee_data[[#This Row],[ProductId]],Product!$B$4:$O$7,4,FALSE)</f>
        <v>Decaf Irish Cream</v>
      </c>
    </row>
    <row r="2113" spans="1:20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94</v>
      </c>
      <c r="L2113">
        <v>971</v>
      </c>
      <c r="M2113">
        <v>4</v>
      </c>
      <c r="N2113" s="2">
        <v>41973</v>
      </c>
      <c r="O2113" s="19" t="str">
        <f>VLOOKUP(Coffee_data[[#This Row],[Area Code]],Location!$B$1:$E$157,2,FALSE)</f>
        <v>Oregon</v>
      </c>
      <c r="P2113" s="19" t="str">
        <f>VLOOKUP(Coffee_data[[#This Row],[Area Code]],Location!$B$1:$E$157,3,FALSE)</f>
        <v>West</v>
      </c>
      <c r="Q2113" s="19" t="str">
        <f>VLOOKUP(Coffee_data[[#This Row],[Area Code]],Location!$B$1:$E$157,4,FALSE)</f>
        <v>Small Market</v>
      </c>
      <c r="R2113" s="56" t="str">
        <f>HLOOKUP(Coffee_data[[#This Row],[ProductId]],Product!$B$4:$O$7,2,FALSE)</f>
        <v>Regular</v>
      </c>
      <c r="S2113" s="56" t="str">
        <f>HLOOKUP(Coffee_data[[#This Row],[ProductId]],Product!$B$4:$O$7,3,FALSE)</f>
        <v>Espresso</v>
      </c>
      <c r="T2113" s="56" t="str">
        <f>HLOOKUP(Coffee_data[[#This Row],[ProductId]],Product!$B$4:$O$7,4,FALSE)</f>
        <v>Caffe Latte</v>
      </c>
    </row>
    <row r="2114" spans="1:20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41973</v>
      </c>
      <c r="O2114" s="19" t="str">
        <f>VLOOKUP(Coffee_data[[#This Row],[Area Code]],Location!$B$1:$E$157,2,FALSE)</f>
        <v>Oregon</v>
      </c>
      <c r="P2114" s="19" t="str">
        <f>VLOOKUP(Coffee_data[[#This Row],[Area Code]],Location!$B$1:$E$157,3,FALSE)</f>
        <v>West</v>
      </c>
      <c r="Q2114" s="19" t="str">
        <f>VLOOKUP(Coffee_data[[#This Row],[Area Code]],Location!$B$1:$E$157,4,FALSE)</f>
        <v>Small Market</v>
      </c>
      <c r="R2114" s="56" t="str">
        <f>HLOOKUP(Coffee_data[[#This Row],[ProductId]],Product!$B$4:$O$7,2,FALSE)</f>
        <v>Regular</v>
      </c>
      <c r="S2114" s="56" t="str">
        <f>HLOOKUP(Coffee_data[[#This Row],[ProductId]],Product!$B$4:$O$7,3,FALSE)</f>
        <v>Espresso</v>
      </c>
      <c r="T2114" s="56" t="str">
        <f>HLOOKUP(Coffee_data[[#This Row],[ProductId]],Product!$B$4:$O$7,4,FALSE)</f>
        <v>Caffe Mocha</v>
      </c>
    </row>
    <row r="2115" spans="1:20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79</v>
      </c>
      <c r="J2115">
        <v>140</v>
      </c>
      <c r="K2115">
        <v>296</v>
      </c>
      <c r="L2115">
        <v>971</v>
      </c>
      <c r="M2115">
        <v>6</v>
      </c>
      <c r="N2115" s="2">
        <v>41973</v>
      </c>
      <c r="O2115" s="19" t="str">
        <f>VLOOKUP(Coffee_data[[#This Row],[Area Code]],Location!$B$1:$E$157,2,FALSE)</f>
        <v>Oregon</v>
      </c>
      <c r="P2115" s="19" t="str">
        <f>VLOOKUP(Coffee_data[[#This Row],[Area Code]],Location!$B$1:$E$157,3,FALSE)</f>
        <v>West</v>
      </c>
      <c r="Q2115" s="19" t="str">
        <f>VLOOKUP(Coffee_data[[#This Row],[Area Code]],Location!$B$1:$E$157,4,FALSE)</f>
        <v>Small Market</v>
      </c>
      <c r="R2115" s="56" t="str">
        <f>HLOOKUP(Coffee_data[[#This Row],[ProductId]],Product!$B$4:$O$7,2,FALSE)</f>
        <v>Decaf</v>
      </c>
      <c r="S2115" s="56" t="str">
        <f>HLOOKUP(Coffee_data[[#This Row],[ProductId]],Product!$B$4:$O$7,3,FALSE)</f>
        <v>Espresso</v>
      </c>
      <c r="T2115" s="56" t="str">
        <f>HLOOKUP(Coffee_data[[#This Row],[ProductId]],Product!$B$4:$O$7,4,FALSE)</f>
        <v>Decaf Espresso</v>
      </c>
    </row>
    <row r="2116" spans="1:20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151</v>
      </c>
      <c r="J2116">
        <v>160</v>
      </c>
      <c r="K2116">
        <v>260</v>
      </c>
      <c r="L2116">
        <v>509</v>
      </c>
      <c r="M2116">
        <v>8</v>
      </c>
      <c r="N2116" s="2">
        <v>41973</v>
      </c>
      <c r="O2116" s="19" t="str">
        <f>VLOOKUP(Coffee_data[[#This Row],[Area Code]],Location!$B$1:$E$157,2,FALSE)</f>
        <v>Washington</v>
      </c>
      <c r="P2116" s="19" t="str">
        <f>VLOOKUP(Coffee_data[[#This Row],[Area Code]],Location!$B$1:$E$157,3,FALSE)</f>
        <v>West</v>
      </c>
      <c r="Q2116" s="19" t="str">
        <f>VLOOKUP(Coffee_data[[#This Row],[Area Code]],Location!$B$1:$E$157,4,FALSE)</f>
        <v>Small Market</v>
      </c>
      <c r="R2116" s="56" t="str">
        <f>HLOOKUP(Coffee_data[[#This Row],[ProductId]],Product!$B$4:$O$7,2,FALSE)</f>
        <v>Decaf</v>
      </c>
      <c r="S2116" s="56" t="str">
        <f>HLOOKUP(Coffee_data[[#This Row],[ProductId]],Product!$B$4:$O$7,3,FALSE)</f>
        <v>Herbal Tea</v>
      </c>
      <c r="T2116" s="56" t="str">
        <f>HLOOKUP(Coffee_data[[#This Row],[ProductId]],Product!$B$4:$O$7,4,FALSE)</f>
        <v>Chamomile</v>
      </c>
    </row>
    <row r="2117" spans="1:20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31</v>
      </c>
      <c r="J2117">
        <v>70</v>
      </c>
      <c r="K2117">
        <v>110</v>
      </c>
      <c r="L2117">
        <v>425</v>
      </c>
      <c r="M2117">
        <v>9</v>
      </c>
      <c r="N2117" s="2">
        <v>41973</v>
      </c>
      <c r="O2117" s="19" t="str">
        <f>VLOOKUP(Coffee_data[[#This Row],[Area Code]],Location!$B$1:$E$157,2,FALSE)</f>
        <v>Washington</v>
      </c>
      <c r="P2117" s="19" t="str">
        <f>VLOOKUP(Coffee_data[[#This Row],[Area Code]],Location!$B$1:$E$157,3,FALSE)</f>
        <v>West</v>
      </c>
      <c r="Q2117" s="19" t="str">
        <f>VLOOKUP(Coffee_data[[#This Row],[Area Code]],Location!$B$1:$E$157,4,FALSE)</f>
        <v>Small Market</v>
      </c>
      <c r="R2117" s="56" t="str">
        <f>HLOOKUP(Coffee_data[[#This Row],[ProductId]],Product!$B$4:$O$7,2,FALSE)</f>
        <v>Decaf</v>
      </c>
      <c r="S2117" s="56" t="str">
        <f>HLOOKUP(Coffee_data[[#This Row],[ProductId]],Product!$B$4:$O$7,3,FALSE)</f>
        <v>Herbal Tea</v>
      </c>
      <c r="T2117" s="56" t="str">
        <f>HLOOKUP(Coffee_data[[#This Row],[ProductId]],Product!$B$4:$O$7,4,FALSE)</f>
        <v>Lemon</v>
      </c>
    </row>
    <row r="2118" spans="1:20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41</v>
      </c>
      <c r="J2118">
        <v>40</v>
      </c>
      <c r="K2118">
        <v>59</v>
      </c>
      <c r="L2118">
        <v>509</v>
      </c>
      <c r="M2118">
        <v>11</v>
      </c>
      <c r="N2118" s="2">
        <v>41973</v>
      </c>
      <c r="O2118" s="19" t="str">
        <f>VLOOKUP(Coffee_data[[#This Row],[Area Code]],Location!$B$1:$E$157,2,FALSE)</f>
        <v>Washington</v>
      </c>
      <c r="P2118" s="19" t="str">
        <f>VLOOKUP(Coffee_data[[#This Row],[Area Code]],Location!$B$1:$E$157,3,FALSE)</f>
        <v>West</v>
      </c>
      <c r="Q2118" s="19" t="str">
        <f>VLOOKUP(Coffee_data[[#This Row],[Area Code]],Location!$B$1:$E$157,4,FALSE)</f>
        <v>Small Market</v>
      </c>
      <c r="R2118" s="56" t="str">
        <f>HLOOKUP(Coffee_data[[#This Row],[ProductId]],Product!$B$4:$O$7,2,FALSE)</f>
        <v>Regular</v>
      </c>
      <c r="S2118" s="56" t="str">
        <f>HLOOKUP(Coffee_data[[#This Row],[ProductId]],Product!$B$4:$O$7,3,FALSE)</f>
        <v>Tea</v>
      </c>
      <c r="T2118" s="56" t="str">
        <f>HLOOKUP(Coffee_data[[#This Row],[ProductId]],Product!$B$4:$O$7,4,FALSE)</f>
        <v>Darjeeling</v>
      </c>
    </row>
    <row r="2119" spans="1:20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18</v>
      </c>
      <c r="J2119">
        <v>40</v>
      </c>
      <c r="K2119">
        <v>82</v>
      </c>
      <c r="L2119">
        <v>509</v>
      </c>
      <c r="M2119">
        <v>12</v>
      </c>
      <c r="N2119" s="2">
        <v>41973</v>
      </c>
      <c r="O2119" s="19" t="str">
        <f>VLOOKUP(Coffee_data[[#This Row],[Area Code]],Location!$B$1:$E$157,2,FALSE)</f>
        <v>Washington</v>
      </c>
      <c r="P2119" s="19" t="str">
        <f>VLOOKUP(Coffee_data[[#This Row],[Area Code]],Location!$B$1:$E$157,3,FALSE)</f>
        <v>West</v>
      </c>
      <c r="Q2119" s="19" t="str">
        <f>VLOOKUP(Coffee_data[[#This Row],[Area Code]],Location!$B$1:$E$157,4,FALSE)</f>
        <v>Small Market</v>
      </c>
      <c r="R2119" s="56" t="str">
        <f>HLOOKUP(Coffee_data[[#This Row],[ProductId]],Product!$B$4:$O$7,2,FALSE)</f>
        <v>Regular</v>
      </c>
      <c r="S2119" s="56" t="str">
        <f>HLOOKUP(Coffee_data[[#This Row],[ProductId]],Product!$B$4:$O$7,3,FALSE)</f>
        <v>Tea</v>
      </c>
      <c r="T2119" s="56" t="str">
        <f>HLOOKUP(Coffee_data[[#This Row],[ProductId]],Product!$B$4:$O$7,4,FALSE)</f>
        <v>Earl Grey</v>
      </c>
    </row>
    <row r="2120" spans="1:20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103</v>
      </c>
      <c r="L2120">
        <v>360</v>
      </c>
      <c r="M2120">
        <v>13</v>
      </c>
      <c r="N2120" s="2">
        <v>41973</v>
      </c>
      <c r="O2120" s="19" t="str">
        <f>VLOOKUP(Coffee_data[[#This Row],[Area Code]],Location!$B$1:$E$157,2,FALSE)</f>
        <v>Washington</v>
      </c>
      <c r="P2120" s="19" t="str">
        <f>VLOOKUP(Coffee_data[[#This Row],[Area Code]],Location!$B$1:$E$157,3,FALSE)</f>
        <v>West</v>
      </c>
      <c r="Q2120" s="19" t="str">
        <f>VLOOKUP(Coffee_data[[#This Row],[Area Code]],Location!$B$1:$E$157,4,FALSE)</f>
        <v>Small Market</v>
      </c>
      <c r="R2120" s="56" t="str">
        <f>HLOOKUP(Coffee_data[[#This Row],[ProductId]],Product!$B$4:$O$7,2,FALSE)</f>
        <v>Regular</v>
      </c>
      <c r="S2120" s="56" t="str">
        <f>HLOOKUP(Coffee_data[[#This Row],[ProductId]],Product!$B$4:$O$7,3,FALSE)</f>
        <v>Tea</v>
      </c>
      <c r="T2120" s="56" t="str">
        <f>HLOOKUP(Coffee_data[[#This Row],[ProductId]],Product!$B$4:$O$7,4,FALSE)</f>
        <v>Green Tea</v>
      </c>
    </row>
    <row r="2121" spans="1:20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202</v>
      </c>
      <c r="L2121">
        <v>253</v>
      </c>
      <c r="M2121">
        <v>2</v>
      </c>
      <c r="N2121" s="2">
        <v>41973</v>
      </c>
      <c r="O2121" s="19" t="str">
        <f>VLOOKUP(Coffee_data[[#This Row],[Area Code]],Location!$B$1:$E$157,2,FALSE)</f>
        <v>Washington</v>
      </c>
      <c r="P2121" s="19" t="str">
        <f>VLOOKUP(Coffee_data[[#This Row],[Area Code]],Location!$B$1:$E$157,3,FALSE)</f>
        <v>West</v>
      </c>
      <c r="Q2121" s="19" t="str">
        <f>VLOOKUP(Coffee_data[[#This Row],[Area Code]],Location!$B$1:$E$157,4,FALSE)</f>
        <v>Small Market</v>
      </c>
      <c r="R2121" s="56" t="str">
        <f>HLOOKUP(Coffee_data[[#This Row],[ProductId]],Product!$B$4:$O$7,2,FALSE)</f>
        <v>Regular</v>
      </c>
      <c r="S2121" s="56" t="str">
        <f>HLOOKUP(Coffee_data[[#This Row],[ProductId]],Product!$B$4:$O$7,3,FALSE)</f>
        <v>Coffee</v>
      </c>
      <c r="T2121" s="56" t="str">
        <f>HLOOKUP(Coffee_data[[#This Row],[ProductId]],Product!$B$4:$O$7,4,FALSE)</f>
        <v>Columbian</v>
      </c>
    </row>
    <row r="2122" spans="1:20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41973</v>
      </c>
      <c r="O2122" s="19" t="str">
        <f>VLOOKUP(Coffee_data[[#This Row],[Area Code]],Location!$B$1:$E$157,2,FALSE)</f>
        <v>Washington</v>
      </c>
      <c r="P2122" s="19" t="str">
        <f>VLOOKUP(Coffee_data[[#This Row],[Area Code]],Location!$B$1:$E$157,3,FALSE)</f>
        <v>West</v>
      </c>
      <c r="Q2122" s="19" t="str">
        <f>VLOOKUP(Coffee_data[[#This Row],[Area Code]],Location!$B$1:$E$157,4,FALSE)</f>
        <v>Small Market</v>
      </c>
      <c r="R2122" s="56" t="str">
        <f>HLOOKUP(Coffee_data[[#This Row],[ProductId]],Product!$B$4:$O$7,2,FALSE)</f>
        <v>Decaf</v>
      </c>
      <c r="S2122" s="56" t="str">
        <f>HLOOKUP(Coffee_data[[#This Row],[ProductId]],Product!$B$4:$O$7,3,FALSE)</f>
        <v>Coffee</v>
      </c>
      <c r="T2122" s="56" t="str">
        <f>HLOOKUP(Coffee_data[[#This Row],[ProductId]],Product!$B$4:$O$7,4,FALSE)</f>
        <v>Decaf Irish Cream</v>
      </c>
    </row>
    <row r="2123" spans="1:20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41973</v>
      </c>
      <c r="O2123" s="19" t="str">
        <f>VLOOKUP(Coffee_data[[#This Row],[Area Code]],Location!$B$1:$E$157,2,FALSE)</f>
        <v>Washington</v>
      </c>
      <c r="P2123" s="19" t="str">
        <f>VLOOKUP(Coffee_data[[#This Row],[Area Code]],Location!$B$1:$E$157,3,FALSE)</f>
        <v>West</v>
      </c>
      <c r="Q2123" s="19" t="str">
        <f>VLOOKUP(Coffee_data[[#This Row],[Area Code]],Location!$B$1:$E$157,4,FALSE)</f>
        <v>Small Market</v>
      </c>
      <c r="R2123" s="56" t="str">
        <f>HLOOKUP(Coffee_data[[#This Row],[ProductId]],Product!$B$4:$O$7,2,FALSE)</f>
        <v>Regular</v>
      </c>
      <c r="S2123" s="56" t="str">
        <f>HLOOKUP(Coffee_data[[#This Row],[ProductId]],Product!$B$4:$O$7,3,FALSE)</f>
        <v>Espresso</v>
      </c>
      <c r="T2123" s="56" t="str">
        <f>HLOOKUP(Coffee_data[[#This Row],[ProductId]],Product!$B$4:$O$7,4,FALSE)</f>
        <v>Caffe Latte</v>
      </c>
    </row>
    <row r="2124" spans="1:20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145</v>
      </c>
      <c r="L2124">
        <v>509</v>
      </c>
      <c r="M2124">
        <v>5</v>
      </c>
      <c r="N2124" s="2">
        <v>41973</v>
      </c>
      <c r="O2124" s="19" t="str">
        <f>VLOOKUP(Coffee_data[[#This Row],[Area Code]],Location!$B$1:$E$157,2,FALSE)</f>
        <v>Washington</v>
      </c>
      <c r="P2124" s="19" t="str">
        <f>VLOOKUP(Coffee_data[[#This Row],[Area Code]],Location!$B$1:$E$157,3,FALSE)</f>
        <v>West</v>
      </c>
      <c r="Q2124" s="19" t="str">
        <f>VLOOKUP(Coffee_data[[#This Row],[Area Code]],Location!$B$1:$E$157,4,FALSE)</f>
        <v>Small Market</v>
      </c>
      <c r="R2124" s="56" t="str">
        <f>HLOOKUP(Coffee_data[[#This Row],[ProductId]],Product!$B$4:$O$7,2,FALSE)</f>
        <v>Regular</v>
      </c>
      <c r="S2124" s="56" t="str">
        <f>HLOOKUP(Coffee_data[[#This Row],[ProductId]],Product!$B$4:$O$7,3,FALSE)</f>
        <v>Espresso</v>
      </c>
      <c r="T2124" s="56" t="str">
        <f>HLOOKUP(Coffee_data[[#This Row],[ProductId]],Product!$B$4:$O$7,4,FALSE)</f>
        <v>Caffe Mocha</v>
      </c>
    </row>
    <row r="2125" spans="1:20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176</v>
      </c>
      <c r="L2125">
        <v>253</v>
      </c>
      <c r="M2125">
        <v>6</v>
      </c>
      <c r="N2125" s="2">
        <v>41973</v>
      </c>
      <c r="O2125" s="19" t="str">
        <f>VLOOKUP(Coffee_data[[#This Row],[Area Code]],Location!$B$1:$E$157,2,FALSE)</f>
        <v>Washington</v>
      </c>
      <c r="P2125" s="19" t="str">
        <f>VLOOKUP(Coffee_data[[#This Row],[Area Code]],Location!$B$1:$E$157,3,FALSE)</f>
        <v>West</v>
      </c>
      <c r="Q2125" s="19" t="str">
        <f>VLOOKUP(Coffee_data[[#This Row],[Area Code]],Location!$B$1:$E$157,4,FALSE)</f>
        <v>Small Market</v>
      </c>
      <c r="R2125" s="56" t="str">
        <f>HLOOKUP(Coffee_data[[#This Row],[ProductId]],Product!$B$4:$O$7,2,FALSE)</f>
        <v>Decaf</v>
      </c>
      <c r="S2125" s="56" t="str">
        <f>HLOOKUP(Coffee_data[[#This Row],[ProductId]],Product!$B$4:$O$7,3,FALSE)</f>
        <v>Espresso</v>
      </c>
      <c r="T2125" s="56" t="str">
        <f>HLOOKUP(Coffee_data[[#This Row],[ProductId]],Product!$B$4:$O$7,4,FALSE)</f>
        <v>Decaf Espresso</v>
      </c>
    </row>
    <row r="2126" spans="1:20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159</v>
      </c>
      <c r="J2126">
        <v>160</v>
      </c>
      <c r="K2126">
        <v>300</v>
      </c>
      <c r="L2126">
        <v>720</v>
      </c>
      <c r="M2126">
        <v>8</v>
      </c>
      <c r="N2126" s="2">
        <v>42004</v>
      </c>
      <c r="O2126" s="19" t="str">
        <f>VLOOKUP(Coffee_data[[#This Row],[Area Code]],Location!$B$1:$E$157,2,FALSE)</f>
        <v>Colorado</v>
      </c>
      <c r="P2126" s="19" t="str">
        <f>VLOOKUP(Coffee_data[[#This Row],[Area Code]],Location!$B$1:$E$157,3,FALSE)</f>
        <v>Central</v>
      </c>
      <c r="Q2126" s="19" t="str">
        <f>VLOOKUP(Coffee_data[[#This Row],[Area Code]],Location!$B$1:$E$157,4,FALSE)</f>
        <v>Major Market</v>
      </c>
      <c r="R2126" s="56" t="str">
        <f>HLOOKUP(Coffee_data[[#This Row],[ProductId]],Product!$B$4:$O$7,2,FALSE)</f>
        <v>Decaf</v>
      </c>
      <c r="S2126" s="56" t="str">
        <f>HLOOKUP(Coffee_data[[#This Row],[ProductId]],Product!$B$4:$O$7,3,FALSE)</f>
        <v>Herbal Tea</v>
      </c>
      <c r="T2126" s="56" t="str">
        <f>HLOOKUP(Coffee_data[[#This Row],[ProductId]],Product!$B$4:$O$7,4,FALSE)</f>
        <v>Chamomile</v>
      </c>
    </row>
    <row r="2127" spans="1:20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41</v>
      </c>
      <c r="J2127">
        <v>80</v>
      </c>
      <c r="K2127">
        <v>121</v>
      </c>
      <c r="L2127">
        <v>720</v>
      </c>
      <c r="M2127">
        <v>9</v>
      </c>
      <c r="N2127" s="2">
        <v>42004</v>
      </c>
      <c r="O2127" s="19" t="str">
        <f>VLOOKUP(Coffee_data[[#This Row],[Area Code]],Location!$B$1:$E$157,2,FALSE)</f>
        <v>Colorado</v>
      </c>
      <c r="P2127" s="19" t="str">
        <f>VLOOKUP(Coffee_data[[#This Row],[Area Code]],Location!$B$1:$E$157,3,FALSE)</f>
        <v>Central</v>
      </c>
      <c r="Q2127" s="19" t="str">
        <f>VLOOKUP(Coffee_data[[#This Row],[Area Code]],Location!$B$1:$E$157,4,FALSE)</f>
        <v>Major Market</v>
      </c>
      <c r="R2127" s="56" t="str">
        <f>HLOOKUP(Coffee_data[[#This Row],[ProductId]],Product!$B$4:$O$7,2,FALSE)</f>
        <v>Decaf</v>
      </c>
      <c r="S2127" s="56" t="str">
        <f>HLOOKUP(Coffee_data[[#This Row],[ProductId]],Product!$B$4:$O$7,3,FALSE)</f>
        <v>Herbal Tea</v>
      </c>
      <c r="T2127" s="56" t="str">
        <f>HLOOKUP(Coffee_data[[#This Row],[ProductId]],Product!$B$4:$O$7,4,FALSE)</f>
        <v>Lemon</v>
      </c>
    </row>
    <row r="2128" spans="1:20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130</v>
      </c>
      <c r="L2128">
        <v>970</v>
      </c>
      <c r="M2128">
        <v>10</v>
      </c>
      <c r="N2128" s="2">
        <v>42004</v>
      </c>
      <c r="O2128" s="19" t="str">
        <f>VLOOKUP(Coffee_data[[#This Row],[Area Code]],Location!$B$1:$E$157,2,FALSE)</f>
        <v>Colorado</v>
      </c>
      <c r="P2128" s="19" t="str">
        <f>VLOOKUP(Coffee_data[[#This Row],[Area Code]],Location!$B$1:$E$157,3,FALSE)</f>
        <v>Central</v>
      </c>
      <c r="Q2128" s="19" t="str">
        <f>VLOOKUP(Coffee_data[[#This Row],[Area Code]],Location!$B$1:$E$157,4,FALSE)</f>
        <v>Major Market</v>
      </c>
      <c r="R2128" s="56" t="str">
        <f>HLOOKUP(Coffee_data[[#This Row],[ProductId]],Product!$B$4:$O$7,2,FALSE)</f>
        <v>Decaf</v>
      </c>
      <c r="S2128" s="56" t="str">
        <f>HLOOKUP(Coffee_data[[#This Row],[ProductId]],Product!$B$4:$O$7,3,FALSE)</f>
        <v>Herbal Tea</v>
      </c>
      <c r="T2128" s="56" t="str">
        <f>HLOOKUP(Coffee_data[[#This Row],[ProductId]],Product!$B$4:$O$7,4,FALSE)</f>
        <v>Mint</v>
      </c>
    </row>
    <row r="2129" spans="1:20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99</v>
      </c>
      <c r="L2129">
        <v>719</v>
      </c>
      <c r="M2129">
        <v>11</v>
      </c>
      <c r="N2129" s="2">
        <v>42004</v>
      </c>
      <c r="O2129" s="19" t="str">
        <f>VLOOKUP(Coffee_data[[#This Row],[Area Code]],Location!$B$1:$E$157,2,FALSE)</f>
        <v>Colorado</v>
      </c>
      <c r="P2129" s="19" t="str">
        <f>VLOOKUP(Coffee_data[[#This Row],[Area Code]],Location!$B$1:$E$157,3,FALSE)</f>
        <v>Central</v>
      </c>
      <c r="Q2129" s="19" t="str">
        <f>VLOOKUP(Coffee_data[[#This Row],[Area Code]],Location!$B$1:$E$157,4,FALSE)</f>
        <v>Major Market</v>
      </c>
      <c r="R2129" s="56" t="str">
        <f>HLOOKUP(Coffee_data[[#This Row],[ProductId]],Product!$B$4:$O$7,2,FALSE)</f>
        <v>Regular</v>
      </c>
      <c r="S2129" s="56" t="str">
        <f>HLOOKUP(Coffee_data[[#This Row],[ProductId]],Product!$B$4:$O$7,3,FALSE)</f>
        <v>Tea</v>
      </c>
      <c r="T2129" s="56" t="str">
        <f>HLOOKUP(Coffee_data[[#This Row],[ProductId]],Product!$B$4:$O$7,4,FALSE)</f>
        <v>Darjeeling</v>
      </c>
    </row>
    <row r="2130" spans="1:20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108</v>
      </c>
      <c r="L2130">
        <v>719</v>
      </c>
      <c r="M2130">
        <v>12</v>
      </c>
      <c r="N2130" s="2">
        <v>42004</v>
      </c>
      <c r="O2130" s="19" t="str">
        <f>VLOOKUP(Coffee_data[[#This Row],[Area Code]],Location!$B$1:$E$157,2,FALSE)</f>
        <v>Colorado</v>
      </c>
      <c r="P2130" s="19" t="str">
        <f>VLOOKUP(Coffee_data[[#This Row],[Area Code]],Location!$B$1:$E$157,3,FALSE)</f>
        <v>Central</v>
      </c>
      <c r="Q2130" s="19" t="str">
        <f>VLOOKUP(Coffee_data[[#This Row],[Area Code]],Location!$B$1:$E$157,4,FALSE)</f>
        <v>Major Market</v>
      </c>
      <c r="R2130" s="56" t="str">
        <f>HLOOKUP(Coffee_data[[#This Row],[ProductId]],Product!$B$4:$O$7,2,FALSE)</f>
        <v>Regular</v>
      </c>
      <c r="S2130" s="56" t="str">
        <f>HLOOKUP(Coffee_data[[#This Row],[ProductId]],Product!$B$4:$O$7,3,FALSE)</f>
        <v>Tea</v>
      </c>
      <c r="T2130" s="56" t="str">
        <f>HLOOKUP(Coffee_data[[#This Row],[ProductId]],Product!$B$4:$O$7,4,FALSE)</f>
        <v>Earl Grey</v>
      </c>
    </row>
    <row r="2131" spans="1:20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43</v>
      </c>
      <c r="J2131">
        <v>50</v>
      </c>
      <c r="K2131">
        <v>93</v>
      </c>
      <c r="L2131">
        <v>303</v>
      </c>
      <c r="M2131">
        <v>13</v>
      </c>
      <c r="N2131" s="2">
        <v>42004</v>
      </c>
      <c r="O2131" s="19" t="str">
        <f>VLOOKUP(Coffee_data[[#This Row],[Area Code]],Location!$B$1:$E$157,2,FALSE)</f>
        <v>Colorado</v>
      </c>
      <c r="P2131" s="19" t="str">
        <f>VLOOKUP(Coffee_data[[#This Row],[Area Code]],Location!$B$1:$E$157,3,FALSE)</f>
        <v>Central</v>
      </c>
      <c r="Q2131" s="19" t="str">
        <f>VLOOKUP(Coffee_data[[#This Row],[Area Code]],Location!$B$1:$E$157,4,FALSE)</f>
        <v>Major Market</v>
      </c>
      <c r="R2131" s="56" t="str">
        <f>HLOOKUP(Coffee_data[[#This Row],[ProductId]],Product!$B$4:$O$7,2,FALSE)</f>
        <v>Regular</v>
      </c>
      <c r="S2131" s="56" t="str">
        <f>HLOOKUP(Coffee_data[[#This Row],[ProductId]],Product!$B$4:$O$7,3,FALSE)</f>
        <v>Tea</v>
      </c>
      <c r="T2131" s="56" t="str">
        <f>HLOOKUP(Coffee_data[[#This Row],[ProductId]],Product!$B$4:$O$7,4,FALSE)</f>
        <v>Green Tea</v>
      </c>
    </row>
    <row r="2132" spans="1:20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65</v>
      </c>
      <c r="J2132">
        <v>90</v>
      </c>
      <c r="K2132">
        <v>155</v>
      </c>
      <c r="L2132">
        <v>720</v>
      </c>
      <c r="M2132">
        <v>5</v>
      </c>
      <c r="N2132" s="2">
        <v>42004</v>
      </c>
      <c r="O2132" s="19" t="str">
        <f>VLOOKUP(Coffee_data[[#This Row],[Area Code]],Location!$B$1:$E$157,2,FALSE)</f>
        <v>Colorado</v>
      </c>
      <c r="P2132" s="19" t="str">
        <f>VLOOKUP(Coffee_data[[#This Row],[Area Code]],Location!$B$1:$E$157,3,FALSE)</f>
        <v>Central</v>
      </c>
      <c r="Q2132" s="19" t="str">
        <f>VLOOKUP(Coffee_data[[#This Row],[Area Code]],Location!$B$1:$E$157,4,FALSE)</f>
        <v>Major Market</v>
      </c>
      <c r="R2132" s="56" t="str">
        <f>HLOOKUP(Coffee_data[[#This Row],[ProductId]],Product!$B$4:$O$7,2,FALSE)</f>
        <v>Regular</v>
      </c>
      <c r="S2132" s="56" t="str">
        <f>HLOOKUP(Coffee_data[[#This Row],[ProductId]],Product!$B$4:$O$7,3,FALSE)</f>
        <v>Espresso</v>
      </c>
      <c r="T2132" s="56" t="str">
        <f>HLOOKUP(Coffee_data[[#This Row],[ProductId]],Product!$B$4:$O$7,4,FALSE)</f>
        <v>Caffe Mocha</v>
      </c>
    </row>
    <row r="2133" spans="1:20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86</v>
      </c>
      <c r="J2133">
        <v>130</v>
      </c>
      <c r="K2133">
        <v>216</v>
      </c>
      <c r="L2133">
        <v>719</v>
      </c>
      <c r="M2133">
        <v>6</v>
      </c>
      <c r="N2133" s="2">
        <v>42004</v>
      </c>
      <c r="O2133" s="19" t="str">
        <f>VLOOKUP(Coffee_data[[#This Row],[Area Code]],Location!$B$1:$E$157,2,FALSE)</f>
        <v>Colorado</v>
      </c>
      <c r="P2133" s="19" t="str">
        <f>VLOOKUP(Coffee_data[[#This Row],[Area Code]],Location!$B$1:$E$157,3,FALSE)</f>
        <v>Central</v>
      </c>
      <c r="Q2133" s="19" t="str">
        <f>VLOOKUP(Coffee_data[[#This Row],[Area Code]],Location!$B$1:$E$157,4,FALSE)</f>
        <v>Major Market</v>
      </c>
      <c r="R2133" s="56" t="str">
        <f>HLOOKUP(Coffee_data[[#This Row],[ProductId]],Product!$B$4:$O$7,2,FALSE)</f>
        <v>Decaf</v>
      </c>
      <c r="S2133" s="56" t="str">
        <f>HLOOKUP(Coffee_data[[#This Row],[ProductId]],Product!$B$4:$O$7,3,FALSE)</f>
        <v>Espresso</v>
      </c>
      <c r="T2133" s="56" t="str">
        <f>HLOOKUP(Coffee_data[[#This Row],[ProductId]],Product!$B$4:$O$7,4,FALSE)</f>
        <v>Decaf Espresso</v>
      </c>
    </row>
    <row r="2134" spans="1:20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42004</v>
      </c>
      <c r="O2134" s="19" t="str">
        <f>VLOOKUP(Coffee_data[[#This Row],[Area Code]],Location!$B$1:$E$157,2,FALSE)</f>
        <v>Colorado</v>
      </c>
      <c r="P2134" s="19" t="str">
        <f>VLOOKUP(Coffee_data[[#This Row],[Area Code]],Location!$B$1:$E$157,3,FALSE)</f>
        <v>Central</v>
      </c>
      <c r="Q2134" s="19" t="str">
        <f>VLOOKUP(Coffee_data[[#This Row],[Area Code]],Location!$B$1:$E$157,4,FALSE)</f>
        <v>Major Market</v>
      </c>
      <c r="R2134" s="56" t="str">
        <f>HLOOKUP(Coffee_data[[#This Row],[ProductId]],Product!$B$4:$O$7,2,FALSE)</f>
        <v>Regular</v>
      </c>
      <c r="S2134" s="56" t="str">
        <f>HLOOKUP(Coffee_data[[#This Row],[ProductId]],Product!$B$4:$O$7,3,FALSE)</f>
        <v>Coffee</v>
      </c>
      <c r="T2134" s="56" t="str">
        <f>HLOOKUP(Coffee_data[[#This Row],[ProductId]],Product!$B$4:$O$7,4,FALSE)</f>
        <v>Amaretto</v>
      </c>
    </row>
    <row r="2135" spans="1:20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192</v>
      </c>
      <c r="L2135">
        <v>720</v>
      </c>
      <c r="M2135">
        <v>2</v>
      </c>
      <c r="N2135" s="2">
        <v>42004</v>
      </c>
      <c r="O2135" s="19" t="str">
        <f>VLOOKUP(Coffee_data[[#This Row],[Area Code]],Location!$B$1:$E$157,2,FALSE)</f>
        <v>Colorado</v>
      </c>
      <c r="P2135" s="19" t="str">
        <f>VLOOKUP(Coffee_data[[#This Row],[Area Code]],Location!$B$1:$E$157,3,FALSE)</f>
        <v>Central</v>
      </c>
      <c r="Q2135" s="19" t="str">
        <f>VLOOKUP(Coffee_data[[#This Row],[Area Code]],Location!$B$1:$E$157,4,FALSE)</f>
        <v>Major Market</v>
      </c>
      <c r="R2135" s="56" t="str">
        <f>HLOOKUP(Coffee_data[[#This Row],[ProductId]],Product!$B$4:$O$7,2,FALSE)</f>
        <v>Regular</v>
      </c>
      <c r="S2135" s="56" t="str">
        <f>HLOOKUP(Coffee_data[[#This Row],[ProductId]],Product!$B$4:$O$7,3,FALSE)</f>
        <v>Coffee</v>
      </c>
      <c r="T2135" s="56" t="str">
        <f>HLOOKUP(Coffee_data[[#This Row],[ProductId]],Product!$B$4:$O$7,4,FALSE)</f>
        <v>Columbian</v>
      </c>
    </row>
    <row r="2136" spans="1:20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77</v>
      </c>
      <c r="J2136">
        <v>140</v>
      </c>
      <c r="K2136">
        <v>240</v>
      </c>
      <c r="L2136">
        <v>719</v>
      </c>
      <c r="M2136">
        <v>3</v>
      </c>
      <c r="N2136" s="2">
        <v>42004</v>
      </c>
      <c r="O2136" s="19" t="str">
        <f>VLOOKUP(Coffee_data[[#This Row],[Area Code]],Location!$B$1:$E$157,2,FALSE)</f>
        <v>Colorado</v>
      </c>
      <c r="P2136" s="19" t="str">
        <f>VLOOKUP(Coffee_data[[#This Row],[Area Code]],Location!$B$1:$E$157,3,FALSE)</f>
        <v>Central</v>
      </c>
      <c r="Q2136" s="19" t="str">
        <f>VLOOKUP(Coffee_data[[#This Row],[Area Code]],Location!$B$1:$E$157,4,FALSE)</f>
        <v>Major Market</v>
      </c>
      <c r="R2136" s="56" t="str">
        <f>HLOOKUP(Coffee_data[[#This Row],[ProductId]],Product!$B$4:$O$7,2,FALSE)</f>
        <v>Decaf</v>
      </c>
      <c r="S2136" s="56" t="str">
        <f>HLOOKUP(Coffee_data[[#This Row],[ProductId]],Product!$B$4:$O$7,3,FALSE)</f>
        <v>Coffee</v>
      </c>
      <c r="T2136" s="56" t="str">
        <f>HLOOKUP(Coffee_data[[#This Row],[ProductId]],Product!$B$4:$O$7,4,FALSE)</f>
        <v>Decaf Irish Cream</v>
      </c>
    </row>
    <row r="2137" spans="1:20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78</v>
      </c>
      <c r="J2137">
        <v>120</v>
      </c>
      <c r="K2137">
        <v>190</v>
      </c>
      <c r="L2137">
        <v>773</v>
      </c>
      <c r="M2137">
        <v>8</v>
      </c>
      <c r="N2137" s="2">
        <v>42004</v>
      </c>
      <c r="O2137" s="19" t="str">
        <f>VLOOKUP(Coffee_data[[#This Row],[Area Code]],Location!$B$1:$E$157,2,FALSE)</f>
        <v>Illinois</v>
      </c>
      <c r="P2137" s="19" t="str">
        <f>VLOOKUP(Coffee_data[[#This Row],[Area Code]],Location!$B$1:$E$157,3,FALSE)</f>
        <v>Central</v>
      </c>
      <c r="Q2137" s="19" t="str">
        <f>VLOOKUP(Coffee_data[[#This Row],[Area Code]],Location!$B$1:$E$157,4,FALSE)</f>
        <v>Major Market</v>
      </c>
      <c r="R2137" s="56" t="str">
        <f>HLOOKUP(Coffee_data[[#This Row],[ProductId]],Product!$B$4:$O$7,2,FALSE)</f>
        <v>Decaf</v>
      </c>
      <c r="S2137" s="56" t="str">
        <f>HLOOKUP(Coffee_data[[#This Row],[ProductId]],Product!$B$4:$O$7,3,FALSE)</f>
        <v>Herbal Tea</v>
      </c>
      <c r="T2137" s="56" t="str">
        <f>HLOOKUP(Coffee_data[[#This Row],[ProductId]],Product!$B$4:$O$7,4,FALSE)</f>
        <v>Chamomile</v>
      </c>
    </row>
    <row r="2138" spans="1:20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169</v>
      </c>
      <c r="L2138">
        <v>773</v>
      </c>
      <c r="M2138">
        <v>9</v>
      </c>
      <c r="N2138" s="2">
        <v>42004</v>
      </c>
      <c r="O2138" s="19" t="str">
        <f>VLOOKUP(Coffee_data[[#This Row],[Area Code]],Location!$B$1:$E$157,2,FALSE)</f>
        <v>Illinois</v>
      </c>
      <c r="P2138" s="19" t="str">
        <f>VLOOKUP(Coffee_data[[#This Row],[Area Code]],Location!$B$1:$E$157,3,FALSE)</f>
        <v>Central</v>
      </c>
      <c r="Q2138" s="19" t="str">
        <f>VLOOKUP(Coffee_data[[#This Row],[Area Code]],Location!$B$1:$E$157,4,FALSE)</f>
        <v>Major Market</v>
      </c>
      <c r="R2138" s="56" t="str">
        <f>HLOOKUP(Coffee_data[[#This Row],[ProductId]],Product!$B$4:$O$7,2,FALSE)</f>
        <v>Decaf</v>
      </c>
      <c r="S2138" s="56" t="str">
        <f>HLOOKUP(Coffee_data[[#This Row],[ProductId]],Product!$B$4:$O$7,3,FALSE)</f>
        <v>Herbal Tea</v>
      </c>
      <c r="T2138" s="56" t="str">
        <f>HLOOKUP(Coffee_data[[#This Row],[ProductId]],Product!$B$4:$O$7,4,FALSE)</f>
        <v>Lemon</v>
      </c>
    </row>
    <row r="2139" spans="1:20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70</v>
      </c>
      <c r="J2139">
        <v>120</v>
      </c>
      <c r="K2139">
        <v>200</v>
      </c>
      <c r="L2139">
        <v>224</v>
      </c>
      <c r="M2139">
        <v>10</v>
      </c>
      <c r="N2139" s="2">
        <v>42004</v>
      </c>
      <c r="O2139" s="19" t="str">
        <f>VLOOKUP(Coffee_data[[#This Row],[Area Code]],Location!$B$1:$E$157,2,FALSE)</f>
        <v>Illinois</v>
      </c>
      <c r="P2139" s="19" t="str">
        <f>VLOOKUP(Coffee_data[[#This Row],[Area Code]],Location!$B$1:$E$157,3,FALSE)</f>
        <v>Central</v>
      </c>
      <c r="Q2139" s="19" t="str">
        <f>VLOOKUP(Coffee_data[[#This Row],[Area Code]],Location!$B$1:$E$157,4,FALSE)</f>
        <v>Major Market</v>
      </c>
      <c r="R2139" s="56" t="str">
        <f>HLOOKUP(Coffee_data[[#This Row],[ProductId]],Product!$B$4:$O$7,2,FALSE)</f>
        <v>Decaf</v>
      </c>
      <c r="S2139" s="56" t="str">
        <f>HLOOKUP(Coffee_data[[#This Row],[ProductId]],Product!$B$4:$O$7,3,FALSE)</f>
        <v>Herbal Tea</v>
      </c>
      <c r="T2139" s="56" t="str">
        <f>HLOOKUP(Coffee_data[[#This Row],[ProductId]],Product!$B$4:$O$7,4,FALSE)</f>
        <v>Mint</v>
      </c>
    </row>
    <row r="2140" spans="1:20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51</v>
      </c>
      <c r="J2140">
        <v>70</v>
      </c>
      <c r="K2140">
        <v>121</v>
      </c>
      <c r="L2140">
        <v>217</v>
      </c>
      <c r="M2140">
        <v>11</v>
      </c>
      <c r="N2140" s="2">
        <v>42004</v>
      </c>
      <c r="O2140" s="19" t="str">
        <f>VLOOKUP(Coffee_data[[#This Row],[Area Code]],Location!$B$1:$E$157,2,FALSE)</f>
        <v>Illinois</v>
      </c>
      <c r="P2140" s="19" t="str">
        <f>VLOOKUP(Coffee_data[[#This Row],[Area Code]],Location!$B$1:$E$157,3,FALSE)</f>
        <v>Central</v>
      </c>
      <c r="Q2140" s="19" t="str">
        <f>VLOOKUP(Coffee_data[[#This Row],[Area Code]],Location!$B$1:$E$157,4,FALSE)</f>
        <v>Major Market</v>
      </c>
      <c r="R2140" s="56" t="str">
        <f>HLOOKUP(Coffee_data[[#This Row],[ProductId]],Product!$B$4:$O$7,2,FALSE)</f>
        <v>Regular</v>
      </c>
      <c r="S2140" s="56" t="str">
        <f>HLOOKUP(Coffee_data[[#This Row],[ProductId]],Product!$B$4:$O$7,3,FALSE)</f>
        <v>Tea</v>
      </c>
      <c r="T2140" s="56" t="str">
        <f>HLOOKUP(Coffee_data[[#This Row],[ProductId]],Product!$B$4:$O$7,4,FALSE)</f>
        <v>Darjeeling</v>
      </c>
    </row>
    <row r="2141" spans="1:20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138</v>
      </c>
      <c r="L2141">
        <v>815</v>
      </c>
      <c r="M2141">
        <v>12</v>
      </c>
      <c r="N2141" s="2">
        <v>42004</v>
      </c>
      <c r="O2141" s="19" t="str">
        <f>VLOOKUP(Coffee_data[[#This Row],[Area Code]],Location!$B$1:$E$157,2,FALSE)</f>
        <v>Illinois</v>
      </c>
      <c r="P2141" s="19" t="str">
        <f>VLOOKUP(Coffee_data[[#This Row],[Area Code]],Location!$B$1:$E$157,3,FALSE)</f>
        <v>Central</v>
      </c>
      <c r="Q2141" s="19" t="str">
        <f>VLOOKUP(Coffee_data[[#This Row],[Area Code]],Location!$B$1:$E$157,4,FALSE)</f>
        <v>Major Market</v>
      </c>
      <c r="R2141" s="56" t="str">
        <f>HLOOKUP(Coffee_data[[#This Row],[ProductId]],Product!$B$4:$O$7,2,FALSE)</f>
        <v>Regular</v>
      </c>
      <c r="S2141" s="56" t="str">
        <f>HLOOKUP(Coffee_data[[#This Row],[ProductId]],Product!$B$4:$O$7,3,FALSE)</f>
        <v>Tea</v>
      </c>
      <c r="T2141" s="56" t="str">
        <f>HLOOKUP(Coffee_data[[#This Row],[ProductId]],Product!$B$4:$O$7,4,FALSE)</f>
        <v>Earl Grey</v>
      </c>
    </row>
    <row r="2142" spans="1:20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240</v>
      </c>
      <c r="J2142">
        <v>370</v>
      </c>
      <c r="K2142">
        <v>640</v>
      </c>
      <c r="L2142">
        <v>312</v>
      </c>
      <c r="M2142">
        <v>5</v>
      </c>
      <c r="N2142" s="2">
        <v>42004</v>
      </c>
      <c r="O2142" s="19" t="str">
        <f>VLOOKUP(Coffee_data[[#This Row],[Area Code]],Location!$B$1:$E$157,2,FALSE)</f>
        <v>Illinois</v>
      </c>
      <c r="P2142" s="19" t="str">
        <f>VLOOKUP(Coffee_data[[#This Row],[Area Code]],Location!$B$1:$E$157,3,FALSE)</f>
        <v>Central</v>
      </c>
      <c r="Q2142" s="19" t="str">
        <f>VLOOKUP(Coffee_data[[#This Row],[Area Code]],Location!$B$1:$E$157,4,FALSE)</f>
        <v>Major Market</v>
      </c>
      <c r="R2142" s="56" t="str">
        <f>HLOOKUP(Coffee_data[[#This Row],[ProductId]],Product!$B$4:$O$7,2,FALSE)</f>
        <v>Regular</v>
      </c>
      <c r="S2142" s="56" t="str">
        <f>HLOOKUP(Coffee_data[[#This Row],[ProductId]],Product!$B$4:$O$7,3,FALSE)</f>
        <v>Espresso</v>
      </c>
      <c r="T2142" s="56" t="str">
        <f>HLOOKUP(Coffee_data[[#This Row],[ProductId]],Product!$B$4:$O$7,4,FALSE)</f>
        <v>Caffe Mocha</v>
      </c>
    </row>
    <row r="2143" spans="1:20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205</v>
      </c>
      <c r="J2143">
        <v>270</v>
      </c>
      <c r="K2143">
        <v>530</v>
      </c>
      <c r="L2143">
        <v>773</v>
      </c>
      <c r="M2143">
        <v>6</v>
      </c>
      <c r="N2143" s="2">
        <v>42004</v>
      </c>
      <c r="O2143" s="19" t="str">
        <f>VLOOKUP(Coffee_data[[#This Row],[Area Code]],Location!$B$1:$E$157,2,FALSE)</f>
        <v>Illinois</v>
      </c>
      <c r="P2143" s="19" t="str">
        <f>VLOOKUP(Coffee_data[[#This Row],[Area Code]],Location!$B$1:$E$157,3,FALSE)</f>
        <v>Central</v>
      </c>
      <c r="Q2143" s="19" t="str">
        <f>VLOOKUP(Coffee_data[[#This Row],[Area Code]],Location!$B$1:$E$157,4,FALSE)</f>
        <v>Major Market</v>
      </c>
      <c r="R2143" s="56" t="str">
        <f>HLOOKUP(Coffee_data[[#This Row],[ProductId]],Product!$B$4:$O$7,2,FALSE)</f>
        <v>Decaf</v>
      </c>
      <c r="S2143" s="56" t="str">
        <f>HLOOKUP(Coffee_data[[#This Row],[ProductId]],Product!$B$4:$O$7,3,FALSE)</f>
        <v>Espresso</v>
      </c>
      <c r="T2143" s="56" t="str">
        <f>HLOOKUP(Coffee_data[[#This Row],[ProductId]],Product!$B$4:$O$7,4,FALSE)</f>
        <v>Decaf Espresso</v>
      </c>
    </row>
    <row r="2144" spans="1:20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358</v>
      </c>
      <c r="L2144">
        <v>815</v>
      </c>
      <c r="M2144">
        <v>2</v>
      </c>
      <c r="N2144" s="2">
        <v>42004</v>
      </c>
      <c r="O2144" s="19" t="str">
        <f>VLOOKUP(Coffee_data[[#This Row],[Area Code]],Location!$B$1:$E$157,2,FALSE)</f>
        <v>Illinois</v>
      </c>
      <c r="P2144" s="19" t="str">
        <f>VLOOKUP(Coffee_data[[#This Row],[Area Code]],Location!$B$1:$E$157,3,FALSE)</f>
        <v>Central</v>
      </c>
      <c r="Q2144" s="19" t="str">
        <f>VLOOKUP(Coffee_data[[#This Row],[Area Code]],Location!$B$1:$E$157,4,FALSE)</f>
        <v>Major Market</v>
      </c>
      <c r="R2144" s="56" t="str">
        <f>HLOOKUP(Coffee_data[[#This Row],[ProductId]],Product!$B$4:$O$7,2,FALSE)</f>
        <v>Regular</v>
      </c>
      <c r="S2144" s="56" t="str">
        <f>HLOOKUP(Coffee_data[[#This Row],[ProductId]],Product!$B$4:$O$7,3,FALSE)</f>
        <v>Coffee</v>
      </c>
      <c r="T2144" s="56" t="str">
        <f>HLOOKUP(Coffee_data[[#This Row],[ProductId]],Product!$B$4:$O$7,4,FALSE)</f>
        <v>Columbian</v>
      </c>
    </row>
    <row r="2145" spans="1:20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237</v>
      </c>
      <c r="L2145">
        <v>217</v>
      </c>
      <c r="M2145">
        <v>3</v>
      </c>
      <c r="N2145" s="2">
        <v>42004</v>
      </c>
      <c r="O2145" s="19" t="str">
        <f>VLOOKUP(Coffee_data[[#This Row],[Area Code]],Location!$B$1:$E$157,2,FALSE)</f>
        <v>Illinois</v>
      </c>
      <c r="P2145" s="19" t="str">
        <f>VLOOKUP(Coffee_data[[#This Row],[Area Code]],Location!$B$1:$E$157,3,FALSE)</f>
        <v>Central</v>
      </c>
      <c r="Q2145" s="19" t="str">
        <f>VLOOKUP(Coffee_data[[#This Row],[Area Code]],Location!$B$1:$E$157,4,FALSE)</f>
        <v>Major Market</v>
      </c>
      <c r="R2145" s="56" t="str">
        <f>HLOOKUP(Coffee_data[[#This Row],[ProductId]],Product!$B$4:$O$7,2,FALSE)</f>
        <v>Decaf</v>
      </c>
      <c r="S2145" s="56" t="str">
        <f>HLOOKUP(Coffee_data[[#This Row],[ProductId]],Product!$B$4:$O$7,3,FALSE)</f>
        <v>Coffee</v>
      </c>
      <c r="T2145" s="56" t="str">
        <f>HLOOKUP(Coffee_data[[#This Row],[ProductId]],Product!$B$4:$O$7,4,FALSE)</f>
        <v>Decaf Irish Cream</v>
      </c>
    </row>
    <row r="2146" spans="1:20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173</v>
      </c>
      <c r="J2146">
        <v>280</v>
      </c>
      <c r="K2146">
        <v>480</v>
      </c>
      <c r="L2146">
        <v>641</v>
      </c>
      <c r="M2146">
        <v>8</v>
      </c>
      <c r="N2146" s="2">
        <v>42004</v>
      </c>
      <c r="O2146" s="19" t="str">
        <f>VLOOKUP(Coffee_data[[#This Row],[Area Code]],Location!$B$1:$E$157,2,FALSE)</f>
        <v>Iowa</v>
      </c>
      <c r="P2146" s="19" t="str">
        <f>VLOOKUP(Coffee_data[[#This Row],[Area Code]],Location!$B$1:$E$157,3,FALSE)</f>
        <v>Central</v>
      </c>
      <c r="Q2146" s="19" t="str">
        <f>VLOOKUP(Coffee_data[[#This Row],[Area Code]],Location!$B$1:$E$157,4,FALSE)</f>
        <v>Small Market</v>
      </c>
      <c r="R2146" s="56" t="str">
        <f>HLOOKUP(Coffee_data[[#This Row],[ProductId]],Product!$B$4:$O$7,2,FALSE)</f>
        <v>Decaf</v>
      </c>
      <c r="S2146" s="56" t="str">
        <f>HLOOKUP(Coffee_data[[#This Row],[ProductId]],Product!$B$4:$O$7,3,FALSE)</f>
        <v>Herbal Tea</v>
      </c>
      <c r="T2146" s="56" t="str">
        <f>HLOOKUP(Coffee_data[[#This Row],[ProductId]],Product!$B$4:$O$7,4,FALSE)</f>
        <v>Chamomile</v>
      </c>
    </row>
    <row r="2147" spans="1:20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71</v>
      </c>
      <c r="J2147">
        <v>120</v>
      </c>
      <c r="K2147">
        <v>200</v>
      </c>
      <c r="L2147">
        <v>641</v>
      </c>
      <c r="M2147">
        <v>9</v>
      </c>
      <c r="N2147" s="2">
        <v>42004</v>
      </c>
      <c r="O2147" s="19" t="str">
        <f>VLOOKUP(Coffee_data[[#This Row],[Area Code]],Location!$B$1:$E$157,2,FALSE)</f>
        <v>Iowa</v>
      </c>
      <c r="P2147" s="19" t="str">
        <f>VLOOKUP(Coffee_data[[#This Row],[Area Code]],Location!$B$1:$E$157,3,FALSE)</f>
        <v>Central</v>
      </c>
      <c r="Q2147" s="19" t="str">
        <f>VLOOKUP(Coffee_data[[#This Row],[Area Code]],Location!$B$1:$E$157,4,FALSE)</f>
        <v>Small Market</v>
      </c>
      <c r="R2147" s="56" t="str">
        <f>HLOOKUP(Coffee_data[[#This Row],[ProductId]],Product!$B$4:$O$7,2,FALSE)</f>
        <v>Decaf</v>
      </c>
      <c r="S2147" s="56" t="str">
        <f>HLOOKUP(Coffee_data[[#This Row],[ProductId]],Product!$B$4:$O$7,3,FALSE)</f>
        <v>Herbal Tea</v>
      </c>
      <c r="T2147" s="56" t="str">
        <f>HLOOKUP(Coffee_data[[#This Row],[ProductId]],Product!$B$4:$O$7,4,FALSE)</f>
        <v>Lemon</v>
      </c>
    </row>
    <row r="2148" spans="1:20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389</v>
      </c>
      <c r="L2148">
        <v>319</v>
      </c>
      <c r="M2148">
        <v>11</v>
      </c>
      <c r="N2148" s="2">
        <v>42004</v>
      </c>
      <c r="O2148" s="19" t="str">
        <f>VLOOKUP(Coffee_data[[#This Row],[Area Code]],Location!$B$1:$E$157,2,FALSE)</f>
        <v>Iowa</v>
      </c>
      <c r="P2148" s="19" t="str">
        <f>VLOOKUP(Coffee_data[[#This Row],[Area Code]],Location!$B$1:$E$157,3,FALSE)</f>
        <v>Central</v>
      </c>
      <c r="Q2148" s="19" t="str">
        <f>VLOOKUP(Coffee_data[[#This Row],[Area Code]],Location!$B$1:$E$157,4,FALSE)</f>
        <v>Small Market</v>
      </c>
      <c r="R2148" s="56" t="str">
        <f>HLOOKUP(Coffee_data[[#This Row],[ProductId]],Product!$B$4:$O$7,2,FALSE)</f>
        <v>Regular</v>
      </c>
      <c r="S2148" s="56" t="str">
        <f>HLOOKUP(Coffee_data[[#This Row],[ProductId]],Product!$B$4:$O$7,3,FALSE)</f>
        <v>Tea</v>
      </c>
      <c r="T2148" s="56" t="str">
        <f>HLOOKUP(Coffee_data[[#This Row],[ProductId]],Product!$B$4:$O$7,4,FALSE)</f>
        <v>Darjeeling</v>
      </c>
    </row>
    <row r="2149" spans="1:20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188</v>
      </c>
      <c r="J2149">
        <v>270</v>
      </c>
      <c r="K2149">
        <v>480</v>
      </c>
      <c r="L2149">
        <v>641</v>
      </c>
      <c r="M2149">
        <v>12</v>
      </c>
      <c r="N2149" s="2">
        <v>42004</v>
      </c>
      <c r="O2149" s="19" t="str">
        <f>VLOOKUP(Coffee_data[[#This Row],[Area Code]],Location!$B$1:$E$157,2,FALSE)</f>
        <v>Iowa</v>
      </c>
      <c r="P2149" s="19" t="str">
        <f>VLOOKUP(Coffee_data[[#This Row],[Area Code]],Location!$B$1:$E$157,3,FALSE)</f>
        <v>Central</v>
      </c>
      <c r="Q2149" s="19" t="str">
        <f>VLOOKUP(Coffee_data[[#This Row],[Area Code]],Location!$B$1:$E$157,4,FALSE)</f>
        <v>Small Market</v>
      </c>
      <c r="R2149" s="56" t="str">
        <f>HLOOKUP(Coffee_data[[#This Row],[ProductId]],Product!$B$4:$O$7,2,FALSE)</f>
        <v>Regular</v>
      </c>
      <c r="S2149" s="56" t="str">
        <f>HLOOKUP(Coffee_data[[#This Row],[ProductId]],Product!$B$4:$O$7,3,FALSE)</f>
        <v>Tea</v>
      </c>
      <c r="T2149" s="56" t="str">
        <f>HLOOKUP(Coffee_data[[#This Row],[ProductId]],Product!$B$4:$O$7,4,FALSE)</f>
        <v>Earl Grey</v>
      </c>
    </row>
    <row r="2150" spans="1:20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42004</v>
      </c>
      <c r="O2150" s="19" t="str">
        <f>VLOOKUP(Coffee_data[[#This Row],[Area Code]],Location!$B$1:$E$157,2,FALSE)</f>
        <v>Iowa</v>
      </c>
      <c r="P2150" s="19" t="str">
        <f>VLOOKUP(Coffee_data[[#This Row],[Area Code]],Location!$B$1:$E$157,3,FALSE)</f>
        <v>Central</v>
      </c>
      <c r="Q2150" s="19" t="str">
        <f>VLOOKUP(Coffee_data[[#This Row],[Area Code]],Location!$B$1:$E$157,4,FALSE)</f>
        <v>Small Market</v>
      </c>
      <c r="R2150" s="56" t="str">
        <f>HLOOKUP(Coffee_data[[#This Row],[ProductId]],Product!$B$4:$O$7,2,FALSE)</f>
        <v>Regular</v>
      </c>
      <c r="S2150" s="56" t="str">
        <f>HLOOKUP(Coffee_data[[#This Row],[ProductId]],Product!$B$4:$O$7,3,FALSE)</f>
        <v>Espresso</v>
      </c>
      <c r="T2150" s="56" t="str">
        <f>HLOOKUP(Coffee_data[[#This Row],[ProductId]],Product!$B$4:$O$7,4,FALSE)</f>
        <v>Caffe Mocha</v>
      </c>
    </row>
    <row r="2151" spans="1:20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56</v>
      </c>
      <c r="L2151">
        <v>515</v>
      </c>
      <c r="M2151">
        <v>6</v>
      </c>
      <c r="N2151" s="2">
        <v>42004</v>
      </c>
      <c r="O2151" s="19" t="str">
        <f>VLOOKUP(Coffee_data[[#This Row],[Area Code]],Location!$B$1:$E$157,2,FALSE)</f>
        <v>Iowa</v>
      </c>
      <c r="P2151" s="19" t="str">
        <f>VLOOKUP(Coffee_data[[#This Row],[Area Code]],Location!$B$1:$E$157,3,FALSE)</f>
        <v>Central</v>
      </c>
      <c r="Q2151" s="19" t="str">
        <f>VLOOKUP(Coffee_data[[#This Row],[Area Code]],Location!$B$1:$E$157,4,FALSE)</f>
        <v>Small Market</v>
      </c>
      <c r="R2151" s="56" t="str">
        <f>HLOOKUP(Coffee_data[[#This Row],[ProductId]],Product!$B$4:$O$7,2,FALSE)</f>
        <v>Decaf</v>
      </c>
      <c r="S2151" s="56" t="str">
        <f>HLOOKUP(Coffee_data[[#This Row],[ProductId]],Product!$B$4:$O$7,3,FALSE)</f>
        <v>Espresso</v>
      </c>
      <c r="T2151" s="56" t="str">
        <f>HLOOKUP(Coffee_data[[#This Row],[ProductId]],Product!$B$4:$O$7,4,FALSE)</f>
        <v>Decaf Espresso</v>
      </c>
    </row>
    <row r="2152" spans="1:20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39</v>
      </c>
      <c r="L2152">
        <v>563</v>
      </c>
      <c r="M2152">
        <v>1</v>
      </c>
      <c r="N2152" s="2">
        <v>42004</v>
      </c>
      <c r="O2152" s="19" t="str">
        <f>VLOOKUP(Coffee_data[[#This Row],[Area Code]],Location!$B$1:$E$157,2,FALSE)</f>
        <v>Iowa</v>
      </c>
      <c r="P2152" s="19" t="str">
        <f>VLOOKUP(Coffee_data[[#This Row],[Area Code]],Location!$B$1:$E$157,3,FALSE)</f>
        <v>Central</v>
      </c>
      <c r="Q2152" s="19" t="str">
        <f>VLOOKUP(Coffee_data[[#This Row],[Area Code]],Location!$B$1:$E$157,4,FALSE)</f>
        <v>Small Market</v>
      </c>
      <c r="R2152" s="56" t="str">
        <f>HLOOKUP(Coffee_data[[#This Row],[ProductId]],Product!$B$4:$O$7,2,FALSE)</f>
        <v>Regular</v>
      </c>
      <c r="S2152" s="56" t="str">
        <f>HLOOKUP(Coffee_data[[#This Row],[ProductId]],Product!$B$4:$O$7,3,FALSE)</f>
        <v>Coffee</v>
      </c>
      <c r="T2152" s="56" t="str">
        <f>HLOOKUP(Coffee_data[[#This Row],[ProductId]],Product!$B$4:$O$7,4,FALSE)</f>
        <v>Amaretto</v>
      </c>
    </row>
    <row r="2153" spans="1:20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58</v>
      </c>
      <c r="L2153">
        <v>641</v>
      </c>
      <c r="M2153">
        <v>2</v>
      </c>
      <c r="N2153" s="2">
        <v>42004</v>
      </c>
      <c r="O2153" s="19" t="str">
        <f>VLOOKUP(Coffee_data[[#This Row],[Area Code]],Location!$B$1:$E$157,2,FALSE)</f>
        <v>Iowa</v>
      </c>
      <c r="P2153" s="19" t="str">
        <f>VLOOKUP(Coffee_data[[#This Row],[Area Code]],Location!$B$1:$E$157,3,FALSE)</f>
        <v>Central</v>
      </c>
      <c r="Q2153" s="19" t="str">
        <f>VLOOKUP(Coffee_data[[#This Row],[Area Code]],Location!$B$1:$E$157,4,FALSE)</f>
        <v>Small Market</v>
      </c>
      <c r="R2153" s="56" t="str">
        <f>HLOOKUP(Coffee_data[[#This Row],[ProductId]],Product!$B$4:$O$7,2,FALSE)</f>
        <v>Regular</v>
      </c>
      <c r="S2153" s="56" t="str">
        <f>HLOOKUP(Coffee_data[[#This Row],[ProductId]],Product!$B$4:$O$7,3,FALSE)</f>
        <v>Coffee</v>
      </c>
      <c r="T2153" s="56" t="str">
        <f>HLOOKUP(Coffee_data[[#This Row],[ProductId]],Product!$B$4:$O$7,4,FALSE)</f>
        <v>Columbian</v>
      </c>
    </row>
    <row r="2154" spans="1:20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53</v>
      </c>
      <c r="L2154">
        <v>515</v>
      </c>
      <c r="M2154">
        <v>3</v>
      </c>
      <c r="N2154" s="2">
        <v>42004</v>
      </c>
      <c r="O2154" s="19" t="str">
        <f>VLOOKUP(Coffee_data[[#This Row],[Area Code]],Location!$B$1:$E$157,2,FALSE)</f>
        <v>Iowa</v>
      </c>
      <c r="P2154" s="19" t="str">
        <f>VLOOKUP(Coffee_data[[#This Row],[Area Code]],Location!$B$1:$E$157,3,FALSE)</f>
        <v>Central</v>
      </c>
      <c r="Q2154" s="19" t="str">
        <f>VLOOKUP(Coffee_data[[#This Row],[Area Code]],Location!$B$1:$E$157,4,FALSE)</f>
        <v>Small Market</v>
      </c>
      <c r="R2154" s="56" t="str">
        <f>HLOOKUP(Coffee_data[[#This Row],[ProductId]],Product!$B$4:$O$7,2,FALSE)</f>
        <v>Decaf</v>
      </c>
      <c r="S2154" s="56" t="str">
        <f>HLOOKUP(Coffee_data[[#This Row],[ProductId]],Product!$B$4:$O$7,3,FALSE)</f>
        <v>Coffee</v>
      </c>
      <c r="T2154" s="56" t="str">
        <f>HLOOKUP(Coffee_data[[#This Row],[ProductId]],Product!$B$4:$O$7,4,FALSE)</f>
        <v>Decaf Irish Cream</v>
      </c>
    </row>
    <row r="2155" spans="1:20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38</v>
      </c>
      <c r="J2155">
        <v>40</v>
      </c>
      <c r="K2155">
        <v>62</v>
      </c>
      <c r="L2155">
        <v>573</v>
      </c>
      <c r="M2155">
        <v>8</v>
      </c>
      <c r="N2155" s="2">
        <v>42004</v>
      </c>
      <c r="O2155" s="19" t="str">
        <f>VLOOKUP(Coffee_data[[#This Row],[Area Code]],Location!$B$1:$E$157,2,FALSE)</f>
        <v>Missouri</v>
      </c>
      <c r="P2155" s="19" t="str">
        <f>VLOOKUP(Coffee_data[[#This Row],[Area Code]],Location!$B$1:$E$157,3,FALSE)</f>
        <v>Central</v>
      </c>
      <c r="Q2155" s="19" t="str">
        <f>VLOOKUP(Coffee_data[[#This Row],[Area Code]],Location!$B$1:$E$157,4,FALSE)</f>
        <v>Small Market</v>
      </c>
      <c r="R2155" s="56" t="str">
        <f>HLOOKUP(Coffee_data[[#This Row],[ProductId]],Product!$B$4:$O$7,2,FALSE)</f>
        <v>Decaf</v>
      </c>
      <c r="S2155" s="56" t="str">
        <f>HLOOKUP(Coffee_data[[#This Row],[ProductId]],Product!$B$4:$O$7,3,FALSE)</f>
        <v>Herbal Tea</v>
      </c>
      <c r="T2155" s="56" t="str">
        <f>HLOOKUP(Coffee_data[[#This Row],[ProductId]],Product!$B$4:$O$7,4,FALSE)</f>
        <v>Chamomile</v>
      </c>
    </row>
    <row r="2156" spans="1:20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71</v>
      </c>
      <c r="L2156">
        <v>314</v>
      </c>
      <c r="M2156">
        <v>9</v>
      </c>
      <c r="N2156" s="2">
        <v>42004</v>
      </c>
      <c r="O2156" s="19" t="str">
        <f>VLOOKUP(Coffee_data[[#This Row],[Area Code]],Location!$B$1:$E$157,2,FALSE)</f>
        <v>Missouri</v>
      </c>
      <c r="P2156" s="19" t="str">
        <f>VLOOKUP(Coffee_data[[#This Row],[Area Code]],Location!$B$1:$E$157,3,FALSE)</f>
        <v>Central</v>
      </c>
      <c r="Q2156" s="19" t="str">
        <f>VLOOKUP(Coffee_data[[#This Row],[Area Code]],Location!$B$1:$E$157,4,FALSE)</f>
        <v>Small Market</v>
      </c>
      <c r="R2156" s="56" t="str">
        <f>HLOOKUP(Coffee_data[[#This Row],[ProductId]],Product!$B$4:$O$7,2,FALSE)</f>
        <v>Decaf</v>
      </c>
      <c r="S2156" s="56" t="str">
        <f>HLOOKUP(Coffee_data[[#This Row],[ProductId]],Product!$B$4:$O$7,3,FALSE)</f>
        <v>Herbal Tea</v>
      </c>
      <c r="T2156" s="56" t="str">
        <f>HLOOKUP(Coffee_data[[#This Row],[ProductId]],Product!$B$4:$O$7,4,FALSE)</f>
        <v>Lemon</v>
      </c>
    </row>
    <row r="2157" spans="1:20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41</v>
      </c>
      <c r="J2157">
        <v>40</v>
      </c>
      <c r="K2157">
        <v>70</v>
      </c>
      <c r="L2157">
        <v>573</v>
      </c>
      <c r="M2157">
        <v>11</v>
      </c>
      <c r="N2157" s="2">
        <v>42004</v>
      </c>
      <c r="O2157" s="19" t="str">
        <f>VLOOKUP(Coffee_data[[#This Row],[Area Code]],Location!$B$1:$E$157,2,FALSE)</f>
        <v>Missouri</v>
      </c>
      <c r="P2157" s="19" t="str">
        <f>VLOOKUP(Coffee_data[[#This Row],[Area Code]],Location!$B$1:$E$157,3,FALSE)</f>
        <v>Central</v>
      </c>
      <c r="Q2157" s="19" t="str">
        <f>VLOOKUP(Coffee_data[[#This Row],[Area Code]],Location!$B$1:$E$157,4,FALSE)</f>
        <v>Small Market</v>
      </c>
      <c r="R2157" s="56" t="str">
        <f>HLOOKUP(Coffee_data[[#This Row],[ProductId]],Product!$B$4:$O$7,2,FALSE)</f>
        <v>Regular</v>
      </c>
      <c r="S2157" s="56" t="str">
        <f>HLOOKUP(Coffee_data[[#This Row],[ProductId]],Product!$B$4:$O$7,3,FALSE)</f>
        <v>Tea</v>
      </c>
      <c r="T2157" s="56" t="str">
        <f>HLOOKUP(Coffee_data[[#This Row],[ProductId]],Product!$B$4:$O$7,4,FALSE)</f>
        <v>Darjeeling</v>
      </c>
    </row>
    <row r="2158" spans="1:20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42004</v>
      </c>
      <c r="O2158" s="19" t="str">
        <f>VLOOKUP(Coffee_data[[#This Row],[Area Code]],Location!$B$1:$E$157,2,FALSE)</f>
        <v>Missouri</v>
      </c>
      <c r="P2158" s="19" t="str">
        <f>VLOOKUP(Coffee_data[[#This Row],[Area Code]],Location!$B$1:$E$157,3,FALSE)</f>
        <v>Central</v>
      </c>
      <c r="Q2158" s="19" t="str">
        <f>VLOOKUP(Coffee_data[[#This Row],[Area Code]],Location!$B$1:$E$157,4,FALSE)</f>
        <v>Small Market</v>
      </c>
      <c r="R2158" s="56" t="str">
        <f>HLOOKUP(Coffee_data[[#This Row],[ProductId]],Product!$B$4:$O$7,2,FALSE)</f>
        <v>Regular</v>
      </c>
      <c r="S2158" s="56" t="str">
        <f>HLOOKUP(Coffee_data[[#This Row],[ProductId]],Product!$B$4:$O$7,3,FALSE)</f>
        <v>Tea</v>
      </c>
      <c r="T2158" s="56" t="str">
        <f>HLOOKUP(Coffee_data[[#This Row],[ProductId]],Product!$B$4:$O$7,4,FALSE)</f>
        <v>Earl Grey</v>
      </c>
    </row>
    <row r="2159" spans="1:20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47</v>
      </c>
      <c r="L2159">
        <v>816</v>
      </c>
      <c r="M2159">
        <v>13</v>
      </c>
      <c r="N2159" s="2">
        <v>42004</v>
      </c>
      <c r="O2159" s="19" t="str">
        <f>VLOOKUP(Coffee_data[[#This Row],[Area Code]],Location!$B$1:$E$157,2,FALSE)</f>
        <v>Missouri</v>
      </c>
      <c r="P2159" s="19" t="str">
        <f>VLOOKUP(Coffee_data[[#This Row],[Area Code]],Location!$B$1:$E$157,3,FALSE)</f>
        <v>Central</v>
      </c>
      <c r="Q2159" s="19" t="str">
        <f>VLOOKUP(Coffee_data[[#This Row],[Area Code]],Location!$B$1:$E$157,4,FALSE)</f>
        <v>Small Market</v>
      </c>
      <c r="R2159" s="56" t="str">
        <f>HLOOKUP(Coffee_data[[#This Row],[ProductId]],Product!$B$4:$O$7,2,FALSE)</f>
        <v>Regular</v>
      </c>
      <c r="S2159" s="56" t="str">
        <f>HLOOKUP(Coffee_data[[#This Row],[ProductId]],Product!$B$4:$O$7,3,FALSE)</f>
        <v>Tea</v>
      </c>
      <c r="T2159" s="56" t="str">
        <f>HLOOKUP(Coffee_data[[#This Row],[ProductId]],Product!$B$4:$O$7,4,FALSE)</f>
        <v>Green Tea</v>
      </c>
    </row>
    <row r="2160" spans="1:20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45</v>
      </c>
      <c r="J2160">
        <v>90</v>
      </c>
      <c r="K2160">
        <v>135</v>
      </c>
      <c r="L2160">
        <v>573</v>
      </c>
      <c r="M2160">
        <v>5</v>
      </c>
      <c r="N2160" s="2">
        <v>42004</v>
      </c>
      <c r="O2160" s="19" t="str">
        <f>VLOOKUP(Coffee_data[[#This Row],[Area Code]],Location!$B$1:$E$157,2,FALSE)</f>
        <v>Missouri</v>
      </c>
      <c r="P2160" s="19" t="str">
        <f>VLOOKUP(Coffee_data[[#This Row],[Area Code]],Location!$B$1:$E$157,3,FALSE)</f>
        <v>Central</v>
      </c>
      <c r="Q2160" s="19" t="str">
        <f>VLOOKUP(Coffee_data[[#This Row],[Area Code]],Location!$B$1:$E$157,4,FALSE)</f>
        <v>Small Market</v>
      </c>
      <c r="R2160" s="56" t="str">
        <f>HLOOKUP(Coffee_data[[#This Row],[ProductId]],Product!$B$4:$O$7,2,FALSE)</f>
        <v>Regular</v>
      </c>
      <c r="S2160" s="56" t="str">
        <f>HLOOKUP(Coffee_data[[#This Row],[ProductId]],Product!$B$4:$O$7,3,FALSE)</f>
        <v>Espresso</v>
      </c>
      <c r="T2160" s="56" t="str">
        <f>HLOOKUP(Coffee_data[[#This Row],[ProductId]],Product!$B$4:$O$7,4,FALSE)</f>
        <v>Caffe Mocha</v>
      </c>
    </row>
    <row r="2161" spans="1:20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44</v>
      </c>
      <c r="J2161">
        <v>80</v>
      </c>
      <c r="K2161">
        <v>124</v>
      </c>
      <c r="L2161">
        <v>573</v>
      </c>
      <c r="M2161">
        <v>6</v>
      </c>
      <c r="N2161" s="2">
        <v>42004</v>
      </c>
      <c r="O2161" s="19" t="str">
        <f>VLOOKUP(Coffee_data[[#This Row],[Area Code]],Location!$B$1:$E$157,2,FALSE)</f>
        <v>Missouri</v>
      </c>
      <c r="P2161" s="19" t="str">
        <f>VLOOKUP(Coffee_data[[#This Row],[Area Code]],Location!$B$1:$E$157,3,FALSE)</f>
        <v>Central</v>
      </c>
      <c r="Q2161" s="19" t="str">
        <f>VLOOKUP(Coffee_data[[#This Row],[Area Code]],Location!$B$1:$E$157,4,FALSE)</f>
        <v>Small Market</v>
      </c>
      <c r="R2161" s="56" t="str">
        <f>HLOOKUP(Coffee_data[[#This Row],[ProductId]],Product!$B$4:$O$7,2,FALSE)</f>
        <v>Decaf</v>
      </c>
      <c r="S2161" s="56" t="str">
        <f>HLOOKUP(Coffee_data[[#This Row],[ProductId]],Product!$B$4:$O$7,3,FALSE)</f>
        <v>Espresso</v>
      </c>
      <c r="T2161" s="56" t="str">
        <f>HLOOKUP(Coffee_data[[#This Row],[ProductId]],Product!$B$4:$O$7,4,FALSE)</f>
        <v>Decaf Espresso</v>
      </c>
    </row>
    <row r="2162" spans="1:20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192</v>
      </c>
      <c r="L2162">
        <v>314</v>
      </c>
      <c r="M2162">
        <v>2</v>
      </c>
      <c r="N2162" s="2">
        <v>42004</v>
      </c>
      <c r="O2162" s="19" t="str">
        <f>VLOOKUP(Coffee_data[[#This Row],[Area Code]],Location!$B$1:$E$157,2,FALSE)</f>
        <v>Missouri</v>
      </c>
      <c r="P2162" s="19" t="str">
        <f>VLOOKUP(Coffee_data[[#This Row],[Area Code]],Location!$B$1:$E$157,3,FALSE)</f>
        <v>Central</v>
      </c>
      <c r="Q2162" s="19" t="str">
        <f>VLOOKUP(Coffee_data[[#This Row],[Area Code]],Location!$B$1:$E$157,4,FALSE)</f>
        <v>Small Market</v>
      </c>
      <c r="R2162" s="56" t="str">
        <f>HLOOKUP(Coffee_data[[#This Row],[ProductId]],Product!$B$4:$O$7,2,FALSE)</f>
        <v>Regular</v>
      </c>
      <c r="S2162" s="56" t="str">
        <f>HLOOKUP(Coffee_data[[#This Row],[ProductId]],Product!$B$4:$O$7,3,FALSE)</f>
        <v>Coffee</v>
      </c>
      <c r="T2162" s="56" t="str">
        <f>HLOOKUP(Coffee_data[[#This Row],[ProductId]],Product!$B$4:$O$7,4,FALSE)</f>
        <v>Columbian</v>
      </c>
    </row>
    <row r="2163" spans="1:20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173</v>
      </c>
      <c r="L2163">
        <v>314</v>
      </c>
      <c r="M2163">
        <v>3</v>
      </c>
      <c r="N2163" s="2">
        <v>42004</v>
      </c>
      <c r="O2163" s="19" t="str">
        <f>VLOOKUP(Coffee_data[[#This Row],[Area Code]],Location!$B$1:$E$157,2,FALSE)</f>
        <v>Missouri</v>
      </c>
      <c r="P2163" s="19" t="str">
        <f>VLOOKUP(Coffee_data[[#This Row],[Area Code]],Location!$B$1:$E$157,3,FALSE)</f>
        <v>Central</v>
      </c>
      <c r="Q2163" s="19" t="str">
        <f>VLOOKUP(Coffee_data[[#This Row],[Area Code]],Location!$B$1:$E$157,4,FALSE)</f>
        <v>Small Market</v>
      </c>
      <c r="R2163" s="56" t="str">
        <f>HLOOKUP(Coffee_data[[#This Row],[ProductId]],Product!$B$4:$O$7,2,FALSE)</f>
        <v>Decaf</v>
      </c>
      <c r="S2163" s="56" t="str">
        <f>HLOOKUP(Coffee_data[[#This Row],[ProductId]],Product!$B$4:$O$7,3,FALSE)</f>
        <v>Coffee</v>
      </c>
      <c r="T2163" s="56" t="str">
        <f>HLOOKUP(Coffee_data[[#This Row],[ProductId]],Product!$B$4:$O$7,4,FALSE)</f>
        <v>Decaf Irish Cream</v>
      </c>
    </row>
    <row r="2164" spans="1:20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62</v>
      </c>
      <c r="L2164">
        <v>567</v>
      </c>
      <c r="M2164">
        <v>8</v>
      </c>
      <c r="N2164" s="2">
        <v>42004</v>
      </c>
      <c r="O2164" s="19" t="str">
        <f>VLOOKUP(Coffee_data[[#This Row],[Area Code]],Location!$B$1:$E$157,2,FALSE)</f>
        <v>Ohio</v>
      </c>
      <c r="P2164" s="19" t="str">
        <f>VLOOKUP(Coffee_data[[#This Row],[Area Code]],Location!$B$1:$E$157,3,FALSE)</f>
        <v>Central</v>
      </c>
      <c r="Q2164" s="19" t="str">
        <f>VLOOKUP(Coffee_data[[#This Row],[Area Code]],Location!$B$1:$E$157,4,FALSE)</f>
        <v>Major Market</v>
      </c>
      <c r="R2164" s="56" t="str">
        <f>HLOOKUP(Coffee_data[[#This Row],[ProductId]],Product!$B$4:$O$7,2,FALSE)</f>
        <v>Decaf</v>
      </c>
      <c r="S2164" s="56" t="str">
        <f>HLOOKUP(Coffee_data[[#This Row],[ProductId]],Product!$B$4:$O$7,3,FALSE)</f>
        <v>Herbal Tea</v>
      </c>
      <c r="T2164" s="56" t="str">
        <f>HLOOKUP(Coffee_data[[#This Row],[ProductId]],Product!$B$4:$O$7,4,FALSE)</f>
        <v>Chamomile</v>
      </c>
    </row>
    <row r="2165" spans="1:20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61</v>
      </c>
      <c r="L2165">
        <v>614</v>
      </c>
      <c r="M2165">
        <v>9</v>
      </c>
      <c r="N2165" s="2">
        <v>42004</v>
      </c>
      <c r="O2165" s="19" t="str">
        <f>VLOOKUP(Coffee_data[[#This Row],[Area Code]],Location!$B$1:$E$157,2,FALSE)</f>
        <v>Ohio</v>
      </c>
      <c r="P2165" s="19" t="str">
        <f>VLOOKUP(Coffee_data[[#This Row],[Area Code]],Location!$B$1:$E$157,3,FALSE)</f>
        <v>Central</v>
      </c>
      <c r="Q2165" s="19" t="str">
        <f>VLOOKUP(Coffee_data[[#This Row],[Area Code]],Location!$B$1:$E$157,4,FALSE)</f>
        <v>Major Market</v>
      </c>
      <c r="R2165" s="56" t="str">
        <f>HLOOKUP(Coffee_data[[#This Row],[ProductId]],Product!$B$4:$O$7,2,FALSE)</f>
        <v>Decaf</v>
      </c>
      <c r="S2165" s="56" t="str">
        <f>HLOOKUP(Coffee_data[[#This Row],[ProductId]],Product!$B$4:$O$7,3,FALSE)</f>
        <v>Herbal Tea</v>
      </c>
      <c r="T2165" s="56" t="str">
        <f>HLOOKUP(Coffee_data[[#This Row],[ProductId]],Product!$B$4:$O$7,4,FALSE)</f>
        <v>Lemon</v>
      </c>
    </row>
    <row r="2166" spans="1:20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59</v>
      </c>
      <c r="J2166">
        <v>110</v>
      </c>
      <c r="K2166">
        <v>180</v>
      </c>
      <c r="L2166">
        <v>513</v>
      </c>
      <c r="M2166">
        <v>11</v>
      </c>
      <c r="N2166" s="2">
        <v>42004</v>
      </c>
      <c r="O2166" s="19" t="str">
        <f>VLOOKUP(Coffee_data[[#This Row],[Area Code]],Location!$B$1:$E$157,2,FALSE)</f>
        <v>Ohio</v>
      </c>
      <c r="P2166" s="19" t="str">
        <f>VLOOKUP(Coffee_data[[#This Row],[Area Code]],Location!$B$1:$E$157,3,FALSE)</f>
        <v>Central</v>
      </c>
      <c r="Q2166" s="19" t="str">
        <f>VLOOKUP(Coffee_data[[#This Row],[Area Code]],Location!$B$1:$E$157,4,FALSE)</f>
        <v>Major Market</v>
      </c>
      <c r="R2166" s="56" t="str">
        <f>HLOOKUP(Coffee_data[[#This Row],[ProductId]],Product!$B$4:$O$7,2,FALSE)</f>
        <v>Regular</v>
      </c>
      <c r="S2166" s="56" t="str">
        <f>HLOOKUP(Coffee_data[[#This Row],[ProductId]],Product!$B$4:$O$7,3,FALSE)</f>
        <v>Tea</v>
      </c>
      <c r="T2166" s="56" t="str">
        <f>HLOOKUP(Coffee_data[[#This Row],[ProductId]],Product!$B$4:$O$7,4,FALSE)</f>
        <v>Darjeeling</v>
      </c>
    </row>
    <row r="2167" spans="1:20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42004</v>
      </c>
      <c r="O2167" s="19" t="str">
        <f>VLOOKUP(Coffee_data[[#This Row],[Area Code]],Location!$B$1:$E$157,2,FALSE)</f>
        <v>Ohio</v>
      </c>
      <c r="P2167" s="19" t="str">
        <f>VLOOKUP(Coffee_data[[#This Row],[Area Code]],Location!$B$1:$E$157,3,FALSE)</f>
        <v>Central</v>
      </c>
      <c r="Q2167" s="19" t="str">
        <f>VLOOKUP(Coffee_data[[#This Row],[Area Code]],Location!$B$1:$E$157,4,FALSE)</f>
        <v>Major Market</v>
      </c>
      <c r="R2167" s="56" t="str">
        <f>HLOOKUP(Coffee_data[[#This Row],[ProductId]],Product!$B$4:$O$7,2,FALSE)</f>
        <v>Regular</v>
      </c>
      <c r="S2167" s="56" t="str">
        <f>HLOOKUP(Coffee_data[[#This Row],[ProductId]],Product!$B$4:$O$7,3,FALSE)</f>
        <v>Tea</v>
      </c>
      <c r="T2167" s="56" t="str">
        <f>HLOOKUP(Coffee_data[[#This Row],[ProductId]],Product!$B$4:$O$7,4,FALSE)</f>
        <v>Earl Grey</v>
      </c>
    </row>
    <row r="2168" spans="1:20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160</v>
      </c>
      <c r="J2168">
        <v>210</v>
      </c>
      <c r="K2168">
        <v>400</v>
      </c>
      <c r="L2168">
        <v>234</v>
      </c>
      <c r="M2168">
        <v>5</v>
      </c>
      <c r="N2168" s="2">
        <v>42004</v>
      </c>
      <c r="O2168" s="19" t="str">
        <f>VLOOKUP(Coffee_data[[#This Row],[Area Code]],Location!$B$1:$E$157,2,FALSE)</f>
        <v>Ohio</v>
      </c>
      <c r="P2168" s="19" t="str">
        <f>VLOOKUP(Coffee_data[[#This Row],[Area Code]],Location!$B$1:$E$157,3,FALSE)</f>
        <v>Central</v>
      </c>
      <c r="Q2168" s="19" t="str">
        <f>VLOOKUP(Coffee_data[[#This Row],[Area Code]],Location!$B$1:$E$157,4,FALSE)</f>
        <v>Major Market</v>
      </c>
      <c r="R2168" s="56" t="str">
        <f>HLOOKUP(Coffee_data[[#This Row],[ProductId]],Product!$B$4:$O$7,2,FALSE)</f>
        <v>Regular</v>
      </c>
      <c r="S2168" s="56" t="str">
        <f>HLOOKUP(Coffee_data[[#This Row],[ProductId]],Product!$B$4:$O$7,3,FALSE)</f>
        <v>Espresso</v>
      </c>
      <c r="T2168" s="56" t="str">
        <f>HLOOKUP(Coffee_data[[#This Row],[ProductId]],Product!$B$4:$O$7,4,FALSE)</f>
        <v>Caffe Mocha</v>
      </c>
    </row>
    <row r="2169" spans="1:20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156</v>
      </c>
      <c r="L2169">
        <v>937</v>
      </c>
      <c r="M2169">
        <v>6</v>
      </c>
      <c r="N2169" s="2">
        <v>42004</v>
      </c>
      <c r="O2169" s="19" t="str">
        <f>VLOOKUP(Coffee_data[[#This Row],[Area Code]],Location!$B$1:$E$157,2,FALSE)</f>
        <v>Ohio</v>
      </c>
      <c r="P2169" s="19" t="str">
        <f>VLOOKUP(Coffee_data[[#This Row],[Area Code]],Location!$B$1:$E$157,3,FALSE)</f>
        <v>Central</v>
      </c>
      <c r="Q2169" s="19" t="str">
        <f>VLOOKUP(Coffee_data[[#This Row],[Area Code]],Location!$B$1:$E$157,4,FALSE)</f>
        <v>Major Market</v>
      </c>
      <c r="R2169" s="56" t="str">
        <f>HLOOKUP(Coffee_data[[#This Row],[ProductId]],Product!$B$4:$O$7,2,FALSE)</f>
        <v>Decaf</v>
      </c>
      <c r="S2169" s="56" t="str">
        <f>HLOOKUP(Coffee_data[[#This Row],[ProductId]],Product!$B$4:$O$7,3,FALSE)</f>
        <v>Espresso</v>
      </c>
      <c r="T2169" s="56" t="str">
        <f>HLOOKUP(Coffee_data[[#This Row],[ProductId]],Product!$B$4:$O$7,4,FALSE)</f>
        <v>Decaf Espresso</v>
      </c>
    </row>
    <row r="2170" spans="1:20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59</v>
      </c>
      <c r="J2170">
        <v>80</v>
      </c>
      <c r="K2170">
        <v>140</v>
      </c>
      <c r="L2170">
        <v>330</v>
      </c>
      <c r="M2170">
        <v>1</v>
      </c>
      <c r="N2170" s="2">
        <v>42004</v>
      </c>
      <c r="O2170" s="19" t="str">
        <f>VLOOKUP(Coffee_data[[#This Row],[Area Code]],Location!$B$1:$E$157,2,FALSE)</f>
        <v>Ohio</v>
      </c>
      <c r="P2170" s="19" t="str">
        <f>VLOOKUP(Coffee_data[[#This Row],[Area Code]],Location!$B$1:$E$157,3,FALSE)</f>
        <v>Central</v>
      </c>
      <c r="Q2170" s="19" t="str">
        <f>VLOOKUP(Coffee_data[[#This Row],[Area Code]],Location!$B$1:$E$157,4,FALSE)</f>
        <v>Major Market</v>
      </c>
      <c r="R2170" s="56" t="str">
        <f>HLOOKUP(Coffee_data[[#This Row],[ProductId]],Product!$B$4:$O$7,2,FALSE)</f>
        <v>Regular</v>
      </c>
      <c r="S2170" s="56" t="str">
        <f>HLOOKUP(Coffee_data[[#This Row],[ProductId]],Product!$B$4:$O$7,3,FALSE)</f>
        <v>Coffee</v>
      </c>
      <c r="T2170" s="56" t="str">
        <f>HLOOKUP(Coffee_data[[#This Row],[ProductId]],Product!$B$4:$O$7,4,FALSE)</f>
        <v>Amaretto</v>
      </c>
    </row>
    <row r="2171" spans="1:20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58</v>
      </c>
      <c r="J2171">
        <v>80</v>
      </c>
      <c r="K2171">
        <v>140</v>
      </c>
      <c r="L2171">
        <v>614</v>
      </c>
      <c r="M2171">
        <v>2</v>
      </c>
      <c r="N2171" s="2">
        <v>42004</v>
      </c>
      <c r="O2171" s="19" t="str">
        <f>VLOOKUP(Coffee_data[[#This Row],[Area Code]],Location!$B$1:$E$157,2,FALSE)</f>
        <v>Ohio</v>
      </c>
      <c r="P2171" s="19" t="str">
        <f>VLOOKUP(Coffee_data[[#This Row],[Area Code]],Location!$B$1:$E$157,3,FALSE)</f>
        <v>Central</v>
      </c>
      <c r="Q2171" s="19" t="str">
        <f>VLOOKUP(Coffee_data[[#This Row],[Area Code]],Location!$B$1:$E$157,4,FALSE)</f>
        <v>Major Market</v>
      </c>
      <c r="R2171" s="56" t="str">
        <f>HLOOKUP(Coffee_data[[#This Row],[ProductId]],Product!$B$4:$O$7,2,FALSE)</f>
        <v>Regular</v>
      </c>
      <c r="S2171" s="56" t="str">
        <f>HLOOKUP(Coffee_data[[#This Row],[ProductId]],Product!$B$4:$O$7,3,FALSE)</f>
        <v>Coffee</v>
      </c>
      <c r="T2171" s="56" t="str">
        <f>HLOOKUP(Coffee_data[[#This Row],[ProductId]],Product!$B$4:$O$7,4,FALSE)</f>
        <v>Columbian</v>
      </c>
    </row>
    <row r="2172" spans="1:20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147</v>
      </c>
      <c r="L2172">
        <v>513</v>
      </c>
      <c r="M2172">
        <v>3</v>
      </c>
      <c r="N2172" s="2">
        <v>42004</v>
      </c>
      <c r="O2172" s="19" t="str">
        <f>VLOOKUP(Coffee_data[[#This Row],[Area Code]],Location!$B$1:$E$157,2,FALSE)</f>
        <v>Ohio</v>
      </c>
      <c r="P2172" s="19" t="str">
        <f>VLOOKUP(Coffee_data[[#This Row],[Area Code]],Location!$B$1:$E$157,3,FALSE)</f>
        <v>Central</v>
      </c>
      <c r="Q2172" s="19" t="str">
        <f>VLOOKUP(Coffee_data[[#This Row],[Area Code]],Location!$B$1:$E$157,4,FALSE)</f>
        <v>Major Market</v>
      </c>
      <c r="R2172" s="56" t="str">
        <f>HLOOKUP(Coffee_data[[#This Row],[ProductId]],Product!$B$4:$O$7,2,FALSE)</f>
        <v>Decaf</v>
      </c>
      <c r="S2172" s="56" t="str">
        <f>HLOOKUP(Coffee_data[[#This Row],[ProductId]],Product!$B$4:$O$7,3,FALSE)</f>
        <v>Coffee</v>
      </c>
      <c r="T2172" s="56" t="str">
        <f>HLOOKUP(Coffee_data[[#This Row],[ProductId]],Product!$B$4:$O$7,4,FALSE)</f>
        <v>Decaf Irish Cream</v>
      </c>
    </row>
    <row r="2173" spans="1:20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58</v>
      </c>
      <c r="J2173">
        <v>100</v>
      </c>
      <c r="K2173">
        <v>150</v>
      </c>
      <c r="L2173">
        <v>715</v>
      </c>
      <c r="M2173">
        <v>8</v>
      </c>
      <c r="N2173" s="2">
        <v>42004</v>
      </c>
      <c r="O2173" s="19" t="str">
        <f>VLOOKUP(Coffee_data[[#This Row],[Area Code]],Location!$B$1:$E$157,2,FALSE)</f>
        <v>Wisconsin</v>
      </c>
      <c r="P2173" s="19" t="str">
        <f>VLOOKUP(Coffee_data[[#This Row],[Area Code]],Location!$B$1:$E$157,3,FALSE)</f>
        <v>Central</v>
      </c>
      <c r="Q2173" s="19" t="str">
        <f>VLOOKUP(Coffee_data[[#This Row],[Area Code]],Location!$B$1:$E$157,4,FALSE)</f>
        <v>Small Market</v>
      </c>
      <c r="R2173" s="56" t="str">
        <f>HLOOKUP(Coffee_data[[#This Row],[ProductId]],Product!$B$4:$O$7,2,FALSE)</f>
        <v>Decaf</v>
      </c>
      <c r="S2173" s="56" t="str">
        <f>HLOOKUP(Coffee_data[[#This Row],[ProductId]],Product!$B$4:$O$7,3,FALSE)</f>
        <v>Herbal Tea</v>
      </c>
      <c r="T2173" s="56" t="str">
        <f>HLOOKUP(Coffee_data[[#This Row],[ProductId]],Product!$B$4:$O$7,4,FALSE)</f>
        <v>Chamomile</v>
      </c>
    </row>
    <row r="2174" spans="1:20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42004</v>
      </c>
      <c r="O2174" s="19" t="str">
        <f>VLOOKUP(Coffee_data[[#This Row],[Area Code]],Location!$B$1:$E$157,2,FALSE)</f>
        <v>Wisconsin</v>
      </c>
      <c r="P2174" s="19" t="str">
        <f>VLOOKUP(Coffee_data[[#This Row],[Area Code]],Location!$B$1:$E$157,3,FALSE)</f>
        <v>Central</v>
      </c>
      <c r="Q2174" s="19" t="str">
        <f>VLOOKUP(Coffee_data[[#This Row],[Area Code]],Location!$B$1:$E$157,4,FALSE)</f>
        <v>Small Market</v>
      </c>
      <c r="R2174" s="56" t="str">
        <f>HLOOKUP(Coffee_data[[#This Row],[ProductId]],Product!$B$4:$O$7,2,FALSE)</f>
        <v>Decaf</v>
      </c>
      <c r="S2174" s="56" t="str">
        <f>HLOOKUP(Coffee_data[[#This Row],[ProductId]],Product!$B$4:$O$7,3,FALSE)</f>
        <v>Herbal Tea</v>
      </c>
      <c r="T2174" s="56" t="str">
        <f>HLOOKUP(Coffee_data[[#This Row],[ProductId]],Product!$B$4:$O$7,4,FALSE)</f>
        <v>Lemon</v>
      </c>
    </row>
    <row r="2175" spans="1:20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39</v>
      </c>
      <c r="J2175">
        <v>80</v>
      </c>
      <c r="K2175">
        <v>141</v>
      </c>
      <c r="L2175">
        <v>608</v>
      </c>
      <c r="M2175">
        <v>11</v>
      </c>
      <c r="N2175" s="2">
        <v>42004</v>
      </c>
      <c r="O2175" s="19" t="str">
        <f>VLOOKUP(Coffee_data[[#This Row],[Area Code]],Location!$B$1:$E$157,2,FALSE)</f>
        <v>Wisconsin</v>
      </c>
      <c r="P2175" s="19" t="str">
        <f>VLOOKUP(Coffee_data[[#This Row],[Area Code]],Location!$B$1:$E$157,3,FALSE)</f>
        <v>Central</v>
      </c>
      <c r="Q2175" s="19" t="str">
        <f>VLOOKUP(Coffee_data[[#This Row],[Area Code]],Location!$B$1:$E$157,4,FALSE)</f>
        <v>Small Market</v>
      </c>
      <c r="R2175" s="56" t="str">
        <f>HLOOKUP(Coffee_data[[#This Row],[ProductId]],Product!$B$4:$O$7,2,FALSE)</f>
        <v>Regular</v>
      </c>
      <c r="S2175" s="56" t="str">
        <f>HLOOKUP(Coffee_data[[#This Row],[ProductId]],Product!$B$4:$O$7,3,FALSE)</f>
        <v>Tea</v>
      </c>
      <c r="T2175" s="56" t="str">
        <f>HLOOKUP(Coffee_data[[#This Row],[ProductId]],Product!$B$4:$O$7,4,FALSE)</f>
        <v>Darjeeling</v>
      </c>
    </row>
    <row r="2176" spans="1:20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72</v>
      </c>
      <c r="J2176">
        <v>90</v>
      </c>
      <c r="K2176">
        <v>138</v>
      </c>
      <c r="L2176">
        <v>262</v>
      </c>
      <c r="M2176">
        <v>12</v>
      </c>
      <c r="N2176" s="2">
        <v>42004</v>
      </c>
      <c r="O2176" s="19" t="str">
        <f>VLOOKUP(Coffee_data[[#This Row],[Area Code]],Location!$B$1:$E$157,2,FALSE)</f>
        <v>Wisconsin</v>
      </c>
      <c r="P2176" s="19" t="str">
        <f>VLOOKUP(Coffee_data[[#This Row],[Area Code]],Location!$B$1:$E$157,3,FALSE)</f>
        <v>Central</v>
      </c>
      <c r="Q2176" s="19" t="str">
        <f>VLOOKUP(Coffee_data[[#This Row],[Area Code]],Location!$B$1:$E$157,4,FALSE)</f>
        <v>Small Market</v>
      </c>
      <c r="R2176" s="56" t="str">
        <f>HLOOKUP(Coffee_data[[#This Row],[ProductId]],Product!$B$4:$O$7,2,FALSE)</f>
        <v>Regular</v>
      </c>
      <c r="S2176" s="56" t="str">
        <f>HLOOKUP(Coffee_data[[#This Row],[ProductId]],Product!$B$4:$O$7,3,FALSE)</f>
        <v>Tea</v>
      </c>
      <c r="T2176" s="56" t="str">
        <f>HLOOKUP(Coffee_data[[#This Row],[ProductId]],Product!$B$4:$O$7,4,FALSE)</f>
        <v>Earl Grey</v>
      </c>
    </row>
    <row r="2177" spans="1:20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165</v>
      </c>
      <c r="L2177">
        <v>262</v>
      </c>
      <c r="M2177">
        <v>5</v>
      </c>
      <c r="N2177" s="2">
        <v>42004</v>
      </c>
      <c r="O2177" s="19" t="str">
        <f>VLOOKUP(Coffee_data[[#This Row],[Area Code]],Location!$B$1:$E$157,2,FALSE)</f>
        <v>Wisconsin</v>
      </c>
      <c r="P2177" s="19" t="str">
        <f>VLOOKUP(Coffee_data[[#This Row],[Area Code]],Location!$B$1:$E$157,3,FALSE)</f>
        <v>Central</v>
      </c>
      <c r="Q2177" s="19" t="str">
        <f>VLOOKUP(Coffee_data[[#This Row],[Area Code]],Location!$B$1:$E$157,4,FALSE)</f>
        <v>Small Market</v>
      </c>
      <c r="R2177" s="56" t="str">
        <f>HLOOKUP(Coffee_data[[#This Row],[ProductId]],Product!$B$4:$O$7,2,FALSE)</f>
        <v>Regular</v>
      </c>
      <c r="S2177" s="56" t="str">
        <f>HLOOKUP(Coffee_data[[#This Row],[ProductId]],Product!$B$4:$O$7,3,FALSE)</f>
        <v>Espresso</v>
      </c>
      <c r="T2177" s="56" t="str">
        <f>HLOOKUP(Coffee_data[[#This Row],[ProductId]],Product!$B$4:$O$7,4,FALSE)</f>
        <v>Caffe Mocha</v>
      </c>
    </row>
    <row r="2178" spans="1:20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44</v>
      </c>
      <c r="J2178">
        <v>70</v>
      </c>
      <c r="K2178">
        <v>114</v>
      </c>
      <c r="L2178">
        <v>715</v>
      </c>
      <c r="M2178">
        <v>6</v>
      </c>
      <c r="N2178" s="2">
        <v>42004</v>
      </c>
      <c r="O2178" s="19" t="str">
        <f>VLOOKUP(Coffee_data[[#This Row],[Area Code]],Location!$B$1:$E$157,2,FALSE)</f>
        <v>Wisconsin</v>
      </c>
      <c r="P2178" s="19" t="str">
        <f>VLOOKUP(Coffee_data[[#This Row],[Area Code]],Location!$B$1:$E$157,3,FALSE)</f>
        <v>Central</v>
      </c>
      <c r="Q2178" s="19" t="str">
        <f>VLOOKUP(Coffee_data[[#This Row],[Area Code]],Location!$B$1:$E$157,4,FALSE)</f>
        <v>Small Market</v>
      </c>
      <c r="R2178" s="56" t="str">
        <f>HLOOKUP(Coffee_data[[#This Row],[ProductId]],Product!$B$4:$O$7,2,FALSE)</f>
        <v>Decaf</v>
      </c>
      <c r="S2178" s="56" t="str">
        <f>HLOOKUP(Coffee_data[[#This Row],[ProductId]],Product!$B$4:$O$7,3,FALSE)</f>
        <v>Espresso</v>
      </c>
      <c r="T2178" s="56" t="str">
        <f>HLOOKUP(Coffee_data[[#This Row],[ProductId]],Product!$B$4:$O$7,4,FALSE)</f>
        <v>Decaf Espresso</v>
      </c>
    </row>
    <row r="2179" spans="1:20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51</v>
      </c>
      <c r="J2179">
        <v>70</v>
      </c>
      <c r="K2179">
        <v>120</v>
      </c>
      <c r="L2179">
        <v>608</v>
      </c>
      <c r="M2179">
        <v>1</v>
      </c>
      <c r="N2179" s="2">
        <v>42004</v>
      </c>
      <c r="O2179" s="19" t="str">
        <f>VLOOKUP(Coffee_data[[#This Row],[Area Code]],Location!$B$1:$E$157,2,FALSE)</f>
        <v>Wisconsin</v>
      </c>
      <c r="P2179" s="19" t="str">
        <f>VLOOKUP(Coffee_data[[#This Row],[Area Code]],Location!$B$1:$E$157,3,FALSE)</f>
        <v>Central</v>
      </c>
      <c r="Q2179" s="19" t="str">
        <f>VLOOKUP(Coffee_data[[#This Row],[Area Code]],Location!$B$1:$E$157,4,FALSE)</f>
        <v>Small Market</v>
      </c>
      <c r="R2179" s="56" t="str">
        <f>HLOOKUP(Coffee_data[[#This Row],[ProductId]],Product!$B$4:$O$7,2,FALSE)</f>
        <v>Regular</v>
      </c>
      <c r="S2179" s="56" t="str">
        <f>HLOOKUP(Coffee_data[[#This Row],[ProductId]],Product!$B$4:$O$7,3,FALSE)</f>
        <v>Coffee</v>
      </c>
      <c r="T2179" s="56" t="str">
        <f>HLOOKUP(Coffee_data[[#This Row],[ProductId]],Product!$B$4:$O$7,4,FALSE)</f>
        <v>Amaretto</v>
      </c>
    </row>
    <row r="2180" spans="1:20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78</v>
      </c>
      <c r="J2180">
        <v>110</v>
      </c>
      <c r="K2180">
        <v>190</v>
      </c>
      <c r="L2180">
        <v>715</v>
      </c>
      <c r="M2180">
        <v>2</v>
      </c>
      <c r="N2180" s="2">
        <v>42004</v>
      </c>
      <c r="O2180" s="19" t="str">
        <f>VLOOKUP(Coffee_data[[#This Row],[Area Code]],Location!$B$1:$E$157,2,FALSE)</f>
        <v>Wisconsin</v>
      </c>
      <c r="P2180" s="19" t="str">
        <f>VLOOKUP(Coffee_data[[#This Row],[Area Code]],Location!$B$1:$E$157,3,FALSE)</f>
        <v>Central</v>
      </c>
      <c r="Q2180" s="19" t="str">
        <f>VLOOKUP(Coffee_data[[#This Row],[Area Code]],Location!$B$1:$E$157,4,FALSE)</f>
        <v>Small Market</v>
      </c>
      <c r="R2180" s="56" t="str">
        <f>HLOOKUP(Coffee_data[[#This Row],[ProductId]],Product!$B$4:$O$7,2,FALSE)</f>
        <v>Regular</v>
      </c>
      <c r="S2180" s="56" t="str">
        <f>HLOOKUP(Coffee_data[[#This Row],[ProductId]],Product!$B$4:$O$7,3,FALSE)</f>
        <v>Coffee</v>
      </c>
      <c r="T2180" s="56" t="str">
        <f>HLOOKUP(Coffee_data[[#This Row],[ProductId]],Product!$B$4:$O$7,4,FALSE)</f>
        <v>Columbian</v>
      </c>
    </row>
    <row r="2181" spans="1:20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42004</v>
      </c>
      <c r="O2181" s="19" t="str">
        <f>VLOOKUP(Coffee_data[[#This Row],[Area Code]],Location!$B$1:$E$157,2,FALSE)</f>
        <v>Wisconsin</v>
      </c>
      <c r="P2181" s="19" t="str">
        <f>VLOOKUP(Coffee_data[[#This Row],[Area Code]],Location!$B$1:$E$157,3,FALSE)</f>
        <v>Central</v>
      </c>
      <c r="Q2181" s="19" t="str">
        <f>VLOOKUP(Coffee_data[[#This Row],[Area Code]],Location!$B$1:$E$157,4,FALSE)</f>
        <v>Small Market</v>
      </c>
      <c r="R2181" s="56" t="str">
        <f>HLOOKUP(Coffee_data[[#This Row],[ProductId]],Product!$B$4:$O$7,2,FALSE)</f>
        <v>Decaf</v>
      </c>
      <c r="S2181" s="56" t="str">
        <f>HLOOKUP(Coffee_data[[#This Row],[ProductId]],Product!$B$4:$O$7,3,FALSE)</f>
        <v>Coffee</v>
      </c>
      <c r="T2181" s="56" t="str">
        <f>HLOOKUP(Coffee_data[[#This Row],[ProductId]],Product!$B$4:$O$7,4,FALSE)</f>
        <v>Decaf Irish Cream</v>
      </c>
    </row>
    <row r="2182" spans="1:20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69</v>
      </c>
      <c r="J2182">
        <v>80</v>
      </c>
      <c r="K2182">
        <v>131</v>
      </c>
      <c r="L2182">
        <v>860</v>
      </c>
      <c r="M2182">
        <v>9</v>
      </c>
      <c r="N2182" s="2">
        <v>42004</v>
      </c>
      <c r="O2182" s="19" t="str">
        <f>VLOOKUP(Coffee_data[[#This Row],[Area Code]],Location!$B$1:$E$157,2,FALSE)</f>
        <v>Connecticut</v>
      </c>
      <c r="P2182" s="19" t="str">
        <f>VLOOKUP(Coffee_data[[#This Row],[Area Code]],Location!$B$1:$E$157,3,FALSE)</f>
        <v>East</v>
      </c>
      <c r="Q2182" s="19" t="str">
        <f>VLOOKUP(Coffee_data[[#This Row],[Area Code]],Location!$B$1:$E$157,4,FALSE)</f>
        <v>Small Market</v>
      </c>
      <c r="R2182" s="56" t="str">
        <f>HLOOKUP(Coffee_data[[#This Row],[ProductId]],Product!$B$4:$O$7,2,FALSE)</f>
        <v>Decaf</v>
      </c>
      <c r="S2182" s="56" t="str">
        <f>HLOOKUP(Coffee_data[[#This Row],[ProductId]],Product!$B$4:$O$7,3,FALSE)</f>
        <v>Herbal Tea</v>
      </c>
      <c r="T2182" s="56" t="str">
        <f>HLOOKUP(Coffee_data[[#This Row],[ProductId]],Product!$B$4:$O$7,4,FALSE)</f>
        <v>Lemon</v>
      </c>
    </row>
    <row r="2183" spans="1:20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40</v>
      </c>
      <c r="J2183">
        <v>80</v>
      </c>
      <c r="K2183">
        <v>120</v>
      </c>
      <c r="L2183">
        <v>860</v>
      </c>
      <c r="M2183">
        <v>10</v>
      </c>
      <c r="N2183" s="2">
        <v>42004</v>
      </c>
      <c r="O2183" s="19" t="str">
        <f>VLOOKUP(Coffee_data[[#This Row],[Area Code]],Location!$B$1:$E$157,2,FALSE)</f>
        <v>Connecticut</v>
      </c>
      <c r="P2183" s="19" t="str">
        <f>VLOOKUP(Coffee_data[[#This Row],[Area Code]],Location!$B$1:$E$157,3,FALSE)</f>
        <v>East</v>
      </c>
      <c r="Q2183" s="19" t="str">
        <f>VLOOKUP(Coffee_data[[#This Row],[Area Code]],Location!$B$1:$E$157,4,FALSE)</f>
        <v>Small Market</v>
      </c>
      <c r="R2183" s="56" t="str">
        <f>HLOOKUP(Coffee_data[[#This Row],[ProductId]],Product!$B$4:$O$7,2,FALSE)</f>
        <v>Decaf</v>
      </c>
      <c r="S2183" s="56" t="str">
        <f>HLOOKUP(Coffee_data[[#This Row],[ProductId]],Product!$B$4:$O$7,3,FALSE)</f>
        <v>Herbal Tea</v>
      </c>
      <c r="T2183" s="56" t="str">
        <f>HLOOKUP(Coffee_data[[#This Row],[ProductId]],Product!$B$4:$O$7,4,FALSE)</f>
        <v>Mint</v>
      </c>
    </row>
    <row r="2184" spans="1:20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39</v>
      </c>
      <c r="J2184">
        <v>80</v>
      </c>
      <c r="K2184">
        <v>119</v>
      </c>
      <c r="L2184">
        <v>959</v>
      </c>
      <c r="M2184">
        <v>11</v>
      </c>
      <c r="N2184" s="2">
        <v>42004</v>
      </c>
      <c r="O2184" s="19" t="str">
        <f>VLOOKUP(Coffee_data[[#This Row],[Area Code]],Location!$B$1:$E$157,2,FALSE)</f>
        <v>Connecticut</v>
      </c>
      <c r="P2184" s="19" t="str">
        <f>VLOOKUP(Coffee_data[[#This Row],[Area Code]],Location!$B$1:$E$157,3,FALSE)</f>
        <v>East</v>
      </c>
      <c r="Q2184" s="19" t="str">
        <f>VLOOKUP(Coffee_data[[#This Row],[Area Code]],Location!$B$1:$E$157,4,FALSE)</f>
        <v>Small Market</v>
      </c>
      <c r="R2184" s="56" t="str">
        <f>HLOOKUP(Coffee_data[[#This Row],[ProductId]],Product!$B$4:$O$7,2,FALSE)</f>
        <v>Regular</v>
      </c>
      <c r="S2184" s="56" t="str">
        <f>HLOOKUP(Coffee_data[[#This Row],[ProductId]],Product!$B$4:$O$7,3,FALSE)</f>
        <v>Tea</v>
      </c>
      <c r="T2184" s="56" t="str">
        <f>HLOOKUP(Coffee_data[[#This Row],[ProductId]],Product!$B$4:$O$7,4,FALSE)</f>
        <v>Darjeeling</v>
      </c>
    </row>
    <row r="2185" spans="1:20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53</v>
      </c>
      <c r="J2185">
        <v>60</v>
      </c>
      <c r="K2185">
        <v>113</v>
      </c>
      <c r="L2185">
        <v>475</v>
      </c>
      <c r="M2185">
        <v>13</v>
      </c>
      <c r="N2185" s="2">
        <v>42004</v>
      </c>
      <c r="O2185" s="19" t="str">
        <f>VLOOKUP(Coffee_data[[#This Row],[Area Code]],Location!$B$1:$E$157,2,FALSE)</f>
        <v>Connecticut</v>
      </c>
      <c r="P2185" s="19" t="str">
        <f>VLOOKUP(Coffee_data[[#This Row],[Area Code]],Location!$B$1:$E$157,3,FALSE)</f>
        <v>East</v>
      </c>
      <c r="Q2185" s="19" t="str">
        <f>VLOOKUP(Coffee_data[[#This Row],[Area Code]],Location!$B$1:$E$157,4,FALSE)</f>
        <v>Small Market</v>
      </c>
      <c r="R2185" s="56" t="str">
        <f>HLOOKUP(Coffee_data[[#This Row],[ProductId]],Product!$B$4:$O$7,2,FALSE)</f>
        <v>Regular</v>
      </c>
      <c r="S2185" s="56" t="str">
        <f>HLOOKUP(Coffee_data[[#This Row],[ProductId]],Product!$B$4:$O$7,3,FALSE)</f>
        <v>Tea</v>
      </c>
      <c r="T2185" s="56" t="str">
        <f>HLOOKUP(Coffee_data[[#This Row],[ProductId]],Product!$B$4:$O$7,4,FALSE)</f>
        <v>Green Tea</v>
      </c>
    </row>
    <row r="2186" spans="1:20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65</v>
      </c>
      <c r="J2186">
        <v>100</v>
      </c>
      <c r="K2186">
        <v>170</v>
      </c>
      <c r="L2186">
        <v>203</v>
      </c>
      <c r="M2186">
        <v>5</v>
      </c>
      <c r="N2186" s="2">
        <v>42004</v>
      </c>
      <c r="O2186" s="19" t="str">
        <f>VLOOKUP(Coffee_data[[#This Row],[Area Code]],Location!$B$1:$E$157,2,FALSE)</f>
        <v>Connecticut</v>
      </c>
      <c r="P2186" s="19" t="str">
        <f>VLOOKUP(Coffee_data[[#This Row],[Area Code]],Location!$B$1:$E$157,3,FALSE)</f>
        <v>East</v>
      </c>
      <c r="Q2186" s="19" t="str">
        <f>VLOOKUP(Coffee_data[[#This Row],[Area Code]],Location!$B$1:$E$157,4,FALSE)</f>
        <v>Small Market</v>
      </c>
      <c r="R2186" s="56" t="str">
        <f>HLOOKUP(Coffee_data[[#This Row],[ProductId]],Product!$B$4:$O$7,2,FALSE)</f>
        <v>Regular</v>
      </c>
      <c r="S2186" s="56" t="str">
        <f>HLOOKUP(Coffee_data[[#This Row],[ProductId]],Product!$B$4:$O$7,3,FALSE)</f>
        <v>Espresso</v>
      </c>
      <c r="T2186" s="56" t="str">
        <f>HLOOKUP(Coffee_data[[#This Row],[ProductId]],Product!$B$4:$O$7,4,FALSE)</f>
        <v>Caffe Mocha</v>
      </c>
    </row>
    <row r="2187" spans="1:20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44</v>
      </c>
      <c r="J2187">
        <v>70</v>
      </c>
      <c r="K2187">
        <v>126</v>
      </c>
      <c r="L2187">
        <v>203</v>
      </c>
      <c r="M2187">
        <v>6</v>
      </c>
      <c r="N2187" s="2">
        <v>42004</v>
      </c>
      <c r="O2187" s="19" t="str">
        <f>VLOOKUP(Coffee_data[[#This Row],[Area Code]],Location!$B$1:$E$157,2,FALSE)</f>
        <v>Connecticut</v>
      </c>
      <c r="P2187" s="19" t="str">
        <f>VLOOKUP(Coffee_data[[#This Row],[Area Code]],Location!$B$1:$E$157,3,FALSE)</f>
        <v>East</v>
      </c>
      <c r="Q2187" s="19" t="str">
        <f>VLOOKUP(Coffee_data[[#This Row],[Area Code]],Location!$B$1:$E$157,4,FALSE)</f>
        <v>Small Market</v>
      </c>
      <c r="R2187" s="56" t="str">
        <f>HLOOKUP(Coffee_data[[#This Row],[ProductId]],Product!$B$4:$O$7,2,FALSE)</f>
        <v>Decaf</v>
      </c>
      <c r="S2187" s="56" t="str">
        <f>HLOOKUP(Coffee_data[[#This Row],[ProductId]],Product!$B$4:$O$7,3,FALSE)</f>
        <v>Espresso</v>
      </c>
      <c r="T2187" s="56" t="str">
        <f>HLOOKUP(Coffee_data[[#This Row],[ProductId]],Product!$B$4:$O$7,4,FALSE)</f>
        <v>Decaf Espresso</v>
      </c>
    </row>
    <row r="2188" spans="1:20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120</v>
      </c>
      <c r="J2188">
        <v>180</v>
      </c>
      <c r="K2188">
        <v>290</v>
      </c>
      <c r="L2188">
        <v>959</v>
      </c>
      <c r="M2188">
        <v>2</v>
      </c>
      <c r="N2188" s="2">
        <v>42004</v>
      </c>
      <c r="O2188" s="19" t="str">
        <f>VLOOKUP(Coffee_data[[#This Row],[Area Code]],Location!$B$1:$E$157,2,FALSE)</f>
        <v>Connecticut</v>
      </c>
      <c r="P2188" s="19" t="str">
        <f>VLOOKUP(Coffee_data[[#This Row],[Area Code]],Location!$B$1:$E$157,3,FALSE)</f>
        <v>East</v>
      </c>
      <c r="Q2188" s="19" t="str">
        <f>VLOOKUP(Coffee_data[[#This Row],[Area Code]],Location!$B$1:$E$157,4,FALSE)</f>
        <v>Small Market</v>
      </c>
      <c r="R2188" s="56" t="str">
        <f>HLOOKUP(Coffee_data[[#This Row],[ProductId]],Product!$B$4:$O$7,2,FALSE)</f>
        <v>Regular</v>
      </c>
      <c r="S2188" s="56" t="str">
        <f>HLOOKUP(Coffee_data[[#This Row],[ProductId]],Product!$B$4:$O$7,3,FALSE)</f>
        <v>Coffee</v>
      </c>
      <c r="T2188" s="56" t="str">
        <f>HLOOKUP(Coffee_data[[#This Row],[ProductId]],Product!$B$4:$O$7,4,FALSE)</f>
        <v>Columbian</v>
      </c>
    </row>
    <row r="2189" spans="1:20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22</v>
      </c>
      <c r="J2189">
        <v>50</v>
      </c>
      <c r="K2189">
        <v>88</v>
      </c>
      <c r="L2189">
        <v>850</v>
      </c>
      <c r="M2189">
        <v>8</v>
      </c>
      <c r="N2189" s="2">
        <v>42004</v>
      </c>
      <c r="O2189" s="19" t="str">
        <f>VLOOKUP(Coffee_data[[#This Row],[Area Code]],Location!$B$1:$E$157,2,FALSE)</f>
        <v>Florida</v>
      </c>
      <c r="P2189" s="19" t="str">
        <f>VLOOKUP(Coffee_data[[#This Row],[Area Code]],Location!$B$1:$E$157,3,FALSE)</f>
        <v>East</v>
      </c>
      <c r="Q2189" s="19" t="str">
        <f>VLOOKUP(Coffee_data[[#This Row],[Area Code]],Location!$B$1:$E$157,4,FALSE)</f>
        <v>Major Market</v>
      </c>
      <c r="R2189" s="56" t="str">
        <f>HLOOKUP(Coffee_data[[#This Row],[ProductId]],Product!$B$4:$O$7,2,FALSE)</f>
        <v>Decaf</v>
      </c>
      <c r="S2189" s="56" t="str">
        <f>HLOOKUP(Coffee_data[[#This Row],[ProductId]],Product!$B$4:$O$7,3,FALSE)</f>
        <v>Herbal Tea</v>
      </c>
      <c r="T2189" s="56" t="str">
        <f>HLOOKUP(Coffee_data[[#This Row],[ProductId]],Product!$B$4:$O$7,4,FALSE)</f>
        <v>Chamomile</v>
      </c>
    </row>
    <row r="2190" spans="1:20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31</v>
      </c>
      <c r="J2190">
        <v>50</v>
      </c>
      <c r="K2190">
        <v>90</v>
      </c>
      <c r="L2190">
        <v>904</v>
      </c>
      <c r="M2190">
        <v>9</v>
      </c>
      <c r="N2190" s="2">
        <v>42004</v>
      </c>
      <c r="O2190" s="19" t="str">
        <f>VLOOKUP(Coffee_data[[#This Row],[Area Code]],Location!$B$1:$E$157,2,FALSE)</f>
        <v>Florida</v>
      </c>
      <c r="P2190" s="19" t="str">
        <f>VLOOKUP(Coffee_data[[#This Row],[Area Code]],Location!$B$1:$E$157,3,FALSE)</f>
        <v>East</v>
      </c>
      <c r="Q2190" s="19" t="str">
        <f>VLOOKUP(Coffee_data[[#This Row],[Area Code]],Location!$B$1:$E$157,4,FALSE)</f>
        <v>Major Market</v>
      </c>
      <c r="R2190" s="56" t="str">
        <f>HLOOKUP(Coffee_data[[#This Row],[ProductId]],Product!$B$4:$O$7,2,FALSE)</f>
        <v>Decaf</v>
      </c>
      <c r="S2190" s="56" t="str">
        <f>HLOOKUP(Coffee_data[[#This Row],[ProductId]],Product!$B$4:$O$7,3,FALSE)</f>
        <v>Herbal Tea</v>
      </c>
      <c r="T2190" s="56" t="str">
        <f>HLOOKUP(Coffee_data[[#This Row],[ProductId]],Product!$B$4:$O$7,4,FALSE)</f>
        <v>Lemon</v>
      </c>
    </row>
    <row r="2191" spans="1:20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100</v>
      </c>
      <c r="L2191">
        <v>321</v>
      </c>
      <c r="M2191">
        <v>10</v>
      </c>
      <c r="N2191" s="2">
        <v>42004</v>
      </c>
      <c r="O2191" s="19" t="str">
        <f>VLOOKUP(Coffee_data[[#This Row],[Area Code]],Location!$B$1:$E$157,2,FALSE)</f>
        <v>Florida</v>
      </c>
      <c r="P2191" s="19" t="str">
        <f>VLOOKUP(Coffee_data[[#This Row],[Area Code]],Location!$B$1:$E$157,3,FALSE)</f>
        <v>East</v>
      </c>
      <c r="Q2191" s="19" t="str">
        <f>VLOOKUP(Coffee_data[[#This Row],[Area Code]],Location!$B$1:$E$157,4,FALSE)</f>
        <v>Major Market</v>
      </c>
      <c r="R2191" s="56" t="str">
        <f>HLOOKUP(Coffee_data[[#This Row],[ProductId]],Product!$B$4:$O$7,2,FALSE)</f>
        <v>Decaf</v>
      </c>
      <c r="S2191" s="56" t="str">
        <f>HLOOKUP(Coffee_data[[#This Row],[ProductId]],Product!$B$4:$O$7,3,FALSE)</f>
        <v>Herbal Tea</v>
      </c>
      <c r="T2191" s="56" t="str">
        <f>HLOOKUP(Coffee_data[[#This Row],[ProductId]],Product!$B$4:$O$7,4,FALSE)</f>
        <v>Mint</v>
      </c>
    </row>
    <row r="2192" spans="1:20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41</v>
      </c>
      <c r="J2192">
        <v>50</v>
      </c>
      <c r="K2192">
        <v>69</v>
      </c>
      <c r="L2192">
        <v>239</v>
      </c>
      <c r="M2192">
        <v>11</v>
      </c>
      <c r="N2192" s="2">
        <v>42004</v>
      </c>
      <c r="O2192" s="19" t="str">
        <f>VLOOKUP(Coffee_data[[#This Row],[Area Code]],Location!$B$1:$E$157,2,FALSE)</f>
        <v>Florida</v>
      </c>
      <c r="P2192" s="19" t="str">
        <f>VLOOKUP(Coffee_data[[#This Row],[Area Code]],Location!$B$1:$E$157,3,FALSE)</f>
        <v>East</v>
      </c>
      <c r="Q2192" s="19" t="str">
        <f>VLOOKUP(Coffee_data[[#This Row],[Area Code]],Location!$B$1:$E$157,4,FALSE)</f>
        <v>Major Market</v>
      </c>
      <c r="R2192" s="56" t="str">
        <f>HLOOKUP(Coffee_data[[#This Row],[ProductId]],Product!$B$4:$O$7,2,FALSE)</f>
        <v>Regular</v>
      </c>
      <c r="S2192" s="56" t="str">
        <f>HLOOKUP(Coffee_data[[#This Row],[ProductId]],Product!$B$4:$O$7,3,FALSE)</f>
        <v>Tea</v>
      </c>
      <c r="T2192" s="56" t="str">
        <f>HLOOKUP(Coffee_data[[#This Row],[ProductId]],Product!$B$4:$O$7,4,FALSE)</f>
        <v>Darjeeling</v>
      </c>
    </row>
    <row r="2193" spans="1:20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17</v>
      </c>
      <c r="J2193">
        <v>50</v>
      </c>
      <c r="K2193">
        <v>67</v>
      </c>
      <c r="L2193">
        <v>239</v>
      </c>
      <c r="M2193">
        <v>13</v>
      </c>
      <c r="N2193" s="2">
        <v>42004</v>
      </c>
      <c r="O2193" s="19" t="str">
        <f>VLOOKUP(Coffee_data[[#This Row],[Area Code]],Location!$B$1:$E$157,2,FALSE)</f>
        <v>Florida</v>
      </c>
      <c r="P2193" s="19" t="str">
        <f>VLOOKUP(Coffee_data[[#This Row],[Area Code]],Location!$B$1:$E$157,3,FALSE)</f>
        <v>East</v>
      </c>
      <c r="Q2193" s="19" t="str">
        <f>VLOOKUP(Coffee_data[[#This Row],[Area Code]],Location!$B$1:$E$157,4,FALSE)</f>
        <v>Major Market</v>
      </c>
      <c r="R2193" s="56" t="str">
        <f>HLOOKUP(Coffee_data[[#This Row],[ProductId]],Product!$B$4:$O$7,2,FALSE)</f>
        <v>Regular</v>
      </c>
      <c r="S2193" s="56" t="str">
        <f>HLOOKUP(Coffee_data[[#This Row],[ProductId]],Product!$B$4:$O$7,3,FALSE)</f>
        <v>Tea</v>
      </c>
      <c r="T2193" s="56" t="str">
        <f>HLOOKUP(Coffee_data[[#This Row],[ProductId]],Product!$B$4:$O$7,4,FALSE)</f>
        <v>Green Tea</v>
      </c>
    </row>
    <row r="2194" spans="1:20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75</v>
      </c>
      <c r="J2194">
        <v>110</v>
      </c>
      <c r="K2194">
        <v>175</v>
      </c>
      <c r="L2194">
        <v>239</v>
      </c>
      <c r="M2194">
        <v>5</v>
      </c>
      <c r="N2194" s="2">
        <v>42004</v>
      </c>
      <c r="O2194" s="19" t="str">
        <f>VLOOKUP(Coffee_data[[#This Row],[Area Code]],Location!$B$1:$E$157,2,FALSE)</f>
        <v>Florida</v>
      </c>
      <c r="P2194" s="19" t="str">
        <f>VLOOKUP(Coffee_data[[#This Row],[Area Code]],Location!$B$1:$E$157,3,FALSE)</f>
        <v>East</v>
      </c>
      <c r="Q2194" s="19" t="str">
        <f>VLOOKUP(Coffee_data[[#This Row],[Area Code]],Location!$B$1:$E$157,4,FALSE)</f>
        <v>Major Market</v>
      </c>
      <c r="R2194" s="56" t="str">
        <f>HLOOKUP(Coffee_data[[#This Row],[ProductId]],Product!$B$4:$O$7,2,FALSE)</f>
        <v>Regular</v>
      </c>
      <c r="S2194" s="56" t="str">
        <f>HLOOKUP(Coffee_data[[#This Row],[ProductId]],Product!$B$4:$O$7,3,FALSE)</f>
        <v>Espresso</v>
      </c>
      <c r="T2194" s="56" t="str">
        <f>HLOOKUP(Coffee_data[[#This Row],[ProductId]],Product!$B$4:$O$7,4,FALSE)</f>
        <v>Caffe Mocha</v>
      </c>
    </row>
    <row r="2195" spans="1:20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64</v>
      </c>
      <c r="J2195">
        <v>100</v>
      </c>
      <c r="K2195">
        <v>176</v>
      </c>
      <c r="L2195">
        <v>305</v>
      </c>
      <c r="M2195">
        <v>6</v>
      </c>
      <c r="N2195" s="2">
        <v>42004</v>
      </c>
      <c r="O2195" s="19" t="str">
        <f>VLOOKUP(Coffee_data[[#This Row],[Area Code]],Location!$B$1:$E$157,2,FALSE)</f>
        <v>Florida</v>
      </c>
      <c r="P2195" s="19" t="str">
        <f>VLOOKUP(Coffee_data[[#This Row],[Area Code]],Location!$B$1:$E$157,3,FALSE)</f>
        <v>East</v>
      </c>
      <c r="Q2195" s="19" t="str">
        <f>VLOOKUP(Coffee_data[[#This Row],[Area Code]],Location!$B$1:$E$157,4,FALSE)</f>
        <v>Major Market</v>
      </c>
      <c r="R2195" s="56" t="str">
        <f>HLOOKUP(Coffee_data[[#This Row],[ProductId]],Product!$B$4:$O$7,2,FALSE)</f>
        <v>Decaf</v>
      </c>
      <c r="S2195" s="56" t="str">
        <f>HLOOKUP(Coffee_data[[#This Row],[ProductId]],Product!$B$4:$O$7,3,FALSE)</f>
        <v>Espresso</v>
      </c>
      <c r="T2195" s="56" t="str">
        <f>HLOOKUP(Coffee_data[[#This Row],[ProductId]],Product!$B$4:$O$7,4,FALSE)</f>
        <v>Decaf Espresso</v>
      </c>
    </row>
    <row r="2196" spans="1:20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78</v>
      </c>
      <c r="J2196">
        <v>110</v>
      </c>
      <c r="K2196">
        <v>190</v>
      </c>
      <c r="L2196">
        <v>813</v>
      </c>
      <c r="M2196">
        <v>2</v>
      </c>
      <c r="N2196" s="2">
        <v>42004</v>
      </c>
      <c r="O2196" s="19" t="str">
        <f>VLOOKUP(Coffee_data[[#This Row],[Area Code]],Location!$B$1:$E$157,2,FALSE)</f>
        <v>Florida</v>
      </c>
      <c r="P2196" s="19" t="str">
        <f>VLOOKUP(Coffee_data[[#This Row],[Area Code]],Location!$B$1:$E$157,3,FALSE)</f>
        <v>East</v>
      </c>
      <c r="Q2196" s="19" t="str">
        <f>VLOOKUP(Coffee_data[[#This Row],[Area Code]],Location!$B$1:$E$157,4,FALSE)</f>
        <v>Major Market</v>
      </c>
      <c r="R2196" s="56" t="str">
        <f>HLOOKUP(Coffee_data[[#This Row],[ProductId]],Product!$B$4:$O$7,2,FALSE)</f>
        <v>Regular</v>
      </c>
      <c r="S2196" s="56" t="str">
        <f>HLOOKUP(Coffee_data[[#This Row],[ProductId]],Product!$B$4:$O$7,3,FALSE)</f>
        <v>Coffee</v>
      </c>
      <c r="T2196" s="56" t="str">
        <f>HLOOKUP(Coffee_data[[#This Row],[ProductId]],Product!$B$4:$O$7,4,FALSE)</f>
        <v>Columbian</v>
      </c>
    </row>
    <row r="2197" spans="1:20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83</v>
      </c>
      <c r="J2197">
        <v>110</v>
      </c>
      <c r="K2197">
        <v>193</v>
      </c>
      <c r="L2197">
        <v>386</v>
      </c>
      <c r="M2197">
        <v>3</v>
      </c>
      <c r="N2197" s="2">
        <v>42004</v>
      </c>
      <c r="O2197" s="19" t="str">
        <f>VLOOKUP(Coffee_data[[#This Row],[Area Code]],Location!$B$1:$E$157,2,FALSE)</f>
        <v>Florida</v>
      </c>
      <c r="P2197" s="19" t="str">
        <f>VLOOKUP(Coffee_data[[#This Row],[Area Code]],Location!$B$1:$E$157,3,FALSE)</f>
        <v>East</v>
      </c>
      <c r="Q2197" s="19" t="str">
        <f>VLOOKUP(Coffee_data[[#This Row],[Area Code]],Location!$B$1:$E$157,4,FALSE)</f>
        <v>Major Market</v>
      </c>
      <c r="R2197" s="56" t="str">
        <f>HLOOKUP(Coffee_data[[#This Row],[ProductId]],Product!$B$4:$O$7,2,FALSE)</f>
        <v>Decaf</v>
      </c>
      <c r="S2197" s="56" t="str">
        <f>HLOOKUP(Coffee_data[[#This Row],[ProductId]],Product!$B$4:$O$7,3,FALSE)</f>
        <v>Coffee</v>
      </c>
      <c r="T2197" s="56" t="str">
        <f>HLOOKUP(Coffee_data[[#This Row],[ProductId]],Product!$B$4:$O$7,4,FALSE)</f>
        <v>Decaf Irish Cream</v>
      </c>
    </row>
    <row r="2198" spans="1:20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91</v>
      </c>
      <c r="L2198">
        <v>781</v>
      </c>
      <c r="M2198">
        <v>9</v>
      </c>
      <c r="N2198" s="2">
        <v>42004</v>
      </c>
      <c r="O2198" s="19" t="str">
        <f>VLOOKUP(Coffee_data[[#This Row],[Area Code]],Location!$B$1:$E$157,2,FALSE)</f>
        <v>Massachusetts</v>
      </c>
      <c r="P2198" s="19" t="str">
        <f>VLOOKUP(Coffee_data[[#This Row],[Area Code]],Location!$B$1:$E$157,3,FALSE)</f>
        <v>East</v>
      </c>
      <c r="Q2198" s="19" t="str">
        <f>VLOOKUP(Coffee_data[[#This Row],[Area Code]],Location!$B$1:$E$157,4,FALSE)</f>
        <v>Major Market</v>
      </c>
      <c r="R2198" s="56" t="str">
        <f>HLOOKUP(Coffee_data[[#This Row],[ProductId]],Product!$B$4:$O$7,2,FALSE)</f>
        <v>Decaf</v>
      </c>
      <c r="S2198" s="56" t="str">
        <f>HLOOKUP(Coffee_data[[#This Row],[ProductId]],Product!$B$4:$O$7,3,FALSE)</f>
        <v>Herbal Tea</v>
      </c>
      <c r="T2198" s="56" t="str">
        <f>HLOOKUP(Coffee_data[[#This Row],[ProductId]],Product!$B$4:$O$7,4,FALSE)</f>
        <v>Lemon</v>
      </c>
    </row>
    <row r="2199" spans="1:20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41</v>
      </c>
      <c r="J2199">
        <v>50</v>
      </c>
      <c r="K2199">
        <v>69</v>
      </c>
      <c r="L2199">
        <v>781</v>
      </c>
      <c r="M2199">
        <v>11</v>
      </c>
      <c r="N2199" s="2">
        <v>42004</v>
      </c>
      <c r="O2199" s="19" t="str">
        <f>VLOOKUP(Coffee_data[[#This Row],[Area Code]],Location!$B$1:$E$157,2,FALSE)</f>
        <v>Massachusetts</v>
      </c>
      <c r="P2199" s="19" t="str">
        <f>VLOOKUP(Coffee_data[[#This Row],[Area Code]],Location!$B$1:$E$157,3,FALSE)</f>
        <v>East</v>
      </c>
      <c r="Q2199" s="19" t="str">
        <f>VLOOKUP(Coffee_data[[#This Row],[Area Code]],Location!$B$1:$E$157,4,FALSE)</f>
        <v>Major Market</v>
      </c>
      <c r="R2199" s="56" t="str">
        <f>HLOOKUP(Coffee_data[[#This Row],[ProductId]],Product!$B$4:$O$7,2,FALSE)</f>
        <v>Regular</v>
      </c>
      <c r="S2199" s="56" t="str">
        <f>HLOOKUP(Coffee_data[[#This Row],[ProductId]],Product!$B$4:$O$7,3,FALSE)</f>
        <v>Tea</v>
      </c>
      <c r="T2199" s="56" t="str">
        <f>HLOOKUP(Coffee_data[[#This Row],[ProductId]],Product!$B$4:$O$7,4,FALSE)</f>
        <v>Darjeeling</v>
      </c>
    </row>
    <row r="2200" spans="1:20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42004</v>
      </c>
      <c r="O2200" s="19" t="str">
        <f>VLOOKUP(Coffee_data[[#This Row],[Area Code]],Location!$B$1:$E$157,2,FALSE)</f>
        <v>Massachusetts</v>
      </c>
      <c r="P2200" s="19" t="str">
        <f>VLOOKUP(Coffee_data[[#This Row],[Area Code]],Location!$B$1:$E$157,3,FALSE)</f>
        <v>East</v>
      </c>
      <c r="Q2200" s="19" t="str">
        <f>VLOOKUP(Coffee_data[[#This Row],[Area Code]],Location!$B$1:$E$157,4,FALSE)</f>
        <v>Major Market</v>
      </c>
      <c r="R2200" s="56" t="str">
        <f>HLOOKUP(Coffee_data[[#This Row],[ProductId]],Product!$B$4:$O$7,2,FALSE)</f>
        <v>Regular</v>
      </c>
      <c r="S2200" s="56" t="str">
        <f>HLOOKUP(Coffee_data[[#This Row],[ProductId]],Product!$B$4:$O$7,3,FALSE)</f>
        <v>Tea</v>
      </c>
      <c r="T2200" s="56" t="str">
        <f>HLOOKUP(Coffee_data[[#This Row],[ProductId]],Product!$B$4:$O$7,4,FALSE)</f>
        <v>Green Tea</v>
      </c>
    </row>
    <row r="2201" spans="1:20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42004</v>
      </c>
      <c r="O2201" s="19" t="str">
        <f>VLOOKUP(Coffee_data[[#This Row],[Area Code]],Location!$B$1:$E$157,2,FALSE)</f>
        <v>Massachusetts</v>
      </c>
      <c r="P2201" s="19" t="str">
        <f>VLOOKUP(Coffee_data[[#This Row],[Area Code]],Location!$B$1:$E$157,3,FALSE)</f>
        <v>East</v>
      </c>
      <c r="Q2201" s="19" t="str">
        <f>VLOOKUP(Coffee_data[[#This Row],[Area Code]],Location!$B$1:$E$157,4,FALSE)</f>
        <v>Major Market</v>
      </c>
      <c r="R2201" s="56" t="str">
        <f>HLOOKUP(Coffee_data[[#This Row],[ProductId]],Product!$B$4:$O$7,2,FALSE)</f>
        <v>Regular</v>
      </c>
      <c r="S2201" s="56" t="str">
        <f>HLOOKUP(Coffee_data[[#This Row],[ProductId]],Product!$B$4:$O$7,3,FALSE)</f>
        <v>Espresso</v>
      </c>
      <c r="T2201" s="56" t="str">
        <f>HLOOKUP(Coffee_data[[#This Row],[ProductId]],Product!$B$4:$O$7,4,FALSE)</f>
        <v>Caffe Mocha</v>
      </c>
    </row>
    <row r="2202" spans="1:20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156</v>
      </c>
      <c r="J2202">
        <v>170</v>
      </c>
      <c r="K2202">
        <v>330</v>
      </c>
      <c r="L2202">
        <v>617</v>
      </c>
      <c r="M2202">
        <v>7</v>
      </c>
      <c r="N2202" s="2">
        <v>42004</v>
      </c>
      <c r="O2202" s="19" t="str">
        <f>VLOOKUP(Coffee_data[[#This Row],[Area Code]],Location!$B$1:$E$157,2,FALSE)</f>
        <v>Massachusetts</v>
      </c>
      <c r="P2202" s="19" t="str">
        <f>VLOOKUP(Coffee_data[[#This Row],[Area Code]],Location!$B$1:$E$157,3,FALSE)</f>
        <v>East</v>
      </c>
      <c r="Q2202" s="19" t="str">
        <f>VLOOKUP(Coffee_data[[#This Row],[Area Code]],Location!$B$1:$E$157,4,FALSE)</f>
        <v>Major Market</v>
      </c>
      <c r="R2202" s="56" t="str">
        <f>HLOOKUP(Coffee_data[[#This Row],[ProductId]],Product!$B$4:$O$7,2,FALSE)</f>
        <v>Regular</v>
      </c>
      <c r="S2202" s="56" t="str">
        <f>HLOOKUP(Coffee_data[[#This Row],[ProductId]],Product!$B$4:$O$7,3,FALSE)</f>
        <v>Espresso</v>
      </c>
      <c r="T2202" s="56" t="str">
        <f>HLOOKUP(Coffee_data[[#This Row],[ProductId]],Product!$B$4:$O$7,4,FALSE)</f>
        <v>Regular Espresso</v>
      </c>
    </row>
    <row r="2203" spans="1:20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62</v>
      </c>
      <c r="J2203">
        <v>400</v>
      </c>
      <c r="K2203">
        <v>460</v>
      </c>
      <c r="L2203">
        <v>413</v>
      </c>
      <c r="M2203">
        <v>2</v>
      </c>
      <c r="N2203" s="2">
        <v>42004</v>
      </c>
      <c r="O2203" s="19" t="str">
        <f>VLOOKUP(Coffee_data[[#This Row],[Area Code]],Location!$B$1:$E$157,2,FALSE)</f>
        <v>Massachusetts</v>
      </c>
      <c r="P2203" s="19" t="str">
        <f>VLOOKUP(Coffee_data[[#This Row],[Area Code]],Location!$B$1:$E$157,3,FALSE)</f>
        <v>East</v>
      </c>
      <c r="Q2203" s="19" t="str">
        <f>VLOOKUP(Coffee_data[[#This Row],[Area Code]],Location!$B$1:$E$157,4,FALSE)</f>
        <v>Major Market</v>
      </c>
      <c r="R2203" s="56" t="str">
        <f>HLOOKUP(Coffee_data[[#This Row],[ProductId]],Product!$B$4:$O$7,2,FALSE)</f>
        <v>Regular</v>
      </c>
      <c r="S2203" s="56" t="str">
        <f>HLOOKUP(Coffee_data[[#This Row],[ProductId]],Product!$B$4:$O$7,3,FALSE)</f>
        <v>Coffee</v>
      </c>
      <c r="T2203" s="56" t="str">
        <f>HLOOKUP(Coffee_data[[#This Row],[ProductId]],Product!$B$4:$O$7,4,FALSE)</f>
        <v>Columbian</v>
      </c>
    </row>
    <row r="2204" spans="1:20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42004</v>
      </c>
      <c r="O2204" s="19" t="str">
        <f>VLOOKUP(Coffee_data[[#This Row],[Area Code]],Location!$B$1:$E$157,2,FALSE)</f>
        <v>New Hampshire</v>
      </c>
      <c r="P2204" s="19" t="str">
        <f>VLOOKUP(Coffee_data[[#This Row],[Area Code]],Location!$B$1:$E$157,3,FALSE)</f>
        <v>East</v>
      </c>
      <c r="Q2204" s="19" t="str">
        <f>VLOOKUP(Coffee_data[[#This Row],[Area Code]],Location!$B$1:$E$157,4,FALSE)</f>
        <v>Small Market</v>
      </c>
      <c r="R2204" s="56" t="str">
        <f>HLOOKUP(Coffee_data[[#This Row],[ProductId]],Product!$B$4:$O$7,2,FALSE)</f>
        <v>Decaf</v>
      </c>
      <c r="S2204" s="56" t="str">
        <f>HLOOKUP(Coffee_data[[#This Row],[ProductId]],Product!$B$4:$O$7,3,FALSE)</f>
        <v>Herbal Tea</v>
      </c>
      <c r="T2204" s="56" t="str">
        <f>HLOOKUP(Coffee_data[[#This Row],[ProductId]],Product!$B$4:$O$7,4,FALSE)</f>
        <v>Lemon</v>
      </c>
    </row>
    <row r="2205" spans="1:20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51</v>
      </c>
      <c r="L2205">
        <v>603</v>
      </c>
      <c r="M2205">
        <v>11</v>
      </c>
      <c r="N2205" s="2">
        <v>42004</v>
      </c>
      <c r="O2205" s="19" t="str">
        <f>VLOOKUP(Coffee_data[[#This Row],[Area Code]],Location!$B$1:$E$157,2,FALSE)</f>
        <v>New Hampshire</v>
      </c>
      <c r="P2205" s="19" t="str">
        <f>VLOOKUP(Coffee_data[[#This Row],[Area Code]],Location!$B$1:$E$157,3,FALSE)</f>
        <v>East</v>
      </c>
      <c r="Q2205" s="19" t="str">
        <f>VLOOKUP(Coffee_data[[#This Row],[Area Code]],Location!$B$1:$E$157,4,FALSE)</f>
        <v>Small Market</v>
      </c>
      <c r="R2205" s="56" t="str">
        <f>HLOOKUP(Coffee_data[[#This Row],[ProductId]],Product!$B$4:$O$7,2,FALSE)</f>
        <v>Regular</v>
      </c>
      <c r="S2205" s="56" t="str">
        <f>HLOOKUP(Coffee_data[[#This Row],[ProductId]],Product!$B$4:$O$7,3,FALSE)</f>
        <v>Tea</v>
      </c>
      <c r="T2205" s="56" t="str">
        <f>HLOOKUP(Coffee_data[[#This Row],[ProductId]],Product!$B$4:$O$7,4,FALSE)</f>
        <v>Darjeeling</v>
      </c>
    </row>
    <row r="2206" spans="1:20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53</v>
      </c>
      <c r="L2206">
        <v>603</v>
      </c>
      <c r="M2206">
        <v>13</v>
      </c>
      <c r="N2206" s="2">
        <v>42004</v>
      </c>
      <c r="O2206" s="19" t="str">
        <f>VLOOKUP(Coffee_data[[#This Row],[Area Code]],Location!$B$1:$E$157,2,FALSE)</f>
        <v>New Hampshire</v>
      </c>
      <c r="P2206" s="19" t="str">
        <f>VLOOKUP(Coffee_data[[#This Row],[Area Code]],Location!$B$1:$E$157,3,FALSE)</f>
        <v>East</v>
      </c>
      <c r="Q2206" s="19" t="str">
        <f>VLOOKUP(Coffee_data[[#This Row],[Area Code]],Location!$B$1:$E$157,4,FALSE)</f>
        <v>Small Market</v>
      </c>
      <c r="R2206" s="56" t="str">
        <f>HLOOKUP(Coffee_data[[#This Row],[ProductId]],Product!$B$4:$O$7,2,FALSE)</f>
        <v>Regular</v>
      </c>
      <c r="S2206" s="56" t="str">
        <f>HLOOKUP(Coffee_data[[#This Row],[ProductId]],Product!$B$4:$O$7,3,FALSE)</f>
        <v>Tea</v>
      </c>
      <c r="T2206" s="56" t="str">
        <f>HLOOKUP(Coffee_data[[#This Row],[ProductId]],Product!$B$4:$O$7,4,FALSE)</f>
        <v>Green Tea</v>
      </c>
    </row>
    <row r="2207" spans="1:20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75</v>
      </c>
      <c r="L2207">
        <v>603</v>
      </c>
      <c r="M2207">
        <v>5</v>
      </c>
      <c r="N2207" s="2">
        <v>42004</v>
      </c>
      <c r="O2207" s="19" t="str">
        <f>VLOOKUP(Coffee_data[[#This Row],[Area Code]],Location!$B$1:$E$157,2,FALSE)</f>
        <v>New Hampshire</v>
      </c>
      <c r="P2207" s="19" t="str">
        <f>VLOOKUP(Coffee_data[[#This Row],[Area Code]],Location!$B$1:$E$157,3,FALSE)</f>
        <v>East</v>
      </c>
      <c r="Q2207" s="19" t="str">
        <f>VLOOKUP(Coffee_data[[#This Row],[Area Code]],Location!$B$1:$E$157,4,FALSE)</f>
        <v>Small Market</v>
      </c>
      <c r="R2207" s="56" t="str">
        <f>HLOOKUP(Coffee_data[[#This Row],[ProductId]],Product!$B$4:$O$7,2,FALSE)</f>
        <v>Regular</v>
      </c>
      <c r="S2207" s="56" t="str">
        <f>HLOOKUP(Coffee_data[[#This Row],[ProductId]],Product!$B$4:$O$7,3,FALSE)</f>
        <v>Espresso</v>
      </c>
      <c r="T2207" s="56" t="str">
        <f>HLOOKUP(Coffee_data[[#This Row],[ProductId]],Product!$B$4:$O$7,4,FALSE)</f>
        <v>Caffe Mocha</v>
      </c>
    </row>
    <row r="2208" spans="1:20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53</v>
      </c>
      <c r="L2208">
        <v>603</v>
      </c>
      <c r="M2208">
        <v>7</v>
      </c>
      <c r="N2208" s="2">
        <v>42004</v>
      </c>
      <c r="O2208" s="19" t="str">
        <f>VLOOKUP(Coffee_data[[#This Row],[Area Code]],Location!$B$1:$E$157,2,FALSE)</f>
        <v>New Hampshire</v>
      </c>
      <c r="P2208" s="19" t="str">
        <f>VLOOKUP(Coffee_data[[#This Row],[Area Code]],Location!$B$1:$E$157,3,FALSE)</f>
        <v>East</v>
      </c>
      <c r="Q2208" s="19" t="str">
        <f>VLOOKUP(Coffee_data[[#This Row],[Area Code]],Location!$B$1:$E$157,4,FALSE)</f>
        <v>Small Market</v>
      </c>
      <c r="R2208" s="56" t="str">
        <f>HLOOKUP(Coffee_data[[#This Row],[ProductId]],Product!$B$4:$O$7,2,FALSE)</f>
        <v>Regular</v>
      </c>
      <c r="S2208" s="56" t="str">
        <f>HLOOKUP(Coffee_data[[#This Row],[ProductId]],Product!$B$4:$O$7,3,FALSE)</f>
        <v>Espresso</v>
      </c>
      <c r="T2208" s="56" t="str">
        <f>HLOOKUP(Coffee_data[[#This Row],[ProductId]],Product!$B$4:$O$7,4,FALSE)</f>
        <v>Regular Espresso</v>
      </c>
    </row>
    <row r="2209" spans="1:20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31</v>
      </c>
      <c r="J2209">
        <v>50</v>
      </c>
      <c r="K2209">
        <v>81</v>
      </c>
      <c r="L2209">
        <v>603</v>
      </c>
      <c r="M2209">
        <v>1</v>
      </c>
      <c r="N2209" s="2">
        <v>42004</v>
      </c>
      <c r="O2209" s="19" t="str">
        <f>VLOOKUP(Coffee_data[[#This Row],[Area Code]],Location!$B$1:$E$157,2,FALSE)</f>
        <v>New Hampshire</v>
      </c>
      <c r="P2209" s="19" t="str">
        <f>VLOOKUP(Coffee_data[[#This Row],[Area Code]],Location!$B$1:$E$157,3,FALSE)</f>
        <v>East</v>
      </c>
      <c r="Q2209" s="19" t="str">
        <f>VLOOKUP(Coffee_data[[#This Row],[Area Code]],Location!$B$1:$E$157,4,FALSE)</f>
        <v>Small Market</v>
      </c>
      <c r="R2209" s="56" t="str">
        <f>HLOOKUP(Coffee_data[[#This Row],[ProductId]],Product!$B$4:$O$7,2,FALSE)</f>
        <v>Regular</v>
      </c>
      <c r="S2209" s="56" t="str">
        <f>HLOOKUP(Coffee_data[[#This Row],[ProductId]],Product!$B$4:$O$7,3,FALSE)</f>
        <v>Coffee</v>
      </c>
      <c r="T2209" s="56" t="str">
        <f>HLOOKUP(Coffee_data[[#This Row],[ProductId]],Product!$B$4:$O$7,4,FALSE)</f>
        <v>Amaretto</v>
      </c>
    </row>
    <row r="2210" spans="1:20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112</v>
      </c>
      <c r="L2210">
        <v>603</v>
      </c>
      <c r="M2210">
        <v>2</v>
      </c>
      <c r="N2210" s="2">
        <v>42004</v>
      </c>
      <c r="O2210" s="19" t="str">
        <f>VLOOKUP(Coffee_data[[#This Row],[Area Code]],Location!$B$1:$E$157,2,FALSE)</f>
        <v>New Hampshire</v>
      </c>
      <c r="P2210" s="19" t="str">
        <f>VLOOKUP(Coffee_data[[#This Row],[Area Code]],Location!$B$1:$E$157,3,FALSE)</f>
        <v>East</v>
      </c>
      <c r="Q2210" s="19" t="str">
        <f>VLOOKUP(Coffee_data[[#This Row],[Area Code]],Location!$B$1:$E$157,4,FALSE)</f>
        <v>Small Market</v>
      </c>
      <c r="R2210" s="56" t="str">
        <f>HLOOKUP(Coffee_data[[#This Row],[ProductId]],Product!$B$4:$O$7,2,FALSE)</f>
        <v>Regular</v>
      </c>
      <c r="S2210" s="56" t="str">
        <f>HLOOKUP(Coffee_data[[#This Row],[ProductId]],Product!$B$4:$O$7,3,FALSE)</f>
        <v>Coffee</v>
      </c>
      <c r="T2210" s="56" t="str">
        <f>HLOOKUP(Coffee_data[[#This Row],[ProductId]],Product!$B$4:$O$7,4,FALSE)</f>
        <v>Columbian</v>
      </c>
    </row>
    <row r="2211" spans="1:20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379</v>
      </c>
      <c r="L2211">
        <v>516</v>
      </c>
      <c r="M2211">
        <v>9</v>
      </c>
      <c r="N2211" s="2">
        <v>42004</v>
      </c>
      <c r="O2211" s="19" t="str">
        <f>VLOOKUP(Coffee_data[[#This Row],[Area Code]],Location!$B$1:$E$157,2,FALSE)</f>
        <v>New York</v>
      </c>
      <c r="P2211" s="19" t="str">
        <f>VLOOKUP(Coffee_data[[#This Row],[Area Code]],Location!$B$1:$E$157,3,FALSE)</f>
        <v>East</v>
      </c>
      <c r="Q2211" s="19" t="str">
        <f>VLOOKUP(Coffee_data[[#This Row],[Area Code]],Location!$B$1:$E$157,4,FALSE)</f>
        <v>Major Market</v>
      </c>
      <c r="R2211" s="56" t="str">
        <f>HLOOKUP(Coffee_data[[#This Row],[ProductId]],Product!$B$4:$O$7,2,FALSE)</f>
        <v>Decaf</v>
      </c>
      <c r="S2211" s="56" t="str">
        <f>HLOOKUP(Coffee_data[[#This Row],[ProductId]],Product!$B$4:$O$7,3,FALSE)</f>
        <v>Herbal Tea</v>
      </c>
      <c r="T2211" s="56" t="str">
        <f>HLOOKUP(Coffee_data[[#This Row],[ProductId]],Product!$B$4:$O$7,4,FALSE)</f>
        <v>Lemon</v>
      </c>
    </row>
    <row r="2212" spans="1:20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83</v>
      </c>
      <c r="J2212">
        <v>-10</v>
      </c>
      <c r="K2212">
        <v>130</v>
      </c>
      <c r="L2212">
        <v>516</v>
      </c>
      <c r="M2212">
        <v>10</v>
      </c>
      <c r="N2212" s="2">
        <v>42004</v>
      </c>
      <c r="O2212" s="19" t="str">
        <f>VLOOKUP(Coffee_data[[#This Row],[Area Code]],Location!$B$1:$E$157,2,FALSE)</f>
        <v>New York</v>
      </c>
      <c r="P2212" s="19" t="str">
        <f>VLOOKUP(Coffee_data[[#This Row],[Area Code]],Location!$B$1:$E$157,3,FALSE)</f>
        <v>East</v>
      </c>
      <c r="Q2212" s="19" t="str">
        <f>VLOOKUP(Coffee_data[[#This Row],[Area Code]],Location!$B$1:$E$157,4,FALSE)</f>
        <v>Major Market</v>
      </c>
      <c r="R2212" s="56" t="str">
        <f>HLOOKUP(Coffee_data[[#This Row],[ProductId]],Product!$B$4:$O$7,2,FALSE)</f>
        <v>Decaf</v>
      </c>
      <c r="S2212" s="56" t="str">
        <f>HLOOKUP(Coffee_data[[#This Row],[ProductId]],Product!$B$4:$O$7,3,FALSE)</f>
        <v>Herbal Tea</v>
      </c>
      <c r="T2212" s="56" t="str">
        <f>HLOOKUP(Coffee_data[[#This Row],[ProductId]],Product!$B$4:$O$7,4,FALSE)</f>
        <v>Mint</v>
      </c>
    </row>
    <row r="2213" spans="1:20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42004</v>
      </c>
      <c r="O2213" s="19" t="str">
        <f>VLOOKUP(Coffee_data[[#This Row],[Area Code]],Location!$B$1:$E$157,2,FALSE)</f>
        <v>New York</v>
      </c>
      <c r="P2213" s="19" t="str">
        <f>VLOOKUP(Coffee_data[[#This Row],[Area Code]],Location!$B$1:$E$157,3,FALSE)</f>
        <v>East</v>
      </c>
      <c r="Q2213" s="19" t="str">
        <f>VLOOKUP(Coffee_data[[#This Row],[Area Code]],Location!$B$1:$E$157,4,FALSE)</f>
        <v>Major Market</v>
      </c>
      <c r="R2213" s="56" t="str">
        <f>HLOOKUP(Coffee_data[[#This Row],[ProductId]],Product!$B$4:$O$7,2,FALSE)</f>
        <v>Regular</v>
      </c>
      <c r="S2213" s="56" t="str">
        <f>HLOOKUP(Coffee_data[[#This Row],[ProductId]],Product!$B$4:$O$7,3,FALSE)</f>
        <v>Tea</v>
      </c>
      <c r="T2213" s="56" t="str">
        <f>HLOOKUP(Coffee_data[[#This Row],[ProductId]],Product!$B$4:$O$7,4,FALSE)</f>
        <v>Darjeeling</v>
      </c>
    </row>
    <row r="2214" spans="1:20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42004</v>
      </c>
      <c r="O2214" s="19" t="str">
        <f>VLOOKUP(Coffee_data[[#This Row],[Area Code]],Location!$B$1:$E$157,2,FALSE)</f>
        <v>New York</v>
      </c>
      <c r="P2214" s="19" t="str">
        <f>VLOOKUP(Coffee_data[[#This Row],[Area Code]],Location!$B$1:$E$157,3,FALSE)</f>
        <v>East</v>
      </c>
      <c r="Q2214" s="19" t="str">
        <f>VLOOKUP(Coffee_data[[#This Row],[Area Code]],Location!$B$1:$E$157,4,FALSE)</f>
        <v>Major Market</v>
      </c>
      <c r="R2214" s="56" t="str">
        <f>HLOOKUP(Coffee_data[[#This Row],[ProductId]],Product!$B$4:$O$7,2,FALSE)</f>
        <v>Regular</v>
      </c>
      <c r="S2214" s="56" t="str">
        <f>HLOOKUP(Coffee_data[[#This Row],[ProductId]],Product!$B$4:$O$7,3,FALSE)</f>
        <v>Tea</v>
      </c>
      <c r="T2214" s="56" t="str">
        <f>HLOOKUP(Coffee_data[[#This Row],[ProductId]],Product!$B$4:$O$7,4,FALSE)</f>
        <v>Earl Grey</v>
      </c>
    </row>
    <row r="2215" spans="1:20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127</v>
      </c>
      <c r="L2215">
        <v>212</v>
      </c>
      <c r="M2215">
        <v>13</v>
      </c>
      <c r="N2215" s="2">
        <v>42004</v>
      </c>
      <c r="O2215" s="19" t="str">
        <f>VLOOKUP(Coffee_data[[#This Row],[Area Code]],Location!$B$1:$E$157,2,FALSE)</f>
        <v>New York</v>
      </c>
      <c r="P2215" s="19" t="str">
        <f>VLOOKUP(Coffee_data[[#This Row],[Area Code]],Location!$B$1:$E$157,3,FALSE)</f>
        <v>East</v>
      </c>
      <c r="Q2215" s="19" t="str">
        <f>VLOOKUP(Coffee_data[[#This Row],[Area Code]],Location!$B$1:$E$157,4,FALSE)</f>
        <v>Major Market</v>
      </c>
      <c r="R2215" s="56" t="str">
        <f>HLOOKUP(Coffee_data[[#This Row],[ProductId]],Product!$B$4:$O$7,2,FALSE)</f>
        <v>Regular</v>
      </c>
      <c r="S2215" s="56" t="str">
        <f>HLOOKUP(Coffee_data[[#This Row],[ProductId]],Product!$B$4:$O$7,3,FALSE)</f>
        <v>Tea</v>
      </c>
      <c r="T2215" s="56" t="str">
        <f>HLOOKUP(Coffee_data[[#This Row],[ProductId]],Product!$B$4:$O$7,4,FALSE)</f>
        <v>Green Tea</v>
      </c>
    </row>
    <row r="2216" spans="1:20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42004</v>
      </c>
      <c r="O2216" s="19" t="str">
        <f>VLOOKUP(Coffee_data[[#This Row],[Area Code]],Location!$B$1:$E$157,2,FALSE)</f>
        <v>New York</v>
      </c>
      <c r="P2216" s="19" t="str">
        <f>VLOOKUP(Coffee_data[[#This Row],[Area Code]],Location!$B$1:$E$157,3,FALSE)</f>
        <v>East</v>
      </c>
      <c r="Q2216" s="19" t="str">
        <f>VLOOKUP(Coffee_data[[#This Row],[Area Code]],Location!$B$1:$E$157,4,FALSE)</f>
        <v>Major Market</v>
      </c>
      <c r="R2216" s="56" t="str">
        <f>HLOOKUP(Coffee_data[[#This Row],[ProductId]],Product!$B$4:$O$7,2,FALSE)</f>
        <v>Regular</v>
      </c>
      <c r="S2216" s="56" t="str">
        <f>HLOOKUP(Coffee_data[[#This Row],[ProductId]],Product!$B$4:$O$7,3,FALSE)</f>
        <v>Espresso</v>
      </c>
      <c r="T2216" s="56" t="str">
        <f>HLOOKUP(Coffee_data[[#This Row],[ProductId]],Product!$B$4:$O$7,4,FALSE)</f>
        <v>Caffe Mocha</v>
      </c>
    </row>
    <row r="2217" spans="1:20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200</v>
      </c>
      <c r="J2217">
        <v>270</v>
      </c>
      <c r="K2217">
        <v>487</v>
      </c>
      <c r="L2217">
        <v>516</v>
      </c>
      <c r="M2217">
        <v>7</v>
      </c>
      <c r="N2217" s="2">
        <v>42004</v>
      </c>
      <c r="O2217" s="19" t="str">
        <f>VLOOKUP(Coffee_data[[#This Row],[Area Code]],Location!$B$1:$E$157,2,FALSE)</f>
        <v>New York</v>
      </c>
      <c r="P2217" s="19" t="str">
        <f>VLOOKUP(Coffee_data[[#This Row],[Area Code]],Location!$B$1:$E$157,3,FALSE)</f>
        <v>East</v>
      </c>
      <c r="Q2217" s="19" t="str">
        <f>VLOOKUP(Coffee_data[[#This Row],[Area Code]],Location!$B$1:$E$157,4,FALSE)</f>
        <v>Major Market</v>
      </c>
      <c r="R2217" s="56" t="str">
        <f>HLOOKUP(Coffee_data[[#This Row],[ProductId]],Product!$B$4:$O$7,2,FALSE)</f>
        <v>Regular</v>
      </c>
      <c r="S2217" s="56" t="str">
        <f>HLOOKUP(Coffee_data[[#This Row],[ProductId]],Product!$B$4:$O$7,3,FALSE)</f>
        <v>Espresso</v>
      </c>
      <c r="T2217" s="56" t="str">
        <f>HLOOKUP(Coffee_data[[#This Row],[ProductId]],Product!$B$4:$O$7,4,FALSE)</f>
        <v>Regular Espresso</v>
      </c>
    </row>
    <row r="2218" spans="1:20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213</v>
      </c>
      <c r="J2218">
        <v>380</v>
      </c>
      <c r="K2218">
        <v>640</v>
      </c>
      <c r="L2218">
        <v>518</v>
      </c>
      <c r="M2218">
        <v>2</v>
      </c>
      <c r="N2218" s="2">
        <v>42004</v>
      </c>
      <c r="O2218" s="19" t="str">
        <f>VLOOKUP(Coffee_data[[#This Row],[Area Code]],Location!$B$1:$E$157,2,FALSE)</f>
        <v>New York</v>
      </c>
      <c r="P2218" s="19" t="str">
        <f>VLOOKUP(Coffee_data[[#This Row],[Area Code]],Location!$B$1:$E$157,3,FALSE)</f>
        <v>East</v>
      </c>
      <c r="Q2218" s="19" t="str">
        <f>VLOOKUP(Coffee_data[[#This Row],[Area Code]],Location!$B$1:$E$157,4,FALSE)</f>
        <v>Major Market</v>
      </c>
      <c r="R2218" s="56" t="str">
        <f>HLOOKUP(Coffee_data[[#This Row],[ProductId]],Product!$B$4:$O$7,2,FALSE)</f>
        <v>Regular</v>
      </c>
      <c r="S2218" s="56" t="str">
        <f>HLOOKUP(Coffee_data[[#This Row],[ProductId]],Product!$B$4:$O$7,3,FALSE)</f>
        <v>Coffee</v>
      </c>
      <c r="T2218" s="56" t="str">
        <f>HLOOKUP(Coffee_data[[#This Row],[ProductId]],Product!$B$4:$O$7,4,FALSE)</f>
        <v>Columbian</v>
      </c>
    </row>
    <row r="2219" spans="1:20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48</v>
      </c>
      <c r="J2219">
        <v>60</v>
      </c>
      <c r="K2219">
        <v>92</v>
      </c>
      <c r="L2219">
        <v>318</v>
      </c>
      <c r="M2219">
        <v>8</v>
      </c>
      <c r="N2219" s="2">
        <v>42004</v>
      </c>
      <c r="O2219" s="19" t="str">
        <f>VLOOKUP(Coffee_data[[#This Row],[Area Code]],Location!$B$1:$E$157,2,FALSE)</f>
        <v>Louisiana</v>
      </c>
      <c r="P2219" s="19" t="str">
        <f>VLOOKUP(Coffee_data[[#This Row],[Area Code]],Location!$B$1:$E$157,3,FALSE)</f>
        <v>South</v>
      </c>
      <c r="Q2219" s="19" t="str">
        <f>VLOOKUP(Coffee_data[[#This Row],[Area Code]],Location!$B$1:$E$157,4,FALSE)</f>
        <v>Small Market</v>
      </c>
      <c r="R2219" s="56" t="str">
        <f>HLOOKUP(Coffee_data[[#This Row],[ProductId]],Product!$B$4:$O$7,2,FALSE)</f>
        <v>Decaf</v>
      </c>
      <c r="S2219" s="56" t="str">
        <f>HLOOKUP(Coffee_data[[#This Row],[ProductId]],Product!$B$4:$O$7,3,FALSE)</f>
        <v>Herbal Tea</v>
      </c>
      <c r="T2219" s="56" t="str">
        <f>HLOOKUP(Coffee_data[[#This Row],[ProductId]],Product!$B$4:$O$7,4,FALSE)</f>
        <v>Chamomile</v>
      </c>
    </row>
    <row r="2220" spans="1:20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42004</v>
      </c>
      <c r="O2220" s="19" t="str">
        <f>VLOOKUP(Coffee_data[[#This Row],[Area Code]],Location!$B$1:$E$157,2,FALSE)</f>
        <v>Louisiana</v>
      </c>
      <c r="P2220" s="19" t="str">
        <f>VLOOKUP(Coffee_data[[#This Row],[Area Code]],Location!$B$1:$E$157,3,FALSE)</f>
        <v>South</v>
      </c>
      <c r="Q2220" s="19" t="str">
        <f>VLOOKUP(Coffee_data[[#This Row],[Area Code]],Location!$B$1:$E$157,4,FALSE)</f>
        <v>Small Market</v>
      </c>
      <c r="R2220" s="56" t="str">
        <f>HLOOKUP(Coffee_data[[#This Row],[ProductId]],Product!$B$4:$O$7,2,FALSE)</f>
        <v>Decaf</v>
      </c>
      <c r="S2220" s="56" t="str">
        <f>HLOOKUP(Coffee_data[[#This Row],[ProductId]],Product!$B$4:$O$7,3,FALSE)</f>
        <v>Herbal Tea</v>
      </c>
      <c r="T2220" s="56" t="str">
        <f>HLOOKUP(Coffee_data[[#This Row],[ProductId]],Product!$B$4:$O$7,4,FALSE)</f>
        <v>Lemon</v>
      </c>
    </row>
    <row r="2221" spans="1:20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42</v>
      </c>
      <c r="J2221">
        <v>60</v>
      </c>
      <c r="K2221">
        <v>102</v>
      </c>
      <c r="L2221">
        <v>337</v>
      </c>
      <c r="M2221">
        <v>2</v>
      </c>
      <c r="N2221" s="2">
        <v>42004</v>
      </c>
      <c r="O2221" s="19" t="str">
        <f>VLOOKUP(Coffee_data[[#This Row],[Area Code]],Location!$B$1:$E$157,2,FALSE)</f>
        <v>Louisiana</v>
      </c>
      <c r="P2221" s="19" t="str">
        <f>VLOOKUP(Coffee_data[[#This Row],[Area Code]],Location!$B$1:$E$157,3,FALSE)</f>
        <v>South</v>
      </c>
      <c r="Q2221" s="19" t="str">
        <f>VLOOKUP(Coffee_data[[#This Row],[Area Code]],Location!$B$1:$E$157,4,FALSE)</f>
        <v>Small Market</v>
      </c>
      <c r="R2221" s="56" t="str">
        <f>HLOOKUP(Coffee_data[[#This Row],[ProductId]],Product!$B$4:$O$7,2,FALSE)</f>
        <v>Regular</v>
      </c>
      <c r="S2221" s="56" t="str">
        <f>HLOOKUP(Coffee_data[[#This Row],[ProductId]],Product!$B$4:$O$7,3,FALSE)</f>
        <v>Coffee</v>
      </c>
      <c r="T2221" s="56" t="str">
        <f>HLOOKUP(Coffee_data[[#This Row],[ProductId]],Product!$B$4:$O$7,4,FALSE)</f>
        <v>Columbian</v>
      </c>
    </row>
    <row r="2222" spans="1:20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43</v>
      </c>
      <c r="J2222">
        <v>60</v>
      </c>
      <c r="K2222">
        <v>103</v>
      </c>
      <c r="L2222">
        <v>318</v>
      </c>
      <c r="M2222">
        <v>3</v>
      </c>
      <c r="N2222" s="2">
        <v>42004</v>
      </c>
      <c r="O2222" s="19" t="str">
        <f>VLOOKUP(Coffee_data[[#This Row],[Area Code]],Location!$B$1:$E$157,2,FALSE)</f>
        <v>Louisiana</v>
      </c>
      <c r="P2222" s="19" t="str">
        <f>VLOOKUP(Coffee_data[[#This Row],[Area Code]],Location!$B$1:$E$157,3,FALSE)</f>
        <v>South</v>
      </c>
      <c r="Q2222" s="19" t="str">
        <f>VLOOKUP(Coffee_data[[#This Row],[Area Code]],Location!$B$1:$E$157,4,FALSE)</f>
        <v>Small Market</v>
      </c>
      <c r="R2222" s="56" t="str">
        <f>HLOOKUP(Coffee_data[[#This Row],[ProductId]],Product!$B$4:$O$7,2,FALSE)</f>
        <v>Decaf</v>
      </c>
      <c r="S2222" s="56" t="str">
        <f>HLOOKUP(Coffee_data[[#This Row],[ProductId]],Product!$B$4:$O$7,3,FALSE)</f>
        <v>Coffee</v>
      </c>
      <c r="T2222" s="56" t="str">
        <f>HLOOKUP(Coffee_data[[#This Row],[ProductId]],Product!$B$4:$O$7,4,FALSE)</f>
        <v>Decaf Irish Cream</v>
      </c>
    </row>
    <row r="2223" spans="1:20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56</v>
      </c>
      <c r="J2223">
        <v>90</v>
      </c>
      <c r="K2223">
        <v>154</v>
      </c>
      <c r="L2223">
        <v>504</v>
      </c>
      <c r="M2223">
        <v>4</v>
      </c>
      <c r="N2223" s="2">
        <v>42004</v>
      </c>
      <c r="O2223" s="19" t="str">
        <f>VLOOKUP(Coffee_data[[#This Row],[Area Code]],Location!$B$1:$E$157,2,FALSE)</f>
        <v>Louisiana</v>
      </c>
      <c r="P2223" s="19" t="str">
        <f>VLOOKUP(Coffee_data[[#This Row],[Area Code]],Location!$B$1:$E$157,3,FALSE)</f>
        <v>South</v>
      </c>
      <c r="Q2223" s="19" t="str">
        <f>VLOOKUP(Coffee_data[[#This Row],[Area Code]],Location!$B$1:$E$157,4,FALSE)</f>
        <v>Small Market</v>
      </c>
      <c r="R2223" s="56" t="str">
        <f>HLOOKUP(Coffee_data[[#This Row],[ProductId]],Product!$B$4:$O$7,2,FALSE)</f>
        <v>Regular</v>
      </c>
      <c r="S2223" s="56" t="str">
        <f>HLOOKUP(Coffee_data[[#This Row],[ProductId]],Product!$B$4:$O$7,3,FALSE)</f>
        <v>Espresso</v>
      </c>
      <c r="T2223" s="56" t="str">
        <f>HLOOKUP(Coffee_data[[#This Row],[ProductId]],Product!$B$4:$O$7,4,FALSE)</f>
        <v>Caffe Latte</v>
      </c>
    </row>
    <row r="2224" spans="1:20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45</v>
      </c>
      <c r="J2224">
        <v>100</v>
      </c>
      <c r="K2224">
        <v>155</v>
      </c>
      <c r="L2224">
        <v>225</v>
      </c>
      <c r="M2224">
        <v>5</v>
      </c>
      <c r="N2224" s="2">
        <v>42004</v>
      </c>
      <c r="O2224" s="19" t="str">
        <f>VLOOKUP(Coffee_data[[#This Row],[Area Code]],Location!$B$1:$E$157,2,FALSE)</f>
        <v>Louisiana</v>
      </c>
      <c r="P2224" s="19" t="str">
        <f>VLOOKUP(Coffee_data[[#This Row],[Area Code]],Location!$B$1:$E$157,3,FALSE)</f>
        <v>South</v>
      </c>
      <c r="Q2224" s="19" t="str">
        <f>VLOOKUP(Coffee_data[[#This Row],[Area Code]],Location!$B$1:$E$157,4,FALSE)</f>
        <v>Small Market</v>
      </c>
      <c r="R2224" s="56" t="str">
        <f>HLOOKUP(Coffee_data[[#This Row],[ProductId]],Product!$B$4:$O$7,2,FALSE)</f>
        <v>Regular</v>
      </c>
      <c r="S2224" s="56" t="str">
        <f>HLOOKUP(Coffee_data[[#This Row],[ProductId]],Product!$B$4:$O$7,3,FALSE)</f>
        <v>Espresso</v>
      </c>
      <c r="T2224" s="56" t="str">
        <f>HLOOKUP(Coffee_data[[#This Row],[ProductId]],Product!$B$4:$O$7,4,FALSE)</f>
        <v>Caffe Mocha</v>
      </c>
    </row>
    <row r="2225" spans="1:20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44</v>
      </c>
      <c r="J2225">
        <v>70</v>
      </c>
      <c r="K2225">
        <v>120</v>
      </c>
      <c r="L2225">
        <v>337</v>
      </c>
      <c r="M2225">
        <v>6</v>
      </c>
      <c r="N2225" s="2">
        <v>42004</v>
      </c>
      <c r="O2225" s="19" t="str">
        <f>VLOOKUP(Coffee_data[[#This Row],[Area Code]],Location!$B$1:$E$157,2,FALSE)</f>
        <v>Louisiana</v>
      </c>
      <c r="P2225" s="19" t="str">
        <f>VLOOKUP(Coffee_data[[#This Row],[Area Code]],Location!$B$1:$E$157,3,FALSE)</f>
        <v>South</v>
      </c>
      <c r="Q2225" s="19" t="str">
        <f>VLOOKUP(Coffee_data[[#This Row],[Area Code]],Location!$B$1:$E$157,4,FALSE)</f>
        <v>Small Market</v>
      </c>
      <c r="R2225" s="56" t="str">
        <f>HLOOKUP(Coffee_data[[#This Row],[ProductId]],Product!$B$4:$O$7,2,FALSE)</f>
        <v>Decaf</v>
      </c>
      <c r="S2225" s="56" t="str">
        <f>HLOOKUP(Coffee_data[[#This Row],[ProductId]],Product!$B$4:$O$7,3,FALSE)</f>
        <v>Espresso</v>
      </c>
      <c r="T2225" s="56" t="str">
        <f>HLOOKUP(Coffee_data[[#This Row],[ProductId]],Product!$B$4:$O$7,4,FALSE)</f>
        <v>Decaf Espresso</v>
      </c>
    </row>
    <row r="2226" spans="1:20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42004</v>
      </c>
      <c r="O2226" s="19" t="str">
        <f>VLOOKUP(Coffee_data[[#This Row],[Area Code]],Location!$B$1:$E$157,2,FALSE)</f>
        <v>New Mexico</v>
      </c>
      <c r="P2226" s="19" t="str">
        <f>VLOOKUP(Coffee_data[[#This Row],[Area Code]],Location!$B$1:$E$157,3,FALSE)</f>
        <v>South</v>
      </c>
      <c r="Q2226" s="19" t="str">
        <f>VLOOKUP(Coffee_data[[#This Row],[Area Code]],Location!$B$1:$E$157,4,FALSE)</f>
        <v>Small Market</v>
      </c>
      <c r="R2226" s="56" t="str">
        <f>HLOOKUP(Coffee_data[[#This Row],[ProductId]],Product!$B$4:$O$7,2,FALSE)</f>
        <v>Decaf</v>
      </c>
      <c r="S2226" s="56" t="str">
        <f>HLOOKUP(Coffee_data[[#This Row],[ProductId]],Product!$B$4:$O$7,3,FALSE)</f>
        <v>Herbal Tea</v>
      </c>
      <c r="T2226" s="56" t="str">
        <f>HLOOKUP(Coffee_data[[#This Row],[ProductId]],Product!$B$4:$O$7,4,FALSE)</f>
        <v>Chamomile</v>
      </c>
    </row>
    <row r="2227" spans="1:20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69</v>
      </c>
      <c r="L2227">
        <v>505</v>
      </c>
      <c r="M2227">
        <v>9</v>
      </c>
      <c r="N2227" s="2">
        <v>42004</v>
      </c>
      <c r="O2227" s="19" t="str">
        <f>VLOOKUP(Coffee_data[[#This Row],[Area Code]],Location!$B$1:$E$157,2,FALSE)</f>
        <v>New Mexico</v>
      </c>
      <c r="P2227" s="19" t="str">
        <f>VLOOKUP(Coffee_data[[#This Row],[Area Code]],Location!$B$1:$E$157,3,FALSE)</f>
        <v>South</v>
      </c>
      <c r="Q2227" s="19" t="str">
        <f>VLOOKUP(Coffee_data[[#This Row],[Area Code]],Location!$B$1:$E$157,4,FALSE)</f>
        <v>Small Market</v>
      </c>
      <c r="R2227" s="56" t="str">
        <f>HLOOKUP(Coffee_data[[#This Row],[ProductId]],Product!$B$4:$O$7,2,FALSE)</f>
        <v>Decaf</v>
      </c>
      <c r="S2227" s="56" t="str">
        <f>HLOOKUP(Coffee_data[[#This Row],[ProductId]],Product!$B$4:$O$7,3,FALSE)</f>
        <v>Herbal Tea</v>
      </c>
      <c r="T2227" s="56" t="str">
        <f>HLOOKUP(Coffee_data[[#This Row],[ProductId]],Product!$B$4:$O$7,4,FALSE)</f>
        <v>Lemon</v>
      </c>
    </row>
    <row r="2228" spans="1:20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58</v>
      </c>
      <c r="J2228">
        <v>90</v>
      </c>
      <c r="K2228">
        <v>152</v>
      </c>
      <c r="L2228">
        <v>505</v>
      </c>
      <c r="M2228">
        <v>2</v>
      </c>
      <c r="N2228" s="2">
        <v>42004</v>
      </c>
      <c r="O2228" s="19" t="str">
        <f>VLOOKUP(Coffee_data[[#This Row],[Area Code]],Location!$B$1:$E$157,2,FALSE)</f>
        <v>New Mexico</v>
      </c>
      <c r="P2228" s="19" t="str">
        <f>VLOOKUP(Coffee_data[[#This Row],[Area Code]],Location!$B$1:$E$157,3,FALSE)</f>
        <v>South</v>
      </c>
      <c r="Q2228" s="19" t="str">
        <f>VLOOKUP(Coffee_data[[#This Row],[Area Code]],Location!$B$1:$E$157,4,FALSE)</f>
        <v>Small Market</v>
      </c>
      <c r="R2228" s="56" t="str">
        <f>HLOOKUP(Coffee_data[[#This Row],[ProductId]],Product!$B$4:$O$7,2,FALSE)</f>
        <v>Regular</v>
      </c>
      <c r="S2228" s="56" t="str">
        <f>HLOOKUP(Coffee_data[[#This Row],[ProductId]],Product!$B$4:$O$7,3,FALSE)</f>
        <v>Coffee</v>
      </c>
      <c r="T2228" s="56" t="str">
        <f>HLOOKUP(Coffee_data[[#This Row],[ProductId]],Product!$B$4:$O$7,4,FALSE)</f>
        <v>Columbian</v>
      </c>
    </row>
    <row r="2229" spans="1:20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117</v>
      </c>
      <c r="L2229">
        <v>505</v>
      </c>
      <c r="M2229">
        <v>3</v>
      </c>
      <c r="N2229" s="2">
        <v>42004</v>
      </c>
      <c r="O2229" s="19" t="str">
        <f>VLOOKUP(Coffee_data[[#This Row],[Area Code]],Location!$B$1:$E$157,2,FALSE)</f>
        <v>New Mexico</v>
      </c>
      <c r="P2229" s="19" t="str">
        <f>VLOOKUP(Coffee_data[[#This Row],[Area Code]],Location!$B$1:$E$157,3,FALSE)</f>
        <v>South</v>
      </c>
      <c r="Q2229" s="19" t="str">
        <f>VLOOKUP(Coffee_data[[#This Row],[Area Code]],Location!$B$1:$E$157,4,FALSE)</f>
        <v>Small Market</v>
      </c>
      <c r="R2229" s="56" t="str">
        <f>HLOOKUP(Coffee_data[[#This Row],[ProductId]],Product!$B$4:$O$7,2,FALSE)</f>
        <v>Decaf</v>
      </c>
      <c r="S2229" s="56" t="str">
        <f>HLOOKUP(Coffee_data[[#This Row],[ProductId]],Product!$B$4:$O$7,3,FALSE)</f>
        <v>Coffee</v>
      </c>
      <c r="T2229" s="56" t="str">
        <f>HLOOKUP(Coffee_data[[#This Row],[ProductId]],Product!$B$4:$O$7,4,FALSE)</f>
        <v>Decaf Irish Cream</v>
      </c>
    </row>
    <row r="2230" spans="1:20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42004</v>
      </c>
      <c r="O2230" s="19" t="str">
        <f>VLOOKUP(Coffee_data[[#This Row],[Area Code]],Location!$B$1:$E$157,2,FALSE)</f>
        <v>New Mexico</v>
      </c>
      <c r="P2230" s="19" t="str">
        <f>VLOOKUP(Coffee_data[[#This Row],[Area Code]],Location!$B$1:$E$157,3,FALSE)</f>
        <v>South</v>
      </c>
      <c r="Q2230" s="19" t="str">
        <f>VLOOKUP(Coffee_data[[#This Row],[Area Code]],Location!$B$1:$E$157,4,FALSE)</f>
        <v>Small Market</v>
      </c>
      <c r="R2230" s="56" t="str">
        <f>HLOOKUP(Coffee_data[[#This Row],[ProductId]],Product!$B$4:$O$7,2,FALSE)</f>
        <v>Regular</v>
      </c>
      <c r="S2230" s="56" t="str">
        <f>HLOOKUP(Coffee_data[[#This Row],[ProductId]],Product!$B$4:$O$7,3,FALSE)</f>
        <v>Espresso</v>
      </c>
      <c r="T2230" s="56" t="str">
        <f>HLOOKUP(Coffee_data[[#This Row],[ProductId]],Product!$B$4:$O$7,4,FALSE)</f>
        <v>Caffe Latte</v>
      </c>
    </row>
    <row r="2231" spans="1:20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25</v>
      </c>
      <c r="J2231">
        <v>40</v>
      </c>
      <c r="K2231">
        <v>75</v>
      </c>
      <c r="L2231">
        <v>505</v>
      </c>
      <c r="M2231">
        <v>5</v>
      </c>
      <c r="N2231" s="2">
        <v>42004</v>
      </c>
      <c r="O2231" s="19" t="str">
        <f>VLOOKUP(Coffee_data[[#This Row],[Area Code]],Location!$B$1:$E$157,2,FALSE)</f>
        <v>New Mexico</v>
      </c>
      <c r="P2231" s="19" t="str">
        <f>VLOOKUP(Coffee_data[[#This Row],[Area Code]],Location!$B$1:$E$157,3,FALSE)</f>
        <v>South</v>
      </c>
      <c r="Q2231" s="19" t="str">
        <f>VLOOKUP(Coffee_data[[#This Row],[Area Code]],Location!$B$1:$E$157,4,FALSE)</f>
        <v>Small Market</v>
      </c>
      <c r="R2231" s="56" t="str">
        <f>HLOOKUP(Coffee_data[[#This Row],[ProductId]],Product!$B$4:$O$7,2,FALSE)</f>
        <v>Regular</v>
      </c>
      <c r="S2231" s="56" t="str">
        <f>HLOOKUP(Coffee_data[[#This Row],[ProductId]],Product!$B$4:$O$7,3,FALSE)</f>
        <v>Espresso</v>
      </c>
      <c r="T2231" s="56" t="str">
        <f>HLOOKUP(Coffee_data[[#This Row],[ProductId]],Product!$B$4:$O$7,4,FALSE)</f>
        <v>Caffe Mocha</v>
      </c>
    </row>
    <row r="2232" spans="1:20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36</v>
      </c>
      <c r="J2232">
        <v>40</v>
      </c>
      <c r="K2232">
        <v>70</v>
      </c>
      <c r="L2232">
        <v>505</v>
      </c>
      <c r="M2232">
        <v>6</v>
      </c>
      <c r="N2232" s="2">
        <v>42004</v>
      </c>
      <c r="O2232" s="19" t="str">
        <f>VLOOKUP(Coffee_data[[#This Row],[Area Code]],Location!$B$1:$E$157,2,FALSE)</f>
        <v>New Mexico</v>
      </c>
      <c r="P2232" s="19" t="str">
        <f>VLOOKUP(Coffee_data[[#This Row],[Area Code]],Location!$B$1:$E$157,3,FALSE)</f>
        <v>South</v>
      </c>
      <c r="Q2232" s="19" t="str">
        <f>VLOOKUP(Coffee_data[[#This Row],[Area Code]],Location!$B$1:$E$157,4,FALSE)</f>
        <v>Small Market</v>
      </c>
      <c r="R2232" s="56" t="str">
        <f>HLOOKUP(Coffee_data[[#This Row],[ProductId]],Product!$B$4:$O$7,2,FALSE)</f>
        <v>Decaf</v>
      </c>
      <c r="S2232" s="56" t="str">
        <f>HLOOKUP(Coffee_data[[#This Row],[ProductId]],Product!$B$4:$O$7,3,FALSE)</f>
        <v>Espresso</v>
      </c>
      <c r="T2232" s="56" t="str">
        <f>HLOOKUP(Coffee_data[[#This Row],[ProductId]],Product!$B$4:$O$7,4,FALSE)</f>
        <v>Decaf Espresso</v>
      </c>
    </row>
    <row r="2233" spans="1:20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42004</v>
      </c>
      <c r="O2233" s="19" t="str">
        <f>VLOOKUP(Coffee_data[[#This Row],[Area Code]],Location!$B$1:$E$157,2,FALSE)</f>
        <v>Oklahoma</v>
      </c>
      <c r="P2233" s="19" t="str">
        <f>VLOOKUP(Coffee_data[[#This Row],[Area Code]],Location!$B$1:$E$157,3,FALSE)</f>
        <v>South</v>
      </c>
      <c r="Q2233" s="19" t="str">
        <f>VLOOKUP(Coffee_data[[#This Row],[Area Code]],Location!$B$1:$E$157,4,FALSE)</f>
        <v>Small Market</v>
      </c>
      <c r="R2233" s="56" t="str">
        <f>HLOOKUP(Coffee_data[[#This Row],[ProductId]],Product!$B$4:$O$7,2,FALSE)</f>
        <v>Decaf</v>
      </c>
      <c r="S2233" s="56" t="str">
        <f>HLOOKUP(Coffee_data[[#This Row],[ProductId]],Product!$B$4:$O$7,3,FALSE)</f>
        <v>Herbal Tea</v>
      </c>
      <c r="T2233" s="56" t="str">
        <f>HLOOKUP(Coffee_data[[#This Row],[ProductId]],Product!$B$4:$O$7,4,FALSE)</f>
        <v>Chamomile</v>
      </c>
    </row>
    <row r="2234" spans="1:20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79</v>
      </c>
      <c r="J2234">
        <v>110</v>
      </c>
      <c r="K2234">
        <v>180</v>
      </c>
      <c r="L2234">
        <v>405</v>
      </c>
      <c r="M2234">
        <v>9</v>
      </c>
      <c r="N2234" s="2">
        <v>42004</v>
      </c>
      <c r="O2234" s="19" t="str">
        <f>VLOOKUP(Coffee_data[[#This Row],[Area Code]],Location!$B$1:$E$157,2,FALSE)</f>
        <v>Oklahoma</v>
      </c>
      <c r="P2234" s="19" t="str">
        <f>VLOOKUP(Coffee_data[[#This Row],[Area Code]],Location!$B$1:$E$157,3,FALSE)</f>
        <v>South</v>
      </c>
      <c r="Q2234" s="19" t="str">
        <f>VLOOKUP(Coffee_data[[#This Row],[Area Code]],Location!$B$1:$E$157,4,FALSE)</f>
        <v>Small Market</v>
      </c>
      <c r="R2234" s="56" t="str">
        <f>HLOOKUP(Coffee_data[[#This Row],[ProductId]],Product!$B$4:$O$7,2,FALSE)</f>
        <v>Decaf</v>
      </c>
      <c r="S2234" s="56" t="str">
        <f>HLOOKUP(Coffee_data[[#This Row],[ProductId]],Product!$B$4:$O$7,3,FALSE)</f>
        <v>Herbal Tea</v>
      </c>
      <c r="T2234" s="56" t="str">
        <f>HLOOKUP(Coffee_data[[#This Row],[ProductId]],Product!$B$4:$O$7,4,FALSE)</f>
        <v>Lemon</v>
      </c>
    </row>
    <row r="2235" spans="1:20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52</v>
      </c>
      <c r="J2235">
        <v>70</v>
      </c>
      <c r="K2235">
        <v>120</v>
      </c>
      <c r="L2235">
        <v>580</v>
      </c>
      <c r="M2235">
        <v>2</v>
      </c>
      <c r="N2235" s="2">
        <v>42004</v>
      </c>
      <c r="O2235" s="19" t="str">
        <f>VLOOKUP(Coffee_data[[#This Row],[Area Code]],Location!$B$1:$E$157,2,FALSE)</f>
        <v>Oklahoma</v>
      </c>
      <c r="P2235" s="19" t="str">
        <f>VLOOKUP(Coffee_data[[#This Row],[Area Code]],Location!$B$1:$E$157,3,FALSE)</f>
        <v>South</v>
      </c>
      <c r="Q2235" s="19" t="str">
        <f>VLOOKUP(Coffee_data[[#This Row],[Area Code]],Location!$B$1:$E$157,4,FALSE)</f>
        <v>Small Market</v>
      </c>
      <c r="R2235" s="56" t="str">
        <f>HLOOKUP(Coffee_data[[#This Row],[ProductId]],Product!$B$4:$O$7,2,FALSE)</f>
        <v>Regular</v>
      </c>
      <c r="S2235" s="56" t="str">
        <f>HLOOKUP(Coffee_data[[#This Row],[ProductId]],Product!$B$4:$O$7,3,FALSE)</f>
        <v>Coffee</v>
      </c>
      <c r="T2235" s="56" t="str">
        <f>HLOOKUP(Coffee_data[[#This Row],[ProductId]],Product!$B$4:$O$7,4,FALSE)</f>
        <v>Columbian</v>
      </c>
    </row>
    <row r="2236" spans="1:20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37</v>
      </c>
      <c r="J2236">
        <v>60</v>
      </c>
      <c r="K2236">
        <v>103</v>
      </c>
      <c r="L2236">
        <v>918</v>
      </c>
      <c r="M2236">
        <v>3</v>
      </c>
      <c r="N2236" s="2">
        <v>42004</v>
      </c>
      <c r="O2236" s="19" t="str">
        <f>VLOOKUP(Coffee_data[[#This Row],[Area Code]],Location!$B$1:$E$157,2,FALSE)</f>
        <v>Oklahoma</v>
      </c>
      <c r="P2236" s="19" t="str">
        <f>VLOOKUP(Coffee_data[[#This Row],[Area Code]],Location!$B$1:$E$157,3,FALSE)</f>
        <v>South</v>
      </c>
      <c r="Q2236" s="19" t="str">
        <f>VLOOKUP(Coffee_data[[#This Row],[Area Code]],Location!$B$1:$E$157,4,FALSE)</f>
        <v>Small Market</v>
      </c>
      <c r="R2236" s="56" t="str">
        <f>HLOOKUP(Coffee_data[[#This Row],[ProductId]],Product!$B$4:$O$7,2,FALSE)</f>
        <v>Decaf</v>
      </c>
      <c r="S2236" s="56" t="str">
        <f>HLOOKUP(Coffee_data[[#This Row],[ProductId]],Product!$B$4:$O$7,3,FALSE)</f>
        <v>Coffee</v>
      </c>
      <c r="T2236" s="56" t="str">
        <f>HLOOKUP(Coffee_data[[#This Row],[ProductId]],Product!$B$4:$O$7,4,FALSE)</f>
        <v>Decaf Irish Cream</v>
      </c>
    </row>
    <row r="2237" spans="1:20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174</v>
      </c>
      <c r="L2237">
        <v>405</v>
      </c>
      <c r="M2237">
        <v>4</v>
      </c>
      <c r="N2237" s="2">
        <v>42004</v>
      </c>
      <c r="O2237" s="19" t="str">
        <f>VLOOKUP(Coffee_data[[#This Row],[Area Code]],Location!$B$1:$E$157,2,FALSE)</f>
        <v>Oklahoma</v>
      </c>
      <c r="P2237" s="19" t="str">
        <f>VLOOKUP(Coffee_data[[#This Row],[Area Code]],Location!$B$1:$E$157,3,FALSE)</f>
        <v>South</v>
      </c>
      <c r="Q2237" s="19" t="str">
        <f>VLOOKUP(Coffee_data[[#This Row],[Area Code]],Location!$B$1:$E$157,4,FALSE)</f>
        <v>Small Market</v>
      </c>
      <c r="R2237" s="56" t="str">
        <f>HLOOKUP(Coffee_data[[#This Row],[ProductId]],Product!$B$4:$O$7,2,FALSE)</f>
        <v>Regular</v>
      </c>
      <c r="S2237" s="56" t="str">
        <f>HLOOKUP(Coffee_data[[#This Row],[ProductId]],Product!$B$4:$O$7,3,FALSE)</f>
        <v>Espresso</v>
      </c>
      <c r="T2237" s="56" t="str">
        <f>HLOOKUP(Coffee_data[[#This Row],[ProductId]],Product!$B$4:$O$7,4,FALSE)</f>
        <v>Caffe Latte</v>
      </c>
    </row>
    <row r="2238" spans="1:20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42004</v>
      </c>
      <c r="O2238" s="19" t="str">
        <f>VLOOKUP(Coffee_data[[#This Row],[Area Code]],Location!$B$1:$E$157,2,FALSE)</f>
        <v>Oklahoma</v>
      </c>
      <c r="P2238" s="19" t="str">
        <f>VLOOKUP(Coffee_data[[#This Row],[Area Code]],Location!$B$1:$E$157,3,FALSE)</f>
        <v>South</v>
      </c>
      <c r="Q2238" s="19" t="str">
        <f>VLOOKUP(Coffee_data[[#This Row],[Area Code]],Location!$B$1:$E$157,4,FALSE)</f>
        <v>Small Market</v>
      </c>
      <c r="R2238" s="56" t="str">
        <f>HLOOKUP(Coffee_data[[#This Row],[ProductId]],Product!$B$4:$O$7,2,FALSE)</f>
        <v>Regular</v>
      </c>
      <c r="S2238" s="56" t="str">
        <f>HLOOKUP(Coffee_data[[#This Row],[ProductId]],Product!$B$4:$O$7,3,FALSE)</f>
        <v>Espresso</v>
      </c>
      <c r="T2238" s="56" t="str">
        <f>HLOOKUP(Coffee_data[[#This Row],[ProductId]],Product!$B$4:$O$7,4,FALSE)</f>
        <v>Caffe Mocha</v>
      </c>
    </row>
    <row r="2239" spans="1:20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76</v>
      </c>
      <c r="J2239">
        <v>110</v>
      </c>
      <c r="K2239">
        <v>174</v>
      </c>
      <c r="L2239">
        <v>405</v>
      </c>
      <c r="M2239">
        <v>6</v>
      </c>
      <c r="N2239" s="2">
        <v>42004</v>
      </c>
      <c r="O2239" s="19" t="str">
        <f>VLOOKUP(Coffee_data[[#This Row],[Area Code]],Location!$B$1:$E$157,2,FALSE)</f>
        <v>Oklahoma</v>
      </c>
      <c r="P2239" s="19" t="str">
        <f>VLOOKUP(Coffee_data[[#This Row],[Area Code]],Location!$B$1:$E$157,3,FALSE)</f>
        <v>South</v>
      </c>
      <c r="Q2239" s="19" t="str">
        <f>VLOOKUP(Coffee_data[[#This Row],[Area Code]],Location!$B$1:$E$157,4,FALSE)</f>
        <v>Small Market</v>
      </c>
      <c r="R2239" s="56" t="str">
        <f>HLOOKUP(Coffee_data[[#This Row],[ProductId]],Product!$B$4:$O$7,2,FALSE)</f>
        <v>Decaf</v>
      </c>
      <c r="S2239" s="56" t="str">
        <f>HLOOKUP(Coffee_data[[#This Row],[ProductId]],Product!$B$4:$O$7,3,FALSE)</f>
        <v>Espresso</v>
      </c>
      <c r="T2239" s="56" t="str">
        <f>HLOOKUP(Coffee_data[[#This Row],[ProductId]],Product!$B$4:$O$7,4,FALSE)</f>
        <v>Decaf Espresso</v>
      </c>
    </row>
    <row r="2240" spans="1:20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138</v>
      </c>
      <c r="L2240">
        <v>281</v>
      </c>
      <c r="M2240">
        <v>8</v>
      </c>
      <c r="N2240" s="2">
        <v>42004</v>
      </c>
      <c r="O2240" s="19" t="str">
        <f>VLOOKUP(Coffee_data[[#This Row],[Area Code]],Location!$B$1:$E$157,2,FALSE)</f>
        <v>Texas</v>
      </c>
      <c r="P2240" s="19" t="str">
        <f>VLOOKUP(Coffee_data[[#This Row],[Area Code]],Location!$B$1:$E$157,3,FALSE)</f>
        <v>South</v>
      </c>
      <c r="Q2240" s="19" t="str">
        <f>VLOOKUP(Coffee_data[[#This Row],[Area Code]],Location!$B$1:$E$157,4,FALSE)</f>
        <v>Major Market</v>
      </c>
      <c r="R2240" s="56" t="str">
        <f>HLOOKUP(Coffee_data[[#This Row],[ProductId]],Product!$B$4:$O$7,2,FALSE)</f>
        <v>Decaf</v>
      </c>
      <c r="S2240" s="56" t="str">
        <f>HLOOKUP(Coffee_data[[#This Row],[ProductId]],Product!$B$4:$O$7,3,FALSE)</f>
        <v>Herbal Tea</v>
      </c>
      <c r="T2240" s="56" t="str">
        <f>HLOOKUP(Coffee_data[[#This Row],[ProductId]],Product!$B$4:$O$7,4,FALSE)</f>
        <v>Chamomile</v>
      </c>
    </row>
    <row r="2241" spans="1:20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42004</v>
      </c>
      <c r="O2241" s="19" t="str">
        <f>VLOOKUP(Coffee_data[[#This Row],[Area Code]],Location!$B$1:$E$157,2,FALSE)</f>
        <v>Texas</v>
      </c>
      <c r="P2241" s="19" t="str">
        <f>VLOOKUP(Coffee_data[[#This Row],[Area Code]],Location!$B$1:$E$157,3,FALSE)</f>
        <v>South</v>
      </c>
      <c r="Q2241" s="19" t="str">
        <f>VLOOKUP(Coffee_data[[#This Row],[Area Code]],Location!$B$1:$E$157,4,FALSE)</f>
        <v>Major Market</v>
      </c>
      <c r="R2241" s="56" t="str">
        <f>HLOOKUP(Coffee_data[[#This Row],[ProductId]],Product!$B$4:$O$7,2,FALSE)</f>
        <v>Decaf</v>
      </c>
      <c r="S2241" s="56" t="str">
        <f>HLOOKUP(Coffee_data[[#This Row],[ProductId]],Product!$B$4:$O$7,3,FALSE)</f>
        <v>Herbal Tea</v>
      </c>
      <c r="T2241" s="56" t="str">
        <f>HLOOKUP(Coffee_data[[#This Row],[ProductId]],Product!$B$4:$O$7,4,FALSE)</f>
        <v>Lemon</v>
      </c>
    </row>
    <row r="2242" spans="1:20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204</v>
      </c>
      <c r="J2242">
        <v>300</v>
      </c>
      <c r="K2242">
        <v>560</v>
      </c>
      <c r="L2242">
        <v>682</v>
      </c>
      <c r="M2242">
        <v>2</v>
      </c>
      <c r="N2242" s="2">
        <v>42004</v>
      </c>
      <c r="O2242" s="19" t="str">
        <f>VLOOKUP(Coffee_data[[#This Row],[Area Code]],Location!$B$1:$E$157,2,FALSE)</f>
        <v>Texas</v>
      </c>
      <c r="P2242" s="19" t="str">
        <f>VLOOKUP(Coffee_data[[#This Row],[Area Code]],Location!$B$1:$E$157,3,FALSE)</f>
        <v>South</v>
      </c>
      <c r="Q2242" s="19" t="str">
        <f>VLOOKUP(Coffee_data[[#This Row],[Area Code]],Location!$B$1:$E$157,4,FALSE)</f>
        <v>Major Market</v>
      </c>
      <c r="R2242" s="56" t="str">
        <f>HLOOKUP(Coffee_data[[#This Row],[ProductId]],Product!$B$4:$O$7,2,FALSE)</f>
        <v>Regular</v>
      </c>
      <c r="S2242" s="56" t="str">
        <f>HLOOKUP(Coffee_data[[#This Row],[ProductId]],Product!$B$4:$O$7,3,FALSE)</f>
        <v>Coffee</v>
      </c>
      <c r="T2242" s="56" t="str">
        <f>HLOOKUP(Coffee_data[[#This Row],[ProductId]],Product!$B$4:$O$7,4,FALSE)</f>
        <v>Columbian</v>
      </c>
    </row>
    <row r="2243" spans="1:20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94</v>
      </c>
      <c r="J2243">
        <v>130</v>
      </c>
      <c r="K2243">
        <v>227</v>
      </c>
      <c r="L2243">
        <v>361</v>
      </c>
      <c r="M2243">
        <v>3</v>
      </c>
      <c r="N2243" s="2">
        <v>42004</v>
      </c>
      <c r="O2243" s="19" t="str">
        <f>VLOOKUP(Coffee_data[[#This Row],[Area Code]],Location!$B$1:$E$157,2,FALSE)</f>
        <v>Texas</v>
      </c>
      <c r="P2243" s="19" t="str">
        <f>VLOOKUP(Coffee_data[[#This Row],[Area Code]],Location!$B$1:$E$157,3,FALSE)</f>
        <v>South</v>
      </c>
      <c r="Q2243" s="19" t="str">
        <f>VLOOKUP(Coffee_data[[#This Row],[Area Code]],Location!$B$1:$E$157,4,FALSE)</f>
        <v>Major Market</v>
      </c>
      <c r="R2243" s="56" t="str">
        <f>HLOOKUP(Coffee_data[[#This Row],[ProductId]],Product!$B$4:$O$7,2,FALSE)</f>
        <v>Decaf</v>
      </c>
      <c r="S2243" s="56" t="str">
        <f>HLOOKUP(Coffee_data[[#This Row],[ProductId]],Product!$B$4:$O$7,3,FALSE)</f>
        <v>Coffee</v>
      </c>
      <c r="T2243" s="56" t="str">
        <f>HLOOKUP(Coffee_data[[#This Row],[ProductId]],Product!$B$4:$O$7,4,FALSE)</f>
        <v>Decaf Irish Cream</v>
      </c>
    </row>
    <row r="2244" spans="1:20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56</v>
      </c>
      <c r="J2244">
        <v>90</v>
      </c>
      <c r="K2244">
        <v>146</v>
      </c>
      <c r="L2244">
        <v>806</v>
      </c>
      <c r="M2244">
        <v>4</v>
      </c>
      <c r="N2244" s="2">
        <v>42004</v>
      </c>
      <c r="O2244" s="19" t="str">
        <f>VLOOKUP(Coffee_data[[#This Row],[Area Code]],Location!$B$1:$E$157,2,FALSE)</f>
        <v>Texas</v>
      </c>
      <c r="P2244" s="19" t="str">
        <f>VLOOKUP(Coffee_data[[#This Row],[Area Code]],Location!$B$1:$E$157,3,FALSE)</f>
        <v>South</v>
      </c>
      <c r="Q2244" s="19" t="str">
        <f>VLOOKUP(Coffee_data[[#This Row],[Area Code]],Location!$B$1:$E$157,4,FALSE)</f>
        <v>Major Market</v>
      </c>
      <c r="R2244" s="56" t="str">
        <f>HLOOKUP(Coffee_data[[#This Row],[ProductId]],Product!$B$4:$O$7,2,FALSE)</f>
        <v>Regular</v>
      </c>
      <c r="S2244" s="56" t="str">
        <f>HLOOKUP(Coffee_data[[#This Row],[ProductId]],Product!$B$4:$O$7,3,FALSE)</f>
        <v>Espresso</v>
      </c>
      <c r="T2244" s="56" t="str">
        <f>HLOOKUP(Coffee_data[[#This Row],[ProductId]],Product!$B$4:$O$7,4,FALSE)</f>
        <v>Caffe Latte</v>
      </c>
    </row>
    <row r="2245" spans="1:20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75</v>
      </c>
      <c r="J2245">
        <v>110</v>
      </c>
      <c r="K2245">
        <v>180</v>
      </c>
      <c r="L2245">
        <v>512</v>
      </c>
      <c r="M2245">
        <v>5</v>
      </c>
      <c r="N2245" s="2">
        <v>42004</v>
      </c>
      <c r="O2245" s="19" t="str">
        <f>VLOOKUP(Coffee_data[[#This Row],[Area Code]],Location!$B$1:$E$157,2,FALSE)</f>
        <v>Texas</v>
      </c>
      <c r="P2245" s="19" t="str">
        <f>VLOOKUP(Coffee_data[[#This Row],[Area Code]],Location!$B$1:$E$157,3,FALSE)</f>
        <v>South</v>
      </c>
      <c r="Q2245" s="19" t="str">
        <f>VLOOKUP(Coffee_data[[#This Row],[Area Code]],Location!$B$1:$E$157,4,FALSE)</f>
        <v>Major Market</v>
      </c>
      <c r="R2245" s="56" t="str">
        <f>HLOOKUP(Coffee_data[[#This Row],[ProductId]],Product!$B$4:$O$7,2,FALSE)</f>
        <v>Regular</v>
      </c>
      <c r="S2245" s="56" t="str">
        <f>HLOOKUP(Coffee_data[[#This Row],[ProductId]],Product!$B$4:$O$7,3,FALSE)</f>
        <v>Espresso</v>
      </c>
      <c r="T2245" s="56" t="str">
        <f>HLOOKUP(Coffee_data[[#This Row],[ProductId]],Product!$B$4:$O$7,4,FALSE)</f>
        <v>Caffe Mocha</v>
      </c>
    </row>
    <row r="2246" spans="1:20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46</v>
      </c>
      <c r="J2246">
        <v>70</v>
      </c>
      <c r="K2246">
        <v>116</v>
      </c>
      <c r="L2246">
        <v>409</v>
      </c>
      <c r="M2246">
        <v>6</v>
      </c>
      <c r="N2246" s="2">
        <v>42004</v>
      </c>
      <c r="O2246" s="19" t="str">
        <f>VLOOKUP(Coffee_data[[#This Row],[Area Code]],Location!$B$1:$E$157,2,FALSE)</f>
        <v>Texas</v>
      </c>
      <c r="P2246" s="19" t="str">
        <f>VLOOKUP(Coffee_data[[#This Row],[Area Code]],Location!$B$1:$E$157,3,FALSE)</f>
        <v>South</v>
      </c>
      <c r="Q2246" s="19" t="str">
        <f>VLOOKUP(Coffee_data[[#This Row],[Area Code]],Location!$B$1:$E$157,4,FALSE)</f>
        <v>Major Market</v>
      </c>
      <c r="R2246" s="56" t="str">
        <f>HLOOKUP(Coffee_data[[#This Row],[ProductId]],Product!$B$4:$O$7,2,FALSE)</f>
        <v>Decaf</v>
      </c>
      <c r="S2246" s="56" t="str">
        <f>HLOOKUP(Coffee_data[[#This Row],[ProductId]],Product!$B$4:$O$7,3,FALSE)</f>
        <v>Espresso</v>
      </c>
      <c r="T2246" s="56" t="str">
        <f>HLOOKUP(Coffee_data[[#This Row],[ProductId]],Product!$B$4:$O$7,4,FALSE)</f>
        <v>Decaf Espresso</v>
      </c>
    </row>
    <row r="2247" spans="1:20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22</v>
      </c>
      <c r="J2247">
        <v>50</v>
      </c>
      <c r="K2247">
        <v>88</v>
      </c>
      <c r="L2247">
        <v>435</v>
      </c>
      <c r="M2247">
        <v>8</v>
      </c>
      <c r="N2247" s="2">
        <v>42004</v>
      </c>
      <c r="O2247" s="19" t="str">
        <f>VLOOKUP(Coffee_data[[#This Row],[Area Code]],Location!$B$1:$E$157,2,FALSE)</f>
        <v>Utah</v>
      </c>
      <c r="P2247" s="19" t="str">
        <f>VLOOKUP(Coffee_data[[#This Row],[Area Code]],Location!$B$1:$E$157,3,FALSE)</f>
        <v>West</v>
      </c>
      <c r="Q2247" s="19" t="str">
        <f>VLOOKUP(Coffee_data[[#This Row],[Area Code]],Location!$B$1:$E$157,4,FALSE)</f>
        <v>Small Market</v>
      </c>
      <c r="R2247" s="56" t="str">
        <f>HLOOKUP(Coffee_data[[#This Row],[ProductId]],Product!$B$4:$O$7,2,FALSE)</f>
        <v>Decaf</v>
      </c>
      <c r="S2247" s="56" t="str">
        <f>HLOOKUP(Coffee_data[[#This Row],[ProductId]],Product!$B$4:$O$7,3,FALSE)</f>
        <v>Herbal Tea</v>
      </c>
      <c r="T2247" s="56" t="str">
        <f>HLOOKUP(Coffee_data[[#This Row],[ProductId]],Product!$B$4:$O$7,4,FALSE)</f>
        <v>Chamomile</v>
      </c>
    </row>
    <row r="2248" spans="1:20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31</v>
      </c>
      <c r="J2248">
        <v>60</v>
      </c>
      <c r="K2248">
        <v>91</v>
      </c>
      <c r="L2248">
        <v>435</v>
      </c>
      <c r="M2248">
        <v>9</v>
      </c>
      <c r="N2248" s="2">
        <v>42004</v>
      </c>
      <c r="O2248" s="19" t="str">
        <f>VLOOKUP(Coffee_data[[#This Row],[Area Code]],Location!$B$1:$E$157,2,FALSE)</f>
        <v>Utah</v>
      </c>
      <c r="P2248" s="19" t="str">
        <f>VLOOKUP(Coffee_data[[#This Row],[Area Code]],Location!$B$1:$E$157,3,FALSE)</f>
        <v>West</v>
      </c>
      <c r="Q2248" s="19" t="str">
        <f>VLOOKUP(Coffee_data[[#This Row],[Area Code]],Location!$B$1:$E$157,4,FALSE)</f>
        <v>Small Market</v>
      </c>
      <c r="R2248" s="56" t="str">
        <f>HLOOKUP(Coffee_data[[#This Row],[ProductId]],Product!$B$4:$O$7,2,FALSE)</f>
        <v>Decaf</v>
      </c>
      <c r="S2248" s="56" t="str">
        <f>HLOOKUP(Coffee_data[[#This Row],[ProductId]],Product!$B$4:$O$7,3,FALSE)</f>
        <v>Herbal Tea</v>
      </c>
      <c r="T2248" s="56" t="str">
        <f>HLOOKUP(Coffee_data[[#This Row],[ProductId]],Product!$B$4:$O$7,4,FALSE)</f>
        <v>Lemon</v>
      </c>
    </row>
    <row r="2249" spans="1:20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90</v>
      </c>
      <c r="L2249">
        <v>435</v>
      </c>
      <c r="M2249">
        <v>10</v>
      </c>
      <c r="N2249" s="2">
        <v>42004</v>
      </c>
      <c r="O2249" s="19" t="str">
        <f>VLOOKUP(Coffee_data[[#This Row],[Area Code]],Location!$B$1:$E$157,2,FALSE)</f>
        <v>Utah</v>
      </c>
      <c r="P2249" s="19" t="str">
        <f>VLOOKUP(Coffee_data[[#This Row],[Area Code]],Location!$B$1:$E$157,3,FALSE)</f>
        <v>West</v>
      </c>
      <c r="Q2249" s="19" t="str">
        <f>VLOOKUP(Coffee_data[[#This Row],[Area Code]],Location!$B$1:$E$157,4,FALSE)</f>
        <v>Small Market</v>
      </c>
      <c r="R2249" s="56" t="str">
        <f>HLOOKUP(Coffee_data[[#This Row],[ProductId]],Product!$B$4:$O$7,2,FALSE)</f>
        <v>Decaf</v>
      </c>
      <c r="S2249" s="56" t="str">
        <f>HLOOKUP(Coffee_data[[#This Row],[ProductId]],Product!$B$4:$O$7,3,FALSE)</f>
        <v>Herbal Tea</v>
      </c>
      <c r="T2249" s="56" t="str">
        <f>HLOOKUP(Coffee_data[[#This Row],[ProductId]],Product!$B$4:$O$7,4,FALSE)</f>
        <v>Mint</v>
      </c>
    </row>
    <row r="2250" spans="1:20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71</v>
      </c>
      <c r="L2250">
        <v>435</v>
      </c>
      <c r="M2250">
        <v>11</v>
      </c>
      <c r="N2250" s="2">
        <v>42004</v>
      </c>
      <c r="O2250" s="19" t="str">
        <f>VLOOKUP(Coffee_data[[#This Row],[Area Code]],Location!$B$1:$E$157,2,FALSE)</f>
        <v>Utah</v>
      </c>
      <c r="P2250" s="19" t="str">
        <f>VLOOKUP(Coffee_data[[#This Row],[Area Code]],Location!$B$1:$E$157,3,FALSE)</f>
        <v>West</v>
      </c>
      <c r="Q2250" s="19" t="str">
        <f>VLOOKUP(Coffee_data[[#This Row],[Area Code]],Location!$B$1:$E$157,4,FALSE)</f>
        <v>Small Market</v>
      </c>
      <c r="R2250" s="56" t="str">
        <f>HLOOKUP(Coffee_data[[#This Row],[ProductId]],Product!$B$4:$O$7,2,FALSE)</f>
        <v>Regular</v>
      </c>
      <c r="S2250" s="56" t="str">
        <f>HLOOKUP(Coffee_data[[#This Row],[ProductId]],Product!$B$4:$O$7,3,FALSE)</f>
        <v>Tea</v>
      </c>
      <c r="T2250" s="56" t="str">
        <f>HLOOKUP(Coffee_data[[#This Row],[ProductId]],Product!$B$4:$O$7,4,FALSE)</f>
        <v>Darjeeling</v>
      </c>
    </row>
    <row r="2251" spans="1:20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38</v>
      </c>
      <c r="L2251">
        <v>801</v>
      </c>
      <c r="M2251">
        <v>12</v>
      </c>
      <c r="N2251" s="2">
        <v>42004</v>
      </c>
      <c r="O2251" s="19" t="str">
        <f>VLOOKUP(Coffee_data[[#This Row],[Area Code]],Location!$B$1:$E$157,2,FALSE)</f>
        <v>Utah</v>
      </c>
      <c r="P2251" s="19" t="str">
        <f>VLOOKUP(Coffee_data[[#This Row],[Area Code]],Location!$B$1:$E$157,3,FALSE)</f>
        <v>West</v>
      </c>
      <c r="Q2251" s="19" t="str">
        <f>VLOOKUP(Coffee_data[[#This Row],[Area Code]],Location!$B$1:$E$157,4,FALSE)</f>
        <v>Small Market</v>
      </c>
      <c r="R2251" s="56" t="str">
        <f>HLOOKUP(Coffee_data[[#This Row],[ProductId]],Product!$B$4:$O$7,2,FALSE)</f>
        <v>Regular</v>
      </c>
      <c r="S2251" s="56" t="str">
        <f>HLOOKUP(Coffee_data[[#This Row],[ProductId]],Product!$B$4:$O$7,3,FALSE)</f>
        <v>Tea</v>
      </c>
      <c r="T2251" s="56" t="str">
        <f>HLOOKUP(Coffee_data[[#This Row],[ProductId]],Product!$B$4:$O$7,4,FALSE)</f>
        <v>Earl Grey</v>
      </c>
    </row>
    <row r="2252" spans="1:20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53</v>
      </c>
      <c r="L2252">
        <v>435</v>
      </c>
      <c r="M2252">
        <v>13</v>
      </c>
      <c r="N2252" s="2">
        <v>42004</v>
      </c>
      <c r="O2252" s="19" t="str">
        <f>VLOOKUP(Coffee_data[[#This Row],[Area Code]],Location!$B$1:$E$157,2,FALSE)</f>
        <v>Utah</v>
      </c>
      <c r="P2252" s="19" t="str">
        <f>VLOOKUP(Coffee_data[[#This Row],[Area Code]],Location!$B$1:$E$157,3,FALSE)</f>
        <v>West</v>
      </c>
      <c r="Q2252" s="19" t="str">
        <f>VLOOKUP(Coffee_data[[#This Row],[Area Code]],Location!$B$1:$E$157,4,FALSE)</f>
        <v>Small Market</v>
      </c>
      <c r="R2252" s="56" t="str">
        <f>HLOOKUP(Coffee_data[[#This Row],[ProductId]],Product!$B$4:$O$7,2,FALSE)</f>
        <v>Regular</v>
      </c>
      <c r="S2252" s="56" t="str">
        <f>HLOOKUP(Coffee_data[[#This Row],[ProductId]],Product!$B$4:$O$7,3,FALSE)</f>
        <v>Tea</v>
      </c>
      <c r="T2252" s="56" t="str">
        <f>HLOOKUP(Coffee_data[[#This Row],[ProductId]],Product!$B$4:$O$7,4,FALSE)</f>
        <v>Green Tea</v>
      </c>
    </row>
    <row r="2253" spans="1:20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46</v>
      </c>
      <c r="J2253">
        <v>70</v>
      </c>
      <c r="K2253">
        <v>110</v>
      </c>
      <c r="L2253">
        <v>435</v>
      </c>
      <c r="M2253">
        <v>6</v>
      </c>
      <c r="N2253" s="2">
        <v>42004</v>
      </c>
      <c r="O2253" s="19" t="str">
        <f>VLOOKUP(Coffee_data[[#This Row],[Area Code]],Location!$B$1:$E$157,2,FALSE)</f>
        <v>Utah</v>
      </c>
      <c r="P2253" s="19" t="str">
        <f>VLOOKUP(Coffee_data[[#This Row],[Area Code]],Location!$B$1:$E$157,3,FALSE)</f>
        <v>West</v>
      </c>
      <c r="Q2253" s="19" t="str">
        <f>VLOOKUP(Coffee_data[[#This Row],[Area Code]],Location!$B$1:$E$157,4,FALSE)</f>
        <v>Small Market</v>
      </c>
      <c r="R2253" s="56" t="str">
        <f>HLOOKUP(Coffee_data[[#This Row],[ProductId]],Product!$B$4:$O$7,2,FALSE)</f>
        <v>Decaf</v>
      </c>
      <c r="S2253" s="56" t="str">
        <f>HLOOKUP(Coffee_data[[#This Row],[ProductId]],Product!$B$4:$O$7,3,FALSE)</f>
        <v>Espresso</v>
      </c>
      <c r="T2253" s="56" t="str">
        <f>HLOOKUP(Coffee_data[[#This Row],[ProductId]],Product!$B$4:$O$7,4,FALSE)</f>
        <v>Decaf Espresso</v>
      </c>
    </row>
    <row r="2254" spans="1:20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211</v>
      </c>
      <c r="L2254">
        <v>801</v>
      </c>
      <c r="M2254">
        <v>1</v>
      </c>
      <c r="N2254" s="2">
        <v>42004</v>
      </c>
      <c r="O2254" s="19" t="str">
        <f>VLOOKUP(Coffee_data[[#This Row],[Area Code]],Location!$B$1:$E$157,2,FALSE)</f>
        <v>Utah</v>
      </c>
      <c r="P2254" s="19" t="str">
        <f>VLOOKUP(Coffee_data[[#This Row],[Area Code]],Location!$B$1:$E$157,3,FALSE)</f>
        <v>West</v>
      </c>
      <c r="Q2254" s="19" t="str">
        <f>VLOOKUP(Coffee_data[[#This Row],[Area Code]],Location!$B$1:$E$157,4,FALSE)</f>
        <v>Small Market</v>
      </c>
      <c r="R2254" s="56" t="str">
        <f>HLOOKUP(Coffee_data[[#This Row],[ProductId]],Product!$B$4:$O$7,2,FALSE)</f>
        <v>Regular</v>
      </c>
      <c r="S2254" s="56" t="str">
        <f>HLOOKUP(Coffee_data[[#This Row],[ProductId]],Product!$B$4:$O$7,3,FALSE)</f>
        <v>Coffee</v>
      </c>
      <c r="T2254" s="56" t="str">
        <f>HLOOKUP(Coffee_data[[#This Row],[ProductId]],Product!$B$4:$O$7,4,FALSE)</f>
        <v>Amaretto</v>
      </c>
    </row>
    <row r="2255" spans="1:20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58</v>
      </c>
      <c r="J2255">
        <v>100</v>
      </c>
      <c r="K2255">
        <v>158</v>
      </c>
      <c r="L2255">
        <v>435</v>
      </c>
      <c r="M2255">
        <v>2</v>
      </c>
      <c r="N2255" s="2">
        <v>42004</v>
      </c>
      <c r="O2255" s="19" t="str">
        <f>VLOOKUP(Coffee_data[[#This Row],[Area Code]],Location!$B$1:$E$157,2,FALSE)</f>
        <v>Utah</v>
      </c>
      <c r="P2255" s="19" t="str">
        <f>VLOOKUP(Coffee_data[[#This Row],[Area Code]],Location!$B$1:$E$157,3,FALSE)</f>
        <v>West</v>
      </c>
      <c r="Q2255" s="19" t="str">
        <f>VLOOKUP(Coffee_data[[#This Row],[Area Code]],Location!$B$1:$E$157,4,FALSE)</f>
        <v>Small Market</v>
      </c>
      <c r="R2255" s="56" t="str">
        <f>HLOOKUP(Coffee_data[[#This Row],[ProductId]],Product!$B$4:$O$7,2,FALSE)</f>
        <v>Regular</v>
      </c>
      <c r="S2255" s="56" t="str">
        <f>HLOOKUP(Coffee_data[[#This Row],[ProductId]],Product!$B$4:$O$7,3,FALSE)</f>
        <v>Coffee</v>
      </c>
      <c r="T2255" s="56" t="str">
        <f>HLOOKUP(Coffee_data[[#This Row],[ProductId]],Product!$B$4:$O$7,4,FALSE)</f>
        <v>Columbian</v>
      </c>
    </row>
    <row r="2256" spans="1:20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119</v>
      </c>
      <c r="J2256">
        <v>130</v>
      </c>
      <c r="K2256">
        <v>227</v>
      </c>
      <c r="L2256">
        <v>801</v>
      </c>
      <c r="M2256">
        <v>3</v>
      </c>
      <c r="N2256" s="2">
        <v>42004</v>
      </c>
      <c r="O2256" s="19" t="str">
        <f>VLOOKUP(Coffee_data[[#This Row],[Area Code]],Location!$B$1:$E$157,2,FALSE)</f>
        <v>Utah</v>
      </c>
      <c r="P2256" s="19" t="str">
        <f>VLOOKUP(Coffee_data[[#This Row],[Area Code]],Location!$B$1:$E$157,3,FALSE)</f>
        <v>West</v>
      </c>
      <c r="Q2256" s="19" t="str">
        <f>VLOOKUP(Coffee_data[[#This Row],[Area Code]],Location!$B$1:$E$157,4,FALSE)</f>
        <v>Small Market</v>
      </c>
      <c r="R2256" s="56" t="str">
        <f>HLOOKUP(Coffee_data[[#This Row],[ProductId]],Product!$B$4:$O$7,2,FALSE)</f>
        <v>Decaf</v>
      </c>
      <c r="S2256" s="56" t="str">
        <f>HLOOKUP(Coffee_data[[#This Row],[ProductId]],Product!$B$4:$O$7,3,FALSE)</f>
        <v>Coffee</v>
      </c>
      <c r="T2256" s="56" t="str">
        <f>HLOOKUP(Coffee_data[[#This Row],[ProductId]],Product!$B$4:$O$7,4,FALSE)</f>
        <v>Decaf Irish Cream</v>
      </c>
    </row>
    <row r="2257" spans="1:20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44</v>
      </c>
      <c r="J2257">
        <v>60</v>
      </c>
      <c r="K2257">
        <v>104</v>
      </c>
      <c r="L2257">
        <v>435</v>
      </c>
      <c r="M2257">
        <v>4</v>
      </c>
      <c r="N2257" s="2">
        <v>42004</v>
      </c>
      <c r="O2257" s="19" t="str">
        <f>VLOOKUP(Coffee_data[[#This Row],[Area Code]],Location!$B$1:$E$157,2,FALSE)</f>
        <v>Utah</v>
      </c>
      <c r="P2257" s="19" t="str">
        <f>VLOOKUP(Coffee_data[[#This Row],[Area Code]],Location!$B$1:$E$157,3,FALSE)</f>
        <v>West</v>
      </c>
      <c r="Q2257" s="19" t="str">
        <f>VLOOKUP(Coffee_data[[#This Row],[Area Code]],Location!$B$1:$E$157,4,FALSE)</f>
        <v>Small Market</v>
      </c>
      <c r="R2257" s="56" t="str">
        <f>HLOOKUP(Coffee_data[[#This Row],[ProductId]],Product!$B$4:$O$7,2,FALSE)</f>
        <v>Regular</v>
      </c>
      <c r="S2257" s="56" t="str">
        <f>HLOOKUP(Coffee_data[[#This Row],[ProductId]],Product!$B$4:$O$7,3,FALSE)</f>
        <v>Espresso</v>
      </c>
      <c r="T2257" s="56" t="str">
        <f>HLOOKUP(Coffee_data[[#This Row],[ProductId]],Product!$B$4:$O$7,4,FALSE)</f>
        <v>Caffe Latte</v>
      </c>
    </row>
    <row r="2258" spans="1:20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35</v>
      </c>
      <c r="J2258">
        <v>60</v>
      </c>
      <c r="K2258">
        <v>95</v>
      </c>
      <c r="L2258">
        <v>435</v>
      </c>
      <c r="M2258">
        <v>5</v>
      </c>
      <c r="N2258" s="2">
        <v>42004</v>
      </c>
      <c r="O2258" s="19" t="str">
        <f>VLOOKUP(Coffee_data[[#This Row],[Area Code]],Location!$B$1:$E$157,2,FALSE)</f>
        <v>Utah</v>
      </c>
      <c r="P2258" s="19" t="str">
        <f>VLOOKUP(Coffee_data[[#This Row],[Area Code]],Location!$B$1:$E$157,3,FALSE)</f>
        <v>West</v>
      </c>
      <c r="Q2258" s="19" t="str">
        <f>VLOOKUP(Coffee_data[[#This Row],[Area Code]],Location!$B$1:$E$157,4,FALSE)</f>
        <v>Small Market</v>
      </c>
      <c r="R2258" s="56" t="str">
        <f>HLOOKUP(Coffee_data[[#This Row],[ProductId]],Product!$B$4:$O$7,2,FALSE)</f>
        <v>Regular</v>
      </c>
      <c r="S2258" s="56" t="str">
        <f>HLOOKUP(Coffee_data[[#This Row],[ProductId]],Product!$B$4:$O$7,3,FALSE)</f>
        <v>Espresso</v>
      </c>
      <c r="T2258" s="56" t="str">
        <f>HLOOKUP(Coffee_data[[#This Row],[ProductId]],Product!$B$4:$O$7,4,FALSE)</f>
        <v>Caffe Mocha</v>
      </c>
    </row>
    <row r="2259" spans="1:20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88</v>
      </c>
      <c r="J2259">
        <v>120</v>
      </c>
      <c r="K2259">
        <v>200</v>
      </c>
      <c r="L2259">
        <v>650</v>
      </c>
      <c r="M2259">
        <v>8</v>
      </c>
      <c r="N2259" s="2">
        <v>42004</v>
      </c>
      <c r="O2259" s="19" t="str">
        <f>VLOOKUP(Coffee_data[[#This Row],[Area Code]],Location!$B$1:$E$157,2,FALSE)</f>
        <v>California</v>
      </c>
      <c r="P2259" s="19" t="str">
        <f>VLOOKUP(Coffee_data[[#This Row],[Area Code]],Location!$B$1:$E$157,3,FALSE)</f>
        <v>West</v>
      </c>
      <c r="Q2259" s="19" t="str">
        <f>VLOOKUP(Coffee_data[[#This Row],[Area Code]],Location!$B$1:$E$157,4,FALSE)</f>
        <v>Major Market</v>
      </c>
      <c r="R2259" s="56" t="str">
        <f>HLOOKUP(Coffee_data[[#This Row],[ProductId]],Product!$B$4:$O$7,2,FALSE)</f>
        <v>Decaf</v>
      </c>
      <c r="S2259" s="56" t="str">
        <f>HLOOKUP(Coffee_data[[#This Row],[ProductId]],Product!$B$4:$O$7,3,FALSE)</f>
        <v>Herbal Tea</v>
      </c>
      <c r="T2259" s="56" t="str">
        <f>HLOOKUP(Coffee_data[[#This Row],[ProductId]],Product!$B$4:$O$7,4,FALSE)</f>
        <v>Chamomile</v>
      </c>
    </row>
    <row r="2260" spans="1:20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149</v>
      </c>
      <c r="J2260">
        <v>220</v>
      </c>
      <c r="K2260">
        <v>399</v>
      </c>
      <c r="L2260">
        <v>530</v>
      </c>
      <c r="M2260">
        <v>9</v>
      </c>
      <c r="N2260" s="2">
        <v>42004</v>
      </c>
      <c r="O2260" s="19" t="str">
        <f>VLOOKUP(Coffee_data[[#This Row],[Area Code]],Location!$B$1:$E$157,2,FALSE)</f>
        <v>California</v>
      </c>
      <c r="P2260" s="19" t="str">
        <f>VLOOKUP(Coffee_data[[#This Row],[Area Code]],Location!$B$1:$E$157,3,FALSE)</f>
        <v>West</v>
      </c>
      <c r="Q2260" s="19" t="str">
        <f>VLOOKUP(Coffee_data[[#This Row],[Area Code]],Location!$B$1:$E$157,4,FALSE)</f>
        <v>Major Market</v>
      </c>
      <c r="R2260" s="56" t="str">
        <f>HLOOKUP(Coffee_data[[#This Row],[ProductId]],Product!$B$4:$O$7,2,FALSE)</f>
        <v>Decaf</v>
      </c>
      <c r="S2260" s="56" t="str">
        <f>HLOOKUP(Coffee_data[[#This Row],[ProductId]],Product!$B$4:$O$7,3,FALSE)</f>
        <v>Herbal Tea</v>
      </c>
      <c r="T2260" s="56" t="str">
        <f>HLOOKUP(Coffee_data[[#This Row],[ProductId]],Product!$B$4:$O$7,4,FALSE)</f>
        <v>Lemon</v>
      </c>
    </row>
    <row r="2261" spans="1:20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42004</v>
      </c>
      <c r="O2261" s="19" t="str">
        <f>VLOOKUP(Coffee_data[[#This Row],[Area Code]],Location!$B$1:$E$157,2,FALSE)</f>
        <v>California</v>
      </c>
      <c r="P2261" s="19" t="str">
        <f>VLOOKUP(Coffee_data[[#This Row],[Area Code]],Location!$B$1:$E$157,3,FALSE)</f>
        <v>West</v>
      </c>
      <c r="Q2261" s="19" t="str">
        <f>VLOOKUP(Coffee_data[[#This Row],[Area Code]],Location!$B$1:$E$157,4,FALSE)</f>
        <v>Major Market</v>
      </c>
      <c r="R2261" s="56" t="str">
        <f>HLOOKUP(Coffee_data[[#This Row],[ProductId]],Product!$B$4:$O$7,2,FALSE)</f>
        <v>Decaf</v>
      </c>
      <c r="S2261" s="56" t="str">
        <f>HLOOKUP(Coffee_data[[#This Row],[ProductId]],Product!$B$4:$O$7,3,FALSE)</f>
        <v>Herbal Tea</v>
      </c>
      <c r="T2261" s="56" t="str">
        <f>HLOOKUP(Coffee_data[[#This Row],[ProductId]],Product!$B$4:$O$7,4,FALSE)</f>
        <v>Mint</v>
      </c>
    </row>
    <row r="2262" spans="1:20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61</v>
      </c>
      <c r="J2262">
        <v>90</v>
      </c>
      <c r="K2262">
        <v>140</v>
      </c>
      <c r="L2262">
        <v>562</v>
      </c>
      <c r="M2262">
        <v>11</v>
      </c>
      <c r="N2262" s="2">
        <v>42004</v>
      </c>
      <c r="O2262" s="19" t="str">
        <f>VLOOKUP(Coffee_data[[#This Row],[Area Code]],Location!$B$1:$E$157,2,FALSE)</f>
        <v>California</v>
      </c>
      <c r="P2262" s="19" t="str">
        <f>VLOOKUP(Coffee_data[[#This Row],[Area Code]],Location!$B$1:$E$157,3,FALSE)</f>
        <v>West</v>
      </c>
      <c r="Q2262" s="19" t="str">
        <f>VLOOKUP(Coffee_data[[#This Row],[Area Code]],Location!$B$1:$E$157,4,FALSE)</f>
        <v>Major Market</v>
      </c>
      <c r="R2262" s="56" t="str">
        <f>HLOOKUP(Coffee_data[[#This Row],[ProductId]],Product!$B$4:$O$7,2,FALSE)</f>
        <v>Regular</v>
      </c>
      <c r="S2262" s="56" t="str">
        <f>HLOOKUP(Coffee_data[[#This Row],[ProductId]],Product!$B$4:$O$7,3,FALSE)</f>
        <v>Tea</v>
      </c>
      <c r="T2262" s="56" t="str">
        <f>HLOOKUP(Coffee_data[[#This Row],[ProductId]],Product!$B$4:$O$7,4,FALSE)</f>
        <v>Darjeeling</v>
      </c>
    </row>
    <row r="2263" spans="1:20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42</v>
      </c>
      <c r="J2263">
        <v>60</v>
      </c>
      <c r="K2263">
        <v>90</v>
      </c>
      <c r="L2263">
        <v>707</v>
      </c>
      <c r="M2263">
        <v>12</v>
      </c>
      <c r="N2263" s="2">
        <v>42004</v>
      </c>
      <c r="O2263" s="19" t="str">
        <f>VLOOKUP(Coffee_data[[#This Row],[Area Code]],Location!$B$1:$E$157,2,FALSE)</f>
        <v>California</v>
      </c>
      <c r="P2263" s="19" t="str">
        <f>VLOOKUP(Coffee_data[[#This Row],[Area Code]],Location!$B$1:$E$157,3,FALSE)</f>
        <v>West</v>
      </c>
      <c r="Q2263" s="19" t="str">
        <f>VLOOKUP(Coffee_data[[#This Row],[Area Code]],Location!$B$1:$E$157,4,FALSE)</f>
        <v>Major Market</v>
      </c>
      <c r="R2263" s="56" t="str">
        <f>HLOOKUP(Coffee_data[[#This Row],[ProductId]],Product!$B$4:$O$7,2,FALSE)</f>
        <v>Regular</v>
      </c>
      <c r="S2263" s="56" t="str">
        <f>HLOOKUP(Coffee_data[[#This Row],[ProductId]],Product!$B$4:$O$7,3,FALSE)</f>
        <v>Tea</v>
      </c>
      <c r="T2263" s="56" t="str">
        <f>HLOOKUP(Coffee_data[[#This Row],[ProductId]],Product!$B$4:$O$7,4,FALSE)</f>
        <v>Earl Grey</v>
      </c>
    </row>
    <row r="2264" spans="1:20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53</v>
      </c>
      <c r="J2264">
        <v>80</v>
      </c>
      <c r="K2264">
        <v>133</v>
      </c>
      <c r="L2264">
        <v>650</v>
      </c>
      <c r="M2264">
        <v>13</v>
      </c>
      <c r="N2264" s="2">
        <v>42004</v>
      </c>
      <c r="O2264" s="19" t="str">
        <f>VLOOKUP(Coffee_data[[#This Row],[Area Code]],Location!$B$1:$E$157,2,FALSE)</f>
        <v>California</v>
      </c>
      <c r="P2264" s="19" t="str">
        <f>VLOOKUP(Coffee_data[[#This Row],[Area Code]],Location!$B$1:$E$157,3,FALSE)</f>
        <v>West</v>
      </c>
      <c r="Q2264" s="19" t="str">
        <f>VLOOKUP(Coffee_data[[#This Row],[Area Code]],Location!$B$1:$E$157,4,FALSE)</f>
        <v>Major Market</v>
      </c>
      <c r="R2264" s="56" t="str">
        <f>HLOOKUP(Coffee_data[[#This Row],[ProductId]],Product!$B$4:$O$7,2,FALSE)</f>
        <v>Regular</v>
      </c>
      <c r="S2264" s="56" t="str">
        <f>HLOOKUP(Coffee_data[[#This Row],[ProductId]],Product!$B$4:$O$7,3,FALSE)</f>
        <v>Tea</v>
      </c>
      <c r="T2264" s="56" t="str">
        <f>HLOOKUP(Coffee_data[[#This Row],[ProductId]],Product!$B$4:$O$7,4,FALSE)</f>
        <v>Green Tea</v>
      </c>
    </row>
    <row r="2265" spans="1:20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514</v>
      </c>
      <c r="L2265">
        <v>951</v>
      </c>
      <c r="M2265">
        <v>6</v>
      </c>
      <c r="N2265" s="2">
        <v>42004</v>
      </c>
      <c r="O2265" s="19" t="str">
        <f>VLOOKUP(Coffee_data[[#This Row],[Area Code]],Location!$B$1:$E$157,2,FALSE)</f>
        <v>California</v>
      </c>
      <c r="P2265" s="19" t="str">
        <f>VLOOKUP(Coffee_data[[#This Row],[Area Code]],Location!$B$1:$E$157,3,FALSE)</f>
        <v>West</v>
      </c>
      <c r="Q2265" s="19" t="str">
        <f>VLOOKUP(Coffee_data[[#This Row],[Area Code]],Location!$B$1:$E$157,4,FALSE)</f>
        <v>Major Market</v>
      </c>
      <c r="R2265" s="56" t="str">
        <f>HLOOKUP(Coffee_data[[#This Row],[ProductId]],Product!$B$4:$O$7,2,FALSE)</f>
        <v>Decaf</v>
      </c>
      <c r="S2265" s="56" t="str">
        <f>HLOOKUP(Coffee_data[[#This Row],[ProductId]],Product!$B$4:$O$7,3,FALSE)</f>
        <v>Espresso</v>
      </c>
      <c r="T2265" s="56" t="str">
        <f>HLOOKUP(Coffee_data[[#This Row],[ProductId]],Product!$B$4:$O$7,4,FALSE)</f>
        <v>Decaf Espresso</v>
      </c>
    </row>
    <row r="2266" spans="1:20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103</v>
      </c>
      <c r="J2266">
        <v>70</v>
      </c>
      <c r="K2266">
        <v>181</v>
      </c>
      <c r="L2266">
        <v>209</v>
      </c>
      <c r="M2266">
        <v>1</v>
      </c>
      <c r="N2266" s="2">
        <v>42004</v>
      </c>
      <c r="O2266" s="19" t="str">
        <f>VLOOKUP(Coffee_data[[#This Row],[Area Code]],Location!$B$1:$E$157,2,FALSE)</f>
        <v>California</v>
      </c>
      <c r="P2266" s="19" t="str">
        <f>VLOOKUP(Coffee_data[[#This Row],[Area Code]],Location!$B$1:$E$157,3,FALSE)</f>
        <v>West</v>
      </c>
      <c r="Q2266" s="19" t="str">
        <f>VLOOKUP(Coffee_data[[#This Row],[Area Code]],Location!$B$1:$E$157,4,FALSE)</f>
        <v>Major Market</v>
      </c>
      <c r="R2266" s="56" t="str">
        <f>HLOOKUP(Coffee_data[[#This Row],[ProductId]],Product!$B$4:$O$7,2,FALSE)</f>
        <v>Regular</v>
      </c>
      <c r="S2266" s="56" t="str">
        <f>HLOOKUP(Coffee_data[[#This Row],[ProductId]],Product!$B$4:$O$7,3,FALSE)</f>
        <v>Coffee</v>
      </c>
      <c r="T2266" s="56" t="str">
        <f>HLOOKUP(Coffee_data[[#This Row],[ProductId]],Product!$B$4:$O$7,4,FALSE)</f>
        <v>Amaretto</v>
      </c>
    </row>
    <row r="2267" spans="1:20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310</v>
      </c>
      <c r="J2267">
        <v>500</v>
      </c>
      <c r="K2267">
        <v>838</v>
      </c>
      <c r="L2267">
        <v>949</v>
      </c>
      <c r="M2267">
        <v>2</v>
      </c>
      <c r="N2267" s="2">
        <v>42004</v>
      </c>
      <c r="O2267" s="19" t="str">
        <f>VLOOKUP(Coffee_data[[#This Row],[Area Code]],Location!$B$1:$E$157,2,FALSE)</f>
        <v>California</v>
      </c>
      <c r="P2267" s="19" t="str">
        <f>VLOOKUP(Coffee_data[[#This Row],[Area Code]],Location!$B$1:$E$157,3,FALSE)</f>
        <v>West</v>
      </c>
      <c r="Q2267" s="19" t="str">
        <f>VLOOKUP(Coffee_data[[#This Row],[Area Code]],Location!$B$1:$E$157,4,FALSE)</f>
        <v>Major Market</v>
      </c>
      <c r="R2267" s="56" t="str">
        <f>HLOOKUP(Coffee_data[[#This Row],[ProductId]],Product!$B$4:$O$7,2,FALSE)</f>
        <v>Regular</v>
      </c>
      <c r="S2267" s="56" t="str">
        <f>HLOOKUP(Coffee_data[[#This Row],[ProductId]],Product!$B$4:$O$7,3,FALSE)</f>
        <v>Coffee</v>
      </c>
      <c r="T2267" s="56" t="str">
        <f>HLOOKUP(Coffee_data[[#This Row],[ProductId]],Product!$B$4:$O$7,4,FALSE)</f>
        <v>Columbian</v>
      </c>
    </row>
    <row r="2268" spans="1:20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143</v>
      </c>
      <c r="L2268">
        <v>310</v>
      </c>
      <c r="M2268">
        <v>3</v>
      </c>
      <c r="N2268" s="2">
        <v>42004</v>
      </c>
      <c r="O2268" s="19" t="str">
        <f>VLOOKUP(Coffee_data[[#This Row],[Area Code]],Location!$B$1:$E$157,2,FALSE)</f>
        <v>California</v>
      </c>
      <c r="P2268" s="19" t="str">
        <f>VLOOKUP(Coffee_data[[#This Row],[Area Code]],Location!$B$1:$E$157,3,FALSE)</f>
        <v>West</v>
      </c>
      <c r="Q2268" s="19" t="str">
        <f>VLOOKUP(Coffee_data[[#This Row],[Area Code]],Location!$B$1:$E$157,4,FALSE)</f>
        <v>Major Market</v>
      </c>
      <c r="R2268" s="56" t="str">
        <f>HLOOKUP(Coffee_data[[#This Row],[ProductId]],Product!$B$4:$O$7,2,FALSE)</f>
        <v>Decaf</v>
      </c>
      <c r="S2268" s="56" t="str">
        <f>HLOOKUP(Coffee_data[[#This Row],[ProductId]],Product!$B$4:$O$7,3,FALSE)</f>
        <v>Coffee</v>
      </c>
      <c r="T2268" s="56" t="str">
        <f>HLOOKUP(Coffee_data[[#This Row],[ProductId]],Product!$B$4:$O$7,4,FALSE)</f>
        <v>Decaf Irish Cream</v>
      </c>
    </row>
    <row r="2269" spans="1:20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191</v>
      </c>
      <c r="J2269">
        <v>220</v>
      </c>
      <c r="K2269">
        <v>426</v>
      </c>
      <c r="L2269">
        <v>323</v>
      </c>
      <c r="M2269">
        <v>4</v>
      </c>
      <c r="N2269" s="2">
        <v>42004</v>
      </c>
      <c r="O2269" s="19" t="str">
        <f>VLOOKUP(Coffee_data[[#This Row],[Area Code]],Location!$B$1:$E$157,2,FALSE)</f>
        <v>California</v>
      </c>
      <c r="P2269" s="19" t="str">
        <f>VLOOKUP(Coffee_data[[#This Row],[Area Code]],Location!$B$1:$E$157,3,FALSE)</f>
        <v>West</v>
      </c>
      <c r="Q2269" s="19" t="str">
        <f>VLOOKUP(Coffee_data[[#This Row],[Area Code]],Location!$B$1:$E$157,4,FALSE)</f>
        <v>Major Market</v>
      </c>
      <c r="R2269" s="56" t="str">
        <f>HLOOKUP(Coffee_data[[#This Row],[ProductId]],Product!$B$4:$O$7,2,FALSE)</f>
        <v>Regular</v>
      </c>
      <c r="S2269" s="56" t="str">
        <f>HLOOKUP(Coffee_data[[#This Row],[ProductId]],Product!$B$4:$O$7,3,FALSE)</f>
        <v>Espresso</v>
      </c>
      <c r="T2269" s="56" t="str">
        <f>HLOOKUP(Coffee_data[[#This Row],[ProductId]],Product!$B$4:$O$7,4,FALSE)</f>
        <v>Caffe Latte</v>
      </c>
    </row>
    <row r="2270" spans="1:20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93</v>
      </c>
      <c r="J2270">
        <v>140</v>
      </c>
      <c r="K2270">
        <v>240</v>
      </c>
      <c r="L2270">
        <v>530</v>
      </c>
      <c r="M2270">
        <v>5</v>
      </c>
      <c r="N2270" s="2">
        <v>42004</v>
      </c>
      <c r="O2270" s="19" t="str">
        <f>VLOOKUP(Coffee_data[[#This Row],[Area Code]],Location!$B$1:$E$157,2,FALSE)</f>
        <v>California</v>
      </c>
      <c r="P2270" s="19" t="str">
        <f>VLOOKUP(Coffee_data[[#This Row],[Area Code]],Location!$B$1:$E$157,3,FALSE)</f>
        <v>West</v>
      </c>
      <c r="Q2270" s="19" t="str">
        <f>VLOOKUP(Coffee_data[[#This Row],[Area Code]],Location!$B$1:$E$157,4,FALSE)</f>
        <v>Major Market</v>
      </c>
      <c r="R2270" s="56" t="str">
        <f>HLOOKUP(Coffee_data[[#This Row],[ProductId]],Product!$B$4:$O$7,2,FALSE)</f>
        <v>Regular</v>
      </c>
      <c r="S2270" s="56" t="str">
        <f>HLOOKUP(Coffee_data[[#This Row],[ProductId]],Product!$B$4:$O$7,3,FALSE)</f>
        <v>Espresso</v>
      </c>
      <c r="T2270" s="56" t="str">
        <f>HLOOKUP(Coffee_data[[#This Row],[ProductId]],Product!$B$4:$O$7,4,FALSE)</f>
        <v>Caffe Mocha</v>
      </c>
    </row>
    <row r="2271" spans="1:20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42004</v>
      </c>
      <c r="O2271" s="19" t="str">
        <f>VLOOKUP(Coffee_data[[#This Row],[Area Code]],Location!$B$1:$E$157,2,FALSE)</f>
        <v>Nevada</v>
      </c>
      <c r="P2271" s="19" t="str">
        <f>VLOOKUP(Coffee_data[[#This Row],[Area Code]],Location!$B$1:$E$157,3,FALSE)</f>
        <v>West</v>
      </c>
      <c r="Q2271" s="19" t="str">
        <f>VLOOKUP(Coffee_data[[#This Row],[Area Code]],Location!$B$1:$E$157,4,FALSE)</f>
        <v>Small Market</v>
      </c>
      <c r="R2271" s="56" t="str">
        <f>HLOOKUP(Coffee_data[[#This Row],[ProductId]],Product!$B$4:$O$7,2,FALSE)</f>
        <v>Decaf</v>
      </c>
      <c r="S2271" s="56" t="str">
        <f>HLOOKUP(Coffee_data[[#This Row],[ProductId]],Product!$B$4:$O$7,3,FALSE)</f>
        <v>Herbal Tea</v>
      </c>
      <c r="T2271" s="56" t="str">
        <f>HLOOKUP(Coffee_data[[#This Row],[ProductId]],Product!$B$4:$O$7,4,FALSE)</f>
        <v>Chamomile</v>
      </c>
    </row>
    <row r="2272" spans="1:20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42004</v>
      </c>
      <c r="O2272" s="19" t="str">
        <f>VLOOKUP(Coffee_data[[#This Row],[Area Code]],Location!$B$1:$E$157,2,FALSE)</f>
        <v>Nevada</v>
      </c>
      <c r="P2272" s="19" t="str">
        <f>VLOOKUP(Coffee_data[[#This Row],[Area Code]],Location!$B$1:$E$157,3,FALSE)</f>
        <v>West</v>
      </c>
      <c r="Q2272" s="19" t="str">
        <f>VLOOKUP(Coffee_data[[#This Row],[Area Code]],Location!$B$1:$E$157,4,FALSE)</f>
        <v>Small Market</v>
      </c>
      <c r="R2272" s="56" t="str">
        <f>HLOOKUP(Coffee_data[[#This Row],[ProductId]],Product!$B$4:$O$7,2,FALSE)</f>
        <v>Decaf</v>
      </c>
      <c r="S2272" s="56" t="str">
        <f>HLOOKUP(Coffee_data[[#This Row],[ProductId]],Product!$B$4:$O$7,3,FALSE)</f>
        <v>Herbal Tea</v>
      </c>
      <c r="T2272" s="56" t="str">
        <f>HLOOKUP(Coffee_data[[#This Row],[ProductId]],Product!$B$4:$O$7,4,FALSE)</f>
        <v>Lemon</v>
      </c>
    </row>
    <row r="2273" spans="1:20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210</v>
      </c>
      <c r="L2273">
        <v>775</v>
      </c>
      <c r="M2273">
        <v>10</v>
      </c>
      <c r="N2273" s="2">
        <v>42004</v>
      </c>
      <c r="O2273" s="19" t="str">
        <f>VLOOKUP(Coffee_data[[#This Row],[Area Code]],Location!$B$1:$E$157,2,FALSE)</f>
        <v>Nevada</v>
      </c>
      <c r="P2273" s="19" t="str">
        <f>VLOOKUP(Coffee_data[[#This Row],[Area Code]],Location!$B$1:$E$157,3,FALSE)</f>
        <v>West</v>
      </c>
      <c r="Q2273" s="19" t="str">
        <f>VLOOKUP(Coffee_data[[#This Row],[Area Code]],Location!$B$1:$E$157,4,FALSE)</f>
        <v>Small Market</v>
      </c>
      <c r="R2273" s="56" t="str">
        <f>HLOOKUP(Coffee_data[[#This Row],[ProductId]],Product!$B$4:$O$7,2,FALSE)</f>
        <v>Decaf</v>
      </c>
      <c r="S2273" s="56" t="str">
        <f>HLOOKUP(Coffee_data[[#This Row],[ProductId]],Product!$B$4:$O$7,3,FALSE)</f>
        <v>Herbal Tea</v>
      </c>
      <c r="T2273" s="56" t="str">
        <f>HLOOKUP(Coffee_data[[#This Row],[ProductId]],Product!$B$4:$O$7,4,FALSE)</f>
        <v>Mint</v>
      </c>
    </row>
    <row r="2274" spans="1:20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115</v>
      </c>
      <c r="J2274">
        <v>220</v>
      </c>
      <c r="K2274">
        <v>359</v>
      </c>
      <c r="L2274">
        <v>702</v>
      </c>
      <c r="M2274">
        <v>11</v>
      </c>
      <c r="N2274" s="2">
        <v>42004</v>
      </c>
      <c r="O2274" s="19" t="str">
        <f>VLOOKUP(Coffee_data[[#This Row],[Area Code]],Location!$B$1:$E$157,2,FALSE)</f>
        <v>Nevada</v>
      </c>
      <c r="P2274" s="19" t="str">
        <f>VLOOKUP(Coffee_data[[#This Row],[Area Code]],Location!$B$1:$E$157,3,FALSE)</f>
        <v>West</v>
      </c>
      <c r="Q2274" s="19" t="str">
        <f>VLOOKUP(Coffee_data[[#This Row],[Area Code]],Location!$B$1:$E$157,4,FALSE)</f>
        <v>Small Market</v>
      </c>
      <c r="R2274" s="56" t="str">
        <f>HLOOKUP(Coffee_data[[#This Row],[ProductId]],Product!$B$4:$O$7,2,FALSE)</f>
        <v>Regular</v>
      </c>
      <c r="S2274" s="56" t="str">
        <f>HLOOKUP(Coffee_data[[#This Row],[ProductId]],Product!$B$4:$O$7,3,FALSE)</f>
        <v>Tea</v>
      </c>
      <c r="T2274" s="56" t="str">
        <f>HLOOKUP(Coffee_data[[#This Row],[ProductId]],Product!$B$4:$O$7,4,FALSE)</f>
        <v>Darjeeling</v>
      </c>
    </row>
    <row r="2275" spans="1:20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322</v>
      </c>
      <c r="L2275">
        <v>775</v>
      </c>
      <c r="M2275">
        <v>12</v>
      </c>
      <c r="N2275" s="2">
        <v>42004</v>
      </c>
      <c r="O2275" s="19" t="str">
        <f>VLOOKUP(Coffee_data[[#This Row],[Area Code]],Location!$B$1:$E$157,2,FALSE)</f>
        <v>Nevada</v>
      </c>
      <c r="P2275" s="19" t="str">
        <f>VLOOKUP(Coffee_data[[#This Row],[Area Code]],Location!$B$1:$E$157,3,FALSE)</f>
        <v>West</v>
      </c>
      <c r="Q2275" s="19" t="str">
        <f>VLOOKUP(Coffee_data[[#This Row],[Area Code]],Location!$B$1:$E$157,4,FALSE)</f>
        <v>Small Market</v>
      </c>
      <c r="R2275" s="56" t="str">
        <f>HLOOKUP(Coffee_data[[#This Row],[ProductId]],Product!$B$4:$O$7,2,FALSE)</f>
        <v>Regular</v>
      </c>
      <c r="S2275" s="56" t="str">
        <f>HLOOKUP(Coffee_data[[#This Row],[ProductId]],Product!$B$4:$O$7,3,FALSE)</f>
        <v>Tea</v>
      </c>
      <c r="T2275" s="56" t="str">
        <f>HLOOKUP(Coffee_data[[#This Row],[ProductId]],Product!$B$4:$O$7,4,FALSE)</f>
        <v>Earl Grey</v>
      </c>
    </row>
    <row r="2276" spans="1:20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158</v>
      </c>
      <c r="J2276">
        <v>-160</v>
      </c>
      <c r="K2276">
        <v>0</v>
      </c>
      <c r="L2276">
        <v>775</v>
      </c>
      <c r="M2276">
        <v>13</v>
      </c>
      <c r="N2276" s="2">
        <v>42004</v>
      </c>
      <c r="O2276" s="19" t="str">
        <f>VLOOKUP(Coffee_data[[#This Row],[Area Code]],Location!$B$1:$E$157,2,FALSE)</f>
        <v>Nevada</v>
      </c>
      <c r="P2276" s="19" t="str">
        <f>VLOOKUP(Coffee_data[[#This Row],[Area Code]],Location!$B$1:$E$157,3,FALSE)</f>
        <v>West</v>
      </c>
      <c r="Q2276" s="19" t="str">
        <f>VLOOKUP(Coffee_data[[#This Row],[Area Code]],Location!$B$1:$E$157,4,FALSE)</f>
        <v>Small Market</v>
      </c>
      <c r="R2276" s="56" t="str">
        <f>HLOOKUP(Coffee_data[[#This Row],[ProductId]],Product!$B$4:$O$7,2,FALSE)</f>
        <v>Regular</v>
      </c>
      <c r="S2276" s="56" t="str">
        <f>HLOOKUP(Coffee_data[[#This Row],[ProductId]],Product!$B$4:$O$7,3,FALSE)</f>
        <v>Tea</v>
      </c>
      <c r="T2276" s="56" t="str">
        <f>HLOOKUP(Coffee_data[[#This Row],[ProductId]],Product!$B$4:$O$7,4,FALSE)</f>
        <v>Green Tea</v>
      </c>
    </row>
    <row r="2277" spans="1:20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46</v>
      </c>
      <c r="L2277">
        <v>702</v>
      </c>
      <c r="M2277">
        <v>6</v>
      </c>
      <c r="N2277" s="2">
        <v>42004</v>
      </c>
      <c r="O2277" s="19" t="str">
        <f>VLOOKUP(Coffee_data[[#This Row],[Area Code]],Location!$B$1:$E$157,2,FALSE)</f>
        <v>Nevada</v>
      </c>
      <c r="P2277" s="19" t="str">
        <f>VLOOKUP(Coffee_data[[#This Row],[Area Code]],Location!$B$1:$E$157,3,FALSE)</f>
        <v>West</v>
      </c>
      <c r="Q2277" s="19" t="str">
        <f>VLOOKUP(Coffee_data[[#This Row],[Area Code]],Location!$B$1:$E$157,4,FALSE)</f>
        <v>Small Market</v>
      </c>
      <c r="R2277" s="56" t="str">
        <f>HLOOKUP(Coffee_data[[#This Row],[ProductId]],Product!$B$4:$O$7,2,FALSE)</f>
        <v>Decaf</v>
      </c>
      <c r="S2277" s="56" t="str">
        <f>HLOOKUP(Coffee_data[[#This Row],[ProductId]],Product!$B$4:$O$7,3,FALSE)</f>
        <v>Espresso</v>
      </c>
      <c r="T2277" s="56" t="str">
        <f>HLOOKUP(Coffee_data[[#This Row],[ProductId]],Product!$B$4:$O$7,4,FALSE)</f>
        <v>Decaf Espresso</v>
      </c>
    </row>
    <row r="2278" spans="1:20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42</v>
      </c>
      <c r="J2278">
        <v>50</v>
      </c>
      <c r="K2278">
        <v>92</v>
      </c>
      <c r="L2278">
        <v>775</v>
      </c>
      <c r="M2278">
        <v>2</v>
      </c>
      <c r="N2278" s="2">
        <v>42004</v>
      </c>
      <c r="O2278" s="19" t="str">
        <f>VLOOKUP(Coffee_data[[#This Row],[Area Code]],Location!$B$1:$E$157,2,FALSE)</f>
        <v>Nevada</v>
      </c>
      <c r="P2278" s="19" t="str">
        <f>VLOOKUP(Coffee_data[[#This Row],[Area Code]],Location!$B$1:$E$157,3,FALSE)</f>
        <v>West</v>
      </c>
      <c r="Q2278" s="19" t="str">
        <f>VLOOKUP(Coffee_data[[#This Row],[Area Code]],Location!$B$1:$E$157,4,FALSE)</f>
        <v>Small Market</v>
      </c>
      <c r="R2278" s="56" t="str">
        <f>HLOOKUP(Coffee_data[[#This Row],[ProductId]],Product!$B$4:$O$7,2,FALSE)</f>
        <v>Regular</v>
      </c>
      <c r="S2278" s="56" t="str">
        <f>HLOOKUP(Coffee_data[[#This Row],[ProductId]],Product!$B$4:$O$7,3,FALSE)</f>
        <v>Coffee</v>
      </c>
      <c r="T2278" s="56" t="str">
        <f>HLOOKUP(Coffee_data[[#This Row],[ProductId]],Product!$B$4:$O$7,4,FALSE)</f>
        <v>Columbian</v>
      </c>
    </row>
    <row r="2279" spans="1:20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67</v>
      </c>
      <c r="L2279">
        <v>702</v>
      </c>
      <c r="M2279">
        <v>3</v>
      </c>
      <c r="N2279" s="2">
        <v>42004</v>
      </c>
      <c r="O2279" s="19" t="str">
        <f>VLOOKUP(Coffee_data[[#This Row],[Area Code]],Location!$B$1:$E$157,2,FALSE)</f>
        <v>Nevada</v>
      </c>
      <c r="P2279" s="19" t="str">
        <f>VLOOKUP(Coffee_data[[#This Row],[Area Code]],Location!$B$1:$E$157,3,FALSE)</f>
        <v>West</v>
      </c>
      <c r="Q2279" s="19" t="str">
        <f>VLOOKUP(Coffee_data[[#This Row],[Area Code]],Location!$B$1:$E$157,4,FALSE)</f>
        <v>Small Market</v>
      </c>
      <c r="R2279" s="56" t="str">
        <f>HLOOKUP(Coffee_data[[#This Row],[ProductId]],Product!$B$4:$O$7,2,FALSE)</f>
        <v>Decaf</v>
      </c>
      <c r="S2279" s="56" t="str">
        <f>HLOOKUP(Coffee_data[[#This Row],[ProductId]],Product!$B$4:$O$7,3,FALSE)</f>
        <v>Coffee</v>
      </c>
      <c r="T2279" s="56" t="str">
        <f>HLOOKUP(Coffee_data[[#This Row],[ProductId]],Product!$B$4:$O$7,4,FALSE)</f>
        <v>Decaf Irish Cream</v>
      </c>
    </row>
    <row r="2280" spans="1:20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42004</v>
      </c>
      <c r="O2280" s="19" t="str">
        <f>VLOOKUP(Coffee_data[[#This Row],[Area Code]],Location!$B$1:$E$157,2,FALSE)</f>
        <v>Nevada</v>
      </c>
      <c r="P2280" s="19" t="str">
        <f>VLOOKUP(Coffee_data[[#This Row],[Area Code]],Location!$B$1:$E$157,3,FALSE)</f>
        <v>West</v>
      </c>
      <c r="Q2280" s="19" t="str">
        <f>VLOOKUP(Coffee_data[[#This Row],[Area Code]],Location!$B$1:$E$157,4,FALSE)</f>
        <v>Small Market</v>
      </c>
      <c r="R2280" s="56" t="str">
        <f>HLOOKUP(Coffee_data[[#This Row],[ProductId]],Product!$B$4:$O$7,2,FALSE)</f>
        <v>Regular</v>
      </c>
      <c r="S2280" s="56" t="str">
        <f>HLOOKUP(Coffee_data[[#This Row],[ProductId]],Product!$B$4:$O$7,3,FALSE)</f>
        <v>Espresso</v>
      </c>
      <c r="T2280" s="56" t="str">
        <f>HLOOKUP(Coffee_data[[#This Row],[ProductId]],Product!$B$4:$O$7,4,FALSE)</f>
        <v>Caffe Latte</v>
      </c>
    </row>
    <row r="2281" spans="1:20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35</v>
      </c>
      <c r="L2281">
        <v>775</v>
      </c>
      <c r="M2281">
        <v>5</v>
      </c>
      <c r="N2281" s="2">
        <v>42004</v>
      </c>
      <c r="O2281" s="19" t="str">
        <f>VLOOKUP(Coffee_data[[#This Row],[Area Code]],Location!$B$1:$E$157,2,FALSE)</f>
        <v>Nevada</v>
      </c>
      <c r="P2281" s="19" t="str">
        <f>VLOOKUP(Coffee_data[[#This Row],[Area Code]],Location!$B$1:$E$157,3,FALSE)</f>
        <v>West</v>
      </c>
      <c r="Q2281" s="19" t="str">
        <f>VLOOKUP(Coffee_data[[#This Row],[Area Code]],Location!$B$1:$E$157,4,FALSE)</f>
        <v>Small Market</v>
      </c>
      <c r="R2281" s="56" t="str">
        <f>HLOOKUP(Coffee_data[[#This Row],[ProductId]],Product!$B$4:$O$7,2,FALSE)</f>
        <v>Regular</v>
      </c>
      <c r="S2281" s="56" t="str">
        <f>HLOOKUP(Coffee_data[[#This Row],[ProductId]],Product!$B$4:$O$7,3,FALSE)</f>
        <v>Espresso</v>
      </c>
      <c r="T2281" s="56" t="str">
        <f>HLOOKUP(Coffee_data[[#This Row],[ProductId]],Product!$B$4:$O$7,4,FALSE)</f>
        <v>Caffe Mocha</v>
      </c>
    </row>
    <row r="2282" spans="1:20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62</v>
      </c>
      <c r="L2282">
        <v>503</v>
      </c>
      <c r="M2282">
        <v>8</v>
      </c>
      <c r="N2282" s="2">
        <v>42004</v>
      </c>
      <c r="O2282" s="19" t="str">
        <f>VLOOKUP(Coffee_data[[#This Row],[Area Code]],Location!$B$1:$E$157,2,FALSE)</f>
        <v>Oregon</v>
      </c>
      <c r="P2282" s="19" t="str">
        <f>VLOOKUP(Coffee_data[[#This Row],[Area Code]],Location!$B$1:$E$157,3,FALSE)</f>
        <v>West</v>
      </c>
      <c r="Q2282" s="19" t="str">
        <f>VLOOKUP(Coffee_data[[#This Row],[Area Code]],Location!$B$1:$E$157,4,FALSE)</f>
        <v>Small Market</v>
      </c>
      <c r="R2282" s="56" t="str">
        <f>HLOOKUP(Coffee_data[[#This Row],[ProductId]],Product!$B$4:$O$7,2,FALSE)</f>
        <v>Decaf</v>
      </c>
      <c r="S2282" s="56" t="str">
        <f>HLOOKUP(Coffee_data[[#This Row],[ProductId]],Product!$B$4:$O$7,3,FALSE)</f>
        <v>Herbal Tea</v>
      </c>
      <c r="T2282" s="56" t="str">
        <f>HLOOKUP(Coffee_data[[#This Row],[ProductId]],Product!$B$4:$O$7,4,FALSE)</f>
        <v>Chamomile</v>
      </c>
    </row>
    <row r="2283" spans="1:20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71</v>
      </c>
      <c r="L2283">
        <v>503</v>
      </c>
      <c r="M2283">
        <v>9</v>
      </c>
      <c r="N2283" s="2">
        <v>42004</v>
      </c>
      <c r="O2283" s="19" t="str">
        <f>VLOOKUP(Coffee_data[[#This Row],[Area Code]],Location!$B$1:$E$157,2,FALSE)</f>
        <v>Oregon</v>
      </c>
      <c r="P2283" s="19" t="str">
        <f>VLOOKUP(Coffee_data[[#This Row],[Area Code]],Location!$B$1:$E$157,3,FALSE)</f>
        <v>West</v>
      </c>
      <c r="Q2283" s="19" t="str">
        <f>VLOOKUP(Coffee_data[[#This Row],[Area Code]],Location!$B$1:$E$157,4,FALSE)</f>
        <v>Small Market</v>
      </c>
      <c r="R2283" s="56" t="str">
        <f>HLOOKUP(Coffee_data[[#This Row],[ProductId]],Product!$B$4:$O$7,2,FALSE)</f>
        <v>Decaf</v>
      </c>
      <c r="S2283" s="56" t="str">
        <f>HLOOKUP(Coffee_data[[#This Row],[ProductId]],Product!$B$4:$O$7,3,FALSE)</f>
        <v>Herbal Tea</v>
      </c>
      <c r="T2283" s="56" t="str">
        <f>HLOOKUP(Coffee_data[[#This Row],[ProductId]],Product!$B$4:$O$7,4,FALSE)</f>
        <v>Lemon</v>
      </c>
    </row>
    <row r="2284" spans="1:20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39</v>
      </c>
      <c r="L2284">
        <v>541</v>
      </c>
      <c r="M2284">
        <v>11</v>
      </c>
      <c r="N2284" s="2">
        <v>42004</v>
      </c>
      <c r="O2284" s="19" t="str">
        <f>VLOOKUP(Coffee_data[[#This Row],[Area Code]],Location!$B$1:$E$157,2,FALSE)</f>
        <v>Oregon</v>
      </c>
      <c r="P2284" s="19" t="str">
        <f>VLOOKUP(Coffee_data[[#This Row],[Area Code]],Location!$B$1:$E$157,3,FALSE)</f>
        <v>West</v>
      </c>
      <c r="Q2284" s="19" t="str">
        <f>VLOOKUP(Coffee_data[[#This Row],[Area Code]],Location!$B$1:$E$157,4,FALSE)</f>
        <v>Small Market</v>
      </c>
      <c r="R2284" s="56" t="str">
        <f>HLOOKUP(Coffee_data[[#This Row],[ProductId]],Product!$B$4:$O$7,2,FALSE)</f>
        <v>Regular</v>
      </c>
      <c r="S2284" s="56" t="str">
        <f>HLOOKUP(Coffee_data[[#This Row],[ProductId]],Product!$B$4:$O$7,3,FALSE)</f>
        <v>Tea</v>
      </c>
      <c r="T2284" s="56" t="str">
        <f>HLOOKUP(Coffee_data[[#This Row],[ProductId]],Product!$B$4:$O$7,4,FALSE)</f>
        <v>Darjeeling</v>
      </c>
    </row>
    <row r="2285" spans="1:20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62</v>
      </c>
      <c r="J2285">
        <v>90</v>
      </c>
      <c r="K2285">
        <v>152</v>
      </c>
      <c r="L2285">
        <v>503</v>
      </c>
      <c r="M2285">
        <v>12</v>
      </c>
      <c r="N2285" s="2">
        <v>42004</v>
      </c>
      <c r="O2285" s="19" t="str">
        <f>VLOOKUP(Coffee_data[[#This Row],[Area Code]],Location!$B$1:$E$157,2,FALSE)</f>
        <v>Oregon</v>
      </c>
      <c r="P2285" s="19" t="str">
        <f>VLOOKUP(Coffee_data[[#This Row],[Area Code]],Location!$B$1:$E$157,3,FALSE)</f>
        <v>West</v>
      </c>
      <c r="Q2285" s="19" t="str">
        <f>VLOOKUP(Coffee_data[[#This Row],[Area Code]],Location!$B$1:$E$157,4,FALSE)</f>
        <v>Small Market</v>
      </c>
      <c r="R2285" s="56" t="str">
        <f>HLOOKUP(Coffee_data[[#This Row],[ProductId]],Product!$B$4:$O$7,2,FALSE)</f>
        <v>Regular</v>
      </c>
      <c r="S2285" s="56" t="str">
        <f>HLOOKUP(Coffee_data[[#This Row],[ProductId]],Product!$B$4:$O$7,3,FALSE)</f>
        <v>Tea</v>
      </c>
      <c r="T2285" s="56" t="str">
        <f>HLOOKUP(Coffee_data[[#This Row],[ProductId]],Product!$B$4:$O$7,4,FALSE)</f>
        <v>Earl Grey</v>
      </c>
    </row>
    <row r="2286" spans="1:20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37</v>
      </c>
      <c r="J2286">
        <v>80</v>
      </c>
      <c r="K2286">
        <v>143</v>
      </c>
      <c r="L2286">
        <v>541</v>
      </c>
      <c r="M2286">
        <v>13</v>
      </c>
      <c r="N2286" s="2">
        <v>42004</v>
      </c>
      <c r="O2286" s="19" t="str">
        <f>VLOOKUP(Coffee_data[[#This Row],[Area Code]],Location!$B$1:$E$157,2,FALSE)</f>
        <v>Oregon</v>
      </c>
      <c r="P2286" s="19" t="str">
        <f>VLOOKUP(Coffee_data[[#This Row],[Area Code]],Location!$B$1:$E$157,3,FALSE)</f>
        <v>West</v>
      </c>
      <c r="Q2286" s="19" t="str">
        <f>VLOOKUP(Coffee_data[[#This Row],[Area Code]],Location!$B$1:$E$157,4,FALSE)</f>
        <v>Small Market</v>
      </c>
      <c r="R2286" s="56" t="str">
        <f>HLOOKUP(Coffee_data[[#This Row],[ProductId]],Product!$B$4:$O$7,2,FALSE)</f>
        <v>Regular</v>
      </c>
      <c r="S2286" s="56" t="str">
        <f>HLOOKUP(Coffee_data[[#This Row],[ProductId]],Product!$B$4:$O$7,3,FALSE)</f>
        <v>Tea</v>
      </c>
      <c r="T2286" s="56" t="str">
        <f>HLOOKUP(Coffee_data[[#This Row],[ProductId]],Product!$B$4:$O$7,4,FALSE)</f>
        <v>Green Tea</v>
      </c>
    </row>
    <row r="2287" spans="1:20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177</v>
      </c>
      <c r="J2287">
        <v>160</v>
      </c>
      <c r="K2287">
        <v>314</v>
      </c>
      <c r="L2287">
        <v>971</v>
      </c>
      <c r="M2287">
        <v>6</v>
      </c>
      <c r="N2287" s="2">
        <v>42004</v>
      </c>
      <c r="O2287" s="19" t="str">
        <f>VLOOKUP(Coffee_data[[#This Row],[Area Code]],Location!$B$1:$E$157,2,FALSE)</f>
        <v>Oregon</v>
      </c>
      <c r="P2287" s="19" t="str">
        <f>VLOOKUP(Coffee_data[[#This Row],[Area Code]],Location!$B$1:$E$157,3,FALSE)</f>
        <v>West</v>
      </c>
      <c r="Q2287" s="19" t="str">
        <f>VLOOKUP(Coffee_data[[#This Row],[Area Code]],Location!$B$1:$E$157,4,FALSE)</f>
        <v>Small Market</v>
      </c>
      <c r="R2287" s="56" t="str">
        <f>HLOOKUP(Coffee_data[[#This Row],[ProductId]],Product!$B$4:$O$7,2,FALSE)</f>
        <v>Decaf</v>
      </c>
      <c r="S2287" s="56" t="str">
        <f>HLOOKUP(Coffee_data[[#This Row],[ProductId]],Product!$B$4:$O$7,3,FALSE)</f>
        <v>Espresso</v>
      </c>
      <c r="T2287" s="56" t="str">
        <f>HLOOKUP(Coffee_data[[#This Row],[ProductId]],Product!$B$4:$O$7,4,FALSE)</f>
        <v>Decaf Espresso</v>
      </c>
    </row>
    <row r="2288" spans="1:20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69</v>
      </c>
      <c r="J2288">
        <v>110</v>
      </c>
      <c r="K2288">
        <v>179</v>
      </c>
      <c r="L2288">
        <v>503</v>
      </c>
      <c r="M2288">
        <v>1</v>
      </c>
      <c r="N2288" s="2">
        <v>42004</v>
      </c>
      <c r="O2288" s="19" t="str">
        <f>VLOOKUP(Coffee_data[[#This Row],[Area Code]],Location!$B$1:$E$157,2,FALSE)</f>
        <v>Oregon</v>
      </c>
      <c r="P2288" s="19" t="str">
        <f>VLOOKUP(Coffee_data[[#This Row],[Area Code]],Location!$B$1:$E$157,3,FALSE)</f>
        <v>West</v>
      </c>
      <c r="Q2288" s="19" t="str">
        <f>VLOOKUP(Coffee_data[[#This Row],[Area Code]],Location!$B$1:$E$157,4,FALSE)</f>
        <v>Small Market</v>
      </c>
      <c r="R2288" s="56" t="str">
        <f>HLOOKUP(Coffee_data[[#This Row],[ProductId]],Product!$B$4:$O$7,2,FALSE)</f>
        <v>Regular</v>
      </c>
      <c r="S2288" s="56" t="str">
        <f>HLOOKUP(Coffee_data[[#This Row],[ProductId]],Product!$B$4:$O$7,3,FALSE)</f>
        <v>Coffee</v>
      </c>
      <c r="T2288" s="56" t="str">
        <f>HLOOKUP(Coffee_data[[#This Row],[ProductId]],Product!$B$4:$O$7,4,FALSE)</f>
        <v>Amaretto</v>
      </c>
    </row>
    <row r="2289" spans="1:20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82</v>
      </c>
      <c r="J2289">
        <v>120</v>
      </c>
      <c r="K2289">
        <v>202</v>
      </c>
      <c r="L2289">
        <v>503</v>
      </c>
      <c r="M2289">
        <v>2</v>
      </c>
      <c r="N2289" s="2">
        <v>42004</v>
      </c>
      <c r="O2289" s="19" t="str">
        <f>VLOOKUP(Coffee_data[[#This Row],[Area Code]],Location!$B$1:$E$157,2,FALSE)</f>
        <v>Oregon</v>
      </c>
      <c r="P2289" s="19" t="str">
        <f>VLOOKUP(Coffee_data[[#This Row],[Area Code]],Location!$B$1:$E$157,3,FALSE)</f>
        <v>West</v>
      </c>
      <c r="Q2289" s="19" t="str">
        <f>VLOOKUP(Coffee_data[[#This Row],[Area Code]],Location!$B$1:$E$157,4,FALSE)</f>
        <v>Small Market</v>
      </c>
      <c r="R2289" s="56" t="str">
        <f>HLOOKUP(Coffee_data[[#This Row],[ProductId]],Product!$B$4:$O$7,2,FALSE)</f>
        <v>Regular</v>
      </c>
      <c r="S2289" s="56" t="str">
        <f>HLOOKUP(Coffee_data[[#This Row],[ProductId]],Product!$B$4:$O$7,3,FALSE)</f>
        <v>Coffee</v>
      </c>
      <c r="T2289" s="56" t="str">
        <f>HLOOKUP(Coffee_data[[#This Row],[ProductId]],Product!$B$4:$O$7,4,FALSE)</f>
        <v>Columbian</v>
      </c>
    </row>
    <row r="2290" spans="1:20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67</v>
      </c>
      <c r="J2290">
        <v>100</v>
      </c>
      <c r="K2290">
        <v>167</v>
      </c>
      <c r="L2290">
        <v>971</v>
      </c>
      <c r="M2290">
        <v>3</v>
      </c>
      <c r="N2290" s="2">
        <v>42004</v>
      </c>
      <c r="O2290" s="19" t="str">
        <f>VLOOKUP(Coffee_data[[#This Row],[Area Code]],Location!$B$1:$E$157,2,FALSE)</f>
        <v>Oregon</v>
      </c>
      <c r="P2290" s="19" t="str">
        <f>VLOOKUP(Coffee_data[[#This Row],[Area Code]],Location!$B$1:$E$157,3,FALSE)</f>
        <v>West</v>
      </c>
      <c r="Q2290" s="19" t="str">
        <f>VLOOKUP(Coffee_data[[#This Row],[Area Code]],Location!$B$1:$E$157,4,FALSE)</f>
        <v>Small Market</v>
      </c>
      <c r="R2290" s="56" t="str">
        <f>HLOOKUP(Coffee_data[[#This Row],[ProductId]],Product!$B$4:$O$7,2,FALSE)</f>
        <v>Decaf</v>
      </c>
      <c r="S2290" s="56" t="str">
        <f>HLOOKUP(Coffee_data[[#This Row],[ProductId]],Product!$B$4:$O$7,3,FALSE)</f>
        <v>Coffee</v>
      </c>
      <c r="T2290" s="56" t="str">
        <f>HLOOKUP(Coffee_data[[#This Row],[ProductId]],Product!$B$4:$O$7,4,FALSE)</f>
        <v>Decaf Irish Cream</v>
      </c>
    </row>
    <row r="2291" spans="1:20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116</v>
      </c>
      <c r="L2291">
        <v>503</v>
      </c>
      <c r="M2291">
        <v>4</v>
      </c>
      <c r="N2291" s="2">
        <v>42004</v>
      </c>
      <c r="O2291" s="19" t="str">
        <f>VLOOKUP(Coffee_data[[#This Row],[Area Code]],Location!$B$1:$E$157,2,FALSE)</f>
        <v>Oregon</v>
      </c>
      <c r="P2291" s="19" t="str">
        <f>VLOOKUP(Coffee_data[[#This Row],[Area Code]],Location!$B$1:$E$157,3,FALSE)</f>
        <v>West</v>
      </c>
      <c r="Q2291" s="19" t="str">
        <f>VLOOKUP(Coffee_data[[#This Row],[Area Code]],Location!$B$1:$E$157,4,FALSE)</f>
        <v>Small Market</v>
      </c>
      <c r="R2291" s="56" t="str">
        <f>HLOOKUP(Coffee_data[[#This Row],[ProductId]],Product!$B$4:$O$7,2,FALSE)</f>
        <v>Regular</v>
      </c>
      <c r="S2291" s="56" t="str">
        <f>HLOOKUP(Coffee_data[[#This Row],[ProductId]],Product!$B$4:$O$7,3,FALSE)</f>
        <v>Espresso</v>
      </c>
      <c r="T2291" s="56" t="str">
        <f>HLOOKUP(Coffee_data[[#This Row],[ProductId]],Product!$B$4:$O$7,4,FALSE)</f>
        <v>Caffe Latte</v>
      </c>
    </row>
    <row r="2292" spans="1:20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55</v>
      </c>
      <c r="J2292">
        <v>80</v>
      </c>
      <c r="K2292">
        <v>135</v>
      </c>
      <c r="L2292">
        <v>503</v>
      </c>
      <c r="M2292">
        <v>5</v>
      </c>
      <c r="N2292" s="2">
        <v>42004</v>
      </c>
      <c r="O2292" s="19" t="str">
        <f>VLOOKUP(Coffee_data[[#This Row],[Area Code]],Location!$B$1:$E$157,2,FALSE)</f>
        <v>Oregon</v>
      </c>
      <c r="P2292" s="19" t="str">
        <f>VLOOKUP(Coffee_data[[#This Row],[Area Code]],Location!$B$1:$E$157,3,FALSE)</f>
        <v>West</v>
      </c>
      <c r="Q2292" s="19" t="str">
        <f>VLOOKUP(Coffee_data[[#This Row],[Area Code]],Location!$B$1:$E$157,4,FALSE)</f>
        <v>Small Market</v>
      </c>
      <c r="R2292" s="56" t="str">
        <f>HLOOKUP(Coffee_data[[#This Row],[ProductId]],Product!$B$4:$O$7,2,FALSE)</f>
        <v>Regular</v>
      </c>
      <c r="S2292" s="56" t="str">
        <f>HLOOKUP(Coffee_data[[#This Row],[ProductId]],Product!$B$4:$O$7,3,FALSE)</f>
        <v>Espresso</v>
      </c>
      <c r="T2292" s="56" t="str">
        <f>HLOOKUP(Coffee_data[[#This Row],[ProductId]],Product!$B$4:$O$7,4,FALSE)</f>
        <v>Caffe Mocha</v>
      </c>
    </row>
    <row r="2293" spans="1:20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73</v>
      </c>
      <c r="J2293">
        <v>170</v>
      </c>
      <c r="K2293">
        <v>262</v>
      </c>
      <c r="L2293">
        <v>509</v>
      </c>
      <c r="M2293">
        <v>8</v>
      </c>
      <c r="N2293" s="2">
        <v>42004</v>
      </c>
      <c r="O2293" s="19" t="str">
        <f>VLOOKUP(Coffee_data[[#This Row],[Area Code]],Location!$B$1:$E$157,2,FALSE)</f>
        <v>Washington</v>
      </c>
      <c r="P2293" s="19" t="str">
        <f>VLOOKUP(Coffee_data[[#This Row],[Area Code]],Location!$B$1:$E$157,3,FALSE)</f>
        <v>West</v>
      </c>
      <c r="Q2293" s="19" t="str">
        <f>VLOOKUP(Coffee_data[[#This Row],[Area Code]],Location!$B$1:$E$157,4,FALSE)</f>
        <v>Small Market</v>
      </c>
      <c r="R2293" s="56" t="str">
        <f>HLOOKUP(Coffee_data[[#This Row],[ProductId]],Product!$B$4:$O$7,2,FALSE)</f>
        <v>Decaf</v>
      </c>
      <c r="S2293" s="56" t="str">
        <f>HLOOKUP(Coffee_data[[#This Row],[ProductId]],Product!$B$4:$O$7,3,FALSE)</f>
        <v>Herbal Tea</v>
      </c>
      <c r="T2293" s="56" t="str">
        <f>HLOOKUP(Coffee_data[[#This Row],[ProductId]],Product!$B$4:$O$7,4,FALSE)</f>
        <v>Chamomile</v>
      </c>
    </row>
    <row r="2294" spans="1:20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79</v>
      </c>
      <c r="L2294">
        <v>360</v>
      </c>
      <c r="M2294">
        <v>9</v>
      </c>
      <c r="N2294" s="2">
        <v>42004</v>
      </c>
      <c r="O2294" s="19" t="str">
        <f>VLOOKUP(Coffee_data[[#This Row],[Area Code]],Location!$B$1:$E$157,2,FALSE)</f>
        <v>Washington</v>
      </c>
      <c r="P2294" s="19" t="str">
        <f>VLOOKUP(Coffee_data[[#This Row],[Area Code]],Location!$B$1:$E$157,3,FALSE)</f>
        <v>West</v>
      </c>
      <c r="Q2294" s="19" t="str">
        <f>VLOOKUP(Coffee_data[[#This Row],[Area Code]],Location!$B$1:$E$157,4,FALSE)</f>
        <v>Small Market</v>
      </c>
      <c r="R2294" s="56" t="str">
        <f>HLOOKUP(Coffee_data[[#This Row],[ProductId]],Product!$B$4:$O$7,2,FALSE)</f>
        <v>Decaf</v>
      </c>
      <c r="S2294" s="56" t="str">
        <f>HLOOKUP(Coffee_data[[#This Row],[ProductId]],Product!$B$4:$O$7,3,FALSE)</f>
        <v>Herbal Tea</v>
      </c>
      <c r="T2294" s="56" t="str">
        <f>HLOOKUP(Coffee_data[[#This Row],[ProductId]],Product!$B$4:$O$7,4,FALSE)</f>
        <v>Lemon</v>
      </c>
    </row>
    <row r="2295" spans="1:20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51</v>
      </c>
      <c r="J2295">
        <v>80</v>
      </c>
      <c r="K2295">
        <v>131</v>
      </c>
      <c r="L2295">
        <v>253</v>
      </c>
      <c r="M2295">
        <v>11</v>
      </c>
      <c r="N2295" s="2">
        <v>42004</v>
      </c>
      <c r="O2295" s="19" t="str">
        <f>VLOOKUP(Coffee_data[[#This Row],[Area Code]],Location!$B$1:$E$157,2,FALSE)</f>
        <v>Washington</v>
      </c>
      <c r="P2295" s="19" t="str">
        <f>VLOOKUP(Coffee_data[[#This Row],[Area Code]],Location!$B$1:$E$157,3,FALSE)</f>
        <v>West</v>
      </c>
      <c r="Q2295" s="19" t="str">
        <f>VLOOKUP(Coffee_data[[#This Row],[Area Code]],Location!$B$1:$E$157,4,FALSE)</f>
        <v>Small Market</v>
      </c>
      <c r="R2295" s="56" t="str">
        <f>HLOOKUP(Coffee_data[[#This Row],[ProductId]],Product!$B$4:$O$7,2,FALSE)</f>
        <v>Regular</v>
      </c>
      <c r="S2295" s="56" t="str">
        <f>HLOOKUP(Coffee_data[[#This Row],[ProductId]],Product!$B$4:$O$7,3,FALSE)</f>
        <v>Tea</v>
      </c>
      <c r="T2295" s="56" t="str">
        <f>HLOOKUP(Coffee_data[[#This Row],[ProductId]],Product!$B$4:$O$7,4,FALSE)</f>
        <v>Darjeeling</v>
      </c>
    </row>
    <row r="2296" spans="1:20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52</v>
      </c>
      <c r="J2296">
        <v>60</v>
      </c>
      <c r="K2296">
        <v>100</v>
      </c>
      <c r="L2296">
        <v>206</v>
      </c>
      <c r="M2296">
        <v>12</v>
      </c>
      <c r="N2296" s="2">
        <v>42004</v>
      </c>
      <c r="O2296" s="19" t="str">
        <f>VLOOKUP(Coffee_data[[#This Row],[Area Code]],Location!$B$1:$E$157,2,FALSE)</f>
        <v>Washington</v>
      </c>
      <c r="P2296" s="19" t="str">
        <f>VLOOKUP(Coffee_data[[#This Row],[Area Code]],Location!$B$1:$E$157,3,FALSE)</f>
        <v>West</v>
      </c>
      <c r="Q2296" s="19" t="str">
        <f>VLOOKUP(Coffee_data[[#This Row],[Area Code]],Location!$B$1:$E$157,4,FALSE)</f>
        <v>Small Market</v>
      </c>
      <c r="R2296" s="56" t="str">
        <f>HLOOKUP(Coffee_data[[#This Row],[ProductId]],Product!$B$4:$O$7,2,FALSE)</f>
        <v>Regular</v>
      </c>
      <c r="S2296" s="56" t="str">
        <f>HLOOKUP(Coffee_data[[#This Row],[ProductId]],Product!$B$4:$O$7,3,FALSE)</f>
        <v>Tea</v>
      </c>
      <c r="T2296" s="56" t="str">
        <f>HLOOKUP(Coffee_data[[#This Row],[ProductId]],Product!$B$4:$O$7,4,FALSE)</f>
        <v>Earl Grey</v>
      </c>
    </row>
    <row r="2297" spans="1:20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53</v>
      </c>
      <c r="J2297">
        <v>80</v>
      </c>
      <c r="K2297">
        <v>133</v>
      </c>
      <c r="L2297">
        <v>425</v>
      </c>
      <c r="M2297">
        <v>13</v>
      </c>
      <c r="N2297" s="2">
        <v>42004</v>
      </c>
      <c r="O2297" s="19" t="str">
        <f>VLOOKUP(Coffee_data[[#This Row],[Area Code]],Location!$B$1:$E$157,2,FALSE)</f>
        <v>Washington</v>
      </c>
      <c r="P2297" s="19" t="str">
        <f>VLOOKUP(Coffee_data[[#This Row],[Area Code]],Location!$B$1:$E$157,3,FALSE)</f>
        <v>West</v>
      </c>
      <c r="Q2297" s="19" t="str">
        <f>VLOOKUP(Coffee_data[[#This Row],[Area Code]],Location!$B$1:$E$157,4,FALSE)</f>
        <v>Small Market</v>
      </c>
      <c r="R2297" s="56" t="str">
        <f>HLOOKUP(Coffee_data[[#This Row],[ProductId]],Product!$B$4:$O$7,2,FALSE)</f>
        <v>Regular</v>
      </c>
      <c r="S2297" s="56" t="str">
        <f>HLOOKUP(Coffee_data[[#This Row],[ProductId]],Product!$B$4:$O$7,3,FALSE)</f>
        <v>Tea</v>
      </c>
      <c r="T2297" s="56" t="str">
        <f>HLOOKUP(Coffee_data[[#This Row],[ProductId]],Product!$B$4:$O$7,4,FALSE)</f>
        <v>Green Tea</v>
      </c>
    </row>
    <row r="2298" spans="1:20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96</v>
      </c>
      <c r="L2298">
        <v>206</v>
      </c>
      <c r="M2298">
        <v>4</v>
      </c>
      <c r="N2298" s="2">
        <v>42004</v>
      </c>
      <c r="O2298" s="19" t="str">
        <f>VLOOKUP(Coffee_data[[#This Row],[Area Code]],Location!$B$1:$E$157,2,FALSE)</f>
        <v>Washington</v>
      </c>
      <c r="P2298" s="19" t="str">
        <f>VLOOKUP(Coffee_data[[#This Row],[Area Code]],Location!$B$1:$E$157,3,FALSE)</f>
        <v>West</v>
      </c>
      <c r="Q2298" s="19" t="str">
        <f>VLOOKUP(Coffee_data[[#This Row],[Area Code]],Location!$B$1:$E$157,4,FALSE)</f>
        <v>Small Market</v>
      </c>
      <c r="R2298" s="56" t="str">
        <f>HLOOKUP(Coffee_data[[#This Row],[ProductId]],Product!$B$4:$O$7,2,FALSE)</f>
        <v>Regular</v>
      </c>
      <c r="S2298" s="56" t="str">
        <f>HLOOKUP(Coffee_data[[#This Row],[ProductId]],Product!$B$4:$O$7,3,FALSE)</f>
        <v>Espresso</v>
      </c>
      <c r="T2298" s="56" t="str">
        <f>HLOOKUP(Coffee_data[[#This Row],[ProductId]],Product!$B$4:$O$7,4,FALSE)</f>
        <v>Caffe Latte</v>
      </c>
    </row>
    <row r="2299" spans="1:20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45</v>
      </c>
      <c r="J2299">
        <v>60</v>
      </c>
      <c r="K2299">
        <v>105</v>
      </c>
      <c r="L2299">
        <v>206</v>
      </c>
      <c r="M2299">
        <v>5</v>
      </c>
      <c r="N2299" s="2">
        <v>42004</v>
      </c>
      <c r="O2299" s="19" t="str">
        <f>VLOOKUP(Coffee_data[[#This Row],[Area Code]],Location!$B$1:$E$157,2,FALSE)</f>
        <v>Washington</v>
      </c>
      <c r="P2299" s="19" t="str">
        <f>VLOOKUP(Coffee_data[[#This Row],[Area Code]],Location!$B$1:$E$157,3,FALSE)</f>
        <v>West</v>
      </c>
      <c r="Q2299" s="19" t="str">
        <f>VLOOKUP(Coffee_data[[#This Row],[Area Code]],Location!$B$1:$E$157,4,FALSE)</f>
        <v>Small Market</v>
      </c>
      <c r="R2299" s="56" t="str">
        <f>HLOOKUP(Coffee_data[[#This Row],[ProductId]],Product!$B$4:$O$7,2,FALSE)</f>
        <v>Regular</v>
      </c>
      <c r="S2299" s="56" t="str">
        <f>HLOOKUP(Coffee_data[[#This Row],[ProductId]],Product!$B$4:$O$7,3,FALSE)</f>
        <v>Espresso</v>
      </c>
      <c r="T2299" s="56" t="str">
        <f>HLOOKUP(Coffee_data[[#This Row],[ProductId]],Product!$B$4:$O$7,4,FALSE)</f>
        <v>Caffe Mocha</v>
      </c>
    </row>
    <row r="2300" spans="1:20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54</v>
      </c>
      <c r="J2300">
        <v>80</v>
      </c>
      <c r="K2300">
        <v>134</v>
      </c>
      <c r="L2300">
        <v>425</v>
      </c>
      <c r="M2300">
        <v>6</v>
      </c>
      <c r="N2300" s="2">
        <v>42004</v>
      </c>
      <c r="O2300" s="19" t="str">
        <f>VLOOKUP(Coffee_data[[#This Row],[Area Code]],Location!$B$1:$E$157,2,FALSE)</f>
        <v>Washington</v>
      </c>
      <c r="P2300" s="19" t="str">
        <f>VLOOKUP(Coffee_data[[#This Row],[Area Code]],Location!$B$1:$E$157,3,FALSE)</f>
        <v>West</v>
      </c>
      <c r="Q2300" s="19" t="str">
        <f>VLOOKUP(Coffee_data[[#This Row],[Area Code]],Location!$B$1:$E$157,4,FALSE)</f>
        <v>Small Market</v>
      </c>
      <c r="R2300" s="56" t="str">
        <f>HLOOKUP(Coffee_data[[#This Row],[ProductId]],Product!$B$4:$O$7,2,FALSE)</f>
        <v>Decaf</v>
      </c>
      <c r="S2300" s="56" t="str">
        <f>HLOOKUP(Coffee_data[[#This Row],[ProductId]],Product!$B$4:$O$7,3,FALSE)</f>
        <v>Espresso</v>
      </c>
      <c r="T2300" s="56" t="str">
        <f>HLOOKUP(Coffee_data[[#This Row],[ProductId]],Product!$B$4:$O$7,4,FALSE)</f>
        <v>Decaf Espresso</v>
      </c>
    </row>
    <row r="2301" spans="1:20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58</v>
      </c>
      <c r="J2301">
        <v>100</v>
      </c>
      <c r="K2301">
        <v>162</v>
      </c>
      <c r="L2301">
        <v>206</v>
      </c>
      <c r="M2301">
        <v>2</v>
      </c>
      <c r="N2301" s="2">
        <v>42004</v>
      </c>
      <c r="O2301" s="19" t="str">
        <f>VLOOKUP(Coffee_data[[#This Row],[Area Code]],Location!$B$1:$E$157,2,FALSE)</f>
        <v>Washington</v>
      </c>
      <c r="P2301" s="19" t="str">
        <f>VLOOKUP(Coffee_data[[#This Row],[Area Code]],Location!$B$1:$E$157,3,FALSE)</f>
        <v>West</v>
      </c>
      <c r="Q2301" s="19" t="str">
        <f>VLOOKUP(Coffee_data[[#This Row],[Area Code]],Location!$B$1:$E$157,4,FALSE)</f>
        <v>Small Market</v>
      </c>
      <c r="R2301" s="56" t="str">
        <f>HLOOKUP(Coffee_data[[#This Row],[ProductId]],Product!$B$4:$O$7,2,FALSE)</f>
        <v>Regular</v>
      </c>
      <c r="S2301" s="56" t="str">
        <f>HLOOKUP(Coffee_data[[#This Row],[ProductId]],Product!$B$4:$O$7,3,FALSE)</f>
        <v>Coffee</v>
      </c>
      <c r="T2301" s="56" t="str">
        <f>HLOOKUP(Coffee_data[[#This Row],[ProductId]],Product!$B$4:$O$7,4,FALSE)</f>
        <v>Columbian</v>
      </c>
    </row>
    <row r="2302" spans="1:20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227</v>
      </c>
      <c r="L2302">
        <v>509</v>
      </c>
      <c r="M2302">
        <v>3</v>
      </c>
      <c r="N2302" s="2">
        <v>42004</v>
      </c>
      <c r="O2302" s="19" t="str">
        <f>VLOOKUP(Coffee_data[[#This Row],[Area Code]],Location!$B$1:$E$157,2,FALSE)</f>
        <v>Washington</v>
      </c>
      <c r="P2302" s="19" t="str">
        <f>VLOOKUP(Coffee_data[[#This Row],[Area Code]],Location!$B$1:$E$157,3,FALSE)</f>
        <v>West</v>
      </c>
      <c r="Q2302" s="19" t="str">
        <f>VLOOKUP(Coffee_data[[#This Row],[Area Code]],Location!$B$1:$E$157,4,FALSE)</f>
        <v>Small Market</v>
      </c>
      <c r="R2302" s="56" t="str">
        <f>HLOOKUP(Coffee_data[[#This Row],[ProductId]],Product!$B$4:$O$7,2,FALSE)</f>
        <v>Decaf</v>
      </c>
      <c r="S2302" s="56" t="str">
        <f>HLOOKUP(Coffee_data[[#This Row],[ProductId]],Product!$B$4:$O$7,3,FALSE)</f>
        <v>Coffee</v>
      </c>
      <c r="T2302" s="56" t="str">
        <f>HLOOKUP(Coffee_data[[#This Row],[ProductId]],Product!$B$4:$O$7,4,FALSE)</f>
        <v>Decaf Irish Cream</v>
      </c>
    </row>
    <row r="2303" spans="1:20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129</v>
      </c>
      <c r="J2303">
        <v>150</v>
      </c>
      <c r="K2303">
        <v>290</v>
      </c>
      <c r="L2303">
        <v>970</v>
      </c>
      <c r="M2303">
        <v>8</v>
      </c>
      <c r="N2303" s="2">
        <v>42035</v>
      </c>
      <c r="O2303" s="19" t="str">
        <f>VLOOKUP(Coffee_data[[#This Row],[Area Code]],Location!$B$1:$E$157,2,FALSE)</f>
        <v>Colorado</v>
      </c>
      <c r="P2303" s="19" t="str">
        <f>VLOOKUP(Coffee_data[[#This Row],[Area Code]],Location!$B$1:$E$157,3,FALSE)</f>
        <v>Central</v>
      </c>
      <c r="Q2303" s="19" t="str">
        <f>VLOOKUP(Coffee_data[[#This Row],[Area Code]],Location!$B$1:$E$157,4,FALSE)</f>
        <v>Major Market</v>
      </c>
      <c r="R2303" s="56" t="str">
        <f>HLOOKUP(Coffee_data[[#This Row],[ProductId]],Product!$B$4:$O$7,2,FALSE)</f>
        <v>Decaf</v>
      </c>
      <c r="S2303" s="56" t="str">
        <f>HLOOKUP(Coffee_data[[#This Row],[ProductId]],Product!$B$4:$O$7,3,FALSE)</f>
        <v>Herbal Tea</v>
      </c>
      <c r="T2303" s="56" t="str">
        <f>HLOOKUP(Coffee_data[[#This Row],[ProductId]],Product!$B$4:$O$7,4,FALSE)</f>
        <v>Chamomile</v>
      </c>
    </row>
    <row r="2304" spans="1:20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49</v>
      </c>
      <c r="J2304">
        <v>70</v>
      </c>
      <c r="K2304">
        <v>110</v>
      </c>
      <c r="L2304">
        <v>970</v>
      </c>
      <c r="M2304">
        <v>9</v>
      </c>
      <c r="N2304" s="2">
        <v>42035</v>
      </c>
      <c r="O2304" s="19" t="str">
        <f>VLOOKUP(Coffee_data[[#This Row],[Area Code]],Location!$B$1:$E$157,2,FALSE)</f>
        <v>Colorado</v>
      </c>
      <c r="P2304" s="19" t="str">
        <f>VLOOKUP(Coffee_data[[#This Row],[Area Code]],Location!$B$1:$E$157,3,FALSE)</f>
        <v>Central</v>
      </c>
      <c r="Q2304" s="19" t="str">
        <f>VLOOKUP(Coffee_data[[#This Row],[Area Code]],Location!$B$1:$E$157,4,FALSE)</f>
        <v>Major Market</v>
      </c>
      <c r="R2304" s="56" t="str">
        <f>HLOOKUP(Coffee_data[[#This Row],[ProductId]],Product!$B$4:$O$7,2,FALSE)</f>
        <v>Decaf</v>
      </c>
      <c r="S2304" s="56" t="str">
        <f>HLOOKUP(Coffee_data[[#This Row],[ProductId]],Product!$B$4:$O$7,3,FALSE)</f>
        <v>Herbal Tea</v>
      </c>
      <c r="T2304" s="56" t="str">
        <f>HLOOKUP(Coffee_data[[#This Row],[ProductId]],Product!$B$4:$O$7,4,FALSE)</f>
        <v>Lemon</v>
      </c>
    </row>
    <row r="2305" spans="1:20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60</v>
      </c>
      <c r="J2305">
        <v>70</v>
      </c>
      <c r="K2305">
        <v>130</v>
      </c>
      <c r="L2305">
        <v>719</v>
      </c>
      <c r="M2305">
        <v>10</v>
      </c>
      <c r="N2305" s="2">
        <v>42035</v>
      </c>
      <c r="O2305" s="19" t="str">
        <f>VLOOKUP(Coffee_data[[#This Row],[Area Code]],Location!$B$1:$E$157,2,FALSE)</f>
        <v>Colorado</v>
      </c>
      <c r="P2305" s="19" t="str">
        <f>VLOOKUP(Coffee_data[[#This Row],[Area Code]],Location!$B$1:$E$157,3,FALSE)</f>
        <v>Central</v>
      </c>
      <c r="Q2305" s="19" t="str">
        <f>VLOOKUP(Coffee_data[[#This Row],[Area Code]],Location!$B$1:$E$157,4,FALSE)</f>
        <v>Major Market</v>
      </c>
      <c r="R2305" s="56" t="str">
        <f>HLOOKUP(Coffee_data[[#This Row],[ProductId]],Product!$B$4:$O$7,2,FALSE)</f>
        <v>Decaf</v>
      </c>
      <c r="S2305" s="56" t="str">
        <f>HLOOKUP(Coffee_data[[#This Row],[ProductId]],Product!$B$4:$O$7,3,FALSE)</f>
        <v>Herbal Tea</v>
      </c>
      <c r="T2305" s="56" t="str">
        <f>HLOOKUP(Coffee_data[[#This Row],[ProductId]],Product!$B$4:$O$7,4,FALSE)</f>
        <v>Mint</v>
      </c>
    </row>
    <row r="2306" spans="1:20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39</v>
      </c>
      <c r="J2306">
        <v>60</v>
      </c>
      <c r="K2306">
        <v>110</v>
      </c>
      <c r="L2306">
        <v>970</v>
      </c>
      <c r="M2306">
        <v>11</v>
      </c>
      <c r="N2306" s="2">
        <v>42035</v>
      </c>
      <c r="O2306" s="19" t="str">
        <f>VLOOKUP(Coffee_data[[#This Row],[Area Code]],Location!$B$1:$E$157,2,FALSE)</f>
        <v>Colorado</v>
      </c>
      <c r="P2306" s="19" t="str">
        <f>VLOOKUP(Coffee_data[[#This Row],[Area Code]],Location!$B$1:$E$157,3,FALSE)</f>
        <v>Central</v>
      </c>
      <c r="Q2306" s="19" t="str">
        <f>VLOOKUP(Coffee_data[[#This Row],[Area Code]],Location!$B$1:$E$157,4,FALSE)</f>
        <v>Major Market</v>
      </c>
      <c r="R2306" s="56" t="str">
        <f>HLOOKUP(Coffee_data[[#This Row],[ProductId]],Product!$B$4:$O$7,2,FALSE)</f>
        <v>Regular</v>
      </c>
      <c r="S2306" s="56" t="str">
        <f>HLOOKUP(Coffee_data[[#This Row],[ProductId]],Product!$B$4:$O$7,3,FALSE)</f>
        <v>Tea</v>
      </c>
      <c r="T2306" s="56" t="str">
        <f>HLOOKUP(Coffee_data[[#This Row],[ProductId]],Product!$B$4:$O$7,4,FALSE)</f>
        <v>Darjeeling</v>
      </c>
    </row>
    <row r="2307" spans="1:20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62</v>
      </c>
      <c r="J2307">
        <v>60</v>
      </c>
      <c r="K2307">
        <v>98</v>
      </c>
      <c r="L2307">
        <v>970</v>
      </c>
      <c r="M2307">
        <v>12</v>
      </c>
      <c r="N2307" s="2">
        <v>42035</v>
      </c>
      <c r="O2307" s="19" t="str">
        <f>VLOOKUP(Coffee_data[[#This Row],[Area Code]],Location!$B$1:$E$157,2,FALSE)</f>
        <v>Colorado</v>
      </c>
      <c r="P2307" s="19" t="str">
        <f>VLOOKUP(Coffee_data[[#This Row],[Area Code]],Location!$B$1:$E$157,3,FALSE)</f>
        <v>Central</v>
      </c>
      <c r="Q2307" s="19" t="str">
        <f>VLOOKUP(Coffee_data[[#This Row],[Area Code]],Location!$B$1:$E$157,4,FALSE)</f>
        <v>Major Market</v>
      </c>
      <c r="R2307" s="56" t="str">
        <f>HLOOKUP(Coffee_data[[#This Row],[ProductId]],Product!$B$4:$O$7,2,FALSE)</f>
        <v>Regular</v>
      </c>
      <c r="S2307" s="56" t="str">
        <f>HLOOKUP(Coffee_data[[#This Row],[ProductId]],Product!$B$4:$O$7,3,FALSE)</f>
        <v>Tea</v>
      </c>
      <c r="T2307" s="56" t="str">
        <f>HLOOKUP(Coffee_data[[#This Row],[ProductId]],Product!$B$4:$O$7,4,FALSE)</f>
        <v>Earl Grey</v>
      </c>
    </row>
    <row r="2308" spans="1:20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17</v>
      </c>
      <c r="J2308">
        <v>50</v>
      </c>
      <c r="K2308">
        <v>67</v>
      </c>
      <c r="L2308">
        <v>970</v>
      </c>
      <c r="M2308">
        <v>13</v>
      </c>
      <c r="N2308" s="2">
        <v>42035</v>
      </c>
      <c r="O2308" s="19" t="str">
        <f>VLOOKUP(Coffee_data[[#This Row],[Area Code]],Location!$B$1:$E$157,2,FALSE)</f>
        <v>Colorado</v>
      </c>
      <c r="P2308" s="19" t="str">
        <f>VLOOKUP(Coffee_data[[#This Row],[Area Code]],Location!$B$1:$E$157,3,FALSE)</f>
        <v>Central</v>
      </c>
      <c r="Q2308" s="19" t="str">
        <f>VLOOKUP(Coffee_data[[#This Row],[Area Code]],Location!$B$1:$E$157,4,FALSE)</f>
        <v>Major Market</v>
      </c>
      <c r="R2308" s="56" t="str">
        <f>HLOOKUP(Coffee_data[[#This Row],[ProductId]],Product!$B$4:$O$7,2,FALSE)</f>
        <v>Regular</v>
      </c>
      <c r="S2308" s="56" t="str">
        <f>HLOOKUP(Coffee_data[[#This Row],[ProductId]],Product!$B$4:$O$7,3,FALSE)</f>
        <v>Tea</v>
      </c>
      <c r="T2308" s="56" t="str">
        <f>HLOOKUP(Coffee_data[[#This Row],[ProductId]],Product!$B$4:$O$7,4,FALSE)</f>
        <v>Green Tea</v>
      </c>
    </row>
    <row r="2309" spans="1:20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75</v>
      </c>
      <c r="J2309">
        <v>140</v>
      </c>
      <c r="K2309">
        <v>225</v>
      </c>
      <c r="L2309">
        <v>303</v>
      </c>
      <c r="M2309">
        <v>5</v>
      </c>
      <c r="N2309" s="2">
        <v>42035</v>
      </c>
      <c r="O2309" s="19" t="str">
        <f>VLOOKUP(Coffee_data[[#This Row],[Area Code]],Location!$B$1:$E$157,2,FALSE)</f>
        <v>Colorado</v>
      </c>
      <c r="P2309" s="19" t="str">
        <f>VLOOKUP(Coffee_data[[#This Row],[Area Code]],Location!$B$1:$E$157,3,FALSE)</f>
        <v>Central</v>
      </c>
      <c r="Q2309" s="19" t="str">
        <f>VLOOKUP(Coffee_data[[#This Row],[Area Code]],Location!$B$1:$E$157,4,FALSE)</f>
        <v>Major Market</v>
      </c>
      <c r="R2309" s="56" t="str">
        <f>HLOOKUP(Coffee_data[[#This Row],[ProductId]],Product!$B$4:$O$7,2,FALSE)</f>
        <v>Regular</v>
      </c>
      <c r="S2309" s="56" t="str">
        <f>HLOOKUP(Coffee_data[[#This Row],[ProductId]],Product!$B$4:$O$7,3,FALSE)</f>
        <v>Espresso</v>
      </c>
      <c r="T2309" s="56" t="str">
        <f>HLOOKUP(Coffee_data[[#This Row],[ProductId]],Product!$B$4:$O$7,4,FALSE)</f>
        <v>Caffe Mocha</v>
      </c>
    </row>
    <row r="2310" spans="1:20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74</v>
      </c>
      <c r="J2310">
        <v>140</v>
      </c>
      <c r="K2310">
        <v>214</v>
      </c>
      <c r="L2310">
        <v>970</v>
      </c>
      <c r="M2310">
        <v>6</v>
      </c>
      <c r="N2310" s="2">
        <v>42035</v>
      </c>
      <c r="O2310" s="19" t="str">
        <f>VLOOKUP(Coffee_data[[#This Row],[Area Code]],Location!$B$1:$E$157,2,FALSE)</f>
        <v>Colorado</v>
      </c>
      <c r="P2310" s="19" t="str">
        <f>VLOOKUP(Coffee_data[[#This Row],[Area Code]],Location!$B$1:$E$157,3,FALSE)</f>
        <v>Central</v>
      </c>
      <c r="Q2310" s="19" t="str">
        <f>VLOOKUP(Coffee_data[[#This Row],[Area Code]],Location!$B$1:$E$157,4,FALSE)</f>
        <v>Major Market</v>
      </c>
      <c r="R2310" s="56" t="str">
        <f>HLOOKUP(Coffee_data[[#This Row],[ProductId]],Product!$B$4:$O$7,2,FALSE)</f>
        <v>Decaf</v>
      </c>
      <c r="S2310" s="56" t="str">
        <f>HLOOKUP(Coffee_data[[#This Row],[ProductId]],Product!$B$4:$O$7,3,FALSE)</f>
        <v>Espresso</v>
      </c>
      <c r="T2310" s="56" t="str">
        <f>HLOOKUP(Coffee_data[[#This Row],[ProductId]],Product!$B$4:$O$7,4,FALSE)</f>
        <v>Decaf Espresso</v>
      </c>
    </row>
    <row r="2311" spans="1:20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151</v>
      </c>
      <c r="J2311">
        <v>150</v>
      </c>
      <c r="K2311">
        <v>250</v>
      </c>
      <c r="L2311">
        <v>720</v>
      </c>
      <c r="M2311">
        <v>1</v>
      </c>
      <c r="N2311" s="2">
        <v>42035</v>
      </c>
      <c r="O2311" s="19" t="str">
        <f>VLOOKUP(Coffee_data[[#This Row],[Area Code]],Location!$B$1:$E$157,2,FALSE)</f>
        <v>Colorado</v>
      </c>
      <c r="P2311" s="19" t="str">
        <f>VLOOKUP(Coffee_data[[#This Row],[Area Code]],Location!$B$1:$E$157,3,FALSE)</f>
        <v>Central</v>
      </c>
      <c r="Q2311" s="19" t="str">
        <f>VLOOKUP(Coffee_data[[#This Row],[Area Code]],Location!$B$1:$E$157,4,FALSE)</f>
        <v>Major Market</v>
      </c>
      <c r="R2311" s="56" t="str">
        <f>HLOOKUP(Coffee_data[[#This Row],[ProductId]],Product!$B$4:$O$7,2,FALSE)</f>
        <v>Regular</v>
      </c>
      <c r="S2311" s="56" t="str">
        <f>HLOOKUP(Coffee_data[[#This Row],[ProductId]],Product!$B$4:$O$7,3,FALSE)</f>
        <v>Coffee</v>
      </c>
      <c r="T2311" s="56" t="str">
        <f>HLOOKUP(Coffee_data[[#This Row],[ProductId]],Product!$B$4:$O$7,4,FALSE)</f>
        <v>Amaretto</v>
      </c>
    </row>
    <row r="2312" spans="1:20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78</v>
      </c>
      <c r="J2312">
        <v>110</v>
      </c>
      <c r="K2312">
        <v>190</v>
      </c>
      <c r="L2312">
        <v>303</v>
      </c>
      <c r="M2312">
        <v>2</v>
      </c>
      <c r="N2312" s="2">
        <v>42035</v>
      </c>
      <c r="O2312" s="19" t="str">
        <f>VLOOKUP(Coffee_data[[#This Row],[Area Code]],Location!$B$1:$E$157,2,FALSE)</f>
        <v>Colorado</v>
      </c>
      <c r="P2312" s="19" t="str">
        <f>VLOOKUP(Coffee_data[[#This Row],[Area Code]],Location!$B$1:$E$157,3,FALSE)</f>
        <v>Central</v>
      </c>
      <c r="Q2312" s="19" t="str">
        <f>VLOOKUP(Coffee_data[[#This Row],[Area Code]],Location!$B$1:$E$157,4,FALSE)</f>
        <v>Major Market</v>
      </c>
      <c r="R2312" s="56" t="str">
        <f>HLOOKUP(Coffee_data[[#This Row],[ProductId]],Product!$B$4:$O$7,2,FALSE)</f>
        <v>Regular</v>
      </c>
      <c r="S2312" s="56" t="str">
        <f>HLOOKUP(Coffee_data[[#This Row],[ProductId]],Product!$B$4:$O$7,3,FALSE)</f>
        <v>Coffee</v>
      </c>
      <c r="T2312" s="56" t="str">
        <f>HLOOKUP(Coffee_data[[#This Row],[ProductId]],Product!$B$4:$O$7,4,FALSE)</f>
        <v>Columbian</v>
      </c>
    </row>
    <row r="2313" spans="1:20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92</v>
      </c>
      <c r="J2313">
        <v>140</v>
      </c>
      <c r="K2313">
        <v>243</v>
      </c>
      <c r="L2313">
        <v>303</v>
      </c>
      <c r="M2313">
        <v>3</v>
      </c>
      <c r="N2313" s="2">
        <v>42035</v>
      </c>
      <c r="O2313" s="19" t="str">
        <f>VLOOKUP(Coffee_data[[#This Row],[Area Code]],Location!$B$1:$E$157,2,FALSE)</f>
        <v>Colorado</v>
      </c>
      <c r="P2313" s="19" t="str">
        <f>VLOOKUP(Coffee_data[[#This Row],[Area Code]],Location!$B$1:$E$157,3,FALSE)</f>
        <v>Central</v>
      </c>
      <c r="Q2313" s="19" t="str">
        <f>VLOOKUP(Coffee_data[[#This Row],[Area Code]],Location!$B$1:$E$157,4,FALSE)</f>
        <v>Major Market</v>
      </c>
      <c r="R2313" s="56" t="str">
        <f>HLOOKUP(Coffee_data[[#This Row],[ProductId]],Product!$B$4:$O$7,2,FALSE)</f>
        <v>Decaf</v>
      </c>
      <c r="S2313" s="56" t="str">
        <f>HLOOKUP(Coffee_data[[#This Row],[ProductId]],Product!$B$4:$O$7,3,FALSE)</f>
        <v>Coffee</v>
      </c>
      <c r="T2313" s="56" t="str">
        <f>HLOOKUP(Coffee_data[[#This Row],[ProductId]],Product!$B$4:$O$7,4,FALSE)</f>
        <v>Decaf Irish Cream</v>
      </c>
    </row>
    <row r="2314" spans="1:20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72</v>
      </c>
      <c r="J2314">
        <v>130</v>
      </c>
      <c r="K2314">
        <v>218</v>
      </c>
      <c r="L2314">
        <v>630</v>
      </c>
      <c r="M2314">
        <v>8</v>
      </c>
      <c r="N2314" s="2">
        <v>42035</v>
      </c>
      <c r="O2314" s="19" t="str">
        <f>VLOOKUP(Coffee_data[[#This Row],[Area Code]],Location!$B$1:$E$157,2,FALSE)</f>
        <v>Illinois</v>
      </c>
      <c r="P2314" s="19" t="str">
        <f>VLOOKUP(Coffee_data[[#This Row],[Area Code]],Location!$B$1:$E$157,3,FALSE)</f>
        <v>Central</v>
      </c>
      <c r="Q2314" s="19" t="str">
        <f>VLOOKUP(Coffee_data[[#This Row],[Area Code]],Location!$B$1:$E$157,4,FALSE)</f>
        <v>Major Market</v>
      </c>
      <c r="R2314" s="56" t="str">
        <f>HLOOKUP(Coffee_data[[#This Row],[ProductId]],Product!$B$4:$O$7,2,FALSE)</f>
        <v>Decaf</v>
      </c>
      <c r="S2314" s="56" t="str">
        <f>HLOOKUP(Coffee_data[[#This Row],[ProductId]],Product!$B$4:$O$7,3,FALSE)</f>
        <v>Herbal Tea</v>
      </c>
      <c r="T2314" s="56" t="str">
        <f>HLOOKUP(Coffee_data[[#This Row],[ProductId]],Product!$B$4:$O$7,4,FALSE)</f>
        <v>Chamomile</v>
      </c>
    </row>
    <row r="2315" spans="1:20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79</v>
      </c>
      <c r="J2315">
        <v>90</v>
      </c>
      <c r="K2315">
        <v>160</v>
      </c>
      <c r="L2315">
        <v>773</v>
      </c>
      <c r="M2315">
        <v>9</v>
      </c>
      <c r="N2315" s="2">
        <v>42035</v>
      </c>
      <c r="O2315" s="19" t="str">
        <f>VLOOKUP(Coffee_data[[#This Row],[Area Code]],Location!$B$1:$E$157,2,FALSE)</f>
        <v>Illinois</v>
      </c>
      <c r="P2315" s="19" t="str">
        <f>VLOOKUP(Coffee_data[[#This Row],[Area Code]],Location!$B$1:$E$157,3,FALSE)</f>
        <v>Central</v>
      </c>
      <c r="Q2315" s="19" t="str">
        <f>VLOOKUP(Coffee_data[[#This Row],[Area Code]],Location!$B$1:$E$157,4,FALSE)</f>
        <v>Major Market</v>
      </c>
      <c r="R2315" s="56" t="str">
        <f>HLOOKUP(Coffee_data[[#This Row],[ProductId]],Product!$B$4:$O$7,2,FALSE)</f>
        <v>Decaf</v>
      </c>
      <c r="S2315" s="56" t="str">
        <f>HLOOKUP(Coffee_data[[#This Row],[ProductId]],Product!$B$4:$O$7,3,FALSE)</f>
        <v>Herbal Tea</v>
      </c>
      <c r="T2315" s="56" t="str">
        <f>HLOOKUP(Coffee_data[[#This Row],[ProductId]],Product!$B$4:$O$7,4,FALSE)</f>
        <v>Lemon</v>
      </c>
    </row>
    <row r="2316" spans="1:20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70</v>
      </c>
      <c r="J2316">
        <v>120</v>
      </c>
      <c r="K2316">
        <v>210</v>
      </c>
      <c r="L2316">
        <v>815</v>
      </c>
      <c r="M2316">
        <v>10</v>
      </c>
      <c r="N2316" s="2">
        <v>42035</v>
      </c>
      <c r="O2316" s="19" t="str">
        <f>VLOOKUP(Coffee_data[[#This Row],[Area Code]],Location!$B$1:$E$157,2,FALSE)</f>
        <v>Illinois</v>
      </c>
      <c r="P2316" s="19" t="str">
        <f>VLOOKUP(Coffee_data[[#This Row],[Area Code]],Location!$B$1:$E$157,3,FALSE)</f>
        <v>Central</v>
      </c>
      <c r="Q2316" s="19" t="str">
        <f>VLOOKUP(Coffee_data[[#This Row],[Area Code]],Location!$B$1:$E$157,4,FALSE)</f>
        <v>Major Market</v>
      </c>
      <c r="R2316" s="56" t="str">
        <f>HLOOKUP(Coffee_data[[#This Row],[ProductId]],Product!$B$4:$O$7,2,FALSE)</f>
        <v>Decaf</v>
      </c>
      <c r="S2316" s="56" t="str">
        <f>HLOOKUP(Coffee_data[[#This Row],[ProductId]],Product!$B$4:$O$7,3,FALSE)</f>
        <v>Herbal Tea</v>
      </c>
      <c r="T2316" s="56" t="str">
        <f>HLOOKUP(Coffee_data[[#This Row],[ProductId]],Product!$B$4:$O$7,4,FALSE)</f>
        <v>Mint</v>
      </c>
    </row>
    <row r="2317" spans="1:20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71</v>
      </c>
      <c r="J2317">
        <v>100</v>
      </c>
      <c r="K2317">
        <v>171</v>
      </c>
      <c r="L2317">
        <v>708</v>
      </c>
      <c r="M2317">
        <v>11</v>
      </c>
      <c r="N2317" s="2">
        <v>42035</v>
      </c>
      <c r="O2317" s="19" t="str">
        <f>VLOOKUP(Coffee_data[[#This Row],[Area Code]],Location!$B$1:$E$157,2,FALSE)</f>
        <v>Illinois</v>
      </c>
      <c r="P2317" s="19" t="str">
        <f>VLOOKUP(Coffee_data[[#This Row],[Area Code]],Location!$B$1:$E$157,3,FALSE)</f>
        <v>Central</v>
      </c>
      <c r="Q2317" s="19" t="str">
        <f>VLOOKUP(Coffee_data[[#This Row],[Area Code]],Location!$B$1:$E$157,4,FALSE)</f>
        <v>Major Market</v>
      </c>
      <c r="R2317" s="56" t="str">
        <f>HLOOKUP(Coffee_data[[#This Row],[ProductId]],Product!$B$4:$O$7,2,FALSE)</f>
        <v>Regular</v>
      </c>
      <c r="S2317" s="56" t="str">
        <f>HLOOKUP(Coffee_data[[#This Row],[ProductId]],Product!$B$4:$O$7,3,FALSE)</f>
        <v>Tea</v>
      </c>
      <c r="T2317" s="56" t="str">
        <f>HLOOKUP(Coffee_data[[#This Row],[ProductId]],Product!$B$4:$O$7,4,FALSE)</f>
        <v>Darjeeling</v>
      </c>
    </row>
    <row r="2318" spans="1:20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72</v>
      </c>
      <c r="J2318">
        <v>100</v>
      </c>
      <c r="K2318">
        <v>172</v>
      </c>
      <c r="L2318">
        <v>708</v>
      </c>
      <c r="M2318">
        <v>12</v>
      </c>
      <c r="N2318" s="2">
        <v>42035</v>
      </c>
      <c r="O2318" s="19" t="str">
        <f>VLOOKUP(Coffee_data[[#This Row],[Area Code]],Location!$B$1:$E$157,2,FALSE)</f>
        <v>Illinois</v>
      </c>
      <c r="P2318" s="19" t="str">
        <f>VLOOKUP(Coffee_data[[#This Row],[Area Code]],Location!$B$1:$E$157,3,FALSE)</f>
        <v>Central</v>
      </c>
      <c r="Q2318" s="19" t="str">
        <f>VLOOKUP(Coffee_data[[#This Row],[Area Code]],Location!$B$1:$E$157,4,FALSE)</f>
        <v>Major Market</v>
      </c>
      <c r="R2318" s="56" t="str">
        <f>HLOOKUP(Coffee_data[[#This Row],[ProductId]],Product!$B$4:$O$7,2,FALSE)</f>
        <v>Regular</v>
      </c>
      <c r="S2318" s="56" t="str">
        <f>HLOOKUP(Coffee_data[[#This Row],[ProductId]],Product!$B$4:$O$7,3,FALSE)</f>
        <v>Tea</v>
      </c>
      <c r="T2318" s="56" t="str">
        <f>HLOOKUP(Coffee_data[[#This Row],[ProductId]],Product!$B$4:$O$7,4,FALSE)</f>
        <v>Earl Grey</v>
      </c>
    </row>
    <row r="2319" spans="1:20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635</v>
      </c>
      <c r="L2319">
        <v>815</v>
      </c>
      <c r="M2319">
        <v>5</v>
      </c>
      <c r="N2319" s="2">
        <v>42035</v>
      </c>
      <c r="O2319" s="19" t="str">
        <f>VLOOKUP(Coffee_data[[#This Row],[Area Code]],Location!$B$1:$E$157,2,FALSE)</f>
        <v>Illinois</v>
      </c>
      <c r="P2319" s="19" t="str">
        <f>VLOOKUP(Coffee_data[[#This Row],[Area Code]],Location!$B$1:$E$157,3,FALSE)</f>
        <v>Central</v>
      </c>
      <c r="Q2319" s="19" t="str">
        <f>VLOOKUP(Coffee_data[[#This Row],[Area Code]],Location!$B$1:$E$157,4,FALSE)</f>
        <v>Major Market</v>
      </c>
      <c r="R2319" s="56" t="str">
        <f>HLOOKUP(Coffee_data[[#This Row],[ProductId]],Product!$B$4:$O$7,2,FALSE)</f>
        <v>Regular</v>
      </c>
      <c r="S2319" s="56" t="str">
        <f>HLOOKUP(Coffee_data[[#This Row],[ProductId]],Product!$B$4:$O$7,3,FALSE)</f>
        <v>Espresso</v>
      </c>
      <c r="T2319" s="56" t="str">
        <f>HLOOKUP(Coffee_data[[#This Row],[ProductId]],Product!$B$4:$O$7,4,FALSE)</f>
        <v>Caffe Mocha</v>
      </c>
    </row>
    <row r="2320" spans="1:20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193</v>
      </c>
      <c r="J2320">
        <v>270</v>
      </c>
      <c r="K2320">
        <v>536</v>
      </c>
      <c r="L2320">
        <v>630</v>
      </c>
      <c r="M2320">
        <v>6</v>
      </c>
      <c r="N2320" s="2">
        <v>42035</v>
      </c>
      <c r="O2320" s="19" t="str">
        <f>VLOOKUP(Coffee_data[[#This Row],[Area Code]],Location!$B$1:$E$157,2,FALSE)</f>
        <v>Illinois</v>
      </c>
      <c r="P2320" s="19" t="str">
        <f>VLOOKUP(Coffee_data[[#This Row],[Area Code]],Location!$B$1:$E$157,3,FALSE)</f>
        <v>Central</v>
      </c>
      <c r="Q2320" s="19" t="str">
        <f>VLOOKUP(Coffee_data[[#This Row],[Area Code]],Location!$B$1:$E$157,4,FALSE)</f>
        <v>Major Market</v>
      </c>
      <c r="R2320" s="56" t="str">
        <f>HLOOKUP(Coffee_data[[#This Row],[ProductId]],Product!$B$4:$O$7,2,FALSE)</f>
        <v>Decaf</v>
      </c>
      <c r="S2320" s="56" t="str">
        <f>HLOOKUP(Coffee_data[[#This Row],[ProductId]],Product!$B$4:$O$7,3,FALSE)</f>
        <v>Espresso</v>
      </c>
      <c r="T2320" s="56" t="str">
        <f>HLOOKUP(Coffee_data[[#This Row],[ProductId]],Product!$B$4:$O$7,4,FALSE)</f>
        <v>Decaf Espresso</v>
      </c>
    </row>
    <row r="2321" spans="1:20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188</v>
      </c>
      <c r="J2321">
        <v>220</v>
      </c>
      <c r="K2321">
        <v>370</v>
      </c>
      <c r="L2321">
        <v>312</v>
      </c>
      <c r="M2321">
        <v>2</v>
      </c>
      <c r="N2321" s="2">
        <v>42035</v>
      </c>
      <c r="O2321" s="19" t="str">
        <f>VLOOKUP(Coffee_data[[#This Row],[Area Code]],Location!$B$1:$E$157,2,FALSE)</f>
        <v>Illinois</v>
      </c>
      <c r="P2321" s="19" t="str">
        <f>VLOOKUP(Coffee_data[[#This Row],[Area Code]],Location!$B$1:$E$157,3,FALSE)</f>
        <v>Central</v>
      </c>
      <c r="Q2321" s="19" t="str">
        <f>VLOOKUP(Coffee_data[[#This Row],[Area Code]],Location!$B$1:$E$157,4,FALSE)</f>
        <v>Major Market</v>
      </c>
      <c r="R2321" s="56" t="str">
        <f>HLOOKUP(Coffee_data[[#This Row],[ProductId]],Product!$B$4:$O$7,2,FALSE)</f>
        <v>Regular</v>
      </c>
      <c r="S2321" s="56" t="str">
        <f>HLOOKUP(Coffee_data[[#This Row],[ProductId]],Product!$B$4:$O$7,3,FALSE)</f>
        <v>Coffee</v>
      </c>
      <c r="T2321" s="56" t="str">
        <f>HLOOKUP(Coffee_data[[#This Row],[ProductId]],Product!$B$4:$O$7,4,FALSE)</f>
        <v>Columbian</v>
      </c>
    </row>
    <row r="2322" spans="1:20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105</v>
      </c>
      <c r="J2322">
        <v>150</v>
      </c>
      <c r="K2322">
        <v>263</v>
      </c>
      <c r="L2322">
        <v>773</v>
      </c>
      <c r="M2322">
        <v>3</v>
      </c>
      <c r="N2322" s="2">
        <v>42035</v>
      </c>
      <c r="O2322" s="19" t="str">
        <f>VLOOKUP(Coffee_data[[#This Row],[Area Code]],Location!$B$1:$E$157,2,FALSE)</f>
        <v>Illinois</v>
      </c>
      <c r="P2322" s="19" t="str">
        <f>VLOOKUP(Coffee_data[[#This Row],[Area Code]],Location!$B$1:$E$157,3,FALSE)</f>
        <v>Central</v>
      </c>
      <c r="Q2322" s="19" t="str">
        <f>VLOOKUP(Coffee_data[[#This Row],[Area Code]],Location!$B$1:$E$157,4,FALSE)</f>
        <v>Major Market</v>
      </c>
      <c r="R2322" s="56" t="str">
        <f>HLOOKUP(Coffee_data[[#This Row],[ProductId]],Product!$B$4:$O$7,2,FALSE)</f>
        <v>Decaf</v>
      </c>
      <c r="S2322" s="56" t="str">
        <f>HLOOKUP(Coffee_data[[#This Row],[ProductId]],Product!$B$4:$O$7,3,FALSE)</f>
        <v>Coffee</v>
      </c>
      <c r="T2322" s="56" t="str">
        <f>HLOOKUP(Coffee_data[[#This Row],[ProductId]],Product!$B$4:$O$7,4,FALSE)</f>
        <v>Decaf Irish Cream</v>
      </c>
    </row>
    <row r="2323" spans="1:20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42035</v>
      </c>
      <c r="O2323" s="19" t="str">
        <f>VLOOKUP(Coffee_data[[#This Row],[Area Code]],Location!$B$1:$E$157,2,FALSE)</f>
        <v>Iowa</v>
      </c>
      <c r="P2323" s="19" t="str">
        <f>VLOOKUP(Coffee_data[[#This Row],[Area Code]],Location!$B$1:$E$157,3,FALSE)</f>
        <v>Central</v>
      </c>
      <c r="Q2323" s="19" t="str">
        <f>VLOOKUP(Coffee_data[[#This Row],[Area Code]],Location!$B$1:$E$157,4,FALSE)</f>
        <v>Small Market</v>
      </c>
      <c r="R2323" s="56" t="str">
        <f>HLOOKUP(Coffee_data[[#This Row],[ProductId]],Product!$B$4:$O$7,2,FALSE)</f>
        <v>Decaf</v>
      </c>
      <c r="S2323" s="56" t="str">
        <f>HLOOKUP(Coffee_data[[#This Row],[ProductId]],Product!$B$4:$O$7,3,FALSE)</f>
        <v>Herbal Tea</v>
      </c>
      <c r="T2323" s="56" t="str">
        <f>HLOOKUP(Coffee_data[[#This Row],[ProductId]],Product!$B$4:$O$7,4,FALSE)</f>
        <v>Chamomile</v>
      </c>
    </row>
    <row r="2324" spans="1:20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71</v>
      </c>
      <c r="J2324">
        <v>140</v>
      </c>
      <c r="K2324">
        <v>220</v>
      </c>
      <c r="L2324">
        <v>712</v>
      </c>
      <c r="M2324">
        <v>9</v>
      </c>
      <c r="N2324" s="2">
        <v>42035</v>
      </c>
      <c r="O2324" s="19" t="str">
        <f>VLOOKUP(Coffee_data[[#This Row],[Area Code]],Location!$B$1:$E$157,2,FALSE)</f>
        <v>Iowa</v>
      </c>
      <c r="P2324" s="19" t="str">
        <f>VLOOKUP(Coffee_data[[#This Row],[Area Code]],Location!$B$1:$E$157,3,FALSE)</f>
        <v>Central</v>
      </c>
      <c r="Q2324" s="19" t="str">
        <f>VLOOKUP(Coffee_data[[#This Row],[Area Code]],Location!$B$1:$E$157,4,FALSE)</f>
        <v>Small Market</v>
      </c>
      <c r="R2324" s="56" t="str">
        <f>HLOOKUP(Coffee_data[[#This Row],[ProductId]],Product!$B$4:$O$7,2,FALSE)</f>
        <v>Decaf</v>
      </c>
      <c r="S2324" s="56" t="str">
        <f>HLOOKUP(Coffee_data[[#This Row],[ProductId]],Product!$B$4:$O$7,3,FALSE)</f>
        <v>Herbal Tea</v>
      </c>
      <c r="T2324" s="56" t="str">
        <f>HLOOKUP(Coffee_data[[#This Row],[ProductId]],Product!$B$4:$O$7,4,FALSE)</f>
        <v>Lemon</v>
      </c>
    </row>
    <row r="2325" spans="1:20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162</v>
      </c>
      <c r="J2325">
        <v>210</v>
      </c>
      <c r="K2325">
        <v>411</v>
      </c>
      <c r="L2325">
        <v>641</v>
      </c>
      <c r="M2325">
        <v>11</v>
      </c>
      <c r="N2325" s="2">
        <v>42035</v>
      </c>
      <c r="O2325" s="19" t="str">
        <f>VLOOKUP(Coffee_data[[#This Row],[Area Code]],Location!$B$1:$E$157,2,FALSE)</f>
        <v>Iowa</v>
      </c>
      <c r="P2325" s="19" t="str">
        <f>VLOOKUP(Coffee_data[[#This Row],[Area Code]],Location!$B$1:$E$157,3,FALSE)</f>
        <v>Central</v>
      </c>
      <c r="Q2325" s="19" t="str">
        <f>VLOOKUP(Coffee_data[[#This Row],[Area Code]],Location!$B$1:$E$157,4,FALSE)</f>
        <v>Small Market</v>
      </c>
      <c r="R2325" s="56" t="str">
        <f>HLOOKUP(Coffee_data[[#This Row],[ProductId]],Product!$B$4:$O$7,2,FALSE)</f>
        <v>Regular</v>
      </c>
      <c r="S2325" s="56" t="str">
        <f>HLOOKUP(Coffee_data[[#This Row],[ProductId]],Product!$B$4:$O$7,3,FALSE)</f>
        <v>Tea</v>
      </c>
      <c r="T2325" s="56" t="str">
        <f>HLOOKUP(Coffee_data[[#This Row],[ProductId]],Product!$B$4:$O$7,4,FALSE)</f>
        <v>Darjeeling</v>
      </c>
    </row>
    <row r="2326" spans="1:20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210</v>
      </c>
      <c r="J2326">
        <v>260</v>
      </c>
      <c r="K2326">
        <v>460</v>
      </c>
      <c r="L2326">
        <v>641</v>
      </c>
      <c r="M2326">
        <v>12</v>
      </c>
      <c r="N2326" s="2">
        <v>42035</v>
      </c>
      <c r="O2326" s="19" t="str">
        <f>VLOOKUP(Coffee_data[[#This Row],[Area Code]],Location!$B$1:$E$157,2,FALSE)</f>
        <v>Iowa</v>
      </c>
      <c r="P2326" s="19" t="str">
        <f>VLOOKUP(Coffee_data[[#This Row],[Area Code]],Location!$B$1:$E$157,3,FALSE)</f>
        <v>Central</v>
      </c>
      <c r="Q2326" s="19" t="str">
        <f>VLOOKUP(Coffee_data[[#This Row],[Area Code]],Location!$B$1:$E$157,4,FALSE)</f>
        <v>Small Market</v>
      </c>
      <c r="R2326" s="56" t="str">
        <f>HLOOKUP(Coffee_data[[#This Row],[ProductId]],Product!$B$4:$O$7,2,FALSE)</f>
        <v>Regular</v>
      </c>
      <c r="S2326" s="56" t="str">
        <f>HLOOKUP(Coffee_data[[#This Row],[ProductId]],Product!$B$4:$O$7,3,FALSE)</f>
        <v>Tea</v>
      </c>
      <c r="T2326" s="56" t="str">
        <f>HLOOKUP(Coffee_data[[#This Row],[ProductId]],Product!$B$4:$O$7,4,FALSE)</f>
        <v>Earl Grey</v>
      </c>
    </row>
    <row r="2327" spans="1:20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42035</v>
      </c>
      <c r="O2327" s="19" t="str">
        <f>VLOOKUP(Coffee_data[[#This Row],[Area Code]],Location!$B$1:$E$157,2,FALSE)</f>
        <v>Iowa</v>
      </c>
      <c r="P2327" s="19" t="str">
        <f>VLOOKUP(Coffee_data[[#This Row],[Area Code]],Location!$B$1:$E$157,3,FALSE)</f>
        <v>Central</v>
      </c>
      <c r="Q2327" s="19" t="str">
        <f>VLOOKUP(Coffee_data[[#This Row],[Area Code]],Location!$B$1:$E$157,4,FALSE)</f>
        <v>Small Market</v>
      </c>
      <c r="R2327" s="56" t="str">
        <f>HLOOKUP(Coffee_data[[#This Row],[ProductId]],Product!$B$4:$O$7,2,FALSE)</f>
        <v>Regular</v>
      </c>
      <c r="S2327" s="56" t="str">
        <f>HLOOKUP(Coffee_data[[#This Row],[ProductId]],Product!$B$4:$O$7,3,FALSE)</f>
        <v>Espresso</v>
      </c>
      <c r="T2327" s="56" t="str">
        <f>HLOOKUP(Coffee_data[[#This Row],[ProductId]],Product!$B$4:$O$7,4,FALSE)</f>
        <v>Caffe Mocha</v>
      </c>
    </row>
    <row r="2328" spans="1:20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56</v>
      </c>
      <c r="L2328">
        <v>319</v>
      </c>
      <c r="M2328">
        <v>6</v>
      </c>
      <c r="N2328" s="2">
        <v>42035</v>
      </c>
      <c r="O2328" s="19" t="str">
        <f>VLOOKUP(Coffee_data[[#This Row],[Area Code]],Location!$B$1:$E$157,2,FALSE)</f>
        <v>Iowa</v>
      </c>
      <c r="P2328" s="19" t="str">
        <f>VLOOKUP(Coffee_data[[#This Row],[Area Code]],Location!$B$1:$E$157,3,FALSE)</f>
        <v>Central</v>
      </c>
      <c r="Q2328" s="19" t="str">
        <f>VLOOKUP(Coffee_data[[#This Row],[Area Code]],Location!$B$1:$E$157,4,FALSE)</f>
        <v>Small Market</v>
      </c>
      <c r="R2328" s="56" t="str">
        <f>HLOOKUP(Coffee_data[[#This Row],[ProductId]],Product!$B$4:$O$7,2,FALSE)</f>
        <v>Decaf</v>
      </c>
      <c r="S2328" s="56" t="str">
        <f>HLOOKUP(Coffee_data[[#This Row],[ProductId]],Product!$B$4:$O$7,3,FALSE)</f>
        <v>Espresso</v>
      </c>
      <c r="T2328" s="56" t="str">
        <f>HLOOKUP(Coffee_data[[#This Row],[ProductId]],Product!$B$4:$O$7,4,FALSE)</f>
        <v>Decaf Espresso</v>
      </c>
    </row>
    <row r="2329" spans="1:20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39</v>
      </c>
      <c r="L2329">
        <v>319</v>
      </c>
      <c r="M2329">
        <v>1</v>
      </c>
      <c r="N2329" s="2">
        <v>42035</v>
      </c>
      <c r="O2329" s="19" t="str">
        <f>VLOOKUP(Coffee_data[[#This Row],[Area Code]],Location!$B$1:$E$157,2,FALSE)</f>
        <v>Iowa</v>
      </c>
      <c r="P2329" s="19" t="str">
        <f>VLOOKUP(Coffee_data[[#This Row],[Area Code]],Location!$B$1:$E$157,3,FALSE)</f>
        <v>Central</v>
      </c>
      <c r="Q2329" s="19" t="str">
        <f>VLOOKUP(Coffee_data[[#This Row],[Area Code]],Location!$B$1:$E$157,4,FALSE)</f>
        <v>Small Market</v>
      </c>
      <c r="R2329" s="56" t="str">
        <f>HLOOKUP(Coffee_data[[#This Row],[ProductId]],Product!$B$4:$O$7,2,FALSE)</f>
        <v>Regular</v>
      </c>
      <c r="S2329" s="56" t="str">
        <f>HLOOKUP(Coffee_data[[#This Row],[ProductId]],Product!$B$4:$O$7,3,FALSE)</f>
        <v>Coffee</v>
      </c>
      <c r="T2329" s="56" t="str">
        <f>HLOOKUP(Coffee_data[[#This Row],[ProductId]],Product!$B$4:$O$7,4,FALSE)</f>
        <v>Amaretto</v>
      </c>
    </row>
    <row r="2330" spans="1:20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62</v>
      </c>
      <c r="L2330">
        <v>641</v>
      </c>
      <c r="M2330">
        <v>2</v>
      </c>
      <c r="N2330" s="2">
        <v>42035</v>
      </c>
      <c r="O2330" s="19" t="str">
        <f>VLOOKUP(Coffee_data[[#This Row],[Area Code]],Location!$B$1:$E$157,2,FALSE)</f>
        <v>Iowa</v>
      </c>
      <c r="P2330" s="19" t="str">
        <f>VLOOKUP(Coffee_data[[#This Row],[Area Code]],Location!$B$1:$E$157,3,FALSE)</f>
        <v>Central</v>
      </c>
      <c r="Q2330" s="19" t="str">
        <f>VLOOKUP(Coffee_data[[#This Row],[Area Code]],Location!$B$1:$E$157,4,FALSE)</f>
        <v>Small Market</v>
      </c>
      <c r="R2330" s="56" t="str">
        <f>HLOOKUP(Coffee_data[[#This Row],[ProductId]],Product!$B$4:$O$7,2,FALSE)</f>
        <v>Regular</v>
      </c>
      <c r="S2330" s="56" t="str">
        <f>HLOOKUP(Coffee_data[[#This Row],[ProductId]],Product!$B$4:$O$7,3,FALSE)</f>
        <v>Coffee</v>
      </c>
      <c r="T2330" s="56" t="str">
        <f>HLOOKUP(Coffee_data[[#This Row],[ProductId]],Product!$B$4:$O$7,4,FALSE)</f>
        <v>Columbian</v>
      </c>
    </row>
    <row r="2331" spans="1:20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53</v>
      </c>
      <c r="L2331">
        <v>641</v>
      </c>
      <c r="M2331">
        <v>3</v>
      </c>
      <c r="N2331" s="2">
        <v>42035</v>
      </c>
      <c r="O2331" s="19" t="str">
        <f>VLOOKUP(Coffee_data[[#This Row],[Area Code]],Location!$B$1:$E$157,2,FALSE)</f>
        <v>Iowa</v>
      </c>
      <c r="P2331" s="19" t="str">
        <f>VLOOKUP(Coffee_data[[#This Row],[Area Code]],Location!$B$1:$E$157,3,FALSE)</f>
        <v>Central</v>
      </c>
      <c r="Q2331" s="19" t="str">
        <f>VLOOKUP(Coffee_data[[#This Row],[Area Code]],Location!$B$1:$E$157,4,FALSE)</f>
        <v>Small Market</v>
      </c>
      <c r="R2331" s="56" t="str">
        <f>HLOOKUP(Coffee_data[[#This Row],[ProductId]],Product!$B$4:$O$7,2,FALSE)</f>
        <v>Decaf</v>
      </c>
      <c r="S2331" s="56" t="str">
        <f>HLOOKUP(Coffee_data[[#This Row],[ProductId]],Product!$B$4:$O$7,3,FALSE)</f>
        <v>Coffee</v>
      </c>
      <c r="T2331" s="56" t="str">
        <f>HLOOKUP(Coffee_data[[#This Row],[ProductId]],Product!$B$4:$O$7,4,FALSE)</f>
        <v>Decaf Irish Cream</v>
      </c>
    </row>
    <row r="2332" spans="1:20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38</v>
      </c>
      <c r="J2332">
        <v>60</v>
      </c>
      <c r="K2332">
        <v>98</v>
      </c>
      <c r="L2332">
        <v>573</v>
      </c>
      <c r="M2332">
        <v>8</v>
      </c>
      <c r="N2332" s="2">
        <v>42035</v>
      </c>
      <c r="O2332" s="19" t="str">
        <f>VLOOKUP(Coffee_data[[#This Row],[Area Code]],Location!$B$1:$E$157,2,FALSE)</f>
        <v>Missouri</v>
      </c>
      <c r="P2332" s="19" t="str">
        <f>VLOOKUP(Coffee_data[[#This Row],[Area Code]],Location!$B$1:$E$157,3,FALSE)</f>
        <v>Central</v>
      </c>
      <c r="Q2332" s="19" t="str">
        <f>VLOOKUP(Coffee_data[[#This Row],[Area Code]],Location!$B$1:$E$157,4,FALSE)</f>
        <v>Small Market</v>
      </c>
      <c r="R2332" s="56" t="str">
        <f>HLOOKUP(Coffee_data[[#This Row],[ProductId]],Product!$B$4:$O$7,2,FALSE)</f>
        <v>Decaf</v>
      </c>
      <c r="S2332" s="56" t="str">
        <f>HLOOKUP(Coffee_data[[#This Row],[ProductId]],Product!$B$4:$O$7,3,FALSE)</f>
        <v>Herbal Tea</v>
      </c>
      <c r="T2332" s="56" t="str">
        <f>HLOOKUP(Coffee_data[[#This Row],[ProductId]],Product!$B$4:$O$7,4,FALSE)</f>
        <v>Chamomile</v>
      </c>
    </row>
    <row r="2333" spans="1:20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61</v>
      </c>
      <c r="J2333">
        <v>10</v>
      </c>
      <c r="K2333">
        <v>71</v>
      </c>
      <c r="L2333">
        <v>573</v>
      </c>
      <c r="M2333">
        <v>9</v>
      </c>
      <c r="N2333" s="2">
        <v>42035</v>
      </c>
      <c r="O2333" s="19" t="str">
        <f>VLOOKUP(Coffee_data[[#This Row],[Area Code]],Location!$B$1:$E$157,2,FALSE)</f>
        <v>Missouri</v>
      </c>
      <c r="P2333" s="19" t="str">
        <f>VLOOKUP(Coffee_data[[#This Row],[Area Code]],Location!$B$1:$E$157,3,FALSE)</f>
        <v>Central</v>
      </c>
      <c r="Q2333" s="19" t="str">
        <f>VLOOKUP(Coffee_data[[#This Row],[Area Code]],Location!$B$1:$E$157,4,FALSE)</f>
        <v>Small Market</v>
      </c>
      <c r="R2333" s="56" t="str">
        <f>HLOOKUP(Coffee_data[[#This Row],[ProductId]],Product!$B$4:$O$7,2,FALSE)</f>
        <v>Decaf</v>
      </c>
      <c r="S2333" s="56" t="str">
        <f>HLOOKUP(Coffee_data[[#This Row],[ProductId]],Product!$B$4:$O$7,3,FALSE)</f>
        <v>Herbal Tea</v>
      </c>
      <c r="T2333" s="56" t="str">
        <f>HLOOKUP(Coffee_data[[#This Row],[ProductId]],Product!$B$4:$O$7,4,FALSE)</f>
        <v>Lemon</v>
      </c>
    </row>
    <row r="2334" spans="1:20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41</v>
      </c>
      <c r="J2334">
        <v>40</v>
      </c>
      <c r="K2334">
        <v>59</v>
      </c>
      <c r="L2334">
        <v>417</v>
      </c>
      <c r="M2334">
        <v>11</v>
      </c>
      <c r="N2334" s="2">
        <v>42035</v>
      </c>
      <c r="O2334" s="19" t="str">
        <f>VLOOKUP(Coffee_data[[#This Row],[Area Code]],Location!$B$1:$E$157,2,FALSE)</f>
        <v>Missouri</v>
      </c>
      <c r="P2334" s="19" t="str">
        <f>VLOOKUP(Coffee_data[[#This Row],[Area Code]],Location!$B$1:$E$157,3,FALSE)</f>
        <v>Central</v>
      </c>
      <c r="Q2334" s="19" t="str">
        <f>VLOOKUP(Coffee_data[[#This Row],[Area Code]],Location!$B$1:$E$157,4,FALSE)</f>
        <v>Small Market</v>
      </c>
      <c r="R2334" s="56" t="str">
        <f>HLOOKUP(Coffee_data[[#This Row],[ProductId]],Product!$B$4:$O$7,2,FALSE)</f>
        <v>Regular</v>
      </c>
      <c r="S2334" s="56" t="str">
        <f>HLOOKUP(Coffee_data[[#This Row],[ProductId]],Product!$B$4:$O$7,3,FALSE)</f>
        <v>Tea</v>
      </c>
      <c r="T2334" s="56" t="str">
        <f>HLOOKUP(Coffee_data[[#This Row],[ProductId]],Product!$B$4:$O$7,4,FALSE)</f>
        <v>Darjeeling</v>
      </c>
    </row>
    <row r="2335" spans="1:20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42035</v>
      </c>
      <c r="O2335" s="19" t="str">
        <f>VLOOKUP(Coffee_data[[#This Row],[Area Code]],Location!$B$1:$E$157,2,FALSE)</f>
        <v>Missouri</v>
      </c>
      <c r="P2335" s="19" t="str">
        <f>VLOOKUP(Coffee_data[[#This Row],[Area Code]],Location!$B$1:$E$157,3,FALSE)</f>
        <v>Central</v>
      </c>
      <c r="Q2335" s="19" t="str">
        <f>VLOOKUP(Coffee_data[[#This Row],[Area Code]],Location!$B$1:$E$157,4,FALSE)</f>
        <v>Small Market</v>
      </c>
      <c r="R2335" s="56" t="str">
        <f>HLOOKUP(Coffee_data[[#This Row],[ProductId]],Product!$B$4:$O$7,2,FALSE)</f>
        <v>Regular</v>
      </c>
      <c r="S2335" s="56" t="str">
        <f>HLOOKUP(Coffee_data[[#This Row],[ProductId]],Product!$B$4:$O$7,3,FALSE)</f>
        <v>Tea</v>
      </c>
      <c r="T2335" s="56" t="str">
        <f>HLOOKUP(Coffee_data[[#This Row],[ProductId]],Product!$B$4:$O$7,4,FALSE)</f>
        <v>Earl Grey</v>
      </c>
    </row>
    <row r="2336" spans="1:20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47</v>
      </c>
      <c r="L2336">
        <v>573</v>
      </c>
      <c r="M2336">
        <v>13</v>
      </c>
      <c r="N2336" s="2">
        <v>42035</v>
      </c>
      <c r="O2336" s="19" t="str">
        <f>VLOOKUP(Coffee_data[[#This Row],[Area Code]],Location!$B$1:$E$157,2,FALSE)</f>
        <v>Missouri</v>
      </c>
      <c r="P2336" s="19" t="str">
        <f>VLOOKUP(Coffee_data[[#This Row],[Area Code]],Location!$B$1:$E$157,3,FALSE)</f>
        <v>Central</v>
      </c>
      <c r="Q2336" s="19" t="str">
        <f>VLOOKUP(Coffee_data[[#This Row],[Area Code]],Location!$B$1:$E$157,4,FALSE)</f>
        <v>Small Market</v>
      </c>
      <c r="R2336" s="56" t="str">
        <f>HLOOKUP(Coffee_data[[#This Row],[ProductId]],Product!$B$4:$O$7,2,FALSE)</f>
        <v>Regular</v>
      </c>
      <c r="S2336" s="56" t="str">
        <f>HLOOKUP(Coffee_data[[#This Row],[ProductId]],Product!$B$4:$O$7,3,FALSE)</f>
        <v>Tea</v>
      </c>
      <c r="T2336" s="56" t="str">
        <f>HLOOKUP(Coffee_data[[#This Row],[ProductId]],Product!$B$4:$O$7,4,FALSE)</f>
        <v>Green Tea</v>
      </c>
    </row>
    <row r="2337" spans="1:20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55</v>
      </c>
      <c r="J2337">
        <v>90</v>
      </c>
      <c r="K2337">
        <v>135</v>
      </c>
      <c r="L2337">
        <v>314</v>
      </c>
      <c r="M2337">
        <v>5</v>
      </c>
      <c r="N2337" s="2">
        <v>42035</v>
      </c>
      <c r="O2337" s="19" t="str">
        <f>VLOOKUP(Coffee_data[[#This Row],[Area Code]],Location!$B$1:$E$157,2,FALSE)</f>
        <v>Missouri</v>
      </c>
      <c r="P2337" s="19" t="str">
        <f>VLOOKUP(Coffee_data[[#This Row],[Area Code]],Location!$B$1:$E$157,3,FALSE)</f>
        <v>Central</v>
      </c>
      <c r="Q2337" s="19" t="str">
        <f>VLOOKUP(Coffee_data[[#This Row],[Area Code]],Location!$B$1:$E$157,4,FALSE)</f>
        <v>Small Market</v>
      </c>
      <c r="R2337" s="56" t="str">
        <f>HLOOKUP(Coffee_data[[#This Row],[ProductId]],Product!$B$4:$O$7,2,FALSE)</f>
        <v>Regular</v>
      </c>
      <c r="S2337" s="56" t="str">
        <f>HLOOKUP(Coffee_data[[#This Row],[ProductId]],Product!$B$4:$O$7,3,FALSE)</f>
        <v>Espresso</v>
      </c>
      <c r="T2337" s="56" t="str">
        <f>HLOOKUP(Coffee_data[[#This Row],[ProductId]],Product!$B$4:$O$7,4,FALSE)</f>
        <v>Caffe Mocha</v>
      </c>
    </row>
    <row r="2338" spans="1:20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34</v>
      </c>
      <c r="J2338">
        <v>80</v>
      </c>
      <c r="K2338">
        <v>126</v>
      </c>
      <c r="L2338">
        <v>636</v>
      </c>
      <c r="M2338">
        <v>6</v>
      </c>
      <c r="N2338" s="2">
        <v>42035</v>
      </c>
      <c r="O2338" s="19" t="str">
        <f>VLOOKUP(Coffee_data[[#This Row],[Area Code]],Location!$B$1:$E$157,2,FALSE)</f>
        <v>Missouri</v>
      </c>
      <c r="P2338" s="19" t="str">
        <f>VLOOKUP(Coffee_data[[#This Row],[Area Code]],Location!$B$1:$E$157,3,FALSE)</f>
        <v>Central</v>
      </c>
      <c r="Q2338" s="19" t="str">
        <f>VLOOKUP(Coffee_data[[#This Row],[Area Code]],Location!$B$1:$E$157,4,FALSE)</f>
        <v>Small Market</v>
      </c>
      <c r="R2338" s="56" t="str">
        <f>HLOOKUP(Coffee_data[[#This Row],[ProductId]],Product!$B$4:$O$7,2,FALSE)</f>
        <v>Decaf</v>
      </c>
      <c r="S2338" s="56" t="str">
        <f>HLOOKUP(Coffee_data[[#This Row],[ProductId]],Product!$B$4:$O$7,3,FALSE)</f>
        <v>Espresso</v>
      </c>
      <c r="T2338" s="56" t="str">
        <f>HLOOKUP(Coffee_data[[#This Row],[ProductId]],Product!$B$4:$O$7,4,FALSE)</f>
        <v>Decaf Espresso</v>
      </c>
    </row>
    <row r="2339" spans="1:20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92</v>
      </c>
      <c r="J2339">
        <v>110</v>
      </c>
      <c r="K2339">
        <v>198</v>
      </c>
      <c r="L2339">
        <v>573</v>
      </c>
      <c r="M2339">
        <v>2</v>
      </c>
      <c r="N2339" s="2">
        <v>42035</v>
      </c>
      <c r="O2339" s="19" t="str">
        <f>VLOOKUP(Coffee_data[[#This Row],[Area Code]],Location!$B$1:$E$157,2,FALSE)</f>
        <v>Missouri</v>
      </c>
      <c r="P2339" s="19" t="str">
        <f>VLOOKUP(Coffee_data[[#This Row],[Area Code]],Location!$B$1:$E$157,3,FALSE)</f>
        <v>Central</v>
      </c>
      <c r="Q2339" s="19" t="str">
        <f>VLOOKUP(Coffee_data[[#This Row],[Area Code]],Location!$B$1:$E$157,4,FALSE)</f>
        <v>Small Market</v>
      </c>
      <c r="R2339" s="56" t="str">
        <f>HLOOKUP(Coffee_data[[#This Row],[ProductId]],Product!$B$4:$O$7,2,FALSE)</f>
        <v>Regular</v>
      </c>
      <c r="S2339" s="56" t="str">
        <f>HLOOKUP(Coffee_data[[#This Row],[ProductId]],Product!$B$4:$O$7,3,FALSE)</f>
        <v>Coffee</v>
      </c>
      <c r="T2339" s="56" t="str">
        <f>HLOOKUP(Coffee_data[[#This Row],[ProductId]],Product!$B$4:$O$7,4,FALSE)</f>
        <v>Columbian</v>
      </c>
    </row>
    <row r="2340" spans="1:20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67</v>
      </c>
      <c r="J2340">
        <v>100</v>
      </c>
      <c r="K2340">
        <v>170</v>
      </c>
      <c r="L2340">
        <v>636</v>
      </c>
      <c r="M2340">
        <v>3</v>
      </c>
      <c r="N2340" s="2">
        <v>42035</v>
      </c>
      <c r="O2340" s="19" t="str">
        <f>VLOOKUP(Coffee_data[[#This Row],[Area Code]],Location!$B$1:$E$157,2,FALSE)</f>
        <v>Missouri</v>
      </c>
      <c r="P2340" s="19" t="str">
        <f>VLOOKUP(Coffee_data[[#This Row],[Area Code]],Location!$B$1:$E$157,3,FALSE)</f>
        <v>Central</v>
      </c>
      <c r="Q2340" s="19" t="str">
        <f>VLOOKUP(Coffee_data[[#This Row],[Area Code]],Location!$B$1:$E$157,4,FALSE)</f>
        <v>Small Market</v>
      </c>
      <c r="R2340" s="56" t="str">
        <f>HLOOKUP(Coffee_data[[#This Row],[ProductId]],Product!$B$4:$O$7,2,FALSE)</f>
        <v>Decaf</v>
      </c>
      <c r="S2340" s="56" t="str">
        <f>HLOOKUP(Coffee_data[[#This Row],[ProductId]],Product!$B$4:$O$7,3,FALSE)</f>
        <v>Coffee</v>
      </c>
      <c r="T2340" s="56" t="str">
        <f>HLOOKUP(Coffee_data[[#This Row],[ProductId]],Product!$B$4:$O$7,4,FALSE)</f>
        <v>Decaf Irish Cream</v>
      </c>
    </row>
    <row r="2341" spans="1:20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32</v>
      </c>
      <c r="L2341">
        <v>419</v>
      </c>
      <c r="M2341">
        <v>8</v>
      </c>
      <c r="N2341" s="2">
        <v>42035</v>
      </c>
      <c r="O2341" s="19" t="str">
        <f>VLOOKUP(Coffee_data[[#This Row],[Area Code]],Location!$B$1:$E$157,2,FALSE)</f>
        <v>Ohio</v>
      </c>
      <c r="P2341" s="19" t="str">
        <f>VLOOKUP(Coffee_data[[#This Row],[Area Code]],Location!$B$1:$E$157,3,FALSE)</f>
        <v>Central</v>
      </c>
      <c r="Q2341" s="19" t="str">
        <f>VLOOKUP(Coffee_data[[#This Row],[Area Code]],Location!$B$1:$E$157,4,FALSE)</f>
        <v>Major Market</v>
      </c>
      <c r="R2341" s="56" t="str">
        <f>HLOOKUP(Coffee_data[[#This Row],[ProductId]],Product!$B$4:$O$7,2,FALSE)</f>
        <v>Decaf</v>
      </c>
      <c r="S2341" s="56" t="str">
        <f>HLOOKUP(Coffee_data[[#This Row],[ProductId]],Product!$B$4:$O$7,3,FALSE)</f>
        <v>Herbal Tea</v>
      </c>
      <c r="T2341" s="56" t="str">
        <f>HLOOKUP(Coffee_data[[#This Row],[ProductId]],Product!$B$4:$O$7,4,FALSE)</f>
        <v>Chamomile</v>
      </c>
    </row>
    <row r="2342" spans="1:20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79</v>
      </c>
      <c r="L2342">
        <v>513</v>
      </c>
      <c r="M2342">
        <v>9</v>
      </c>
      <c r="N2342" s="2">
        <v>42035</v>
      </c>
      <c r="O2342" s="19" t="str">
        <f>VLOOKUP(Coffee_data[[#This Row],[Area Code]],Location!$B$1:$E$157,2,FALSE)</f>
        <v>Ohio</v>
      </c>
      <c r="P2342" s="19" t="str">
        <f>VLOOKUP(Coffee_data[[#This Row],[Area Code]],Location!$B$1:$E$157,3,FALSE)</f>
        <v>Central</v>
      </c>
      <c r="Q2342" s="19" t="str">
        <f>VLOOKUP(Coffee_data[[#This Row],[Area Code]],Location!$B$1:$E$157,4,FALSE)</f>
        <v>Major Market</v>
      </c>
      <c r="R2342" s="56" t="str">
        <f>HLOOKUP(Coffee_data[[#This Row],[ProductId]],Product!$B$4:$O$7,2,FALSE)</f>
        <v>Decaf</v>
      </c>
      <c r="S2342" s="56" t="str">
        <f>HLOOKUP(Coffee_data[[#This Row],[ProductId]],Product!$B$4:$O$7,3,FALSE)</f>
        <v>Herbal Tea</v>
      </c>
      <c r="T2342" s="56" t="str">
        <f>HLOOKUP(Coffee_data[[#This Row],[ProductId]],Product!$B$4:$O$7,4,FALSE)</f>
        <v>Lemon</v>
      </c>
    </row>
    <row r="2343" spans="1:20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71</v>
      </c>
      <c r="J2343">
        <v>110</v>
      </c>
      <c r="K2343">
        <v>159</v>
      </c>
      <c r="L2343">
        <v>614</v>
      </c>
      <c r="M2343">
        <v>11</v>
      </c>
      <c r="N2343" s="2">
        <v>42035</v>
      </c>
      <c r="O2343" s="19" t="str">
        <f>VLOOKUP(Coffee_data[[#This Row],[Area Code]],Location!$B$1:$E$157,2,FALSE)</f>
        <v>Ohio</v>
      </c>
      <c r="P2343" s="19" t="str">
        <f>VLOOKUP(Coffee_data[[#This Row],[Area Code]],Location!$B$1:$E$157,3,FALSE)</f>
        <v>Central</v>
      </c>
      <c r="Q2343" s="19" t="str">
        <f>VLOOKUP(Coffee_data[[#This Row],[Area Code]],Location!$B$1:$E$157,4,FALSE)</f>
        <v>Major Market</v>
      </c>
      <c r="R2343" s="56" t="str">
        <f>HLOOKUP(Coffee_data[[#This Row],[ProductId]],Product!$B$4:$O$7,2,FALSE)</f>
        <v>Regular</v>
      </c>
      <c r="S2343" s="56" t="str">
        <f>HLOOKUP(Coffee_data[[#This Row],[ProductId]],Product!$B$4:$O$7,3,FALSE)</f>
        <v>Tea</v>
      </c>
      <c r="T2343" s="56" t="str">
        <f>HLOOKUP(Coffee_data[[#This Row],[ProductId]],Product!$B$4:$O$7,4,FALSE)</f>
        <v>Darjeeling</v>
      </c>
    </row>
    <row r="2344" spans="1:20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58</v>
      </c>
      <c r="J2344">
        <v>110</v>
      </c>
      <c r="K2344">
        <v>180</v>
      </c>
      <c r="L2344">
        <v>740</v>
      </c>
      <c r="M2344">
        <v>12</v>
      </c>
      <c r="N2344" s="2">
        <v>42035</v>
      </c>
      <c r="O2344" s="19" t="str">
        <f>VLOOKUP(Coffee_data[[#This Row],[Area Code]],Location!$B$1:$E$157,2,FALSE)</f>
        <v>Ohio</v>
      </c>
      <c r="P2344" s="19" t="str">
        <f>VLOOKUP(Coffee_data[[#This Row],[Area Code]],Location!$B$1:$E$157,3,FALSE)</f>
        <v>Central</v>
      </c>
      <c r="Q2344" s="19" t="str">
        <f>VLOOKUP(Coffee_data[[#This Row],[Area Code]],Location!$B$1:$E$157,4,FALSE)</f>
        <v>Major Market</v>
      </c>
      <c r="R2344" s="56" t="str">
        <f>HLOOKUP(Coffee_data[[#This Row],[ProductId]],Product!$B$4:$O$7,2,FALSE)</f>
        <v>Regular</v>
      </c>
      <c r="S2344" s="56" t="str">
        <f>HLOOKUP(Coffee_data[[#This Row],[ProductId]],Product!$B$4:$O$7,3,FALSE)</f>
        <v>Tea</v>
      </c>
      <c r="T2344" s="56" t="str">
        <f>HLOOKUP(Coffee_data[[#This Row],[ProductId]],Product!$B$4:$O$7,4,FALSE)</f>
        <v>Earl Grey</v>
      </c>
    </row>
    <row r="2345" spans="1:20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202</v>
      </c>
      <c r="J2345">
        <v>210</v>
      </c>
      <c r="K2345">
        <v>400</v>
      </c>
      <c r="L2345">
        <v>513</v>
      </c>
      <c r="M2345">
        <v>5</v>
      </c>
      <c r="N2345" s="2">
        <v>42035</v>
      </c>
      <c r="O2345" s="19" t="str">
        <f>VLOOKUP(Coffee_data[[#This Row],[Area Code]],Location!$B$1:$E$157,2,FALSE)</f>
        <v>Ohio</v>
      </c>
      <c r="P2345" s="19" t="str">
        <f>VLOOKUP(Coffee_data[[#This Row],[Area Code]],Location!$B$1:$E$157,3,FALSE)</f>
        <v>Central</v>
      </c>
      <c r="Q2345" s="19" t="str">
        <f>VLOOKUP(Coffee_data[[#This Row],[Area Code]],Location!$B$1:$E$157,4,FALSE)</f>
        <v>Major Market</v>
      </c>
      <c r="R2345" s="56" t="str">
        <f>HLOOKUP(Coffee_data[[#This Row],[ProductId]],Product!$B$4:$O$7,2,FALSE)</f>
        <v>Regular</v>
      </c>
      <c r="S2345" s="56" t="str">
        <f>HLOOKUP(Coffee_data[[#This Row],[ProductId]],Product!$B$4:$O$7,3,FALSE)</f>
        <v>Espresso</v>
      </c>
      <c r="T2345" s="56" t="str">
        <f>HLOOKUP(Coffee_data[[#This Row],[ProductId]],Product!$B$4:$O$7,4,FALSE)</f>
        <v>Caffe Mocha</v>
      </c>
    </row>
    <row r="2346" spans="1:20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66</v>
      </c>
      <c r="J2346">
        <v>90</v>
      </c>
      <c r="K2346">
        <v>156</v>
      </c>
      <c r="L2346">
        <v>513</v>
      </c>
      <c r="M2346">
        <v>6</v>
      </c>
      <c r="N2346" s="2">
        <v>42035</v>
      </c>
      <c r="O2346" s="19" t="str">
        <f>VLOOKUP(Coffee_data[[#This Row],[Area Code]],Location!$B$1:$E$157,2,FALSE)</f>
        <v>Ohio</v>
      </c>
      <c r="P2346" s="19" t="str">
        <f>VLOOKUP(Coffee_data[[#This Row],[Area Code]],Location!$B$1:$E$157,3,FALSE)</f>
        <v>Central</v>
      </c>
      <c r="Q2346" s="19" t="str">
        <f>VLOOKUP(Coffee_data[[#This Row],[Area Code]],Location!$B$1:$E$157,4,FALSE)</f>
        <v>Major Market</v>
      </c>
      <c r="R2346" s="56" t="str">
        <f>HLOOKUP(Coffee_data[[#This Row],[ProductId]],Product!$B$4:$O$7,2,FALSE)</f>
        <v>Decaf</v>
      </c>
      <c r="S2346" s="56" t="str">
        <f>HLOOKUP(Coffee_data[[#This Row],[ProductId]],Product!$B$4:$O$7,3,FALSE)</f>
        <v>Espresso</v>
      </c>
      <c r="T2346" s="56" t="str">
        <f>HLOOKUP(Coffee_data[[#This Row],[ProductId]],Product!$B$4:$O$7,4,FALSE)</f>
        <v>Decaf Espresso</v>
      </c>
    </row>
    <row r="2347" spans="1:20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59</v>
      </c>
      <c r="J2347">
        <v>80</v>
      </c>
      <c r="K2347">
        <v>140</v>
      </c>
      <c r="L2347">
        <v>330</v>
      </c>
      <c r="M2347">
        <v>1</v>
      </c>
      <c r="N2347" s="2">
        <v>42035</v>
      </c>
      <c r="O2347" s="19" t="str">
        <f>VLOOKUP(Coffee_data[[#This Row],[Area Code]],Location!$B$1:$E$157,2,FALSE)</f>
        <v>Ohio</v>
      </c>
      <c r="P2347" s="19" t="str">
        <f>VLOOKUP(Coffee_data[[#This Row],[Area Code]],Location!$B$1:$E$157,3,FALSE)</f>
        <v>Central</v>
      </c>
      <c r="Q2347" s="19" t="str">
        <f>VLOOKUP(Coffee_data[[#This Row],[Area Code]],Location!$B$1:$E$157,4,FALSE)</f>
        <v>Major Market</v>
      </c>
      <c r="R2347" s="56" t="str">
        <f>HLOOKUP(Coffee_data[[#This Row],[ProductId]],Product!$B$4:$O$7,2,FALSE)</f>
        <v>Regular</v>
      </c>
      <c r="S2347" s="56" t="str">
        <f>HLOOKUP(Coffee_data[[#This Row],[ProductId]],Product!$B$4:$O$7,3,FALSE)</f>
        <v>Coffee</v>
      </c>
      <c r="T2347" s="56" t="str">
        <f>HLOOKUP(Coffee_data[[#This Row],[ProductId]],Product!$B$4:$O$7,4,FALSE)</f>
        <v>Amaretto</v>
      </c>
    </row>
    <row r="2348" spans="1:20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132</v>
      </c>
      <c r="L2348">
        <v>330</v>
      </c>
      <c r="M2348">
        <v>2</v>
      </c>
      <c r="N2348" s="2">
        <v>42035</v>
      </c>
      <c r="O2348" s="19" t="str">
        <f>VLOOKUP(Coffee_data[[#This Row],[Area Code]],Location!$B$1:$E$157,2,FALSE)</f>
        <v>Ohio</v>
      </c>
      <c r="P2348" s="19" t="str">
        <f>VLOOKUP(Coffee_data[[#This Row],[Area Code]],Location!$B$1:$E$157,3,FALSE)</f>
        <v>Central</v>
      </c>
      <c r="Q2348" s="19" t="str">
        <f>VLOOKUP(Coffee_data[[#This Row],[Area Code]],Location!$B$1:$E$157,4,FALSE)</f>
        <v>Major Market</v>
      </c>
      <c r="R2348" s="56" t="str">
        <f>HLOOKUP(Coffee_data[[#This Row],[ProductId]],Product!$B$4:$O$7,2,FALSE)</f>
        <v>Regular</v>
      </c>
      <c r="S2348" s="56" t="str">
        <f>HLOOKUP(Coffee_data[[#This Row],[ProductId]],Product!$B$4:$O$7,3,FALSE)</f>
        <v>Coffee</v>
      </c>
      <c r="T2348" s="56" t="str">
        <f>HLOOKUP(Coffee_data[[#This Row],[ProductId]],Product!$B$4:$O$7,4,FALSE)</f>
        <v>Columbian</v>
      </c>
    </row>
    <row r="2349" spans="1:20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133</v>
      </c>
      <c r="L2349">
        <v>513</v>
      </c>
      <c r="M2349">
        <v>3</v>
      </c>
      <c r="N2349" s="2">
        <v>42035</v>
      </c>
      <c r="O2349" s="19" t="str">
        <f>VLOOKUP(Coffee_data[[#This Row],[Area Code]],Location!$B$1:$E$157,2,FALSE)</f>
        <v>Ohio</v>
      </c>
      <c r="P2349" s="19" t="str">
        <f>VLOOKUP(Coffee_data[[#This Row],[Area Code]],Location!$B$1:$E$157,3,FALSE)</f>
        <v>Central</v>
      </c>
      <c r="Q2349" s="19" t="str">
        <f>VLOOKUP(Coffee_data[[#This Row],[Area Code]],Location!$B$1:$E$157,4,FALSE)</f>
        <v>Major Market</v>
      </c>
      <c r="R2349" s="56" t="str">
        <f>HLOOKUP(Coffee_data[[#This Row],[ProductId]],Product!$B$4:$O$7,2,FALSE)</f>
        <v>Decaf</v>
      </c>
      <c r="S2349" s="56" t="str">
        <f>HLOOKUP(Coffee_data[[#This Row],[ProductId]],Product!$B$4:$O$7,3,FALSE)</f>
        <v>Coffee</v>
      </c>
      <c r="T2349" s="56" t="str">
        <f>HLOOKUP(Coffee_data[[#This Row],[ProductId]],Product!$B$4:$O$7,4,FALSE)</f>
        <v>Decaf Irish Cream</v>
      </c>
    </row>
    <row r="2350" spans="1:20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42</v>
      </c>
      <c r="J2350">
        <v>100</v>
      </c>
      <c r="K2350">
        <v>158</v>
      </c>
      <c r="L2350">
        <v>715</v>
      </c>
      <c r="M2350">
        <v>8</v>
      </c>
      <c r="N2350" s="2">
        <v>42035</v>
      </c>
      <c r="O2350" s="19" t="str">
        <f>VLOOKUP(Coffee_data[[#This Row],[Area Code]],Location!$B$1:$E$157,2,FALSE)</f>
        <v>Wisconsin</v>
      </c>
      <c r="P2350" s="19" t="str">
        <f>VLOOKUP(Coffee_data[[#This Row],[Area Code]],Location!$B$1:$E$157,3,FALSE)</f>
        <v>Central</v>
      </c>
      <c r="Q2350" s="19" t="str">
        <f>VLOOKUP(Coffee_data[[#This Row],[Area Code]],Location!$B$1:$E$157,4,FALSE)</f>
        <v>Small Market</v>
      </c>
      <c r="R2350" s="56" t="str">
        <f>HLOOKUP(Coffee_data[[#This Row],[ProductId]],Product!$B$4:$O$7,2,FALSE)</f>
        <v>Decaf</v>
      </c>
      <c r="S2350" s="56" t="str">
        <f>HLOOKUP(Coffee_data[[#This Row],[ProductId]],Product!$B$4:$O$7,3,FALSE)</f>
        <v>Herbal Tea</v>
      </c>
      <c r="T2350" s="56" t="str">
        <f>HLOOKUP(Coffee_data[[#This Row],[ProductId]],Product!$B$4:$O$7,4,FALSE)</f>
        <v>Chamomile</v>
      </c>
    </row>
    <row r="2351" spans="1:20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42035</v>
      </c>
      <c r="O2351" s="19" t="str">
        <f>VLOOKUP(Coffee_data[[#This Row],[Area Code]],Location!$B$1:$E$157,2,FALSE)</f>
        <v>Wisconsin</v>
      </c>
      <c r="P2351" s="19" t="str">
        <f>VLOOKUP(Coffee_data[[#This Row],[Area Code]],Location!$B$1:$E$157,3,FALSE)</f>
        <v>Central</v>
      </c>
      <c r="Q2351" s="19" t="str">
        <f>VLOOKUP(Coffee_data[[#This Row],[Area Code]],Location!$B$1:$E$157,4,FALSE)</f>
        <v>Small Market</v>
      </c>
      <c r="R2351" s="56" t="str">
        <f>HLOOKUP(Coffee_data[[#This Row],[ProductId]],Product!$B$4:$O$7,2,FALSE)</f>
        <v>Decaf</v>
      </c>
      <c r="S2351" s="56" t="str">
        <f>HLOOKUP(Coffee_data[[#This Row],[ProductId]],Product!$B$4:$O$7,3,FALSE)</f>
        <v>Herbal Tea</v>
      </c>
      <c r="T2351" s="56" t="str">
        <f>HLOOKUP(Coffee_data[[#This Row],[ProductId]],Product!$B$4:$O$7,4,FALSE)</f>
        <v>Lemon</v>
      </c>
    </row>
    <row r="2352" spans="1:20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29</v>
      </c>
      <c r="J2352">
        <v>80</v>
      </c>
      <c r="K2352">
        <v>109</v>
      </c>
      <c r="L2352">
        <v>715</v>
      </c>
      <c r="M2352">
        <v>11</v>
      </c>
      <c r="N2352" s="2">
        <v>42035</v>
      </c>
      <c r="O2352" s="19" t="str">
        <f>VLOOKUP(Coffee_data[[#This Row],[Area Code]],Location!$B$1:$E$157,2,FALSE)</f>
        <v>Wisconsin</v>
      </c>
      <c r="P2352" s="19" t="str">
        <f>VLOOKUP(Coffee_data[[#This Row],[Area Code]],Location!$B$1:$E$157,3,FALSE)</f>
        <v>Central</v>
      </c>
      <c r="Q2352" s="19" t="str">
        <f>VLOOKUP(Coffee_data[[#This Row],[Area Code]],Location!$B$1:$E$157,4,FALSE)</f>
        <v>Small Market</v>
      </c>
      <c r="R2352" s="56" t="str">
        <f>HLOOKUP(Coffee_data[[#This Row],[ProductId]],Product!$B$4:$O$7,2,FALSE)</f>
        <v>Regular</v>
      </c>
      <c r="S2352" s="56" t="str">
        <f>HLOOKUP(Coffee_data[[#This Row],[ProductId]],Product!$B$4:$O$7,3,FALSE)</f>
        <v>Tea</v>
      </c>
      <c r="T2352" s="56" t="str">
        <f>HLOOKUP(Coffee_data[[#This Row],[ProductId]],Product!$B$4:$O$7,4,FALSE)</f>
        <v>Darjeeling</v>
      </c>
    </row>
    <row r="2353" spans="1:20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38</v>
      </c>
      <c r="J2353">
        <v>80</v>
      </c>
      <c r="K2353">
        <v>118</v>
      </c>
      <c r="L2353">
        <v>920</v>
      </c>
      <c r="M2353">
        <v>12</v>
      </c>
      <c r="N2353" s="2">
        <v>42035</v>
      </c>
      <c r="O2353" s="19" t="str">
        <f>VLOOKUP(Coffee_data[[#This Row],[Area Code]],Location!$B$1:$E$157,2,FALSE)</f>
        <v>Wisconsin</v>
      </c>
      <c r="P2353" s="19" t="str">
        <f>VLOOKUP(Coffee_data[[#This Row],[Area Code]],Location!$B$1:$E$157,3,FALSE)</f>
        <v>Central</v>
      </c>
      <c r="Q2353" s="19" t="str">
        <f>VLOOKUP(Coffee_data[[#This Row],[Area Code]],Location!$B$1:$E$157,4,FALSE)</f>
        <v>Small Market</v>
      </c>
      <c r="R2353" s="56" t="str">
        <f>HLOOKUP(Coffee_data[[#This Row],[ProductId]],Product!$B$4:$O$7,2,FALSE)</f>
        <v>Regular</v>
      </c>
      <c r="S2353" s="56" t="str">
        <f>HLOOKUP(Coffee_data[[#This Row],[ProductId]],Product!$B$4:$O$7,3,FALSE)</f>
        <v>Tea</v>
      </c>
      <c r="T2353" s="56" t="str">
        <f>HLOOKUP(Coffee_data[[#This Row],[ProductId]],Product!$B$4:$O$7,4,FALSE)</f>
        <v>Earl Grey</v>
      </c>
    </row>
    <row r="2354" spans="1:20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85</v>
      </c>
      <c r="J2354">
        <v>100</v>
      </c>
      <c r="K2354">
        <v>175</v>
      </c>
      <c r="L2354">
        <v>262</v>
      </c>
      <c r="M2354">
        <v>5</v>
      </c>
      <c r="N2354" s="2">
        <v>42035</v>
      </c>
      <c r="O2354" s="19" t="str">
        <f>VLOOKUP(Coffee_data[[#This Row],[Area Code]],Location!$B$1:$E$157,2,FALSE)</f>
        <v>Wisconsin</v>
      </c>
      <c r="P2354" s="19" t="str">
        <f>VLOOKUP(Coffee_data[[#This Row],[Area Code]],Location!$B$1:$E$157,3,FALSE)</f>
        <v>Central</v>
      </c>
      <c r="Q2354" s="19" t="str">
        <f>VLOOKUP(Coffee_data[[#This Row],[Area Code]],Location!$B$1:$E$157,4,FALSE)</f>
        <v>Small Market</v>
      </c>
      <c r="R2354" s="56" t="str">
        <f>HLOOKUP(Coffee_data[[#This Row],[ProductId]],Product!$B$4:$O$7,2,FALSE)</f>
        <v>Regular</v>
      </c>
      <c r="S2354" s="56" t="str">
        <f>HLOOKUP(Coffee_data[[#This Row],[ProductId]],Product!$B$4:$O$7,3,FALSE)</f>
        <v>Espresso</v>
      </c>
      <c r="T2354" s="56" t="str">
        <f>HLOOKUP(Coffee_data[[#This Row],[ProductId]],Product!$B$4:$O$7,4,FALSE)</f>
        <v>Caffe Mocha</v>
      </c>
    </row>
    <row r="2355" spans="1:20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56</v>
      </c>
      <c r="J2355">
        <v>70</v>
      </c>
      <c r="K2355">
        <v>126</v>
      </c>
      <c r="L2355">
        <v>715</v>
      </c>
      <c r="M2355">
        <v>6</v>
      </c>
      <c r="N2355" s="2">
        <v>42035</v>
      </c>
      <c r="O2355" s="19" t="str">
        <f>VLOOKUP(Coffee_data[[#This Row],[Area Code]],Location!$B$1:$E$157,2,FALSE)</f>
        <v>Wisconsin</v>
      </c>
      <c r="P2355" s="19" t="str">
        <f>VLOOKUP(Coffee_data[[#This Row],[Area Code]],Location!$B$1:$E$157,3,FALSE)</f>
        <v>Central</v>
      </c>
      <c r="Q2355" s="19" t="str">
        <f>VLOOKUP(Coffee_data[[#This Row],[Area Code]],Location!$B$1:$E$157,4,FALSE)</f>
        <v>Small Market</v>
      </c>
      <c r="R2355" s="56" t="str">
        <f>HLOOKUP(Coffee_data[[#This Row],[ProductId]],Product!$B$4:$O$7,2,FALSE)</f>
        <v>Decaf</v>
      </c>
      <c r="S2355" s="56" t="str">
        <f>HLOOKUP(Coffee_data[[#This Row],[ProductId]],Product!$B$4:$O$7,3,FALSE)</f>
        <v>Espresso</v>
      </c>
      <c r="T2355" s="56" t="str">
        <f>HLOOKUP(Coffee_data[[#This Row],[ProductId]],Product!$B$4:$O$7,4,FALSE)</f>
        <v>Decaf Espresso</v>
      </c>
    </row>
    <row r="2356" spans="1:20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119</v>
      </c>
      <c r="L2356">
        <v>715</v>
      </c>
      <c r="M2356">
        <v>1</v>
      </c>
      <c r="N2356" s="2">
        <v>42035</v>
      </c>
      <c r="O2356" s="19" t="str">
        <f>VLOOKUP(Coffee_data[[#This Row],[Area Code]],Location!$B$1:$E$157,2,FALSE)</f>
        <v>Wisconsin</v>
      </c>
      <c r="P2356" s="19" t="str">
        <f>VLOOKUP(Coffee_data[[#This Row],[Area Code]],Location!$B$1:$E$157,3,FALSE)</f>
        <v>Central</v>
      </c>
      <c r="Q2356" s="19" t="str">
        <f>VLOOKUP(Coffee_data[[#This Row],[Area Code]],Location!$B$1:$E$157,4,FALSE)</f>
        <v>Small Market</v>
      </c>
      <c r="R2356" s="56" t="str">
        <f>HLOOKUP(Coffee_data[[#This Row],[ProductId]],Product!$B$4:$O$7,2,FALSE)</f>
        <v>Regular</v>
      </c>
      <c r="S2356" s="56" t="str">
        <f>HLOOKUP(Coffee_data[[#This Row],[ProductId]],Product!$B$4:$O$7,3,FALSE)</f>
        <v>Coffee</v>
      </c>
      <c r="T2356" s="56" t="str">
        <f>HLOOKUP(Coffee_data[[#This Row],[ProductId]],Product!$B$4:$O$7,4,FALSE)</f>
        <v>Amaretto</v>
      </c>
    </row>
    <row r="2357" spans="1:20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92</v>
      </c>
      <c r="J2357">
        <v>140</v>
      </c>
      <c r="K2357">
        <v>230</v>
      </c>
      <c r="L2357">
        <v>715</v>
      </c>
      <c r="M2357">
        <v>2</v>
      </c>
      <c r="N2357" s="2">
        <v>42035</v>
      </c>
      <c r="O2357" s="19" t="str">
        <f>VLOOKUP(Coffee_data[[#This Row],[Area Code]],Location!$B$1:$E$157,2,FALSE)</f>
        <v>Wisconsin</v>
      </c>
      <c r="P2357" s="19" t="str">
        <f>VLOOKUP(Coffee_data[[#This Row],[Area Code]],Location!$B$1:$E$157,3,FALSE)</f>
        <v>Central</v>
      </c>
      <c r="Q2357" s="19" t="str">
        <f>VLOOKUP(Coffee_data[[#This Row],[Area Code]],Location!$B$1:$E$157,4,FALSE)</f>
        <v>Small Market</v>
      </c>
      <c r="R2357" s="56" t="str">
        <f>HLOOKUP(Coffee_data[[#This Row],[ProductId]],Product!$B$4:$O$7,2,FALSE)</f>
        <v>Regular</v>
      </c>
      <c r="S2357" s="56" t="str">
        <f>HLOOKUP(Coffee_data[[#This Row],[ProductId]],Product!$B$4:$O$7,3,FALSE)</f>
        <v>Coffee</v>
      </c>
      <c r="T2357" s="56" t="str">
        <f>HLOOKUP(Coffee_data[[#This Row],[ProductId]],Product!$B$4:$O$7,4,FALSE)</f>
        <v>Columbian</v>
      </c>
    </row>
    <row r="2358" spans="1:20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83</v>
      </c>
      <c r="J2358">
        <v>100</v>
      </c>
      <c r="K2358">
        <v>177</v>
      </c>
      <c r="L2358">
        <v>262</v>
      </c>
      <c r="M2358">
        <v>3</v>
      </c>
      <c r="N2358" s="2">
        <v>42035</v>
      </c>
      <c r="O2358" s="19" t="str">
        <f>VLOOKUP(Coffee_data[[#This Row],[Area Code]],Location!$B$1:$E$157,2,FALSE)</f>
        <v>Wisconsin</v>
      </c>
      <c r="P2358" s="19" t="str">
        <f>VLOOKUP(Coffee_data[[#This Row],[Area Code]],Location!$B$1:$E$157,3,FALSE)</f>
        <v>Central</v>
      </c>
      <c r="Q2358" s="19" t="str">
        <f>VLOOKUP(Coffee_data[[#This Row],[Area Code]],Location!$B$1:$E$157,4,FALSE)</f>
        <v>Small Market</v>
      </c>
      <c r="R2358" s="56" t="str">
        <f>HLOOKUP(Coffee_data[[#This Row],[ProductId]],Product!$B$4:$O$7,2,FALSE)</f>
        <v>Decaf</v>
      </c>
      <c r="S2358" s="56" t="str">
        <f>HLOOKUP(Coffee_data[[#This Row],[ProductId]],Product!$B$4:$O$7,3,FALSE)</f>
        <v>Coffee</v>
      </c>
      <c r="T2358" s="56" t="str">
        <f>HLOOKUP(Coffee_data[[#This Row],[ProductId]],Product!$B$4:$O$7,4,FALSE)</f>
        <v>Decaf Irish Cream</v>
      </c>
    </row>
    <row r="2359" spans="1:20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42035</v>
      </c>
      <c r="O2359" s="19" t="str">
        <f>VLOOKUP(Coffee_data[[#This Row],[Area Code]],Location!$B$1:$E$157,2,FALSE)</f>
        <v>Connecticut</v>
      </c>
      <c r="P2359" s="19" t="str">
        <f>VLOOKUP(Coffee_data[[#This Row],[Area Code]],Location!$B$1:$E$157,3,FALSE)</f>
        <v>East</v>
      </c>
      <c r="Q2359" s="19" t="str">
        <f>VLOOKUP(Coffee_data[[#This Row],[Area Code]],Location!$B$1:$E$157,4,FALSE)</f>
        <v>Small Market</v>
      </c>
      <c r="R2359" s="56" t="str">
        <f>HLOOKUP(Coffee_data[[#This Row],[ProductId]],Product!$B$4:$O$7,2,FALSE)</f>
        <v>Decaf</v>
      </c>
      <c r="S2359" s="56" t="str">
        <f>HLOOKUP(Coffee_data[[#This Row],[ProductId]],Product!$B$4:$O$7,3,FALSE)</f>
        <v>Herbal Tea</v>
      </c>
      <c r="T2359" s="56" t="str">
        <f>HLOOKUP(Coffee_data[[#This Row],[ProductId]],Product!$B$4:$O$7,4,FALSE)</f>
        <v>Lemon</v>
      </c>
    </row>
    <row r="2360" spans="1:20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130</v>
      </c>
      <c r="L2360">
        <v>203</v>
      </c>
      <c r="M2360">
        <v>10</v>
      </c>
      <c r="N2360" s="2">
        <v>42035</v>
      </c>
      <c r="O2360" s="19" t="str">
        <f>VLOOKUP(Coffee_data[[#This Row],[Area Code]],Location!$B$1:$E$157,2,FALSE)</f>
        <v>Connecticut</v>
      </c>
      <c r="P2360" s="19" t="str">
        <f>VLOOKUP(Coffee_data[[#This Row],[Area Code]],Location!$B$1:$E$157,3,FALSE)</f>
        <v>East</v>
      </c>
      <c r="Q2360" s="19" t="str">
        <f>VLOOKUP(Coffee_data[[#This Row],[Area Code]],Location!$B$1:$E$157,4,FALSE)</f>
        <v>Small Market</v>
      </c>
      <c r="R2360" s="56" t="str">
        <f>HLOOKUP(Coffee_data[[#This Row],[ProductId]],Product!$B$4:$O$7,2,FALSE)</f>
        <v>Decaf</v>
      </c>
      <c r="S2360" s="56" t="str">
        <f>HLOOKUP(Coffee_data[[#This Row],[ProductId]],Product!$B$4:$O$7,3,FALSE)</f>
        <v>Herbal Tea</v>
      </c>
      <c r="T2360" s="56" t="str">
        <f>HLOOKUP(Coffee_data[[#This Row],[ProductId]],Product!$B$4:$O$7,4,FALSE)</f>
        <v>Mint</v>
      </c>
    </row>
    <row r="2361" spans="1:20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119</v>
      </c>
      <c r="L2361">
        <v>475</v>
      </c>
      <c r="M2361">
        <v>11</v>
      </c>
      <c r="N2361" s="2">
        <v>42035</v>
      </c>
      <c r="O2361" s="19" t="str">
        <f>VLOOKUP(Coffee_data[[#This Row],[Area Code]],Location!$B$1:$E$157,2,FALSE)</f>
        <v>Connecticut</v>
      </c>
      <c r="P2361" s="19" t="str">
        <f>VLOOKUP(Coffee_data[[#This Row],[Area Code]],Location!$B$1:$E$157,3,FALSE)</f>
        <v>East</v>
      </c>
      <c r="Q2361" s="19" t="str">
        <f>VLOOKUP(Coffee_data[[#This Row],[Area Code]],Location!$B$1:$E$157,4,FALSE)</f>
        <v>Small Market</v>
      </c>
      <c r="R2361" s="56" t="str">
        <f>HLOOKUP(Coffee_data[[#This Row],[ProductId]],Product!$B$4:$O$7,2,FALSE)</f>
        <v>Regular</v>
      </c>
      <c r="S2361" s="56" t="str">
        <f>HLOOKUP(Coffee_data[[#This Row],[ProductId]],Product!$B$4:$O$7,3,FALSE)</f>
        <v>Tea</v>
      </c>
      <c r="T2361" s="56" t="str">
        <f>HLOOKUP(Coffee_data[[#This Row],[ProductId]],Product!$B$4:$O$7,4,FALSE)</f>
        <v>Darjeeling</v>
      </c>
    </row>
    <row r="2362" spans="1:20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57</v>
      </c>
      <c r="L2362">
        <v>959</v>
      </c>
      <c r="M2362">
        <v>13</v>
      </c>
      <c r="N2362" s="2">
        <v>42035</v>
      </c>
      <c r="O2362" s="19" t="str">
        <f>VLOOKUP(Coffee_data[[#This Row],[Area Code]],Location!$B$1:$E$157,2,FALSE)</f>
        <v>Connecticut</v>
      </c>
      <c r="P2362" s="19" t="str">
        <f>VLOOKUP(Coffee_data[[#This Row],[Area Code]],Location!$B$1:$E$157,3,FALSE)</f>
        <v>East</v>
      </c>
      <c r="Q2362" s="19" t="str">
        <f>VLOOKUP(Coffee_data[[#This Row],[Area Code]],Location!$B$1:$E$157,4,FALSE)</f>
        <v>Small Market</v>
      </c>
      <c r="R2362" s="56" t="str">
        <f>HLOOKUP(Coffee_data[[#This Row],[ProductId]],Product!$B$4:$O$7,2,FALSE)</f>
        <v>Regular</v>
      </c>
      <c r="S2362" s="56" t="str">
        <f>HLOOKUP(Coffee_data[[#This Row],[ProductId]],Product!$B$4:$O$7,3,FALSE)</f>
        <v>Tea</v>
      </c>
      <c r="T2362" s="56" t="str">
        <f>HLOOKUP(Coffee_data[[#This Row],[ProductId]],Product!$B$4:$O$7,4,FALSE)</f>
        <v>Green Tea</v>
      </c>
    </row>
    <row r="2363" spans="1:20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65</v>
      </c>
      <c r="J2363">
        <v>90</v>
      </c>
      <c r="K2363">
        <v>155</v>
      </c>
      <c r="L2363">
        <v>203</v>
      </c>
      <c r="M2363">
        <v>5</v>
      </c>
      <c r="N2363" s="2">
        <v>42035</v>
      </c>
      <c r="O2363" s="19" t="str">
        <f>VLOOKUP(Coffee_data[[#This Row],[Area Code]],Location!$B$1:$E$157,2,FALSE)</f>
        <v>Connecticut</v>
      </c>
      <c r="P2363" s="19" t="str">
        <f>VLOOKUP(Coffee_data[[#This Row],[Area Code]],Location!$B$1:$E$157,3,FALSE)</f>
        <v>East</v>
      </c>
      <c r="Q2363" s="19" t="str">
        <f>VLOOKUP(Coffee_data[[#This Row],[Area Code]],Location!$B$1:$E$157,4,FALSE)</f>
        <v>Small Market</v>
      </c>
      <c r="R2363" s="56" t="str">
        <f>HLOOKUP(Coffee_data[[#This Row],[ProductId]],Product!$B$4:$O$7,2,FALSE)</f>
        <v>Regular</v>
      </c>
      <c r="S2363" s="56" t="str">
        <f>HLOOKUP(Coffee_data[[#This Row],[ProductId]],Product!$B$4:$O$7,3,FALSE)</f>
        <v>Espresso</v>
      </c>
      <c r="T2363" s="56" t="str">
        <f>HLOOKUP(Coffee_data[[#This Row],[ProductId]],Product!$B$4:$O$7,4,FALSE)</f>
        <v>Caffe Mocha</v>
      </c>
    </row>
    <row r="2364" spans="1:20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56</v>
      </c>
      <c r="J2364">
        <v>70</v>
      </c>
      <c r="K2364">
        <v>126</v>
      </c>
      <c r="L2364">
        <v>959</v>
      </c>
      <c r="M2364">
        <v>6</v>
      </c>
      <c r="N2364" s="2">
        <v>42035</v>
      </c>
      <c r="O2364" s="19" t="str">
        <f>VLOOKUP(Coffee_data[[#This Row],[Area Code]],Location!$B$1:$E$157,2,FALSE)</f>
        <v>Connecticut</v>
      </c>
      <c r="P2364" s="19" t="str">
        <f>VLOOKUP(Coffee_data[[#This Row],[Area Code]],Location!$B$1:$E$157,3,FALSE)</f>
        <v>East</v>
      </c>
      <c r="Q2364" s="19" t="str">
        <f>VLOOKUP(Coffee_data[[#This Row],[Area Code]],Location!$B$1:$E$157,4,FALSE)</f>
        <v>Small Market</v>
      </c>
      <c r="R2364" s="56" t="str">
        <f>HLOOKUP(Coffee_data[[#This Row],[ProductId]],Product!$B$4:$O$7,2,FALSE)</f>
        <v>Decaf</v>
      </c>
      <c r="S2364" s="56" t="str">
        <f>HLOOKUP(Coffee_data[[#This Row],[ProductId]],Product!$B$4:$O$7,3,FALSE)</f>
        <v>Espresso</v>
      </c>
      <c r="T2364" s="56" t="str">
        <f>HLOOKUP(Coffee_data[[#This Row],[ProductId]],Product!$B$4:$O$7,4,FALSE)</f>
        <v>Decaf Espresso</v>
      </c>
    </row>
    <row r="2365" spans="1:20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42035</v>
      </c>
      <c r="O2365" s="19" t="str">
        <f>VLOOKUP(Coffee_data[[#This Row],[Area Code]],Location!$B$1:$E$157,2,FALSE)</f>
        <v>Connecticut</v>
      </c>
      <c r="P2365" s="19" t="str">
        <f>VLOOKUP(Coffee_data[[#This Row],[Area Code]],Location!$B$1:$E$157,3,FALSE)</f>
        <v>East</v>
      </c>
      <c r="Q2365" s="19" t="str">
        <f>VLOOKUP(Coffee_data[[#This Row],[Area Code]],Location!$B$1:$E$157,4,FALSE)</f>
        <v>Small Market</v>
      </c>
      <c r="R2365" s="56" t="str">
        <f>HLOOKUP(Coffee_data[[#This Row],[ProductId]],Product!$B$4:$O$7,2,FALSE)</f>
        <v>Regular</v>
      </c>
      <c r="S2365" s="56" t="str">
        <f>HLOOKUP(Coffee_data[[#This Row],[ProductId]],Product!$B$4:$O$7,3,FALSE)</f>
        <v>Coffee</v>
      </c>
      <c r="T2365" s="56" t="str">
        <f>HLOOKUP(Coffee_data[[#This Row],[ProductId]],Product!$B$4:$O$7,4,FALSE)</f>
        <v>Columbian</v>
      </c>
    </row>
    <row r="2366" spans="1:20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22</v>
      </c>
      <c r="J2366">
        <v>50</v>
      </c>
      <c r="K2366">
        <v>88</v>
      </c>
      <c r="L2366">
        <v>754</v>
      </c>
      <c r="M2366">
        <v>8</v>
      </c>
      <c r="N2366" s="2">
        <v>42035</v>
      </c>
      <c r="O2366" s="19" t="str">
        <f>VLOOKUP(Coffee_data[[#This Row],[Area Code]],Location!$B$1:$E$157,2,FALSE)</f>
        <v>Florida</v>
      </c>
      <c r="P2366" s="19" t="str">
        <f>VLOOKUP(Coffee_data[[#This Row],[Area Code]],Location!$B$1:$E$157,3,FALSE)</f>
        <v>East</v>
      </c>
      <c r="Q2366" s="19" t="str">
        <f>VLOOKUP(Coffee_data[[#This Row],[Area Code]],Location!$B$1:$E$157,4,FALSE)</f>
        <v>Major Market</v>
      </c>
      <c r="R2366" s="56" t="str">
        <f>HLOOKUP(Coffee_data[[#This Row],[ProductId]],Product!$B$4:$O$7,2,FALSE)</f>
        <v>Decaf</v>
      </c>
      <c r="S2366" s="56" t="str">
        <f>HLOOKUP(Coffee_data[[#This Row],[ProductId]],Product!$B$4:$O$7,3,FALSE)</f>
        <v>Herbal Tea</v>
      </c>
      <c r="T2366" s="56" t="str">
        <f>HLOOKUP(Coffee_data[[#This Row],[ProductId]],Product!$B$4:$O$7,4,FALSE)</f>
        <v>Chamomile</v>
      </c>
    </row>
    <row r="2367" spans="1:20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99</v>
      </c>
      <c r="L2367">
        <v>904</v>
      </c>
      <c r="M2367">
        <v>9</v>
      </c>
      <c r="N2367" s="2">
        <v>42035</v>
      </c>
      <c r="O2367" s="19" t="str">
        <f>VLOOKUP(Coffee_data[[#This Row],[Area Code]],Location!$B$1:$E$157,2,FALSE)</f>
        <v>Florida</v>
      </c>
      <c r="P2367" s="19" t="str">
        <f>VLOOKUP(Coffee_data[[#This Row],[Area Code]],Location!$B$1:$E$157,3,FALSE)</f>
        <v>East</v>
      </c>
      <c r="Q2367" s="19" t="str">
        <f>VLOOKUP(Coffee_data[[#This Row],[Area Code]],Location!$B$1:$E$157,4,FALSE)</f>
        <v>Major Market</v>
      </c>
      <c r="R2367" s="56" t="str">
        <f>HLOOKUP(Coffee_data[[#This Row],[ProductId]],Product!$B$4:$O$7,2,FALSE)</f>
        <v>Decaf</v>
      </c>
      <c r="S2367" s="56" t="str">
        <f>HLOOKUP(Coffee_data[[#This Row],[ProductId]],Product!$B$4:$O$7,3,FALSE)</f>
        <v>Herbal Tea</v>
      </c>
      <c r="T2367" s="56" t="str">
        <f>HLOOKUP(Coffee_data[[#This Row],[ProductId]],Product!$B$4:$O$7,4,FALSE)</f>
        <v>Lemon</v>
      </c>
    </row>
    <row r="2368" spans="1:20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60</v>
      </c>
      <c r="J2368">
        <v>70</v>
      </c>
      <c r="K2368">
        <v>120</v>
      </c>
      <c r="L2368">
        <v>352</v>
      </c>
      <c r="M2368">
        <v>10</v>
      </c>
      <c r="N2368" s="2">
        <v>42035</v>
      </c>
      <c r="O2368" s="19" t="str">
        <f>VLOOKUP(Coffee_data[[#This Row],[Area Code]],Location!$B$1:$E$157,2,FALSE)</f>
        <v>Florida</v>
      </c>
      <c r="P2368" s="19" t="str">
        <f>VLOOKUP(Coffee_data[[#This Row],[Area Code]],Location!$B$1:$E$157,3,FALSE)</f>
        <v>East</v>
      </c>
      <c r="Q2368" s="19" t="str">
        <f>VLOOKUP(Coffee_data[[#This Row],[Area Code]],Location!$B$1:$E$157,4,FALSE)</f>
        <v>Major Market</v>
      </c>
      <c r="R2368" s="56" t="str">
        <f>HLOOKUP(Coffee_data[[#This Row],[ProductId]],Product!$B$4:$O$7,2,FALSE)</f>
        <v>Decaf</v>
      </c>
      <c r="S2368" s="56" t="str">
        <f>HLOOKUP(Coffee_data[[#This Row],[ProductId]],Product!$B$4:$O$7,3,FALSE)</f>
        <v>Herbal Tea</v>
      </c>
      <c r="T2368" s="56" t="str">
        <f>HLOOKUP(Coffee_data[[#This Row],[ProductId]],Product!$B$4:$O$7,4,FALSE)</f>
        <v>Mint</v>
      </c>
    </row>
    <row r="2369" spans="1:20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42035</v>
      </c>
      <c r="O2369" s="19" t="str">
        <f>VLOOKUP(Coffee_data[[#This Row],[Area Code]],Location!$B$1:$E$157,2,FALSE)</f>
        <v>Florida</v>
      </c>
      <c r="P2369" s="19" t="str">
        <f>VLOOKUP(Coffee_data[[#This Row],[Area Code]],Location!$B$1:$E$157,3,FALSE)</f>
        <v>East</v>
      </c>
      <c r="Q2369" s="19" t="str">
        <f>VLOOKUP(Coffee_data[[#This Row],[Area Code]],Location!$B$1:$E$157,4,FALSE)</f>
        <v>Major Market</v>
      </c>
      <c r="R2369" s="56" t="str">
        <f>HLOOKUP(Coffee_data[[#This Row],[ProductId]],Product!$B$4:$O$7,2,FALSE)</f>
        <v>Regular</v>
      </c>
      <c r="S2369" s="56" t="str">
        <f>HLOOKUP(Coffee_data[[#This Row],[ProductId]],Product!$B$4:$O$7,3,FALSE)</f>
        <v>Tea</v>
      </c>
      <c r="T2369" s="56" t="str">
        <f>HLOOKUP(Coffee_data[[#This Row],[ProductId]],Product!$B$4:$O$7,4,FALSE)</f>
        <v>Darjeeling</v>
      </c>
    </row>
    <row r="2370" spans="1:20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53</v>
      </c>
      <c r="J2370">
        <v>80</v>
      </c>
      <c r="K2370">
        <v>107</v>
      </c>
      <c r="L2370">
        <v>850</v>
      </c>
      <c r="M2370">
        <v>13</v>
      </c>
      <c r="N2370" s="2">
        <v>42035</v>
      </c>
      <c r="O2370" s="19" t="str">
        <f>VLOOKUP(Coffee_data[[#This Row],[Area Code]],Location!$B$1:$E$157,2,FALSE)</f>
        <v>Florida</v>
      </c>
      <c r="P2370" s="19" t="str">
        <f>VLOOKUP(Coffee_data[[#This Row],[Area Code]],Location!$B$1:$E$157,3,FALSE)</f>
        <v>East</v>
      </c>
      <c r="Q2370" s="19" t="str">
        <f>VLOOKUP(Coffee_data[[#This Row],[Area Code]],Location!$B$1:$E$157,4,FALSE)</f>
        <v>Major Market</v>
      </c>
      <c r="R2370" s="56" t="str">
        <f>HLOOKUP(Coffee_data[[#This Row],[ProductId]],Product!$B$4:$O$7,2,FALSE)</f>
        <v>Regular</v>
      </c>
      <c r="S2370" s="56" t="str">
        <f>HLOOKUP(Coffee_data[[#This Row],[ProductId]],Product!$B$4:$O$7,3,FALSE)</f>
        <v>Tea</v>
      </c>
      <c r="T2370" s="56" t="str">
        <f>HLOOKUP(Coffee_data[[#This Row],[ProductId]],Product!$B$4:$O$7,4,FALSE)</f>
        <v>Green Tea</v>
      </c>
    </row>
    <row r="2371" spans="1:20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75</v>
      </c>
      <c r="J2371">
        <v>130</v>
      </c>
      <c r="K2371">
        <v>205</v>
      </c>
      <c r="L2371">
        <v>850</v>
      </c>
      <c r="M2371">
        <v>5</v>
      </c>
      <c r="N2371" s="2">
        <v>42035</v>
      </c>
      <c r="O2371" s="19" t="str">
        <f>VLOOKUP(Coffee_data[[#This Row],[Area Code]],Location!$B$1:$E$157,2,FALSE)</f>
        <v>Florida</v>
      </c>
      <c r="P2371" s="19" t="str">
        <f>VLOOKUP(Coffee_data[[#This Row],[Area Code]],Location!$B$1:$E$157,3,FALSE)</f>
        <v>East</v>
      </c>
      <c r="Q2371" s="19" t="str">
        <f>VLOOKUP(Coffee_data[[#This Row],[Area Code]],Location!$B$1:$E$157,4,FALSE)</f>
        <v>Major Market</v>
      </c>
      <c r="R2371" s="56" t="str">
        <f>HLOOKUP(Coffee_data[[#This Row],[ProductId]],Product!$B$4:$O$7,2,FALSE)</f>
        <v>Regular</v>
      </c>
      <c r="S2371" s="56" t="str">
        <f>HLOOKUP(Coffee_data[[#This Row],[ProductId]],Product!$B$4:$O$7,3,FALSE)</f>
        <v>Espresso</v>
      </c>
      <c r="T2371" s="56" t="str">
        <f>HLOOKUP(Coffee_data[[#This Row],[ProductId]],Product!$B$4:$O$7,4,FALSE)</f>
        <v>Caffe Mocha</v>
      </c>
    </row>
    <row r="2372" spans="1:20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64</v>
      </c>
      <c r="J2372">
        <v>100</v>
      </c>
      <c r="K2372">
        <v>170</v>
      </c>
      <c r="L2372">
        <v>352</v>
      </c>
      <c r="M2372">
        <v>6</v>
      </c>
      <c r="N2372" s="2">
        <v>42035</v>
      </c>
      <c r="O2372" s="19" t="str">
        <f>VLOOKUP(Coffee_data[[#This Row],[Area Code]],Location!$B$1:$E$157,2,FALSE)</f>
        <v>Florida</v>
      </c>
      <c r="P2372" s="19" t="str">
        <f>VLOOKUP(Coffee_data[[#This Row],[Area Code]],Location!$B$1:$E$157,3,FALSE)</f>
        <v>East</v>
      </c>
      <c r="Q2372" s="19" t="str">
        <f>VLOOKUP(Coffee_data[[#This Row],[Area Code]],Location!$B$1:$E$157,4,FALSE)</f>
        <v>Major Market</v>
      </c>
      <c r="R2372" s="56" t="str">
        <f>HLOOKUP(Coffee_data[[#This Row],[ProductId]],Product!$B$4:$O$7,2,FALSE)</f>
        <v>Decaf</v>
      </c>
      <c r="S2372" s="56" t="str">
        <f>HLOOKUP(Coffee_data[[#This Row],[ProductId]],Product!$B$4:$O$7,3,FALSE)</f>
        <v>Espresso</v>
      </c>
      <c r="T2372" s="56" t="str">
        <f>HLOOKUP(Coffee_data[[#This Row],[ProductId]],Product!$B$4:$O$7,4,FALSE)</f>
        <v>Decaf Espresso</v>
      </c>
    </row>
    <row r="2373" spans="1:20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72</v>
      </c>
      <c r="J2373">
        <v>120</v>
      </c>
      <c r="K2373">
        <v>190</v>
      </c>
      <c r="L2373">
        <v>561</v>
      </c>
      <c r="M2373">
        <v>2</v>
      </c>
      <c r="N2373" s="2">
        <v>42035</v>
      </c>
      <c r="O2373" s="19" t="str">
        <f>VLOOKUP(Coffee_data[[#This Row],[Area Code]],Location!$B$1:$E$157,2,FALSE)</f>
        <v>Florida</v>
      </c>
      <c r="P2373" s="19" t="str">
        <f>VLOOKUP(Coffee_data[[#This Row],[Area Code]],Location!$B$1:$E$157,3,FALSE)</f>
        <v>East</v>
      </c>
      <c r="Q2373" s="19" t="str">
        <f>VLOOKUP(Coffee_data[[#This Row],[Area Code]],Location!$B$1:$E$157,4,FALSE)</f>
        <v>Major Market</v>
      </c>
      <c r="R2373" s="56" t="str">
        <f>HLOOKUP(Coffee_data[[#This Row],[ProductId]],Product!$B$4:$O$7,2,FALSE)</f>
        <v>Regular</v>
      </c>
      <c r="S2373" s="56" t="str">
        <f>HLOOKUP(Coffee_data[[#This Row],[ProductId]],Product!$B$4:$O$7,3,FALSE)</f>
        <v>Coffee</v>
      </c>
      <c r="T2373" s="56" t="str">
        <f>HLOOKUP(Coffee_data[[#This Row],[ProductId]],Product!$B$4:$O$7,4,FALSE)</f>
        <v>Columbian</v>
      </c>
    </row>
    <row r="2374" spans="1:20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187</v>
      </c>
      <c r="L2374">
        <v>352</v>
      </c>
      <c r="M2374">
        <v>3</v>
      </c>
      <c r="N2374" s="2">
        <v>42035</v>
      </c>
      <c r="O2374" s="19" t="str">
        <f>VLOOKUP(Coffee_data[[#This Row],[Area Code]],Location!$B$1:$E$157,2,FALSE)</f>
        <v>Florida</v>
      </c>
      <c r="P2374" s="19" t="str">
        <f>VLOOKUP(Coffee_data[[#This Row],[Area Code]],Location!$B$1:$E$157,3,FALSE)</f>
        <v>East</v>
      </c>
      <c r="Q2374" s="19" t="str">
        <f>VLOOKUP(Coffee_data[[#This Row],[Area Code]],Location!$B$1:$E$157,4,FALSE)</f>
        <v>Major Market</v>
      </c>
      <c r="R2374" s="56" t="str">
        <f>HLOOKUP(Coffee_data[[#This Row],[ProductId]],Product!$B$4:$O$7,2,FALSE)</f>
        <v>Decaf</v>
      </c>
      <c r="S2374" s="56" t="str">
        <f>HLOOKUP(Coffee_data[[#This Row],[ProductId]],Product!$B$4:$O$7,3,FALSE)</f>
        <v>Coffee</v>
      </c>
      <c r="T2374" s="56" t="str">
        <f>HLOOKUP(Coffee_data[[#This Row],[ProductId]],Product!$B$4:$O$7,4,FALSE)</f>
        <v>Decaf Irish Cream</v>
      </c>
    </row>
    <row r="2375" spans="1:20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31</v>
      </c>
      <c r="J2375">
        <v>60</v>
      </c>
      <c r="K2375">
        <v>91</v>
      </c>
      <c r="L2375">
        <v>508</v>
      </c>
      <c r="M2375">
        <v>9</v>
      </c>
      <c r="N2375" s="2">
        <v>42035</v>
      </c>
      <c r="O2375" s="19" t="str">
        <f>VLOOKUP(Coffee_data[[#This Row],[Area Code]],Location!$B$1:$E$157,2,FALSE)</f>
        <v>Massachusetts</v>
      </c>
      <c r="P2375" s="19" t="str">
        <f>VLOOKUP(Coffee_data[[#This Row],[Area Code]],Location!$B$1:$E$157,3,FALSE)</f>
        <v>East</v>
      </c>
      <c r="Q2375" s="19" t="str">
        <f>VLOOKUP(Coffee_data[[#This Row],[Area Code]],Location!$B$1:$E$157,4,FALSE)</f>
        <v>Major Market</v>
      </c>
      <c r="R2375" s="56" t="str">
        <f>HLOOKUP(Coffee_data[[#This Row],[ProductId]],Product!$B$4:$O$7,2,FALSE)</f>
        <v>Decaf</v>
      </c>
      <c r="S2375" s="56" t="str">
        <f>HLOOKUP(Coffee_data[[#This Row],[ProductId]],Product!$B$4:$O$7,3,FALSE)</f>
        <v>Herbal Tea</v>
      </c>
      <c r="T2375" s="56" t="str">
        <f>HLOOKUP(Coffee_data[[#This Row],[ProductId]],Product!$B$4:$O$7,4,FALSE)</f>
        <v>Lemon</v>
      </c>
    </row>
    <row r="2376" spans="1:20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41</v>
      </c>
      <c r="J2376">
        <v>50</v>
      </c>
      <c r="K2376">
        <v>80</v>
      </c>
      <c r="L2376">
        <v>508</v>
      </c>
      <c r="M2376">
        <v>11</v>
      </c>
      <c r="N2376" s="2">
        <v>42035</v>
      </c>
      <c r="O2376" s="19" t="str">
        <f>VLOOKUP(Coffee_data[[#This Row],[Area Code]],Location!$B$1:$E$157,2,FALSE)</f>
        <v>Massachusetts</v>
      </c>
      <c r="P2376" s="19" t="str">
        <f>VLOOKUP(Coffee_data[[#This Row],[Area Code]],Location!$B$1:$E$157,3,FALSE)</f>
        <v>East</v>
      </c>
      <c r="Q2376" s="19" t="str">
        <f>VLOOKUP(Coffee_data[[#This Row],[Area Code]],Location!$B$1:$E$157,4,FALSE)</f>
        <v>Major Market</v>
      </c>
      <c r="R2376" s="56" t="str">
        <f>HLOOKUP(Coffee_data[[#This Row],[ProductId]],Product!$B$4:$O$7,2,FALSE)</f>
        <v>Regular</v>
      </c>
      <c r="S2376" s="56" t="str">
        <f>HLOOKUP(Coffee_data[[#This Row],[ProductId]],Product!$B$4:$O$7,3,FALSE)</f>
        <v>Tea</v>
      </c>
      <c r="T2376" s="56" t="str">
        <f>HLOOKUP(Coffee_data[[#This Row],[ProductId]],Product!$B$4:$O$7,4,FALSE)</f>
        <v>Darjeeling</v>
      </c>
    </row>
    <row r="2377" spans="1:20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42035</v>
      </c>
      <c r="O2377" s="19" t="str">
        <f>VLOOKUP(Coffee_data[[#This Row],[Area Code]],Location!$B$1:$E$157,2,FALSE)</f>
        <v>Massachusetts</v>
      </c>
      <c r="P2377" s="19" t="str">
        <f>VLOOKUP(Coffee_data[[#This Row],[Area Code]],Location!$B$1:$E$157,3,FALSE)</f>
        <v>East</v>
      </c>
      <c r="Q2377" s="19" t="str">
        <f>VLOOKUP(Coffee_data[[#This Row],[Area Code]],Location!$B$1:$E$157,4,FALSE)</f>
        <v>Major Market</v>
      </c>
      <c r="R2377" s="56" t="str">
        <f>HLOOKUP(Coffee_data[[#This Row],[ProductId]],Product!$B$4:$O$7,2,FALSE)</f>
        <v>Regular</v>
      </c>
      <c r="S2377" s="56" t="str">
        <f>HLOOKUP(Coffee_data[[#This Row],[ProductId]],Product!$B$4:$O$7,3,FALSE)</f>
        <v>Tea</v>
      </c>
      <c r="T2377" s="56" t="str">
        <f>HLOOKUP(Coffee_data[[#This Row],[ProductId]],Product!$B$4:$O$7,4,FALSE)</f>
        <v>Green Tea</v>
      </c>
    </row>
    <row r="2378" spans="1:20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115</v>
      </c>
      <c r="L2378">
        <v>774</v>
      </c>
      <c r="M2378">
        <v>5</v>
      </c>
      <c r="N2378" s="2">
        <v>42035</v>
      </c>
      <c r="O2378" s="19" t="str">
        <f>VLOOKUP(Coffee_data[[#This Row],[Area Code]],Location!$B$1:$E$157,2,FALSE)</f>
        <v>Massachusetts</v>
      </c>
      <c r="P2378" s="19" t="str">
        <f>VLOOKUP(Coffee_data[[#This Row],[Area Code]],Location!$B$1:$E$157,3,FALSE)</f>
        <v>East</v>
      </c>
      <c r="Q2378" s="19" t="str">
        <f>VLOOKUP(Coffee_data[[#This Row],[Area Code]],Location!$B$1:$E$157,4,FALSE)</f>
        <v>Major Market</v>
      </c>
      <c r="R2378" s="56" t="str">
        <f>HLOOKUP(Coffee_data[[#This Row],[ProductId]],Product!$B$4:$O$7,2,FALSE)</f>
        <v>Regular</v>
      </c>
      <c r="S2378" s="56" t="str">
        <f>HLOOKUP(Coffee_data[[#This Row],[ProductId]],Product!$B$4:$O$7,3,FALSE)</f>
        <v>Espresso</v>
      </c>
      <c r="T2378" s="56" t="str">
        <f>HLOOKUP(Coffee_data[[#This Row],[ProductId]],Product!$B$4:$O$7,4,FALSE)</f>
        <v>Caffe Mocha</v>
      </c>
    </row>
    <row r="2379" spans="1:20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142</v>
      </c>
      <c r="J2379">
        <v>170</v>
      </c>
      <c r="K2379">
        <v>337</v>
      </c>
      <c r="L2379">
        <v>774</v>
      </c>
      <c r="M2379">
        <v>7</v>
      </c>
      <c r="N2379" s="2">
        <v>42035</v>
      </c>
      <c r="O2379" s="19" t="str">
        <f>VLOOKUP(Coffee_data[[#This Row],[Area Code]],Location!$B$1:$E$157,2,FALSE)</f>
        <v>Massachusetts</v>
      </c>
      <c r="P2379" s="19" t="str">
        <f>VLOOKUP(Coffee_data[[#This Row],[Area Code]],Location!$B$1:$E$157,3,FALSE)</f>
        <v>East</v>
      </c>
      <c r="Q2379" s="19" t="str">
        <f>VLOOKUP(Coffee_data[[#This Row],[Area Code]],Location!$B$1:$E$157,4,FALSE)</f>
        <v>Major Market</v>
      </c>
      <c r="R2379" s="56" t="str">
        <f>HLOOKUP(Coffee_data[[#This Row],[ProductId]],Product!$B$4:$O$7,2,FALSE)</f>
        <v>Regular</v>
      </c>
      <c r="S2379" s="56" t="str">
        <f>HLOOKUP(Coffee_data[[#This Row],[ProductId]],Product!$B$4:$O$7,3,FALSE)</f>
        <v>Espresso</v>
      </c>
      <c r="T2379" s="56" t="str">
        <f>HLOOKUP(Coffee_data[[#This Row],[ProductId]],Product!$B$4:$O$7,4,FALSE)</f>
        <v>Regular Espresso</v>
      </c>
    </row>
    <row r="2380" spans="1:20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72</v>
      </c>
      <c r="J2380">
        <v>370</v>
      </c>
      <c r="K2380">
        <v>442</v>
      </c>
      <c r="L2380">
        <v>857</v>
      </c>
      <c r="M2380">
        <v>2</v>
      </c>
      <c r="N2380" s="2">
        <v>42035</v>
      </c>
      <c r="O2380" s="19" t="str">
        <f>VLOOKUP(Coffee_data[[#This Row],[Area Code]],Location!$B$1:$E$157,2,FALSE)</f>
        <v>Massachusetts</v>
      </c>
      <c r="P2380" s="19" t="str">
        <f>VLOOKUP(Coffee_data[[#This Row],[Area Code]],Location!$B$1:$E$157,3,FALSE)</f>
        <v>East</v>
      </c>
      <c r="Q2380" s="19" t="str">
        <f>VLOOKUP(Coffee_data[[#This Row],[Area Code]],Location!$B$1:$E$157,4,FALSE)</f>
        <v>Major Market</v>
      </c>
      <c r="R2380" s="56" t="str">
        <f>HLOOKUP(Coffee_data[[#This Row],[ProductId]],Product!$B$4:$O$7,2,FALSE)</f>
        <v>Regular</v>
      </c>
      <c r="S2380" s="56" t="str">
        <f>HLOOKUP(Coffee_data[[#This Row],[ProductId]],Product!$B$4:$O$7,3,FALSE)</f>
        <v>Coffee</v>
      </c>
      <c r="T2380" s="56" t="str">
        <f>HLOOKUP(Coffee_data[[#This Row],[ProductId]],Product!$B$4:$O$7,4,FALSE)</f>
        <v>Columbian</v>
      </c>
    </row>
    <row r="2381" spans="1:20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42035</v>
      </c>
      <c r="O2381" s="19" t="str">
        <f>VLOOKUP(Coffee_data[[#This Row],[Area Code]],Location!$B$1:$E$157,2,FALSE)</f>
        <v>New Hampshire</v>
      </c>
      <c r="P2381" s="19" t="str">
        <f>VLOOKUP(Coffee_data[[#This Row],[Area Code]],Location!$B$1:$E$157,3,FALSE)</f>
        <v>East</v>
      </c>
      <c r="Q2381" s="19" t="str">
        <f>VLOOKUP(Coffee_data[[#This Row],[Area Code]],Location!$B$1:$E$157,4,FALSE)</f>
        <v>Small Market</v>
      </c>
      <c r="R2381" s="56" t="str">
        <f>HLOOKUP(Coffee_data[[#This Row],[ProductId]],Product!$B$4:$O$7,2,FALSE)</f>
        <v>Decaf</v>
      </c>
      <c r="S2381" s="56" t="str">
        <f>HLOOKUP(Coffee_data[[#This Row],[ProductId]],Product!$B$4:$O$7,3,FALSE)</f>
        <v>Herbal Tea</v>
      </c>
      <c r="T2381" s="56" t="str">
        <f>HLOOKUP(Coffee_data[[#This Row],[ProductId]],Product!$B$4:$O$7,4,FALSE)</f>
        <v>Lemon</v>
      </c>
    </row>
    <row r="2382" spans="1:20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51</v>
      </c>
      <c r="L2382">
        <v>603</v>
      </c>
      <c r="M2382">
        <v>11</v>
      </c>
      <c r="N2382" s="2">
        <v>42035</v>
      </c>
      <c r="O2382" s="19" t="str">
        <f>VLOOKUP(Coffee_data[[#This Row],[Area Code]],Location!$B$1:$E$157,2,FALSE)</f>
        <v>New Hampshire</v>
      </c>
      <c r="P2382" s="19" t="str">
        <f>VLOOKUP(Coffee_data[[#This Row],[Area Code]],Location!$B$1:$E$157,3,FALSE)</f>
        <v>East</v>
      </c>
      <c r="Q2382" s="19" t="str">
        <f>VLOOKUP(Coffee_data[[#This Row],[Area Code]],Location!$B$1:$E$157,4,FALSE)</f>
        <v>Small Market</v>
      </c>
      <c r="R2382" s="56" t="str">
        <f>HLOOKUP(Coffee_data[[#This Row],[ProductId]],Product!$B$4:$O$7,2,FALSE)</f>
        <v>Regular</v>
      </c>
      <c r="S2382" s="56" t="str">
        <f>HLOOKUP(Coffee_data[[#This Row],[ProductId]],Product!$B$4:$O$7,3,FALSE)</f>
        <v>Tea</v>
      </c>
      <c r="T2382" s="56" t="str">
        <f>HLOOKUP(Coffee_data[[#This Row],[ProductId]],Product!$B$4:$O$7,4,FALSE)</f>
        <v>Darjeeling</v>
      </c>
    </row>
    <row r="2383" spans="1:20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27</v>
      </c>
      <c r="L2383">
        <v>603</v>
      </c>
      <c r="M2383">
        <v>13</v>
      </c>
      <c r="N2383" s="2">
        <v>42035</v>
      </c>
      <c r="O2383" s="19" t="str">
        <f>VLOOKUP(Coffee_data[[#This Row],[Area Code]],Location!$B$1:$E$157,2,FALSE)</f>
        <v>New Hampshire</v>
      </c>
      <c r="P2383" s="19" t="str">
        <f>VLOOKUP(Coffee_data[[#This Row],[Area Code]],Location!$B$1:$E$157,3,FALSE)</f>
        <v>East</v>
      </c>
      <c r="Q2383" s="19" t="str">
        <f>VLOOKUP(Coffee_data[[#This Row],[Area Code]],Location!$B$1:$E$157,4,FALSE)</f>
        <v>Small Market</v>
      </c>
      <c r="R2383" s="56" t="str">
        <f>HLOOKUP(Coffee_data[[#This Row],[ProductId]],Product!$B$4:$O$7,2,FALSE)</f>
        <v>Regular</v>
      </c>
      <c r="S2383" s="56" t="str">
        <f>HLOOKUP(Coffee_data[[#This Row],[ProductId]],Product!$B$4:$O$7,3,FALSE)</f>
        <v>Tea</v>
      </c>
      <c r="T2383" s="56" t="str">
        <f>HLOOKUP(Coffee_data[[#This Row],[ProductId]],Product!$B$4:$O$7,4,FALSE)</f>
        <v>Green Tea</v>
      </c>
    </row>
    <row r="2384" spans="1:20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35</v>
      </c>
      <c r="J2384">
        <v>60</v>
      </c>
      <c r="K2384">
        <v>95</v>
      </c>
      <c r="L2384">
        <v>603</v>
      </c>
      <c r="M2384">
        <v>5</v>
      </c>
      <c r="N2384" s="2">
        <v>42035</v>
      </c>
      <c r="O2384" s="19" t="str">
        <f>VLOOKUP(Coffee_data[[#This Row],[Area Code]],Location!$B$1:$E$157,2,FALSE)</f>
        <v>New Hampshire</v>
      </c>
      <c r="P2384" s="19" t="str">
        <f>VLOOKUP(Coffee_data[[#This Row],[Area Code]],Location!$B$1:$E$157,3,FALSE)</f>
        <v>East</v>
      </c>
      <c r="Q2384" s="19" t="str">
        <f>VLOOKUP(Coffee_data[[#This Row],[Area Code]],Location!$B$1:$E$157,4,FALSE)</f>
        <v>Small Market</v>
      </c>
      <c r="R2384" s="56" t="str">
        <f>HLOOKUP(Coffee_data[[#This Row],[ProductId]],Product!$B$4:$O$7,2,FALSE)</f>
        <v>Regular</v>
      </c>
      <c r="S2384" s="56" t="str">
        <f>HLOOKUP(Coffee_data[[#This Row],[ProductId]],Product!$B$4:$O$7,3,FALSE)</f>
        <v>Espresso</v>
      </c>
      <c r="T2384" s="56" t="str">
        <f>HLOOKUP(Coffee_data[[#This Row],[ProductId]],Product!$B$4:$O$7,4,FALSE)</f>
        <v>Caffe Mocha</v>
      </c>
    </row>
    <row r="2385" spans="1:20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53</v>
      </c>
      <c r="L2385">
        <v>603</v>
      </c>
      <c r="M2385">
        <v>7</v>
      </c>
      <c r="N2385" s="2">
        <v>42035</v>
      </c>
      <c r="O2385" s="19" t="str">
        <f>VLOOKUP(Coffee_data[[#This Row],[Area Code]],Location!$B$1:$E$157,2,FALSE)</f>
        <v>New Hampshire</v>
      </c>
      <c r="P2385" s="19" t="str">
        <f>VLOOKUP(Coffee_data[[#This Row],[Area Code]],Location!$B$1:$E$157,3,FALSE)</f>
        <v>East</v>
      </c>
      <c r="Q2385" s="19" t="str">
        <f>VLOOKUP(Coffee_data[[#This Row],[Area Code]],Location!$B$1:$E$157,4,FALSE)</f>
        <v>Small Market</v>
      </c>
      <c r="R2385" s="56" t="str">
        <f>HLOOKUP(Coffee_data[[#This Row],[ProductId]],Product!$B$4:$O$7,2,FALSE)</f>
        <v>Regular</v>
      </c>
      <c r="S2385" s="56" t="str">
        <f>HLOOKUP(Coffee_data[[#This Row],[ProductId]],Product!$B$4:$O$7,3,FALSE)</f>
        <v>Espresso</v>
      </c>
      <c r="T2385" s="56" t="str">
        <f>HLOOKUP(Coffee_data[[#This Row],[ProductId]],Product!$B$4:$O$7,4,FALSE)</f>
        <v>Regular Espresso</v>
      </c>
    </row>
    <row r="2386" spans="1:20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89</v>
      </c>
      <c r="L2386">
        <v>603</v>
      </c>
      <c r="M2386">
        <v>1</v>
      </c>
      <c r="N2386" s="2">
        <v>42035</v>
      </c>
      <c r="O2386" s="19" t="str">
        <f>VLOOKUP(Coffee_data[[#This Row],[Area Code]],Location!$B$1:$E$157,2,FALSE)</f>
        <v>New Hampshire</v>
      </c>
      <c r="P2386" s="19" t="str">
        <f>VLOOKUP(Coffee_data[[#This Row],[Area Code]],Location!$B$1:$E$157,3,FALSE)</f>
        <v>East</v>
      </c>
      <c r="Q2386" s="19" t="str">
        <f>VLOOKUP(Coffee_data[[#This Row],[Area Code]],Location!$B$1:$E$157,4,FALSE)</f>
        <v>Small Market</v>
      </c>
      <c r="R2386" s="56" t="str">
        <f>HLOOKUP(Coffee_data[[#This Row],[ProductId]],Product!$B$4:$O$7,2,FALSE)</f>
        <v>Regular</v>
      </c>
      <c r="S2386" s="56" t="str">
        <f>HLOOKUP(Coffee_data[[#This Row],[ProductId]],Product!$B$4:$O$7,3,FALSE)</f>
        <v>Coffee</v>
      </c>
      <c r="T2386" s="56" t="str">
        <f>HLOOKUP(Coffee_data[[#This Row],[ProductId]],Product!$B$4:$O$7,4,FALSE)</f>
        <v>Amaretto</v>
      </c>
    </row>
    <row r="2387" spans="1:20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42</v>
      </c>
      <c r="J2387">
        <v>60</v>
      </c>
      <c r="K2387">
        <v>98</v>
      </c>
      <c r="L2387">
        <v>603</v>
      </c>
      <c r="M2387">
        <v>2</v>
      </c>
      <c r="N2387" s="2">
        <v>42035</v>
      </c>
      <c r="O2387" s="19" t="str">
        <f>VLOOKUP(Coffee_data[[#This Row],[Area Code]],Location!$B$1:$E$157,2,FALSE)</f>
        <v>New Hampshire</v>
      </c>
      <c r="P2387" s="19" t="str">
        <f>VLOOKUP(Coffee_data[[#This Row],[Area Code]],Location!$B$1:$E$157,3,FALSE)</f>
        <v>East</v>
      </c>
      <c r="Q2387" s="19" t="str">
        <f>VLOOKUP(Coffee_data[[#This Row],[Area Code]],Location!$B$1:$E$157,4,FALSE)</f>
        <v>Small Market</v>
      </c>
      <c r="R2387" s="56" t="str">
        <f>HLOOKUP(Coffee_data[[#This Row],[ProductId]],Product!$B$4:$O$7,2,FALSE)</f>
        <v>Regular</v>
      </c>
      <c r="S2387" s="56" t="str">
        <f>HLOOKUP(Coffee_data[[#This Row],[ProductId]],Product!$B$4:$O$7,3,FALSE)</f>
        <v>Coffee</v>
      </c>
      <c r="T2387" s="56" t="str">
        <f>HLOOKUP(Coffee_data[[#This Row],[ProductId]],Product!$B$4:$O$7,4,FALSE)</f>
        <v>Columbian</v>
      </c>
    </row>
    <row r="2388" spans="1:20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162</v>
      </c>
      <c r="J2388">
        <v>200</v>
      </c>
      <c r="K2388">
        <v>380</v>
      </c>
      <c r="L2388">
        <v>518</v>
      </c>
      <c r="M2388">
        <v>9</v>
      </c>
      <c r="N2388" s="2">
        <v>42035</v>
      </c>
      <c r="O2388" s="19" t="str">
        <f>VLOOKUP(Coffee_data[[#This Row],[Area Code]],Location!$B$1:$E$157,2,FALSE)</f>
        <v>New York</v>
      </c>
      <c r="P2388" s="19" t="str">
        <f>VLOOKUP(Coffee_data[[#This Row],[Area Code]],Location!$B$1:$E$157,3,FALSE)</f>
        <v>East</v>
      </c>
      <c r="Q2388" s="19" t="str">
        <f>VLOOKUP(Coffee_data[[#This Row],[Area Code]],Location!$B$1:$E$157,4,FALSE)</f>
        <v>Major Market</v>
      </c>
      <c r="R2388" s="56" t="str">
        <f>HLOOKUP(Coffee_data[[#This Row],[ProductId]],Product!$B$4:$O$7,2,FALSE)</f>
        <v>Decaf</v>
      </c>
      <c r="S2388" s="56" t="str">
        <f>HLOOKUP(Coffee_data[[#This Row],[ProductId]],Product!$B$4:$O$7,3,FALSE)</f>
        <v>Herbal Tea</v>
      </c>
      <c r="T2388" s="56" t="str">
        <f>HLOOKUP(Coffee_data[[#This Row],[ProductId]],Product!$B$4:$O$7,4,FALSE)</f>
        <v>Lemon</v>
      </c>
    </row>
    <row r="2389" spans="1:20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120</v>
      </c>
      <c r="J2389">
        <v>-20</v>
      </c>
      <c r="K2389">
        <v>150</v>
      </c>
      <c r="L2389">
        <v>845</v>
      </c>
      <c r="M2389">
        <v>10</v>
      </c>
      <c r="N2389" s="2">
        <v>42035</v>
      </c>
      <c r="O2389" s="19" t="str">
        <f>VLOOKUP(Coffee_data[[#This Row],[Area Code]],Location!$B$1:$E$157,2,FALSE)</f>
        <v>New York</v>
      </c>
      <c r="P2389" s="19" t="str">
        <f>VLOOKUP(Coffee_data[[#This Row],[Area Code]],Location!$B$1:$E$157,3,FALSE)</f>
        <v>East</v>
      </c>
      <c r="Q2389" s="19" t="str">
        <f>VLOOKUP(Coffee_data[[#This Row],[Area Code]],Location!$B$1:$E$157,4,FALSE)</f>
        <v>Major Market</v>
      </c>
      <c r="R2389" s="56" t="str">
        <f>HLOOKUP(Coffee_data[[#This Row],[ProductId]],Product!$B$4:$O$7,2,FALSE)</f>
        <v>Decaf</v>
      </c>
      <c r="S2389" s="56" t="str">
        <f>HLOOKUP(Coffee_data[[#This Row],[ProductId]],Product!$B$4:$O$7,3,FALSE)</f>
        <v>Herbal Tea</v>
      </c>
      <c r="T2389" s="56" t="str">
        <f>HLOOKUP(Coffee_data[[#This Row],[ProductId]],Product!$B$4:$O$7,4,FALSE)</f>
        <v>Mint</v>
      </c>
    </row>
    <row r="2390" spans="1:20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42035</v>
      </c>
      <c r="O2390" s="19" t="str">
        <f>VLOOKUP(Coffee_data[[#This Row],[Area Code]],Location!$B$1:$E$157,2,FALSE)</f>
        <v>New York</v>
      </c>
      <c r="P2390" s="19" t="str">
        <f>VLOOKUP(Coffee_data[[#This Row],[Area Code]],Location!$B$1:$E$157,3,FALSE)</f>
        <v>East</v>
      </c>
      <c r="Q2390" s="19" t="str">
        <f>VLOOKUP(Coffee_data[[#This Row],[Area Code]],Location!$B$1:$E$157,4,FALSE)</f>
        <v>Major Market</v>
      </c>
      <c r="R2390" s="56" t="str">
        <f>HLOOKUP(Coffee_data[[#This Row],[ProductId]],Product!$B$4:$O$7,2,FALSE)</f>
        <v>Regular</v>
      </c>
      <c r="S2390" s="56" t="str">
        <f>HLOOKUP(Coffee_data[[#This Row],[ProductId]],Product!$B$4:$O$7,3,FALSE)</f>
        <v>Tea</v>
      </c>
      <c r="T2390" s="56" t="str">
        <f>HLOOKUP(Coffee_data[[#This Row],[ProductId]],Product!$B$4:$O$7,4,FALSE)</f>
        <v>Darjeeling</v>
      </c>
    </row>
    <row r="2391" spans="1:20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42035</v>
      </c>
      <c r="O2391" s="19" t="str">
        <f>VLOOKUP(Coffee_data[[#This Row],[Area Code]],Location!$B$1:$E$157,2,FALSE)</f>
        <v>New York</v>
      </c>
      <c r="P2391" s="19" t="str">
        <f>VLOOKUP(Coffee_data[[#This Row],[Area Code]],Location!$B$1:$E$157,3,FALSE)</f>
        <v>East</v>
      </c>
      <c r="Q2391" s="19" t="str">
        <f>VLOOKUP(Coffee_data[[#This Row],[Area Code]],Location!$B$1:$E$157,4,FALSE)</f>
        <v>Major Market</v>
      </c>
      <c r="R2391" s="56" t="str">
        <f>HLOOKUP(Coffee_data[[#This Row],[ProductId]],Product!$B$4:$O$7,2,FALSE)</f>
        <v>Regular</v>
      </c>
      <c r="S2391" s="56" t="str">
        <f>HLOOKUP(Coffee_data[[#This Row],[ProductId]],Product!$B$4:$O$7,3,FALSE)</f>
        <v>Tea</v>
      </c>
      <c r="T2391" s="56" t="str">
        <f>HLOOKUP(Coffee_data[[#This Row],[ProductId]],Product!$B$4:$O$7,4,FALSE)</f>
        <v>Earl Grey</v>
      </c>
    </row>
    <row r="2392" spans="1:20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67</v>
      </c>
      <c r="J2392">
        <v>120</v>
      </c>
      <c r="K2392">
        <v>187</v>
      </c>
      <c r="L2392">
        <v>347</v>
      </c>
      <c r="M2392">
        <v>13</v>
      </c>
      <c r="N2392" s="2">
        <v>42035</v>
      </c>
      <c r="O2392" s="19" t="str">
        <f>VLOOKUP(Coffee_data[[#This Row],[Area Code]],Location!$B$1:$E$157,2,FALSE)</f>
        <v>New York</v>
      </c>
      <c r="P2392" s="19" t="str">
        <f>VLOOKUP(Coffee_data[[#This Row],[Area Code]],Location!$B$1:$E$157,3,FALSE)</f>
        <v>East</v>
      </c>
      <c r="Q2392" s="19" t="str">
        <f>VLOOKUP(Coffee_data[[#This Row],[Area Code]],Location!$B$1:$E$157,4,FALSE)</f>
        <v>Major Market</v>
      </c>
      <c r="R2392" s="56" t="str">
        <f>HLOOKUP(Coffee_data[[#This Row],[ProductId]],Product!$B$4:$O$7,2,FALSE)</f>
        <v>Regular</v>
      </c>
      <c r="S2392" s="56" t="str">
        <f>HLOOKUP(Coffee_data[[#This Row],[ProductId]],Product!$B$4:$O$7,3,FALSE)</f>
        <v>Tea</v>
      </c>
      <c r="T2392" s="56" t="str">
        <f>HLOOKUP(Coffee_data[[#This Row],[ProductId]],Product!$B$4:$O$7,4,FALSE)</f>
        <v>Green Tea</v>
      </c>
    </row>
    <row r="2393" spans="1:20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146</v>
      </c>
      <c r="J2393">
        <v>-60</v>
      </c>
      <c r="K2393">
        <v>55</v>
      </c>
      <c r="L2393">
        <v>585</v>
      </c>
      <c r="M2393">
        <v>5</v>
      </c>
      <c r="N2393" s="2">
        <v>42035</v>
      </c>
      <c r="O2393" s="19" t="str">
        <f>VLOOKUP(Coffee_data[[#This Row],[Area Code]],Location!$B$1:$E$157,2,FALSE)</f>
        <v>New York</v>
      </c>
      <c r="P2393" s="19" t="str">
        <f>VLOOKUP(Coffee_data[[#This Row],[Area Code]],Location!$B$1:$E$157,3,FALSE)</f>
        <v>East</v>
      </c>
      <c r="Q2393" s="19" t="str">
        <f>VLOOKUP(Coffee_data[[#This Row],[Area Code]],Location!$B$1:$E$157,4,FALSE)</f>
        <v>Major Market</v>
      </c>
      <c r="R2393" s="56" t="str">
        <f>HLOOKUP(Coffee_data[[#This Row],[ProductId]],Product!$B$4:$O$7,2,FALSE)</f>
        <v>Regular</v>
      </c>
      <c r="S2393" s="56" t="str">
        <f>HLOOKUP(Coffee_data[[#This Row],[ProductId]],Product!$B$4:$O$7,3,FALSE)</f>
        <v>Espresso</v>
      </c>
      <c r="T2393" s="56" t="str">
        <f>HLOOKUP(Coffee_data[[#This Row],[ProductId]],Product!$B$4:$O$7,4,FALSE)</f>
        <v>Caffe Mocha</v>
      </c>
    </row>
    <row r="2394" spans="1:20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567</v>
      </c>
      <c r="L2394">
        <v>917</v>
      </c>
      <c r="M2394">
        <v>7</v>
      </c>
      <c r="N2394" s="2">
        <v>42035</v>
      </c>
      <c r="O2394" s="19" t="str">
        <f>VLOOKUP(Coffee_data[[#This Row],[Area Code]],Location!$B$1:$E$157,2,FALSE)</f>
        <v>New York</v>
      </c>
      <c r="P2394" s="19" t="str">
        <f>VLOOKUP(Coffee_data[[#This Row],[Area Code]],Location!$B$1:$E$157,3,FALSE)</f>
        <v>East</v>
      </c>
      <c r="Q2394" s="19" t="str">
        <f>VLOOKUP(Coffee_data[[#This Row],[Area Code]],Location!$B$1:$E$157,4,FALSE)</f>
        <v>Major Market</v>
      </c>
      <c r="R2394" s="56" t="str">
        <f>HLOOKUP(Coffee_data[[#This Row],[ProductId]],Product!$B$4:$O$7,2,FALSE)</f>
        <v>Regular</v>
      </c>
      <c r="S2394" s="56" t="str">
        <f>HLOOKUP(Coffee_data[[#This Row],[ProductId]],Product!$B$4:$O$7,3,FALSE)</f>
        <v>Espresso</v>
      </c>
      <c r="T2394" s="56" t="str">
        <f>HLOOKUP(Coffee_data[[#This Row],[ProductId]],Product!$B$4:$O$7,4,FALSE)</f>
        <v>Regular Espresso</v>
      </c>
    </row>
    <row r="2395" spans="1:20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612</v>
      </c>
      <c r="L2395">
        <v>718</v>
      </c>
      <c r="M2395">
        <v>2</v>
      </c>
      <c r="N2395" s="2">
        <v>42035</v>
      </c>
      <c r="O2395" s="19" t="str">
        <f>VLOOKUP(Coffee_data[[#This Row],[Area Code]],Location!$B$1:$E$157,2,FALSE)</f>
        <v>New York</v>
      </c>
      <c r="P2395" s="19" t="str">
        <f>VLOOKUP(Coffee_data[[#This Row],[Area Code]],Location!$B$1:$E$157,3,FALSE)</f>
        <v>East</v>
      </c>
      <c r="Q2395" s="19" t="str">
        <f>VLOOKUP(Coffee_data[[#This Row],[Area Code]],Location!$B$1:$E$157,4,FALSE)</f>
        <v>Major Market</v>
      </c>
      <c r="R2395" s="56" t="str">
        <f>HLOOKUP(Coffee_data[[#This Row],[ProductId]],Product!$B$4:$O$7,2,FALSE)</f>
        <v>Regular</v>
      </c>
      <c r="S2395" s="56" t="str">
        <f>HLOOKUP(Coffee_data[[#This Row],[ProductId]],Product!$B$4:$O$7,3,FALSE)</f>
        <v>Coffee</v>
      </c>
      <c r="T2395" s="56" t="str">
        <f>HLOOKUP(Coffee_data[[#This Row],[ProductId]],Product!$B$4:$O$7,4,FALSE)</f>
        <v>Columbian</v>
      </c>
    </row>
    <row r="2396" spans="1:20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32</v>
      </c>
      <c r="J2396">
        <v>60</v>
      </c>
      <c r="K2396">
        <v>108</v>
      </c>
      <c r="L2396">
        <v>318</v>
      </c>
      <c r="M2396">
        <v>8</v>
      </c>
      <c r="N2396" s="2">
        <v>42035</v>
      </c>
      <c r="O2396" s="19" t="str">
        <f>VLOOKUP(Coffee_data[[#This Row],[Area Code]],Location!$B$1:$E$157,2,FALSE)</f>
        <v>Louisiana</v>
      </c>
      <c r="P2396" s="19" t="str">
        <f>VLOOKUP(Coffee_data[[#This Row],[Area Code]],Location!$B$1:$E$157,3,FALSE)</f>
        <v>South</v>
      </c>
      <c r="Q2396" s="19" t="str">
        <f>VLOOKUP(Coffee_data[[#This Row],[Area Code]],Location!$B$1:$E$157,4,FALSE)</f>
        <v>Small Market</v>
      </c>
      <c r="R2396" s="56" t="str">
        <f>HLOOKUP(Coffee_data[[#This Row],[ProductId]],Product!$B$4:$O$7,2,FALSE)</f>
        <v>Decaf</v>
      </c>
      <c r="S2396" s="56" t="str">
        <f>HLOOKUP(Coffee_data[[#This Row],[ProductId]],Product!$B$4:$O$7,3,FALSE)</f>
        <v>Herbal Tea</v>
      </c>
      <c r="T2396" s="56" t="str">
        <f>HLOOKUP(Coffee_data[[#This Row],[ProductId]],Product!$B$4:$O$7,4,FALSE)</f>
        <v>Chamomile</v>
      </c>
    </row>
    <row r="2397" spans="1:20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42035</v>
      </c>
      <c r="O2397" s="19" t="str">
        <f>VLOOKUP(Coffee_data[[#This Row],[Area Code]],Location!$B$1:$E$157,2,FALSE)</f>
        <v>Louisiana</v>
      </c>
      <c r="P2397" s="19" t="str">
        <f>VLOOKUP(Coffee_data[[#This Row],[Area Code]],Location!$B$1:$E$157,3,FALSE)</f>
        <v>South</v>
      </c>
      <c r="Q2397" s="19" t="str">
        <f>VLOOKUP(Coffee_data[[#This Row],[Area Code]],Location!$B$1:$E$157,4,FALSE)</f>
        <v>Small Market</v>
      </c>
      <c r="R2397" s="56" t="str">
        <f>HLOOKUP(Coffee_data[[#This Row],[ProductId]],Product!$B$4:$O$7,2,FALSE)</f>
        <v>Decaf</v>
      </c>
      <c r="S2397" s="56" t="str">
        <f>HLOOKUP(Coffee_data[[#This Row],[ProductId]],Product!$B$4:$O$7,3,FALSE)</f>
        <v>Herbal Tea</v>
      </c>
      <c r="T2397" s="56" t="str">
        <f>HLOOKUP(Coffee_data[[#This Row],[ProductId]],Product!$B$4:$O$7,4,FALSE)</f>
        <v>Lemon</v>
      </c>
    </row>
    <row r="2398" spans="1:20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42</v>
      </c>
      <c r="J2398">
        <v>70</v>
      </c>
      <c r="K2398">
        <v>108</v>
      </c>
      <c r="L2398">
        <v>504</v>
      </c>
      <c r="M2398">
        <v>2</v>
      </c>
      <c r="N2398" s="2">
        <v>42035</v>
      </c>
      <c r="O2398" s="19" t="str">
        <f>VLOOKUP(Coffee_data[[#This Row],[Area Code]],Location!$B$1:$E$157,2,FALSE)</f>
        <v>Louisiana</v>
      </c>
      <c r="P2398" s="19" t="str">
        <f>VLOOKUP(Coffee_data[[#This Row],[Area Code]],Location!$B$1:$E$157,3,FALSE)</f>
        <v>South</v>
      </c>
      <c r="Q2398" s="19" t="str">
        <f>VLOOKUP(Coffee_data[[#This Row],[Area Code]],Location!$B$1:$E$157,4,FALSE)</f>
        <v>Small Market</v>
      </c>
      <c r="R2398" s="56" t="str">
        <f>HLOOKUP(Coffee_data[[#This Row],[ProductId]],Product!$B$4:$O$7,2,FALSE)</f>
        <v>Regular</v>
      </c>
      <c r="S2398" s="56" t="str">
        <f>HLOOKUP(Coffee_data[[#This Row],[ProductId]],Product!$B$4:$O$7,3,FALSE)</f>
        <v>Coffee</v>
      </c>
      <c r="T2398" s="56" t="str">
        <f>HLOOKUP(Coffee_data[[#This Row],[ProductId]],Product!$B$4:$O$7,4,FALSE)</f>
        <v>Columbian</v>
      </c>
    </row>
    <row r="2399" spans="1:20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143</v>
      </c>
      <c r="L2399">
        <v>504</v>
      </c>
      <c r="M2399">
        <v>3</v>
      </c>
      <c r="N2399" s="2">
        <v>42035</v>
      </c>
      <c r="O2399" s="19" t="str">
        <f>VLOOKUP(Coffee_data[[#This Row],[Area Code]],Location!$B$1:$E$157,2,FALSE)</f>
        <v>Louisiana</v>
      </c>
      <c r="P2399" s="19" t="str">
        <f>VLOOKUP(Coffee_data[[#This Row],[Area Code]],Location!$B$1:$E$157,3,FALSE)</f>
        <v>South</v>
      </c>
      <c r="Q2399" s="19" t="str">
        <f>VLOOKUP(Coffee_data[[#This Row],[Area Code]],Location!$B$1:$E$157,4,FALSE)</f>
        <v>Small Market</v>
      </c>
      <c r="R2399" s="56" t="str">
        <f>HLOOKUP(Coffee_data[[#This Row],[ProductId]],Product!$B$4:$O$7,2,FALSE)</f>
        <v>Decaf</v>
      </c>
      <c r="S2399" s="56" t="str">
        <f>HLOOKUP(Coffee_data[[#This Row],[ProductId]],Product!$B$4:$O$7,3,FALSE)</f>
        <v>Coffee</v>
      </c>
      <c r="T2399" s="56" t="str">
        <f>HLOOKUP(Coffee_data[[#This Row],[ProductId]],Product!$B$4:$O$7,4,FALSE)</f>
        <v>Decaf Irish Cream</v>
      </c>
    </row>
    <row r="2400" spans="1:20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54</v>
      </c>
      <c r="J2400">
        <v>80</v>
      </c>
      <c r="K2400">
        <v>130</v>
      </c>
      <c r="L2400">
        <v>318</v>
      </c>
      <c r="M2400">
        <v>4</v>
      </c>
      <c r="N2400" s="2">
        <v>42035</v>
      </c>
      <c r="O2400" s="19" t="str">
        <f>VLOOKUP(Coffee_data[[#This Row],[Area Code]],Location!$B$1:$E$157,2,FALSE)</f>
        <v>Louisiana</v>
      </c>
      <c r="P2400" s="19" t="str">
        <f>VLOOKUP(Coffee_data[[#This Row],[Area Code]],Location!$B$1:$E$157,3,FALSE)</f>
        <v>South</v>
      </c>
      <c r="Q2400" s="19" t="str">
        <f>VLOOKUP(Coffee_data[[#This Row],[Area Code]],Location!$B$1:$E$157,4,FALSE)</f>
        <v>Small Market</v>
      </c>
      <c r="R2400" s="56" t="str">
        <f>HLOOKUP(Coffee_data[[#This Row],[ProductId]],Product!$B$4:$O$7,2,FALSE)</f>
        <v>Regular</v>
      </c>
      <c r="S2400" s="56" t="str">
        <f>HLOOKUP(Coffee_data[[#This Row],[ProductId]],Product!$B$4:$O$7,3,FALSE)</f>
        <v>Espresso</v>
      </c>
      <c r="T2400" s="56" t="str">
        <f>HLOOKUP(Coffee_data[[#This Row],[ProductId]],Product!$B$4:$O$7,4,FALSE)</f>
        <v>Caffe Latte</v>
      </c>
    </row>
    <row r="2401" spans="1:20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45</v>
      </c>
      <c r="J2401">
        <v>90</v>
      </c>
      <c r="K2401">
        <v>145</v>
      </c>
      <c r="L2401">
        <v>225</v>
      </c>
      <c r="M2401">
        <v>5</v>
      </c>
      <c r="N2401" s="2">
        <v>42035</v>
      </c>
      <c r="O2401" s="19" t="str">
        <f>VLOOKUP(Coffee_data[[#This Row],[Area Code]],Location!$B$1:$E$157,2,FALSE)</f>
        <v>Louisiana</v>
      </c>
      <c r="P2401" s="19" t="str">
        <f>VLOOKUP(Coffee_data[[#This Row],[Area Code]],Location!$B$1:$E$157,3,FALSE)</f>
        <v>South</v>
      </c>
      <c r="Q2401" s="19" t="str">
        <f>VLOOKUP(Coffee_data[[#This Row],[Area Code]],Location!$B$1:$E$157,4,FALSE)</f>
        <v>Small Market</v>
      </c>
      <c r="R2401" s="56" t="str">
        <f>HLOOKUP(Coffee_data[[#This Row],[ProductId]],Product!$B$4:$O$7,2,FALSE)</f>
        <v>Regular</v>
      </c>
      <c r="S2401" s="56" t="str">
        <f>HLOOKUP(Coffee_data[[#This Row],[ProductId]],Product!$B$4:$O$7,3,FALSE)</f>
        <v>Espresso</v>
      </c>
      <c r="T2401" s="56" t="str">
        <f>HLOOKUP(Coffee_data[[#This Row],[ProductId]],Product!$B$4:$O$7,4,FALSE)</f>
        <v>Caffe Mocha</v>
      </c>
    </row>
    <row r="2402" spans="1:20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46</v>
      </c>
      <c r="J2402">
        <v>70</v>
      </c>
      <c r="K2402">
        <v>110</v>
      </c>
      <c r="L2402">
        <v>985</v>
      </c>
      <c r="M2402">
        <v>6</v>
      </c>
      <c r="N2402" s="2">
        <v>42035</v>
      </c>
      <c r="O2402" s="19" t="str">
        <f>VLOOKUP(Coffee_data[[#This Row],[Area Code]],Location!$B$1:$E$157,2,FALSE)</f>
        <v>Louisiana</v>
      </c>
      <c r="P2402" s="19" t="str">
        <f>VLOOKUP(Coffee_data[[#This Row],[Area Code]],Location!$B$1:$E$157,3,FALSE)</f>
        <v>South</v>
      </c>
      <c r="Q2402" s="19" t="str">
        <f>VLOOKUP(Coffee_data[[#This Row],[Area Code]],Location!$B$1:$E$157,4,FALSE)</f>
        <v>Small Market</v>
      </c>
      <c r="R2402" s="56" t="str">
        <f>HLOOKUP(Coffee_data[[#This Row],[ProductId]],Product!$B$4:$O$7,2,FALSE)</f>
        <v>Decaf</v>
      </c>
      <c r="S2402" s="56" t="str">
        <f>HLOOKUP(Coffee_data[[#This Row],[ProductId]],Product!$B$4:$O$7,3,FALSE)</f>
        <v>Espresso</v>
      </c>
      <c r="T2402" s="56" t="str">
        <f>HLOOKUP(Coffee_data[[#This Row],[ProductId]],Product!$B$4:$O$7,4,FALSE)</f>
        <v>Decaf Espresso</v>
      </c>
    </row>
    <row r="2403" spans="1:20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32</v>
      </c>
      <c r="L2403">
        <v>505</v>
      </c>
      <c r="M2403">
        <v>8</v>
      </c>
      <c r="N2403" s="2">
        <v>42035</v>
      </c>
      <c r="O2403" s="19" t="str">
        <f>VLOOKUP(Coffee_data[[#This Row],[Area Code]],Location!$B$1:$E$157,2,FALSE)</f>
        <v>New Mexico</v>
      </c>
      <c r="P2403" s="19" t="str">
        <f>VLOOKUP(Coffee_data[[#This Row],[Area Code]],Location!$B$1:$E$157,3,FALSE)</f>
        <v>South</v>
      </c>
      <c r="Q2403" s="19" t="str">
        <f>VLOOKUP(Coffee_data[[#This Row],[Area Code]],Location!$B$1:$E$157,4,FALSE)</f>
        <v>Small Market</v>
      </c>
      <c r="R2403" s="56" t="str">
        <f>HLOOKUP(Coffee_data[[#This Row],[ProductId]],Product!$B$4:$O$7,2,FALSE)</f>
        <v>Decaf</v>
      </c>
      <c r="S2403" s="56" t="str">
        <f>HLOOKUP(Coffee_data[[#This Row],[ProductId]],Product!$B$4:$O$7,3,FALSE)</f>
        <v>Herbal Tea</v>
      </c>
      <c r="T2403" s="56" t="str">
        <f>HLOOKUP(Coffee_data[[#This Row],[ProductId]],Product!$B$4:$O$7,4,FALSE)</f>
        <v>Chamomile</v>
      </c>
    </row>
    <row r="2404" spans="1:20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51</v>
      </c>
      <c r="L2404">
        <v>505</v>
      </c>
      <c r="M2404">
        <v>9</v>
      </c>
      <c r="N2404" s="2">
        <v>42035</v>
      </c>
      <c r="O2404" s="19" t="str">
        <f>VLOOKUP(Coffee_data[[#This Row],[Area Code]],Location!$B$1:$E$157,2,FALSE)</f>
        <v>New Mexico</v>
      </c>
      <c r="P2404" s="19" t="str">
        <f>VLOOKUP(Coffee_data[[#This Row],[Area Code]],Location!$B$1:$E$157,3,FALSE)</f>
        <v>South</v>
      </c>
      <c r="Q2404" s="19" t="str">
        <f>VLOOKUP(Coffee_data[[#This Row],[Area Code]],Location!$B$1:$E$157,4,FALSE)</f>
        <v>Small Market</v>
      </c>
      <c r="R2404" s="56" t="str">
        <f>HLOOKUP(Coffee_data[[#This Row],[ProductId]],Product!$B$4:$O$7,2,FALSE)</f>
        <v>Decaf</v>
      </c>
      <c r="S2404" s="56" t="str">
        <f>HLOOKUP(Coffee_data[[#This Row],[ProductId]],Product!$B$4:$O$7,3,FALSE)</f>
        <v>Herbal Tea</v>
      </c>
      <c r="T2404" s="56" t="str">
        <f>HLOOKUP(Coffee_data[[#This Row],[ProductId]],Product!$B$4:$O$7,4,FALSE)</f>
        <v>Lemon</v>
      </c>
    </row>
    <row r="2405" spans="1:20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52</v>
      </c>
      <c r="J2405">
        <v>90</v>
      </c>
      <c r="K2405">
        <v>140</v>
      </c>
      <c r="L2405">
        <v>505</v>
      </c>
      <c r="M2405">
        <v>2</v>
      </c>
      <c r="N2405" s="2">
        <v>42035</v>
      </c>
      <c r="O2405" s="19" t="str">
        <f>VLOOKUP(Coffee_data[[#This Row],[Area Code]],Location!$B$1:$E$157,2,FALSE)</f>
        <v>New Mexico</v>
      </c>
      <c r="P2405" s="19" t="str">
        <f>VLOOKUP(Coffee_data[[#This Row],[Area Code]],Location!$B$1:$E$157,3,FALSE)</f>
        <v>South</v>
      </c>
      <c r="Q2405" s="19" t="str">
        <f>VLOOKUP(Coffee_data[[#This Row],[Area Code]],Location!$B$1:$E$157,4,FALSE)</f>
        <v>Small Market</v>
      </c>
      <c r="R2405" s="56" t="str">
        <f>HLOOKUP(Coffee_data[[#This Row],[ProductId]],Product!$B$4:$O$7,2,FALSE)</f>
        <v>Regular</v>
      </c>
      <c r="S2405" s="56" t="str">
        <f>HLOOKUP(Coffee_data[[#This Row],[ProductId]],Product!$B$4:$O$7,3,FALSE)</f>
        <v>Coffee</v>
      </c>
      <c r="T2405" s="56" t="str">
        <f>HLOOKUP(Coffee_data[[#This Row],[ProductId]],Product!$B$4:$O$7,4,FALSE)</f>
        <v>Columbian</v>
      </c>
    </row>
    <row r="2406" spans="1:20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95</v>
      </c>
      <c r="J2406">
        <v>20</v>
      </c>
      <c r="K2406">
        <v>120</v>
      </c>
      <c r="L2406">
        <v>505</v>
      </c>
      <c r="M2406">
        <v>3</v>
      </c>
      <c r="N2406" s="2">
        <v>42035</v>
      </c>
      <c r="O2406" s="19" t="str">
        <f>VLOOKUP(Coffee_data[[#This Row],[Area Code]],Location!$B$1:$E$157,2,FALSE)</f>
        <v>New Mexico</v>
      </c>
      <c r="P2406" s="19" t="str">
        <f>VLOOKUP(Coffee_data[[#This Row],[Area Code]],Location!$B$1:$E$157,3,FALSE)</f>
        <v>South</v>
      </c>
      <c r="Q2406" s="19" t="str">
        <f>VLOOKUP(Coffee_data[[#This Row],[Area Code]],Location!$B$1:$E$157,4,FALSE)</f>
        <v>Small Market</v>
      </c>
      <c r="R2406" s="56" t="str">
        <f>HLOOKUP(Coffee_data[[#This Row],[ProductId]],Product!$B$4:$O$7,2,FALSE)</f>
        <v>Decaf</v>
      </c>
      <c r="S2406" s="56" t="str">
        <f>HLOOKUP(Coffee_data[[#This Row],[ProductId]],Product!$B$4:$O$7,3,FALSE)</f>
        <v>Coffee</v>
      </c>
      <c r="T2406" s="56" t="str">
        <f>HLOOKUP(Coffee_data[[#This Row],[ProductId]],Product!$B$4:$O$7,4,FALSE)</f>
        <v>Decaf Irish Cream</v>
      </c>
    </row>
    <row r="2407" spans="1:20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46</v>
      </c>
      <c r="L2407">
        <v>505</v>
      </c>
      <c r="M2407">
        <v>4</v>
      </c>
      <c r="N2407" s="2">
        <v>42035</v>
      </c>
      <c r="O2407" s="19" t="str">
        <f>VLOOKUP(Coffee_data[[#This Row],[Area Code]],Location!$B$1:$E$157,2,FALSE)</f>
        <v>New Mexico</v>
      </c>
      <c r="P2407" s="19" t="str">
        <f>VLOOKUP(Coffee_data[[#This Row],[Area Code]],Location!$B$1:$E$157,3,FALSE)</f>
        <v>South</v>
      </c>
      <c r="Q2407" s="19" t="str">
        <f>VLOOKUP(Coffee_data[[#This Row],[Area Code]],Location!$B$1:$E$157,4,FALSE)</f>
        <v>Small Market</v>
      </c>
      <c r="R2407" s="56" t="str">
        <f>HLOOKUP(Coffee_data[[#This Row],[ProductId]],Product!$B$4:$O$7,2,FALSE)</f>
        <v>Regular</v>
      </c>
      <c r="S2407" s="56" t="str">
        <f>HLOOKUP(Coffee_data[[#This Row],[ProductId]],Product!$B$4:$O$7,3,FALSE)</f>
        <v>Espresso</v>
      </c>
      <c r="T2407" s="56" t="str">
        <f>HLOOKUP(Coffee_data[[#This Row],[ProductId]],Product!$B$4:$O$7,4,FALSE)</f>
        <v>Caffe Latte</v>
      </c>
    </row>
    <row r="2408" spans="1:20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25</v>
      </c>
      <c r="J2408">
        <v>50</v>
      </c>
      <c r="K2408">
        <v>80</v>
      </c>
      <c r="L2408">
        <v>505</v>
      </c>
      <c r="M2408">
        <v>5</v>
      </c>
      <c r="N2408" s="2">
        <v>42035</v>
      </c>
      <c r="O2408" s="19" t="str">
        <f>VLOOKUP(Coffee_data[[#This Row],[Area Code]],Location!$B$1:$E$157,2,FALSE)</f>
        <v>New Mexico</v>
      </c>
      <c r="P2408" s="19" t="str">
        <f>VLOOKUP(Coffee_data[[#This Row],[Area Code]],Location!$B$1:$E$157,3,FALSE)</f>
        <v>South</v>
      </c>
      <c r="Q2408" s="19" t="str">
        <f>VLOOKUP(Coffee_data[[#This Row],[Area Code]],Location!$B$1:$E$157,4,FALSE)</f>
        <v>Small Market</v>
      </c>
      <c r="R2408" s="56" t="str">
        <f>HLOOKUP(Coffee_data[[#This Row],[ProductId]],Product!$B$4:$O$7,2,FALSE)</f>
        <v>Regular</v>
      </c>
      <c r="S2408" s="56" t="str">
        <f>HLOOKUP(Coffee_data[[#This Row],[ProductId]],Product!$B$4:$O$7,3,FALSE)</f>
        <v>Espresso</v>
      </c>
      <c r="T2408" s="56" t="str">
        <f>HLOOKUP(Coffee_data[[#This Row],[ProductId]],Product!$B$4:$O$7,4,FALSE)</f>
        <v>Caffe Mocha</v>
      </c>
    </row>
    <row r="2409" spans="1:20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24</v>
      </c>
      <c r="J2409">
        <v>40</v>
      </c>
      <c r="K2409">
        <v>76</v>
      </c>
      <c r="L2409">
        <v>505</v>
      </c>
      <c r="M2409">
        <v>6</v>
      </c>
      <c r="N2409" s="2">
        <v>42035</v>
      </c>
      <c r="O2409" s="19" t="str">
        <f>VLOOKUP(Coffee_data[[#This Row],[Area Code]],Location!$B$1:$E$157,2,FALSE)</f>
        <v>New Mexico</v>
      </c>
      <c r="P2409" s="19" t="str">
        <f>VLOOKUP(Coffee_data[[#This Row],[Area Code]],Location!$B$1:$E$157,3,FALSE)</f>
        <v>South</v>
      </c>
      <c r="Q2409" s="19" t="str">
        <f>VLOOKUP(Coffee_data[[#This Row],[Area Code]],Location!$B$1:$E$157,4,FALSE)</f>
        <v>Small Market</v>
      </c>
      <c r="R2409" s="56" t="str">
        <f>HLOOKUP(Coffee_data[[#This Row],[ProductId]],Product!$B$4:$O$7,2,FALSE)</f>
        <v>Decaf</v>
      </c>
      <c r="S2409" s="56" t="str">
        <f>HLOOKUP(Coffee_data[[#This Row],[ProductId]],Product!$B$4:$O$7,3,FALSE)</f>
        <v>Espresso</v>
      </c>
      <c r="T2409" s="56" t="str">
        <f>HLOOKUP(Coffee_data[[#This Row],[ProductId]],Product!$B$4:$O$7,4,FALSE)</f>
        <v>Decaf Espresso</v>
      </c>
    </row>
    <row r="2410" spans="1:20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42</v>
      </c>
      <c r="J2410">
        <v>60</v>
      </c>
      <c r="K2410">
        <v>118</v>
      </c>
      <c r="L2410">
        <v>580</v>
      </c>
      <c r="M2410">
        <v>8</v>
      </c>
      <c r="N2410" s="2">
        <v>42035</v>
      </c>
      <c r="O2410" s="19" t="str">
        <f>VLOOKUP(Coffee_data[[#This Row],[Area Code]],Location!$B$1:$E$157,2,FALSE)</f>
        <v>Oklahoma</v>
      </c>
      <c r="P2410" s="19" t="str">
        <f>VLOOKUP(Coffee_data[[#This Row],[Area Code]],Location!$B$1:$E$157,3,FALSE)</f>
        <v>South</v>
      </c>
      <c r="Q2410" s="19" t="str">
        <f>VLOOKUP(Coffee_data[[#This Row],[Area Code]],Location!$B$1:$E$157,4,FALSE)</f>
        <v>Small Market</v>
      </c>
      <c r="R2410" s="56" t="str">
        <f>HLOOKUP(Coffee_data[[#This Row],[ProductId]],Product!$B$4:$O$7,2,FALSE)</f>
        <v>Decaf</v>
      </c>
      <c r="S2410" s="56" t="str">
        <f>HLOOKUP(Coffee_data[[#This Row],[ProductId]],Product!$B$4:$O$7,3,FALSE)</f>
        <v>Herbal Tea</v>
      </c>
      <c r="T2410" s="56" t="str">
        <f>HLOOKUP(Coffee_data[[#This Row],[ProductId]],Product!$B$4:$O$7,4,FALSE)</f>
        <v>Chamomile</v>
      </c>
    </row>
    <row r="2411" spans="1:20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71</v>
      </c>
      <c r="J2411">
        <v>130</v>
      </c>
      <c r="K2411">
        <v>210</v>
      </c>
      <c r="L2411">
        <v>405</v>
      </c>
      <c r="M2411">
        <v>9</v>
      </c>
      <c r="N2411" s="2">
        <v>42035</v>
      </c>
      <c r="O2411" s="19" t="str">
        <f>VLOOKUP(Coffee_data[[#This Row],[Area Code]],Location!$B$1:$E$157,2,FALSE)</f>
        <v>Oklahoma</v>
      </c>
      <c r="P2411" s="19" t="str">
        <f>VLOOKUP(Coffee_data[[#This Row],[Area Code]],Location!$B$1:$E$157,3,FALSE)</f>
        <v>South</v>
      </c>
      <c r="Q2411" s="19" t="str">
        <f>VLOOKUP(Coffee_data[[#This Row],[Area Code]],Location!$B$1:$E$157,4,FALSE)</f>
        <v>Small Market</v>
      </c>
      <c r="R2411" s="56" t="str">
        <f>HLOOKUP(Coffee_data[[#This Row],[ProductId]],Product!$B$4:$O$7,2,FALSE)</f>
        <v>Decaf</v>
      </c>
      <c r="S2411" s="56" t="str">
        <f>HLOOKUP(Coffee_data[[#This Row],[ProductId]],Product!$B$4:$O$7,3,FALSE)</f>
        <v>Herbal Tea</v>
      </c>
      <c r="T2411" s="56" t="str">
        <f>HLOOKUP(Coffee_data[[#This Row],[ProductId]],Product!$B$4:$O$7,4,FALSE)</f>
        <v>Lemon</v>
      </c>
    </row>
    <row r="2412" spans="1:20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48</v>
      </c>
      <c r="J2412">
        <v>70</v>
      </c>
      <c r="K2412">
        <v>122</v>
      </c>
      <c r="L2412">
        <v>405</v>
      </c>
      <c r="M2412">
        <v>2</v>
      </c>
      <c r="N2412" s="2">
        <v>42035</v>
      </c>
      <c r="O2412" s="19" t="str">
        <f>VLOOKUP(Coffee_data[[#This Row],[Area Code]],Location!$B$1:$E$157,2,FALSE)</f>
        <v>Oklahoma</v>
      </c>
      <c r="P2412" s="19" t="str">
        <f>VLOOKUP(Coffee_data[[#This Row],[Area Code]],Location!$B$1:$E$157,3,FALSE)</f>
        <v>South</v>
      </c>
      <c r="Q2412" s="19" t="str">
        <f>VLOOKUP(Coffee_data[[#This Row],[Area Code]],Location!$B$1:$E$157,4,FALSE)</f>
        <v>Small Market</v>
      </c>
      <c r="R2412" s="56" t="str">
        <f>HLOOKUP(Coffee_data[[#This Row],[ProductId]],Product!$B$4:$O$7,2,FALSE)</f>
        <v>Regular</v>
      </c>
      <c r="S2412" s="56" t="str">
        <f>HLOOKUP(Coffee_data[[#This Row],[ProductId]],Product!$B$4:$O$7,3,FALSE)</f>
        <v>Coffee</v>
      </c>
      <c r="T2412" s="56" t="str">
        <f>HLOOKUP(Coffee_data[[#This Row],[ProductId]],Product!$B$4:$O$7,4,FALSE)</f>
        <v>Columbian</v>
      </c>
    </row>
    <row r="2413" spans="1:20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43</v>
      </c>
      <c r="J2413">
        <v>60</v>
      </c>
      <c r="K2413">
        <v>100</v>
      </c>
      <c r="L2413">
        <v>580</v>
      </c>
      <c r="M2413">
        <v>3</v>
      </c>
      <c r="N2413" s="2">
        <v>42035</v>
      </c>
      <c r="O2413" s="19" t="str">
        <f>VLOOKUP(Coffee_data[[#This Row],[Area Code]],Location!$B$1:$E$157,2,FALSE)</f>
        <v>Oklahoma</v>
      </c>
      <c r="P2413" s="19" t="str">
        <f>VLOOKUP(Coffee_data[[#This Row],[Area Code]],Location!$B$1:$E$157,3,FALSE)</f>
        <v>South</v>
      </c>
      <c r="Q2413" s="19" t="str">
        <f>VLOOKUP(Coffee_data[[#This Row],[Area Code]],Location!$B$1:$E$157,4,FALSE)</f>
        <v>Small Market</v>
      </c>
      <c r="R2413" s="56" t="str">
        <f>HLOOKUP(Coffee_data[[#This Row],[ProductId]],Product!$B$4:$O$7,2,FALSE)</f>
        <v>Decaf</v>
      </c>
      <c r="S2413" s="56" t="str">
        <f>HLOOKUP(Coffee_data[[#This Row],[ProductId]],Product!$B$4:$O$7,3,FALSE)</f>
        <v>Coffee</v>
      </c>
      <c r="T2413" s="56" t="str">
        <f>HLOOKUP(Coffee_data[[#This Row],[ProductId]],Product!$B$4:$O$7,4,FALSE)</f>
        <v>Decaf Irish Cream</v>
      </c>
    </row>
    <row r="2414" spans="1:20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66</v>
      </c>
      <c r="J2414">
        <v>100</v>
      </c>
      <c r="K2414">
        <v>166</v>
      </c>
      <c r="L2414">
        <v>580</v>
      </c>
      <c r="M2414">
        <v>4</v>
      </c>
      <c r="N2414" s="2">
        <v>42035</v>
      </c>
      <c r="O2414" s="19" t="str">
        <f>VLOOKUP(Coffee_data[[#This Row],[Area Code]],Location!$B$1:$E$157,2,FALSE)</f>
        <v>Oklahoma</v>
      </c>
      <c r="P2414" s="19" t="str">
        <f>VLOOKUP(Coffee_data[[#This Row],[Area Code]],Location!$B$1:$E$157,3,FALSE)</f>
        <v>South</v>
      </c>
      <c r="Q2414" s="19" t="str">
        <f>VLOOKUP(Coffee_data[[#This Row],[Area Code]],Location!$B$1:$E$157,4,FALSE)</f>
        <v>Small Market</v>
      </c>
      <c r="R2414" s="56" t="str">
        <f>HLOOKUP(Coffee_data[[#This Row],[ProductId]],Product!$B$4:$O$7,2,FALSE)</f>
        <v>Regular</v>
      </c>
      <c r="S2414" s="56" t="str">
        <f>HLOOKUP(Coffee_data[[#This Row],[ProductId]],Product!$B$4:$O$7,3,FALSE)</f>
        <v>Espresso</v>
      </c>
      <c r="T2414" s="56" t="str">
        <f>HLOOKUP(Coffee_data[[#This Row],[ProductId]],Product!$B$4:$O$7,4,FALSE)</f>
        <v>Caffe Latte</v>
      </c>
    </row>
    <row r="2415" spans="1:20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42035</v>
      </c>
      <c r="O2415" s="19" t="str">
        <f>VLOOKUP(Coffee_data[[#This Row],[Area Code]],Location!$B$1:$E$157,2,FALSE)</f>
        <v>Oklahoma</v>
      </c>
      <c r="P2415" s="19" t="str">
        <f>VLOOKUP(Coffee_data[[#This Row],[Area Code]],Location!$B$1:$E$157,3,FALSE)</f>
        <v>South</v>
      </c>
      <c r="Q2415" s="19" t="str">
        <f>VLOOKUP(Coffee_data[[#This Row],[Area Code]],Location!$B$1:$E$157,4,FALSE)</f>
        <v>Small Market</v>
      </c>
      <c r="R2415" s="56" t="str">
        <f>HLOOKUP(Coffee_data[[#This Row],[ProductId]],Product!$B$4:$O$7,2,FALSE)</f>
        <v>Regular</v>
      </c>
      <c r="S2415" s="56" t="str">
        <f>HLOOKUP(Coffee_data[[#This Row],[ProductId]],Product!$B$4:$O$7,3,FALSE)</f>
        <v>Espresso</v>
      </c>
      <c r="T2415" s="56" t="str">
        <f>HLOOKUP(Coffee_data[[#This Row],[ProductId]],Product!$B$4:$O$7,4,FALSE)</f>
        <v>Caffe Mocha</v>
      </c>
    </row>
    <row r="2416" spans="1:20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54</v>
      </c>
      <c r="J2416">
        <v>110</v>
      </c>
      <c r="K2416">
        <v>170</v>
      </c>
      <c r="L2416">
        <v>405</v>
      </c>
      <c r="M2416">
        <v>6</v>
      </c>
      <c r="N2416" s="2">
        <v>42035</v>
      </c>
      <c r="O2416" s="19" t="str">
        <f>VLOOKUP(Coffee_data[[#This Row],[Area Code]],Location!$B$1:$E$157,2,FALSE)</f>
        <v>Oklahoma</v>
      </c>
      <c r="P2416" s="19" t="str">
        <f>VLOOKUP(Coffee_data[[#This Row],[Area Code]],Location!$B$1:$E$157,3,FALSE)</f>
        <v>South</v>
      </c>
      <c r="Q2416" s="19" t="str">
        <f>VLOOKUP(Coffee_data[[#This Row],[Area Code]],Location!$B$1:$E$157,4,FALSE)</f>
        <v>Small Market</v>
      </c>
      <c r="R2416" s="56" t="str">
        <f>HLOOKUP(Coffee_data[[#This Row],[ProductId]],Product!$B$4:$O$7,2,FALSE)</f>
        <v>Decaf</v>
      </c>
      <c r="S2416" s="56" t="str">
        <f>HLOOKUP(Coffee_data[[#This Row],[ProductId]],Product!$B$4:$O$7,3,FALSE)</f>
        <v>Espresso</v>
      </c>
      <c r="T2416" s="56" t="str">
        <f>HLOOKUP(Coffee_data[[#This Row],[ProductId]],Product!$B$4:$O$7,4,FALSE)</f>
        <v>Decaf Espresso</v>
      </c>
    </row>
    <row r="2417" spans="1:20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42</v>
      </c>
      <c r="J2417">
        <v>80</v>
      </c>
      <c r="K2417">
        <v>122</v>
      </c>
      <c r="L2417">
        <v>915</v>
      </c>
      <c r="M2417">
        <v>8</v>
      </c>
      <c r="N2417" s="2">
        <v>42035</v>
      </c>
      <c r="O2417" s="19" t="str">
        <f>VLOOKUP(Coffee_data[[#This Row],[Area Code]],Location!$B$1:$E$157,2,FALSE)</f>
        <v>Texas</v>
      </c>
      <c r="P2417" s="19" t="str">
        <f>VLOOKUP(Coffee_data[[#This Row],[Area Code]],Location!$B$1:$E$157,3,FALSE)</f>
        <v>South</v>
      </c>
      <c r="Q2417" s="19" t="str">
        <f>VLOOKUP(Coffee_data[[#This Row],[Area Code]],Location!$B$1:$E$157,4,FALSE)</f>
        <v>Major Market</v>
      </c>
      <c r="R2417" s="56" t="str">
        <f>HLOOKUP(Coffee_data[[#This Row],[ProductId]],Product!$B$4:$O$7,2,FALSE)</f>
        <v>Decaf</v>
      </c>
      <c r="S2417" s="56" t="str">
        <f>HLOOKUP(Coffee_data[[#This Row],[ProductId]],Product!$B$4:$O$7,3,FALSE)</f>
        <v>Herbal Tea</v>
      </c>
      <c r="T2417" s="56" t="str">
        <f>HLOOKUP(Coffee_data[[#This Row],[ProductId]],Product!$B$4:$O$7,4,FALSE)</f>
        <v>Chamomile</v>
      </c>
    </row>
    <row r="2418" spans="1:20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49</v>
      </c>
      <c r="J2418">
        <v>80</v>
      </c>
      <c r="K2418">
        <v>129</v>
      </c>
      <c r="L2418">
        <v>325</v>
      </c>
      <c r="M2418">
        <v>9</v>
      </c>
      <c r="N2418" s="2">
        <v>42035</v>
      </c>
      <c r="O2418" s="19" t="str">
        <f>VLOOKUP(Coffee_data[[#This Row],[Area Code]],Location!$B$1:$E$157,2,FALSE)</f>
        <v>Texas</v>
      </c>
      <c r="P2418" s="19" t="str">
        <f>VLOOKUP(Coffee_data[[#This Row],[Area Code]],Location!$B$1:$E$157,3,FALSE)</f>
        <v>South</v>
      </c>
      <c r="Q2418" s="19" t="str">
        <f>VLOOKUP(Coffee_data[[#This Row],[Area Code]],Location!$B$1:$E$157,4,FALSE)</f>
        <v>Major Market</v>
      </c>
      <c r="R2418" s="56" t="str">
        <f>HLOOKUP(Coffee_data[[#This Row],[ProductId]],Product!$B$4:$O$7,2,FALSE)</f>
        <v>Decaf</v>
      </c>
      <c r="S2418" s="56" t="str">
        <f>HLOOKUP(Coffee_data[[#This Row],[ProductId]],Product!$B$4:$O$7,3,FALSE)</f>
        <v>Herbal Tea</v>
      </c>
      <c r="T2418" s="56" t="str">
        <f>HLOOKUP(Coffee_data[[#This Row],[ProductId]],Product!$B$4:$O$7,4,FALSE)</f>
        <v>Lemon</v>
      </c>
    </row>
    <row r="2419" spans="1:20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257</v>
      </c>
      <c r="J2419">
        <v>320</v>
      </c>
      <c r="K2419">
        <v>582</v>
      </c>
      <c r="L2419">
        <v>430</v>
      </c>
      <c r="M2419">
        <v>2</v>
      </c>
      <c r="N2419" s="2">
        <v>42035</v>
      </c>
      <c r="O2419" s="19" t="str">
        <f>VLOOKUP(Coffee_data[[#This Row],[Area Code]],Location!$B$1:$E$157,2,FALSE)</f>
        <v>Texas</v>
      </c>
      <c r="P2419" s="19" t="str">
        <f>VLOOKUP(Coffee_data[[#This Row],[Area Code]],Location!$B$1:$E$157,3,FALSE)</f>
        <v>South</v>
      </c>
      <c r="Q2419" s="19" t="str">
        <f>VLOOKUP(Coffee_data[[#This Row],[Area Code]],Location!$B$1:$E$157,4,FALSE)</f>
        <v>Major Market</v>
      </c>
      <c r="R2419" s="56" t="str">
        <f>HLOOKUP(Coffee_data[[#This Row],[ProductId]],Product!$B$4:$O$7,2,FALSE)</f>
        <v>Regular</v>
      </c>
      <c r="S2419" s="56" t="str">
        <f>HLOOKUP(Coffee_data[[#This Row],[ProductId]],Product!$B$4:$O$7,3,FALSE)</f>
        <v>Coffee</v>
      </c>
      <c r="T2419" s="56" t="str">
        <f>HLOOKUP(Coffee_data[[#This Row],[ProductId]],Product!$B$4:$O$7,4,FALSE)</f>
        <v>Columbian</v>
      </c>
    </row>
    <row r="2420" spans="1:20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89</v>
      </c>
      <c r="J2420">
        <v>130</v>
      </c>
      <c r="K2420">
        <v>230</v>
      </c>
      <c r="L2420">
        <v>430</v>
      </c>
      <c r="M2420">
        <v>3</v>
      </c>
      <c r="N2420" s="2">
        <v>42035</v>
      </c>
      <c r="O2420" s="19" t="str">
        <f>VLOOKUP(Coffee_data[[#This Row],[Area Code]],Location!$B$1:$E$157,2,FALSE)</f>
        <v>Texas</v>
      </c>
      <c r="P2420" s="19" t="str">
        <f>VLOOKUP(Coffee_data[[#This Row],[Area Code]],Location!$B$1:$E$157,3,FALSE)</f>
        <v>South</v>
      </c>
      <c r="Q2420" s="19" t="str">
        <f>VLOOKUP(Coffee_data[[#This Row],[Area Code]],Location!$B$1:$E$157,4,FALSE)</f>
        <v>Major Market</v>
      </c>
      <c r="R2420" s="56" t="str">
        <f>HLOOKUP(Coffee_data[[#This Row],[ProductId]],Product!$B$4:$O$7,2,FALSE)</f>
        <v>Decaf</v>
      </c>
      <c r="S2420" s="56" t="str">
        <f>HLOOKUP(Coffee_data[[#This Row],[ProductId]],Product!$B$4:$O$7,3,FALSE)</f>
        <v>Coffee</v>
      </c>
      <c r="T2420" s="56" t="str">
        <f>HLOOKUP(Coffee_data[[#This Row],[ProductId]],Product!$B$4:$O$7,4,FALSE)</f>
        <v>Decaf Irish Cream</v>
      </c>
    </row>
    <row r="2421" spans="1:20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56</v>
      </c>
      <c r="J2421">
        <v>100</v>
      </c>
      <c r="K2421">
        <v>164</v>
      </c>
      <c r="L2421">
        <v>956</v>
      </c>
      <c r="M2421">
        <v>4</v>
      </c>
      <c r="N2421" s="2">
        <v>42035</v>
      </c>
      <c r="O2421" s="19" t="str">
        <f>VLOOKUP(Coffee_data[[#This Row],[Area Code]],Location!$B$1:$E$157,2,FALSE)</f>
        <v>Texas</v>
      </c>
      <c r="P2421" s="19" t="str">
        <f>VLOOKUP(Coffee_data[[#This Row],[Area Code]],Location!$B$1:$E$157,3,FALSE)</f>
        <v>South</v>
      </c>
      <c r="Q2421" s="19" t="str">
        <f>VLOOKUP(Coffee_data[[#This Row],[Area Code]],Location!$B$1:$E$157,4,FALSE)</f>
        <v>Major Market</v>
      </c>
      <c r="R2421" s="56" t="str">
        <f>HLOOKUP(Coffee_data[[#This Row],[ProductId]],Product!$B$4:$O$7,2,FALSE)</f>
        <v>Regular</v>
      </c>
      <c r="S2421" s="56" t="str">
        <f>HLOOKUP(Coffee_data[[#This Row],[ProductId]],Product!$B$4:$O$7,3,FALSE)</f>
        <v>Espresso</v>
      </c>
      <c r="T2421" s="56" t="str">
        <f>HLOOKUP(Coffee_data[[#This Row],[ProductId]],Product!$B$4:$O$7,4,FALSE)</f>
        <v>Caffe Latte</v>
      </c>
    </row>
    <row r="2422" spans="1:20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42035</v>
      </c>
      <c r="O2422" s="19" t="str">
        <f>VLOOKUP(Coffee_data[[#This Row],[Area Code]],Location!$B$1:$E$157,2,FALSE)</f>
        <v>Texas</v>
      </c>
      <c r="P2422" s="19" t="str">
        <f>VLOOKUP(Coffee_data[[#This Row],[Area Code]],Location!$B$1:$E$157,3,FALSE)</f>
        <v>South</v>
      </c>
      <c r="Q2422" s="19" t="str">
        <f>VLOOKUP(Coffee_data[[#This Row],[Area Code]],Location!$B$1:$E$157,4,FALSE)</f>
        <v>Major Market</v>
      </c>
      <c r="R2422" s="56" t="str">
        <f>HLOOKUP(Coffee_data[[#This Row],[ProductId]],Product!$B$4:$O$7,2,FALSE)</f>
        <v>Regular</v>
      </c>
      <c r="S2422" s="56" t="str">
        <f>HLOOKUP(Coffee_data[[#This Row],[ProductId]],Product!$B$4:$O$7,3,FALSE)</f>
        <v>Espresso</v>
      </c>
      <c r="T2422" s="56" t="str">
        <f>HLOOKUP(Coffee_data[[#This Row],[ProductId]],Product!$B$4:$O$7,4,FALSE)</f>
        <v>Caffe Mocha</v>
      </c>
    </row>
    <row r="2423" spans="1:20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42035</v>
      </c>
      <c r="O2423" s="19" t="str">
        <f>VLOOKUP(Coffee_data[[#This Row],[Area Code]],Location!$B$1:$E$157,2,FALSE)</f>
        <v>Texas</v>
      </c>
      <c r="P2423" s="19" t="str">
        <f>VLOOKUP(Coffee_data[[#This Row],[Area Code]],Location!$B$1:$E$157,3,FALSE)</f>
        <v>South</v>
      </c>
      <c r="Q2423" s="19" t="str">
        <f>VLOOKUP(Coffee_data[[#This Row],[Area Code]],Location!$B$1:$E$157,4,FALSE)</f>
        <v>Major Market</v>
      </c>
      <c r="R2423" s="56" t="str">
        <f>HLOOKUP(Coffee_data[[#This Row],[ProductId]],Product!$B$4:$O$7,2,FALSE)</f>
        <v>Decaf</v>
      </c>
      <c r="S2423" s="56" t="str">
        <f>HLOOKUP(Coffee_data[[#This Row],[ProductId]],Product!$B$4:$O$7,3,FALSE)</f>
        <v>Espresso</v>
      </c>
      <c r="T2423" s="56" t="str">
        <f>HLOOKUP(Coffee_data[[#This Row],[ProductId]],Product!$B$4:$O$7,4,FALSE)</f>
        <v>Decaf Espresso</v>
      </c>
    </row>
    <row r="2424" spans="1:20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72</v>
      </c>
      <c r="L2424">
        <v>435</v>
      </c>
      <c r="M2424">
        <v>8</v>
      </c>
      <c r="N2424" s="2">
        <v>42035</v>
      </c>
      <c r="O2424" s="19" t="str">
        <f>VLOOKUP(Coffee_data[[#This Row],[Area Code]],Location!$B$1:$E$157,2,FALSE)</f>
        <v>Utah</v>
      </c>
      <c r="P2424" s="19" t="str">
        <f>VLOOKUP(Coffee_data[[#This Row],[Area Code]],Location!$B$1:$E$157,3,FALSE)</f>
        <v>West</v>
      </c>
      <c r="Q2424" s="19" t="str">
        <f>VLOOKUP(Coffee_data[[#This Row],[Area Code]],Location!$B$1:$E$157,4,FALSE)</f>
        <v>Small Market</v>
      </c>
      <c r="R2424" s="56" t="str">
        <f>HLOOKUP(Coffee_data[[#This Row],[ProductId]],Product!$B$4:$O$7,2,FALSE)</f>
        <v>Decaf</v>
      </c>
      <c r="S2424" s="56" t="str">
        <f>HLOOKUP(Coffee_data[[#This Row],[ProductId]],Product!$B$4:$O$7,3,FALSE)</f>
        <v>Herbal Tea</v>
      </c>
      <c r="T2424" s="56" t="str">
        <f>HLOOKUP(Coffee_data[[#This Row],[ProductId]],Product!$B$4:$O$7,4,FALSE)</f>
        <v>Chamomile</v>
      </c>
    </row>
    <row r="2425" spans="1:20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109</v>
      </c>
      <c r="L2425">
        <v>435</v>
      </c>
      <c r="M2425">
        <v>9</v>
      </c>
      <c r="N2425" s="2">
        <v>42035</v>
      </c>
      <c r="O2425" s="19" t="str">
        <f>VLOOKUP(Coffee_data[[#This Row],[Area Code]],Location!$B$1:$E$157,2,FALSE)</f>
        <v>Utah</v>
      </c>
      <c r="P2425" s="19" t="str">
        <f>VLOOKUP(Coffee_data[[#This Row],[Area Code]],Location!$B$1:$E$157,3,FALSE)</f>
        <v>West</v>
      </c>
      <c r="Q2425" s="19" t="str">
        <f>VLOOKUP(Coffee_data[[#This Row],[Area Code]],Location!$B$1:$E$157,4,FALSE)</f>
        <v>Small Market</v>
      </c>
      <c r="R2425" s="56" t="str">
        <f>HLOOKUP(Coffee_data[[#This Row],[ProductId]],Product!$B$4:$O$7,2,FALSE)</f>
        <v>Decaf</v>
      </c>
      <c r="S2425" s="56" t="str">
        <f>HLOOKUP(Coffee_data[[#This Row],[ProductId]],Product!$B$4:$O$7,3,FALSE)</f>
        <v>Herbal Tea</v>
      </c>
      <c r="T2425" s="56" t="str">
        <f>HLOOKUP(Coffee_data[[#This Row],[ProductId]],Product!$B$4:$O$7,4,FALSE)</f>
        <v>Lemon</v>
      </c>
    </row>
    <row r="2426" spans="1:20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80</v>
      </c>
      <c r="J2426">
        <v>10</v>
      </c>
      <c r="K2426">
        <v>70</v>
      </c>
      <c r="L2426">
        <v>435</v>
      </c>
      <c r="M2426">
        <v>10</v>
      </c>
      <c r="N2426" s="2">
        <v>42035</v>
      </c>
      <c r="O2426" s="19" t="str">
        <f>VLOOKUP(Coffee_data[[#This Row],[Area Code]],Location!$B$1:$E$157,2,FALSE)</f>
        <v>Utah</v>
      </c>
      <c r="P2426" s="19" t="str">
        <f>VLOOKUP(Coffee_data[[#This Row],[Area Code]],Location!$B$1:$E$157,3,FALSE)</f>
        <v>West</v>
      </c>
      <c r="Q2426" s="19" t="str">
        <f>VLOOKUP(Coffee_data[[#This Row],[Area Code]],Location!$B$1:$E$157,4,FALSE)</f>
        <v>Small Market</v>
      </c>
      <c r="R2426" s="56" t="str">
        <f>HLOOKUP(Coffee_data[[#This Row],[ProductId]],Product!$B$4:$O$7,2,FALSE)</f>
        <v>Decaf</v>
      </c>
      <c r="S2426" s="56" t="str">
        <f>HLOOKUP(Coffee_data[[#This Row],[ProductId]],Product!$B$4:$O$7,3,FALSE)</f>
        <v>Herbal Tea</v>
      </c>
      <c r="T2426" s="56" t="str">
        <f>HLOOKUP(Coffee_data[[#This Row],[ProductId]],Product!$B$4:$O$7,4,FALSE)</f>
        <v>Mint</v>
      </c>
    </row>
    <row r="2427" spans="1:20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42035</v>
      </c>
      <c r="O2427" s="19" t="str">
        <f>VLOOKUP(Coffee_data[[#This Row],[Area Code]],Location!$B$1:$E$157,2,FALSE)</f>
        <v>Utah</v>
      </c>
      <c r="P2427" s="19" t="str">
        <f>VLOOKUP(Coffee_data[[#This Row],[Area Code]],Location!$B$1:$E$157,3,FALSE)</f>
        <v>West</v>
      </c>
      <c r="Q2427" s="19" t="str">
        <f>VLOOKUP(Coffee_data[[#This Row],[Area Code]],Location!$B$1:$E$157,4,FALSE)</f>
        <v>Small Market</v>
      </c>
      <c r="R2427" s="56" t="str">
        <f>HLOOKUP(Coffee_data[[#This Row],[ProductId]],Product!$B$4:$O$7,2,FALSE)</f>
        <v>Regular</v>
      </c>
      <c r="S2427" s="56" t="str">
        <f>HLOOKUP(Coffee_data[[#This Row],[ProductId]],Product!$B$4:$O$7,3,FALSE)</f>
        <v>Tea</v>
      </c>
      <c r="T2427" s="56" t="str">
        <f>HLOOKUP(Coffee_data[[#This Row],[ProductId]],Product!$B$4:$O$7,4,FALSE)</f>
        <v>Darjeeling</v>
      </c>
    </row>
    <row r="2428" spans="1:20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62</v>
      </c>
      <c r="L2428">
        <v>801</v>
      </c>
      <c r="M2428">
        <v>12</v>
      </c>
      <c r="N2428" s="2">
        <v>42035</v>
      </c>
      <c r="O2428" s="19" t="str">
        <f>VLOOKUP(Coffee_data[[#This Row],[Area Code]],Location!$B$1:$E$157,2,FALSE)</f>
        <v>Utah</v>
      </c>
      <c r="P2428" s="19" t="str">
        <f>VLOOKUP(Coffee_data[[#This Row],[Area Code]],Location!$B$1:$E$157,3,FALSE)</f>
        <v>West</v>
      </c>
      <c r="Q2428" s="19" t="str">
        <f>VLOOKUP(Coffee_data[[#This Row],[Area Code]],Location!$B$1:$E$157,4,FALSE)</f>
        <v>Small Market</v>
      </c>
      <c r="R2428" s="56" t="str">
        <f>HLOOKUP(Coffee_data[[#This Row],[ProductId]],Product!$B$4:$O$7,2,FALSE)</f>
        <v>Regular</v>
      </c>
      <c r="S2428" s="56" t="str">
        <f>HLOOKUP(Coffee_data[[#This Row],[ProductId]],Product!$B$4:$O$7,3,FALSE)</f>
        <v>Tea</v>
      </c>
      <c r="T2428" s="56" t="str">
        <f>HLOOKUP(Coffee_data[[#This Row],[ProductId]],Product!$B$4:$O$7,4,FALSE)</f>
        <v>Earl Grey</v>
      </c>
    </row>
    <row r="2429" spans="1:20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42035</v>
      </c>
      <c r="O2429" s="19" t="str">
        <f>VLOOKUP(Coffee_data[[#This Row],[Area Code]],Location!$B$1:$E$157,2,FALSE)</f>
        <v>Utah</v>
      </c>
      <c r="P2429" s="19" t="str">
        <f>VLOOKUP(Coffee_data[[#This Row],[Area Code]],Location!$B$1:$E$157,3,FALSE)</f>
        <v>West</v>
      </c>
      <c r="Q2429" s="19" t="str">
        <f>VLOOKUP(Coffee_data[[#This Row],[Area Code]],Location!$B$1:$E$157,4,FALSE)</f>
        <v>Small Market</v>
      </c>
      <c r="R2429" s="56" t="str">
        <f>HLOOKUP(Coffee_data[[#This Row],[ProductId]],Product!$B$4:$O$7,2,FALSE)</f>
        <v>Regular</v>
      </c>
      <c r="S2429" s="56" t="str">
        <f>HLOOKUP(Coffee_data[[#This Row],[ProductId]],Product!$B$4:$O$7,3,FALSE)</f>
        <v>Tea</v>
      </c>
      <c r="T2429" s="56" t="str">
        <f>HLOOKUP(Coffee_data[[#This Row],[ProductId]],Product!$B$4:$O$7,4,FALSE)</f>
        <v>Green Tea</v>
      </c>
    </row>
    <row r="2430" spans="1:20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46</v>
      </c>
      <c r="J2430">
        <v>70</v>
      </c>
      <c r="K2430">
        <v>104</v>
      </c>
      <c r="L2430">
        <v>435</v>
      </c>
      <c r="M2430">
        <v>6</v>
      </c>
      <c r="N2430" s="2">
        <v>42035</v>
      </c>
      <c r="O2430" s="19" t="str">
        <f>VLOOKUP(Coffee_data[[#This Row],[Area Code]],Location!$B$1:$E$157,2,FALSE)</f>
        <v>Utah</v>
      </c>
      <c r="P2430" s="19" t="str">
        <f>VLOOKUP(Coffee_data[[#This Row],[Area Code]],Location!$B$1:$E$157,3,FALSE)</f>
        <v>West</v>
      </c>
      <c r="Q2430" s="19" t="str">
        <f>VLOOKUP(Coffee_data[[#This Row],[Area Code]],Location!$B$1:$E$157,4,FALSE)</f>
        <v>Small Market</v>
      </c>
      <c r="R2430" s="56" t="str">
        <f>HLOOKUP(Coffee_data[[#This Row],[ProductId]],Product!$B$4:$O$7,2,FALSE)</f>
        <v>Decaf</v>
      </c>
      <c r="S2430" s="56" t="str">
        <f>HLOOKUP(Coffee_data[[#This Row],[ProductId]],Product!$B$4:$O$7,3,FALSE)</f>
        <v>Espresso</v>
      </c>
      <c r="T2430" s="56" t="str">
        <f>HLOOKUP(Coffee_data[[#This Row],[ProductId]],Product!$B$4:$O$7,4,FALSE)</f>
        <v>Decaf Espresso</v>
      </c>
    </row>
    <row r="2431" spans="1:20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199</v>
      </c>
      <c r="L2431">
        <v>801</v>
      </c>
      <c r="M2431">
        <v>1</v>
      </c>
      <c r="N2431" s="2">
        <v>42035</v>
      </c>
      <c r="O2431" s="19" t="str">
        <f>VLOOKUP(Coffee_data[[#This Row],[Area Code]],Location!$B$1:$E$157,2,FALSE)</f>
        <v>Utah</v>
      </c>
      <c r="P2431" s="19" t="str">
        <f>VLOOKUP(Coffee_data[[#This Row],[Area Code]],Location!$B$1:$E$157,3,FALSE)</f>
        <v>West</v>
      </c>
      <c r="Q2431" s="19" t="str">
        <f>VLOOKUP(Coffee_data[[#This Row],[Area Code]],Location!$B$1:$E$157,4,FALSE)</f>
        <v>Small Market</v>
      </c>
      <c r="R2431" s="56" t="str">
        <f>HLOOKUP(Coffee_data[[#This Row],[ProductId]],Product!$B$4:$O$7,2,FALSE)</f>
        <v>Regular</v>
      </c>
      <c r="S2431" s="56" t="str">
        <f>HLOOKUP(Coffee_data[[#This Row],[ProductId]],Product!$B$4:$O$7,3,FALSE)</f>
        <v>Coffee</v>
      </c>
      <c r="T2431" s="56" t="str">
        <f>HLOOKUP(Coffee_data[[#This Row],[ProductId]],Product!$B$4:$O$7,4,FALSE)</f>
        <v>Amaretto</v>
      </c>
    </row>
    <row r="2432" spans="1:20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62</v>
      </c>
      <c r="J2432">
        <v>100</v>
      </c>
      <c r="K2432">
        <v>160</v>
      </c>
      <c r="L2432">
        <v>435</v>
      </c>
      <c r="M2432">
        <v>2</v>
      </c>
      <c r="N2432" s="2">
        <v>42035</v>
      </c>
      <c r="O2432" s="19" t="str">
        <f>VLOOKUP(Coffee_data[[#This Row],[Area Code]],Location!$B$1:$E$157,2,FALSE)</f>
        <v>Utah</v>
      </c>
      <c r="P2432" s="19" t="str">
        <f>VLOOKUP(Coffee_data[[#This Row],[Area Code]],Location!$B$1:$E$157,3,FALSE)</f>
        <v>West</v>
      </c>
      <c r="Q2432" s="19" t="str">
        <f>VLOOKUP(Coffee_data[[#This Row],[Area Code]],Location!$B$1:$E$157,4,FALSE)</f>
        <v>Small Market</v>
      </c>
      <c r="R2432" s="56" t="str">
        <f>HLOOKUP(Coffee_data[[#This Row],[ProductId]],Product!$B$4:$O$7,2,FALSE)</f>
        <v>Regular</v>
      </c>
      <c r="S2432" s="56" t="str">
        <f>HLOOKUP(Coffee_data[[#This Row],[ProductId]],Product!$B$4:$O$7,3,FALSE)</f>
        <v>Coffee</v>
      </c>
      <c r="T2432" s="56" t="str">
        <f>HLOOKUP(Coffee_data[[#This Row],[ProductId]],Product!$B$4:$O$7,4,FALSE)</f>
        <v>Columbian</v>
      </c>
    </row>
    <row r="2433" spans="1:20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237</v>
      </c>
      <c r="L2433">
        <v>435</v>
      </c>
      <c r="M2433">
        <v>3</v>
      </c>
      <c r="N2433" s="2">
        <v>42035</v>
      </c>
      <c r="O2433" s="19" t="str">
        <f>VLOOKUP(Coffee_data[[#This Row],[Area Code]],Location!$B$1:$E$157,2,FALSE)</f>
        <v>Utah</v>
      </c>
      <c r="P2433" s="19" t="str">
        <f>VLOOKUP(Coffee_data[[#This Row],[Area Code]],Location!$B$1:$E$157,3,FALSE)</f>
        <v>West</v>
      </c>
      <c r="Q2433" s="19" t="str">
        <f>VLOOKUP(Coffee_data[[#This Row],[Area Code]],Location!$B$1:$E$157,4,FALSE)</f>
        <v>Small Market</v>
      </c>
      <c r="R2433" s="56" t="str">
        <f>HLOOKUP(Coffee_data[[#This Row],[ProductId]],Product!$B$4:$O$7,2,FALSE)</f>
        <v>Decaf</v>
      </c>
      <c r="S2433" s="56" t="str">
        <f>HLOOKUP(Coffee_data[[#This Row],[ProductId]],Product!$B$4:$O$7,3,FALSE)</f>
        <v>Coffee</v>
      </c>
      <c r="T2433" s="56" t="str">
        <f>HLOOKUP(Coffee_data[[#This Row],[ProductId]],Product!$B$4:$O$7,4,FALSE)</f>
        <v>Decaf Irish Cream</v>
      </c>
    </row>
    <row r="2434" spans="1:20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86</v>
      </c>
      <c r="L2434">
        <v>435</v>
      </c>
      <c r="M2434">
        <v>4</v>
      </c>
      <c r="N2434" s="2">
        <v>42035</v>
      </c>
      <c r="O2434" s="19" t="str">
        <f>VLOOKUP(Coffee_data[[#This Row],[Area Code]],Location!$B$1:$E$157,2,FALSE)</f>
        <v>Utah</v>
      </c>
      <c r="P2434" s="19" t="str">
        <f>VLOOKUP(Coffee_data[[#This Row],[Area Code]],Location!$B$1:$E$157,3,FALSE)</f>
        <v>West</v>
      </c>
      <c r="Q2434" s="19" t="str">
        <f>VLOOKUP(Coffee_data[[#This Row],[Area Code]],Location!$B$1:$E$157,4,FALSE)</f>
        <v>Small Market</v>
      </c>
      <c r="R2434" s="56" t="str">
        <f>HLOOKUP(Coffee_data[[#This Row],[ProductId]],Product!$B$4:$O$7,2,FALSE)</f>
        <v>Regular</v>
      </c>
      <c r="S2434" s="56" t="str">
        <f>HLOOKUP(Coffee_data[[#This Row],[ProductId]],Product!$B$4:$O$7,3,FALSE)</f>
        <v>Espresso</v>
      </c>
      <c r="T2434" s="56" t="str">
        <f>HLOOKUP(Coffee_data[[#This Row],[ProductId]],Product!$B$4:$O$7,4,FALSE)</f>
        <v>Caffe Latte</v>
      </c>
    </row>
    <row r="2435" spans="1:20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105</v>
      </c>
      <c r="L2435">
        <v>435</v>
      </c>
      <c r="M2435">
        <v>5</v>
      </c>
      <c r="N2435" s="2">
        <v>42035</v>
      </c>
      <c r="O2435" s="19" t="str">
        <f>VLOOKUP(Coffee_data[[#This Row],[Area Code]],Location!$B$1:$E$157,2,FALSE)</f>
        <v>Utah</v>
      </c>
      <c r="P2435" s="19" t="str">
        <f>VLOOKUP(Coffee_data[[#This Row],[Area Code]],Location!$B$1:$E$157,3,FALSE)</f>
        <v>West</v>
      </c>
      <c r="Q2435" s="19" t="str">
        <f>VLOOKUP(Coffee_data[[#This Row],[Area Code]],Location!$B$1:$E$157,4,FALSE)</f>
        <v>Small Market</v>
      </c>
      <c r="R2435" s="56" t="str">
        <f>HLOOKUP(Coffee_data[[#This Row],[ProductId]],Product!$B$4:$O$7,2,FALSE)</f>
        <v>Regular</v>
      </c>
      <c r="S2435" s="56" t="str">
        <f>HLOOKUP(Coffee_data[[#This Row],[ProductId]],Product!$B$4:$O$7,3,FALSE)</f>
        <v>Espresso</v>
      </c>
      <c r="T2435" s="56" t="str">
        <f>HLOOKUP(Coffee_data[[#This Row],[ProductId]],Product!$B$4:$O$7,4,FALSE)</f>
        <v>Caffe Mocha</v>
      </c>
    </row>
    <row r="2436" spans="1:20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192</v>
      </c>
      <c r="L2436">
        <v>209</v>
      </c>
      <c r="M2436">
        <v>8</v>
      </c>
      <c r="N2436" s="2">
        <v>42035</v>
      </c>
      <c r="O2436" s="19" t="str">
        <f>VLOOKUP(Coffee_data[[#This Row],[Area Code]],Location!$B$1:$E$157,2,FALSE)</f>
        <v>California</v>
      </c>
      <c r="P2436" s="19" t="str">
        <f>VLOOKUP(Coffee_data[[#This Row],[Area Code]],Location!$B$1:$E$157,3,FALSE)</f>
        <v>West</v>
      </c>
      <c r="Q2436" s="19" t="str">
        <f>VLOOKUP(Coffee_data[[#This Row],[Area Code]],Location!$B$1:$E$157,4,FALSE)</f>
        <v>Major Market</v>
      </c>
      <c r="R2436" s="56" t="str">
        <f>HLOOKUP(Coffee_data[[#This Row],[ProductId]],Product!$B$4:$O$7,2,FALSE)</f>
        <v>Decaf</v>
      </c>
      <c r="S2436" s="56" t="str">
        <f>HLOOKUP(Coffee_data[[#This Row],[ProductId]],Product!$B$4:$O$7,3,FALSE)</f>
        <v>Herbal Tea</v>
      </c>
      <c r="T2436" s="56" t="str">
        <f>HLOOKUP(Coffee_data[[#This Row],[ProductId]],Product!$B$4:$O$7,4,FALSE)</f>
        <v>Chamomile</v>
      </c>
    </row>
    <row r="2437" spans="1:20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409</v>
      </c>
      <c r="L2437">
        <v>559</v>
      </c>
      <c r="M2437">
        <v>9</v>
      </c>
      <c r="N2437" s="2">
        <v>42035</v>
      </c>
      <c r="O2437" s="19" t="str">
        <f>VLOOKUP(Coffee_data[[#This Row],[Area Code]],Location!$B$1:$E$157,2,FALSE)</f>
        <v>California</v>
      </c>
      <c r="P2437" s="19" t="str">
        <f>VLOOKUP(Coffee_data[[#This Row],[Area Code]],Location!$B$1:$E$157,3,FALSE)</f>
        <v>West</v>
      </c>
      <c r="Q2437" s="19" t="str">
        <f>VLOOKUP(Coffee_data[[#This Row],[Area Code]],Location!$B$1:$E$157,4,FALSE)</f>
        <v>Major Market</v>
      </c>
      <c r="R2437" s="56" t="str">
        <f>HLOOKUP(Coffee_data[[#This Row],[ProductId]],Product!$B$4:$O$7,2,FALSE)</f>
        <v>Decaf</v>
      </c>
      <c r="S2437" s="56" t="str">
        <f>HLOOKUP(Coffee_data[[#This Row],[ProductId]],Product!$B$4:$O$7,3,FALSE)</f>
        <v>Herbal Tea</v>
      </c>
      <c r="T2437" s="56" t="str">
        <f>HLOOKUP(Coffee_data[[#This Row],[ProductId]],Product!$B$4:$O$7,4,FALSE)</f>
        <v>Lemon</v>
      </c>
    </row>
    <row r="2438" spans="1:20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60</v>
      </c>
      <c r="J2438">
        <v>90</v>
      </c>
      <c r="K2438">
        <v>160</v>
      </c>
      <c r="L2438">
        <v>408</v>
      </c>
      <c r="M2438">
        <v>10</v>
      </c>
      <c r="N2438" s="2">
        <v>42035</v>
      </c>
      <c r="O2438" s="19" t="str">
        <f>VLOOKUP(Coffee_data[[#This Row],[Area Code]],Location!$B$1:$E$157,2,FALSE)</f>
        <v>California</v>
      </c>
      <c r="P2438" s="19" t="str">
        <f>VLOOKUP(Coffee_data[[#This Row],[Area Code]],Location!$B$1:$E$157,3,FALSE)</f>
        <v>West</v>
      </c>
      <c r="Q2438" s="19" t="str">
        <f>VLOOKUP(Coffee_data[[#This Row],[Area Code]],Location!$B$1:$E$157,4,FALSE)</f>
        <v>Major Market</v>
      </c>
      <c r="R2438" s="56" t="str">
        <f>HLOOKUP(Coffee_data[[#This Row],[ProductId]],Product!$B$4:$O$7,2,FALSE)</f>
        <v>Decaf</v>
      </c>
      <c r="S2438" s="56" t="str">
        <f>HLOOKUP(Coffee_data[[#This Row],[ProductId]],Product!$B$4:$O$7,3,FALSE)</f>
        <v>Herbal Tea</v>
      </c>
      <c r="T2438" s="56" t="str">
        <f>HLOOKUP(Coffee_data[[#This Row],[ProductId]],Product!$B$4:$O$7,4,FALSE)</f>
        <v>Mint</v>
      </c>
    </row>
    <row r="2439" spans="1:20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71</v>
      </c>
      <c r="J2439">
        <v>100</v>
      </c>
      <c r="K2439">
        <v>160</v>
      </c>
      <c r="L2439">
        <v>805</v>
      </c>
      <c r="M2439">
        <v>11</v>
      </c>
      <c r="N2439" s="2">
        <v>42035</v>
      </c>
      <c r="O2439" s="19" t="str">
        <f>VLOOKUP(Coffee_data[[#This Row],[Area Code]],Location!$B$1:$E$157,2,FALSE)</f>
        <v>California</v>
      </c>
      <c r="P2439" s="19" t="str">
        <f>VLOOKUP(Coffee_data[[#This Row],[Area Code]],Location!$B$1:$E$157,3,FALSE)</f>
        <v>West</v>
      </c>
      <c r="Q2439" s="19" t="str">
        <f>VLOOKUP(Coffee_data[[#This Row],[Area Code]],Location!$B$1:$E$157,4,FALSE)</f>
        <v>Major Market</v>
      </c>
      <c r="R2439" s="56" t="str">
        <f>HLOOKUP(Coffee_data[[#This Row],[ProductId]],Product!$B$4:$O$7,2,FALSE)</f>
        <v>Regular</v>
      </c>
      <c r="S2439" s="56" t="str">
        <f>HLOOKUP(Coffee_data[[#This Row],[ProductId]],Product!$B$4:$O$7,3,FALSE)</f>
        <v>Tea</v>
      </c>
      <c r="T2439" s="56" t="str">
        <f>HLOOKUP(Coffee_data[[#This Row],[ProductId]],Product!$B$4:$O$7,4,FALSE)</f>
        <v>Darjeeling</v>
      </c>
    </row>
    <row r="2440" spans="1:20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38</v>
      </c>
      <c r="J2440">
        <v>70</v>
      </c>
      <c r="K2440">
        <v>120</v>
      </c>
      <c r="L2440">
        <v>707</v>
      </c>
      <c r="M2440">
        <v>12</v>
      </c>
      <c r="N2440" s="2">
        <v>42035</v>
      </c>
      <c r="O2440" s="19" t="str">
        <f>VLOOKUP(Coffee_data[[#This Row],[Area Code]],Location!$B$1:$E$157,2,FALSE)</f>
        <v>California</v>
      </c>
      <c r="P2440" s="19" t="str">
        <f>VLOOKUP(Coffee_data[[#This Row],[Area Code]],Location!$B$1:$E$157,3,FALSE)</f>
        <v>West</v>
      </c>
      <c r="Q2440" s="19" t="str">
        <f>VLOOKUP(Coffee_data[[#This Row],[Area Code]],Location!$B$1:$E$157,4,FALSE)</f>
        <v>Major Market</v>
      </c>
      <c r="R2440" s="56" t="str">
        <f>HLOOKUP(Coffee_data[[#This Row],[ProductId]],Product!$B$4:$O$7,2,FALSE)</f>
        <v>Regular</v>
      </c>
      <c r="S2440" s="56" t="str">
        <f>HLOOKUP(Coffee_data[[#This Row],[ProductId]],Product!$B$4:$O$7,3,FALSE)</f>
        <v>Tea</v>
      </c>
      <c r="T2440" s="56" t="str">
        <f>HLOOKUP(Coffee_data[[#This Row],[ProductId]],Product!$B$4:$O$7,4,FALSE)</f>
        <v>Earl Grey</v>
      </c>
    </row>
    <row r="2441" spans="1:20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53</v>
      </c>
      <c r="J2441">
        <v>80</v>
      </c>
      <c r="K2441">
        <v>107</v>
      </c>
      <c r="L2441">
        <v>530</v>
      </c>
      <c r="M2441">
        <v>13</v>
      </c>
      <c r="N2441" s="2">
        <v>42035</v>
      </c>
      <c r="O2441" s="19" t="str">
        <f>VLOOKUP(Coffee_data[[#This Row],[Area Code]],Location!$B$1:$E$157,2,FALSE)</f>
        <v>California</v>
      </c>
      <c r="P2441" s="19" t="str">
        <f>VLOOKUP(Coffee_data[[#This Row],[Area Code]],Location!$B$1:$E$157,3,FALSE)</f>
        <v>West</v>
      </c>
      <c r="Q2441" s="19" t="str">
        <f>VLOOKUP(Coffee_data[[#This Row],[Area Code]],Location!$B$1:$E$157,4,FALSE)</f>
        <v>Major Market</v>
      </c>
      <c r="R2441" s="56" t="str">
        <f>HLOOKUP(Coffee_data[[#This Row],[ProductId]],Product!$B$4:$O$7,2,FALSE)</f>
        <v>Regular</v>
      </c>
      <c r="S2441" s="56" t="str">
        <f>HLOOKUP(Coffee_data[[#This Row],[ProductId]],Product!$B$4:$O$7,3,FALSE)</f>
        <v>Tea</v>
      </c>
      <c r="T2441" s="56" t="str">
        <f>HLOOKUP(Coffee_data[[#This Row],[ProductId]],Product!$B$4:$O$7,4,FALSE)</f>
        <v>Green Tea</v>
      </c>
    </row>
    <row r="2442" spans="1:20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196</v>
      </c>
      <c r="J2442">
        <v>300</v>
      </c>
      <c r="K2442">
        <v>514</v>
      </c>
      <c r="L2442">
        <v>707</v>
      </c>
      <c r="M2442">
        <v>6</v>
      </c>
      <c r="N2442" s="2">
        <v>42035</v>
      </c>
      <c r="O2442" s="19" t="str">
        <f>VLOOKUP(Coffee_data[[#This Row],[Area Code]],Location!$B$1:$E$157,2,FALSE)</f>
        <v>California</v>
      </c>
      <c r="P2442" s="19" t="str">
        <f>VLOOKUP(Coffee_data[[#This Row],[Area Code]],Location!$B$1:$E$157,3,FALSE)</f>
        <v>West</v>
      </c>
      <c r="Q2442" s="19" t="str">
        <f>VLOOKUP(Coffee_data[[#This Row],[Area Code]],Location!$B$1:$E$157,4,FALSE)</f>
        <v>Major Market</v>
      </c>
      <c r="R2442" s="56" t="str">
        <f>HLOOKUP(Coffee_data[[#This Row],[ProductId]],Product!$B$4:$O$7,2,FALSE)</f>
        <v>Decaf</v>
      </c>
      <c r="S2442" s="56" t="str">
        <f>HLOOKUP(Coffee_data[[#This Row],[ProductId]],Product!$B$4:$O$7,3,FALSE)</f>
        <v>Espresso</v>
      </c>
      <c r="T2442" s="56" t="str">
        <f>HLOOKUP(Coffee_data[[#This Row],[ProductId]],Product!$B$4:$O$7,4,FALSE)</f>
        <v>Decaf Espresso</v>
      </c>
    </row>
    <row r="2443" spans="1:20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129</v>
      </c>
      <c r="J2443">
        <v>30</v>
      </c>
      <c r="K2443">
        <v>161</v>
      </c>
      <c r="L2443">
        <v>626</v>
      </c>
      <c r="M2443">
        <v>1</v>
      </c>
      <c r="N2443" s="2">
        <v>42035</v>
      </c>
      <c r="O2443" s="19" t="str">
        <f>VLOOKUP(Coffee_data[[#This Row],[Area Code]],Location!$B$1:$E$157,2,FALSE)</f>
        <v>California</v>
      </c>
      <c r="P2443" s="19" t="str">
        <f>VLOOKUP(Coffee_data[[#This Row],[Area Code]],Location!$B$1:$E$157,3,FALSE)</f>
        <v>West</v>
      </c>
      <c r="Q2443" s="19" t="str">
        <f>VLOOKUP(Coffee_data[[#This Row],[Area Code]],Location!$B$1:$E$157,4,FALSE)</f>
        <v>Major Market</v>
      </c>
      <c r="R2443" s="56" t="str">
        <f>HLOOKUP(Coffee_data[[#This Row],[ProductId]],Product!$B$4:$O$7,2,FALSE)</f>
        <v>Regular</v>
      </c>
      <c r="S2443" s="56" t="str">
        <f>HLOOKUP(Coffee_data[[#This Row],[ProductId]],Product!$B$4:$O$7,3,FALSE)</f>
        <v>Coffee</v>
      </c>
      <c r="T2443" s="56" t="str">
        <f>HLOOKUP(Coffee_data[[#This Row],[ProductId]],Product!$B$4:$O$7,4,FALSE)</f>
        <v>Amaretto</v>
      </c>
    </row>
    <row r="2444" spans="1:20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254</v>
      </c>
      <c r="J2444">
        <v>480</v>
      </c>
      <c r="K2444">
        <v>798</v>
      </c>
      <c r="L2444">
        <v>213</v>
      </c>
      <c r="M2444">
        <v>2</v>
      </c>
      <c r="N2444" s="2">
        <v>42035</v>
      </c>
      <c r="O2444" s="19" t="str">
        <f>VLOOKUP(Coffee_data[[#This Row],[Area Code]],Location!$B$1:$E$157,2,FALSE)</f>
        <v>California</v>
      </c>
      <c r="P2444" s="19" t="str">
        <f>VLOOKUP(Coffee_data[[#This Row],[Area Code]],Location!$B$1:$E$157,3,FALSE)</f>
        <v>West</v>
      </c>
      <c r="Q2444" s="19" t="str">
        <f>VLOOKUP(Coffee_data[[#This Row],[Area Code]],Location!$B$1:$E$157,4,FALSE)</f>
        <v>Major Market</v>
      </c>
      <c r="R2444" s="56" t="str">
        <f>HLOOKUP(Coffee_data[[#This Row],[ProductId]],Product!$B$4:$O$7,2,FALSE)</f>
        <v>Regular</v>
      </c>
      <c r="S2444" s="56" t="str">
        <f>HLOOKUP(Coffee_data[[#This Row],[ProductId]],Product!$B$4:$O$7,3,FALSE)</f>
        <v>Coffee</v>
      </c>
      <c r="T2444" s="56" t="str">
        <f>HLOOKUP(Coffee_data[[#This Row],[ProductId]],Product!$B$4:$O$7,4,FALSE)</f>
        <v>Columbian</v>
      </c>
    </row>
    <row r="2445" spans="1:20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165</v>
      </c>
      <c r="J2445">
        <v>-30</v>
      </c>
      <c r="K2445">
        <v>147</v>
      </c>
      <c r="L2445">
        <v>925</v>
      </c>
      <c r="M2445">
        <v>3</v>
      </c>
      <c r="N2445" s="2">
        <v>42035</v>
      </c>
      <c r="O2445" s="19" t="str">
        <f>VLOOKUP(Coffee_data[[#This Row],[Area Code]],Location!$B$1:$E$157,2,FALSE)</f>
        <v>California</v>
      </c>
      <c r="P2445" s="19" t="str">
        <f>VLOOKUP(Coffee_data[[#This Row],[Area Code]],Location!$B$1:$E$157,3,FALSE)</f>
        <v>West</v>
      </c>
      <c r="Q2445" s="19" t="str">
        <f>VLOOKUP(Coffee_data[[#This Row],[Area Code]],Location!$B$1:$E$157,4,FALSE)</f>
        <v>Major Market</v>
      </c>
      <c r="R2445" s="56" t="str">
        <f>HLOOKUP(Coffee_data[[#This Row],[ProductId]],Product!$B$4:$O$7,2,FALSE)</f>
        <v>Decaf</v>
      </c>
      <c r="S2445" s="56" t="str">
        <f>HLOOKUP(Coffee_data[[#This Row],[ProductId]],Product!$B$4:$O$7,3,FALSE)</f>
        <v>Coffee</v>
      </c>
      <c r="T2445" s="56" t="str">
        <f>HLOOKUP(Coffee_data[[#This Row],[ProductId]],Product!$B$4:$O$7,4,FALSE)</f>
        <v>Decaf Irish Cream</v>
      </c>
    </row>
    <row r="2446" spans="1:20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434</v>
      </c>
      <c r="L2446">
        <v>619</v>
      </c>
      <c r="M2446">
        <v>4</v>
      </c>
      <c r="N2446" s="2">
        <v>42035</v>
      </c>
      <c r="O2446" s="19" t="str">
        <f>VLOOKUP(Coffee_data[[#This Row],[Area Code]],Location!$B$1:$E$157,2,FALSE)</f>
        <v>California</v>
      </c>
      <c r="P2446" s="19" t="str">
        <f>VLOOKUP(Coffee_data[[#This Row],[Area Code]],Location!$B$1:$E$157,3,FALSE)</f>
        <v>West</v>
      </c>
      <c r="Q2446" s="19" t="str">
        <f>VLOOKUP(Coffee_data[[#This Row],[Area Code]],Location!$B$1:$E$157,4,FALSE)</f>
        <v>Major Market</v>
      </c>
      <c r="R2446" s="56" t="str">
        <f>HLOOKUP(Coffee_data[[#This Row],[ProductId]],Product!$B$4:$O$7,2,FALSE)</f>
        <v>Regular</v>
      </c>
      <c r="S2446" s="56" t="str">
        <f>HLOOKUP(Coffee_data[[#This Row],[ProductId]],Product!$B$4:$O$7,3,FALSE)</f>
        <v>Espresso</v>
      </c>
      <c r="T2446" s="56" t="str">
        <f>HLOOKUP(Coffee_data[[#This Row],[ProductId]],Product!$B$4:$O$7,4,FALSE)</f>
        <v>Caffe Latte</v>
      </c>
    </row>
    <row r="2447" spans="1:20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42035</v>
      </c>
      <c r="O2447" s="19" t="str">
        <f>VLOOKUP(Coffee_data[[#This Row],[Area Code]],Location!$B$1:$E$157,2,FALSE)</f>
        <v>California</v>
      </c>
      <c r="P2447" s="19" t="str">
        <f>VLOOKUP(Coffee_data[[#This Row],[Area Code]],Location!$B$1:$E$157,3,FALSE)</f>
        <v>West</v>
      </c>
      <c r="Q2447" s="19" t="str">
        <f>VLOOKUP(Coffee_data[[#This Row],[Area Code]],Location!$B$1:$E$157,4,FALSE)</f>
        <v>Major Market</v>
      </c>
      <c r="R2447" s="56" t="str">
        <f>HLOOKUP(Coffee_data[[#This Row],[ProductId]],Product!$B$4:$O$7,2,FALSE)</f>
        <v>Regular</v>
      </c>
      <c r="S2447" s="56" t="str">
        <f>HLOOKUP(Coffee_data[[#This Row],[ProductId]],Product!$B$4:$O$7,3,FALSE)</f>
        <v>Espresso</v>
      </c>
      <c r="T2447" s="56" t="str">
        <f>HLOOKUP(Coffee_data[[#This Row],[ProductId]],Product!$B$4:$O$7,4,FALSE)</f>
        <v>Caffe Mocha</v>
      </c>
    </row>
    <row r="2448" spans="1:20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258</v>
      </c>
      <c r="L2448">
        <v>702</v>
      </c>
      <c r="M2448">
        <v>8</v>
      </c>
      <c r="N2448" s="2">
        <v>42035</v>
      </c>
      <c r="O2448" s="19" t="str">
        <f>VLOOKUP(Coffee_data[[#This Row],[Area Code]],Location!$B$1:$E$157,2,FALSE)</f>
        <v>Nevada</v>
      </c>
      <c r="P2448" s="19" t="str">
        <f>VLOOKUP(Coffee_data[[#This Row],[Area Code]],Location!$B$1:$E$157,3,FALSE)</f>
        <v>West</v>
      </c>
      <c r="Q2448" s="19" t="str">
        <f>VLOOKUP(Coffee_data[[#This Row],[Area Code]],Location!$B$1:$E$157,4,FALSE)</f>
        <v>Small Market</v>
      </c>
      <c r="R2448" s="56" t="str">
        <f>HLOOKUP(Coffee_data[[#This Row],[ProductId]],Product!$B$4:$O$7,2,FALSE)</f>
        <v>Decaf</v>
      </c>
      <c r="S2448" s="56" t="str">
        <f>HLOOKUP(Coffee_data[[#This Row],[ProductId]],Product!$B$4:$O$7,3,FALSE)</f>
        <v>Herbal Tea</v>
      </c>
      <c r="T2448" s="56" t="str">
        <f>HLOOKUP(Coffee_data[[#This Row],[ProductId]],Product!$B$4:$O$7,4,FALSE)</f>
        <v>Chamomile</v>
      </c>
    </row>
    <row r="2449" spans="1:20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319</v>
      </c>
      <c r="L2449">
        <v>775</v>
      </c>
      <c r="M2449">
        <v>9</v>
      </c>
      <c r="N2449" s="2">
        <v>42035</v>
      </c>
      <c r="O2449" s="19" t="str">
        <f>VLOOKUP(Coffee_data[[#This Row],[Area Code]],Location!$B$1:$E$157,2,FALSE)</f>
        <v>Nevada</v>
      </c>
      <c r="P2449" s="19" t="str">
        <f>VLOOKUP(Coffee_data[[#This Row],[Area Code]],Location!$B$1:$E$157,3,FALSE)</f>
        <v>West</v>
      </c>
      <c r="Q2449" s="19" t="str">
        <f>VLOOKUP(Coffee_data[[#This Row],[Area Code]],Location!$B$1:$E$157,4,FALSE)</f>
        <v>Small Market</v>
      </c>
      <c r="R2449" s="56" t="str">
        <f>HLOOKUP(Coffee_data[[#This Row],[ProductId]],Product!$B$4:$O$7,2,FALSE)</f>
        <v>Decaf</v>
      </c>
      <c r="S2449" s="56" t="str">
        <f>HLOOKUP(Coffee_data[[#This Row],[ProductId]],Product!$B$4:$O$7,3,FALSE)</f>
        <v>Herbal Tea</v>
      </c>
      <c r="T2449" s="56" t="str">
        <f>HLOOKUP(Coffee_data[[#This Row],[ProductId]],Product!$B$4:$O$7,4,FALSE)</f>
        <v>Lemon</v>
      </c>
    </row>
    <row r="2450" spans="1:20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70</v>
      </c>
      <c r="J2450">
        <v>140</v>
      </c>
      <c r="K2450">
        <v>220</v>
      </c>
      <c r="L2450">
        <v>775</v>
      </c>
      <c r="M2450">
        <v>10</v>
      </c>
      <c r="N2450" s="2">
        <v>42035</v>
      </c>
      <c r="O2450" s="19" t="str">
        <f>VLOOKUP(Coffee_data[[#This Row],[Area Code]],Location!$B$1:$E$157,2,FALSE)</f>
        <v>Nevada</v>
      </c>
      <c r="P2450" s="19" t="str">
        <f>VLOOKUP(Coffee_data[[#This Row],[Area Code]],Location!$B$1:$E$157,3,FALSE)</f>
        <v>West</v>
      </c>
      <c r="Q2450" s="19" t="str">
        <f>VLOOKUP(Coffee_data[[#This Row],[Area Code]],Location!$B$1:$E$157,4,FALSE)</f>
        <v>Small Market</v>
      </c>
      <c r="R2450" s="56" t="str">
        <f>HLOOKUP(Coffee_data[[#This Row],[ProductId]],Product!$B$4:$O$7,2,FALSE)</f>
        <v>Decaf</v>
      </c>
      <c r="S2450" s="56" t="str">
        <f>HLOOKUP(Coffee_data[[#This Row],[ProductId]],Product!$B$4:$O$7,3,FALSE)</f>
        <v>Herbal Tea</v>
      </c>
      <c r="T2450" s="56" t="str">
        <f>HLOOKUP(Coffee_data[[#This Row],[ProductId]],Product!$B$4:$O$7,4,FALSE)</f>
        <v>Mint</v>
      </c>
    </row>
    <row r="2451" spans="1:20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160</v>
      </c>
      <c r="J2451">
        <v>220</v>
      </c>
      <c r="K2451">
        <v>359</v>
      </c>
      <c r="L2451">
        <v>702</v>
      </c>
      <c r="M2451">
        <v>11</v>
      </c>
      <c r="N2451" s="2">
        <v>42035</v>
      </c>
      <c r="O2451" s="19" t="str">
        <f>VLOOKUP(Coffee_data[[#This Row],[Area Code]],Location!$B$1:$E$157,2,FALSE)</f>
        <v>Nevada</v>
      </c>
      <c r="P2451" s="19" t="str">
        <f>VLOOKUP(Coffee_data[[#This Row],[Area Code]],Location!$B$1:$E$157,3,FALSE)</f>
        <v>West</v>
      </c>
      <c r="Q2451" s="19" t="str">
        <f>VLOOKUP(Coffee_data[[#This Row],[Area Code]],Location!$B$1:$E$157,4,FALSE)</f>
        <v>Small Market</v>
      </c>
      <c r="R2451" s="56" t="str">
        <f>HLOOKUP(Coffee_data[[#This Row],[ProductId]],Product!$B$4:$O$7,2,FALSE)</f>
        <v>Regular</v>
      </c>
      <c r="S2451" s="56" t="str">
        <f>HLOOKUP(Coffee_data[[#This Row],[ProductId]],Product!$B$4:$O$7,3,FALSE)</f>
        <v>Tea</v>
      </c>
      <c r="T2451" s="56" t="str">
        <f>HLOOKUP(Coffee_data[[#This Row],[ProductId]],Product!$B$4:$O$7,4,FALSE)</f>
        <v>Darjeeling</v>
      </c>
    </row>
    <row r="2452" spans="1:20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298</v>
      </c>
      <c r="L2452">
        <v>775</v>
      </c>
      <c r="M2452">
        <v>12</v>
      </c>
      <c r="N2452" s="2">
        <v>42035</v>
      </c>
      <c r="O2452" s="19" t="str">
        <f>VLOOKUP(Coffee_data[[#This Row],[Area Code]],Location!$B$1:$E$157,2,FALSE)</f>
        <v>Nevada</v>
      </c>
      <c r="P2452" s="19" t="str">
        <f>VLOOKUP(Coffee_data[[#This Row],[Area Code]],Location!$B$1:$E$157,3,FALSE)</f>
        <v>West</v>
      </c>
      <c r="Q2452" s="19" t="str">
        <f>VLOOKUP(Coffee_data[[#This Row],[Area Code]],Location!$B$1:$E$157,4,FALSE)</f>
        <v>Small Market</v>
      </c>
      <c r="R2452" s="56" t="str">
        <f>HLOOKUP(Coffee_data[[#This Row],[ProductId]],Product!$B$4:$O$7,2,FALSE)</f>
        <v>Regular</v>
      </c>
      <c r="S2452" s="56" t="str">
        <f>HLOOKUP(Coffee_data[[#This Row],[ProductId]],Product!$B$4:$O$7,3,FALSE)</f>
        <v>Tea</v>
      </c>
      <c r="T2452" s="56" t="str">
        <f>HLOOKUP(Coffee_data[[#This Row],[ProductId]],Product!$B$4:$O$7,4,FALSE)</f>
        <v>Earl Grey</v>
      </c>
    </row>
    <row r="2453" spans="1:20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100</v>
      </c>
      <c r="J2453">
        <v>-150</v>
      </c>
      <c r="K2453">
        <v>13</v>
      </c>
      <c r="L2453">
        <v>775</v>
      </c>
      <c r="M2453">
        <v>13</v>
      </c>
      <c r="N2453" s="2">
        <v>42035</v>
      </c>
      <c r="O2453" s="19" t="str">
        <f>VLOOKUP(Coffee_data[[#This Row],[Area Code]],Location!$B$1:$E$157,2,FALSE)</f>
        <v>Nevada</v>
      </c>
      <c r="P2453" s="19" t="str">
        <f>VLOOKUP(Coffee_data[[#This Row],[Area Code]],Location!$B$1:$E$157,3,FALSE)</f>
        <v>West</v>
      </c>
      <c r="Q2453" s="19" t="str">
        <f>VLOOKUP(Coffee_data[[#This Row],[Area Code]],Location!$B$1:$E$157,4,FALSE)</f>
        <v>Small Market</v>
      </c>
      <c r="R2453" s="56" t="str">
        <f>HLOOKUP(Coffee_data[[#This Row],[ProductId]],Product!$B$4:$O$7,2,FALSE)</f>
        <v>Regular</v>
      </c>
      <c r="S2453" s="56" t="str">
        <f>HLOOKUP(Coffee_data[[#This Row],[ProductId]],Product!$B$4:$O$7,3,FALSE)</f>
        <v>Tea</v>
      </c>
      <c r="T2453" s="56" t="str">
        <f>HLOOKUP(Coffee_data[[#This Row],[ProductId]],Product!$B$4:$O$7,4,FALSE)</f>
        <v>Green Tea</v>
      </c>
    </row>
    <row r="2454" spans="1:20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46</v>
      </c>
      <c r="L2454">
        <v>702</v>
      </c>
      <c r="M2454">
        <v>6</v>
      </c>
      <c r="N2454" s="2">
        <v>42035</v>
      </c>
      <c r="O2454" s="19" t="str">
        <f>VLOOKUP(Coffee_data[[#This Row],[Area Code]],Location!$B$1:$E$157,2,FALSE)</f>
        <v>Nevada</v>
      </c>
      <c r="P2454" s="19" t="str">
        <f>VLOOKUP(Coffee_data[[#This Row],[Area Code]],Location!$B$1:$E$157,3,FALSE)</f>
        <v>West</v>
      </c>
      <c r="Q2454" s="19" t="str">
        <f>VLOOKUP(Coffee_data[[#This Row],[Area Code]],Location!$B$1:$E$157,4,FALSE)</f>
        <v>Small Market</v>
      </c>
      <c r="R2454" s="56" t="str">
        <f>HLOOKUP(Coffee_data[[#This Row],[ProductId]],Product!$B$4:$O$7,2,FALSE)</f>
        <v>Decaf</v>
      </c>
      <c r="S2454" s="56" t="str">
        <f>HLOOKUP(Coffee_data[[#This Row],[ProductId]],Product!$B$4:$O$7,3,FALSE)</f>
        <v>Espresso</v>
      </c>
      <c r="T2454" s="56" t="str">
        <f>HLOOKUP(Coffee_data[[#This Row],[ProductId]],Product!$B$4:$O$7,4,FALSE)</f>
        <v>Decaf Espresso</v>
      </c>
    </row>
    <row r="2455" spans="1:20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38</v>
      </c>
      <c r="J2455">
        <v>50</v>
      </c>
      <c r="K2455">
        <v>88</v>
      </c>
      <c r="L2455">
        <v>702</v>
      </c>
      <c r="M2455">
        <v>2</v>
      </c>
      <c r="N2455" s="2">
        <v>42035</v>
      </c>
      <c r="O2455" s="19" t="str">
        <f>VLOOKUP(Coffee_data[[#This Row],[Area Code]],Location!$B$1:$E$157,2,FALSE)</f>
        <v>Nevada</v>
      </c>
      <c r="P2455" s="19" t="str">
        <f>VLOOKUP(Coffee_data[[#This Row],[Area Code]],Location!$B$1:$E$157,3,FALSE)</f>
        <v>West</v>
      </c>
      <c r="Q2455" s="19" t="str">
        <f>VLOOKUP(Coffee_data[[#This Row],[Area Code]],Location!$B$1:$E$157,4,FALSE)</f>
        <v>Small Market</v>
      </c>
      <c r="R2455" s="56" t="str">
        <f>HLOOKUP(Coffee_data[[#This Row],[ProductId]],Product!$B$4:$O$7,2,FALSE)</f>
        <v>Regular</v>
      </c>
      <c r="S2455" s="56" t="str">
        <f>HLOOKUP(Coffee_data[[#This Row],[ProductId]],Product!$B$4:$O$7,3,FALSE)</f>
        <v>Coffee</v>
      </c>
      <c r="T2455" s="56" t="str">
        <f>HLOOKUP(Coffee_data[[#This Row],[ProductId]],Product!$B$4:$O$7,4,FALSE)</f>
        <v>Columbian</v>
      </c>
    </row>
    <row r="2456" spans="1:20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33</v>
      </c>
      <c r="J2456">
        <v>40</v>
      </c>
      <c r="K2456">
        <v>67</v>
      </c>
      <c r="L2456">
        <v>775</v>
      </c>
      <c r="M2456">
        <v>3</v>
      </c>
      <c r="N2456" s="2">
        <v>42035</v>
      </c>
      <c r="O2456" s="19" t="str">
        <f>VLOOKUP(Coffee_data[[#This Row],[Area Code]],Location!$B$1:$E$157,2,FALSE)</f>
        <v>Nevada</v>
      </c>
      <c r="P2456" s="19" t="str">
        <f>VLOOKUP(Coffee_data[[#This Row],[Area Code]],Location!$B$1:$E$157,3,FALSE)</f>
        <v>West</v>
      </c>
      <c r="Q2456" s="19" t="str">
        <f>VLOOKUP(Coffee_data[[#This Row],[Area Code]],Location!$B$1:$E$157,4,FALSE)</f>
        <v>Small Market</v>
      </c>
      <c r="R2456" s="56" t="str">
        <f>HLOOKUP(Coffee_data[[#This Row],[ProductId]],Product!$B$4:$O$7,2,FALSE)</f>
        <v>Decaf</v>
      </c>
      <c r="S2456" s="56" t="str">
        <f>HLOOKUP(Coffee_data[[#This Row],[ProductId]],Product!$B$4:$O$7,3,FALSE)</f>
        <v>Coffee</v>
      </c>
      <c r="T2456" s="56" t="str">
        <f>HLOOKUP(Coffee_data[[#This Row],[ProductId]],Product!$B$4:$O$7,4,FALSE)</f>
        <v>Decaf Irish Cream</v>
      </c>
    </row>
    <row r="2457" spans="1:20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36</v>
      </c>
      <c r="L2457">
        <v>775</v>
      </c>
      <c r="M2457">
        <v>4</v>
      </c>
      <c r="N2457" s="2">
        <v>42035</v>
      </c>
      <c r="O2457" s="19" t="str">
        <f>VLOOKUP(Coffee_data[[#This Row],[Area Code]],Location!$B$1:$E$157,2,FALSE)</f>
        <v>Nevada</v>
      </c>
      <c r="P2457" s="19" t="str">
        <f>VLOOKUP(Coffee_data[[#This Row],[Area Code]],Location!$B$1:$E$157,3,FALSE)</f>
        <v>West</v>
      </c>
      <c r="Q2457" s="19" t="str">
        <f>VLOOKUP(Coffee_data[[#This Row],[Area Code]],Location!$B$1:$E$157,4,FALSE)</f>
        <v>Small Market</v>
      </c>
      <c r="R2457" s="56" t="str">
        <f>HLOOKUP(Coffee_data[[#This Row],[ProductId]],Product!$B$4:$O$7,2,FALSE)</f>
        <v>Regular</v>
      </c>
      <c r="S2457" s="56" t="str">
        <f>HLOOKUP(Coffee_data[[#This Row],[ProductId]],Product!$B$4:$O$7,3,FALSE)</f>
        <v>Espresso</v>
      </c>
      <c r="T2457" s="56" t="str">
        <f>HLOOKUP(Coffee_data[[#This Row],[ProductId]],Product!$B$4:$O$7,4,FALSE)</f>
        <v>Caffe Latte</v>
      </c>
    </row>
    <row r="2458" spans="1:20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35</v>
      </c>
      <c r="L2458">
        <v>775</v>
      </c>
      <c r="M2458">
        <v>5</v>
      </c>
      <c r="N2458" s="2">
        <v>42035</v>
      </c>
      <c r="O2458" s="19" t="str">
        <f>VLOOKUP(Coffee_data[[#This Row],[Area Code]],Location!$B$1:$E$157,2,FALSE)</f>
        <v>Nevada</v>
      </c>
      <c r="P2458" s="19" t="str">
        <f>VLOOKUP(Coffee_data[[#This Row],[Area Code]],Location!$B$1:$E$157,3,FALSE)</f>
        <v>West</v>
      </c>
      <c r="Q2458" s="19" t="str">
        <f>VLOOKUP(Coffee_data[[#This Row],[Area Code]],Location!$B$1:$E$157,4,FALSE)</f>
        <v>Small Market</v>
      </c>
      <c r="R2458" s="56" t="str">
        <f>HLOOKUP(Coffee_data[[#This Row],[ProductId]],Product!$B$4:$O$7,2,FALSE)</f>
        <v>Regular</v>
      </c>
      <c r="S2458" s="56" t="str">
        <f>HLOOKUP(Coffee_data[[#This Row],[ProductId]],Product!$B$4:$O$7,3,FALSE)</f>
        <v>Espresso</v>
      </c>
      <c r="T2458" s="56" t="str">
        <f>HLOOKUP(Coffee_data[[#This Row],[ProductId]],Product!$B$4:$O$7,4,FALSE)</f>
        <v>Caffe Mocha</v>
      </c>
    </row>
    <row r="2459" spans="1:20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62</v>
      </c>
      <c r="L2459">
        <v>503</v>
      </c>
      <c r="M2459">
        <v>8</v>
      </c>
      <c r="N2459" s="2">
        <v>42035</v>
      </c>
      <c r="O2459" s="19" t="str">
        <f>VLOOKUP(Coffee_data[[#This Row],[Area Code]],Location!$B$1:$E$157,2,FALSE)</f>
        <v>Oregon</v>
      </c>
      <c r="P2459" s="19" t="str">
        <f>VLOOKUP(Coffee_data[[#This Row],[Area Code]],Location!$B$1:$E$157,3,FALSE)</f>
        <v>West</v>
      </c>
      <c r="Q2459" s="19" t="str">
        <f>VLOOKUP(Coffee_data[[#This Row],[Area Code]],Location!$B$1:$E$157,4,FALSE)</f>
        <v>Small Market</v>
      </c>
      <c r="R2459" s="56" t="str">
        <f>HLOOKUP(Coffee_data[[#This Row],[ProductId]],Product!$B$4:$O$7,2,FALSE)</f>
        <v>Decaf</v>
      </c>
      <c r="S2459" s="56" t="str">
        <f>HLOOKUP(Coffee_data[[#This Row],[ProductId]],Product!$B$4:$O$7,3,FALSE)</f>
        <v>Herbal Tea</v>
      </c>
      <c r="T2459" s="56" t="str">
        <f>HLOOKUP(Coffee_data[[#This Row],[ProductId]],Product!$B$4:$O$7,4,FALSE)</f>
        <v>Chamomile</v>
      </c>
    </row>
    <row r="2460" spans="1:20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39</v>
      </c>
      <c r="J2460">
        <v>50</v>
      </c>
      <c r="K2460">
        <v>89</v>
      </c>
      <c r="L2460">
        <v>503</v>
      </c>
      <c r="M2460">
        <v>9</v>
      </c>
      <c r="N2460" s="2">
        <v>42035</v>
      </c>
      <c r="O2460" s="19" t="str">
        <f>VLOOKUP(Coffee_data[[#This Row],[Area Code]],Location!$B$1:$E$157,2,FALSE)</f>
        <v>Oregon</v>
      </c>
      <c r="P2460" s="19" t="str">
        <f>VLOOKUP(Coffee_data[[#This Row],[Area Code]],Location!$B$1:$E$157,3,FALSE)</f>
        <v>West</v>
      </c>
      <c r="Q2460" s="19" t="str">
        <f>VLOOKUP(Coffee_data[[#This Row],[Area Code]],Location!$B$1:$E$157,4,FALSE)</f>
        <v>Small Market</v>
      </c>
      <c r="R2460" s="56" t="str">
        <f>HLOOKUP(Coffee_data[[#This Row],[ProductId]],Product!$B$4:$O$7,2,FALSE)</f>
        <v>Decaf</v>
      </c>
      <c r="S2460" s="56" t="str">
        <f>HLOOKUP(Coffee_data[[#This Row],[ProductId]],Product!$B$4:$O$7,3,FALSE)</f>
        <v>Herbal Tea</v>
      </c>
      <c r="T2460" s="56" t="str">
        <f>HLOOKUP(Coffee_data[[#This Row],[ProductId]],Product!$B$4:$O$7,4,FALSE)</f>
        <v>Lemon</v>
      </c>
    </row>
    <row r="2461" spans="1:20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41</v>
      </c>
      <c r="L2461">
        <v>503</v>
      </c>
      <c r="M2461">
        <v>11</v>
      </c>
      <c r="N2461" s="2">
        <v>42035</v>
      </c>
      <c r="O2461" s="19" t="str">
        <f>VLOOKUP(Coffee_data[[#This Row],[Area Code]],Location!$B$1:$E$157,2,FALSE)</f>
        <v>Oregon</v>
      </c>
      <c r="P2461" s="19" t="str">
        <f>VLOOKUP(Coffee_data[[#This Row],[Area Code]],Location!$B$1:$E$157,3,FALSE)</f>
        <v>West</v>
      </c>
      <c r="Q2461" s="19" t="str">
        <f>VLOOKUP(Coffee_data[[#This Row],[Area Code]],Location!$B$1:$E$157,4,FALSE)</f>
        <v>Small Market</v>
      </c>
      <c r="R2461" s="56" t="str">
        <f>HLOOKUP(Coffee_data[[#This Row],[ProductId]],Product!$B$4:$O$7,2,FALSE)</f>
        <v>Regular</v>
      </c>
      <c r="S2461" s="56" t="str">
        <f>HLOOKUP(Coffee_data[[#This Row],[ProductId]],Product!$B$4:$O$7,3,FALSE)</f>
        <v>Tea</v>
      </c>
      <c r="T2461" s="56" t="str">
        <f>HLOOKUP(Coffee_data[[#This Row],[ProductId]],Product!$B$4:$O$7,4,FALSE)</f>
        <v>Darjeeling</v>
      </c>
    </row>
    <row r="2462" spans="1:20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42035</v>
      </c>
      <c r="O2462" s="19" t="str">
        <f>VLOOKUP(Coffee_data[[#This Row],[Area Code]],Location!$B$1:$E$157,2,FALSE)</f>
        <v>Oregon</v>
      </c>
      <c r="P2462" s="19" t="str">
        <f>VLOOKUP(Coffee_data[[#This Row],[Area Code]],Location!$B$1:$E$157,3,FALSE)</f>
        <v>West</v>
      </c>
      <c r="Q2462" s="19" t="str">
        <f>VLOOKUP(Coffee_data[[#This Row],[Area Code]],Location!$B$1:$E$157,4,FALSE)</f>
        <v>Small Market</v>
      </c>
      <c r="R2462" s="56" t="str">
        <f>HLOOKUP(Coffee_data[[#This Row],[ProductId]],Product!$B$4:$O$7,2,FALSE)</f>
        <v>Regular</v>
      </c>
      <c r="S2462" s="56" t="str">
        <f>HLOOKUP(Coffee_data[[#This Row],[ProductId]],Product!$B$4:$O$7,3,FALSE)</f>
        <v>Tea</v>
      </c>
      <c r="T2462" s="56" t="str">
        <f>HLOOKUP(Coffee_data[[#This Row],[ProductId]],Product!$B$4:$O$7,4,FALSE)</f>
        <v>Earl Grey</v>
      </c>
    </row>
    <row r="2463" spans="1:20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63</v>
      </c>
      <c r="J2463">
        <v>90</v>
      </c>
      <c r="K2463">
        <v>140</v>
      </c>
      <c r="L2463">
        <v>971</v>
      </c>
      <c r="M2463">
        <v>13</v>
      </c>
      <c r="N2463" s="2">
        <v>42035</v>
      </c>
      <c r="O2463" s="19" t="str">
        <f>VLOOKUP(Coffee_data[[#This Row],[Area Code]],Location!$B$1:$E$157,2,FALSE)</f>
        <v>Oregon</v>
      </c>
      <c r="P2463" s="19" t="str">
        <f>VLOOKUP(Coffee_data[[#This Row],[Area Code]],Location!$B$1:$E$157,3,FALSE)</f>
        <v>West</v>
      </c>
      <c r="Q2463" s="19" t="str">
        <f>VLOOKUP(Coffee_data[[#This Row],[Area Code]],Location!$B$1:$E$157,4,FALSE)</f>
        <v>Small Market</v>
      </c>
      <c r="R2463" s="56" t="str">
        <f>HLOOKUP(Coffee_data[[#This Row],[ProductId]],Product!$B$4:$O$7,2,FALSE)</f>
        <v>Regular</v>
      </c>
      <c r="S2463" s="56" t="str">
        <f>HLOOKUP(Coffee_data[[#This Row],[ProductId]],Product!$B$4:$O$7,3,FALSE)</f>
        <v>Tea</v>
      </c>
      <c r="T2463" s="56" t="str">
        <f>HLOOKUP(Coffee_data[[#This Row],[ProductId]],Product!$B$4:$O$7,4,FALSE)</f>
        <v>Green Tea</v>
      </c>
    </row>
    <row r="2464" spans="1:20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121</v>
      </c>
      <c r="J2464">
        <v>160</v>
      </c>
      <c r="K2464">
        <v>320</v>
      </c>
      <c r="L2464">
        <v>503</v>
      </c>
      <c r="M2464">
        <v>6</v>
      </c>
      <c r="N2464" s="2">
        <v>42035</v>
      </c>
      <c r="O2464" s="19" t="str">
        <f>VLOOKUP(Coffee_data[[#This Row],[Area Code]],Location!$B$1:$E$157,2,FALSE)</f>
        <v>Oregon</v>
      </c>
      <c r="P2464" s="19" t="str">
        <f>VLOOKUP(Coffee_data[[#This Row],[Area Code]],Location!$B$1:$E$157,3,FALSE)</f>
        <v>West</v>
      </c>
      <c r="Q2464" s="19" t="str">
        <f>VLOOKUP(Coffee_data[[#This Row],[Area Code]],Location!$B$1:$E$157,4,FALSE)</f>
        <v>Small Market</v>
      </c>
      <c r="R2464" s="56" t="str">
        <f>HLOOKUP(Coffee_data[[#This Row],[ProductId]],Product!$B$4:$O$7,2,FALSE)</f>
        <v>Decaf</v>
      </c>
      <c r="S2464" s="56" t="str">
        <f>HLOOKUP(Coffee_data[[#This Row],[ProductId]],Product!$B$4:$O$7,3,FALSE)</f>
        <v>Espresso</v>
      </c>
      <c r="T2464" s="56" t="str">
        <f>HLOOKUP(Coffee_data[[#This Row],[ProductId]],Product!$B$4:$O$7,4,FALSE)</f>
        <v>Decaf Espresso</v>
      </c>
    </row>
    <row r="2465" spans="1:20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59</v>
      </c>
      <c r="J2465">
        <v>100</v>
      </c>
      <c r="K2465">
        <v>159</v>
      </c>
      <c r="L2465">
        <v>541</v>
      </c>
      <c r="M2465">
        <v>1</v>
      </c>
      <c r="N2465" s="2">
        <v>42035</v>
      </c>
      <c r="O2465" s="19" t="str">
        <f>VLOOKUP(Coffee_data[[#This Row],[Area Code]],Location!$B$1:$E$157,2,FALSE)</f>
        <v>Oregon</v>
      </c>
      <c r="P2465" s="19" t="str">
        <f>VLOOKUP(Coffee_data[[#This Row],[Area Code]],Location!$B$1:$E$157,3,FALSE)</f>
        <v>West</v>
      </c>
      <c r="Q2465" s="19" t="str">
        <f>VLOOKUP(Coffee_data[[#This Row],[Area Code]],Location!$B$1:$E$157,4,FALSE)</f>
        <v>Small Market</v>
      </c>
      <c r="R2465" s="56" t="str">
        <f>HLOOKUP(Coffee_data[[#This Row],[ProductId]],Product!$B$4:$O$7,2,FALSE)</f>
        <v>Regular</v>
      </c>
      <c r="S2465" s="56" t="str">
        <f>HLOOKUP(Coffee_data[[#This Row],[ProductId]],Product!$B$4:$O$7,3,FALSE)</f>
        <v>Coffee</v>
      </c>
      <c r="T2465" s="56" t="str">
        <f>HLOOKUP(Coffee_data[[#This Row],[ProductId]],Product!$B$4:$O$7,4,FALSE)</f>
        <v>Amaretto</v>
      </c>
    </row>
    <row r="2466" spans="1:20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192</v>
      </c>
      <c r="L2466">
        <v>503</v>
      </c>
      <c r="M2466">
        <v>2</v>
      </c>
      <c r="N2466" s="2">
        <v>42035</v>
      </c>
      <c r="O2466" s="19" t="str">
        <f>VLOOKUP(Coffee_data[[#This Row],[Area Code]],Location!$B$1:$E$157,2,FALSE)</f>
        <v>Oregon</v>
      </c>
      <c r="P2466" s="19" t="str">
        <f>VLOOKUP(Coffee_data[[#This Row],[Area Code]],Location!$B$1:$E$157,3,FALSE)</f>
        <v>West</v>
      </c>
      <c r="Q2466" s="19" t="str">
        <f>VLOOKUP(Coffee_data[[#This Row],[Area Code]],Location!$B$1:$E$157,4,FALSE)</f>
        <v>Small Market</v>
      </c>
      <c r="R2466" s="56" t="str">
        <f>HLOOKUP(Coffee_data[[#This Row],[ProductId]],Product!$B$4:$O$7,2,FALSE)</f>
        <v>Regular</v>
      </c>
      <c r="S2466" s="56" t="str">
        <f>HLOOKUP(Coffee_data[[#This Row],[ProductId]],Product!$B$4:$O$7,3,FALSE)</f>
        <v>Coffee</v>
      </c>
      <c r="T2466" s="56" t="str">
        <f>HLOOKUP(Coffee_data[[#This Row],[ProductId]],Product!$B$4:$O$7,4,FALSE)</f>
        <v>Columbian</v>
      </c>
    </row>
    <row r="2467" spans="1:20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57</v>
      </c>
      <c r="J2467">
        <v>100</v>
      </c>
      <c r="K2467">
        <v>160</v>
      </c>
      <c r="L2467">
        <v>971</v>
      </c>
      <c r="M2467">
        <v>3</v>
      </c>
      <c r="N2467" s="2">
        <v>42035</v>
      </c>
      <c r="O2467" s="19" t="str">
        <f>VLOOKUP(Coffee_data[[#This Row],[Area Code]],Location!$B$1:$E$157,2,FALSE)</f>
        <v>Oregon</v>
      </c>
      <c r="P2467" s="19" t="str">
        <f>VLOOKUP(Coffee_data[[#This Row],[Area Code]],Location!$B$1:$E$157,3,FALSE)</f>
        <v>West</v>
      </c>
      <c r="Q2467" s="19" t="str">
        <f>VLOOKUP(Coffee_data[[#This Row],[Area Code]],Location!$B$1:$E$157,4,FALSE)</f>
        <v>Small Market</v>
      </c>
      <c r="R2467" s="56" t="str">
        <f>HLOOKUP(Coffee_data[[#This Row],[ProductId]],Product!$B$4:$O$7,2,FALSE)</f>
        <v>Decaf</v>
      </c>
      <c r="S2467" s="56" t="str">
        <f>HLOOKUP(Coffee_data[[#This Row],[ProductId]],Product!$B$4:$O$7,3,FALSE)</f>
        <v>Coffee</v>
      </c>
      <c r="T2467" s="56" t="str">
        <f>HLOOKUP(Coffee_data[[#This Row],[ProductId]],Product!$B$4:$O$7,4,FALSE)</f>
        <v>Decaf Irish Cream</v>
      </c>
    </row>
    <row r="2468" spans="1:20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54</v>
      </c>
      <c r="J2468">
        <v>70</v>
      </c>
      <c r="K2468">
        <v>116</v>
      </c>
      <c r="L2468">
        <v>541</v>
      </c>
      <c r="M2468">
        <v>4</v>
      </c>
      <c r="N2468" s="2">
        <v>42035</v>
      </c>
      <c r="O2468" s="19" t="str">
        <f>VLOOKUP(Coffee_data[[#This Row],[Area Code]],Location!$B$1:$E$157,2,FALSE)</f>
        <v>Oregon</v>
      </c>
      <c r="P2468" s="19" t="str">
        <f>VLOOKUP(Coffee_data[[#This Row],[Area Code]],Location!$B$1:$E$157,3,FALSE)</f>
        <v>West</v>
      </c>
      <c r="Q2468" s="19" t="str">
        <f>VLOOKUP(Coffee_data[[#This Row],[Area Code]],Location!$B$1:$E$157,4,FALSE)</f>
        <v>Small Market</v>
      </c>
      <c r="R2468" s="56" t="str">
        <f>HLOOKUP(Coffee_data[[#This Row],[ProductId]],Product!$B$4:$O$7,2,FALSE)</f>
        <v>Regular</v>
      </c>
      <c r="S2468" s="56" t="str">
        <f>HLOOKUP(Coffee_data[[#This Row],[ProductId]],Product!$B$4:$O$7,3,FALSE)</f>
        <v>Espresso</v>
      </c>
      <c r="T2468" s="56" t="str">
        <f>HLOOKUP(Coffee_data[[#This Row],[ProductId]],Product!$B$4:$O$7,4,FALSE)</f>
        <v>Caffe Latte</v>
      </c>
    </row>
    <row r="2469" spans="1:20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55</v>
      </c>
      <c r="J2469">
        <v>80</v>
      </c>
      <c r="K2469">
        <v>130</v>
      </c>
      <c r="L2469">
        <v>541</v>
      </c>
      <c r="M2469">
        <v>5</v>
      </c>
      <c r="N2469" s="2">
        <v>42035</v>
      </c>
      <c r="O2469" s="19" t="str">
        <f>VLOOKUP(Coffee_data[[#This Row],[Area Code]],Location!$B$1:$E$157,2,FALSE)</f>
        <v>Oregon</v>
      </c>
      <c r="P2469" s="19" t="str">
        <f>VLOOKUP(Coffee_data[[#This Row],[Area Code]],Location!$B$1:$E$157,3,FALSE)</f>
        <v>West</v>
      </c>
      <c r="Q2469" s="19" t="str">
        <f>VLOOKUP(Coffee_data[[#This Row],[Area Code]],Location!$B$1:$E$157,4,FALSE)</f>
        <v>Small Market</v>
      </c>
      <c r="R2469" s="56" t="str">
        <f>HLOOKUP(Coffee_data[[#This Row],[ProductId]],Product!$B$4:$O$7,2,FALSE)</f>
        <v>Regular</v>
      </c>
      <c r="S2469" s="56" t="str">
        <f>HLOOKUP(Coffee_data[[#This Row],[ProductId]],Product!$B$4:$O$7,3,FALSE)</f>
        <v>Espresso</v>
      </c>
      <c r="T2469" s="56" t="str">
        <f>HLOOKUP(Coffee_data[[#This Row],[ProductId]],Product!$B$4:$O$7,4,FALSE)</f>
        <v>Caffe Mocha</v>
      </c>
    </row>
    <row r="2470" spans="1:20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134</v>
      </c>
      <c r="J2470">
        <v>170</v>
      </c>
      <c r="K2470">
        <v>288</v>
      </c>
      <c r="L2470">
        <v>206</v>
      </c>
      <c r="M2470">
        <v>8</v>
      </c>
      <c r="N2470" s="2">
        <v>42035</v>
      </c>
      <c r="O2470" s="19" t="str">
        <f>VLOOKUP(Coffee_data[[#This Row],[Area Code]],Location!$B$1:$E$157,2,FALSE)</f>
        <v>Washington</v>
      </c>
      <c r="P2470" s="19" t="str">
        <f>VLOOKUP(Coffee_data[[#This Row],[Area Code]],Location!$B$1:$E$157,3,FALSE)</f>
        <v>West</v>
      </c>
      <c r="Q2470" s="19" t="str">
        <f>VLOOKUP(Coffee_data[[#This Row],[Area Code]],Location!$B$1:$E$157,4,FALSE)</f>
        <v>Small Market</v>
      </c>
      <c r="R2470" s="56" t="str">
        <f>HLOOKUP(Coffee_data[[#This Row],[ProductId]],Product!$B$4:$O$7,2,FALSE)</f>
        <v>Decaf</v>
      </c>
      <c r="S2470" s="56" t="str">
        <f>HLOOKUP(Coffee_data[[#This Row],[ProductId]],Product!$B$4:$O$7,3,FALSE)</f>
        <v>Herbal Tea</v>
      </c>
      <c r="T2470" s="56" t="str">
        <f>HLOOKUP(Coffee_data[[#This Row],[ProductId]],Product!$B$4:$O$7,4,FALSE)</f>
        <v>Chamomile</v>
      </c>
    </row>
    <row r="2471" spans="1:20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39</v>
      </c>
      <c r="J2471">
        <v>50</v>
      </c>
      <c r="K2471">
        <v>89</v>
      </c>
      <c r="L2471">
        <v>509</v>
      </c>
      <c r="M2471">
        <v>9</v>
      </c>
      <c r="N2471" s="2">
        <v>42035</v>
      </c>
      <c r="O2471" s="19" t="str">
        <f>VLOOKUP(Coffee_data[[#This Row],[Area Code]],Location!$B$1:$E$157,2,FALSE)</f>
        <v>Washington</v>
      </c>
      <c r="P2471" s="19" t="str">
        <f>VLOOKUP(Coffee_data[[#This Row],[Area Code]],Location!$B$1:$E$157,3,FALSE)</f>
        <v>West</v>
      </c>
      <c r="Q2471" s="19" t="str">
        <f>VLOOKUP(Coffee_data[[#This Row],[Area Code]],Location!$B$1:$E$157,4,FALSE)</f>
        <v>Small Market</v>
      </c>
      <c r="R2471" s="56" t="str">
        <f>HLOOKUP(Coffee_data[[#This Row],[ProductId]],Product!$B$4:$O$7,2,FALSE)</f>
        <v>Decaf</v>
      </c>
      <c r="S2471" s="56" t="str">
        <f>HLOOKUP(Coffee_data[[#This Row],[ProductId]],Product!$B$4:$O$7,3,FALSE)</f>
        <v>Herbal Tea</v>
      </c>
      <c r="T2471" s="56" t="str">
        <f>HLOOKUP(Coffee_data[[#This Row],[ProductId]],Product!$B$4:$O$7,4,FALSE)</f>
        <v>Lemon</v>
      </c>
    </row>
    <row r="2472" spans="1:20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99</v>
      </c>
      <c r="L2472">
        <v>206</v>
      </c>
      <c r="M2472">
        <v>11</v>
      </c>
      <c r="N2472" s="2">
        <v>42035</v>
      </c>
      <c r="O2472" s="19" t="str">
        <f>VLOOKUP(Coffee_data[[#This Row],[Area Code]],Location!$B$1:$E$157,2,FALSE)</f>
        <v>Washington</v>
      </c>
      <c r="P2472" s="19" t="str">
        <f>VLOOKUP(Coffee_data[[#This Row],[Area Code]],Location!$B$1:$E$157,3,FALSE)</f>
        <v>West</v>
      </c>
      <c r="Q2472" s="19" t="str">
        <f>VLOOKUP(Coffee_data[[#This Row],[Area Code]],Location!$B$1:$E$157,4,FALSE)</f>
        <v>Small Market</v>
      </c>
      <c r="R2472" s="56" t="str">
        <f>HLOOKUP(Coffee_data[[#This Row],[ProductId]],Product!$B$4:$O$7,2,FALSE)</f>
        <v>Regular</v>
      </c>
      <c r="S2472" s="56" t="str">
        <f>HLOOKUP(Coffee_data[[#This Row],[ProductId]],Product!$B$4:$O$7,3,FALSE)</f>
        <v>Tea</v>
      </c>
      <c r="T2472" s="56" t="str">
        <f>HLOOKUP(Coffee_data[[#This Row],[ProductId]],Product!$B$4:$O$7,4,FALSE)</f>
        <v>Darjeeling</v>
      </c>
    </row>
    <row r="2473" spans="1:20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42</v>
      </c>
      <c r="J2473">
        <v>60</v>
      </c>
      <c r="K2473">
        <v>90</v>
      </c>
      <c r="L2473">
        <v>425</v>
      </c>
      <c r="M2473">
        <v>12</v>
      </c>
      <c r="N2473" s="2">
        <v>42035</v>
      </c>
      <c r="O2473" s="19" t="str">
        <f>VLOOKUP(Coffee_data[[#This Row],[Area Code]],Location!$B$1:$E$157,2,FALSE)</f>
        <v>Washington</v>
      </c>
      <c r="P2473" s="19" t="str">
        <f>VLOOKUP(Coffee_data[[#This Row],[Area Code]],Location!$B$1:$E$157,3,FALSE)</f>
        <v>West</v>
      </c>
      <c r="Q2473" s="19" t="str">
        <f>VLOOKUP(Coffee_data[[#This Row],[Area Code]],Location!$B$1:$E$157,4,FALSE)</f>
        <v>Small Market</v>
      </c>
      <c r="R2473" s="56" t="str">
        <f>HLOOKUP(Coffee_data[[#This Row],[ProductId]],Product!$B$4:$O$7,2,FALSE)</f>
        <v>Regular</v>
      </c>
      <c r="S2473" s="56" t="str">
        <f>HLOOKUP(Coffee_data[[#This Row],[ProductId]],Product!$B$4:$O$7,3,FALSE)</f>
        <v>Tea</v>
      </c>
      <c r="T2473" s="56" t="str">
        <f>HLOOKUP(Coffee_data[[#This Row],[ProductId]],Product!$B$4:$O$7,4,FALSE)</f>
        <v>Earl Grey</v>
      </c>
    </row>
    <row r="2474" spans="1:20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53</v>
      </c>
      <c r="J2474">
        <v>60</v>
      </c>
      <c r="K2474">
        <v>113</v>
      </c>
      <c r="L2474">
        <v>425</v>
      </c>
      <c r="M2474">
        <v>13</v>
      </c>
      <c r="N2474" s="2">
        <v>42035</v>
      </c>
      <c r="O2474" s="19" t="str">
        <f>VLOOKUP(Coffee_data[[#This Row],[Area Code]],Location!$B$1:$E$157,2,FALSE)</f>
        <v>Washington</v>
      </c>
      <c r="P2474" s="19" t="str">
        <f>VLOOKUP(Coffee_data[[#This Row],[Area Code]],Location!$B$1:$E$157,3,FALSE)</f>
        <v>West</v>
      </c>
      <c r="Q2474" s="19" t="str">
        <f>VLOOKUP(Coffee_data[[#This Row],[Area Code]],Location!$B$1:$E$157,4,FALSE)</f>
        <v>Small Market</v>
      </c>
      <c r="R2474" s="56" t="str">
        <f>HLOOKUP(Coffee_data[[#This Row],[ProductId]],Product!$B$4:$O$7,2,FALSE)</f>
        <v>Regular</v>
      </c>
      <c r="S2474" s="56" t="str">
        <f>HLOOKUP(Coffee_data[[#This Row],[ProductId]],Product!$B$4:$O$7,3,FALSE)</f>
        <v>Tea</v>
      </c>
      <c r="T2474" s="56" t="str">
        <f>HLOOKUP(Coffee_data[[#This Row],[ProductId]],Product!$B$4:$O$7,4,FALSE)</f>
        <v>Green Tea</v>
      </c>
    </row>
    <row r="2475" spans="1:20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42035</v>
      </c>
      <c r="O2475" s="19" t="str">
        <f>VLOOKUP(Coffee_data[[#This Row],[Area Code]],Location!$B$1:$E$157,2,FALSE)</f>
        <v>Washington</v>
      </c>
      <c r="P2475" s="19" t="str">
        <f>VLOOKUP(Coffee_data[[#This Row],[Area Code]],Location!$B$1:$E$157,3,FALSE)</f>
        <v>West</v>
      </c>
      <c r="Q2475" s="19" t="str">
        <f>VLOOKUP(Coffee_data[[#This Row],[Area Code]],Location!$B$1:$E$157,4,FALSE)</f>
        <v>Small Market</v>
      </c>
      <c r="R2475" s="56" t="str">
        <f>HLOOKUP(Coffee_data[[#This Row],[ProductId]],Product!$B$4:$O$7,2,FALSE)</f>
        <v>Regular</v>
      </c>
      <c r="S2475" s="56" t="str">
        <f>HLOOKUP(Coffee_data[[#This Row],[ProductId]],Product!$B$4:$O$7,3,FALSE)</f>
        <v>Espresso</v>
      </c>
      <c r="T2475" s="56" t="str">
        <f>HLOOKUP(Coffee_data[[#This Row],[ProductId]],Product!$B$4:$O$7,4,FALSE)</f>
        <v>Caffe Latte</v>
      </c>
    </row>
    <row r="2476" spans="1:20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55</v>
      </c>
      <c r="J2476">
        <v>60</v>
      </c>
      <c r="K2476">
        <v>110</v>
      </c>
      <c r="L2476">
        <v>206</v>
      </c>
      <c r="M2476">
        <v>5</v>
      </c>
      <c r="N2476" s="2">
        <v>42035</v>
      </c>
      <c r="O2476" s="19" t="str">
        <f>VLOOKUP(Coffee_data[[#This Row],[Area Code]],Location!$B$1:$E$157,2,FALSE)</f>
        <v>Washington</v>
      </c>
      <c r="P2476" s="19" t="str">
        <f>VLOOKUP(Coffee_data[[#This Row],[Area Code]],Location!$B$1:$E$157,3,FALSE)</f>
        <v>West</v>
      </c>
      <c r="Q2476" s="19" t="str">
        <f>VLOOKUP(Coffee_data[[#This Row],[Area Code]],Location!$B$1:$E$157,4,FALSE)</f>
        <v>Small Market</v>
      </c>
      <c r="R2476" s="56" t="str">
        <f>HLOOKUP(Coffee_data[[#This Row],[ProductId]],Product!$B$4:$O$7,2,FALSE)</f>
        <v>Regular</v>
      </c>
      <c r="S2476" s="56" t="str">
        <f>HLOOKUP(Coffee_data[[#This Row],[ProductId]],Product!$B$4:$O$7,3,FALSE)</f>
        <v>Espresso</v>
      </c>
      <c r="T2476" s="56" t="str">
        <f>HLOOKUP(Coffee_data[[#This Row],[ProductId]],Product!$B$4:$O$7,4,FALSE)</f>
        <v>Caffe Mocha</v>
      </c>
    </row>
    <row r="2477" spans="1:20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146</v>
      </c>
      <c r="L2477">
        <v>425</v>
      </c>
      <c r="M2477">
        <v>6</v>
      </c>
      <c r="N2477" s="2">
        <v>42035</v>
      </c>
      <c r="O2477" s="19" t="str">
        <f>VLOOKUP(Coffee_data[[#This Row],[Area Code]],Location!$B$1:$E$157,2,FALSE)</f>
        <v>Washington</v>
      </c>
      <c r="P2477" s="19" t="str">
        <f>VLOOKUP(Coffee_data[[#This Row],[Area Code]],Location!$B$1:$E$157,3,FALSE)</f>
        <v>West</v>
      </c>
      <c r="Q2477" s="19" t="str">
        <f>VLOOKUP(Coffee_data[[#This Row],[Area Code]],Location!$B$1:$E$157,4,FALSE)</f>
        <v>Small Market</v>
      </c>
      <c r="R2477" s="56" t="str">
        <f>HLOOKUP(Coffee_data[[#This Row],[ProductId]],Product!$B$4:$O$7,2,FALSE)</f>
        <v>Decaf</v>
      </c>
      <c r="S2477" s="56" t="str">
        <f>HLOOKUP(Coffee_data[[#This Row],[ProductId]],Product!$B$4:$O$7,3,FALSE)</f>
        <v>Espresso</v>
      </c>
      <c r="T2477" s="56" t="str">
        <f>HLOOKUP(Coffee_data[[#This Row],[ProductId]],Product!$B$4:$O$7,4,FALSE)</f>
        <v>Decaf Espresso</v>
      </c>
    </row>
    <row r="2478" spans="1:20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168</v>
      </c>
      <c r="L2478">
        <v>360</v>
      </c>
      <c r="M2478">
        <v>2</v>
      </c>
      <c r="N2478" s="2">
        <v>42035</v>
      </c>
      <c r="O2478" s="19" t="str">
        <f>VLOOKUP(Coffee_data[[#This Row],[Area Code]],Location!$B$1:$E$157,2,FALSE)</f>
        <v>Washington</v>
      </c>
      <c r="P2478" s="19" t="str">
        <f>VLOOKUP(Coffee_data[[#This Row],[Area Code]],Location!$B$1:$E$157,3,FALSE)</f>
        <v>West</v>
      </c>
      <c r="Q2478" s="19" t="str">
        <f>VLOOKUP(Coffee_data[[#This Row],[Area Code]],Location!$B$1:$E$157,4,FALSE)</f>
        <v>Small Market</v>
      </c>
      <c r="R2478" s="56" t="str">
        <f>HLOOKUP(Coffee_data[[#This Row],[ProductId]],Product!$B$4:$O$7,2,FALSE)</f>
        <v>Regular</v>
      </c>
      <c r="S2478" s="56" t="str">
        <f>HLOOKUP(Coffee_data[[#This Row],[ProductId]],Product!$B$4:$O$7,3,FALSE)</f>
        <v>Coffee</v>
      </c>
      <c r="T2478" s="56" t="str">
        <f>HLOOKUP(Coffee_data[[#This Row],[ProductId]],Product!$B$4:$O$7,4,FALSE)</f>
        <v>Columbian</v>
      </c>
    </row>
    <row r="2479" spans="1:20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100</v>
      </c>
      <c r="J2479">
        <v>160</v>
      </c>
      <c r="K2479">
        <v>273</v>
      </c>
      <c r="L2479">
        <v>253</v>
      </c>
      <c r="M2479">
        <v>3</v>
      </c>
      <c r="N2479" s="2">
        <v>42035</v>
      </c>
      <c r="O2479" s="19" t="str">
        <f>VLOOKUP(Coffee_data[[#This Row],[Area Code]],Location!$B$1:$E$157,2,FALSE)</f>
        <v>Washington</v>
      </c>
      <c r="P2479" s="19" t="str">
        <f>VLOOKUP(Coffee_data[[#This Row],[Area Code]],Location!$B$1:$E$157,3,FALSE)</f>
        <v>West</v>
      </c>
      <c r="Q2479" s="19" t="str">
        <f>VLOOKUP(Coffee_data[[#This Row],[Area Code]],Location!$B$1:$E$157,4,FALSE)</f>
        <v>Small Market</v>
      </c>
      <c r="R2479" s="56" t="str">
        <f>HLOOKUP(Coffee_data[[#This Row],[ProductId]],Product!$B$4:$O$7,2,FALSE)</f>
        <v>Decaf</v>
      </c>
      <c r="S2479" s="56" t="str">
        <f>HLOOKUP(Coffee_data[[#This Row],[ProductId]],Product!$B$4:$O$7,3,FALSE)</f>
        <v>Coffee</v>
      </c>
      <c r="T2479" s="56" t="str">
        <f>HLOOKUP(Coffee_data[[#This Row],[ProductId]],Product!$B$4:$O$7,4,FALSE)</f>
        <v>Decaf Irish Cream</v>
      </c>
    </row>
    <row r="2480" spans="1:20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42063</v>
      </c>
      <c r="O2480" s="19" t="str">
        <f>VLOOKUP(Coffee_data[[#This Row],[Area Code]],Location!$B$1:$E$157,2,FALSE)</f>
        <v>Colorado</v>
      </c>
      <c r="P2480" s="19" t="str">
        <f>VLOOKUP(Coffee_data[[#This Row],[Area Code]],Location!$B$1:$E$157,3,FALSE)</f>
        <v>Central</v>
      </c>
      <c r="Q2480" s="19" t="str">
        <f>VLOOKUP(Coffee_data[[#This Row],[Area Code]],Location!$B$1:$E$157,4,FALSE)</f>
        <v>Major Market</v>
      </c>
      <c r="R2480" s="56" t="str">
        <f>HLOOKUP(Coffee_data[[#This Row],[ProductId]],Product!$B$4:$O$7,2,FALSE)</f>
        <v>Decaf</v>
      </c>
      <c r="S2480" s="56" t="str">
        <f>HLOOKUP(Coffee_data[[#This Row],[ProductId]],Product!$B$4:$O$7,3,FALSE)</f>
        <v>Herbal Tea</v>
      </c>
      <c r="T2480" s="56" t="str">
        <f>HLOOKUP(Coffee_data[[#This Row],[ProductId]],Product!$B$4:$O$7,4,FALSE)</f>
        <v>Chamomile</v>
      </c>
    </row>
    <row r="2481" spans="1:20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42063</v>
      </c>
      <c r="O2481" s="19" t="str">
        <f>VLOOKUP(Coffee_data[[#This Row],[Area Code]],Location!$B$1:$E$157,2,FALSE)</f>
        <v>Colorado</v>
      </c>
      <c r="P2481" s="19" t="str">
        <f>VLOOKUP(Coffee_data[[#This Row],[Area Code]],Location!$B$1:$E$157,3,FALSE)</f>
        <v>Central</v>
      </c>
      <c r="Q2481" s="19" t="str">
        <f>VLOOKUP(Coffee_data[[#This Row],[Area Code]],Location!$B$1:$E$157,4,FALSE)</f>
        <v>Major Market</v>
      </c>
      <c r="R2481" s="56" t="str">
        <f>HLOOKUP(Coffee_data[[#This Row],[ProductId]],Product!$B$4:$O$7,2,FALSE)</f>
        <v>Decaf</v>
      </c>
      <c r="S2481" s="56" t="str">
        <f>HLOOKUP(Coffee_data[[#This Row],[ProductId]],Product!$B$4:$O$7,3,FALSE)</f>
        <v>Herbal Tea</v>
      </c>
      <c r="T2481" s="56" t="str">
        <f>HLOOKUP(Coffee_data[[#This Row],[ProductId]],Product!$B$4:$O$7,4,FALSE)</f>
        <v>Lemon</v>
      </c>
    </row>
    <row r="2482" spans="1:20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120</v>
      </c>
      <c r="L2482">
        <v>970</v>
      </c>
      <c r="M2482">
        <v>10</v>
      </c>
      <c r="N2482" s="2">
        <v>42063</v>
      </c>
      <c r="O2482" s="19" t="str">
        <f>VLOOKUP(Coffee_data[[#This Row],[Area Code]],Location!$B$1:$E$157,2,FALSE)</f>
        <v>Colorado</v>
      </c>
      <c r="P2482" s="19" t="str">
        <f>VLOOKUP(Coffee_data[[#This Row],[Area Code]],Location!$B$1:$E$157,3,FALSE)</f>
        <v>Central</v>
      </c>
      <c r="Q2482" s="19" t="str">
        <f>VLOOKUP(Coffee_data[[#This Row],[Area Code]],Location!$B$1:$E$157,4,FALSE)</f>
        <v>Major Market</v>
      </c>
      <c r="R2482" s="56" t="str">
        <f>HLOOKUP(Coffee_data[[#This Row],[ProductId]],Product!$B$4:$O$7,2,FALSE)</f>
        <v>Decaf</v>
      </c>
      <c r="S2482" s="56" t="str">
        <f>HLOOKUP(Coffee_data[[#This Row],[ProductId]],Product!$B$4:$O$7,3,FALSE)</f>
        <v>Herbal Tea</v>
      </c>
      <c r="T2482" s="56" t="str">
        <f>HLOOKUP(Coffee_data[[#This Row],[ProductId]],Product!$B$4:$O$7,4,FALSE)</f>
        <v>Mint</v>
      </c>
    </row>
    <row r="2483" spans="1:20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51</v>
      </c>
      <c r="J2483">
        <v>70</v>
      </c>
      <c r="K2483">
        <v>99</v>
      </c>
      <c r="L2483">
        <v>970</v>
      </c>
      <c r="M2483">
        <v>11</v>
      </c>
      <c r="N2483" s="2">
        <v>42063</v>
      </c>
      <c r="O2483" s="19" t="str">
        <f>VLOOKUP(Coffee_data[[#This Row],[Area Code]],Location!$B$1:$E$157,2,FALSE)</f>
        <v>Colorado</v>
      </c>
      <c r="P2483" s="19" t="str">
        <f>VLOOKUP(Coffee_data[[#This Row],[Area Code]],Location!$B$1:$E$157,3,FALSE)</f>
        <v>Central</v>
      </c>
      <c r="Q2483" s="19" t="str">
        <f>VLOOKUP(Coffee_data[[#This Row],[Area Code]],Location!$B$1:$E$157,4,FALSE)</f>
        <v>Major Market</v>
      </c>
      <c r="R2483" s="56" t="str">
        <f>HLOOKUP(Coffee_data[[#This Row],[ProductId]],Product!$B$4:$O$7,2,FALSE)</f>
        <v>Regular</v>
      </c>
      <c r="S2483" s="56" t="str">
        <f>HLOOKUP(Coffee_data[[#This Row],[ProductId]],Product!$B$4:$O$7,3,FALSE)</f>
        <v>Tea</v>
      </c>
      <c r="T2483" s="56" t="str">
        <f>HLOOKUP(Coffee_data[[#This Row],[ProductId]],Product!$B$4:$O$7,4,FALSE)</f>
        <v>Darjeeling</v>
      </c>
    </row>
    <row r="2484" spans="1:20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38</v>
      </c>
      <c r="J2484">
        <v>60</v>
      </c>
      <c r="K2484">
        <v>110</v>
      </c>
      <c r="L2484">
        <v>970</v>
      </c>
      <c r="M2484">
        <v>12</v>
      </c>
      <c r="N2484" s="2">
        <v>42063</v>
      </c>
      <c r="O2484" s="19" t="str">
        <f>VLOOKUP(Coffee_data[[#This Row],[Area Code]],Location!$B$1:$E$157,2,FALSE)</f>
        <v>Colorado</v>
      </c>
      <c r="P2484" s="19" t="str">
        <f>VLOOKUP(Coffee_data[[#This Row],[Area Code]],Location!$B$1:$E$157,3,FALSE)</f>
        <v>Central</v>
      </c>
      <c r="Q2484" s="19" t="str">
        <f>VLOOKUP(Coffee_data[[#This Row],[Area Code]],Location!$B$1:$E$157,4,FALSE)</f>
        <v>Major Market</v>
      </c>
      <c r="R2484" s="56" t="str">
        <f>HLOOKUP(Coffee_data[[#This Row],[ProductId]],Product!$B$4:$O$7,2,FALSE)</f>
        <v>Regular</v>
      </c>
      <c r="S2484" s="56" t="str">
        <f>HLOOKUP(Coffee_data[[#This Row],[ProductId]],Product!$B$4:$O$7,3,FALSE)</f>
        <v>Tea</v>
      </c>
      <c r="T2484" s="56" t="str">
        <f>HLOOKUP(Coffee_data[[#This Row],[ProductId]],Product!$B$4:$O$7,4,FALSE)</f>
        <v>Earl Grey</v>
      </c>
    </row>
    <row r="2485" spans="1:20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42063</v>
      </c>
      <c r="O2485" s="19" t="str">
        <f>VLOOKUP(Coffee_data[[#This Row],[Area Code]],Location!$B$1:$E$157,2,FALSE)</f>
        <v>Colorado</v>
      </c>
      <c r="P2485" s="19" t="str">
        <f>VLOOKUP(Coffee_data[[#This Row],[Area Code]],Location!$B$1:$E$157,3,FALSE)</f>
        <v>Central</v>
      </c>
      <c r="Q2485" s="19" t="str">
        <f>VLOOKUP(Coffee_data[[#This Row],[Area Code]],Location!$B$1:$E$157,4,FALSE)</f>
        <v>Major Market</v>
      </c>
      <c r="R2485" s="56" t="str">
        <f>HLOOKUP(Coffee_data[[#This Row],[ProductId]],Product!$B$4:$O$7,2,FALSE)</f>
        <v>Regular</v>
      </c>
      <c r="S2485" s="56" t="str">
        <f>HLOOKUP(Coffee_data[[#This Row],[ProductId]],Product!$B$4:$O$7,3,FALSE)</f>
        <v>Tea</v>
      </c>
      <c r="T2485" s="56" t="str">
        <f>HLOOKUP(Coffee_data[[#This Row],[ProductId]],Product!$B$4:$O$7,4,FALSE)</f>
        <v>Green Tea</v>
      </c>
    </row>
    <row r="2486" spans="1:20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95</v>
      </c>
      <c r="J2486">
        <v>140</v>
      </c>
      <c r="K2486">
        <v>225</v>
      </c>
      <c r="L2486">
        <v>720</v>
      </c>
      <c r="M2486">
        <v>5</v>
      </c>
      <c r="N2486" s="2">
        <v>42063</v>
      </c>
      <c r="O2486" s="19" t="str">
        <f>VLOOKUP(Coffee_data[[#This Row],[Area Code]],Location!$B$1:$E$157,2,FALSE)</f>
        <v>Colorado</v>
      </c>
      <c r="P2486" s="19" t="str">
        <f>VLOOKUP(Coffee_data[[#This Row],[Area Code]],Location!$B$1:$E$157,3,FALSE)</f>
        <v>Central</v>
      </c>
      <c r="Q2486" s="19" t="str">
        <f>VLOOKUP(Coffee_data[[#This Row],[Area Code]],Location!$B$1:$E$157,4,FALSE)</f>
        <v>Major Market</v>
      </c>
      <c r="R2486" s="56" t="str">
        <f>HLOOKUP(Coffee_data[[#This Row],[ProductId]],Product!$B$4:$O$7,2,FALSE)</f>
        <v>Regular</v>
      </c>
      <c r="S2486" s="56" t="str">
        <f>HLOOKUP(Coffee_data[[#This Row],[ProductId]],Product!$B$4:$O$7,3,FALSE)</f>
        <v>Espresso</v>
      </c>
      <c r="T2486" s="56" t="str">
        <f>HLOOKUP(Coffee_data[[#This Row],[ProductId]],Product!$B$4:$O$7,4,FALSE)</f>
        <v>Caffe Mocha</v>
      </c>
    </row>
    <row r="2487" spans="1:20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74</v>
      </c>
      <c r="J2487">
        <v>130</v>
      </c>
      <c r="K2487">
        <v>216</v>
      </c>
      <c r="L2487">
        <v>970</v>
      </c>
      <c r="M2487">
        <v>6</v>
      </c>
      <c r="N2487" s="2">
        <v>42063</v>
      </c>
      <c r="O2487" s="19" t="str">
        <f>VLOOKUP(Coffee_data[[#This Row],[Area Code]],Location!$B$1:$E$157,2,FALSE)</f>
        <v>Colorado</v>
      </c>
      <c r="P2487" s="19" t="str">
        <f>VLOOKUP(Coffee_data[[#This Row],[Area Code]],Location!$B$1:$E$157,3,FALSE)</f>
        <v>Central</v>
      </c>
      <c r="Q2487" s="19" t="str">
        <f>VLOOKUP(Coffee_data[[#This Row],[Area Code]],Location!$B$1:$E$157,4,FALSE)</f>
        <v>Major Market</v>
      </c>
      <c r="R2487" s="56" t="str">
        <f>HLOOKUP(Coffee_data[[#This Row],[ProductId]],Product!$B$4:$O$7,2,FALSE)</f>
        <v>Decaf</v>
      </c>
      <c r="S2487" s="56" t="str">
        <f>HLOOKUP(Coffee_data[[#This Row],[ProductId]],Product!$B$4:$O$7,3,FALSE)</f>
        <v>Espresso</v>
      </c>
      <c r="T2487" s="56" t="str">
        <f>HLOOKUP(Coffee_data[[#This Row],[ProductId]],Product!$B$4:$O$7,4,FALSE)</f>
        <v>Decaf Espresso</v>
      </c>
    </row>
    <row r="2488" spans="1:20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89</v>
      </c>
      <c r="J2488">
        <v>130</v>
      </c>
      <c r="K2488">
        <v>221</v>
      </c>
      <c r="L2488">
        <v>303</v>
      </c>
      <c r="M2488">
        <v>1</v>
      </c>
      <c r="N2488" s="2">
        <v>42063</v>
      </c>
      <c r="O2488" s="19" t="str">
        <f>VLOOKUP(Coffee_data[[#This Row],[Area Code]],Location!$B$1:$E$157,2,FALSE)</f>
        <v>Colorado</v>
      </c>
      <c r="P2488" s="19" t="str">
        <f>VLOOKUP(Coffee_data[[#This Row],[Area Code]],Location!$B$1:$E$157,3,FALSE)</f>
        <v>Central</v>
      </c>
      <c r="Q2488" s="19" t="str">
        <f>VLOOKUP(Coffee_data[[#This Row],[Area Code]],Location!$B$1:$E$157,4,FALSE)</f>
        <v>Major Market</v>
      </c>
      <c r="R2488" s="56" t="str">
        <f>HLOOKUP(Coffee_data[[#This Row],[ProductId]],Product!$B$4:$O$7,2,FALSE)</f>
        <v>Regular</v>
      </c>
      <c r="S2488" s="56" t="str">
        <f>HLOOKUP(Coffee_data[[#This Row],[ProductId]],Product!$B$4:$O$7,3,FALSE)</f>
        <v>Coffee</v>
      </c>
      <c r="T2488" s="56" t="str">
        <f>HLOOKUP(Coffee_data[[#This Row],[ProductId]],Product!$B$4:$O$7,4,FALSE)</f>
        <v>Amaretto</v>
      </c>
    </row>
    <row r="2489" spans="1:20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78</v>
      </c>
      <c r="J2489">
        <v>120</v>
      </c>
      <c r="K2489">
        <v>202</v>
      </c>
      <c r="L2489">
        <v>970</v>
      </c>
      <c r="M2489">
        <v>2</v>
      </c>
      <c r="N2489" s="2">
        <v>42063</v>
      </c>
      <c r="O2489" s="19" t="str">
        <f>VLOOKUP(Coffee_data[[#This Row],[Area Code]],Location!$B$1:$E$157,2,FALSE)</f>
        <v>Colorado</v>
      </c>
      <c r="P2489" s="19" t="str">
        <f>VLOOKUP(Coffee_data[[#This Row],[Area Code]],Location!$B$1:$E$157,3,FALSE)</f>
        <v>Central</v>
      </c>
      <c r="Q2489" s="19" t="str">
        <f>VLOOKUP(Coffee_data[[#This Row],[Area Code]],Location!$B$1:$E$157,4,FALSE)</f>
        <v>Major Market</v>
      </c>
      <c r="R2489" s="56" t="str">
        <f>HLOOKUP(Coffee_data[[#This Row],[ProductId]],Product!$B$4:$O$7,2,FALSE)</f>
        <v>Regular</v>
      </c>
      <c r="S2489" s="56" t="str">
        <f>HLOOKUP(Coffee_data[[#This Row],[ProductId]],Product!$B$4:$O$7,3,FALSE)</f>
        <v>Coffee</v>
      </c>
      <c r="T2489" s="56" t="str">
        <f>HLOOKUP(Coffee_data[[#This Row],[ProductId]],Product!$B$4:$O$7,4,FALSE)</f>
        <v>Columbian</v>
      </c>
    </row>
    <row r="2490" spans="1:20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96</v>
      </c>
      <c r="J2490">
        <v>140</v>
      </c>
      <c r="K2490">
        <v>240</v>
      </c>
      <c r="L2490">
        <v>303</v>
      </c>
      <c r="M2490">
        <v>3</v>
      </c>
      <c r="N2490" s="2">
        <v>42063</v>
      </c>
      <c r="O2490" s="19" t="str">
        <f>VLOOKUP(Coffee_data[[#This Row],[Area Code]],Location!$B$1:$E$157,2,FALSE)</f>
        <v>Colorado</v>
      </c>
      <c r="P2490" s="19" t="str">
        <f>VLOOKUP(Coffee_data[[#This Row],[Area Code]],Location!$B$1:$E$157,3,FALSE)</f>
        <v>Central</v>
      </c>
      <c r="Q2490" s="19" t="str">
        <f>VLOOKUP(Coffee_data[[#This Row],[Area Code]],Location!$B$1:$E$157,4,FALSE)</f>
        <v>Major Market</v>
      </c>
      <c r="R2490" s="56" t="str">
        <f>HLOOKUP(Coffee_data[[#This Row],[ProductId]],Product!$B$4:$O$7,2,FALSE)</f>
        <v>Decaf</v>
      </c>
      <c r="S2490" s="56" t="str">
        <f>HLOOKUP(Coffee_data[[#This Row],[ProductId]],Product!$B$4:$O$7,3,FALSE)</f>
        <v>Coffee</v>
      </c>
      <c r="T2490" s="56" t="str">
        <f>HLOOKUP(Coffee_data[[#This Row],[ProductId]],Product!$B$4:$O$7,4,FALSE)</f>
        <v>Decaf Irish Cream</v>
      </c>
    </row>
    <row r="2491" spans="1:20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62</v>
      </c>
      <c r="J2491">
        <v>110</v>
      </c>
      <c r="K2491">
        <v>180</v>
      </c>
      <c r="L2491">
        <v>312</v>
      </c>
      <c r="M2491">
        <v>8</v>
      </c>
      <c r="N2491" s="2">
        <v>42063</v>
      </c>
      <c r="O2491" s="19" t="str">
        <f>VLOOKUP(Coffee_data[[#This Row],[Area Code]],Location!$B$1:$E$157,2,FALSE)</f>
        <v>Illinois</v>
      </c>
      <c r="P2491" s="19" t="str">
        <f>VLOOKUP(Coffee_data[[#This Row],[Area Code]],Location!$B$1:$E$157,3,FALSE)</f>
        <v>Central</v>
      </c>
      <c r="Q2491" s="19" t="str">
        <f>VLOOKUP(Coffee_data[[#This Row],[Area Code]],Location!$B$1:$E$157,4,FALSE)</f>
        <v>Major Market</v>
      </c>
      <c r="R2491" s="56" t="str">
        <f>HLOOKUP(Coffee_data[[#This Row],[ProductId]],Product!$B$4:$O$7,2,FALSE)</f>
        <v>Decaf</v>
      </c>
      <c r="S2491" s="56" t="str">
        <f>HLOOKUP(Coffee_data[[#This Row],[ProductId]],Product!$B$4:$O$7,3,FALSE)</f>
        <v>Herbal Tea</v>
      </c>
      <c r="T2491" s="56" t="str">
        <f>HLOOKUP(Coffee_data[[#This Row],[ProductId]],Product!$B$4:$O$7,4,FALSE)</f>
        <v>Chamomile</v>
      </c>
    </row>
    <row r="2492" spans="1:20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79</v>
      </c>
      <c r="J2492">
        <v>90</v>
      </c>
      <c r="K2492">
        <v>151</v>
      </c>
      <c r="L2492">
        <v>630</v>
      </c>
      <c r="M2492">
        <v>9</v>
      </c>
      <c r="N2492" s="2">
        <v>42063</v>
      </c>
      <c r="O2492" s="19" t="str">
        <f>VLOOKUP(Coffee_data[[#This Row],[Area Code]],Location!$B$1:$E$157,2,FALSE)</f>
        <v>Illinois</v>
      </c>
      <c r="P2492" s="19" t="str">
        <f>VLOOKUP(Coffee_data[[#This Row],[Area Code]],Location!$B$1:$E$157,3,FALSE)</f>
        <v>Central</v>
      </c>
      <c r="Q2492" s="19" t="str">
        <f>VLOOKUP(Coffee_data[[#This Row],[Area Code]],Location!$B$1:$E$157,4,FALSE)</f>
        <v>Major Market</v>
      </c>
      <c r="R2492" s="56" t="str">
        <f>HLOOKUP(Coffee_data[[#This Row],[ProductId]],Product!$B$4:$O$7,2,FALSE)</f>
        <v>Decaf</v>
      </c>
      <c r="S2492" s="56" t="str">
        <f>HLOOKUP(Coffee_data[[#This Row],[ProductId]],Product!$B$4:$O$7,3,FALSE)</f>
        <v>Herbal Tea</v>
      </c>
      <c r="T2492" s="56" t="str">
        <f>HLOOKUP(Coffee_data[[#This Row],[ProductId]],Product!$B$4:$O$7,4,FALSE)</f>
        <v>Lemon</v>
      </c>
    </row>
    <row r="2493" spans="1:20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70</v>
      </c>
      <c r="J2493">
        <v>120</v>
      </c>
      <c r="K2493">
        <v>200</v>
      </c>
      <c r="L2493">
        <v>309</v>
      </c>
      <c r="M2493">
        <v>10</v>
      </c>
      <c r="N2493" s="2">
        <v>42063</v>
      </c>
      <c r="O2493" s="19" t="str">
        <f>VLOOKUP(Coffee_data[[#This Row],[Area Code]],Location!$B$1:$E$157,2,FALSE)</f>
        <v>Illinois</v>
      </c>
      <c r="P2493" s="19" t="str">
        <f>VLOOKUP(Coffee_data[[#This Row],[Area Code]],Location!$B$1:$E$157,3,FALSE)</f>
        <v>Central</v>
      </c>
      <c r="Q2493" s="19" t="str">
        <f>VLOOKUP(Coffee_data[[#This Row],[Area Code]],Location!$B$1:$E$157,4,FALSE)</f>
        <v>Major Market</v>
      </c>
      <c r="R2493" s="56" t="str">
        <f>HLOOKUP(Coffee_data[[#This Row],[ProductId]],Product!$B$4:$O$7,2,FALSE)</f>
        <v>Decaf</v>
      </c>
      <c r="S2493" s="56" t="str">
        <f>HLOOKUP(Coffee_data[[#This Row],[ProductId]],Product!$B$4:$O$7,3,FALSE)</f>
        <v>Herbal Tea</v>
      </c>
      <c r="T2493" s="56" t="str">
        <f>HLOOKUP(Coffee_data[[#This Row],[ProductId]],Product!$B$4:$O$7,4,FALSE)</f>
        <v>Mint</v>
      </c>
    </row>
    <row r="2494" spans="1:20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49</v>
      </c>
      <c r="J2494">
        <v>110</v>
      </c>
      <c r="K2494">
        <v>159</v>
      </c>
      <c r="L2494">
        <v>708</v>
      </c>
      <c r="M2494">
        <v>11</v>
      </c>
      <c r="N2494" s="2">
        <v>42063</v>
      </c>
      <c r="O2494" s="19" t="str">
        <f>VLOOKUP(Coffee_data[[#This Row],[Area Code]],Location!$B$1:$E$157,2,FALSE)</f>
        <v>Illinois</v>
      </c>
      <c r="P2494" s="19" t="str">
        <f>VLOOKUP(Coffee_data[[#This Row],[Area Code]],Location!$B$1:$E$157,3,FALSE)</f>
        <v>Central</v>
      </c>
      <c r="Q2494" s="19" t="str">
        <f>VLOOKUP(Coffee_data[[#This Row],[Area Code]],Location!$B$1:$E$157,4,FALSE)</f>
        <v>Major Market</v>
      </c>
      <c r="R2494" s="56" t="str">
        <f>HLOOKUP(Coffee_data[[#This Row],[ProductId]],Product!$B$4:$O$7,2,FALSE)</f>
        <v>Regular</v>
      </c>
      <c r="S2494" s="56" t="str">
        <f>HLOOKUP(Coffee_data[[#This Row],[ProductId]],Product!$B$4:$O$7,3,FALSE)</f>
        <v>Tea</v>
      </c>
      <c r="T2494" s="56" t="str">
        <f>HLOOKUP(Coffee_data[[#This Row],[ProductId]],Product!$B$4:$O$7,4,FALSE)</f>
        <v>Darjeeling</v>
      </c>
    </row>
    <row r="2495" spans="1:20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48</v>
      </c>
      <c r="J2495">
        <v>90</v>
      </c>
      <c r="K2495">
        <v>162</v>
      </c>
      <c r="L2495">
        <v>815</v>
      </c>
      <c r="M2495">
        <v>12</v>
      </c>
      <c r="N2495" s="2">
        <v>42063</v>
      </c>
      <c r="O2495" s="19" t="str">
        <f>VLOOKUP(Coffee_data[[#This Row],[Area Code]],Location!$B$1:$E$157,2,FALSE)</f>
        <v>Illinois</v>
      </c>
      <c r="P2495" s="19" t="str">
        <f>VLOOKUP(Coffee_data[[#This Row],[Area Code]],Location!$B$1:$E$157,3,FALSE)</f>
        <v>Central</v>
      </c>
      <c r="Q2495" s="19" t="str">
        <f>VLOOKUP(Coffee_data[[#This Row],[Area Code]],Location!$B$1:$E$157,4,FALSE)</f>
        <v>Major Market</v>
      </c>
      <c r="R2495" s="56" t="str">
        <f>HLOOKUP(Coffee_data[[#This Row],[ProductId]],Product!$B$4:$O$7,2,FALSE)</f>
        <v>Regular</v>
      </c>
      <c r="S2495" s="56" t="str">
        <f>HLOOKUP(Coffee_data[[#This Row],[ProductId]],Product!$B$4:$O$7,3,FALSE)</f>
        <v>Tea</v>
      </c>
      <c r="T2495" s="56" t="str">
        <f>HLOOKUP(Coffee_data[[#This Row],[ProductId]],Product!$B$4:$O$7,4,FALSE)</f>
        <v>Earl Grey</v>
      </c>
    </row>
    <row r="2496" spans="1:20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288</v>
      </c>
      <c r="J2496">
        <v>380</v>
      </c>
      <c r="K2496">
        <v>660</v>
      </c>
      <c r="L2496">
        <v>217</v>
      </c>
      <c r="M2496">
        <v>5</v>
      </c>
      <c r="N2496" s="2">
        <v>42063</v>
      </c>
      <c r="O2496" s="19" t="str">
        <f>VLOOKUP(Coffee_data[[#This Row],[Area Code]],Location!$B$1:$E$157,2,FALSE)</f>
        <v>Illinois</v>
      </c>
      <c r="P2496" s="19" t="str">
        <f>VLOOKUP(Coffee_data[[#This Row],[Area Code]],Location!$B$1:$E$157,3,FALSE)</f>
        <v>Central</v>
      </c>
      <c r="Q2496" s="19" t="str">
        <f>VLOOKUP(Coffee_data[[#This Row],[Area Code]],Location!$B$1:$E$157,4,FALSE)</f>
        <v>Major Market</v>
      </c>
      <c r="R2496" s="56" t="str">
        <f>HLOOKUP(Coffee_data[[#This Row],[ProductId]],Product!$B$4:$O$7,2,FALSE)</f>
        <v>Regular</v>
      </c>
      <c r="S2496" s="56" t="str">
        <f>HLOOKUP(Coffee_data[[#This Row],[ProductId]],Product!$B$4:$O$7,3,FALSE)</f>
        <v>Espresso</v>
      </c>
      <c r="T2496" s="56" t="str">
        <f>HLOOKUP(Coffee_data[[#This Row],[ProductId]],Product!$B$4:$O$7,4,FALSE)</f>
        <v>Caffe Mocha</v>
      </c>
    </row>
    <row r="2497" spans="1:20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185</v>
      </c>
      <c r="J2497">
        <v>290</v>
      </c>
      <c r="K2497">
        <v>554</v>
      </c>
      <c r="L2497">
        <v>630</v>
      </c>
      <c r="M2497">
        <v>6</v>
      </c>
      <c r="N2497" s="2">
        <v>42063</v>
      </c>
      <c r="O2497" s="19" t="str">
        <f>VLOOKUP(Coffee_data[[#This Row],[Area Code]],Location!$B$1:$E$157,2,FALSE)</f>
        <v>Illinois</v>
      </c>
      <c r="P2497" s="19" t="str">
        <f>VLOOKUP(Coffee_data[[#This Row],[Area Code]],Location!$B$1:$E$157,3,FALSE)</f>
        <v>Central</v>
      </c>
      <c r="Q2497" s="19" t="str">
        <f>VLOOKUP(Coffee_data[[#This Row],[Area Code]],Location!$B$1:$E$157,4,FALSE)</f>
        <v>Major Market</v>
      </c>
      <c r="R2497" s="56" t="str">
        <f>HLOOKUP(Coffee_data[[#This Row],[ProductId]],Product!$B$4:$O$7,2,FALSE)</f>
        <v>Decaf</v>
      </c>
      <c r="S2497" s="56" t="str">
        <f>HLOOKUP(Coffee_data[[#This Row],[ProductId]],Product!$B$4:$O$7,3,FALSE)</f>
        <v>Espresso</v>
      </c>
      <c r="T2497" s="56" t="str">
        <f>HLOOKUP(Coffee_data[[#This Row],[ProductId]],Product!$B$4:$O$7,4,FALSE)</f>
        <v>Decaf Espresso</v>
      </c>
    </row>
    <row r="2498" spans="1:20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378</v>
      </c>
      <c r="L2498">
        <v>773</v>
      </c>
      <c r="M2498">
        <v>2</v>
      </c>
      <c r="N2498" s="2">
        <v>42063</v>
      </c>
      <c r="O2498" s="19" t="str">
        <f>VLOOKUP(Coffee_data[[#This Row],[Area Code]],Location!$B$1:$E$157,2,FALSE)</f>
        <v>Illinois</v>
      </c>
      <c r="P2498" s="19" t="str">
        <f>VLOOKUP(Coffee_data[[#This Row],[Area Code]],Location!$B$1:$E$157,3,FALSE)</f>
        <v>Central</v>
      </c>
      <c r="Q2498" s="19" t="str">
        <f>VLOOKUP(Coffee_data[[#This Row],[Area Code]],Location!$B$1:$E$157,4,FALSE)</f>
        <v>Major Market</v>
      </c>
      <c r="R2498" s="56" t="str">
        <f>HLOOKUP(Coffee_data[[#This Row],[ProductId]],Product!$B$4:$O$7,2,FALSE)</f>
        <v>Regular</v>
      </c>
      <c r="S2498" s="56" t="str">
        <f>HLOOKUP(Coffee_data[[#This Row],[ProductId]],Product!$B$4:$O$7,3,FALSE)</f>
        <v>Coffee</v>
      </c>
      <c r="T2498" s="56" t="str">
        <f>HLOOKUP(Coffee_data[[#This Row],[ProductId]],Product!$B$4:$O$7,4,FALSE)</f>
        <v>Columbian</v>
      </c>
    </row>
    <row r="2499" spans="1:20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42063</v>
      </c>
      <c r="O2499" s="19" t="str">
        <f>VLOOKUP(Coffee_data[[#This Row],[Area Code]],Location!$B$1:$E$157,2,FALSE)</f>
        <v>Illinois</v>
      </c>
      <c r="P2499" s="19" t="str">
        <f>VLOOKUP(Coffee_data[[#This Row],[Area Code]],Location!$B$1:$E$157,3,FALSE)</f>
        <v>Central</v>
      </c>
      <c r="Q2499" s="19" t="str">
        <f>VLOOKUP(Coffee_data[[#This Row],[Area Code]],Location!$B$1:$E$157,4,FALSE)</f>
        <v>Major Market</v>
      </c>
      <c r="R2499" s="56" t="str">
        <f>HLOOKUP(Coffee_data[[#This Row],[ProductId]],Product!$B$4:$O$7,2,FALSE)</f>
        <v>Decaf</v>
      </c>
      <c r="S2499" s="56" t="str">
        <f>HLOOKUP(Coffee_data[[#This Row],[ProductId]],Product!$B$4:$O$7,3,FALSE)</f>
        <v>Coffee</v>
      </c>
      <c r="T2499" s="56" t="str">
        <f>HLOOKUP(Coffee_data[[#This Row],[ProductId]],Product!$B$4:$O$7,4,FALSE)</f>
        <v>Decaf Irish Cream</v>
      </c>
    </row>
    <row r="2500" spans="1:20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42063</v>
      </c>
      <c r="O2500" s="19" t="str">
        <f>VLOOKUP(Coffee_data[[#This Row],[Area Code]],Location!$B$1:$E$157,2,FALSE)</f>
        <v>Iowa</v>
      </c>
      <c r="P2500" s="19" t="str">
        <f>VLOOKUP(Coffee_data[[#This Row],[Area Code]],Location!$B$1:$E$157,3,FALSE)</f>
        <v>Central</v>
      </c>
      <c r="Q2500" s="19" t="str">
        <f>VLOOKUP(Coffee_data[[#This Row],[Area Code]],Location!$B$1:$E$157,4,FALSE)</f>
        <v>Small Market</v>
      </c>
      <c r="R2500" s="56" t="str">
        <f>HLOOKUP(Coffee_data[[#This Row],[ProductId]],Product!$B$4:$O$7,2,FALSE)</f>
        <v>Decaf</v>
      </c>
      <c r="S2500" s="56" t="str">
        <f>HLOOKUP(Coffee_data[[#This Row],[ProductId]],Product!$B$4:$O$7,3,FALSE)</f>
        <v>Herbal Tea</v>
      </c>
      <c r="T2500" s="56" t="str">
        <f>HLOOKUP(Coffee_data[[#This Row],[ProductId]],Product!$B$4:$O$7,4,FALSE)</f>
        <v>Chamomile</v>
      </c>
    </row>
    <row r="2501" spans="1:20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99</v>
      </c>
      <c r="J2501">
        <v>140</v>
      </c>
      <c r="K2501">
        <v>230</v>
      </c>
      <c r="L2501">
        <v>641</v>
      </c>
      <c r="M2501">
        <v>9</v>
      </c>
      <c r="N2501" s="2">
        <v>42063</v>
      </c>
      <c r="O2501" s="19" t="str">
        <f>VLOOKUP(Coffee_data[[#This Row],[Area Code]],Location!$B$1:$E$157,2,FALSE)</f>
        <v>Iowa</v>
      </c>
      <c r="P2501" s="19" t="str">
        <f>VLOOKUP(Coffee_data[[#This Row],[Area Code]],Location!$B$1:$E$157,3,FALSE)</f>
        <v>Central</v>
      </c>
      <c r="Q2501" s="19" t="str">
        <f>VLOOKUP(Coffee_data[[#This Row],[Area Code]],Location!$B$1:$E$157,4,FALSE)</f>
        <v>Small Market</v>
      </c>
      <c r="R2501" s="56" t="str">
        <f>HLOOKUP(Coffee_data[[#This Row],[ProductId]],Product!$B$4:$O$7,2,FALSE)</f>
        <v>Decaf</v>
      </c>
      <c r="S2501" s="56" t="str">
        <f>HLOOKUP(Coffee_data[[#This Row],[ProductId]],Product!$B$4:$O$7,3,FALSE)</f>
        <v>Herbal Tea</v>
      </c>
      <c r="T2501" s="56" t="str">
        <f>HLOOKUP(Coffee_data[[#This Row],[ProductId]],Product!$B$4:$O$7,4,FALSE)</f>
        <v>Lemon</v>
      </c>
    </row>
    <row r="2502" spans="1:20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206</v>
      </c>
      <c r="J2502">
        <v>220</v>
      </c>
      <c r="K2502">
        <v>409</v>
      </c>
      <c r="L2502">
        <v>712</v>
      </c>
      <c r="M2502">
        <v>11</v>
      </c>
      <c r="N2502" s="2">
        <v>42063</v>
      </c>
      <c r="O2502" s="19" t="str">
        <f>VLOOKUP(Coffee_data[[#This Row],[Area Code]],Location!$B$1:$E$157,2,FALSE)</f>
        <v>Iowa</v>
      </c>
      <c r="P2502" s="19" t="str">
        <f>VLOOKUP(Coffee_data[[#This Row],[Area Code]],Location!$B$1:$E$157,3,FALSE)</f>
        <v>Central</v>
      </c>
      <c r="Q2502" s="19" t="str">
        <f>VLOOKUP(Coffee_data[[#This Row],[Area Code]],Location!$B$1:$E$157,4,FALSE)</f>
        <v>Small Market</v>
      </c>
      <c r="R2502" s="56" t="str">
        <f>HLOOKUP(Coffee_data[[#This Row],[ProductId]],Product!$B$4:$O$7,2,FALSE)</f>
        <v>Regular</v>
      </c>
      <c r="S2502" s="56" t="str">
        <f>HLOOKUP(Coffee_data[[#This Row],[ProductId]],Product!$B$4:$O$7,3,FALSE)</f>
        <v>Tea</v>
      </c>
      <c r="T2502" s="56" t="str">
        <f>HLOOKUP(Coffee_data[[#This Row],[ProductId]],Product!$B$4:$O$7,4,FALSE)</f>
        <v>Darjeeling</v>
      </c>
    </row>
    <row r="2503" spans="1:20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144</v>
      </c>
      <c r="J2503">
        <v>270</v>
      </c>
      <c r="K2503">
        <v>492</v>
      </c>
      <c r="L2503">
        <v>563</v>
      </c>
      <c r="M2503">
        <v>12</v>
      </c>
      <c r="N2503" s="2">
        <v>42063</v>
      </c>
      <c r="O2503" s="19" t="str">
        <f>VLOOKUP(Coffee_data[[#This Row],[Area Code]],Location!$B$1:$E$157,2,FALSE)</f>
        <v>Iowa</v>
      </c>
      <c r="P2503" s="19" t="str">
        <f>VLOOKUP(Coffee_data[[#This Row],[Area Code]],Location!$B$1:$E$157,3,FALSE)</f>
        <v>Central</v>
      </c>
      <c r="Q2503" s="19" t="str">
        <f>VLOOKUP(Coffee_data[[#This Row],[Area Code]],Location!$B$1:$E$157,4,FALSE)</f>
        <v>Small Market</v>
      </c>
      <c r="R2503" s="56" t="str">
        <f>HLOOKUP(Coffee_data[[#This Row],[ProductId]],Product!$B$4:$O$7,2,FALSE)</f>
        <v>Regular</v>
      </c>
      <c r="S2503" s="56" t="str">
        <f>HLOOKUP(Coffee_data[[#This Row],[ProductId]],Product!$B$4:$O$7,3,FALSE)</f>
        <v>Tea</v>
      </c>
      <c r="T2503" s="56" t="str">
        <f>HLOOKUP(Coffee_data[[#This Row],[ProductId]],Product!$B$4:$O$7,4,FALSE)</f>
        <v>Earl Grey</v>
      </c>
    </row>
    <row r="2504" spans="1:20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42063</v>
      </c>
      <c r="O2504" s="19" t="str">
        <f>VLOOKUP(Coffee_data[[#This Row],[Area Code]],Location!$B$1:$E$157,2,FALSE)</f>
        <v>Iowa</v>
      </c>
      <c r="P2504" s="19" t="str">
        <f>VLOOKUP(Coffee_data[[#This Row],[Area Code]],Location!$B$1:$E$157,3,FALSE)</f>
        <v>Central</v>
      </c>
      <c r="Q2504" s="19" t="str">
        <f>VLOOKUP(Coffee_data[[#This Row],[Area Code]],Location!$B$1:$E$157,4,FALSE)</f>
        <v>Small Market</v>
      </c>
      <c r="R2504" s="56" t="str">
        <f>HLOOKUP(Coffee_data[[#This Row],[ProductId]],Product!$B$4:$O$7,2,FALSE)</f>
        <v>Regular</v>
      </c>
      <c r="S2504" s="56" t="str">
        <f>HLOOKUP(Coffee_data[[#This Row],[ProductId]],Product!$B$4:$O$7,3,FALSE)</f>
        <v>Espresso</v>
      </c>
      <c r="T2504" s="56" t="str">
        <f>HLOOKUP(Coffee_data[[#This Row],[ProductId]],Product!$B$4:$O$7,4,FALSE)</f>
        <v>Caffe Mocha</v>
      </c>
    </row>
    <row r="2505" spans="1:20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42063</v>
      </c>
      <c r="O2505" s="19" t="str">
        <f>VLOOKUP(Coffee_data[[#This Row],[Area Code]],Location!$B$1:$E$157,2,FALSE)</f>
        <v>Iowa</v>
      </c>
      <c r="P2505" s="19" t="str">
        <f>VLOOKUP(Coffee_data[[#This Row],[Area Code]],Location!$B$1:$E$157,3,FALSE)</f>
        <v>Central</v>
      </c>
      <c r="Q2505" s="19" t="str">
        <f>VLOOKUP(Coffee_data[[#This Row],[Area Code]],Location!$B$1:$E$157,4,FALSE)</f>
        <v>Small Market</v>
      </c>
      <c r="R2505" s="56" t="str">
        <f>HLOOKUP(Coffee_data[[#This Row],[ProductId]],Product!$B$4:$O$7,2,FALSE)</f>
        <v>Decaf</v>
      </c>
      <c r="S2505" s="56" t="str">
        <f>HLOOKUP(Coffee_data[[#This Row],[ProductId]],Product!$B$4:$O$7,3,FALSE)</f>
        <v>Espresso</v>
      </c>
      <c r="T2505" s="56" t="str">
        <f>HLOOKUP(Coffee_data[[#This Row],[ProductId]],Product!$B$4:$O$7,4,FALSE)</f>
        <v>Decaf Espresso</v>
      </c>
    </row>
    <row r="2506" spans="1:20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39</v>
      </c>
      <c r="L2506">
        <v>712</v>
      </c>
      <c r="M2506">
        <v>1</v>
      </c>
      <c r="N2506" s="2">
        <v>42063</v>
      </c>
      <c r="O2506" s="19" t="str">
        <f>VLOOKUP(Coffee_data[[#This Row],[Area Code]],Location!$B$1:$E$157,2,FALSE)</f>
        <v>Iowa</v>
      </c>
      <c r="P2506" s="19" t="str">
        <f>VLOOKUP(Coffee_data[[#This Row],[Area Code]],Location!$B$1:$E$157,3,FALSE)</f>
        <v>Central</v>
      </c>
      <c r="Q2506" s="19" t="str">
        <f>VLOOKUP(Coffee_data[[#This Row],[Area Code]],Location!$B$1:$E$157,4,FALSE)</f>
        <v>Small Market</v>
      </c>
      <c r="R2506" s="56" t="str">
        <f>HLOOKUP(Coffee_data[[#This Row],[ProductId]],Product!$B$4:$O$7,2,FALSE)</f>
        <v>Regular</v>
      </c>
      <c r="S2506" s="56" t="str">
        <f>HLOOKUP(Coffee_data[[#This Row],[ProductId]],Product!$B$4:$O$7,3,FALSE)</f>
        <v>Coffee</v>
      </c>
      <c r="T2506" s="56" t="str">
        <f>HLOOKUP(Coffee_data[[#This Row],[ProductId]],Product!$B$4:$O$7,4,FALSE)</f>
        <v>Amaretto</v>
      </c>
    </row>
    <row r="2507" spans="1:20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58</v>
      </c>
      <c r="L2507">
        <v>515</v>
      </c>
      <c r="M2507">
        <v>2</v>
      </c>
      <c r="N2507" s="2">
        <v>42063</v>
      </c>
      <c r="O2507" s="19" t="str">
        <f>VLOOKUP(Coffee_data[[#This Row],[Area Code]],Location!$B$1:$E$157,2,FALSE)</f>
        <v>Iowa</v>
      </c>
      <c r="P2507" s="19" t="str">
        <f>VLOOKUP(Coffee_data[[#This Row],[Area Code]],Location!$B$1:$E$157,3,FALSE)</f>
        <v>Central</v>
      </c>
      <c r="Q2507" s="19" t="str">
        <f>VLOOKUP(Coffee_data[[#This Row],[Area Code]],Location!$B$1:$E$157,4,FALSE)</f>
        <v>Small Market</v>
      </c>
      <c r="R2507" s="56" t="str">
        <f>HLOOKUP(Coffee_data[[#This Row],[ProductId]],Product!$B$4:$O$7,2,FALSE)</f>
        <v>Regular</v>
      </c>
      <c r="S2507" s="56" t="str">
        <f>HLOOKUP(Coffee_data[[#This Row],[ProductId]],Product!$B$4:$O$7,3,FALSE)</f>
        <v>Coffee</v>
      </c>
      <c r="T2507" s="56" t="str">
        <f>HLOOKUP(Coffee_data[[#This Row],[ProductId]],Product!$B$4:$O$7,4,FALSE)</f>
        <v>Columbian</v>
      </c>
    </row>
    <row r="2508" spans="1:20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42063</v>
      </c>
      <c r="O2508" s="19" t="str">
        <f>VLOOKUP(Coffee_data[[#This Row],[Area Code]],Location!$B$1:$E$157,2,FALSE)</f>
        <v>Iowa</v>
      </c>
      <c r="P2508" s="19" t="str">
        <f>VLOOKUP(Coffee_data[[#This Row],[Area Code]],Location!$B$1:$E$157,3,FALSE)</f>
        <v>Central</v>
      </c>
      <c r="Q2508" s="19" t="str">
        <f>VLOOKUP(Coffee_data[[#This Row],[Area Code]],Location!$B$1:$E$157,4,FALSE)</f>
        <v>Small Market</v>
      </c>
      <c r="R2508" s="56" t="str">
        <f>HLOOKUP(Coffee_data[[#This Row],[ProductId]],Product!$B$4:$O$7,2,FALSE)</f>
        <v>Decaf</v>
      </c>
      <c r="S2508" s="56" t="str">
        <f>HLOOKUP(Coffee_data[[#This Row],[ProductId]],Product!$B$4:$O$7,3,FALSE)</f>
        <v>Coffee</v>
      </c>
      <c r="T2508" s="56" t="str">
        <f>HLOOKUP(Coffee_data[[#This Row],[ProductId]],Product!$B$4:$O$7,4,FALSE)</f>
        <v>Decaf Irish Cream</v>
      </c>
    </row>
    <row r="2509" spans="1:20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98</v>
      </c>
      <c r="L2509">
        <v>417</v>
      </c>
      <c r="M2509">
        <v>8</v>
      </c>
      <c r="N2509" s="2">
        <v>42063</v>
      </c>
      <c r="O2509" s="19" t="str">
        <f>VLOOKUP(Coffee_data[[#This Row],[Area Code]],Location!$B$1:$E$157,2,FALSE)</f>
        <v>Missouri</v>
      </c>
      <c r="P2509" s="19" t="str">
        <f>VLOOKUP(Coffee_data[[#This Row],[Area Code]],Location!$B$1:$E$157,3,FALSE)</f>
        <v>Central</v>
      </c>
      <c r="Q2509" s="19" t="str">
        <f>VLOOKUP(Coffee_data[[#This Row],[Area Code]],Location!$B$1:$E$157,4,FALSE)</f>
        <v>Small Market</v>
      </c>
      <c r="R2509" s="56" t="str">
        <f>HLOOKUP(Coffee_data[[#This Row],[ProductId]],Product!$B$4:$O$7,2,FALSE)</f>
        <v>Decaf</v>
      </c>
      <c r="S2509" s="56" t="str">
        <f>HLOOKUP(Coffee_data[[#This Row],[ProductId]],Product!$B$4:$O$7,3,FALSE)</f>
        <v>Herbal Tea</v>
      </c>
      <c r="T2509" s="56" t="str">
        <f>HLOOKUP(Coffee_data[[#This Row],[ProductId]],Product!$B$4:$O$7,4,FALSE)</f>
        <v>Chamomile</v>
      </c>
    </row>
    <row r="2510" spans="1:20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79</v>
      </c>
      <c r="J2510">
        <v>20</v>
      </c>
      <c r="K2510">
        <v>90</v>
      </c>
      <c r="L2510">
        <v>816</v>
      </c>
      <c r="M2510">
        <v>9</v>
      </c>
      <c r="N2510" s="2">
        <v>42063</v>
      </c>
      <c r="O2510" s="19" t="str">
        <f>VLOOKUP(Coffee_data[[#This Row],[Area Code]],Location!$B$1:$E$157,2,FALSE)</f>
        <v>Missouri</v>
      </c>
      <c r="P2510" s="19" t="str">
        <f>VLOOKUP(Coffee_data[[#This Row],[Area Code]],Location!$B$1:$E$157,3,FALSE)</f>
        <v>Central</v>
      </c>
      <c r="Q2510" s="19" t="str">
        <f>VLOOKUP(Coffee_data[[#This Row],[Area Code]],Location!$B$1:$E$157,4,FALSE)</f>
        <v>Small Market</v>
      </c>
      <c r="R2510" s="56" t="str">
        <f>HLOOKUP(Coffee_data[[#This Row],[ProductId]],Product!$B$4:$O$7,2,FALSE)</f>
        <v>Decaf</v>
      </c>
      <c r="S2510" s="56" t="str">
        <f>HLOOKUP(Coffee_data[[#This Row],[ProductId]],Product!$B$4:$O$7,3,FALSE)</f>
        <v>Herbal Tea</v>
      </c>
      <c r="T2510" s="56" t="str">
        <f>HLOOKUP(Coffee_data[[#This Row],[ProductId]],Product!$B$4:$O$7,4,FALSE)</f>
        <v>Lemon</v>
      </c>
    </row>
    <row r="2511" spans="1:20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19</v>
      </c>
      <c r="J2511">
        <v>40</v>
      </c>
      <c r="K2511">
        <v>59</v>
      </c>
      <c r="L2511">
        <v>314</v>
      </c>
      <c r="M2511">
        <v>11</v>
      </c>
      <c r="N2511" s="2">
        <v>42063</v>
      </c>
      <c r="O2511" s="19" t="str">
        <f>VLOOKUP(Coffee_data[[#This Row],[Area Code]],Location!$B$1:$E$157,2,FALSE)</f>
        <v>Missouri</v>
      </c>
      <c r="P2511" s="19" t="str">
        <f>VLOOKUP(Coffee_data[[#This Row],[Area Code]],Location!$B$1:$E$157,3,FALSE)</f>
        <v>Central</v>
      </c>
      <c r="Q2511" s="19" t="str">
        <f>VLOOKUP(Coffee_data[[#This Row],[Area Code]],Location!$B$1:$E$157,4,FALSE)</f>
        <v>Small Market</v>
      </c>
      <c r="R2511" s="56" t="str">
        <f>HLOOKUP(Coffee_data[[#This Row],[ProductId]],Product!$B$4:$O$7,2,FALSE)</f>
        <v>Regular</v>
      </c>
      <c r="S2511" s="56" t="str">
        <f>HLOOKUP(Coffee_data[[#This Row],[ProductId]],Product!$B$4:$O$7,3,FALSE)</f>
        <v>Tea</v>
      </c>
      <c r="T2511" s="56" t="str">
        <f>HLOOKUP(Coffee_data[[#This Row],[ProductId]],Product!$B$4:$O$7,4,FALSE)</f>
        <v>Darjeeling</v>
      </c>
    </row>
    <row r="2512" spans="1:20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42063</v>
      </c>
      <c r="O2512" s="19" t="str">
        <f>VLOOKUP(Coffee_data[[#This Row],[Area Code]],Location!$B$1:$E$157,2,FALSE)</f>
        <v>Missouri</v>
      </c>
      <c r="P2512" s="19" t="str">
        <f>VLOOKUP(Coffee_data[[#This Row],[Area Code]],Location!$B$1:$E$157,3,FALSE)</f>
        <v>Central</v>
      </c>
      <c r="Q2512" s="19" t="str">
        <f>VLOOKUP(Coffee_data[[#This Row],[Area Code]],Location!$B$1:$E$157,4,FALSE)</f>
        <v>Small Market</v>
      </c>
      <c r="R2512" s="56" t="str">
        <f>HLOOKUP(Coffee_data[[#This Row],[ProductId]],Product!$B$4:$O$7,2,FALSE)</f>
        <v>Regular</v>
      </c>
      <c r="S2512" s="56" t="str">
        <f>HLOOKUP(Coffee_data[[#This Row],[ProductId]],Product!$B$4:$O$7,3,FALSE)</f>
        <v>Tea</v>
      </c>
      <c r="T2512" s="56" t="str">
        <f>HLOOKUP(Coffee_data[[#This Row],[ProductId]],Product!$B$4:$O$7,4,FALSE)</f>
        <v>Earl Grey</v>
      </c>
    </row>
    <row r="2513" spans="1:20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42063</v>
      </c>
      <c r="O2513" s="19" t="str">
        <f>VLOOKUP(Coffee_data[[#This Row],[Area Code]],Location!$B$1:$E$157,2,FALSE)</f>
        <v>Missouri</v>
      </c>
      <c r="P2513" s="19" t="str">
        <f>VLOOKUP(Coffee_data[[#This Row],[Area Code]],Location!$B$1:$E$157,3,FALSE)</f>
        <v>Central</v>
      </c>
      <c r="Q2513" s="19" t="str">
        <f>VLOOKUP(Coffee_data[[#This Row],[Area Code]],Location!$B$1:$E$157,4,FALSE)</f>
        <v>Small Market</v>
      </c>
      <c r="R2513" s="56" t="str">
        <f>HLOOKUP(Coffee_data[[#This Row],[ProductId]],Product!$B$4:$O$7,2,FALSE)</f>
        <v>Regular</v>
      </c>
      <c r="S2513" s="56" t="str">
        <f>HLOOKUP(Coffee_data[[#This Row],[ProductId]],Product!$B$4:$O$7,3,FALSE)</f>
        <v>Tea</v>
      </c>
      <c r="T2513" s="56" t="str">
        <f>HLOOKUP(Coffee_data[[#This Row],[ProductId]],Product!$B$4:$O$7,4,FALSE)</f>
        <v>Green Tea</v>
      </c>
    </row>
    <row r="2514" spans="1:20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42063</v>
      </c>
      <c r="O2514" s="19" t="str">
        <f>VLOOKUP(Coffee_data[[#This Row],[Area Code]],Location!$B$1:$E$157,2,FALSE)</f>
        <v>Missouri</v>
      </c>
      <c r="P2514" s="19" t="str">
        <f>VLOOKUP(Coffee_data[[#This Row],[Area Code]],Location!$B$1:$E$157,3,FALSE)</f>
        <v>Central</v>
      </c>
      <c r="Q2514" s="19" t="str">
        <f>VLOOKUP(Coffee_data[[#This Row],[Area Code]],Location!$B$1:$E$157,4,FALSE)</f>
        <v>Small Market</v>
      </c>
      <c r="R2514" s="56" t="str">
        <f>HLOOKUP(Coffee_data[[#This Row],[ProductId]],Product!$B$4:$O$7,2,FALSE)</f>
        <v>Regular</v>
      </c>
      <c r="S2514" s="56" t="str">
        <f>HLOOKUP(Coffee_data[[#This Row],[ProductId]],Product!$B$4:$O$7,3,FALSE)</f>
        <v>Espresso</v>
      </c>
      <c r="T2514" s="56" t="str">
        <f>HLOOKUP(Coffee_data[[#This Row],[ProductId]],Product!$B$4:$O$7,4,FALSE)</f>
        <v>Caffe Mocha</v>
      </c>
    </row>
    <row r="2515" spans="1:20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56</v>
      </c>
      <c r="J2515">
        <v>80</v>
      </c>
      <c r="K2515">
        <v>136</v>
      </c>
      <c r="L2515">
        <v>573</v>
      </c>
      <c r="M2515">
        <v>6</v>
      </c>
      <c r="N2515" s="2">
        <v>42063</v>
      </c>
      <c r="O2515" s="19" t="str">
        <f>VLOOKUP(Coffee_data[[#This Row],[Area Code]],Location!$B$1:$E$157,2,FALSE)</f>
        <v>Missouri</v>
      </c>
      <c r="P2515" s="19" t="str">
        <f>VLOOKUP(Coffee_data[[#This Row],[Area Code]],Location!$B$1:$E$157,3,FALSE)</f>
        <v>Central</v>
      </c>
      <c r="Q2515" s="19" t="str">
        <f>VLOOKUP(Coffee_data[[#This Row],[Area Code]],Location!$B$1:$E$157,4,FALSE)</f>
        <v>Small Market</v>
      </c>
      <c r="R2515" s="56" t="str">
        <f>HLOOKUP(Coffee_data[[#This Row],[ProductId]],Product!$B$4:$O$7,2,FALSE)</f>
        <v>Decaf</v>
      </c>
      <c r="S2515" s="56" t="str">
        <f>HLOOKUP(Coffee_data[[#This Row],[ProductId]],Product!$B$4:$O$7,3,FALSE)</f>
        <v>Espresso</v>
      </c>
      <c r="T2515" s="56" t="str">
        <f>HLOOKUP(Coffee_data[[#This Row],[ProductId]],Product!$B$4:$O$7,4,FALSE)</f>
        <v>Decaf Espresso</v>
      </c>
    </row>
    <row r="2516" spans="1:20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92</v>
      </c>
      <c r="J2516">
        <v>100</v>
      </c>
      <c r="K2516">
        <v>192</v>
      </c>
      <c r="L2516">
        <v>314</v>
      </c>
      <c r="M2516">
        <v>2</v>
      </c>
      <c r="N2516" s="2">
        <v>42063</v>
      </c>
      <c r="O2516" s="19" t="str">
        <f>VLOOKUP(Coffee_data[[#This Row],[Area Code]],Location!$B$1:$E$157,2,FALSE)</f>
        <v>Missouri</v>
      </c>
      <c r="P2516" s="19" t="str">
        <f>VLOOKUP(Coffee_data[[#This Row],[Area Code]],Location!$B$1:$E$157,3,FALSE)</f>
        <v>Central</v>
      </c>
      <c r="Q2516" s="19" t="str">
        <f>VLOOKUP(Coffee_data[[#This Row],[Area Code]],Location!$B$1:$E$157,4,FALSE)</f>
        <v>Small Market</v>
      </c>
      <c r="R2516" s="56" t="str">
        <f>HLOOKUP(Coffee_data[[#This Row],[ProductId]],Product!$B$4:$O$7,2,FALSE)</f>
        <v>Regular</v>
      </c>
      <c r="S2516" s="56" t="str">
        <f>HLOOKUP(Coffee_data[[#This Row],[ProductId]],Product!$B$4:$O$7,3,FALSE)</f>
        <v>Coffee</v>
      </c>
      <c r="T2516" s="56" t="str">
        <f>HLOOKUP(Coffee_data[[#This Row],[ProductId]],Product!$B$4:$O$7,4,FALSE)</f>
        <v>Columbian</v>
      </c>
    </row>
    <row r="2517" spans="1:20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67</v>
      </c>
      <c r="J2517">
        <v>100</v>
      </c>
      <c r="K2517">
        <v>173</v>
      </c>
      <c r="L2517">
        <v>314</v>
      </c>
      <c r="M2517">
        <v>3</v>
      </c>
      <c r="N2517" s="2">
        <v>42063</v>
      </c>
      <c r="O2517" s="19" t="str">
        <f>VLOOKUP(Coffee_data[[#This Row],[Area Code]],Location!$B$1:$E$157,2,FALSE)</f>
        <v>Missouri</v>
      </c>
      <c r="P2517" s="19" t="str">
        <f>VLOOKUP(Coffee_data[[#This Row],[Area Code]],Location!$B$1:$E$157,3,FALSE)</f>
        <v>Central</v>
      </c>
      <c r="Q2517" s="19" t="str">
        <f>VLOOKUP(Coffee_data[[#This Row],[Area Code]],Location!$B$1:$E$157,4,FALSE)</f>
        <v>Small Market</v>
      </c>
      <c r="R2517" s="56" t="str">
        <f>HLOOKUP(Coffee_data[[#This Row],[ProductId]],Product!$B$4:$O$7,2,FALSE)</f>
        <v>Decaf</v>
      </c>
      <c r="S2517" s="56" t="str">
        <f>HLOOKUP(Coffee_data[[#This Row],[ProductId]],Product!$B$4:$O$7,3,FALSE)</f>
        <v>Coffee</v>
      </c>
      <c r="T2517" s="56" t="str">
        <f>HLOOKUP(Coffee_data[[#This Row],[ProductId]],Product!$B$4:$O$7,4,FALSE)</f>
        <v>Decaf Irish Cream</v>
      </c>
    </row>
    <row r="2518" spans="1:20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42063</v>
      </c>
      <c r="O2518" s="19" t="str">
        <f>VLOOKUP(Coffee_data[[#This Row],[Area Code]],Location!$B$1:$E$157,2,FALSE)</f>
        <v>Ohio</v>
      </c>
      <c r="P2518" s="19" t="str">
        <f>VLOOKUP(Coffee_data[[#This Row],[Area Code]],Location!$B$1:$E$157,3,FALSE)</f>
        <v>Central</v>
      </c>
      <c r="Q2518" s="19" t="str">
        <f>VLOOKUP(Coffee_data[[#This Row],[Area Code]],Location!$B$1:$E$157,4,FALSE)</f>
        <v>Major Market</v>
      </c>
      <c r="R2518" s="56" t="str">
        <f>HLOOKUP(Coffee_data[[#This Row],[ProductId]],Product!$B$4:$O$7,2,FALSE)</f>
        <v>Decaf</v>
      </c>
      <c r="S2518" s="56" t="str">
        <f>HLOOKUP(Coffee_data[[#This Row],[ProductId]],Product!$B$4:$O$7,3,FALSE)</f>
        <v>Herbal Tea</v>
      </c>
      <c r="T2518" s="56" t="str">
        <f>HLOOKUP(Coffee_data[[#This Row],[ProductId]],Product!$B$4:$O$7,4,FALSE)</f>
        <v>Chamomile</v>
      </c>
    </row>
    <row r="2519" spans="1:20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42063</v>
      </c>
      <c r="O2519" s="19" t="str">
        <f>VLOOKUP(Coffee_data[[#This Row],[Area Code]],Location!$B$1:$E$157,2,FALSE)</f>
        <v>Ohio</v>
      </c>
      <c r="P2519" s="19" t="str">
        <f>VLOOKUP(Coffee_data[[#This Row],[Area Code]],Location!$B$1:$E$157,3,FALSE)</f>
        <v>Central</v>
      </c>
      <c r="Q2519" s="19" t="str">
        <f>VLOOKUP(Coffee_data[[#This Row],[Area Code]],Location!$B$1:$E$157,4,FALSE)</f>
        <v>Major Market</v>
      </c>
      <c r="R2519" s="56" t="str">
        <f>HLOOKUP(Coffee_data[[#This Row],[ProductId]],Product!$B$4:$O$7,2,FALSE)</f>
        <v>Decaf</v>
      </c>
      <c r="S2519" s="56" t="str">
        <f>HLOOKUP(Coffee_data[[#This Row],[ProductId]],Product!$B$4:$O$7,3,FALSE)</f>
        <v>Herbal Tea</v>
      </c>
      <c r="T2519" s="56" t="str">
        <f>HLOOKUP(Coffee_data[[#This Row],[ProductId]],Product!$B$4:$O$7,4,FALSE)</f>
        <v>Lemon</v>
      </c>
    </row>
    <row r="2520" spans="1:20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59</v>
      </c>
      <c r="J2520">
        <v>110</v>
      </c>
      <c r="K2520">
        <v>191</v>
      </c>
      <c r="L2520">
        <v>513</v>
      </c>
      <c r="M2520">
        <v>11</v>
      </c>
      <c r="N2520" s="2">
        <v>42063</v>
      </c>
      <c r="O2520" s="19" t="str">
        <f>VLOOKUP(Coffee_data[[#This Row],[Area Code]],Location!$B$1:$E$157,2,FALSE)</f>
        <v>Ohio</v>
      </c>
      <c r="P2520" s="19" t="str">
        <f>VLOOKUP(Coffee_data[[#This Row],[Area Code]],Location!$B$1:$E$157,3,FALSE)</f>
        <v>Central</v>
      </c>
      <c r="Q2520" s="19" t="str">
        <f>VLOOKUP(Coffee_data[[#This Row],[Area Code]],Location!$B$1:$E$157,4,FALSE)</f>
        <v>Major Market</v>
      </c>
      <c r="R2520" s="56" t="str">
        <f>HLOOKUP(Coffee_data[[#This Row],[ProductId]],Product!$B$4:$O$7,2,FALSE)</f>
        <v>Regular</v>
      </c>
      <c r="S2520" s="56" t="str">
        <f>HLOOKUP(Coffee_data[[#This Row],[ProductId]],Product!$B$4:$O$7,3,FALSE)</f>
        <v>Tea</v>
      </c>
      <c r="T2520" s="56" t="str">
        <f>HLOOKUP(Coffee_data[[#This Row],[ProductId]],Product!$B$4:$O$7,4,FALSE)</f>
        <v>Darjeeling</v>
      </c>
    </row>
    <row r="2521" spans="1:20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82</v>
      </c>
      <c r="J2521">
        <v>110</v>
      </c>
      <c r="K2521">
        <v>192</v>
      </c>
      <c r="L2521">
        <v>419</v>
      </c>
      <c r="M2521">
        <v>12</v>
      </c>
      <c r="N2521" s="2">
        <v>42063</v>
      </c>
      <c r="O2521" s="19" t="str">
        <f>VLOOKUP(Coffee_data[[#This Row],[Area Code]],Location!$B$1:$E$157,2,FALSE)</f>
        <v>Ohio</v>
      </c>
      <c r="P2521" s="19" t="str">
        <f>VLOOKUP(Coffee_data[[#This Row],[Area Code]],Location!$B$1:$E$157,3,FALSE)</f>
        <v>Central</v>
      </c>
      <c r="Q2521" s="19" t="str">
        <f>VLOOKUP(Coffee_data[[#This Row],[Area Code]],Location!$B$1:$E$157,4,FALSE)</f>
        <v>Major Market</v>
      </c>
      <c r="R2521" s="56" t="str">
        <f>HLOOKUP(Coffee_data[[#This Row],[ProductId]],Product!$B$4:$O$7,2,FALSE)</f>
        <v>Regular</v>
      </c>
      <c r="S2521" s="56" t="str">
        <f>HLOOKUP(Coffee_data[[#This Row],[ProductId]],Product!$B$4:$O$7,3,FALSE)</f>
        <v>Tea</v>
      </c>
      <c r="T2521" s="56" t="str">
        <f>HLOOKUP(Coffee_data[[#This Row],[ProductId]],Product!$B$4:$O$7,4,FALSE)</f>
        <v>Earl Grey</v>
      </c>
    </row>
    <row r="2522" spans="1:20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42063</v>
      </c>
      <c r="O2522" s="19" t="str">
        <f>VLOOKUP(Coffee_data[[#This Row],[Area Code]],Location!$B$1:$E$157,2,FALSE)</f>
        <v>Ohio</v>
      </c>
      <c r="P2522" s="19" t="str">
        <f>VLOOKUP(Coffee_data[[#This Row],[Area Code]],Location!$B$1:$E$157,3,FALSE)</f>
        <v>Central</v>
      </c>
      <c r="Q2522" s="19" t="str">
        <f>VLOOKUP(Coffee_data[[#This Row],[Area Code]],Location!$B$1:$E$157,4,FALSE)</f>
        <v>Major Market</v>
      </c>
      <c r="R2522" s="56" t="str">
        <f>HLOOKUP(Coffee_data[[#This Row],[ProductId]],Product!$B$4:$O$7,2,FALSE)</f>
        <v>Regular</v>
      </c>
      <c r="S2522" s="56" t="str">
        <f>HLOOKUP(Coffee_data[[#This Row],[ProductId]],Product!$B$4:$O$7,3,FALSE)</f>
        <v>Espresso</v>
      </c>
      <c r="T2522" s="56" t="str">
        <f>HLOOKUP(Coffee_data[[#This Row],[ProductId]],Product!$B$4:$O$7,4,FALSE)</f>
        <v>Caffe Mocha</v>
      </c>
    </row>
    <row r="2523" spans="1:20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54</v>
      </c>
      <c r="J2523">
        <v>90</v>
      </c>
      <c r="K2523">
        <v>156</v>
      </c>
      <c r="L2523">
        <v>330</v>
      </c>
      <c r="M2523">
        <v>6</v>
      </c>
      <c r="N2523" s="2">
        <v>42063</v>
      </c>
      <c r="O2523" s="19" t="str">
        <f>VLOOKUP(Coffee_data[[#This Row],[Area Code]],Location!$B$1:$E$157,2,FALSE)</f>
        <v>Ohio</v>
      </c>
      <c r="P2523" s="19" t="str">
        <f>VLOOKUP(Coffee_data[[#This Row],[Area Code]],Location!$B$1:$E$157,3,FALSE)</f>
        <v>Central</v>
      </c>
      <c r="Q2523" s="19" t="str">
        <f>VLOOKUP(Coffee_data[[#This Row],[Area Code]],Location!$B$1:$E$157,4,FALSE)</f>
        <v>Major Market</v>
      </c>
      <c r="R2523" s="56" t="str">
        <f>HLOOKUP(Coffee_data[[#This Row],[ProductId]],Product!$B$4:$O$7,2,FALSE)</f>
        <v>Decaf</v>
      </c>
      <c r="S2523" s="56" t="str">
        <f>HLOOKUP(Coffee_data[[#This Row],[ProductId]],Product!$B$4:$O$7,3,FALSE)</f>
        <v>Espresso</v>
      </c>
      <c r="T2523" s="56" t="str">
        <f>HLOOKUP(Coffee_data[[#This Row],[ProductId]],Product!$B$4:$O$7,4,FALSE)</f>
        <v>Decaf Espresso</v>
      </c>
    </row>
    <row r="2524" spans="1:20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61</v>
      </c>
      <c r="J2524">
        <v>80</v>
      </c>
      <c r="K2524">
        <v>140</v>
      </c>
      <c r="L2524">
        <v>614</v>
      </c>
      <c r="M2524">
        <v>1</v>
      </c>
      <c r="N2524" s="2">
        <v>42063</v>
      </c>
      <c r="O2524" s="19" t="str">
        <f>VLOOKUP(Coffee_data[[#This Row],[Area Code]],Location!$B$1:$E$157,2,FALSE)</f>
        <v>Ohio</v>
      </c>
      <c r="P2524" s="19" t="str">
        <f>VLOOKUP(Coffee_data[[#This Row],[Area Code]],Location!$B$1:$E$157,3,FALSE)</f>
        <v>Central</v>
      </c>
      <c r="Q2524" s="19" t="str">
        <f>VLOOKUP(Coffee_data[[#This Row],[Area Code]],Location!$B$1:$E$157,4,FALSE)</f>
        <v>Major Market</v>
      </c>
      <c r="R2524" s="56" t="str">
        <f>HLOOKUP(Coffee_data[[#This Row],[ProductId]],Product!$B$4:$O$7,2,FALSE)</f>
        <v>Regular</v>
      </c>
      <c r="S2524" s="56" t="str">
        <f>HLOOKUP(Coffee_data[[#This Row],[ProductId]],Product!$B$4:$O$7,3,FALSE)</f>
        <v>Coffee</v>
      </c>
      <c r="T2524" s="56" t="str">
        <f>HLOOKUP(Coffee_data[[#This Row],[ProductId]],Product!$B$4:$O$7,4,FALSE)</f>
        <v>Amaretto</v>
      </c>
    </row>
    <row r="2525" spans="1:20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48</v>
      </c>
      <c r="J2525">
        <v>70</v>
      </c>
      <c r="K2525">
        <v>120</v>
      </c>
      <c r="L2525">
        <v>330</v>
      </c>
      <c r="M2525">
        <v>2</v>
      </c>
      <c r="N2525" s="2">
        <v>42063</v>
      </c>
      <c r="O2525" s="19" t="str">
        <f>VLOOKUP(Coffee_data[[#This Row],[Area Code]],Location!$B$1:$E$157,2,FALSE)</f>
        <v>Ohio</v>
      </c>
      <c r="P2525" s="19" t="str">
        <f>VLOOKUP(Coffee_data[[#This Row],[Area Code]],Location!$B$1:$E$157,3,FALSE)</f>
        <v>Central</v>
      </c>
      <c r="Q2525" s="19" t="str">
        <f>VLOOKUP(Coffee_data[[#This Row],[Area Code]],Location!$B$1:$E$157,4,FALSE)</f>
        <v>Major Market</v>
      </c>
      <c r="R2525" s="56" t="str">
        <f>HLOOKUP(Coffee_data[[#This Row],[ProductId]],Product!$B$4:$O$7,2,FALSE)</f>
        <v>Regular</v>
      </c>
      <c r="S2525" s="56" t="str">
        <f>HLOOKUP(Coffee_data[[#This Row],[ProductId]],Product!$B$4:$O$7,3,FALSE)</f>
        <v>Coffee</v>
      </c>
      <c r="T2525" s="56" t="str">
        <f>HLOOKUP(Coffee_data[[#This Row],[ProductId]],Product!$B$4:$O$7,4,FALSE)</f>
        <v>Columbian</v>
      </c>
    </row>
    <row r="2526" spans="1:20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47</v>
      </c>
      <c r="J2526">
        <v>80</v>
      </c>
      <c r="K2526">
        <v>133</v>
      </c>
      <c r="L2526">
        <v>440</v>
      </c>
      <c r="M2526">
        <v>3</v>
      </c>
      <c r="N2526" s="2">
        <v>42063</v>
      </c>
      <c r="O2526" s="19" t="str">
        <f>VLOOKUP(Coffee_data[[#This Row],[Area Code]],Location!$B$1:$E$157,2,FALSE)</f>
        <v>Ohio</v>
      </c>
      <c r="P2526" s="19" t="str">
        <f>VLOOKUP(Coffee_data[[#This Row],[Area Code]],Location!$B$1:$E$157,3,FALSE)</f>
        <v>Central</v>
      </c>
      <c r="Q2526" s="19" t="str">
        <f>VLOOKUP(Coffee_data[[#This Row],[Area Code]],Location!$B$1:$E$157,4,FALSE)</f>
        <v>Major Market</v>
      </c>
      <c r="R2526" s="56" t="str">
        <f>HLOOKUP(Coffee_data[[#This Row],[ProductId]],Product!$B$4:$O$7,2,FALSE)</f>
        <v>Decaf</v>
      </c>
      <c r="S2526" s="56" t="str">
        <f>HLOOKUP(Coffee_data[[#This Row],[ProductId]],Product!$B$4:$O$7,3,FALSE)</f>
        <v>Coffee</v>
      </c>
      <c r="T2526" s="56" t="str">
        <f>HLOOKUP(Coffee_data[[#This Row],[ProductId]],Product!$B$4:$O$7,4,FALSE)</f>
        <v>Decaf Irish Cream</v>
      </c>
    </row>
    <row r="2527" spans="1:20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58</v>
      </c>
      <c r="J2527">
        <v>90</v>
      </c>
      <c r="K2527">
        <v>140</v>
      </c>
      <c r="L2527">
        <v>920</v>
      </c>
      <c r="M2527">
        <v>8</v>
      </c>
      <c r="N2527" s="2">
        <v>42063</v>
      </c>
      <c r="O2527" s="19" t="str">
        <f>VLOOKUP(Coffee_data[[#This Row],[Area Code]],Location!$B$1:$E$157,2,FALSE)</f>
        <v>Wisconsin</v>
      </c>
      <c r="P2527" s="19" t="str">
        <f>VLOOKUP(Coffee_data[[#This Row],[Area Code]],Location!$B$1:$E$157,3,FALSE)</f>
        <v>Central</v>
      </c>
      <c r="Q2527" s="19" t="str">
        <f>VLOOKUP(Coffee_data[[#This Row],[Area Code]],Location!$B$1:$E$157,4,FALSE)</f>
        <v>Small Market</v>
      </c>
      <c r="R2527" s="56" t="str">
        <f>HLOOKUP(Coffee_data[[#This Row],[ProductId]],Product!$B$4:$O$7,2,FALSE)</f>
        <v>Decaf</v>
      </c>
      <c r="S2527" s="56" t="str">
        <f>HLOOKUP(Coffee_data[[#This Row],[ProductId]],Product!$B$4:$O$7,3,FALSE)</f>
        <v>Herbal Tea</v>
      </c>
      <c r="T2527" s="56" t="str">
        <f>HLOOKUP(Coffee_data[[#This Row],[ProductId]],Product!$B$4:$O$7,4,FALSE)</f>
        <v>Chamomile</v>
      </c>
    </row>
    <row r="2528" spans="1:20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31</v>
      </c>
      <c r="J2528">
        <v>60</v>
      </c>
      <c r="K2528">
        <v>91</v>
      </c>
      <c r="L2528">
        <v>715</v>
      </c>
      <c r="M2528">
        <v>9</v>
      </c>
      <c r="N2528" s="2">
        <v>42063</v>
      </c>
      <c r="O2528" s="19" t="str">
        <f>VLOOKUP(Coffee_data[[#This Row],[Area Code]],Location!$B$1:$E$157,2,FALSE)</f>
        <v>Wisconsin</v>
      </c>
      <c r="P2528" s="19" t="str">
        <f>VLOOKUP(Coffee_data[[#This Row],[Area Code]],Location!$B$1:$E$157,3,FALSE)</f>
        <v>Central</v>
      </c>
      <c r="Q2528" s="19" t="str">
        <f>VLOOKUP(Coffee_data[[#This Row],[Area Code]],Location!$B$1:$E$157,4,FALSE)</f>
        <v>Small Market</v>
      </c>
      <c r="R2528" s="56" t="str">
        <f>HLOOKUP(Coffee_data[[#This Row],[ProductId]],Product!$B$4:$O$7,2,FALSE)</f>
        <v>Decaf</v>
      </c>
      <c r="S2528" s="56" t="str">
        <f>HLOOKUP(Coffee_data[[#This Row],[ProductId]],Product!$B$4:$O$7,3,FALSE)</f>
        <v>Herbal Tea</v>
      </c>
      <c r="T2528" s="56" t="str">
        <f>HLOOKUP(Coffee_data[[#This Row],[ProductId]],Product!$B$4:$O$7,4,FALSE)</f>
        <v>Lemon</v>
      </c>
    </row>
    <row r="2529" spans="1:20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99</v>
      </c>
      <c r="L2529">
        <v>608</v>
      </c>
      <c r="M2529">
        <v>11</v>
      </c>
      <c r="N2529" s="2">
        <v>42063</v>
      </c>
      <c r="O2529" s="19" t="str">
        <f>VLOOKUP(Coffee_data[[#This Row],[Area Code]],Location!$B$1:$E$157,2,FALSE)</f>
        <v>Wisconsin</v>
      </c>
      <c r="P2529" s="19" t="str">
        <f>VLOOKUP(Coffee_data[[#This Row],[Area Code]],Location!$B$1:$E$157,3,FALSE)</f>
        <v>Central</v>
      </c>
      <c r="Q2529" s="19" t="str">
        <f>VLOOKUP(Coffee_data[[#This Row],[Area Code]],Location!$B$1:$E$157,4,FALSE)</f>
        <v>Small Market</v>
      </c>
      <c r="R2529" s="56" t="str">
        <f>HLOOKUP(Coffee_data[[#This Row],[ProductId]],Product!$B$4:$O$7,2,FALSE)</f>
        <v>Regular</v>
      </c>
      <c r="S2529" s="56" t="str">
        <f>HLOOKUP(Coffee_data[[#This Row],[ProductId]],Product!$B$4:$O$7,3,FALSE)</f>
        <v>Tea</v>
      </c>
      <c r="T2529" s="56" t="str">
        <f>HLOOKUP(Coffee_data[[#This Row],[ProductId]],Product!$B$4:$O$7,4,FALSE)</f>
        <v>Darjeeling</v>
      </c>
    </row>
    <row r="2530" spans="1:20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62</v>
      </c>
      <c r="J2530">
        <v>80</v>
      </c>
      <c r="K2530">
        <v>130</v>
      </c>
      <c r="L2530">
        <v>262</v>
      </c>
      <c r="M2530">
        <v>12</v>
      </c>
      <c r="N2530" s="2">
        <v>42063</v>
      </c>
      <c r="O2530" s="19" t="str">
        <f>VLOOKUP(Coffee_data[[#This Row],[Area Code]],Location!$B$1:$E$157,2,FALSE)</f>
        <v>Wisconsin</v>
      </c>
      <c r="P2530" s="19" t="str">
        <f>VLOOKUP(Coffee_data[[#This Row],[Area Code]],Location!$B$1:$E$157,3,FALSE)</f>
        <v>Central</v>
      </c>
      <c r="Q2530" s="19" t="str">
        <f>VLOOKUP(Coffee_data[[#This Row],[Area Code]],Location!$B$1:$E$157,4,FALSE)</f>
        <v>Small Market</v>
      </c>
      <c r="R2530" s="56" t="str">
        <f>HLOOKUP(Coffee_data[[#This Row],[ProductId]],Product!$B$4:$O$7,2,FALSE)</f>
        <v>Regular</v>
      </c>
      <c r="S2530" s="56" t="str">
        <f>HLOOKUP(Coffee_data[[#This Row],[ProductId]],Product!$B$4:$O$7,3,FALSE)</f>
        <v>Tea</v>
      </c>
      <c r="T2530" s="56" t="str">
        <f>HLOOKUP(Coffee_data[[#This Row],[ProductId]],Product!$B$4:$O$7,4,FALSE)</f>
        <v>Earl Grey</v>
      </c>
    </row>
    <row r="2531" spans="1:20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85</v>
      </c>
      <c r="J2531">
        <v>100</v>
      </c>
      <c r="K2531">
        <v>185</v>
      </c>
      <c r="L2531">
        <v>414</v>
      </c>
      <c r="M2531">
        <v>5</v>
      </c>
      <c r="N2531" s="2">
        <v>42063</v>
      </c>
      <c r="O2531" s="19" t="str">
        <f>VLOOKUP(Coffee_data[[#This Row],[Area Code]],Location!$B$1:$E$157,2,FALSE)</f>
        <v>Wisconsin</v>
      </c>
      <c r="P2531" s="19" t="str">
        <f>VLOOKUP(Coffee_data[[#This Row],[Area Code]],Location!$B$1:$E$157,3,FALSE)</f>
        <v>Central</v>
      </c>
      <c r="Q2531" s="19" t="str">
        <f>VLOOKUP(Coffee_data[[#This Row],[Area Code]],Location!$B$1:$E$157,4,FALSE)</f>
        <v>Small Market</v>
      </c>
      <c r="R2531" s="56" t="str">
        <f>HLOOKUP(Coffee_data[[#This Row],[ProductId]],Product!$B$4:$O$7,2,FALSE)</f>
        <v>Regular</v>
      </c>
      <c r="S2531" s="56" t="str">
        <f>HLOOKUP(Coffee_data[[#This Row],[ProductId]],Product!$B$4:$O$7,3,FALSE)</f>
        <v>Espresso</v>
      </c>
      <c r="T2531" s="56" t="str">
        <f>HLOOKUP(Coffee_data[[#This Row],[ProductId]],Product!$B$4:$O$7,4,FALSE)</f>
        <v>Caffe Mocha</v>
      </c>
    </row>
    <row r="2532" spans="1:20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56</v>
      </c>
      <c r="J2532">
        <v>80</v>
      </c>
      <c r="K2532">
        <v>136</v>
      </c>
      <c r="L2532">
        <v>262</v>
      </c>
      <c r="M2532">
        <v>6</v>
      </c>
      <c r="N2532" s="2">
        <v>42063</v>
      </c>
      <c r="O2532" s="19" t="str">
        <f>VLOOKUP(Coffee_data[[#This Row],[Area Code]],Location!$B$1:$E$157,2,FALSE)</f>
        <v>Wisconsin</v>
      </c>
      <c r="P2532" s="19" t="str">
        <f>VLOOKUP(Coffee_data[[#This Row],[Area Code]],Location!$B$1:$E$157,3,FALSE)</f>
        <v>Central</v>
      </c>
      <c r="Q2532" s="19" t="str">
        <f>VLOOKUP(Coffee_data[[#This Row],[Area Code]],Location!$B$1:$E$157,4,FALSE)</f>
        <v>Small Market</v>
      </c>
      <c r="R2532" s="56" t="str">
        <f>HLOOKUP(Coffee_data[[#This Row],[ProductId]],Product!$B$4:$O$7,2,FALSE)</f>
        <v>Decaf</v>
      </c>
      <c r="S2532" s="56" t="str">
        <f>HLOOKUP(Coffee_data[[#This Row],[ProductId]],Product!$B$4:$O$7,3,FALSE)</f>
        <v>Espresso</v>
      </c>
      <c r="T2532" s="56" t="str">
        <f>HLOOKUP(Coffee_data[[#This Row],[ProductId]],Product!$B$4:$O$7,4,FALSE)</f>
        <v>Decaf Espresso</v>
      </c>
    </row>
    <row r="2533" spans="1:20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51</v>
      </c>
      <c r="J2533">
        <v>70</v>
      </c>
      <c r="K2533">
        <v>121</v>
      </c>
      <c r="L2533">
        <v>262</v>
      </c>
      <c r="M2533">
        <v>1</v>
      </c>
      <c r="N2533" s="2">
        <v>42063</v>
      </c>
      <c r="O2533" s="19" t="str">
        <f>VLOOKUP(Coffee_data[[#This Row],[Area Code]],Location!$B$1:$E$157,2,FALSE)</f>
        <v>Wisconsin</v>
      </c>
      <c r="P2533" s="19" t="str">
        <f>VLOOKUP(Coffee_data[[#This Row],[Area Code]],Location!$B$1:$E$157,3,FALSE)</f>
        <v>Central</v>
      </c>
      <c r="Q2533" s="19" t="str">
        <f>VLOOKUP(Coffee_data[[#This Row],[Area Code]],Location!$B$1:$E$157,4,FALSE)</f>
        <v>Small Market</v>
      </c>
      <c r="R2533" s="56" t="str">
        <f>HLOOKUP(Coffee_data[[#This Row],[ProductId]],Product!$B$4:$O$7,2,FALSE)</f>
        <v>Regular</v>
      </c>
      <c r="S2533" s="56" t="str">
        <f>HLOOKUP(Coffee_data[[#This Row],[ProductId]],Product!$B$4:$O$7,3,FALSE)</f>
        <v>Coffee</v>
      </c>
      <c r="T2533" s="56" t="str">
        <f>HLOOKUP(Coffee_data[[#This Row],[ProductId]],Product!$B$4:$O$7,4,FALSE)</f>
        <v>Amaretto</v>
      </c>
    </row>
    <row r="2534" spans="1:20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96</v>
      </c>
      <c r="J2534">
        <v>130</v>
      </c>
      <c r="K2534">
        <v>232</v>
      </c>
      <c r="L2534">
        <v>715</v>
      </c>
      <c r="M2534">
        <v>2</v>
      </c>
      <c r="N2534" s="2">
        <v>42063</v>
      </c>
      <c r="O2534" s="19" t="str">
        <f>VLOOKUP(Coffee_data[[#This Row],[Area Code]],Location!$B$1:$E$157,2,FALSE)</f>
        <v>Wisconsin</v>
      </c>
      <c r="P2534" s="19" t="str">
        <f>VLOOKUP(Coffee_data[[#This Row],[Area Code]],Location!$B$1:$E$157,3,FALSE)</f>
        <v>Central</v>
      </c>
      <c r="Q2534" s="19" t="str">
        <f>VLOOKUP(Coffee_data[[#This Row],[Area Code]],Location!$B$1:$E$157,4,FALSE)</f>
        <v>Small Market</v>
      </c>
      <c r="R2534" s="56" t="str">
        <f>HLOOKUP(Coffee_data[[#This Row],[ProductId]],Product!$B$4:$O$7,2,FALSE)</f>
        <v>Regular</v>
      </c>
      <c r="S2534" s="56" t="str">
        <f>HLOOKUP(Coffee_data[[#This Row],[ProductId]],Product!$B$4:$O$7,3,FALSE)</f>
        <v>Coffee</v>
      </c>
      <c r="T2534" s="56" t="str">
        <f>HLOOKUP(Coffee_data[[#This Row],[ProductId]],Product!$B$4:$O$7,4,FALSE)</f>
        <v>Columbian</v>
      </c>
    </row>
    <row r="2535" spans="1:20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83</v>
      </c>
      <c r="J2535">
        <v>110</v>
      </c>
      <c r="K2535">
        <v>187</v>
      </c>
      <c r="L2535">
        <v>715</v>
      </c>
      <c r="M2535">
        <v>3</v>
      </c>
      <c r="N2535" s="2">
        <v>42063</v>
      </c>
      <c r="O2535" s="19" t="str">
        <f>VLOOKUP(Coffee_data[[#This Row],[Area Code]],Location!$B$1:$E$157,2,FALSE)</f>
        <v>Wisconsin</v>
      </c>
      <c r="P2535" s="19" t="str">
        <f>VLOOKUP(Coffee_data[[#This Row],[Area Code]],Location!$B$1:$E$157,3,FALSE)</f>
        <v>Central</v>
      </c>
      <c r="Q2535" s="19" t="str">
        <f>VLOOKUP(Coffee_data[[#This Row],[Area Code]],Location!$B$1:$E$157,4,FALSE)</f>
        <v>Small Market</v>
      </c>
      <c r="R2535" s="56" t="str">
        <f>HLOOKUP(Coffee_data[[#This Row],[ProductId]],Product!$B$4:$O$7,2,FALSE)</f>
        <v>Decaf</v>
      </c>
      <c r="S2535" s="56" t="str">
        <f>HLOOKUP(Coffee_data[[#This Row],[ProductId]],Product!$B$4:$O$7,3,FALSE)</f>
        <v>Coffee</v>
      </c>
      <c r="T2535" s="56" t="str">
        <f>HLOOKUP(Coffee_data[[#This Row],[ProductId]],Product!$B$4:$O$7,4,FALSE)</f>
        <v>Decaf Irish Cream</v>
      </c>
    </row>
    <row r="2536" spans="1:20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69</v>
      </c>
      <c r="J2536">
        <v>80</v>
      </c>
      <c r="K2536">
        <v>140</v>
      </c>
      <c r="L2536">
        <v>959</v>
      </c>
      <c r="M2536">
        <v>9</v>
      </c>
      <c r="N2536" s="2">
        <v>42063</v>
      </c>
      <c r="O2536" s="19" t="str">
        <f>VLOOKUP(Coffee_data[[#This Row],[Area Code]],Location!$B$1:$E$157,2,FALSE)</f>
        <v>Connecticut</v>
      </c>
      <c r="P2536" s="19" t="str">
        <f>VLOOKUP(Coffee_data[[#This Row],[Area Code]],Location!$B$1:$E$157,3,FALSE)</f>
        <v>East</v>
      </c>
      <c r="Q2536" s="19" t="str">
        <f>VLOOKUP(Coffee_data[[#This Row],[Area Code]],Location!$B$1:$E$157,4,FALSE)</f>
        <v>Small Market</v>
      </c>
      <c r="R2536" s="56" t="str">
        <f>HLOOKUP(Coffee_data[[#This Row],[ProductId]],Product!$B$4:$O$7,2,FALSE)</f>
        <v>Decaf</v>
      </c>
      <c r="S2536" s="56" t="str">
        <f>HLOOKUP(Coffee_data[[#This Row],[ProductId]],Product!$B$4:$O$7,3,FALSE)</f>
        <v>Herbal Tea</v>
      </c>
      <c r="T2536" s="56" t="str">
        <f>HLOOKUP(Coffee_data[[#This Row],[ProductId]],Product!$B$4:$O$7,4,FALSE)</f>
        <v>Lemon</v>
      </c>
    </row>
    <row r="2537" spans="1:20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40</v>
      </c>
      <c r="J2537">
        <v>70</v>
      </c>
      <c r="K2537">
        <v>120</v>
      </c>
      <c r="L2537">
        <v>475</v>
      </c>
      <c r="M2537">
        <v>10</v>
      </c>
      <c r="N2537" s="2">
        <v>42063</v>
      </c>
      <c r="O2537" s="19" t="str">
        <f>VLOOKUP(Coffee_data[[#This Row],[Area Code]],Location!$B$1:$E$157,2,FALSE)</f>
        <v>Connecticut</v>
      </c>
      <c r="P2537" s="19" t="str">
        <f>VLOOKUP(Coffee_data[[#This Row],[Area Code]],Location!$B$1:$E$157,3,FALSE)</f>
        <v>East</v>
      </c>
      <c r="Q2537" s="19" t="str">
        <f>VLOOKUP(Coffee_data[[#This Row],[Area Code]],Location!$B$1:$E$157,4,FALSE)</f>
        <v>Small Market</v>
      </c>
      <c r="R2537" s="56" t="str">
        <f>HLOOKUP(Coffee_data[[#This Row],[ProductId]],Product!$B$4:$O$7,2,FALSE)</f>
        <v>Decaf</v>
      </c>
      <c r="S2537" s="56" t="str">
        <f>HLOOKUP(Coffee_data[[#This Row],[ProductId]],Product!$B$4:$O$7,3,FALSE)</f>
        <v>Herbal Tea</v>
      </c>
      <c r="T2537" s="56" t="str">
        <f>HLOOKUP(Coffee_data[[#This Row],[ProductId]],Product!$B$4:$O$7,4,FALSE)</f>
        <v>Mint</v>
      </c>
    </row>
    <row r="2538" spans="1:20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39</v>
      </c>
      <c r="J2538">
        <v>80</v>
      </c>
      <c r="K2538">
        <v>119</v>
      </c>
      <c r="L2538">
        <v>860</v>
      </c>
      <c r="M2538">
        <v>11</v>
      </c>
      <c r="N2538" s="2">
        <v>42063</v>
      </c>
      <c r="O2538" s="19" t="str">
        <f>VLOOKUP(Coffee_data[[#This Row],[Area Code]],Location!$B$1:$E$157,2,FALSE)</f>
        <v>Connecticut</v>
      </c>
      <c r="P2538" s="19" t="str">
        <f>VLOOKUP(Coffee_data[[#This Row],[Area Code]],Location!$B$1:$E$157,3,FALSE)</f>
        <v>East</v>
      </c>
      <c r="Q2538" s="19" t="str">
        <f>VLOOKUP(Coffee_data[[#This Row],[Area Code]],Location!$B$1:$E$157,4,FALSE)</f>
        <v>Small Market</v>
      </c>
      <c r="R2538" s="56" t="str">
        <f>HLOOKUP(Coffee_data[[#This Row],[ProductId]],Product!$B$4:$O$7,2,FALSE)</f>
        <v>Regular</v>
      </c>
      <c r="S2538" s="56" t="str">
        <f>HLOOKUP(Coffee_data[[#This Row],[ProductId]],Product!$B$4:$O$7,3,FALSE)</f>
        <v>Tea</v>
      </c>
      <c r="T2538" s="56" t="str">
        <f>HLOOKUP(Coffee_data[[#This Row],[ProductId]],Product!$B$4:$O$7,4,FALSE)</f>
        <v>Darjeeling</v>
      </c>
    </row>
    <row r="2539" spans="1:20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73</v>
      </c>
      <c r="L2539">
        <v>475</v>
      </c>
      <c r="M2539">
        <v>13</v>
      </c>
      <c r="N2539" s="2">
        <v>42063</v>
      </c>
      <c r="O2539" s="19" t="str">
        <f>VLOOKUP(Coffee_data[[#This Row],[Area Code]],Location!$B$1:$E$157,2,FALSE)</f>
        <v>Connecticut</v>
      </c>
      <c r="P2539" s="19" t="str">
        <f>VLOOKUP(Coffee_data[[#This Row],[Area Code]],Location!$B$1:$E$157,3,FALSE)</f>
        <v>East</v>
      </c>
      <c r="Q2539" s="19" t="str">
        <f>VLOOKUP(Coffee_data[[#This Row],[Area Code]],Location!$B$1:$E$157,4,FALSE)</f>
        <v>Small Market</v>
      </c>
      <c r="R2539" s="56" t="str">
        <f>HLOOKUP(Coffee_data[[#This Row],[ProductId]],Product!$B$4:$O$7,2,FALSE)</f>
        <v>Regular</v>
      </c>
      <c r="S2539" s="56" t="str">
        <f>HLOOKUP(Coffee_data[[#This Row],[ProductId]],Product!$B$4:$O$7,3,FALSE)</f>
        <v>Tea</v>
      </c>
      <c r="T2539" s="56" t="str">
        <f>HLOOKUP(Coffee_data[[#This Row],[ProductId]],Product!$B$4:$O$7,4,FALSE)</f>
        <v>Green Tea</v>
      </c>
    </row>
    <row r="2540" spans="1:20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65</v>
      </c>
      <c r="J2540">
        <v>80</v>
      </c>
      <c r="K2540">
        <v>140</v>
      </c>
      <c r="L2540">
        <v>203</v>
      </c>
      <c r="M2540">
        <v>5</v>
      </c>
      <c r="N2540" s="2">
        <v>42063</v>
      </c>
      <c r="O2540" s="19" t="str">
        <f>VLOOKUP(Coffee_data[[#This Row],[Area Code]],Location!$B$1:$E$157,2,FALSE)</f>
        <v>Connecticut</v>
      </c>
      <c r="P2540" s="19" t="str">
        <f>VLOOKUP(Coffee_data[[#This Row],[Area Code]],Location!$B$1:$E$157,3,FALSE)</f>
        <v>East</v>
      </c>
      <c r="Q2540" s="19" t="str">
        <f>VLOOKUP(Coffee_data[[#This Row],[Area Code]],Location!$B$1:$E$157,4,FALSE)</f>
        <v>Small Market</v>
      </c>
      <c r="R2540" s="56" t="str">
        <f>HLOOKUP(Coffee_data[[#This Row],[ProductId]],Product!$B$4:$O$7,2,FALSE)</f>
        <v>Regular</v>
      </c>
      <c r="S2540" s="56" t="str">
        <f>HLOOKUP(Coffee_data[[#This Row],[ProductId]],Product!$B$4:$O$7,3,FALSE)</f>
        <v>Espresso</v>
      </c>
      <c r="T2540" s="56" t="str">
        <f>HLOOKUP(Coffee_data[[#This Row],[ProductId]],Product!$B$4:$O$7,4,FALSE)</f>
        <v>Caffe Mocha</v>
      </c>
    </row>
    <row r="2541" spans="1:20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44</v>
      </c>
      <c r="J2541">
        <v>70</v>
      </c>
      <c r="K2541">
        <v>120</v>
      </c>
      <c r="L2541">
        <v>203</v>
      </c>
      <c r="M2541">
        <v>6</v>
      </c>
      <c r="N2541" s="2">
        <v>42063</v>
      </c>
      <c r="O2541" s="19" t="str">
        <f>VLOOKUP(Coffee_data[[#This Row],[Area Code]],Location!$B$1:$E$157,2,FALSE)</f>
        <v>Connecticut</v>
      </c>
      <c r="P2541" s="19" t="str">
        <f>VLOOKUP(Coffee_data[[#This Row],[Area Code]],Location!$B$1:$E$157,3,FALSE)</f>
        <v>East</v>
      </c>
      <c r="Q2541" s="19" t="str">
        <f>VLOOKUP(Coffee_data[[#This Row],[Area Code]],Location!$B$1:$E$157,4,FALSE)</f>
        <v>Small Market</v>
      </c>
      <c r="R2541" s="56" t="str">
        <f>HLOOKUP(Coffee_data[[#This Row],[ProductId]],Product!$B$4:$O$7,2,FALSE)</f>
        <v>Decaf</v>
      </c>
      <c r="S2541" s="56" t="str">
        <f>HLOOKUP(Coffee_data[[#This Row],[ProductId]],Product!$B$4:$O$7,3,FALSE)</f>
        <v>Espresso</v>
      </c>
      <c r="T2541" s="56" t="str">
        <f>HLOOKUP(Coffee_data[[#This Row],[ProductId]],Product!$B$4:$O$7,4,FALSE)</f>
        <v>Decaf Espresso</v>
      </c>
    </row>
    <row r="2542" spans="1:20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292</v>
      </c>
      <c r="L2542">
        <v>860</v>
      </c>
      <c r="M2542">
        <v>2</v>
      </c>
      <c r="N2542" s="2">
        <v>42063</v>
      </c>
      <c r="O2542" s="19" t="str">
        <f>VLOOKUP(Coffee_data[[#This Row],[Area Code]],Location!$B$1:$E$157,2,FALSE)</f>
        <v>Connecticut</v>
      </c>
      <c r="P2542" s="19" t="str">
        <f>VLOOKUP(Coffee_data[[#This Row],[Area Code]],Location!$B$1:$E$157,3,FALSE)</f>
        <v>East</v>
      </c>
      <c r="Q2542" s="19" t="str">
        <f>VLOOKUP(Coffee_data[[#This Row],[Area Code]],Location!$B$1:$E$157,4,FALSE)</f>
        <v>Small Market</v>
      </c>
      <c r="R2542" s="56" t="str">
        <f>HLOOKUP(Coffee_data[[#This Row],[ProductId]],Product!$B$4:$O$7,2,FALSE)</f>
        <v>Regular</v>
      </c>
      <c r="S2542" s="56" t="str">
        <f>HLOOKUP(Coffee_data[[#This Row],[ProductId]],Product!$B$4:$O$7,3,FALSE)</f>
        <v>Coffee</v>
      </c>
      <c r="T2542" s="56" t="str">
        <f>HLOOKUP(Coffee_data[[#This Row],[ProductId]],Product!$B$4:$O$7,4,FALSE)</f>
        <v>Columbian</v>
      </c>
    </row>
    <row r="2543" spans="1:20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88</v>
      </c>
      <c r="L2543">
        <v>352</v>
      </c>
      <c r="M2543">
        <v>8</v>
      </c>
      <c r="N2543" s="2">
        <v>42063</v>
      </c>
      <c r="O2543" s="19" t="str">
        <f>VLOOKUP(Coffee_data[[#This Row],[Area Code]],Location!$B$1:$E$157,2,FALSE)</f>
        <v>Florida</v>
      </c>
      <c r="P2543" s="19" t="str">
        <f>VLOOKUP(Coffee_data[[#This Row],[Area Code]],Location!$B$1:$E$157,3,FALSE)</f>
        <v>East</v>
      </c>
      <c r="Q2543" s="19" t="str">
        <f>VLOOKUP(Coffee_data[[#This Row],[Area Code]],Location!$B$1:$E$157,4,FALSE)</f>
        <v>Major Market</v>
      </c>
      <c r="R2543" s="56" t="str">
        <f>HLOOKUP(Coffee_data[[#This Row],[ProductId]],Product!$B$4:$O$7,2,FALSE)</f>
        <v>Decaf</v>
      </c>
      <c r="S2543" s="56" t="str">
        <f>HLOOKUP(Coffee_data[[#This Row],[ProductId]],Product!$B$4:$O$7,3,FALSE)</f>
        <v>Herbal Tea</v>
      </c>
      <c r="T2543" s="56" t="str">
        <f>HLOOKUP(Coffee_data[[#This Row],[ProductId]],Product!$B$4:$O$7,4,FALSE)</f>
        <v>Chamomile</v>
      </c>
    </row>
    <row r="2544" spans="1:20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49</v>
      </c>
      <c r="J2544">
        <v>50</v>
      </c>
      <c r="K2544">
        <v>99</v>
      </c>
      <c r="L2544">
        <v>727</v>
      </c>
      <c r="M2544">
        <v>9</v>
      </c>
      <c r="N2544" s="2">
        <v>42063</v>
      </c>
      <c r="O2544" s="19" t="str">
        <f>VLOOKUP(Coffee_data[[#This Row],[Area Code]],Location!$B$1:$E$157,2,FALSE)</f>
        <v>Florida</v>
      </c>
      <c r="P2544" s="19" t="str">
        <f>VLOOKUP(Coffee_data[[#This Row],[Area Code]],Location!$B$1:$E$157,3,FALSE)</f>
        <v>East</v>
      </c>
      <c r="Q2544" s="19" t="str">
        <f>VLOOKUP(Coffee_data[[#This Row],[Area Code]],Location!$B$1:$E$157,4,FALSE)</f>
        <v>Major Market</v>
      </c>
      <c r="R2544" s="56" t="str">
        <f>HLOOKUP(Coffee_data[[#This Row],[ProductId]],Product!$B$4:$O$7,2,FALSE)</f>
        <v>Decaf</v>
      </c>
      <c r="S2544" s="56" t="str">
        <f>HLOOKUP(Coffee_data[[#This Row],[ProductId]],Product!$B$4:$O$7,3,FALSE)</f>
        <v>Herbal Tea</v>
      </c>
      <c r="T2544" s="56" t="str">
        <f>HLOOKUP(Coffee_data[[#This Row],[ProductId]],Product!$B$4:$O$7,4,FALSE)</f>
        <v>Lemon</v>
      </c>
    </row>
    <row r="2545" spans="1:20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40</v>
      </c>
      <c r="J2545">
        <v>70</v>
      </c>
      <c r="K2545">
        <v>120</v>
      </c>
      <c r="L2545">
        <v>813</v>
      </c>
      <c r="M2545">
        <v>10</v>
      </c>
      <c r="N2545" s="2">
        <v>42063</v>
      </c>
      <c r="O2545" s="19" t="str">
        <f>VLOOKUP(Coffee_data[[#This Row],[Area Code]],Location!$B$1:$E$157,2,FALSE)</f>
        <v>Florida</v>
      </c>
      <c r="P2545" s="19" t="str">
        <f>VLOOKUP(Coffee_data[[#This Row],[Area Code]],Location!$B$1:$E$157,3,FALSE)</f>
        <v>East</v>
      </c>
      <c r="Q2545" s="19" t="str">
        <f>VLOOKUP(Coffee_data[[#This Row],[Area Code]],Location!$B$1:$E$157,4,FALSE)</f>
        <v>Major Market</v>
      </c>
      <c r="R2545" s="56" t="str">
        <f>HLOOKUP(Coffee_data[[#This Row],[ProductId]],Product!$B$4:$O$7,2,FALSE)</f>
        <v>Decaf</v>
      </c>
      <c r="S2545" s="56" t="str">
        <f>HLOOKUP(Coffee_data[[#This Row],[ProductId]],Product!$B$4:$O$7,3,FALSE)</f>
        <v>Herbal Tea</v>
      </c>
      <c r="T2545" s="56" t="str">
        <f>HLOOKUP(Coffee_data[[#This Row],[ProductId]],Product!$B$4:$O$7,4,FALSE)</f>
        <v>Mint</v>
      </c>
    </row>
    <row r="2546" spans="1:20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41</v>
      </c>
      <c r="J2546">
        <v>50</v>
      </c>
      <c r="K2546">
        <v>80</v>
      </c>
      <c r="L2546">
        <v>863</v>
      </c>
      <c r="M2546">
        <v>11</v>
      </c>
      <c r="N2546" s="2">
        <v>42063</v>
      </c>
      <c r="O2546" s="19" t="str">
        <f>VLOOKUP(Coffee_data[[#This Row],[Area Code]],Location!$B$1:$E$157,2,FALSE)</f>
        <v>Florida</v>
      </c>
      <c r="P2546" s="19" t="str">
        <f>VLOOKUP(Coffee_data[[#This Row],[Area Code]],Location!$B$1:$E$157,3,FALSE)</f>
        <v>East</v>
      </c>
      <c r="Q2546" s="19" t="str">
        <f>VLOOKUP(Coffee_data[[#This Row],[Area Code]],Location!$B$1:$E$157,4,FALSE)</f>
        <v>Major Market</v>
      </c>
      <c r="R2546" s="56" t="str">
        <f>HLOOKUP(Coffee_data[[#This Row],[ProductId]],Product!$B$4:$O$7,2,FALSE)</f>
        <v>Regular</v>
      </c>
      <c r="S2546" s="56" t="str">
        <f>HLOOKUP(Coffee_data[[#This Row],[ProductId]],Product!$B$4:$O$7,3,FALSE)</f>
        <v>Tea</v>
      </c>
      <c r="T2546" s="56" t="str">
        <f>HLOOKUP(Coffee_data[[#This Row],[ProductId]],Product!$B$4:$O$7,4,FALSE)</f>
        <v>Darjeeling</v>
      </c>
    </row>
    <row r="2547" spans="1:20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37</v>
      </c>
      <c r="J2547">
        <v>80</v>
      </c>
      <c r="K2547">
        <v>130</v>
      </c>
      <c r="L2547">
        <v>904</v>
      </c>
      <c r="M2547">
        <v>13</v>
      </c>
      <c r="N2547" s="2">
        <v>42063</v>
      </c>
      <c r="O2547" s="19" t="str">
        <f>VLOOKUP(Coffee_data[[#This Row],[Area Code]],Location!$B$1:$E$157,2,FALSE)</f>
        <v>Florida</v>
      </c>
      <c r="P2547" s="19" t="str">
        <f>VLOOKUP(Coffee_data[[#This Row],[Area Code]],Location!$B$1:$E$157,3,FALSE)</f>
        <v>East</v>
      </c>
      <c r="Q2547" s="19" t="str">
        <f>VLOOKUP(Coffee_data[[#This Row],[Area Code]],Location!$B$1:$E$157,4,FALSE)</f>
        <v>Major Market</v>
      </c>
      <c r="R2547" s="56" t="str">
        <f>HLOOKUP(Coffee_data[[#This Row],[ProductId]],Product!$B$4:$O$7,2,FALSE)</f>
        <v>Regular</v>
      </c>
      <c r="S2547" s="56" t="str">
        <f>HLOOKUP(Coffee_data[[#This Row],[ProductId]],Product!$B$4:$O$7,3,FALSE)</f>
        <v>Tea</v>
      </c>
      <c r="T2547" s="56" t="str">
        <f>HLOOKUP(Coffee_data[[#This Row],[ProductId]],Product!$B$4:$O$7,4,FALSE)</f>
        <v>Green Tea</v>
      </c>
    </row>
    <row r="2548" spans="1:20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42063</v>
      </c>
      <c r="O2548" s="19" t="str">
        <f>VLOOKUP(Coffee_data[[#This Row],[Area Code]],Location!$B$1:$E$157,2,FALSE)</f>
        <v>Florida</v>
      </c>
      <c r="P2548" s="19" t="str">
        <f>VLOOKUP(Coffee_data[[#This Row],[Area Code]],Location!$B$1:$E$157,3,FALSE)</f>
        <v>East</v>
      </c>
      <c r="Q2548" s="19" t="str">
        <f>VLOOKUP(Coffee_data[[#This Row],[Area Code]],Location!$B$1:$E$157,4,FALSE)</f>
        <v>Major Market</v>
      </c>
      <c r="R2548" s="56" t="str">
        <f>HLOOKUP(Coffee_data[[#This Row],[ProductId]],Product!$B$4:$O$7,2,FALSE)</f>
        <v>Decaf</v>
      </c>
      <c r="S2548" s="56" t="str">
        <f>HLOOKUP(Coffee_data[[#This Row],[ProductId]],Product!$B$4:$O$7,3,FALSE)</f>
        <v>Coffee</v>
      </c>
      <c r="T2548" s="56" t="str">
        <f>HLOOKUP(Coffee_data[[#This Row],[ProductId]],Product!$B$4:$O$7,4,FALSE)</f>
        <v>Decaf Irish Cream</v>
      </c>
    </row>
    <row r="2549" spans="1:20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85</v>
      </c>
      <c r="J2549">
        <v>130</v>
      </c>
      <c r="K2549">
        <v>220</v>
      </c>
      <c r="L2549">
        <v>321</v>
      </c>
      <c r="M2549">
        <v>5</v>
      </c>
      <c r="N2549" s="2">
        <v>42063</v>
      </c>
      <c r="O2549" s="19" t="str">
        <f>VLOOKUP(Coffee_data[[#This Row],[Area Code]],Location!$B$1:$E$157,2,FALSE)</f>
        <v>Florida</v>
      </c>
      <c r="P2549" s="19" t="str">
        <f>VLOOKUP(Coffee_data[[#This Row],[Area Code]],Location!$B$1:$E$157,3,FALSE)</f>
        <v>East</v>
      </c>
      <c r="Q2549" s="19" t="str">
        <f>VLOOKUP(Coffee_data[[#This Row],[Area Code]],Location!$B$1:$E$157,4,FALSE)</f>
        <v>Major Market</v>
      </c>
      <c r="R2549" s="56" t="str">
        <f>HLOOKUP(Coffee_data[[#This Row],[ProductId]],Product!$B$4:$O$7,2,FALSE)</f>
        <v>Regular</v>
      </c>
      <c r="S2549" s="56" t="str">
        <f>HLOOKUP(Coffee_data[[#This Row],[ProductId]],Product!$B$4:$O$7,3,FALSE)</f>
        <v>Espresso</v>
      </c>
      <c r="T2549" s="56" t="str">
        <f>HLOOKUP(Coffee_data[[#This Row],[ProductId]],Product!$B$4:$O$7,4,FALSE)</f>
        <v>Caffe Mocha</v>
      </c>
    </row>
    <row r="2550" spans="1:20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186</v>
      </c>
      <c r="L2550">
        <v>813</v>
      </c>
      <c r="M2550">
        <v>6</v>
      </c>
      <c r="N2550" s="2">
        <v>42063</v>
      </c>
      <c r="O2550" s="19" t="str">
        <f>VLOOKUP(Coffee_data[[#This Row],[Area Code]],Location!$B$1:$E$157,2,FALSE)</f>
        <v>Florida</v>
      </c>
      <c r="P2550" s="19" t="str">
        <f>VLOOKUP(Coffee_data[[#This Row],[Area Code]],Location!$B$1:$E$157,3,FALSE)</f>
        <v>East</v>
      </c>
      <c r="Q2550" s="19" t="str">
        <f>VLOOKUP(Coffee_data[[#This Row],[Area Code]],Location!$B$1:$E$157,4,FALSE)</f>
        <v>Major Market</v>
      </c>
      <c r="R2550" s="56" t="str">
        <f>HLOOKUP(Coffee_data[[#This Row],[ProductId]],Product!$B$4:$O$7,2,FALSE)</f>
        <v>Decaf</v>
      </c>
      <c r="S2550" s="56" t="str">
        <f>HLOOKUP(Coffee_data[[#This Row],[ProductId]],Product!$B$4:$O$7,3,FALSE)</f>
        <v>Espresso</v>
      </c>
      <c r="T2550" s="56" t="str">
        <f>HLOOKUP(Coffee_data[[#This Row],[ProductId]],Product!$B$4:$O$7,4,FALSE)</f>
        <v>Decaf Espresso</v>
      </c>
    </row>
    <row r="2551" spans="1:20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78</v>
      </c>
      <c r="J2551">
        <v>110</v>
      </c>
      <c r="K2551">
        <v>190</v>
      </c>
      <c r="L2551">
        <v>904</v>
      </c>
      <c r="M2551">
        <v>2</v>
      </c>
      <c r="N2551" s="2">
        <v>42063</v>
      </c>
      <c r="O2551" s="19" t="str">
        <f>VLOOKUP(Coffee_data[[#This Row],[Area Code]],Location!$B$1:$E$157,2,FALSE)</f>
        <v>Florida</v>
      </c>
      <c r="P2551" s="19" t="str">
        <f>VLOOKUP(Coffee_data[[#This Row],[Area Code]],Location!$B$1:$E$157,3,FALSE)</f>
        <v>East</v>
      </c>
      <c r="Q2551" s="19" t="str">
        <f>VLOOKUP(Coffee_data[[#This Row],[Area Code]],Location!$B$1:$E$157,4,FALSE)</f>
        <v>Major Market</v>
      </c>
      <c r="R2551" s="56" t="str">
        <f>HLOOKUP(Coffee_data[[#This Row],[ProductId]],Product!$B$4:$O$7,2,FALSE)</f>
        <v>Regular</v>
      </c>
      <c r="S2551" s="56" t="str">
        <f>HLOOKUP(Coffee_data[[#This Row],[ProductId]],Product!$B$4:$O$7,3,FALSE)</f>
        <v>Coffee</v>
      </c>
      <c r="T2551" s="56" t="str">
        <f>HLOOKUP(Coffee_data[[#This Row],[ProductId]],Product!$B$4:$O$7,4,FALSE)</f>
        <v>Columbian</v>
      </c>
    </row>
    <row r="2552" spans="1:20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31</v>
      </c>
      <c r="J2552">
        <v>60</v>
      </c>
      <c r="K2552">
        <v>109</v>
      </c>
      <c r="L2552">
        <v>781</v>
      </c>
      <c r="M2552">
        <v>9</v>
      </c>
      <c r="N2552" s="2">
        <v>42063</v>
      </c>
      <c r="O2552" s="19" t="str">
        <f>VLOOKUP(Coffee_data[[#This Row],[Area Code]],Location!$B$1:$E$157,2,FALSE)</f>
        <v>Massachusetts</v>
      </c>
      <c r="P2552" s="19" t="str">
        <f>VLOOKUP(Coffee_data[[#This Row],[Area Code]],Location!$B$1:$E$157,3,FALSE)</f>
        <v>East</v>
      </c>
      <c r="Q2552" s="19" t="str">
        <f>VLOOKUP(Coffee_data[[#This Row],[Area Code]],Location!$B$1:$E$157,4,FALSE)</f>
        <v>Major Market</v>
      </c>
      <c r="R2552" s="56" t="str">
        <f>HLOOKUP(Coffee_data[[#This Row],[ProductId]],Product!$B$4:$O$7,2,FALSE)</f>
        <v>Decaf</v>
      </c>
      <c r="S2552" s="56" t="str">
        <f>HLOOKUP(Coffee_data[[#This Row],[ProductId]],Product!$B$4:$O$7,3,FALSE)</f>
        <v>Herbal Tea</v>
      </c>
      <c r="T2552" s="56" t="str">
        <f>HLOOKUP(Coffee_data[[#This Row],[ProductId]],Product!$B$4:$O$7,4,FALSE)</f>
        <v>Lemon</v>
      </c>
    </row>
    <row r="2553" spans="1:20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41</v>
      </c>
      <c r="J2553">
        <v>50</v>
      </c>
      <c r="K2553">
        <v>91</v>
      </c>
      <c r="L2553">
        <v>413</v>
      </c>
      <c r="M2553">
        <v>11</v>
      </c>
      <c r="N2553" s="2">
        <v>42063</v>
      </c>
      <c r="O2553" s="19" t="str">
        <f>VLOOKUP(Coffee_data[[#This Row],[Area Code]],Location!$B$1:$E$157,2,FALSE)</f>
        <v>Massachusetts</v>
      </c>
      <c r="P2553" s="19" t="str">
        <f>VLOOKUP(Coffee_data[[#This Row],[Area Code]],Location!$B$1:$E$157,3,FALSE)</f>
        <v>East</v>
      </c>
      <c r="Q2553" s="19" t="str">
        <f>VLOOKUP(Coffee_data[[#This Row],[Area Code]],Location!$B$1:$E$157,4,FALSE)</f>
        <v>Major Market</v>
      </c>
      <c r="R2553" s="56" t="str">
        <f>HLOOKUP(Coffee_data[[#This Row],[ProductId]],Product!$B$4:$O$7,2,FALSE)</f>
        <v>Regular</v>
      </c>
      <c r="S2553" s="56" t="str">
        <f>HLOOKUP(Coffee_data[[#This Row],[ProductId]],Product!$B$4:$O$7,3,FALSE)</f>
        <v>Tea</v>
      </c>
      <c r="T2553" s="56" t="str">
        <f>HLOOKUP(Coffee_data[[#This Row],[ProductId]],Product!$B$4:$O$7,4,FALSE)</f>
        <v>Darjeeling</v>
      </c>
    </row>
    <row r="2554" spans="1:20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63</v>
      </c>
      <c r="L2554">
        <v>781</v>
      </c>
      <c r="M2554">
        <v>13</v>
      </c>
      <c r="N2554" s="2">
        <v>42063</v>
      </c>
      <c r="O2554" s="19" t="str">
        <f>VLOOKUP(Coffee_data[[#This Row],[Area Code]],Location!$B$1:$E$157,2,FALSE)</f>
        <v>Massachusetts</v>
      </c>
      <c r="P2554" s="19" t="str">
        <f>VLOOKUP(Coffee_data[[#This Row],[Area Code]],Location!$B$1:$E$157,3,FALSE)</f>
        <v>East</v>
      </c>
      <c r="Q2554" s="19" t="str">
        <f>VLOOKUP(Coffee_data[[#This Row],[Area Code]],Location!$B$1:$E$157,4,FALSE)</f>
        <v>Major Market</v>
      </c>
      <c r="R2554" s="56" t="str">
        <f>HLOOKUP(Coffee_data[[#This Row],[ProductId]],Product!$B$4:$O$7,2,FALSE)</f>
        <v>Regular</v>
      </c>
      <c r="S2554" s="56" t="str">
        <f>HLOOKUP(Coffee_data[[#This Row],[ProductId]],Product!$B$4:$O$7,3,FALSE)</f>
        <v>Tea</v>
      </c>
      <c r="T2554" s="56" t="str">
        <f>HLOOKUP(Coffee_data[[#This Row],[ProductId]],Product!$B$4:$O$7,4,FALSE)</f>
        <v>Green Tea</v>
      </c>
    </row>
    <row r="2555" spans="1:20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115</v>
      </c>
      <c r="L2555">
        <v>774</v>
      </c>
      <c r="M2555">
        <v>5</v>
      </c>
      <c r="N2555" s="2">
        <v>42063</v>
      </c>
      <c r="O2555" s="19" t="str">
        <f>VLOOKUP(Coffee_data[[#This Row],[Area Code]],Location!$B$1:$E$157,2,FALSE)</f>
        <v>Massachusetts</v>
      </c>
      <c r="P2555" s="19" t="str">
        <f>VLOOKUP(Coffee_data[[#This Row],[Area Code]],Location!$B$1:$E$157,3,FALSE)</f>
        <v>East</v>
      </c>
      <c r="Q2555" s="19" t="str">
        <f>VLOOKUP(Coffee_data[[#This Row],[Area Code]],Location!$B$1:$E$157,4,FALSE)</f>
        <v>Major Market</v>
      </c>
      <c r="R2555" s="56" t="str">
        <f>HLOOKUP(Coffee_data[[#This Row],[ProductId]],Product!$B$4:$O$7,2,FALSE)</f>
        <v>Regular</v>
      </c>
      <c r="S2555" s="56" t="str">
        <f>HLOOKUP(Coffee_data[[#This Row],[ProductId]],Product!$B$4:$O$7,3,FALSE)</f>
        <v>Espresso</v>
      </c>
      <c r="T2555" s="56" t="str">
        <f>HLOOKUP(Coffee_data[[#This Row],[ProductId]],Product!$B$4:$O$7,4,FALSE)</f>
        <v>Caffe Mocha</v>
      </c>
    </row>
    <row r="2556" spans="1:20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107</v>
      </c>
      <c r="J2556">
        <v>160</v>
      </c>
      <c r="K2556">
        <v>303</v>
      </c>
      <c r="L2556">
        <v>774</v>
      </c>
      <c r="M2556">
        <v>7</v>
      </c>
      <c r="N2556" s="2">
        <v>42063</v>
      </c>
      <c r="O2556" s="19" t="str">
        <f>VLOOKUP(Coffee_data[[#This Row],[Area Code]],Location!$B$1:$E$157,2,FALSE)</f>
        <v>Massachusetts</v>
      </c>
      <c r="P2556" s="19" t="str">
        <f>VLOOKUP(Coffee_data[[#This Row],[Area Code]],Location!$B$1:$E$157,3,FALSE)</f>
        <v>East</v>
      </c>
      <c r="Q2556" s="19" t="str">
        <f>VLOOKUP(Coffee_data[[#This Row],[Area Code]],Location!$B$1:$E$157,4,FALSE)</f>
        <v>Major Market</v>
      </c>
      <c r="R2556" s="56" t="str">
        <f>HLOOKUP(Coffee_data[[#This Row],[ProductId]],Product!$B$4:$O$7,2,FALSE)</f>
        <v>Regular</v>
      </c>
      <c r="S2556" s="56" t="str">
        <f>HLOOKUP(Coffee_data[[#This Row],[ProductId]],Product!$B$4:$O$7,3,FALSE)</f>
        <v>Espresso</v>
      </c>
      <c r="T2556" s="56" t="str">
        <f>HLOOKUP(Coffee_data[[#This Row],[ProductId]],Product!$B$4:$O$7,4,FALSE)</f>
        <v>Regular Espresso</v>
      </c>
    </row>
    <row r="2557" spans="1:20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62</v>
      </c>
      <c r="J2557">
        <v>400</v>
      </c>
      <c r="K2557">
        <v>460</v>
      </c>
      <c r="L2557">
        <v>774</v>
      </c>
      <c r="M2557">
        <v>2</v>
      </c>
      <c r="N2557" s="2">
        <v>42063</v>
      </c>
      <c r="O2557" s="19" t="str">
        <f>VLOOKUP(Coffee_data[[#This Row],[Area Code]],Location!$B$1:$E$157,2,FALSE)</f>
        <v>Massachusetts</v>
      </c>
      <c r="P2557" s="19" t="str">
        <f>VLOOKUP(Coffee_data[[#This Row],[Area Code]],Location!$B$1:$E$157,3,FALSE)</f>
        <v>East</v>
      </c>
      <c r="Q2557" s="19" t="str">
        <f>VLOOKUP(Coffee_data[[#This Row],[Area Code]],Location!$B$1:$E$157,4,FALSE)</f>
        <v>Major Market</v>
      </c>
      <c r="R2557" s="56" t="str">
        <f>HLOOKUP(Coffee_data[[#This Row],[ProductId]],Product!$B$4:$O$7,2,FALSE)</f>
        <v>Regular</v>
      </c>
      <c r="S2557" s="56" t="str">
        <f>HLOOKUP(Coffee_data[[#This Row],[ProductId]],Product!$B$4:$O$7,3,FALSE)</f>
        <v>Coffee</v>
      </c>
      <c r="T2557" s="56" t="str">
        <f>HLOOKUP(Coffee_data[[#This Row],[ProductId]],Product!$B$4:$O$7,4,FALSE)</f>
        <v>Columbian</v>
      </c>
    </row>
    <row r="2558" spans="1:20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42063</v>
      </c>
      <c r="O2558" s="19" t="str">
        <f>VLOOKUP(Coffee_data[[#This Row],[Area Code]],Location!$B$1:$E$157,2,FALSE)</f>
        <v>New Hampshire</v>
      </c>
      <c r="P2558" s="19" t="str">
        <f>VLOOKUP(Coffee_data[[#This Row],[Area Code]],Location!$B$1:$E$157,3,FALSE)</f>
        <v>East</v>
      </c>
      <c r="Q2558" s="19" t="str">
        <f>VLOOKUP(Coffee_data[[#This Row],[Area Code]],Location!$B$1:$E$157,4,FALSE)</f>
        <v>Small Market</v>
      </c>
      <c r="R2558" s="56" t="str">
        <f>HLOOKUP(Coffee_data[[#This Row],[ProductId]],Product!$B$4:$O$7,2,FALSE)</f>
        <v>Decaf</v>
      </c>
      <c r="S2558" s="56" t="str">
        <f>HLOOKUP(Coffee_data[[#This Row],[ProductId]],Product!$B$4:$O$7,3,FALSE)</f>
        <v>Herbal Tea</v>
      </c>
      <c r="T2558" s="56" t="str">
        <f>HLOOKUP(Coffee_data[[#This Row],[ProductId]],Product!$B$4:$O$7,4,FALSE)</f>
        <v>Lemon</v>
      </c>
    </row>
    <row r="2559" spans="1:20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51</v>
      </c>
      <c r="L2559">
        <v>603</v>
      </c>
      <c r="M2559">
        <v>11</v>
      </c>
      <c r="N2559" s="2">
        <v>42063</v>
      </c>
      <c r="O2559" s="19" t="str">
        <f>VLOOKUP(Coffee_data[[#This Row],[Area Code]],Location!$B$1:$E$157,2,FALSE)</f>
        <v>New Hampshire</v>
      </c>
      <c r="P2559" s="19" t="str">
        <f>VLOOKUP(Coffee_data[[#This Row],[Area Code]],Location!$B$1:$E$157,3,FALSE)</f>
        <v>East</v>
      </c>
      <c r="Q2559" s="19" t="str">
        <f>VLOOKUP(Coffee_data[[#This Row],[Area Code]],Location!$B$1:$E$157,4,FALSE)</f>
        <v>Small Market</v>
      </c>
      <c r="R2559" s="56" t="str">
        <f>HLOOKUP(Coffee_data[[#This Row],[ProductId]],Product!$B$4:$O$7,2,FALSE)</f>
        <v>Regular</v>
      </c>
      <c r="S2559" s="56" t="str">
        <f>HLOOKUP(Coffee_data[[#This Row],[ProductId]],Product!$B$4:$O$7,3,FALSE)</f>
        <v>Tea</v>
      </c>
      <c r="T2559" s="56" t="str">
        <f>HLOOKUP(Coffee_data[[#This Row],[ProductId]],Product!$B$4:$O$7,4,FALSE)</f>
        <v>Darjeeling</v>
      </c>
    </row>
    <row r="2560" spans="1:20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53</v>
      </c>
      <c r="L2560">
        <v>603</v>
      </c>
      <c r="M2560">
        <v>13</v>
      </c>
      <c r="N2560" s="2">
        <v>42063</v>
      </c>
      <c r="O2560" s="19" t="str">
        <f>VLOOKUP(Coffee_data[[#This Row],[Area Code]],Location!$B$1:$E$157,2,FALSE)</f>
        <v>New Hampshire</v>
      </c>
      <c r="P2560" s="19" t="str">
        <f>VLOOKUP(Coffee_data[[#This Row],[Area Code]],Location!$B$1:$E$157,3,FALSE)</f>
        <v>East</v>
      </c>
      <c r="Q2560" s="19" t="str">
        <f>VLOOKUP(Coffee_data[[#This Row],[Area Code]],Location!$B$1:$E$157,4,FALSE)</f>
        <v>Small Market</v>
      </c>
      <c r="R2560" s="56" t="str">
        <f>HLOOKUP(Coffee_data[[#This Row],[ProductId]],Product!$B$4:$O$7,2,FALSE)</f>
        <v>Regular</v>
      </c>
      <c r="S2560" s="56" t="str">
        <f>HLOOKUP(Coffee_data[[#This Row],[ProductId]],Product!$B$4:$O$7,3,FALSE)</f>
        <v>Tea</v>
      </c>
      <c r="T2560" s="56" t="str">
        <f>HLOOKUP(Coffee_data[[#This Row],[ProductId]],Product!$B$4:$O$7,4,FALSE)</f>
        <v>Green Tea</v>
      </c>
    </row>
    <row r="2561" spans="1:20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45</v>
      </c>
      <c r="J2561">
        <v>60</v>
      </c>
      <c r="K2561">
        <v>100</v>
      </c>
      <c r="L2561">
        <v>603</v>
      </c>
      <c r="M2561">
        <v>5</v>
      </c>
      <c r="N2561" s="2">
        <v>42063</v>
      </c>
      <c r="O2561" s="19" t="str">
        <f>VLOOKUP(Coffee_data[[#This Row],[Area Code]],Location!$B$1:$E$157,2,FALSE)</f>
        <v>New Hampshire</v>
      </c>
      <c r="P2561" s="19" t="str">
        <f>VLOOKUP(Coffee_data[[#This Row],[Area Code]],Location!$B$1:$E$157,3,FALSE)</f>
        <v>East</v>
      </c>
      <c r="Q2561" s="19" t="str">
        <f>VLOOKUP(Coffee_data[[#This Row],[Area Code]],Location!$B$1:$E$157,4,FALSE)</f>
        <v>Small Market</v>
      </c>
      <c r="R2561" s="56" t="str">
        <f>HLOOKUP(Coffee_data[[#This Row],[ProductId]],Product!$B$4:$O$7,2,FALSE)</f>
        <v>Regular</v>
      </c>
      <c r="S2561" s="56" t="str">
        <f>HLOOKUP(Coffee_data[[#This Row],[ProductId]],Product!$B$4:$O$7,3,FALSE)</f>
        <v>Espresso</v>
      </c>
      <c r="T2561" s="56" t="str">
        <f>HLOOKUP(Coffee_data[[#This Row],[ProductId]],Product!$B$4:$O$7,4,FALSE)</f>
        <v>Caffe Mocha</v>
      </c>
    </row>
    <row r="2562" spans="1:20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37</v>
      </c>
      <c r="J2562">
        <v>40</v>
      </c>
      <c r="K2562">
        <v>63</v>
      </c>
      <c r="L2562">
        <v>603</v>
      </c>
      <c r="M2562">
        <v>7</v>
      </c>
      <c r="N2562" s="2">
        <v>42063</v>
      </c>
      <c r="O2562" s="19" t="str">
        <f>VLOOKUP(Coffee_data[[#This Row],[Area Code]],Location!$B$1:$E$157,2,FALSE)</f>
        <v>New Hampshire</v>
      </c>
      <c r="P2562" s="19" t="str">
        <f>VLOOKUP(Coffee_data[[#This Row],[Area Code]],Location!$B$1:$E$157,3,FALSE)</f>
        <v>East</v>
      </c>
      <c r="Q2562" s="19" t="str">
        <f>VLOOKUP(Coffee_data[[#This Row],[Area Code]],Location!$B$1:$E$157,4,FALSE)</f>
        <v>Small Market</v>
      </c>
      <c r="R2562" s="56" t="str">
        <f>HLOOKUP(Coffee_data[[#This Row],[ProductId]],Product!$B$4:$O$7,2,FALSE)</f>
        <v>Regular</v>
      </c>
      <c r="S2562" s="56" t="str">
        <f>HLOOKUP(Coffee_data[[#This Row],[ProductId]],Product!$B$4:$O$7,3,FALSE)</f>
        <v>Espresso</v>
      </c>
      <c r="T2562" s="56" t="str">
        <f>HLOOKUP(Coffee_data[[#This Row],[ProductId]],Product!$B$4:$O$7,4,FALSE)</f>
        <v>Regular Espresso</v>
      </c>
    </row>
    <row r="2563" spans="1:20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99</v>
      </c>
      <c r="L2563">
        <v>603</v>
      </c>
      <c r="M2563">
        <v>1</v>
      </c>
      <c r="N2563" s="2">
        <v>42063</v>
      </c>
      <c r="O2563" s="19" t="str">
        <f>VLOOKUP(Coffee_data[[#This Row],[Area Code]],Location!$B$1:$E$157,2,FALSE)</f>
        <v>New Hampshire</v>
      </c>
      <c r="P2563" s="19" t="str">
        <f>VLOOKUP(Coffee_data[[#This Row],[Area Code]],Location!$B$1:$E$157,3,FALSE)</f>
        <v>East</v>
      </c>
      <c r="Q2563" s="19" t="str">
        <f>VLOOKUP(Coffee_data[[#This Row],[Area Code]],Location!$B$1:$E$157,4,FALSE)</f>
        <v>Small Market</v>
      </c>
      <c r="R2563" s="56" t="str">
        <f>HLOOKUP(Coffee_data[[#This Row],[ProductId]],Product!$B$4:$O$7,2,FALSE)</f>
        <v>Regular</v>
      </c>
      <c r="S2563" s="56" t="str">
        <f>HLOOKUP(Coffee_data[[#This Row],[ProductId]],Product!$B$4:$O$7,3,FALSE)</f>
        <v>Coffee</v>
      </c>
      <c r="T2563" s="56" t="str">
        <f>HLOOKUP(Coffee_data[[#This Row],[ProductId]],Product!$B$4:$O$7,4,FALSE)</f>
        <v>Amaretto</v>
      </c>
    </row>
    <row r="2564" spans="1:20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42063</v>
      </c>
      <c r="O2564" s="19" t="str">
        <f>VLOOKUP(Coffee_data[[#This Row],[Area Code]],Location!$B$1:$E$157,2,FALSE)</f>
        <v>New Hampshire</v>
      </c>
      <c r="P2564" s="19" t="str">
        <f>VLOOKUP(Coffee_data[[#This Row],[Area Code]],Location!$B$1:$E$157,3,FALSE)</f>
        <v>East</v>
      </c>
      <c r="Q2564" s="19" t="str">
        <f>VLOOKUP(Coffee_data[[#This Row],[Area Code]],Location!$B$1:$E$157,4,FALSE)</f>
        <v>Small Market</v>
      </c>
      <c r="R2564" s="56" t="str">
        <f>HLOOKUP(Coffee_data[[#This Row],[ProductId]],Product!$B$4:$O$7,2,FALSE)</f>
        <v>Regular</v>
      </c>
      <c r="S2564" s="56" t="str">
        <f>HLOOKUP(Coffee_data[[#This Row],[ProductId]],Product!$B$4:$O$7,3,FALSE)</f>
        <v>Coffee</v>
      </c>
      <c r="T2564" s="56" t="str">
        <f>HLOOKUP(Coffee_data[[#This Row],[ProductId]],Product!$B$4:$O$7,4,FALSE)</f>
        <v>Columbian</v>
      </c>
    </row>
    <row r="2565" spans="1:20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173</v>
      </c>
      <c r="J2565">
        <v>220</v>
      </c>
      <c r="K2565">
        <v>400</v>
      </c>
      <c r="L2565">
        <v>718</v>
      </c>
      <c r="M2565">
        <v>9</v>
      </c>
      <c r="N2565" s="2">
        <v>42063</v>
      </c>
      <c r="O2565" s="19" t="str">
        <f>VLOOKUP(Coffee_data[[#This Row],[Area Code]],Location!$B$1:$E$157,2,FALSE)</f>
        <v>New York</v>
      </c>
      <c r="P2565" s="19" t="str">
        <f>VLOOKUP(Coffee_data[[#This Row],[Area Code]],Location!$B$1:$E$157,3,FALSE)</f>
        <v>East</v>
      </c>
      <c r="Q2565" s="19" t="str">
        <f>VLOOKUP(Coffee_data[[#This Row],[Area Code]],Location!$B$1:$E$157,4,FALSE)</f>
        <v>Major Market</v>
      </c>
      <c r="R2565" s="56" t="str">
        <f>HLOOKUP(Coffee_data[[#This Row],[ProductId]],Product!$B$4:$O$7,2,FALSE)</f>
        <v>Decaf</v>
      </c>
      <c r="S2565" s="56" t="str">
        <f>HLOOKUP(Coffee_data[[#This Row],[ProductId]],Product!$B$4:$O$7,3,FALSE)</f>
        <v>Herbal Tea</v>
      </c>
      <c r="T2565" s="56" t="str">
        <f>HLOOKUP(Coffee_data[[#This Row],[ProductId]],Product!$B$4:$O$7,4,FALSE)</f>
        <v>Lemon</v>
      </c>
    </row>
    <row r="2566" spans="1:20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42063</v>
      </c>
      <c r="O2566" s="19" t="str">
        <f>VLOOKUP(Coffee_data[[#This Row],[Area Code]],Location!$B$1:$E$157,2,FALSE)</f>
        <v>New York</v>
      </c>
      <c r="P2566" s="19" t="str">
        <f>VLOOKUP(Coffee_data[[#This Row],[Area Code]],Location!$B$1:$E$157,3,FALSE)</f>
        <v>East</v>
      </c>
      <c r="Q2566" s="19" t="str">
        <f>VLOOKUP(Coffee_data[[#This Row],[Area Code]],Location!$B$1:$E$157,4,FALSE)</f>
        <v>Major Market</v>
      </c>
      <c r="R2566" s="56" t="str">
        <f>HLOOKUP(Coffee_data[[#This Row],[ProductId]],Product!$B$4:$O$7,2,FALSE)</f>
        <v>Decaf</v>
      </c>
      <c r="S2566" s="56" t="str">
        <f>HLOOKUP(Coffee_data[[#This Row],[ProductId]],Product!$B$4:$O$7,3,FALSE)</f>
        <v>Herbal Tea</v>
      </c>
      <c r="T2566" s="56" t="str">
        <f>HLOOKUP(Coffee_data[[#This Row],[ProductId]],Product!$B$4:$O$7,4,FALSE)</f>
        <v>Mint</v>
      </c>
    </row>
    <row r="2567" spans="1:20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71</v>
      </c>
      <c r="J2567">
        <v>150</v>
      </c>
      <c r="K2567">
        <v>239</v>
      </c>
      <c r="L2567">
        <v>347</v>
      </c>
      <c r="M2567">
        <v>11</v>
      </c>
      <c r="N2567" s="2">
        <v>42063</v>
      </c>
      <c r="O2567" s="19" t="str">
        <f>VLOOKUP(Coffee_data[[#This Row],[Area Code]],Location!$B$1:$E$157,2,FALSE)</f>
        <v>New York</v>
      </c>
      <c r="P2567" s="19" t="str">
        <f>VLOOKUP(Coffee_data[[#This Row],[Area Code]],Location!$B$1:$E$157,3,FALSE)</f>
        <v>East</v>
      </c>
      <c r="Q2567" s="19" t="str">
        <f>VLOOKUP(Coffee_data[[#This Row],[Area Code]],Location!$B$1:$E$157,4,FALSE)</f>
        <v>Major Market</v>
      </c>
      <c r="R2567" s="56" t="str">
        <f>HLOOKUP(Coffee_data[[#This Row],[ProductId]],Product!$B$4:$O$7,2,FALSE)</f>
        <v>Regular</v>
      </c>
      <c r="S2567" s="56" t="str">
        <f>HLOOKUP(Coffee_data[[#This Row],[ProductId]],Product!$B$4:$O$7,3,FALSE)</f>
        <v>Tea</v>
      </c>
      <c r="T2567" s="56" t="str">
        <f>HLOOKUP(Coffee_data[[#This Row],[ProductId]],Product!$B$4:$O$7,4,FALSE)</f>
        <v>Darjeeling</v>
      </c>
    </row>
    <row r="2568" spans="1:20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78</v>
      </c>
      <c r="J2568">
        <v>140</v>
      </c>
      <c r="K2568">
        <v>218</v>
      </c>
      <c r="L2568">
        <v>585</v>
      </c>
      <c r="M2568">
        <v>12</v>
      </c>
      <c r="N2568" s="2">
        <v>42063</v>
      </c>
      <c r="O2568" s="19" t="str">
        <f>VLOOKUP(Coffee_data[[#This Row],[Area Code]],Location!$B$1:$E$157,2,FALSE)</f>
        <v>New York</v>
      </c>
      <c r="P2568" s="19" t="str">
        <f>VLOOKUP(Coffee_data[[#This Row],[Area Code]],Location!$B$1:$E$157,3,FALSE)</f>
        <v>East</v>
      </c>
      <c r="Q2568" s="19" t="str">
        <f>VLOOKUP(Coffee_data[[#This Row],[Area Code]],Location!$B$1:$E$157,4,FALSE)</f>
        <v>Major Market</v>
      </c>
      <c r="R2568" s="56" t="str">
        <f>HLOOKUP(Coffee_data[[#This Row],[ProductId]],Product!$B$4:$O$7,2,FALSE)</f>
        <v>Regular</v>
      </c>
      <c r="S2568" s="56" t="str">
        <f>HLOOKUP(Coffee_data[[#This Row],[ProductId]],Product!$B$4:$O$7,3,FALSE)</f>
        <v>Tea</v>
      </c>
      <c r="T2568" s="56" t="str">
        <f>HLOOKUP(Coffee_data[[#This Row],[ProductId]],Product!$B$4:$O$7,4,FALSE)</f>
        <v>Earl Grey</v>
      </c>
    </row>
    <row r="2569" spans="1:20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67</v>
      </c>
      <c r="J2569">
        <v>130</v>
      </c>
      <c r="K2569">
        <v>197</v>
      </c>
      <c r="L2569">
        <v>646</v>
      </c>
      <c r="M2569">
        <v>13</v>
      </c>
      <c r="N2569" s="2">
        <v>42063</v>
      </c>
      <c r="O2569" s="19" t="str">
        <f>VLOOKUP(Coffee_data[[#This Row],[Area Code]],Location!$B$1:$E$157,2,FALSE)</f>
        <v>New York</v>
      </c>
      <c r="P2569" s="19" t="str">
        <f>VLOOKUP(Coffee_data[[#This Row],[Area Code]],Location!$B$1:$E$157,3,FALSE)</f>
        <v>East</v>
      </c>
      <c r="Q2569" s="19" t="str">
        <f>VLOOKUP(Coffee_data[[#This Row],[Area Code]],Location!$B$1:$E$157,4,FALSE)</f>
        <v>Major Market</v>
      </c>
      <c r="R2569" s="56" t="str">
        <f>HLOOKUP(Coffee_data[[#This Row],[ProductId]],Product!$B$4:$O$7,2,FALSE)</f>
        <v>Regular</v>
      </c>
      <c r="S2569" s="56" t="str">
        <f>HLOOKUP(Coffee_data[[#This Row],[ProductId]],Product!$B$4:$O$7,3,FALSE)</f>
        <v>Tea</v>
      </c>
      <c r="T2569" s="56" t="str">
        <f>HLOOKUP(Coffee_data[[#This Row],[ProductId]],Product!$B$4:$O$7,4,FALSE)</f>
        <v>Green Tea</v>
      </c>
    </row>
    <row r="2570" spans="1:20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166</v>
      </c>
      <c r="J2570">
        <v>-60</v>
      </c>
      <c r="K2570">
        <v>55</v>
      </c>
      <c r="L2570">
        <v>845</v>
      </c>
      <c r="M2570">
        <v>5</v>
      </c>
      <c r="N2570" s="2">
        <v>42063</v>
      </c>
      <c r="O2570" s="19" t="str">
        <f>VLOOKUP(Coffee_data[[#This Row],[Area Code]],Location!$B$1:$E$157,2,FALSE)</f>
        <v>New York</v>
      </c>
      <c r="P2570" s="19" t="str">
        <f>VLOOKUP(Coffee_data[[#This Row],[Area Code]],Location!$B$1:$E$157,3,FALSE)</f>
        <v>East</v>
      </c>
      <c r="Q2570" s="19" t="str">
        <f>VLOOKUP(Coffee_data[[#This Row],[Area Code]],Location!$B$1:$E$157,4,FALSE)</f>
        <v>Major Market</v>
      </c>
      <c r="R2570" s="56" t="str">
        <f>HLOOKUP(Coffee_data[[#This Row],[ProductId]],Product!$B$4:$O$7,2,FALSE)</f>
        <v>Regular</v>
      </c>
      <c r="S2570" s="56" t="str">
        <f>HLOOKUP(Coffee_data[[#This Row],[ProductId]],Product!$B$4:$O$7,3,FALSE)</f>
        <v>Espresso</v>
      </c>
      <c r="T2570" s="56" t="str">
        <f>HLOOKUP(Coffee_data[[#This Row],[ProductId]],Product!$B$4:$O$7,4,FALSE)</f>
        <v>Caffe Mocha</v>
      </c>
    </row>
    <row r="2571" spans="1:20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191</v>
      </c>
      <c r="J2571">
        <v>290</v>
      </c>
      <c r="K2571">
        <v>517</v>
      </c>
      <c r="L2571">
        <v>347</v>
      </c>
      <c r="M2571">
        <v>7</v>
      </c>
      <c r="N2571" s="2">
        <v>42063</v>
      </c>
      <c r="O2571" s="19" t="str">
        <f>VLOOKUP(Coffee_data[[#This Row],[Area Code]],Location!$B$1:$E$157,2,FALSE)</f>
        <v>New York</v>
      </c>
      <c r="P2571" s="19" t="str">
        <f>VLOOKUP(Coffee_data[[#This Row],[Area Code]],Location!$B$1:$E$157,3,FALSE)</f>
        <v>East</v>
      </c>
      <c r="Q2571" s="19" t="str">
        <f>VLOOKUP(Coffee_data[[#This Row],[Area Code]],Location!$B$1:$E$157,4,FALSE)</f>
        <v>Major Market</v>
      </c>
      <c r="R2571" s="56" t="str">
        <f>HLOOKUP(Coffee_data[[#This Row],[ProductId]],Product!$B$4:$O$7,2,FALSE)</f>
        <v>Regular</v>
      </c>
      <c r="S2571" s="56" t="str">
        <f>HLOOKUP(Coffee_data[[#This Row],[ProductId]],Product!$B$4:$O$7,3,FALSE)</f>
        <v>Espresso</v>
      </c>
      <c r="T2571" s="56" t="str">
        <f>HLOOKUP(Coffee_data[[#This Row],[ProductId]],Product!$B$4:$O$7,4,FALSE)</f>
        <v>Regular Espresso</v>
      </c>
    </row>
    <row r="2572" spans="1:20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181</v>
      </c>
      <c r="J2572">
        <v>390</v>
      </c>
      <c r="K2572">
        <v>638</v>
      </c>
      <c r="L2572">
        <v>718</v>
      </c>
      <c r="M2572">
        <v>2</v>
      </c>
      <c r="N2572" s="2">
        <v>42063</v>
      </c>
      <c r="O2572" s="19" t="str">
        <f>VLOOKUP(Coffee_data[[#This Row],[Area Code]],Location!$B$1:$E$157,2,FALSE)</f>
        <v>New York</v>
      </c>
      <c r="P2572" s="19" t="str">
        <f>VLOOKUP(Coffee_data[[#This Row],[Area Code]],Location!$B$1:$E$157,3,FALSE)</f>
        <v>East</v>
      </c>
      <c r="Q2572" s="19" t="str">
        <f>VLOOKUP(Coffee_data[[#This Row],[Area Code]],Location!$B$1:$E$157,4,FALSE)</f>
        <v>Major Market</v>
      </c>
      <c r="R2572" s="56" t="str">
        <f>HLOOKUP(Coffee_data[[#This Row],[ProductId]],Product!$B$4:$O$7,2,FALSE)</f>
        <v>Regular</v>
      </c>
      <c r="S2572" s="56" t="str">
        <f>HLOOKUP(Coffee_data[[#This Row],[ProductId]],Product!$B$4:$O$7,3,FALSE)</f>
        <v>Coffee</v>
      </c>
      <c r="T2572" s="56" t="str">
        <f>HLOOKUP(Coffee_data[[#This Row],[ProductId]],Product!$B$4:$O$7,4,FALSE)</f>
        <v>Columbian</v>
      </c>
    </row>
    <row r="2573" spans="1:20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32</v>
      </c>
      <c r="J2573">
        <v>60</v>
      </c>
      <c r="K2573">
        <v>108</v>
      </c>
      <c r="L2573">
        <v>318</v>
      </c>
      <c r="M2573">
        <v>8</v>
      </c>
      <c r="N2573" s="2">
        <v>42063</v>
      </c>
      <c r="O2573" s="19" t="str">
        <f>VLOOKUP(Coffee_data[[#This Row],[Area Code]],Location!$B$1:$E$157,2,FALSE)</f>
        <v>Louisiana</v>
      </c>
      <c r="P2573" s="19" t="str">
        <f>VLOOKUP(Coffee_data[[#This Row],[Area Code]],Location!$B$1:$E$157,3,FALSE)</f>
        <v>South</v>
      </c>
      <c r="Q2573" s="19" t="str">
        <f>VLOOKUP(Coffee_data[[#This Row],[Area Code]],Location!$B$1:$E$157,4,FALSE)</f>
        <v>Small Market</v>
      </c>
      <c r="R2573" s="56" t="str">
        <f>HLOOKUP(Coffee_data[[#This Row],[ProductId]],Product!$B$4:$O$7,2,FALSE)</f>
        <v>Decaf</v>
      </c>
      <c r="S2573" s="56" t="str">
        <f>HLOOKUP(Coffee_data[[#This Row],[ProductId]],Product!$B$4:$O$7,3,FALSE)</f>
        <v>Herbal Tea</v>
      </c>
      <c r="T2573" s="56" t="str">
        <f>HLOOKUP(Coffee_data[[#This Row],[ProductId]],Product!$B$4:$O$7,4,FALSE)</f>
        <v>Chamomile</v>
      </c>
    </row>
    <row r="2574" spans="1:20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189</v>
      </c>
      <c r="L2574">
        <v>504</v>
      </c>
      <c r="M2574">
        <v>9</v>
      </c>
      <c r="N2574" s="2">
        <v>42063</v>
      </c>
      <c r="O2574" s="19" t="str">
        <f>VLOOKUP(Coffee_data[[#This Row],[Area Code]],Location!$B$1:$E$157,2,FALSE)</f>
        <v>Louisiana</v>
      </c>
      <c r="P2574" s="19" t="str">
        <f>VLOOKUP(Coffee_data[[#This Row],[Area Code]],Location!$B$1:$E$157,3,FALSE)</f>
        <v>South</v>
      </c>
      <c r="Q2574" s="19" t="str">
        <f>VLOOKUP(Coffee_data[[#This Row],[Area Code]],Location!$B$1:$E$157,4,FALSE)</f>
        <v>Small Market</v>
      </c>
      <c r="R2574" s="56" t="str">
        <f>HLOOKUP(Coffee_data[[#This Row],[ProductId]],Product!$B$4:$O$7,2,FALSE)</f>
        <v>Decaf</v>
      </c>
      <c r="S2574" s="56" t="str">
        <f>HLOOKUP(Coffee_data[[#This Row],[ProductId]],Product!$B$4:$O$7,3,FALSE)</f>
        <v>Herbal Tea</v>
      </c>
      <c r="T2574" s="56" t="str">
        <f>HLOOKUP(Coffee_data[[#This Row],[ProductId]],Product!$B$4:$O$7,4,FALSE)</f>
        <v>Lemon</v>
      </c>
    </row>
    <row r="2575" spans="1:20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38</v>
      </c>
      <c r="J2575">
        <v>60</v>
      </c>
      <c r="K2575">
        <v>98</v>
      </c>
      <c r="L2575">
        <v>337</v>
      </c>
      <c r="M2575">
        <v>2</v>
      </c>
      <c r="N2575" s="2">
        <v>42063</v>
      </c>
      <c r="O2575" s="19" t="str">
        <f>VLOOKUP(Coffee_data[[#This Row],[Area Code]],Location!$B$1:$E$157,2,FALSE)</f>
        <v>Louisiana</v>
      </c>
      <c r="P2575" s="19" t="str">
        <f>VLOOKUP(Coffee_data[[#This Row],[Area Code]],Location!$B$1:$E$157,3,FALSE)</f>
        <v>South</v>
      </c>
      <c r="Q2575" s="19" t="str">
        <f>VLOOKUP(Coffee_data[[#This Row],[Area Code]],Location!$B$1:$E$157,4,FALSE)</f>
        <v>Small Market</v>
      </c>
      <c r="R2575" s="56" t="str">
        <f>HLOOKUP(Coffee_data[[#This Row],[ProductId]],Product!$B$4:$O$7,2,FALSE)</f>
        <v>Regular</v>
      </c>
      <c r="S2575" s="56" t="str">
        <f>HLOOKUP(Coffee_data[[#This Row],[ProductId]],Product!$B$4:$O$7,3,FALSE)</f>
        <v>Coffee</v>
      </c>
      <c r="T2575" s="56" t="str">
        <f>HLOOKUP(Coffee_data[[#This Row],[ProductId]],Product!$B$4:$O$7,4,FALSE)</f>
        <v>Columbian</v>
      </c>
    </row>
    <row r="2576" spans="1:20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63</v>
      </c>
      <c r="J2576">
        <v>90</v>
      </c>
      <c r="K2576">
        <v>147</v>
      </c>
      <c r="L2576">
        <v>985</v>
      </c>
      <c r="M2576">
        <v>3</v>
      </c>
      <c r="N2576" s="2">
        <v>42063</v>
      </c>
      <c r="O2576" s="19" t="str">
        <f>VLOOKUP(Coffee_data[[#This Row],[Area Code]],Location!$B$1:$E$157,2,FALSE)</f>
        <v>Louisiana</v>
      </c>
      <c r="P2576" s="19" t="str">
        <f>VLOOKUP(Coffee_data[[#This Row],[Area Code]],Location!$B$1:$E$157,3,FALSE)</f>
        <v>South</v>
      </c>
      <c r="Q2576" s="19" t="str">
        <f>VLOOKUP(Coffee_data[[#This Row],[Area Code]],Location!$B$1:$E$157,4,FALSE)</f>
        <v>Small Market</v>
      </c>
      <c r="R2576" s="56" t="str">
        <f>HLOOKUP(Coffee_data[[#This Row],[ProductId]],Product!$B$4:$O$7,2,FALSE)</f>
        <v>Decaf</v>
      </c>
      <c r="S2576" s="56" t="str">
        <f>HLOOKUP(Coffee_data[[#This Row],[ProductId]],Product!$B$4:$O$7,3,FALSE)</f>
        <v>Coffee</v>
      </c>
      <c r="T2576" s="56" t="str">
        <f>HLOOKUP(Coffee_data[[#This Row],[ProductId]],Product!$B$4:$O$7,4,FALSE)</f>
        <v>Decaf Irish Cream</v>
      </c>
    </row>
    <row r="2577" spans="1:20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46</v>
      </c>
      <c r="J2577">
        <v>70</v>
      </c>
      <c r="K2577">
        <v>124</v>
      </c>
      <c r="L2577">
        <v>225</v>
      </c>
      <c r="M2577">
        <v>4</v>
      </c>
      <c r="N2577" s="2">
        <v>42063</v>
      </c>
      <c r="O2577" s="19" t="str">
        <f>VLOOKUP(Coffee_data[[#This Row],[Area Code]],Location!$B$1:$E$157,2,FALSE)</f>
        <v>Louisiana</v>
      </c>
      <c r="P2577" s="19" t="str">
        <f>VLOOKUP(Coffee_data[[#This Row],[Area Code]],Location!$B$1:$E$157,3,FALSE)</f>
        <v>South</v>
      </c>
      <c r="Q2577" s="19" t="str">
        <f>VLOOKUP(Coffee_data[[#This Row],[Area Code]],Location!$B$1:$E$157,4,FALSE)</f>
        <v>Small Market</v>
      </c>
      <c r="R2577" s="56" t="str">
        <f>HLOOKUP(Coffee_data[[#This Row],[ProductId]],Product!$B$4:$O$7,2,FALSE)</f>
        <v>Regular</v>
      </c>
      <c r="S2577" s="56" t="str">
        <f>HLOOKUP(Coffee_data[[#This Row],[ProductId]],Product!$B$4:$O$7,3,FALSE)</f>
        <v>Espresso</v>
      </c>
      <c r="T2577" s="56" t="str">
        <f>HLOOKUP(Coffee_data[[#This Row],[ProductId]],Product!$B$4:$O$7,4,FALSE)</f>
        <v>Caffe Latte</v>
      </c>
    </row>
    <row r="2578" spans="1:20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145</v>
      </c>
      <c r="L2578">
        <v>504</v>
      </c>
      <c r="M2578">
        <v>5</v>
      </c>
      <c r="N2578" s="2">
        <v>42063</v>
      </c>
      <c r="O2578" s="19" t="str">
        <f>VLOOKUP(Coffee_data[[#This Row],[Area Code]],Location!$B$1:$E$157,2,FALSE)</f>
        <v>Louisiana</v>
      </c>
      <c r="P2578" s="19" t="str">
        <f>VLOOKUP(Coffee_data[[#This Row],[Area Code]],Location!$B$1:$E$157,3,FALSE)</f>
        <v>South</v>
      </c>
      <c r="Q2578" s="19" t="str">
        <f>VLOOKUP(Coffee_data[[#This Row],[Area Code]],Location!$B$1:$E$157,4,FALSE)</f>
        <v>Small Market</v>
      </c>
      <c r="R2578" s="56" t="str">
        <f>HLOOKUP(Coffee_data[[#This Row],[ProductId]],Product!$B$4:$O$7,2,FALSE)</f>
        <v>Regular</v>
      </c>
      <c r="S2578" s="56" t="str">
        <f>HLOOKUP(Coffee_data[[#This Row],[ProductId]],Product!$B$4:$O$7,3,FALSE)</f>
        <v>Espresso</v>
      </c>
      <c r="T2578" s="56" t="str">
        <f>HLOOKUP(Coffee_data[[#This Row],[ProductId]],Product!$B$4:$O$7,4,FALSE)</f>
        <v>Caffe Mocha</v>
      </c>
    </row>
    <row r="2579" spans="1:20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34</v>
      </c>
      <c r="J2579">
        <v>70</v>
      </c>
      <c r="K2579">
        <v>110</v>
      </c>
      <c r="L2579">
        <v>985</v>
      </c>
      <c r="M2579">
        <v>6</v>
      </c>
      <c r="N2579" s="2">
        <v>42063</v>
      </c>
      <c r="O2579" s="19" t="str">
        <f>VLOOKUP(Coffee_data[[#This Row],[Area Code]],Location!$B$1:$E$157,2,FALSE)</f>
        <v>Louisiana</v>
      </c>
      <c r="P2579" s="19" t="str">
        <f>VLOOKUP(Coffee_data[[#This Row],[Area Code]],Location!$B$1:$E$157,3,FALSE)</f>
        <v>South</v>
      </c>
      <c r="Q2579" s="19" t="str">
        <f>VLOOKUP(Coffee_data[[#This Row],[Area Code]],Location!$B$1:$E$157,4,FALSE)</f>
        <v>Small Market</v>
      </c>
      <c r="R2579" s="56" t="str">
        <f>HLOOKUP(Coffee_data[[#This Row],[ProductId]],Product!$B$4:$O$7,2,FALSE)</f>
        <v>Decaf</v>
      </c>
      <c r="S2579" s="56" t="str">
        <f>HLOOKUP(Coffee_data[[#This Row],[ProductId]],Product!$B$4:$O$7,3,FALSE)</f>
        <v>Espresso</v>
      </c>
      <c r="T2579" s="56" t="str">
        <f>HLOOKUP(Coffee_data[[#This Row],[ProductId]],Product!$B$4:$O$7,4,FALSE)</f>
        <v>Decaf Espresso</v>
      </c>
    </row>
    <row r="2580" spans="1:20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48</v>
      </c>
      <c r="L2580">
        <v>505</v>
      </c>
      <c r="M2580">
        <v>8</v>
      </c>
      <c r="N2580" s="2">
        <v>42063</v>
      </c>
      <c r="O2580" s="19" t="str">
        <f>VLOOKUP(Coffee_data[[#This Row],[Area Code]],Location!$B$1:$E$157,2,FALSE)</f>
        <v>New Mexico</v>
      </c>
      <c r="P2580" s="19" t="str">
        <f>VLOOKUP(Coffee_data[[#This Row],[Area Code]],Location!$B$1:$E$157,3,FALSE)</f>
        <v>South</v>
      </c>
      <c r="Q2580" s="19" t="str">
        <f>VLOOKUP(Coffee_data[[#This Row],[Area Code]],Location!$B$1:$E$157,4,FALSE)</f>
        <v>Small Market</v>
      </c>
      <c r="R2580" s="56" t="str">
        <f>HLOOKUP(Coffee_data[[#This Row],[ProductId]],Product!$B$4:$O$7,2,FALSE)</f>
        <v>Decaf</v>
      </c>
      <c r="S2580" s="56" t="str">
        <f>HLOOKUP(Coffee_data[[#This Row],[ProductId]],Product!$B$4:$O$7,3,FALSE)</f>
        <v>Herbal Tea</v>
      </c>
      <c r="T2580" s="56" t="str">
        <f>HLOOKUP(Coffee_data[[#This Row],[ProductId]],Product!$B$4:$O$7,4,FALSE)</f>
        <v>Chamomile</v>
      </c>
    </row>
    <row r="2581" spans="1:20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69</v>
      </c>
      <c r="L2581">
        <v>505</v>
      </c>
      <c r="M2581">
        <v>9</v>
      </c>
      <c r="N2581" s="2">
        <v>42063</v>
      </c>
      <c r="O2581" s="19" t="str">
        <f>VLOOKUP(Coffee_data[[#This Row],[Area Code]],Location!$B$1:$E$157,2,FALSE)</f>
        <v>New Mexico</v>
      </c>
      <c r="P2581" s="19" t="str">
        <f>VLOOKUP(Coffee_data[[#This Row],[Area Code]],Location!$B$1:$E$157,3,FALSE)</f>
        <v>South</v>
      </c>
      <c r="Q2581" s="19" t="str">
        <f>VLOOKUP(Coffee_data[[#This Row],[Area Code]],Location!$B$1:$E$157,4,FALSE)</f>
        <v>Small Market</v>
      </c>
      <c r="R2581" s="56" t="str">
        <f>HLOOKUP(Coffee_data[[#This Row],[ProductId]],Product!$B$4:$O$7,2,FALSE)</f>
        <v>Decaf</v>
      </c>
      <c r="S2581" s="56" t="str">
        <f>HLOOKUP(Coffee_data[[#This Row],[ProductId]],Product!$B$4:$O$7,3,FALSE)</f>
        <v>Herbal Tea</v>
      </c>
      <c r="T2581" s="56" t="str">
        <f>HLOOKUP(Coffee_data[[#This Row],[ProductId]],Product!$B$4:$O$7,4,FALSE)</f>
        <v>Lemon</v>
      </c>
    </row>
    <row r="2582" spans="1:20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138</v>
      </c>
      <c r="L2582">
        <v>505</v>
      </c>
      <c r="M2582">
        <v>2</v>
      </c>
      <c r="N2582" s="2">
        <v>42063</v>
      </c>
      <c r="O2582" s="19" t="str">
        <f>VLOOKUP(Coffee_data[[#This Row],[Area Code]],Location!$B$1:$E$157,2,FALSE)</f>
        <v>New Mexico</v>
      </c>
      <c r="P2582" s="19" t="str">
        <f>VLOOKUP(Coffee_data[[#This Row],[Area Code]],Location!$B$1:$E$157,3,FALSE)</f>
        <v>South</v>
      </c>
      <c r="Q2582" s="19" t="str">
        <f>VLOOKUP(Coffee_data[[#This Row],[Area Code]],Location!$B$1:$E$157,4,FALSE)</f>
        <v>Small Market</v>
      </c>
      <c r="R2582" s="56" t="str">
        <f>HLOOKUP(Coffee_data[[#This Row],[ProductId]],Product!$B$4:$O$7,2,FALSE)</f>
        <v>Regular</v>
      </c>
      <c r="S2582" s="56" t="str">
        <f>HLOOKUP(Coffee_data[[#This Row],[ProductId]],Product!$B$4:$O$7,3,FALSE)</f>
        <v>Coffee</v>
      </c>
      <c r="T2582" s="56" t="str">
        <f>HLOOKUP(Coffee_data[[#This Row],[ProductId]],Product!$B$4:$O$7,4,FALSE)</f>
        <v>Columbian</v>
      </c>
    </row>
    <row r="2583" spans="1:20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115</v>
      </c>
      <c r="J2583">
        <v>20</v>
      </c>
      <c r="K2583">
        <v>130</v>
      </c>
      <c r="L2583">
        <v>505</v>
      </c>
      <c r="M2583">
        <v>3</v>
      </c>
      <c r="N2583" s="2">
        <v>42063</v>
      </c>
      <c r="O2583" s="19" t="str">
        <f>VLOOKUP(Coffee_data[[#This Row],[Area Code]],Location!$B$1:$E$157,2,FALSE)</f>
        <v>New Mexico</v>
      </c>
      <c r="P2583" s="19" t="str">
        <f>VLOOKUP(Coffee_data[[#This Row],[Area Code]],Location!$B$1:$E$157,3,FALSE)</f>
        <v>South</v>
      </c>
      <c r="Q2583" s="19" t="str">
        <f>VLOOKUP(Coffee_data[[#This Row],[Area Code]],Location!$B$1:$E$157,4,FALSE)</f>
        <v>Small Market</v>
      </c>
      <c r="R2583" s="56" t="str">
        <f>HLOOKUP(Coffee_data[[#This Row],[ProductId]],Product!$B$4:$O$7,2,FALSE)</f>
        <v>Decaf</v>
      </c>
      <c r="S2583" s="56" t="str">
        <f>HLOOKUP(Coffee_data[[#This Row],[ProductId]],Product!$B$4:$O$7,3,FALSE)</f>
        <v>Coffee</v>
      </c>
      <c r="T2583" s="56" t="str">
        <f>HLOOKUP(Coffee_data[[#This Row],[ProductId]],Product!$B$4:$O$7,4,FALSE)</f>
        <v>Decaf Irish Cream</v>
      </c>
    </row>
    <row r="2584" spans="1:20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56</v>
      </c>
      <c r="L2584">
        <v>505</v>
      </c>
      <c r="M2584">
        <v>4</v>
      </c>
      <c r="N2584" s="2">
        <v>42063</v>
      </c>
      <c r="O2584" s="19" t="str">
        <f>VLOOKUP(Coffee_data[[#This Row],[Area Code]],Location!$B$1:$E$157,2,FALSE)</f>
        <v>New Mexico</v>
      </c>
      <c r="P2584" s="19" t="str">
        <f>VLOOKUP(Coffee_data[[#This Row],[Area Code]],Location!$B$1:$E$157,3,FALSE)</f>
        <v>South</v>
      </c>
      <c r="Q2584" s="19" t="str">
        <f>VLOOKUP(Coffee_data[[#This Row],[Area Code]],Location!$B$1:$E$157,4,FALSE)</f>
        <v>Small Market</v>
      </c>
      <c r="R2584" s="56" t="str">
        <f>HLOOKUP(Coffee_data[[#This Row],[ProductId]],Product!$B$4:$O$7,2,FALSE)</f>
        <v>Regular</v>
      </c>
      <c r="S2584" s="56" t="str">
        <f>HLOOKUP(Coffee_data[[#This Row],[ProductId]],Product!$B$4:$O$7,3,FALSE)</f>
        <v>Espresso</v>
      </c>
      <c r="T2584" s="56" t="str">
        <f>HLOOKUP(Coffee_data[[#This Row],[ProductId]],Product!$B$4:$O$7,4,FALSE)</f>
        <v>Caffe Latte</v>
      </c>
    </row>
    <row r="2585" spans="1:20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42063</v>
      </c>
      <c r="O2585" s="19" t="str">
        <f>VLOOKUP(Coffee_data[[#This Row],[Area Code]],Location!$B$1:$E$157,2,FALSE)</f>
        <v>New Mexico</v>
      </c>
      <c r="P2585" s="19" t="str">
        <f>VLOOKUP(Coffee_data[[#This Row],[Area Code]],Location!$B$1:$E$157,3,FALSE)</f>
        <v>South</v>
      </c>
      <c r="Q2585" s="19" t="str">
        <f>VLOOKUP(Coffee_data[[#This Row],[Area Code]],Location!$B$1:$E$157,4,FALSE)</f>
        <v>Small Market</v>
      </c>
      <c r="R2585" s="56" t="str">
        <f>HLOOKUP(Coffee_data[[#This Row],[ProductId]],Product!$B$4:$O$7,2,FALSE)</f>
        <v>Regular</v>
      </c>
      <c r="S2585" s="56" t="str">
        <f>HLOOKUP(Coffee_data[[#This Row],[ProductId]],Product!$B$4:$O$7,3,FALSE)</f>
        <v>Espresso</v>
      </c>
      <c r="T2585" s="56" t="str">
        <f>HLOOKUP(Coffee_data[[#This Row],[ProductId]],Product!$B$4:$O$7,4,FALSE)</f>
        <v>Caffe Mocha</v>
      </c>
    </row>
    <row r="2586" spans="1:20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36</v>
      </c>
      <c r="J2586">
        <v>40</v>
      </c>
      <c r="K2586">
        <v>70</v>
      </c>
      <c r="L2586">
        <v>505</v>
      </c>
      <c r="M2586">
        <v>6</v>
      </c>
      <c r="N2586" s="2">
        <v>42063</v>
      </c>
      <c r="O2586" s="19" t="str">
        <f>VLOOKUP(Coffee_data[[#This Row],[Area Code]],Location!$B$1:$E$157,2,FALSE)</f>
        <v>New Mexico</v>
      </c>
      <c r="P2586" s="19" t="str">
        <f>VLOOKUP(Coffee_data[[#This Row],[Area Code]],Location!$B$1:$E$157,3,FALSE)</f>
        <v>South</v>
      </c>
      <c r="Q2586" s="19" t="str">
        <f>VLOOKUP(Coffee_data[[#This Row],[Area Code]],Location!$B$1:$E$157,4,FALSE)</f>
        <v>Small Market</v>
      </c>
      <c r="R2586" s="56" t="str">
        <f>HLOOKUP(Coffee_data[[#This Row],[ProductId]],Product!$B$4:$O$7,2,FALSE)</f>
        <v>Decaf</v>
      </c>
      <c r="S2586" s="56" t="str">
        <f>HLOOKUP(Coffee_data[[#This Row],[ProductId]],Product!$B$4:$O$7,3,FALSE)</f>
        <v>Espresso</v>
      </c>
      <c r="T2586" s="56" t="str">
        <f>HLOOKUP(Coffee_data[[#This Row],[ProductId]],Product!$B$4:$O$7,4,FALSE)</f>
        <v>Decaf Espresso</v>
      </c>
    </row>
    <row r="2587" spans="1:20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118</v>
      </c>
      <c r="L2587">
        <v>918</v>
      </c>
      <c r="M2587">
        <v>8</v>
      </c>
      <c r="N2587" s="2">
        <v>42063</v>
      </c>
      <c r="O2587" s="19" t="str">
        <f>VLOOKUP(Coffee_data[[#This Row],[Area Code]],Location!$B$1:$E$157,2,FALSE)</f>
        <v>Oklahoma</v>
      </c>
      <c r="P2587" s="19" t="str">
        <f>VLOOKUP(Coffee_data[[#This Row],[Area Code]],Location!$B$1:$E$157,3,FALSE)</f>
        <v>South</v>
      </c>
      <c r="Q2587" s="19" t="str">
        <f>VLOOKUP(Coffee_data[[#This Row],[Area Code]],Location!$B$1:$E$157,4,FALSE)</f>
        <v>Small Market</v>
      </c>
      <c r="R2587" s="56" t="str">
        <f>HLOOKUP(Coffee_data[[#This Row],[ProductId]],Product!$B$4:$O$7,2,FALSE)</f>
        <v>Decaf</v>
      </c>
      <c r="S2587" s="56" t="str">
        <f>HLOOKUP(Coffee_data[[#This Row],[ProductId]],Product!$B$4:$O$7,3,FALSE)</f>
        <v>Herbal Tea</v>
      </c>
      <c r="T2587" s="56" t="str">
        <f>HLOOKUP(Coffee_data[[#This Row],[ProductId]],Product!$B$4:$O$7,4,FALSE)</f>
        <v>Chamomile</v>
      </c>
    </row>
    <row r="2588" spans="1:20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81</v>
      </c>
      <c r="J2588">
        <v>130</v>
      </c>
      <c r="K2588">
        <v>229</v>
      </c>
      <c r="L2588">
        <v>918</v>
      </c>
      <c r="M2588">
        <v>9</v>
      </c>
      <c r="N2588" s="2">
        <v>42063</v>
      </c>
      <c r="O2588" s="19" t="str">
        <f>VLOOKUP(Coffee_data[[#This Row],[Area Code]],Location!$B$1:$E$157,2,FALSE)</f>
        <v>Oklahoma</v>
      </c>
      <c r="P2588" s="19" t="str">
        <f>VLOOKUP(Coffee_data[[#This Row],[Area Code]],Location!$B$1:$E$157,3,FALSE)</f>
        <v>South</v>
      </c>
      <c r="Q2588" s="19" t="str">
        <f>VLOOKUP(Coffee_data[[#This Row],[Area Code]],Location!$B$1:$E$157,4,FALSE)</f>
        <v>Small Market</v>
      </c>
      <c r="R2588" s="56" t="str">
        <f>HLOOKUP(Coffee_data[[#This Row],[ProductId]],Product!$B$4:$O$7,2,FALSE)</f>
        <v>Decaf</v>
      </c>
      <c r="S2588" s="56" t="str">
        <f>HLOOKUP(Coffee_data[[#This Row],[ProductId]],Product!$B$4:$O$7,3,FALSE)</f>
        <v>Herbal Tea</v>
      </c>
      <c r="T2588" s="56" t="str">
        <f>HLOOKUP(Coffee_data[[#This Row],[ProductId]],Product!$B$4:$O$7,4,FALSE)</f>
        <v>Lemon</v>
      </c>
    </row>
    <row r="2589" spans="1:20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48</v>
      </c>
      <c r="J2589">
        <v>70</v>
      </c>
      <c r="K2589">
        <v>118</v>
      </c>
      <c r="L2589">
        <v>405</v>
      </c>
      <c r="M2589">
        <v>2</v>
      </c>
      <c r="N2589" s="2">
        <v>42063</v>
      </c>
      <c r="O2589" s="19" t="str">
        <f>VLOOKUP(Coffee_data[[#This Row],[Area Code]],Location!$B$1:$E$157,2,FALSE)</f>
        <v>Oklahoma</v>
      </c>
      <c r="P2589" s="19" t="str">
        <f>VLOOKUP(Coffee_data[[#This Row],[Area Code]],Location!$B$1:$E$157,3,FALSE)</f>
        <v>South</v>
      </c>
      <c r="Q2589" s="19" t="str">
        <f>VLOOKUP(Coffee_data[[#This Row],[Area Code]],Location!$B$1:$E$157,4,FALSE)</f>
        <v>Small Market</v>
      </c>
      <c r="R2589" s="56" t="str">
        <f>HLOOKUP(Coffee_data[[#This Row],[ProductId]],Product!$B$4:$O$7,2,FALSE)</f>
        <v>Regular</v>
      </c>
      <c r="S2589" s="56" t="str">
        <f>HLOOKUP(Coffee_data[[#This Row],[ProductId]],Product!$B$4:$O$7,3,FALSE)</f>
        <v>Coffee</v>
      </c>
      <c r="T2589" s="56" t="str">
        <f>HLOOKUP(Coffee_data[[#This Row],[ProductId]],Product!$B$4:$O$7,4,FALSE)</f>
        <v>Columbian</v>
      </c>
    </row>
    <row r="2590" spans="1:20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43</v>
      </c>
      <c r="J2590">
        <v>50</v>
      </c>
      <c r="K2590">
        <v>93</v>
      </c>
      <c r="L2590">
        <v>405</v>
      </c>
      <c r="M2590">
        <v>3</v>
      </c>
      <c r="N2590" s="2">
        <v>42063</v>
      </c>
      <c r="O2590" s="19" t="str">
        <f>VLOOKUP(Coffee_data[[#This Row],[Area Code]],Location!$B$1:$E$157,2,FALSE)</f>
        <v>Oklahoma</v>
      </c>
      <c r="P2590" s="19" t="str">
        <f>VLOOKUP(Coffee_data[[#This Row],[Area Code]],Location!$B$1:$E$157,3,FALSE)</f>
        <v>South</v>
      </c>
      <c r="Q2590" s="19" t="str">
        <f>VLOOKUP(Coffee_data[[#This Row],[Area Code]],Location!$B$1:$E$157,4,FALSE)</f>
        <v>Small Market</v>
      </c>
      <c r="R2590" s="56" t="str">
        <f>HLOOKUP(Coffee_data[[#This Row],[ProductId]],Product!$B$4:$O$7,2,FALSE)</f>
        <v>Decaf</v>
      </c>
      <c r="S2590" s="56" t="str">
        <f>HLOOKUP(Coffee_data[[#This Row],[ProductId]],Product!$B$4:$O$7,3,FALSE)</f>
        <v>Coffee</v>
      </c>
      <c r="T2590" s="56" t="str">
        <f>HLOOKUP(Coffee_data[[#This Row],[ProductId]],Product!$B$4:$O$7,4,FALSE)</f>
        <v>Decaf Irish Cream</v>
      </c>
    </row>
    <row r="2591" spans="1:20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66</v>
      </c>
      <c r="J2591">
        <v>110</v>
      </c>
      <c r="K2591">
        <v>184</v>
      </c>
      <c r="L2591">
        <v>405</v>
      </c>
      <c r="M2591">
        <v>4</v>
      </c>
      <c r="N2591" s="2">
        <v>42063</v>
      </c>
      <c r="O2591" s="19" t="str">
        <f>VLOOKUP(Coffee_data[[#This Row],[Area Code]],Location!$B$1:$E$157,2,FALSE)</f>
        <v>Oklahoma</v>
      </c>
      <c r="P2591" s="19" t="str">
        <f>VLOOKUP(Coffee_data[[#This Row],[Area Code]],Location!$B$1:$E$157,3,FALSE)</f>
        <v>South</v>
      </c>
      <c r="Q2591" s="19" t="str">
        <f>VLOOKUP(Coffee_data[[#This Row],[Area Code]],Location!$B$1:$E$157,4,FALSE)</f>
        <v>Small Market</v>
      </c>
      <c r="R2591" s="56" t="str">
        <f>HLOOKUP(Coffee_data[[#This Row],[ProductId]],Product!$B$4:$O$7,2,FALSE)</f>
        <v>Regular</v>
      </c>
      <c r="S2591" s="56" t="str">
        <f>HLOOKUP(Coffee_data[[#This Row],[ProductId]],Product!$B$4:$O$7,3,FALSE)</f>
        <v>Espresso</v>
      </c>
      <c r="T2591" s="56" t="str">
        <f>HLOOKUP(Coffee_data[[#This Row],[ProductId]],Product!$B$4:$O$7,4,FALSE)</f>
        <v>Caffe Latte</v>
      </c>
    </row>
    <row r="2592" spans="1:20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42063</v>
      </c>
      <c r="O2592" s="19" t="str">
        <f>VLOOKUP(Coffee_data[[#This Row],[Area Code]],Location!$B$1:$E$157,2,FALSE)</f>
        <v>Oklahoma</v>
      </c>
      <c r="P2592" s="19" t="str">
        <f>VLOOKUP(Coffee_data[[#This Row],[Area Code]],Location!$B$1:$E$157,3,FALSE)</f>
        <v>South</v>
      </c>
      <c r="Q2592" s="19" t="str">
        <f>VLOOKUP(Coffee_data[[#This Row],[Area Code]],Location!$B$1:$E$157,4,FALSE)</f>
        <v>Small Market</v>
      </c>
      <c r="R2592" s="56" t="str">
        <f>HLOOKUP(Coffee_data[[#This Row],[ProductId]],Product!$B$4:$O$7,2,FALSE)</f>
        <v>Regular</v>
      </c>
      <c r="S2592" s="56" t="str">
        <f>HLOOKUP(Coffee_data[[#This Row],[ProductId]],Product!$B$4:$O$7,3,FALSE)</f>
        <v>Espresso</v>
      </c>
      <c r="T2592" s="56" t="str">
        <f>HLOOKUP(Coffee_data[[#This Row],[ProductId]],Product!$B$4:$O$7,4,FALSE)</f>
        <v>Caffe Mocha</v>
      </c>
    </row>
    <row r="2593" spans="1:20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42063</v>
      </c>
      <c r="O2593" s="19" t="str">
        <f>VLOOKUP(Coffee_data[[#This Row],[Area Code]],Location!$B$1:$E$157,2,FALSE)</f>
        <v>Oklahoma</v>
      </c>
      <c r="P2593" s="19" t="str">
        <f>VLOOKUP(Coffee_data[[#This Row],[Area Code]],Location!$B$1:$E$157,3,FALSE)</f>
        <v>South</v>
      </c>
      <c r="Q2593" s="19" t="str">
        <f>VLOOKUP(Coffee_data[[#This Row],[Area Code]],Location!$B$1:$E$157,4,FALSE)</f>
        <v>Small Market</v>
      </c>
      <c r="R2593" s="56" t="str">
        <f>HLOOKUP(Coffee_data[[#This Row],[ProductId]],Product!$B$4:$O$7,2,FALSE)</f>
        <v>Decaf</v>
      </c>
      <c r="S2593" s="56" t="str">
        <f>HLOOKUP(Coffee_data[[#This Row],[ProductId]],Product!$B$4:$O$7,3,FALSE)</f>
        <v>Espresso</v>
      </c>
      <c r="T2593" s="56" t="str">
        <f>HLOOKUP(Coffee_data[[#This Row],[ProductId]],Product!$B$4:$O$7,4,FALSE)</f>
        <v>Decaf Espresso</v>
      </c>
    </row>
    <row r="2594" spans="1:20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58</v>
      </c>
      <c r="J2594">
        <v>80</v>
      </c>
      <c r="K2594">
        <v>130</v>
      </c>
      <c r="L2594">
        <v>940</v>
      </c>
      <c r="M2594">
        <v>8</v>
      </c>
      <c r="N2594" s="2">
        <v>42063</v>
      </c>
      <c r="O2594" s="19" t="str">
        <f>VLOOKUP(Coffee_data[[#This Row],[Area Code]],Location!$B$1:$E$157,2,FALSE)</f>
        <v>Texas</v>
      </c>
      <c r="P2594" s="19" t="str">
        <f>VLOOKUP(Coffee_data[[#This Row],[Area Code]],Location!$B$1:$E$157,3,FALSE)</f>
        <v>South</v>
      </c>
      <c r="Q2594" s="19" t="str">
        <f>VLOOKUP(Coffee_data[[#This Row],[Area Code]],Location!$B$1:$E$157,4,FALSE)</f>
        <v>Major Market</v>
      </c>
      <c r="R2594" s="56" t="str">
        <f>HLOOKUP(Coffee_data[[#This Row],[ProductId]],Product!$B$4:$O$7,2,FALSE)</f>
        <v>Decaf</v>
      </c>
      <c r="S2594" s="56" t="str">
        <f>HLOOKUP(Coffee_data[[#This Row],[ProductId]],Product!$B$4:$O$7,3,FALSE)</f>
        <v>Herbal Tea</v>
      </c>
      <c r="T2594" s="56" t="str">
        <f>HLOOKUP(Coffee_data[[#This Row],[ProductId]],Product!$B$4:$O$7,4,FALSE)</f>
        <v>Chamomile</v>
      </c>
    </row>
    <row r="2595" spans="1:20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101</v>
      </c>
      <c r="L2595">
        <v>915</v>
      </c>
      <c r="M2595">
        <v>9</v>
      </c>
      <c r="N2595" s="2">
        <v>42063</v>
      </c>
      <c r="O2595" s="19" t="str">
        <f>VLOOKUP(Coffee_data[[#This Row],[Area Code]],Location!$B$1:$E$157,2,FALSE)</f>
        <v>Texas</v>
      </c>
      <c r="P2595" s="19" t="str">
        <f>VLOOKUP(Coffee_data[[#This Row],[Area Code]],Location!$B$1:$E$157,3,FALSE)</f>
        <v>South</v>
      </c>
      <c r="Q2595" s="19" t="str">
        <f>VLOOKUP(Coffee_data[[#This Row],[Area Code]],Location!$B$1:$E$157,4,FALSE)</f>
        <v>Major Market</v>
      </c>
      <c r="R2595" s="56" t="str">
        <f>HLOOKUP(Coffee_data[[#This Row],[ProductId]],Product!$B$4:$O$7,2,FALSE)</f>
        <v>Decaf</v>
      </c>
      <c r="S2595" s="56" t="str">
        <f>HLOOKUP(Coffee_data[[#This Row],[ProductId]],Product!$B$4:$O$7,3,FALSE)</f>
        <v>Herbal Tea</v>
      </c>
      <c r="T2595" s="56" t="str">
        <f>HLOOKUP(Coffee_data[[#This Row],[ProductId]],Product!$B$4:$O$7,4,FALSE)</f>
        <v>Lemon</v>
      </c>
    </row>
    <row r="2596" spans="1:20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182</v>
      </c>
      <c r="J2596">
        <v>320</v>
      </c>
      <c r="K2596">
        <v>580</v>
      </c>
      <c r="L2596">
        <v>830</v>
      </c>
      <c r="M2596">
        <v>2</v>
      </c>
      <c r="N2596" s="2">
        <v>42063</v>
      </c>
      <c r="O2596" s="19" t="str">
        <f>VLOOKUP(Coffee_data[[#This Row],[Area Code]],Location!$B$1:$E$157,2,FALSE)</f>
        <v>Texas</v>
      </c>
      <c r="P2596" s="19" t="str">
        <f>VLOOKUP(Coffee_data[[#This Row],[Area Code]],Location!$B$1:$E$157,3,FALSE)</f>
        <v>South</v>
      </c>
      <c r="Q2596" s="19" t="str">
        <f>VLOOKUP(Coffee_data[[#This Row],[Area Code]],Location!$B$1:$E$157,4,FALSE)</f>
        <v>Major Market</v>
      </c>
      <c r="R2596" s="56" t="str">
        <f>HLOOKUP(Coffee_data[[#This Row],[ProductId]],Product!$B$4:$O$7,2,FALSE)</f>
        <v>Regular</v>
      </c>
      <c r="S2596" s="56" t="str">
        <f>HLOOKUP(Coffee_data[[#This Row],[ProductId]],Product!$B$4:$O$7,3,FALSE)</f>
        <v>Coffee</v>
      </c>
      <c r="T2596" s="56" t="str">
        <f>HLOOKUP(Coffee_data[[#This Row],[ProductId]],Product!$B$4:$O$7,4,FALSE)</f>
        <v>Columbian</v>
      </c>
    </row>
    <row r="2597" spans="1:20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114</v>
      </c>
      <c r="J2597">
        <v>140</v>
      </c>
      <c r="K2597">
        <v>237</v>
      </c>
      <c r="L2597">
        <v>915</v>
      </c>
      <c r="M2597">
        <v>3</v>
      </c>
      <c r="N2597" s="2">
        <v>42063</v>
      </c>
      <c r="O2597" s="19" t="str">
        <f>VLOOKUP(Coffee_data[[#This Row],[Area Code]],Location!$B$1:$E$157,2,FALSE)</f>
        <v>Texas</v>
      </c>
      <c r="P2597" s="19" t="str">
        <f>VLOOKUP(Coffee_data[[#This Row],[Area Code]],Location!$B$1:$E$157,3,FALSE)</f>
        <v>South</v>
      </c>
      <c r="Q2597" s="19" t="str">
        <f>VLOOKUP(Coffee_data[[#This Row],[Area Code]],Location!$B$1:$E$157,4,FALSE)</f>
        <v>Major Market</v>
      </c>
      <c r="R2597" s="56" t="str">
        <f>HLOOKUP(Coffee_data[[#This Row],[ProductId]],Product!$B$4:$O$7,2,FALSE)</f>
        <v>Decaf</v>
      </c>
      <c r="S2597" s="56" t="str">
        <f>HLOOKUP(Coffee_data[[#This Row],[ProductId]],Product!$B$4:$O$7,3,FALSE)</f>
        <v>Coffee</v>
      </c>
      <c r="T2597" s="56" t="str">
        <f>HLOOKUP(Coffee_data[[#This Row],[ProductId]],Product!$B$4:$O$7,4,FALSE)</f>
        <v>Decaf Irish Cream</v>
      </c>
    </row>
    <row r="2598" spans="1:20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146</v>
      </c>
      <c r="L2598">
        <v>979</v>
      </c>
      <c r="M2598">
        <v>4</v>
      </c>
      <c r="N2598" s="2">
        <v>42063</v>
      </c>
      <c r="O2598" s="19" t="str">
        <f>VLOOKUP(Coffee_data[[#This Row],[Area Code]],Location!$B$1:$E$157,2,FALSE)</f>
        <v>Texas</v>
      </c>
      <c r="P2598" s="19" t="str">
        <f>VLOOKUP(Coffee_data[[#This Row],[Area Code]],Location!$B$1:$E$157,3,FALSE)</f>
        <v>South</v>
      </c>
      <c r="Q2598" s="19" t="str">
        <f>VLOOKUP(Coffee_data[[#This Row],[Area Code]],Location!$B$1:$E$157,4,FALSE)</f>
        <v>Major Market</v>
      </c>
      <c r="R2598" s="56" t="str">
        <f>HLOOKUP(Coffee_data[[#This Row],[ProductId]],Product!$B$4:$O$7,2,FALSE)</f>
        <v>Regular</v>
      </c>
      <c r="S2598" s="56" t="str">
        <f>HLOOKUP(Coffee_data[[#This Row],[ProductId]],Product!$B$4:$O$7,3,FALSE)</f>
        <v>Espresso</v>
      </c>
      <c r="T2598" s="56" t="str">
        <f>HLOOKUP(Coffee_data[[#This Row],[ProductId]],Product!$B$4:$O$7,4,FALSE)</f>
        <v>Caffe Latte</v>
      </c>
    </row>
    <row r="2599" spans="1:20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65</v>
      </c>
      <c r="J2599">
        <v>110</v>
      </c>
      <c r="K2599">
        <v>185</v>
      </c>
      <c r="L2599">
        <v>409</v>
      </c>
      <c r="M2599">
        <v>5</v>
      </c>
      <c r="N2599" s="2">
        <v>42063</v>
      </c>
      <c r="O2599" s="19" t="str">
        <f>VLOOKUP(Coffee_data[[#This Row],[Area Code]],Location!$B$1:$E$157,2,FALSE)</f>
        <v>Texas</v>
      </c>
      <c r="P2599" s="19" t="str">
        <f>VLOOKUP(Coffee_data[[#This Row],[Area Code]],Location!$B$1:$E$157,3,FALSE)</f>
        <v>South</v>
      </c>
      <c r="Q2599" s="19" t="str">
        <f>VLOOKUP(Coffee_data[[#This Row],[Area Code]],Location!$B$1:$E$157,4,FALSE)</f>
        <v>Major Market</v>
      </c>
      <c r="R2599" s="56" t="str">
        <f>HLOOKUP(Coffee_data[[#This Row],[ProductId]],Product!$B$4:$O$7,2,FALSE)</f>
        <v>Regular</v>
      </c>
      <c r="S2599" s="56" t="str">
        <f>HLOOKUP(Coffee_data[[#This Row],[ProductId]],Product!$B$4:$O$7,3,FALSE)</f>
        <v>Espresso</v>
      </c>
      <c r="T2599" s="56" t="str">
        <f>HLOOKUP(Coffee_data[[#This Row],[ProductId]],Product!$B$4:$O$7,4,FALSE)</f>
        <v>Caffe Mocha</v>
      </c>
    </row>
    <row r="2600" spans="1:20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54</v>
      </c>
      <c r="J2600">
        <v>110</v>
      </c>
      <c r="K2600">
        <v>164</v>
      </c>
      <c r="L2600">
        <v>361</v>
      </c>
      <c r="M2600">
        <v>6</v>
      </c>
      <c r="N2600" s="2">
        <v>42063</v>
      </c>
      <c r="O2600" s="19" t="str">
        <f>VLOOKUP(Coffee_data[[#This Row],[Area Code]],Location!$B$1:$E$157,2,FALSE)</f>
        <v>Texas</v>
      </c>
      <c r="P2600" s="19" t="str">
        <f>VLOOKUP(Coffee_data[[#This Row],[Area Code]],Location!$B$1:$E$157,3,FALSE)</f>
        <v>South</v>
      </c>
      <c r="Q2600" s="19" t="str">
        <f>VLOOKUP(Coffee_data[[#This Row],[Area Code]],Location!$B$1:$E$157,4,FALSE)</f>
        <v>Major Market</v>
      </c>
      <c r="R2600" s="56" t="str">
        <f>HLOOKUP(Coffee_data[[#This Row],[ProductId]],Product!$B$4:$O$7,2,FALSE)</f>
        <v>Decaf</v>
      </c>
      <c r="S2600" s="56" t="str">
        <f>HLOOKUP(Coffee_data[[#This Row],[ProductId]],Product!$B$4:$O$7,3,FALSE)</f>
        <v>Espresso</v>
      </c>
      <c r="T2600" s="56" t="str">
        <f>HLOOKUP(Coffee_data[[#This Row],[ProductId]],Product!$B$4:$O$7,4,FALSE)</f>
        <v>Decaf Espresso</v>
      </c>
    </row>
    <row r="2601" spans="1:20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22</v>
      </c>
      <c r="J2601">
        <v>60</v>
      </c>
      <c r="K2601">
        <v>90</v>
      </c>
      <c r="L2601">
        <v>435</v>
      </c>
      <c r="M2601">
        <v>8</v>
      </c>
      <c r="N2601" s="2">
        <v>42063</v>
      </c>
      <c r="O2601" s="19" t="str">
        <f>VLOOKUP(Coffee_data[[#This Row],[Area Code]],Location!$B$1:$E$157,2,FALSE)</f>
        <v>Utah</v>
      </c>
      <c r="P2601" s="19" t="str">
        <f>VLOOKUP(Coffee_data[[#This Row],[Area Code]],Location!$B$1:$E$157,3,FALSE)</f>
        <v>West</v>
      </c>
      <c r="Q2601" s="19" t="str">
        <f>VLOOKUP(Coffee_data[[#This Row],[Area Code]],Location!$B$1:$E$157,4,FALSE)</f>
        <v>Small Market</v>
      </c>
      <c r="R2601" s="56" t="str">
        <f>HLOOKUP(Coffee_data[[#This Row],[ProductId]],Product!$B$4:$O$7,2,FALSE)</f>
        <v>Decaf</v>
      </c>
      <c r="S2601" s="56" t="str">
        <f>HLOOKUP(Coffee_data[[#This Row],[ProductId]],Product!$B$4:$O$7,3,FALSE)</f>
        <v>Herbal Tea</v>
      </c>
      <c r="T2601" s="56" t="str">
        <f>HLOOKUP(Coffee_data[[#This Row],[ProductId]],Product!$B$4:$O$7,4,FALSE)</f>
        <v>Chamomile</v>
      </c>
    </row>
    <row r="2602" spans="1:20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91</v>
      </c>
      <c r="L2602">
        <v>435</v>
      </c>
      <c r="M2602">
        <v>9</v>
      </c>
      <c r="N2602" s="2">
        <v>42063</v>
      </c>
      <c r="O2602" s="19" t="str">
        <f>VLOOKUP(Coffee_data[[#This Row],[Area Code]],Location!$B$1:$E$157,2,FALSE)</f>
        <v>Utah</v>
      </c>
      <c r="P2602" s="19" t="str">
        <f>VLOOKUP(Coffee_data[[#This Row],[Area Code]],Location!$B$1:$E$157,3,FALSE)</f>
        <v>West</v>
      </c>
      <c r="Q2602" s="19" t="str">
        <f>VLOOKUP(Coffee_data[[#This Row],[Area Code]],Location!$B$1:$E$157,4,FALSE)</f>
        <v>Small Market</v>
      </c>
      <c r="R2602" s="56" t="str">
        <f>HLOOKUP(Coffee_data[[#This Row],[ProductId]],Product!$B$4:$O$7,2,FALSE)</f>
        <v>Decaf</v>
      </c>
      <c r="S2602" s="56" t="str">
        <f>HLOOKUP(Coffee_data[[#This Row],[ProductId]],Product!$B$4:$O$7,3,FALSE)</f>
        <v>Herbal Tea</v>
      </c>
      <c r="T2602" s="56" t="str">
        <f>HLOOKUP(Coffee_data[[#This Row],[ProductId]],Product!$B$4:$O$7,4,FALSE)</f>
        <v>Lemon</v>
      </c>
    </row>
    <row r="2603" spans="1:20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60</v>
      </c>
      <c r="J2603">
        <v>20</v>
      </c>
      <c r="K2603">
        <v>100</v>
      </c>
      <c r="L2603">
        <v>801</v>
      </c>
      <c r="M2603">
        <v>10</v>
      </c>
      <c r="N2603" s="2">
        <v>42063</v>
      </c>
      <c r="O2603" s="19" t="str">
        <f>VLOOKUP(Coffee_data[[#This Row],[Area Code]],Location!$B$1:$E$157,2,FALSE)</f>
        <v>Utah</v>
      </c>
      <c r="P2603" s="19" t="str">
        <f>VLOOKUP(Coffee_data[[#This Row],[Area Code]],Location!$B$1:$E$157,3,FALSE)</f>
        <v>West</v>
      </c>
      <c r="Q2603" s="19" t="str">
        <f>VLOOKUP(Coffee_data[[#This Row],[Area Code]],Location!$B$1:$E$157,4,FALSE)</f>
        <v>Small Market</v>
      </c>
      <c r="R2603" s="56" t="str">
        <f>HLOOKUP(Coffee_data[[#This Row],[ProductId]],Product!$B$4:$O$7,2,FALSE)</f>
        <v>Decaf</v>
      </c>
      <c r="S2603" s="56" t="str">
        <f>HLOOKUP(Coffee_data[[#This Row],[ProductId]],Product!$B$4:$O$7,3,FALSE)</f>
        <v>Herbal Tea</v>
      </c>
      <c r="T2603" s="56" t="str">
        <f>HLOOKUP(Coffee_data[[#This Row],[ProductId]],Product!$B$4:$O$7,4,FALSE)</f>
        <v>Mint</v>
      </c>
    </row>
    <row r="2604" spans="1:20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42063</v>
      </c>
      <c r="O2604" s="19" t="str">
        <f>VLOOKUP(Coffee_data[[#This Row],[Area Code]],Location!$B$1:$E$157,2,FALSE)</f>
        <v>Utah</v>
      </c>
      <c r="P2604" s="19" t="str">
        <f>VLOOKUP(Coffee_data[[#This Row],[Area Code]],Location!$B$1:$E$157,3,FALSE)</f>
        <v>West</v>
      </c>
      <c r="Q2604" s="19" t="str">
        <f>VLOOKUP(Coffee_data[[#This Row],[Area Code]],Location!$B$1:$E$157,4,FALSE)</f>
        <v>Small Market</v>
      </c>
      <c r="R2604" s="56" t="str">
        <f>HLOOKUP(Coffee_data[[#This Row],[ProductId]],Product!$B$4:$O$7,2,FALSE)</f>
        <v>Regular</v>
      </c>
      <c r="S2604" s="56" t="str">
        <f>HLOOKUP(Coffee_data[[#This Row],[ProductId]],Product!$B$4:$O$7,3,FALSE)</f>
        <v>Tea</v>
      </c>
      <c r="T2604" s="56" t="str">
        <f>HLOOKUP(Coffee_data[[#This Row],[ProductId]],Product!$B$4:$O$7,4,FALSE)</f>
        <v>Darjeeling</v>
      </c>
    </row>
    <row r="2605" spans="1:20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42063</v>
      </c>
      <c r="O2605" s="19" t="str">
        <f>VLOOKUP(Coffee_data[[#This Row],[Area Code]],Location!$B$1:$E$157,2,FALSE)</f>
        <v>Utah</v>
      </c>
      <c r="P2605" s="19" t="str">
        <f>VLOOKUP(Coffee_data[[#This Row],[Area Code]],Location!$B$1:$E$157,3,FALSE)</f>
        <v>West</v>
      </c>
      <c r="Q2605" s="19" t="str">
        <f>VLOOKUP(Coffee_data[[#This Row],[Area Code]],Location!$B$1:$E$157,4,FALSE)</f>
        <v>Small Market</v>
      </c>
      <c r="R2605" s="56" t="str">
        <f>HLOOKUP(Coffee_data[[#This Row],[ProductId]],Product!$B$4:$O$7,2,FALSE)</f>
        <v>Regular</v>
      </c>
      <c r="S2605" s="56" t="str">
        <f>HLOOKUP(Coffee_data[[#This Row],[ProductId]],Product!$B$4:$O$7,3,FALSE)</f>
        <v>Tea</v>
      </c>
      <c r="T2605" s="56" t="str">
        <f>HLOOKUP(Coffee_data[[#This Row],[ProductId]],Product!$B$4:$O$7,4,FALSE)</f>
        <v>Earl Grey</v>
      </c>
    </row>
    <row r="2606" spans="1:20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37</v>
      </c>
      <c r="L2606">
        <v>435</v>
      </c>
      <c r="M2606">
        <v>13</v>
      </c>
      <c r="N2606" s="2">
        <v>42063</v>
      </c>
      <c r="O2606" s="19" t="str">
        <f>VLOOKUP(Coffee_data[[#This Row],[Area Code]],Location!$B$1:$E$157,2,FALSE)</f>
        <v>Utah</v>
      </c>
      <c r="P2606" s="19" t="str">
        <f>VLOOKUP(Coffee_data[[#This Row],[Area Code]],Location!$B$1:$E$157,3,FALSE)</f>
        <v>West</v>
      </c>
      <c r="Q2606" s="19" t="str">
        <f>VLOOKUP(Coffee_data[[#This Row],[Area Code]],Location!$B$1:$E$157,4,FALSE)</f>
        <v>Small Market</v>
      </c>
      <c r="R2606" s="56" t="str">
        <f>HLOOKUP(Coffee_data[[#This Row],[ProductId]],Product!$B$4:$O$7,2,FALSE)</f>
        <v>Regular</v>
      </c>
      <c r="S2606" s="56" t="str">
        <f>HLOOKUP(Coffee_data[[#This Row],[ProductId]],Product!$B$4:$O$7,3,FALSE)</f>
        <v>Tea</v>
      </c>
      <c r="T2606" s="56" t="str">
        <f>HLOOKUP(Coffee_data[[#This Row],[ProductId]],Product!$B$4:$O$7,4,FALSE)</f>
        <v>Green Tea</v>
      </c>
    </row>
    <row r="2607" spans="1:20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35</v>
      </c>
      <c r="J2607">
        <v>60</v>
      </c>
      <c r="K2607">
        <v>95</v>
      </c>
      <c r="L2607">
        <v>801</v>
      </c>
      <c r="M2607">
        <v>5</v>
      </c>
      <c r="N2607" s="2">
        <v>42063</v>
      </c>
      <c r="O2607" s="19" t="str">
        <f>VLOOKUP(Coffee_data[[#This Row],[Area Code]],Location!$B$1:$E$157,2,FALSE)</f>
        <v>Utah</v>
      </c>
      <c r="P2607" s="19" t="str">
        <f>VLOOKUP(Coffee_data[[#This Row],[Area Code]],Location!$B$1:$E$157,3,FALSE)</f>
        <v>West</v>
      </c>
      <c r="Q2607" s="19" t="str">
        <f>VLOOKUP(Coffee_data[[#This Row],[Area Code]],Location!$B$1:$E$157,4,FALSE)</f>
        <v>Small Market</v>
      </c>
      <c r="R2607" s="56" t="str">
        <f>HLOOKUP(Coffee_data[[#This Row],[ProductId]],Product!$B$4:$O$7,2,FALSE)</f>
        <v>Regular</v>
      </c>
      <c r="S2607" s="56" t="str">
        <f>HLOOKUP(Coffee_data[[#This Row],[ProductId]],Product!$B$4:$O$7,3,FALSE)</f>
        <v>Espresso</v>
      </c>
      <c r="T2607" s="56" t="str">
        <f>HLOOKUP(Coffee_data[[#This Row],[ProductId]],Product!$B$4:$O$7,4,FALSE)</f>
        <v>Caffe Mocha</v>
      </c>
    </row>
    <row r="2608" spans="1:20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116</v>
      </c>
      <c r="L2608">
        <v>435</v>
      </c>
      <c r="M2608">
        <v>6</v>
      </c>
      <c r="N2608" s="2">
        <v>42063</v>
      </c>
      <c r="O2608" s="19" t="str">
        <f>VLOOKUP(Coffee_data[[#This Row],[Area Code]],Location!$B$1:$E$157,2,FALSE)</f>
        <v>Utah</v>
      </c>
      <c r="P2608" s="19" t="str">
        <f>VLOOKUP(Coffee_data[[#This Row],[Area Code]],Location!$B$1:$E$157,3,FALSE)</f>
        <v>West</v>
      </c>
      <c r="Q2608" s="19" t="str">
        <f>VLOOKUP(Coffee_data[[#This Row],[Area Code]],Location!$B$1:$E$157,4,FALSE)</f>
        <v>Small Market</v>
      </c>
      <c r="R2608" s="56" t="str">
        <f>HLOOKUP(Coffee_data[[#This Row],[ProductId]],Product!$B$4:$O$7,2,FALSE)</f>
        <v>Decaf</v>
      </c>
      <c r="S2608" s="56" t="str">
        <f>HLOOKUP(Coffee_data[[#This Row],[ProductId]],Product!$B$4:$O$7,3,FALSE)</f>
        <v>Espresso</v>
      </c>
      <c r="T2608" s="56" t="str">
        <f>HLOOKUP(Coffee_data[[#This Row],[ProductId]],Product!$B$4:$O$7,4,FALSE)</f>
        <v>Decaf Espresso</v>
      </c>
    </row>
    <row r="2609" spans="1:20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42063</v>
      </c>
      <c r="O2609" s="19" t="str">
        <f>VLOOKUP(Coffee_data[[#This Row],[Area Code]],Location!$B$1:$E$157,2,FALSE)</f>
        <v>Utah</v>
      </c>
      <c r="P2609" s="19" t="str">
        <f>VLOOKUP(Coffee_data[[#This Row],[Area Code]],Location!$B$1:$E$157,3,FALSE)</f>
        <v>West</v>
      </c>
      <c r="Q2609" s="19" t="str">
        <f>VLOOKUP(Coffee_data[[#This Row],[Area Code]],Location!$B$1:$E$157,4,FALSE)</f>
        <v>Small Market</v>
      </c>
      <c r="R2609" s="56" t="str">
        <f>HLOOKUP(Coffee_data[[#This Row],[ProductId]],Product!$B$4:$O$7,2,FALSE)</f>
        <v>Regular</v>
      </c>
      <c r="S2609" s="56" t="str">
        <f>HLOOKUP(Coffee_data[[#This Row],[ProductId]],Product!$B$4:$O$7,3,FALSE)</f>
        <v>Coffee</v>
      </c>
      <c r="T2609" s="56" t="str">
        <f>HLOOKUP(Coffee_data[[#This Row],[ProductId]],Product!$B$4:$O$7,4,FALSE)</f>
        <v>Amaretto</v>
      </c>
    </row>
    <row r="2610" spans="1:20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42063</v>
      </c>
      <c r="O2610" s="19" t="str">
        <f>VLOOKUP(Coffee_data[[#This Row],[Area Code]],Location!$B$1:$E$157,2,FALSE)</f>
        <v>Utah</v>
      </c>
      <c r="P2610" s="19" t="str">
        <f>VLOOKUP(Coffee_data[[#This Row],[Area Code]],Location!$B$1:$E$157,3,FALSE)</f>
        <v>West</v>
      </c>
      <c r="Q2610" s="19" t="str">
        <f>VLOOKUP(Coffee_data[[#This Row],[Area Code]],Location!$B$1:$E$157,4,FALSE)</f>
        <v>Small Market</v>
      </c>
      <c r="R2610" s="56" t="str">
        <f>HLOOKUP(Coffee_data[[#This Row],[ProductId]],Product!$B$4:$O$7,2,FALSE)</f>
        <v>Regular</v>
      </c>
      <c r="S2610" s="56" t="str">
        <f>HLOOKUP(Coffee_data[[#This Row],[ProductId]],Product!$B$4:$O$7,3,FALSE)</f>
        <v>Coffee</v>
      </c>
      <c r="T2610" s="56" t="str">
        <f>HLOOKUP(Coffee_data[[#This Row],[ProductId]],Product!$B$4:$O$7,4,FALSE)</f>
        <v>Columbian</v>
      </c>
    </row>
    <row r="2611" spans="1:20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92</v>
      </c>
      <c r="J2611">
        <v>130</v>
      </c>
      <c r="K2611">
        <v>227</v>
      </c>
      <c r="L2611">
        <v>435</v>
      </c>
      <c r="M2611">
        <v>3</v>
      </c>
      <c r="N2611" s="2">
        <v>42063</v>
      </c>
      <c r="O2611" s="19" t="str">
        <f>VLOOKUP(Coffee_data[[#This Row],[Area Code]],Location!$B$1:$E$157,2,FALSE)</f>
        <v>Utah</v>
      </c>
      <c r="P2611" s="19" t="str">
        <f>VLOOKUP(Coffee_data[[#This Row],[Area Code]],Location!$B$1:$E$157,3,FALSE)</f>
        <v>West</v>
      </c>
      <c r="Q2611" s="19" t="str">
        <f>VLOOKUP(Coffee_data[[#This Row],[Area Code]],Location!$B$1:$E$157,4,FALSE)</f>
        <v>Small Market</v>
      </c>
      <c r="R2611" s="56" t="str">
        <f>HLOOKUP(Coffee_data[[#This Row],[ProductId]],Product!$B$4:$O$7,2,FALSE)</f>
        <v>Decaf</v>
      </c>
      <c r="S2611" s="56" t="str">
        <f>HLOOKUP(Coffee_data[[#This Row],[ProductId]],Product!$B$4:$O$7,3,FALSE)</f>
        <v>Coffee</v>
      </c>
      <c r="T2611" s="56" t="str">
        <f>HLOOKUP(Coffee_data[[#This Row],[ProductId]],Product!$B$4:$O$7,4,FALSE)</f>
        <v>Decaf Irish Cream</v>
      </c>
    </row>
    <row r="2612" spans="1:20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36</v>
      </c>
      <c r="J2612">
        <v>70</v>
      </c>
      <c r="K2612">
        <v>110</v>
      </c>
      <c r="L2612">
        <v>801</v>
      </c>
      <c r="M2612">
        <v>4</v>
      </c>
      <c r="N2612" s="2">
        <v>42063</v>
      </c>
      <c r="O2612" s="19" t="str">
        <f>VLOOKUP(Coffee_data[[#This Row],[Area Code]],Location!$B$1:$E$157,2,FALSE)</f>
        <v>Utah</v>
      </c>
      <c r="P2612" s="19" t="str">
        <f>VLOOKUP(Coffee_data[[#This Row],[Area Code]],Location!$B$1:$E$157,3,FALSE)</f>
        <v>West</v>
      </c>
      <c r="Q2612" s="19" t="str">
        <f>VLOOKUP(Coffee_data[[#This Row],[Area Code]],Location!$B$1:$E$157,4,FALSE)</f>
        <v>Small Market</v>
      </c>
      <c r="R2612" s="56" t="str">
        <f>HLOOKUP(Coffee_data[[#This Row],[ProductId]],Product!$B$4:$O$7,2,FALSE)</f>
        <v>Regular</v>
      </c>
      <c r="S2612" s="56" t="str">
        <f>HLOOKUP(Coffee_data[[#This Row],[ProductId]],Product!$B$4:$O$7,3,FALSE)</f>
        <v>Espresso</v>
      </c>
      <c r="T2612" s="56" t="str">
        <f>HLOOKUP(Coffee_data[[#This Row],[ProductId]],Product!$B$4:$O$7,4,FALSE)</f>
        <v>Caffe Latte</v>
      </c>
    </row>
    <row r="2613" spans="1:20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72</v>
      </c>
      <c r="J2613">
        <v>120</v>
      </c>
      <c r="K2613">
        <v>208</v>
      </c>
      <c r="L2613">
        <v>408</v>
      </c>
      <c r="M2613">
        <v>8</v>
      </c>
      <c r="N2613" s="2">
        <v>42063</v>
      </c>
      <c r="O2613" s="19" t="str">
        <f>VLOOKUP(Coffee_data[[#This Row],[Area Code]],Location!$B$1:$E$157,2,FALSE)</f>
        <v>California</v>
      </c>
      <c r="P2613" s="19" t="str">
        <f>VLOOKUP(Coffee_data[[#This Row],[Area Code]],Location!$B$1:$E$157,3,FALSE)</f>
        <v>West</v>
      </c>
      <c r="Q2613" s="19" t="str">
        <f>VLOOKUP(Coffee_data[[#This Row],[Area Code]],Location!$B$1:$E$157,4,FALSE)</f>
        <v>Major Market</v>
      </c>
      <c r="R2613" s="56" t="str">
        <f>HLOOKUP(Coffee_data[[#This Row],[ProductId]],Product!$B$4:$O$7,2,FALSE)</f>
        <v>Decaf</v>
      </c>
      <c r="S2613" s="56" t="str">
        <f>HLOOKUP(Coffee_data[[#This Row],[ProductId]],Product!$B$4:$O$7,3,FALSE)</f>
        <v>Herbal Tea</v>
      </c>
      <c r="T2613" s="56" t="str">
        <f>HLOOKUP(Coffee_data[[#This Row],[ProductId]],Product!$B$4:$O$7,4,FALSE)</f>
        <v>Chamomile</v>
      </c>
    </row>
    <row r="2614" spans="1:20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42063</v>
      </c>
      <c r="O2614" s="19" t="str">
        <f>VLOOKUP(Coffee_data[[#This Row],[Area Code]],Location!$B$1:$E$157,2,FALSE)</f>
        <v>California</v>
      </c>
      <c r="P2614" s="19" t="str">
        <f>VLOOKUP(Coffee_data[[#This Row],[Area Code]],Location!$B$1:$E$157,3,FALSE)</f>
        <v>West</v>
      </c>
      <c r="Q2614" s="19" t="str">
        <f>VLOOKUP(Coffee_data[[#This Row],[Area Code]],Location!$B$1:$E$157,4,FALSE)</f>
        <v>Major Market</v>
      </c>
      <c r="R2614" s="56" t="str">
        <f>HLOOKUP(Coffee_data[[#This Row],[ProductId]],Product!$B$4:$O$7,2,FALSE)</f>
        <v>Decaf</v>
      </c>
      <c r="S2614" s="56" t="str">
        <f>HLOOKUP(Coffee_data[[#This Row],[ProductId]],Product!$B$4:$O$7,3,FALSE)</f>
        <v>Herbal Tea</v>
      </c>
      <c r="T2614" s="56" t="str">
        <f>HLOOKUP(Coffee_data[[#This Row],[ProductId]],Product!$B$4:$O$7,4,FALSE)</f>
        <v>Lemon</v>
      </c>
    </row>
    <row r="2615" spans="1:20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60</v>
      </c>
      <c r="J2615">
        <v>90</v>
      </c>
      <c r="K2615">
        <v>150</v>
      </c>
      <c r="L2615">
        <v>760</v>
      </c>
      <c r="M2615">
        <v>10</v>
      </c>
      <c r="N2615" s="2">
        <v>42063</v>
      </c>
      <c r="O2615" s="19" t="str">
        <f>VLOOKUP(Coffee_data[[#This Row],[Area Code]],Location!$B$1:$E$157,2,FALSE)</f>
        <v>California</v>
      </c>
      <c r="P2615" s="19" t="str">
        <f>VLOOKUP(Coffee_data[[#This Row],[Area Code]],Location!$B$1:$E$157,3,FALSE)</f>
        <v>West</v>
      </c>
      <c r="Q2615" s="19" t="str">
        <f>VLOOKUP(Coffee_data[[#This Row],[Area Code]],Location!$B$1:$E$157,4,FALSE)</f>
        <v>Major Market</v>
      </c>
      <c r="R2615" s="56" t="str">
        <f>HLOOKUP(Coffee_data[[#This Row],[ProductId]],Product!$B$4:$O$7,2,FALSE)</f>
        <v>Decaf</v>
      </c>
      <c r="S2615" s="56" t="str">
        <f>HLOOKUP(Coffee_data[[#This Row],[ProductId]],Product!$B$4:$O$7,3,FALSE)</f>
        <v>Herbal Tea</v>
      </c>
      <c r="T2615" s="56" t="str">
        <f>HLOOKUP(Coffee_data[[#This Row],[ProductId]],Product!$B$4:$O$7,4,FALSE)</f>
        <v>Mint</v>
      </c>
    </row>
    <row r="2616" spans="1:20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39</v>
      </c>
      <c r="J2616">
        <v>90</v>
      </c>
      <c r="K2616">
        <v>129</v>
      </c>
      <c r="L2616">
        <v>510</v>
      </c>
      <c r="M2616">
        <v>11</v>
      </c>
      <c r="N2616" s="2">
        <v>42063</v>
      </c>
      <c r="O2616" s="19" t="str">
        <f>VLOOKUP(Coffee_data[[#This Row],[Area Code]],Location!$B$1:$E$157,2,FALSE)</f>
        <v>California</v>
      </c>
      <c r="P2616" s="19" t="str">
        <f>VLOOKUP(Coffee_data[[#This Row],[Area Code]],Location!$B$1:$E$157,3,FALSE)</f>
        <v>West</v>
      </c>
      <c r="Q2616" s="19" t="str">
        <f>VLOOKUP(Coffee_data[[#This Row],[Area Code]],Location!$B$1:$E$157,4,FALSE)</f>
        <v>Major Market</v>
      </c>
      <c r="R2616" s="56" t="str">
        <f>HLOOKUP(Coffee_data[[#This Row],[ProductId]],Product!$B$4:$O$7,2,FALSE)</f>
        <v>Regular</v>
      </c>
      <c r="S2616" s="56" t="str">
        <f>HLOOKUP(Coffee_data[[#This Row],[ProductId]],Product!$B$4:$O$7,3,FALSE)</f>
        <v>Tea</v>
      </c>
      <c r="T2616" s="56" t="str">
        <f>HLOOKUP(Coffee_data[[#This Row],[ProductId]],Product!$B$4:$O$7,4,FALSE)</f>
        <v>Darjeeling</v>
      </c>
    </row>
    <row r="2617" spans="1:20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38</v>
      </c>
      <c r="J2617">
        <v>80</v>
      </c>
      <c r="K2617">
        <v>118</v>
      </c>
      <c r="L2617">
        <v>916</v>
      </c>
      <c r="M2617">
        <v>12</v>
      </c>
      <c r="N2617" s="2">
        <v>42063</v>
      </c>
      <c r="O2617" s="19" t="str">
        <f>VLOOKUP(Coffee_data[[#This Row],[Area Code]],Location!$B$1:$E$157,2,FALSE)</f>
        <v>California</v>
      </c>
      <c r="P2617" s="19" t="str">
        <f>VLOOKUP(Coffee_data[[#This Row],[Area Code]],Location!$B$1:$E$157,3,FALSE)</f>
        <v>West</v>
      </c>
      <c r="Q2617" s="19" t="str">
        <f>VLOOKUP(Coffee_data[[#This Row],[Area Code]],Location!$B$1:$E$157,4,FALSE)</f>
        <v>Major Market</v>
      </c>
      <c r="R2617" s="56" t="str">
        <f>HLOOKUP(Coffee_data[[#This Row],[ProductId]],Product!$B$4:$O$7,2,FALSE)</f>
        <v>Regular</v>
      </c>
      <c r="S2617" s="56" t="str">
        <f>HLOOKUP(Coffee_data[[#This Row],[ProductId]],Product!$B$4:$O$7,3,FALSE)</f>
        <v>Tea</v>
      </c>
      <c r="T2617" s="56" t="str">
        <f>HLOOKUP(Coffee_data[[#This Row],[ProductId]],Product!$B$4:$O$7,4,FALSE)</f>
        <v>Earl Grey</v>
      </c>
    </row>
    <row r="2618" spans="1:20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27</v>
      </c>
      <c r="J2618">
        <v>80</v>
      </c>
      <c r="K2618">
        <v>133</v>
      </c>
      <c r="L2618">
        <v>818</v>
      </c>
      <c r="M2618">
        <v>13</v>
      </c>
      <c r="N2618" s="2">
        <v>42063</v>
      </c>
      <c r="O2618" s="19" t="str">
        <f>VLOOKUP(Coffee_data[[#This Row],[Area Code]],Location!$B$1:$E$157,2,FALSE)</f>
        <v>California</v>
      </c>
      <c r="P2618" s="19" t="str">
        <f>VLOOKUP(Coffee_data[[#This Row],[Area Code]],Location!$B$1:$E$157,3,FALSE)</f>
        <v>West</v>
      </c>
      <c r="Q2618" s="19" t="str">
        <f>VLOOKUP(Coffee_data[[#This Row],[Area Code]],Location!$B$1:$E$157,4,FALSE)</f>
        <v>Major Market</v>
      </c>
      <c r="R2618" s="56" t="str">
        <f>HLOOKUP(Coffee_data[[#This Row],[ProductId]],Product!$B$4:$O$7,2,FALSE)</f>
        <v>Regular</v>
      </c>
      <c r="S2618" s="56" t="str">
        <f>HLOOKUP(Coffee_data[[#This Row],[ProductId]],Product!$B$4:$O$7,3,FALSE)</f>
        <v>Tea</v>
      </c>
      <c r="T2618" s="56" t="str">
        <f>HLOOKUP(Coffee_data[[#This Row],[ProductId]],Product!$B$4:$O$7,4,FALSE)</f>
        <v>Green Tea</v>
      </c>
    </row>
    <row r="2619" spans="1:20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152</v>
      </c>
      <c r="J2619">
        <v>160</v>
      </c>
      <c r="K2619">
        <v>285</v>
      </c>
      <c r="L2619">
        <v>323</v>
      </c>
      <c r="M2619">
        <v>5</v>
      </c>
      <c r="N2619" s="2">
        <v>42063</v>
      </c>
      <c r="O2619" s="19" t="str">
        <f>VLOOKUP(Coffee_data[[#This Row],[Area Code]],Location!$B$1:$E$157,2,FALSE)</f>
        <v>California</v>
      </c>
      <c r="P2619" s="19" t="str">
        <f>VLOOKUP(Coffee_data[[#This Row],[Area Code]],Location!$B$1:$E$157,3,FALSE)</f>
        <v>West</v>
      </c>
      <c r="Q2619" s="19" t="str">
        <f>VLOOKUP(Coffee_data[[#This Row],[Area Code]],Location!$B$1:$E$157,4,FALSE)</f>
        <v>Major Market</v>
      </c>
      <c r="R2619" s="56" t="str">
        <f>HLOOKUP(Coffee_data[[#This Row],[ProductId]],Product!$B$4:$O$7,2,FALSE)</f>
        <v>Regular</v>
      </c>
      <c r="S2619" s="56" t="str">
        <f>HLOOKUP(Coffee_data[[#This Row],[ProductId]],Product!$B$4:$O$7,3,FALSE)</f>
        <v>Espresso</v>
      </c>
      <c r="T2619" s="56" t="str">
        <f>HLOOKUP(Coffee_data[[#This Row],[ProductId]],Product!$B$4:$O$7,4,FALSE)</f>
        <v>Caffe Mocha</v>
      </c>
    </row>
    <row r="2620" spans="1:20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42063</v>
      </c>
      <c r="O2620" s="19" t="str">
        <f>VLOOKUP(Coffee_data[[#This Row],[Area Code]],Location!$B$1:$E$157,2,FALSE)</f>
        <v>California</v>
      </c>
      <c r="P2620" s="19" t="str">
        <f>VLOOKUP(Coffee_data[[#This Row],[Area Code]],Location!$B$1:$E$157,3,FALSE)</f>
        <v>West</v>
      </c>
      <c r="Q2620" s="19" t="str">
        <f>VLOOKUP(Coffee_data[[#This Row],[Area Code]],Location!$B$1:$E$157,4,FALSE)</f>
        <v>Major Market</v>
      </c>
      <c r="R2620" s="56" t="str">
        <f>HLOOKUP(Coffee_data[[#This Row],[ProductId]],Product!$B$4:$O$7,2,FALSE)</f>
        <v>Decaf</v>
      </c>
      <c r="S2620" s="56" t="str">
        <f>HLOOKUP(Coffee_data[[#This Row],[ProductId]],Product!$B$4:$O$7,3,FALSE)</f>
        <v>Espresso</v>
      </c>
      <c r="T2620" s="56" t="str">
        <f>HLOOKUP(Coffee_data[[#This Row],[ProductId]],Product!$B$4:$O$7,4,FALSE)</f>
        <v>Decaf Espresso</v>
      </c>
    </row>
    <row r="2621" spans="1:20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106</v>
      </c>
      <c r="J2621">
        <v>20</v>
      </c>
      <c r="K2621">
        <v>149</v>
      </c>
      <c r="L2621">
        <v>916</v>
      </c>
      <c r="M2621">
        <v>1</v>
      </c>
      <c r="N2621" s="2">
        <v>42063</v>
      </c>
      <c r="O2621" s="19" t="str">
        <f>VLOOKUP(Coffee_data[[#This Row],[Area Code]],Location!$B$1:$E$157,2,FALSE)</f>
        <v>California</v>
      </c>
      <c r="P2621" s="19" t="str">
        <f>VLOOKUP(Coffee_data[[#This Row],[Area Code]],Location!$B$1:$E$157,3,FALSE)</f>
        <v>West</v>
      </c>
      <c r="Q2621" s="19" t="str">
        <f>VLOOKUP(Coffee_data[[#This Row],[Area Code]],Location!$B$1:$E$157,4,FALSE)</f>
        <v>Major Market</v>
      </c>
      <c r="R2621" s="56" t="str">
        <f>HLOOKUP(Coffee_data[[#This Row],[ProductId]],Product!$B$4:$O$7,2,FALSE)</f>
        <v>Regular</v>
      </c>
      <c r="S2621" s="56" t="str">
        <f>HLOOKUP(Coffee_data[[#This Row],[ProductId]],Product!$B$4:$O$7,3,FALSE)</f>
        <v>Coffee</v>
      </c>
      <c r="T2621" s="56" t="str">
        <f>HLOOKUP(Coffee_data[[#This Row],[ProductId]],Product!$B$4:$O$7,4,FALSE)</f>
        <v>Amaretto</v>
      </c>
    </row>
    <row r="2622" spans="1:20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42063</v>
      </c>
      <c r="O2622" s="19" t="str">
        <f>VLOOKUP(Coffee_data[[#This Row],[Area Code]],Location!$B$1:$E$157,2,FALSE)</f>
        <v>California</v>
      </c>
      <c r="P2622" s="19" t="str">
        <f>VLOOKUP(Coffee_data[[#This Row],[Area Code]],Location!$B$1:$E$157,3,FALSE)</f>
        <v>West</v>
      </c>
      <c r="Q2622" s="19" t="str">
        <f>VLOOKUP(Coffee_data[[#This Row],[Area Code]],Location!$B$1:$E$157,4,FALSE)</f>
        <v>Major Market</v>
      </c>
      <c r="R2622" s="56" t="str">
        <f>HLOOKUP(Coffee_data[[#This Row],[ProductId]],Product!$B$4:$O$7,2,FALSE)</f>
        <v>Regular</v>
      </c>
      <c r="S2622" s="56" t="str">
        <f>HLOOKUP(Coffee_data[[#This Row],[ProductId]],Product!$B$4:$O$7,3,FALSE)</f>
        <v>Coffee</v>
      </c>
      <c r="T2622" s="56" t="str">
        <f>HLOOKUP(Coffee_data[[#This Row],[ProductId]],Product!$B$4:$O$7,4,FALSE)</f>
        <v>Columbian</v>
      </c>
    </row>
    <row r="2623" spans="1:20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171</v>
      </c>
      <c r="J2623">
        <v>-40</v>
      </c>
      <c r="K2623">
        <v>147</v>
      </c>
      <c r="L2623">
        <v>408</v>
      </c>
      <c r="M2623">
        <v>3</v>
      </c>
      <c r="N2623" s="2">
        <v>42063</v>
      </c>
      <c r="O2623" s="19" t="str">
        <f>VLOOKUP(Coffee_data[[#This Row],[Area Code]],Location!$B$1:$E$157,2,FALSE)</f>
        <v>California</v>
      </c>
      <c r="P2623" s="19" t="str">
        <f>VLOOKUP(Coffee_data[[#This Row],[Area Code]],Location!$B$1:$E$157,3,FALSE)</f>
        <v>West</v>
      </c>
      <c r="Q2623" s="19" t="str">
        <f>VLOOKUP(Coffee_data[[#This Row],[Area Code]],Location!$B$1:$E$157,4,FALSE)</f>
        <v>Major Market</v>
      </c>
      <c r="R2623" s="56" t="str">
        <f>HLOOKUP(Coffee_data[[#This Row],[ProductId]],Product!$B$4:$O$7,2,FALSE)</f>
        <v>Decaf</v>
      </c>
      <c r="S2623" s="56" t="str">
        <f>HLOOKUP(Coffee_data[[#This Row],[ProductId]],Product!$B$4:$O$7,3,FALSE)</f>
        <v>Coffee</v>
      </c>
      <c r="T2623" s="56" t="str">
        <f>HLOOKUP(Coffee_data[[#This Row],[ProductId]],Product!$B$4:$O$7,4,FALSE)</f>
        <v>Decaf Irish Cream</v>
      </c>
    </row>
    <row r="2624" spans="1:20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191</v>
      </c>
      <c r="J2624">
        <v>230</v>
      </c>
      <c r="K2624">
        <v>446</v>
      </c>
      <c r="L2624">
        <v>310</v>
      </c>
      <c r="M2624">
        <v>4</v>
      </c>
      <c r="N2624" s="2">
        <v>42063</v>
      </c>
      <c r="O2624" s="19" t="str">
        <f>VLOOKUP(Coffee_data[[#This Row],[Area Code]],Location!$B$1:$E$157,2,FALSE)</f>
        <v>California</v>
      </c>
      <c r="P2624" s="19" t="str">
        <f>VLOOKUP(Coffee_data[[#This Row],[Area Code]],Location!$B$1:$E$157,3,FALSE)</f>
        <v>West</v>
      </c>
      <c r="Q2624" s="19" t="str">
        <f>VLOOKUP(Coffee_data[[#This Row],[Area Code]],Location!$B$1:$E$157,4,FALSE)</f>
        <v>Major Market</v>
      </c>
      <c r="R2624" s="56" t="str">
        <f>HLOOKUP(Coffee_data[[#This Row],[ProductId]],Product!$B$4:$O$7,2,FALSE)</f>
        <v>Regular</v>
      </c>
      <c r="S2624" s="56" t="str">
        <f>HLOOKUP(Coffee_data[[#This Row],[ProductId]],Product!$B$4:$O$7,3,FALSE)</f>
        <v>Espresso</v>
      </c>
      <c r="T2624" s="56" t="str">
        <f>HLOOKUP(Coffee_data[[#This Row],[ProductId]],Product!$B$4:$O$7,4,FALSE)</f>
        <v>Caffe Latte</v>
      </c>
    </row>
    <row r="2625" spans="1:20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152</v>
      </c>
      <c r="J2625">
        <v>160</v>
      </c>
      <c r="K2625">
        <v>260</v>
      </c>
      <c r="L2625">
        <v>775</v>
      </c>
      <c r="M2625">
        <v>8</v>
      </c>
      <c r="N2625" s="2">
        <v>42063</v>
      </c>
      <c r="O2625" s="19" t="str">
        <f>VLOOKUP(Coffee_data[[#This Row],[Area Code]],Location!$B$1:$E$157,2,FALSE)</f>
        <v>Nevada</v>
      </c>
      <c r="P2625" s="19" t="str">
        <f>VLOOKUP(Coffee_data[[#This Row],[Area Code]],Location!$B$1:$E$157,3,FALSE)</f>
        <v>West</v>
      </c>
      <c r="Q2625" s="19" t="str">
        <f>VLOOKUP(Coffee_data[[#This Row],[Area Code]],Location!$B$1:$E$157,4,FALSE)</f>
        <v>Small Market</v>
      </c>
      <c r="R2625" s="56" t="str">
        <f>HLOOKUP(Coffee_data[[#This Row],[ProductId]],Product!$B$4:$O$7,2,FALSE)</f>
        <v>Decaf</v>
      </c>
      <c r="S2625" s="56" t="str">
        <f>HLOOKUP(Coffee_data[[#This Row],[ProductId]],Product!$B$4:$O$7,3,FALSE)</f>
        <v>Herbal Tea</v>
      </c>
      <c r="T2625" s="56" t="str">
        <f>HLOOKUP(Coffee_data[[#This Row],[ProductId]],Product!$B$4:$O$7,4,FALSE)</f>
        <v>Chamomile</v>
      </c>
    </row>
    <row r="2626" spans="1:20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68</v>
      </c>
      <c r="J2626">
        <v>190</v>
      </c>
      <c r="K2626">
        <v>311</v>
      </c>
      <c r="L2626">
        <v>702</v>
      </c>
      <c r="M2626">
        <v>9</v>
      </c>
      <c r="N2626" s="2">
        <v>42063</v>
      </c>
      <c r="O2626" s="19" t="str">
        <f>VLOOKUP(Coffee_data[[#This Row],[Area Code]],Location!$B$1:$E$157,2,FALSE)</f>
        <v>Nevada</v>
      </c>
      <c r="P2626" s="19" t="str">
        <f>VLOOKUP(Coffee_data[[#This Row],[Area Code]],Location!$B$1:$E$157,3,FALSE)</f>
        <v>West</v>
      </c>
      <c r="Q2626" s="19" t="str">
        <f>VLOOKUP(Coffee_data[[#This Row],[Area Code]],Location!$B$1:$E$157,4,FALSE)</f>
        <v>Small Market</v>
      </c>
      <c r="R2626" s="56" t="str">
        <f>HLOOKUP(Coffee_data[[#This Row],[ProductId]],Product!$B$4:$O$7,2,FALSE)</f>
        <v>Decaf</v>
      </c>
      <c r="S2626" s="56" t="str">
        <f>HLOOKUP(Coffee_data[[#This Row],[ProductId]],Product!$B$4:$O$7,3,FALSE)</f>
        <v>Herbal Tea</v>
      </c>
      <c r="T2626" s="56" t="str">
        <f>HLOOKUP(Coffee_data[[#This Row],[ProductId]],Product!$B$4:$O$7,4,FALSE)</f>
        <v>Lemon</v>
      </c>
    </row>
    <row r="2627" spans="1:20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100</v>
      </c>
      <c r="J2627">
        <v>140</v>
      </c>
      <c r="K2627">
        <v>220</v>
      </c>
      <c r="L2627">
        <v>775</v>
      </c>
      <c r="M2627">
        <v>10</v>
      </c>
      <c r="N2627" s="2">
        <v>42063</v>
      </c>
      <c r="O2627" s="19" t="str">
        <f>VLOOKUP(Coffee_data[[#This Row],[Area Code]],Location!$B$1:$E$157,2,FALSE)</f>
        <v>Nevada</v>
      </c>
      <c r="P2627" s="19" t="str">
        <f>VLOOKUP(Coffee_data[[#This Row],[Area Code]],Location!$B$1:$E$157,3,FALSE)</f>
        <v>West</v>
      </c>
      <c r="Q2627" s="19" t="str">
        <f>VLOOKUP(Coffee_data[[#This Row],[Area Code]],Location!$B$1:$E$157,4,FALSE)</f>
        <v>Small Market</v>
      </c>
      <c r="R2627" s="56" t="str">
        <f>HLOOKUP(Coffee_data[[#This Row],[ProductId]],Product!$B$4:$O$7,2,FALSE)</f>
        <v>Decaf</v>
      </c>
      <c r="S2627" s="56" t="str">
        <f>HLOOKUP(Coffee_data[[#This Row],[ProductId]],Product!$B$4:$O$7,3,FALSE)</f>
        <v>Herbal Tea</v>
      </c>
      <c r="T2627" s="56" t="str">
        <f>HLOOKUP(Coffee_data[[#This Row],[ProductId]],Product!$B$4:$O$7,4,FALSE)</f>
        <v>Mint</v>
      </c>
    </row>
    <row r="2628" spans="1:20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103</v>
      </c>
      <c r="J2628">
        <v>220</v>
      </c>
      <c r="K2628">
        <v>391</v>
      </c>
      <c r="L2628">
        <v>702</v>
      </c>
      <c r="M2628">
        <v>11</v>
      </c>
      <c r="N2628" s="2">
        <v>42063</v>
      </c>
      <c r="O2628" s="19" t="str">
        <f>VLOOKUP(Coffee_data[[#This Row],[Area Code]],Location!$B$1:$E$157,2,FALSE)</f>
        <v>Nevada</v>
      </c>
      <c r="P2628" s="19" t="str">
        <f>VLOOKUP(Coffee_data[[#This Row],[Area Code]],Location!$B$1:$E$157,3,FALSE)</f>
        <v>West</v>
      </c>
      <c r="Q2628" s="19" t="str">
        <f>VLOOKUP(Coffee_data[[#This Row],[Area Code]],Location!$B$1:$E$157,4,FALSE)</f>
        <v>Small Market</v>
      </c>
      <c r="R2628" s="56" t="str">
        <f>HLOOKUP(Coffee_data[[#This Row],[ProductId]],Product!$B$4:$O$7,2,FALSE)</f>
        <v>Regular</v>
      </c>
      <c r="S2628" s="56" t="str">
        <f>HLOOKUP(Coffee_data[[#This Row],[ProductId]],Product!$B$4:$O$7,3,FALSE)</f>
        <v>Tea</v>
      </c>
      <c r="T2628" s="56" t="str">
        <f>HLOOKUP(Coffee_data[[#This Row],[ProductId]],Product!$B$4:$O$7,4,FALSE)</f>
        <v>Darjeeling</v>
      </c>
    </row>
    <row r="2629" spans="1:20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171</v>
      </c>
      <c r="J2629">
        <v>170</v>
      </c>
      <c r="K2629">
        <v>308</v>
      </c>
      <c r="L2629">
        <v>775</v>
      </c>
      <c r="M2629">
        <v>12</v>
      </c>
      <c r="N2629" s="2">
        <v>42063</v>
      </c>
      <c r="O2629" s="19" t="str">
        <f>VLOOKUP(Coffee_data[[#This Row],[Area Code]],Location!$B$1:$E$157,2,FALSE)</f>
        <v>Nevada</v>
      </c>
      <c r="P2629" s="19" t="str">
        <f>VLOOKUP(Coffee_data[[#This Row],[Area Code]],Location!$B$1:$E$157,3,FALSE)</f>
        <v>West</v>
      </c>
      <c r="Q2629" s="19" t="str">
        <f>VLOOKUP(Coffee_data[[#This Row],[Area Code]],Location!$B$1:$E$157,4,FALSE)</f>
        <v>Small Market</v>
      </c>
      <c r="R2629" s="56" t="str">
        <f>HLOOKUP(Coffee_data[[#This Row],[ProductId]],Product!$B$4:$O$7,2,FALSE)</f>
        <v>Regular</v>
      </c>
      <c r="S2629" s="56" t="str">
        <f>HLOOKUP(Coffee_data[[#This Row],[ProductId]],Product!$B$4:$O$7,3,FALSE)</f>
        <v>Tea</v>
      </c>
      <c r="T2629" s="56" t="str">
        <f>HLOOKUP(Coffee_data[[#This Row],[ProductId]],Product!$B$4:$O$7,4,FALSE)</f>
        <v>Earl Grey</v>
      </c>
    </row>
    <row r="2630" spans="1:20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99</v>
      </c>
      <c r="J2630">
        <v>-160</v>
      </c>
      <c r="K2630">
        <v>0</v>
      </c>
      <c r="L2630">
        <v>775</v>
      </c>
      <c r="M2630">
        <v>13</v>
      </c>
      <c r="N2630" s="2">
        <v>42063</v>
      </c>
      <c r="O2630" s="19" t="str">
        <f>VLOOKUP(Coffee_data[[#This Row],[Area Code]],Location!$B$1:$E$157,2,FALSE)</f>
        <v>Nevada</v>
      </c>
      <c r="P2630" s="19" t="str">
        <f>VLOOKUP(Coffee_data[[#This Row],[Area Code]],Location!$B$1:$E$157,3,FALSE)</f>
        <v>West</v>
      </c>
      <c r="Q2630" s="19" t="str">
        <f>VLOOKUP(Coffee_data[[#This Row],[Area Code]],Location!$B$1:$E$157,4,FALSE)</f>
        <v>Small Market</v>
      </c>
      <c r="R2630" s="56" t="str">
        <f>HLOOKUP(Coffee_data[[#This Row],[ProductId]],Product!$B$4:$O$7,2,FALSE)</f>
        <v>Regular</v>
      </c>
      <c r="S2630" s="56" t="str">
        <f>HLOOKUP(Coffee_data[[#This Row],[ProductId]],Product!$B$4:$O$7,3,FALSE)</f>
        <v>Tea</v>
      </c>
      <c r="T2630" s="56" t="str">
        <f>HLOOKUP(Coffee_data[[#This Row],[ProductId]],Product!$B$4:$O$7,4,FALSE)</f>
        <v>Green Tea</v>
      </c>
    </row>
    <row r="2631" spans="1:20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42063</v>
      </c>
      <c r="O2631" s="19" t="str">
        <f>VLOOKUP(Coffee_data[[#This Row],[Area Code]],Location!$B$1:$E$157,2,FALSE)</f>
        <v>Nevada</v>
      </c>
      <c r="P2631" s="19" t="str">
        <f>VLOOKUP(Coffee_data[[#This Row],[Area Code]],Location!$B$1:$E$157,3,FALSE)</f>
        <v>West</v>
      </c>
      <c r="Q2631" s="19" t="str">
        <f>VLOOKUP(Coffee_data[[#This Row],[Area Code]],Location!$B$1:$E$157,4,FALSE)</f>
        <v>Small Market</v>
      </c>
      <c r="R2631" s="56" t="str">
        <f>HLOOKUP(Coffee_data[[#This Row],[ProductId]],Product!$B$4:$O$7,2,FALSE)</f>
        <v>Regular</v>
      </c>
      <c r="S2631" s="56" t="str">
        <f>HLOOKUP(Coffee_data[[#This Row],[ProductId]],Product!$B$4:$O$7,3,FALSE)</f>
        <v>Espresso</v>
      </c>
      <c r="T2631" s="56" t="str">
        <f>HLOOKUP(Coffee_data[[#This Row],[ProductId]],Product!$B$4:$O$7,4,FALSE)</f>
        <v>Caffe Latte</v>
      </c>
    </row>
    <row r="2632" spans="1:20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45</v>
      </c>
      <c r="L2632">
        <v>702</v>
      </c>
      <c r="M2632">
        <v>5</v>
      </c>
      <c r="N2632" s="2">
        <v>42063</v>
      </c>
      <c r="O2632" s="19" t="str">
        <f>VLOOKUP(Coffee_data[[#This Row],[Area Code]],Location!$B$1:$E$157,2,FALSE)</f>
        <v>Nevada</v>
      </c>
      <c r="P2632" s="19" t="str">
        <f>VLOOKUP(Coffee_data[[#This Row],[Area Code]],Location!$B$1:$E$157,3,FALSE)</f>
        <v>West</v>
      </c>
      <c r="Q2632" s="19" t="str">
        <f>VLOOKUP(Coffee_data[[#This Row],[Area Code]],Location!$B$1:$E$157,4,FALSE)</f>
        <v>Small Market</v>
      </c>
      <c r="R2632" s="56" t="str">
        <f>HLOOKUP(Coffee_data[[#This Row],[ProductId]],Product!$B$4:$O$7,2,FALSE)</f>
        <v>Regular</v>
      </c>
      <c r="S2632" s="56" t="str">
        <f>HLOOKUP(Coffee_data[[#This Row],[ProductId]],Product!$B$4:$O$7,3,FALSE)</f>
        <v>Espresso</v>
      </c>
      <c r="T2632" s="56" t="str">
        <f>HLOOKUP(Coffee_data[[#This Row],[ProductId]],Product!$B$4:$O$7,4,FALSE)</f>
        <v>Caffe Mocha</v>
      </c>
    </row>
    <row r="2633" spans="1:20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42063</v>
      </c>
      <c r="O2633" s="19" t="str">
        <f>VLOOKUP(Coffee_data[[#This Row],[Area Code]],Location!$B$1:$E$157,2,FALSE)</f>
        <v>Nevada</v>
      </c>
      <c r="P2633" s="19" t="str">
        <f>VLOOKUP(Coffee_data[[#This Row],[Area Code]],Location!$B$1:$E$157,3,FALSE)</f>
        <v>West</v>
      </c>
      <c r="Q2633" s="19" t="str">
        <f>VLOOKUP(Coffee_data[[#This Row],[Area Code]],Location!$B$1:$E$157,4,FALSE)</f>
        <v>Small Market</v>
      </c>
      <c r="R2633" s="56" t="str">
        <f>HLOOKUP(Coffee_data[[#This Row],[ProductId]],Product!$B$4:$O$7,2,FALSE)</f>
        <v>Decaf</v>
      </c>
      <c r="S2633" s="56" t="str">
        <f>HLOOKUP(Coffee_data[[#This Row],[ProductId]],Product!$B$4:$O$7,3,FALSE)</f>
        <v>Espresso</v>
      </c>
      <c r="T2633" s="56" t="str">
        <f>HLOOKUP(Coffee_data[[#This Row],[ProductId]],Product!$B$4:$O$7,4,FALSE)</f>
        <v>Decaf Espresso</v>
      </c>
    </row>
    <row r="2634" spans="1:20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42</v>
      </c>
      <c r="J2634">
        <v>50</v>
      </c>
      <c r="K2634">
        <v>92</v>
      </c>
      <c r="L2634">
        <v>702</v>
      </c>
      <c r="M2634">
        <v>2</v>
      </c>
      <c r="N2634" s="2">
        <v>42063</v>
      </c>
      <c r="O2634" s="19" t="str">
        <f>VLOOKUP(Coffee_data[[#This Row],[Area Code]],Location!$B$1:$E$157,2,FALSE)</f>
        <v>Nevada</v>
      </c>
      <c r="P2634" s="19" t="str">
        <f>VLOOKUP(Coffee_data[[#This Row],[Area Code]],Location!$B$1:$E$157,3,FALSE)</f>
        <v>West</v>
      </c>
      <c r="Q2634" s="19" t="str">
        <f>VLOOKUP(Coffee_data[[#This Row],[Area Code]],Location!$B$1:$E$157,4,FALSE)</f>
        <v>Small Market</v>
      </c>
      <c r="R2634" s="56" t="str">
        <f>HLOOKUP(Coffee_data[[#This Row],[ProductId]],Product!$B$4:$O$7,2,FALSE)</f>
        <v>Regular</v>
      </c>
      <c r="S2634" s="56" t="str">
        <f>HLOOKUP(Coffee_data[[#This Row],[ProductId]],Product!$B$4:$O$7,3,FALSE)</f>
        <v>Coffee</v>
      </c>
      <c r="T2634" s="56" t="str">
        <f>HLOOKUP(Coffee_data[[#This Row],[ProductId]],Product!$B$4:$O$7,4,FALSE)</f>
        <v>Columbian</v>
      </c>
    </row>
    <row r="2635" spans="1:20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27</v>
      </c>
      <c r="J2635">
        <v>40</v>
      </c>
      <c r="K2635">
        <v>70</v>
      </c>
      <c r="L2635">
        <v>775</v>
      </c>
      <c r="M2635">
        <v>3</v>
      </c>
      <c r="N2635" s="2">
        <v>42063</v>
      </c>
      <c r="O2635" s="19" t="str">
        <f>VLOOKUP(Coffee_data[[#This Row],[Area Code]],Location!$B$1:$E$157,2,FALSE)</f>
        <v>Nevada</v>
      </c>
      <c r="P2635" s="19" t="str">
        <f>VLOOKUP(Coffee_data[[#This Row],[Area Code]],Location!$B$1:$E$157,3,FALSE)</f>
        <v>West</v>
      </c>
      <c r="Q2635" s="19" t="str">
        <f>VLOOKUP(Coffee_data[[#This Row],[Area Code]],Location!$B$1:$E$157,4,FALSE)</f>
        <v>Small Market</v>
      </c>
      <c r="R2635" s="56" t="str">
        <f>HLOOKUP(Coffee_data[[#This Row],[ProductId]],Product!$B$4:$O$7,2,FALSE)</f>
        <v>Decaf</v>
      </c>
      <c r="S2635" s="56" t="str">
        <f>HLOOKUP(Coffee_data[[#This Row],[ProductId]],Product!$B$4:$O$7,3,FALSE)</f>
        <v>Coffee</v>
      </c>
      <c r="T2635" s="56" t="str">
        <f>HLOOKUP(Coffee_data[[#This Row],[ProductId]],Product!$B$4:$O$7,4,FALSE)</f>
        <v>Decaf Irish Cream</v>
      </c>
    </row>
    <row r="2636" spans="1:20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22</v>
      </c>
      <c r="J2636">
        <v>50</v>
      </c>
      <c r="K2636">
        <v>88</v>
      </c>
      <c r="L2636">
        <v>503</v>
      </c>
      <c r="M2636">
        <v>8</v>
      </c>
      <c r="N2636" s="2">
        <v>42063</v>
      </c>
      <c r="O2636" s="19" t="str">
        <f>VLOOKUP(Coffee_data[[#This Row],[Area Code]],Location!$B$1:$E$157,2,FALSE)</f>
        <v>Oregon</v>
      </c>
      <c r="P2636" s="19" t="str">
        <f>VLOOKUP(Coffee_data[[#This Row],[Area Code]],Location!$B$1:$E$157,3,FALSE)</f>
        <v>West</v>
      </c>
      <c r="Q2636" s="19" t="str">
        <f>VLOOKUP(Coffee_data[[#This Row],[Area Code]],Location!$B$1:$E$157,4,FALSE)</f>
        <v>Small Market</v>
      </c>
      <c r="R2636" s="56" t="str">
        <f>HLOOKUP(Coffee_data[[#This Row],[ProductId]],Product!$B$4:$O$7,2,FALSE)</f>
        <v>Decaf</v>
      </c>
      <c r="S2636" s="56" t="str">
        <f>HLOOKUP(Coffee_data[[#This Row],[ProductId]],Product!$B$4:$O$7,3,FALSE)</f>
        <v>Herbal Tea</v>
      </c>
      <c r="T2636" s="56" t="str">
        <f>HLOOKUP(Coffee_data[[#This Row],[ProductId]],Product!$B$4:$O$7,4,FALSE)</f>
        <v>Chamomile</v>
      </c>
    </row>
    <row r="2637" spans="1:20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89</v>
      </c>
      <c r="L2637">
        <v>503</v>
      </c>
      <c r="M2637">
        <v>9</v>
      </c>
      <c r="N2637" s="2">
        <v>42063</v>
      </c>
      <c r="O2637" s="19" t="str">
        <f>VLOOKUP(Coffee_data[[#This Row],[Area Code]],Location!$B$1:$E$157,2,FALSE)</f>
        <v>Oregon</v>
      </c>
      <c r="P2637" s="19" t="str">
        <f>VLOOKUP(Coffee_data[[#This Row],[Area Code]],Location!$B$1:$E$157,3,FALSE)</f>
        <v>West</v>
      </c>
      <c r="Q2637" s="19" t="str">
        <f>VLOOKUP(Coffee_data[[#This Row],[Area Code]],Location!$B$1:$E$157,4,FALSE)</f>
        <v>Small Market</v>
      </c>
      <c r="R2637" s="56" t="str">
        <f>HLOOKUP(Coffee_data[[#This Row],[ProductId]],Product!$B$4:$O$7,2,FALSE)</f>
        <v>Decaf</v>
      </c>
      <c r="S2637" s="56" t="str">
        <f>HLOOKUP(Coffee_data[[#This Row],[ProductId]],Product!$B$4:$O$7,3,FALSE)</f>
        <v>Herbal Tea</v>
      </c>
      <c r="T2637" s="56" t="str">
        <f>HLOOKUP(Coffee_data[[#This Row],[ProductId]],Product!$B$4:$O$7,4,FALSE)</f>
        <v>Lemon</v>
      </c>
    </row>
    <row r="2638" spans="1:20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42063</v>
      </c>
      <c r="O2638" s="19" t="str">
        <f>VLOOKUP(Coffee_data[[#This Row],[Area Code]],Location!$B$1:$E$157,2,FALSE)</f>
        <v>Oregon</v>
      </c>
      <c r="P2638" s="19" t="str">
        <f>VLOOKUP(Coffee_data[[#This Row],[Area Code]],Location!$B$1:$E$157,3,FALSE)</f>
        <v>West</v>
      </c>
      <c r="Q2638" s="19" t="str">
        <f>VLOOKUP(Coffee_data[[#This Row],[Area Code]],Location!$B$1:$E$157,4,FALSE)</f>
        <v>Small Market</v>
      </c>
      <c r="R2638" s="56" t="str">
        <f>HLOOKUP(Coffee_data[[#This Row],[ProductId]],Product!$B$4:$O$7,2,FALSE)</f>
        <v>Regular</v>
      </c>
      <c r="S2638" s="56" t="str">
        <f>HLOOKUP(Coffee_data[[#This Row],[ProductId]],Product!$B$4:$O$7,3,FALSE)</f>
        <v>Tea</v>
      </c>
      <c r="T2638" s="56" t="str">
        <f>HLOOKUP(Coffee_data[[#This Row],[ProductId]],Product!$B$4:$O$7,4,FALSE)</f>
        <v>Darjeeling</v>
      </c>
    </row>
    <row r="2639" spans="1:20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62</v>
      </c>
      <c r="J2639">
        <v>90</v>
      </c>
      <c r="K2639">
        <v>140</v>
      </c>
      <c r="L2639">
        <v>971</v>
      </c>
      <c r="M2639">
        <v>12</v>
      </c>
      <c r="N2639" s="2">
        <v>42063</v>
      </c>
      <c r="O2639" s="19" t="str">
        <f>VLOOKUP(Coffee_data[[#This Row],[Area Code]],Location!$B$1:$E$157,2,FALSE)</f>
        <v>Oregon</v>
      </c>
      <c r="P2639" s="19" t="str">
        <f>VLOOKUP(Coffee_data[[#This Row],[Area Code]],Location!$B$1:$E$157,3,FALSE)</f>
        <v>West</v>
      </c>
      <c r="Q2639" s="19" t="str">
        <f>VLOOKUP(Coffee_data[[#This Row],[Area Code]],Location!$B$1:$E$157,4,FALSE)</f>
        <v>Small Market</v>
      </c>
      <c r="R2639" s="56" t="str">
        <f>HLOOKUP(Coffee_data[[#This Row],[ProductId]],Product!$B$4:$O$7,2,FALSE)</f>
        <v>Regular</v>
      </c>
      <c r="S2639" s="56" t="str">
        <f>HLOOKUP(Coffee_data[[#This Row],[ProductId]],Product!$B$4:$O$7,3,FALSE)</f>
        <v>Tea</v>
      </c>
      <c r="T2639" s="56" t="str">
        <f>HLOOKUP(Coffee_data[[#This Row],[ProductId]],Product!$B$4:$O$7,4,FALSE)</f>
        <v>Earl Grey</v>
      </c>
    </row>
    <row r="2640" spans="1:20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153</v>
      </c>
      <c r="L2640">
        <v>971</v>
      </c>
      <c r="M2640">
        <v>13</v>
      </c>
      <c r="N2640" s="2">
        <v>42063</v>
      </c>
      <c r="O2640" s="19" t="str">
        <f>VLOOKUP(Coffee_data[[#This Row],[Area Code]],Location!$B$1:$E$157,2,FALSE)</f>
        <v>Oregon</v>
      </c>
      <c r="P2640" s="19" t="str">
        <f>VLOOKUP(Coffee_data[[#This Row],[Area Code]],Location!$B$1:$E$157,3,FALSE)</f>
        <v>West</v>
      </c>
      <c r="Q2640" s="19" t="str">
        <f>VLOOKUP(Coffee_data[[#This Row],[Area Code]],Location!$B$1:$E$157,4,FALSE)</f>
        <v>Small Market</v>
      </c>
      <c r="R2640" s="56" t="str">
        <f>HLOOKUP(Coffee_data[[#This Row],[ProductId]],Product!$B$4:$O$7,2,FALSE)</f>
        <v>Regular</v>
      </c>
      <c r="S2640" s="56" t="str">
        <f>HLOOKUP(Coffee_data[[#This Row],[ProductId]],Product!$B$4:$O$7,3,FALSE)</f>
        <v>Tea</v>
      </c>
      <c r="T2640" s="56" t="str">
        <f>HLOOKUP(Coffee_data[[#This Row],[ProductId]],Product!$B$4:$O$7,4,FALSE)</f>
        <v>Green Tea</v>
      </c>
    </row>
    <row r="2641" spans="1:20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124</v>
      </c>
      <c r="L2641">
        <v>503</v>
      </c>
      <c r="M2641">
        <v>4</v>
      </c>
      <c r="N2641" s="2">
        <v>42063</v>
      </c>
      <c r="O2641" s="19" t="str">
        <f>VLOOKUP(Coffee_data[[#This Row],[Area Code]],Location!$B$1:$E$157,2,FALSE)</f>
        <v>Oregon</v>
      </c>
      <c r="P2641" s="19" t="str">
        <f>VLOOKUP(Coffee_data[[#This Row],[Area Code]],Location!$B$1:$E$157,3,FALSE)</f>
        <v>West</v>
      </c>
      <c r="Q2641" s="19" t="str">
        <f>VLOOKUP(Coffee_data[[#This Row],[Area Code]],Location!$B$1:$E$157,4,FALSE)</f>
        <v>Small Market</v>
      </c>
      <c r="R2641" s="56" t="str">
        <f>HLOOKUP(Coffee_data[[#This Row],[ProductId]],Product!$B$4:$O$7,2,FALSE)</f>
        <v>Regular</v>
      </c>
      <c r="S2641" s="56" t="str">
        <f>HLOOKUP(Coffee_data[[#This Row],[ProductId]],Product!$B$4:$O$7,3,FALSE)</f>
        <v>Espresso</v>
      </c>
      <c r="T2641" s="56" t="str">
        <f>HLOOKUP(Coffee_data[[#This Row],[ProductId]],Product!$B$4:$O$7,4,FALSE)</f>
        <v>Caffe Latte</v>
      </c>
    </row>
    <row r="2642" spans="1:20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45</v>
      </c>
      <c r="J2642">
        <v>70</v>
      </c>
      <c r="K2642">
        <v>125</v>
      </c>
      <c r="L2642">
        <v>503</v>
      </c>
      <c r="M2642">
        <v>5</v>
      </c>
      <c r="N2642" s="2">
        <v>42063</v>
      </c>
      <c r="O2642" s="19" t="str">
        <f>VLOOKUP(Coffee_data[[#This Row],[Area Code]],Location!$B$1:$E$157,2,FALSE)</f>
        <v>Oregon</v>
      </c>
      <c r="P2642" s="19" t="str">
        <f>VLOOKUP(Coffee_data[[#This Row],[Area Code]],Location!$B$1:$E$157,3,FALSE)</f>
        <v>West</v>
      </c>
      <c r="Q2642" s="19" t="str">
        <f>VLOOKUP(Coffee_data[[#This Row],[Area Code]],Location!$B$1:$E$157,4,FALSE)</f>
        <v>Small Market</v>
      </c>
      <c r="R2642" s="56" t="str">
        <f>HLOOKUP(Coffee_data[[#This Row],[ProductId]],Product!$B$4:$O$7,2,FALSE)</f>
        <v>Regular</v>
      </c>
      <c r="S2642" s="56" t="str">
        <f>HLOOKUP(Coffee_data[[#This Row],[ProductId]],Product!$B$4:$O$7,3,FALSE)</f>
        <v>Espresso</v>
      </c>
      <c r="T2642" s="56" t="str">
        <f>HLOOKUP(Coffee_data[[#This Row],[ProductId]],Product!$B$4:$O$7,4,FALSE)</f>
        <v>Caffe Mocha</v>
      </c>
    </row>
    <row r="2643" spans="1:20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194</v>
      </c>
      <c r="J2643">
        <v>160</v>
      </c>
      <c r="K2643">
        <v>316</v>
      </c>
      <c r="L2643">
        <v>503</v>
      </c>
      <c r="M2643">
        <v>6</v>
      </c>
      <c r="N2643" s="2">
        <v>42063</v>
      </c>
      <c r="O2643" s="19" t="str">
        <f>VLOOKUP(Coffee_data[[#This Row],[Area Code]],Location!$B$1:$E$157,2,FALSE)</f>
        <v>Oregon</v>
      </c>
      <c r="P2643" s="19" t="str">
        <f>VLOOKUP(Coffee_data[[#This Row],[Area Code]],Location!$B$1:$E$157,3,FALSE)</f>
        <v>West</v>
      </c>
      <c r="Q2643" s="19" t="str">
        <f>VLOOKUP(Coffee_data[[#This Row],[Area Code]],Location!$B$1:$E$157,4,FALSE)</f>
        <v>Small Market</v>
      </c>
      <c r="R2643" s="56" t="str">
        <f>HLOOKUP(Coffee_data[[#This Row],[ProductId]],Product!$B$4:$O$7,2,FALSE)</f>
        <v>Decaf</v>
      </c>
      <c r="S2643" s="56" t="str">
        <f>HLOOKUP(Coffee_data[[#This Row],[ProductId]],Product!$B$4:$O$7,3,FALSE)</f>
        <v>Espresso</v>
      </c>
      <c r="T2643" s="56" t="str">
        <f>HLOOKUP(Coffee_data[[#This Row],[ProductId]],Product!$B$4:$O$7,4,FALSE)</f>
        <v>Decaf Espresso</v>
      </c>
    </row>
    <row r="2644" spans="1:20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42063</v>
      </c>
      <c r="O2644" s="19" t="str">
        <f>VLOOKUP(Coffee_data[[#This Row],[Area Code]],Location!$B$1:$E$157,2,FALSE)</f>
        <v>Oregon</v>
      </c>
      <c r="P2644" s="19" t="str">
        <f>VLOOKUP(Coffee_data[[#This Row],[Area Code]],Location!$B$1:$E$157,3,FALSE)</f>
        <v>West</v>
      </c>
      <c r="Q2644" s="19" t="str">
        <f>VLOOKUP(Coffee_data[[#This Row],[Area Code]],Location!$B$1:$E$157,4,FALSE)</f>
        <v>Small Market</v>
      </c>
      <c r="R2644" s="56" t="str">
        <f>HLOOKUP(Coffee_data[[#This Row],[ProductId]],Product!$B$4:$O$7,2,FALSE)</f>
        <v>Regular</v>
      </c>
      <c r="S2644" s="56" t="str">
        <f>HLOOKUP(Coffee_data[[#This Row],[ProductId]],Product!$B$4:$O$7,3,FALSE)</f>
        <v>Coffee</v>
      </c>
      <c r="T2644" s="56" t="str">
        <f>HLOOKUP(Coffee_data[[#This Row],[ProductId]],Product!$B$4:$O$7,4,FALSE)</f>
        <v>Amaretto</v>
      </c>
    </row>
    <row r="2645" spans="1:20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178</v>
      </c>
      <c r="L2645">
        <v>971</v>
      </c>
      <c r="M2645">
        <v>2</v>
      </c>
      <c r="N2645" s="2">
        <v>42063</v>
      </c>
      <c r="O2645" s="19" t="str">
        <f>VLOOKUP(Coffee_data[[#This Row],[Area Code]],Location!$B$1:$E$157,2,FALSE)</f>
        <v>Oregon</v>
      </c>
      <c r="P2645" s="19" t="str">
        <f>VLOOKUP(Coffee_data[[#This Row],[Area Code]],Location!$B$1:$E$157,3,FALSE)</f>
        <v>West</v>
      </c>
      <c r="Q2645" s="19" t="str">
        <f>VLOOKUP(Coffee_data[[#This Row],[Area Code]],Location!$B$1:$E$157,4,FALSE)</f>
        <v>Small Market</v>
      </c>
      <c r="R2645" s="56" t="str">
        <f>HLOOKUP(Coffee_data[[#This Row],[ProductId]],Product!$B$4:$O$7,2,FALSE)</f>
        <v>Regular</v>
      </c>
      <c r="S2645" s="56" t="str">
        <f>HLOOKUP(Coffee_data[[#This Row],[ProductId]],Product!$B$4:$O$7,3,FALSE)</f>
        <v>Coffee</v>
      </c>
      <c r="T2645" s="56" t="str">
        <f>HLOOKUP(Coffee_data[[#This Row],[ProductId]],Product!$B$4:$O$7,4,FALSE)</f>
        <v>Columbian</v>
      </c>
    </row>
    <row r="2646" spans="1:20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63</v>
      </c>
      <c r="J2646">
        <v>90</v>
      </c>
      <c r="K2646">
        <v>147</v>
      </c>
      <c r="L2646">
        <v>971</v>
      </c>
      <c r="M2646">
        <v>3</v>
      </c>
      <c r="N2646" s="2">
        <v>42063</v>
      </c>
      <c r="O2646" s="19" t="str">
        <f>VLOOKUP(Coffee_data[[#This Row],[Area Code]],Location!$B$1:$E$157,2,FALSE)</f>
        <v>Oregon</v>
      </c>
      <c r="P2646" s="19" t="str">
        <f>VLOOKUP(Coffee_data[[#This Row],[Area Code]],Location!$B$1:$E$157,3,FALSE)</f>
        <v>West</v>
      </c>
      <c r="Q2646" s="19" t="str">
        <f>VLOOKUP(Coffee_data[[#This Row],[Area Code]],Location!$B$1:$E$157,4,FALSE)</f>
        <v>Small Market</v>
      </c>
      <c r="R2646" s="56" t="str">
        <f>HLOOKUP(Coffee_data[[#This Row],[ProductId]],Product!$B$4:$O$7,2,FALSE)</f>
        <v>Decaf</v>
      </c>
      <c r="S2646" s="56" t="str">
        <f>HLOOKUP(Coffee_data[[#This Row],[ProductId]],Product!$B$4:$O$7,3,FALSE)</f>
        <v>Coffee</v>
      </c>
      <c r="T2646" s="56" t="str">
        <f>HLOOKUP(Coffee_data[[#This Row],[ProductId]],Product!$B$4:$O$7,4,FALSE)</f>
        <v>Decaf Irish Cream</v>
      </c>
    </row>
    <row r="2647" spans="1:20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107</v>
      </c>
      <c r="J2647">
        <v>170</v>
      </c>
      <c r="K2647">
        <v>262</v>
      </c>
      <c r="L2647">
        <v>360</v>
      </c>
      <c r="M2647">
        <v>8</v>
      </c>
      <c r="N2647" s="2">
        <v>42063</v>
      </c>
      <c r="O2647" s="19" t="str">
        <f>VLOOKUP(Coffee_data[[#This Row],[Area Code]],Location!$B$1:$E$157,2,FALSE)</f>
        <v>Washington</v>
      </c>
      <c r="P2647" s="19" t="str">
        <f>VLOOKUP(Coffee_data[[#This Row],[Area Code]],Location!$B$1:$E$157,3,FALSE)</f>
        <v>West</v>
      </c>
      <c r="Q2647" s="19" t="str">
        <f>VLOOKUP(Coffee_data[[#This Row],[Area Code]],Location!$B$1:$E$157,4,FALSE)</f>
        <v>Small Market</v>
      </c>
      <c r="R2647" s="56" t="str">
        <f>HLOOKUP(Coffee_data[[#This Row],[ProductId]],Product!$B$4:$O$7,2,FALSE)</f>
        <v>Decaf</v>
      </c>
      <c r="S2647" s="56" t="str">
        <f>HLOOKUP(Coffee_data[[#This Row],[ProductId]],Product!$B$4:$O$7,3,FALSE)</f>
        <v>Herbal Tea</v>
      </c>
      <c r="T2647" s="56" t="str">
        <f>HLOOKUP(Coffee_data[[#This Row],[ProductId]],Product!$B$4:$O$7,4,FALSE)</f>
        <v>Chamomile</v>
      </c>
    </row>
    <row r="2648" spans="1:20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61</v>
      </c>
      <c r="L2648">
        <v>509</v>
      </c>
      <c r="M2648">
        <v>9</v>
      </c>
      <c r="N2648" s="2">
        <v>42063</v>
      </c>
      <c r="O2648" s="19" t="str">
        <f>VLOOKUP(Coffee_data[[#This Row],[Area Code]],Location!$B$1:$E$157,2,FALSE)</f>
        <v>Washington</v>
      </c>
      <c r="P2648" s="19" t="str">
        <f>VLOOKUP(Coffee_data[[#This Row],[Area Code]],Location!$B$1:$E$157,3,FALSE)</f>
        <v>West</v>
      </c>
      <c r="Q2648" s="19" t="str">
        <f>VLOOKUP(Coffee_data[[#This Row],[Area Code]],Location!$B$1:$E$157,4,FALSE)</f>
        <v>Small Market</v>
      </c>
      <c r="R2648" s="56" t="str">
        <f>HLOOKUP(Coffee_data[[#This Row],[ProductId]],Product!$B$4:$O$7,2,FALSE)</f>
        <v>Decaf</v>
      </c>
      <c r="S2648" s="56" t="str">
        <f>HLOOKUP(Coffee_data[[#This Row],[ProductId]],Product!$B$4:$O$7,3,FALSE)</f>
        <v>Herbal Tea</v>
      </c>
      <c r="T2648" s="56" t="str">
        <f>HLOOKUP(Coffee_data[[#This Row],[ProductId]],Product!$B$4:$O$7,4,FALSE)</f>
        <v>Lemon</v>
      </c>
    </row>
    <row r="2649" spans="1:20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99</v>
      </c>
      <c r="L2649">
        <v>425</v>
      </c>
      <c r="M2649">
        <v>11</v>
      </c>
      <c r="N2649" s="2">
        <v>42063</v>
      </c>
      <c r="O2649" s="19" t="str">
        <f>VLOOKUP(Coffee_data[[#This Row],[Area Code]],Location!$B$1:$E$157,2,FALSE)</f>
        <v>Washington</v>
      </c>
      <c r="P2649" s="19" t="str">
        <f>VLOOKUP(Coffee_data[[#This Row],[Area Code]],Location!$B$1:$E$157,3,FALSE)</f>
        <v>West</v>
      </c>
      <c r="Q2649" s="19" t="str">
        <f>VLOOKUP(Coffee_data[[#This Row],[Area Code]],Location!$B$1:$E$157,4,FALSE)</f>
        <v>Small Market</v>
      </c>
      <c r="R2649" s="56" t="str">
        <f>HLOOKUP(Coffee_data[[#This Row],[ProductId]],Product!$B$4:$O$7,2,FALSE)</f>
        <v>Regular</v>
      </c>
      <c r="S2649" s="56" t="str">
        <f>HLOOKUP(Coffee_data[[#This Row],[ProductId]],Product!$B$4:$O$7,3,FALSE)</f>
        <v>Tea</v>
      </c>
      <c r="T2649" s="56" t="str">
        <f>HLOOKUP(Coffee_data[[#This Row],[ProductId]],Product!$B$4:$O$7,4,FALSE)</f>
        <v>Darjeeling</v>
      </c>
    </row>
    <row r="2650" spans="1:20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42</v>
      </c>
      <c r="J2650">
        <v>50</v>
      </c>
      <c r="K2650">
        <v>92</v>
      </c>
      <c r="L2650">
        <v>206</v>
      </c>
      <c r="M2650">
        <v>12</v>
      </c>
      <c r="N2650" s="2">
        <v>42063</v>
      </c>
      <c r="O2650" s="19" t="str">
        <f>VLOOKUP(Coffee_data[[#This Row],[Area Code]],Location!$B$1:$E$157,2,FALSE)</f>
        <v>Washington</v>
      </c>
      <c r="P2650" s="19" t="str">
        <f>VLOOKUP(Coffee_data[[#This Row],[Area Code]],Location!$B$1:$E$157,3,FALSE)</f>
        <v>West</v>
      </c>
      <c r="Q2650" s="19" t="str">
        <f>VLOOKUP(Coffee_data[[#This Row],[Area Code]],Location!$B$1:$E$157,4,FALSE)</f>
        <v>Small Market</v>
      </c>
      <c r="R2650" s="56" t="str">
        <f>HLOOKUP(Coffee_data[[#This Row],[ProductId]],Product!$B$4:$O$7,2,FALSE)</f>
        <v>Regular</v>
      </c>
      <c r="S2650" s="56" t="str">
        <f>HLOOKUP(Coffee_data[[#This Row],[ProductId]],Product!$B$4:$O$7,3,FALSE)</f>
        <v>Tea</v>
      </c>
      <c r="T2650" s="56" t="str">
        <f>HLOOKUP(Coffee_data[[#This Row],[ProductId]],Product!$B$4:$O$7,4,FALSE)</f>
        <v>Earl Grey</v>
      </c>
    </row>
    <row r="2651" spans="1:20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42063</v>
      </c>
      <c r="O2651" s="19" t="str">
        <f>VLOOKUP(Coffee_data[[#This Row],[Area Code]],Location!$B$1:$E$157,2,FALSE)</f>
        <v>Washington</v>
      </c>
      <c r="P2651" s="19" t="str">
        <f>VLOOKUP(Coffee_data[[#This Row],[Area Code]],Location!$B$1:$E$157,3,FALSE)</f>
        <v>West</v>
      </c>
      <c r="Q2651" s="19" t="str">
        <f>VLOOKUP(Coffee_data[[#This Row],[Area Code]],Location!$B$1:$E$157,4,FALSE)</f>
        <v>Small Market</v>
      </c>
      <c r="R2651" s="56" t="str">
        <f>HLOOKUP(Coffee_data[[#This Row],[ProductId]],Product!$B$4:$O$7,2,FALSE)</f>
        <v>Regular</v>
      </c>
      <c r="S2651" s="56" t="str">
        <f>HLOOKUP(Coffee_data[[#This Row],[ProductId]],Product!$B$4:$O$7,3,FALSE)</f>
        <v>Tea</v>
      </c>
      <c r="T2651" s="56" t="str">
        <f>HLOOKUP(Coffee_data[[#This Row],[ProductId]],Product!$B$4:$O$7,4,FALSE)</f>
        <v>Green Tea</v>
      </c>
    </row>
    <row r="2652" spans="1:20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104</v>
      </c>
      <c r="L2652">
        <v>425</v>
      </c>
      <c r="M2652">
        <v>4</v>
      </c>
      <c r="N2652" s="2">
        <v>42063</v>
      </c>
      <c r="O2652" s="19" t="str">
        <f>VLOOKUP(Coffee_data[[#This Row],[Area Code]],Location!$B$1:$E$157,2,FALSE)</f>
        <v>Washington</v>
      </c>
      <c r="P2652" s="19" t="str">
        <f>VLOOKUP(Coffee_data[[#This Row],[Area Code]],Location!$B$1:$E$157,3,FALSE)</f>
        <v>West</v>
      </c>
      <c r="Q2652" s="19" t="str">
        <f>VLOOKUP(Coffee_data[[#This Row],[Area Code]],Location!$B$1:$E$157,4,FALSE)</f>
        <v>Small Market</v>
      </c>
      <c r="R2652" s="56" t="str">
        <f>HLOOKUP(Coffee_data[[#This Row],[ProductId]],Product!$B$4:$O$7,2,FALSE)</f>
        <v>Regular</v>
      </c>
      <c r="S2652" s="56" t="str">
        <f>HLOOKUP(Coffee_data[[#This Row],[ProductId]],Product!$B$4:$O$7,3,FALSE)</f>
        <v>Espresso</v>
      </c>
      <c r="T2652" s="56" t="str">
        <f>HLOOKUP(Coffee_data[[#This Row],[ProductId]],Product!$B$4:$O$7,4,FALSE)</f>
        <v>Caffe Latte</v>
      </c>
    </row>
    <row r="2653" spans="1:20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45</v>
      </c>
      <c r="J2653">
        <v>60</v>
      </c>
      <c r="K2653">
        <v>115</v>
      </c>
      <c r="L2653">
        <v>360</v>
      </c>
      <c r="M2653">
        <v>5</v>
      </c>
      <c r="N2653" s="2">
        <v>42063</v>
      </c>
      <c r="O2653" s="19" t="str">
        <f>VLOOKUP(Coffee_data[[#This Row],[Area Code]],Location!$B$1:$E$157,2,FALSE)</f>
        <v>Washington</v>
      </c>
      <c r="P2653" s="19" t="str">
        <f>VLOOKUP(Coffee_data[[#This Row],[Area Code]],Location!$B$1:$E$157,3,FALSE)</f>
        <v>West</v>
      </c>
      <c r="Q2653" s="19" t="str">
        <f>VLOOKUP(Coffee_data[[#This Row],[Area Code]],Location!$B$1:$E$157,4,FALSE)</f>
        <v>Small Market</v>
      </c>
      <c r="R2653" s="56" t="str">
        <f>HLOOKUP(Coffee_data[[#This Row],[ProductId]],Product!$B$4:$O$7,2,FALSE)</f>
        <v>Regular</v>
      </c>
      <c r="S2653" s="56" t="str">
        <f>HLOOKUP(Coffee_data[[#This Row],[ProductId]],Product!$B$4:$O$7,3,FALSE)</f>
        <v>Espresso</v>
      </c>
      <c r="T2653" s="56" t="str">
        <f>HLOOKUP(Coffee_data[[#This Row],[ProductId]],Product!$B$4:$O$7,4,FALSE)</f>
        <v>Caffe Mocha</v>
      </c>
    </row>
    <row r="2654" spans="1:20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66</v>
      </c>
      <c r="J2654">
        <v>80</v>
      </c>
      <c r="K2654">
        <v>146</v>
      </c>
      <c r="L2654">
        <v>206</v>
      </c>
      <c r="M2654">
        <v>6</v>
      </c>
      <c r="N2654" s="2">
        <v>42063</v>
      </c>
      <c r="O2654" s="19" t="str">
        <f>VLOOKUP(Coffee_data[[#This Row],[Area Code]],Location!$B$1:$E$157,2,FALSE)</f>
        <v>Washington</v>
      </c>
      <c r="P2654" s="19" t="str">
        <f>VLOOKUP(Coffee_data[[#This Row],[Area Code]],Location!$B$1:$E$157,3,FALSE)</f>
        <v>West</v>
      </c>
      <c r="Q2654" s="19" t="str">
        <f>VLOOKUP(Coffee_data[[#This Row],[Area Code]],Location!$B$1:$E$157,4,FALSE)</f>
        <v>Small Market</v>
      </c>
      <c r="R2654" s="56" t="str">
        <f>HLOOKUP(Coffee_data[[#This Row],[ProductId]],Product!$B$4:$O$7,2,FALSE)</f>
        <v>Decaf</v>
      </c>
      <c r="S2654" s="56" t="str">
        <f>HLOOKUP(Coffee_data[[#This Row],[ProductId]],Product!$B$4:$O$7,3,FALSE)</f>
        <v>Espresso</v>
      </c>
      <c r="T2654" s="56" t="str">
        <f>HLOOKUP(Coffee_data[[#This Row],[ProductId]],Product!$B$4:$O$7,4,FALSE)</f>
        <v>Decaf Espresso</v>
      </c>
    </row>
    <row r="2655" spans="1:20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68</v>
      </c>
      <c r="J2655">
        <v>110</v>
      </c>
      <c r="K2655">
        <v>182</v>
      </c>
      <c r="L2655">
        <v>509</v>
      </c>
      <c r="M2655">
        <v>2</v>
      </c>
      <c r="N2655" s="2">
        <v>42063</v>
      </c>
      <c r="O2655" s="19" t="str">
        <f>VLOOKUP(Coffee_data[[#This Row],[Area Code]],Location!$B$1:$E$157,2,FALSE)</f>
        <v>Washington</v>
      </c>
      <c r="P2655" s="19" t="str">
        <f>VLOOKUP(Coffee_data[[#This Row],[Area Code]],Location!$B$1:$E$157,3,FALSE)</f>
        <v>West</v>
      </c>
      <c r="Q2655" s="19" t="str">
        <f>VLOOKUP(Coffee_data[[#This Row],[Area Code]],Location!$B$1:$E$157,4,FALSE)</f>
        <v>Small Market</v>
      </c>
      <c r="R2655" s="56" t="str">
        <f>HLOOKUP(Coffee_data[[#This Row],[ProductId]],Product!$B$4:$O$7,2,FALSE)</f>
        <v>Regular</v>
      </c>
      <c r="S2655" s="56" t="str">
        <f>HLOOKUP(Coffee_data[[#This Row],[ProductId]],Product!$B$4:$O$7,3,FALSE)</f>
        <v>Coffee</v>
      </c>
      <c r="T2655" s="56" t="str">
        <f>HLOOKUP(Coffee_data[[#This Row],[ProductId]],Product!$B$4:$O$7,4,FALSE)</f>
        <v>Columbian</v>
      </c>
    </row>
    <row r="2656" spans="1:20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158</v>
      </c>
      <c r="J2656">
        <v>170</v>
      </c>
      <c r="K2656">
        <v>283</v>
      </c>
      <c r="L2656">
        <v>206</v>
      </c>
      <c r="M2656">
        <v>3</v>
      </c>
      <c r="N2656" s="2">
        <v>42063</v>
      </c>
      <c r="O2656" s="19" t="str">
        <f>VLOOKUP(Coffee_data[[#This Row],[Area Code]],Location!$B$1:$E$157,2,FALSE)</f>
        <v>Washington</v>
      </c>
      <c r="P2656" s="19" t="str">
        <f>VLOOKUP(Coffee_data[[#This Row],[Area Code]],Location!$B$1:$E$157,3,FALSE)</f>
        <v>West</v>
      </c>
      <c r="Q2656" s="19" t="str">
        <f>VLOOKUP(Coffee_data[[#This Row],[Area Code]],Location!$B$1:$E$157,4,FALSE)</f>
        <v>Small Market</v>
      </c>
      <c r="R2656" s="56" t="str">
        <f>HLOOKUP(Coffee_data[[#This Row],[ProductId]],Product!$B$4:$O$7,2,FALSE)</f>
        <v>Decaf</v>
      </c>
      <c r="S2656" s="56" t="str">
        <f>HLOOKUP(Coffee_data[[#This Row],[ProductId]],Product!$B$4:$O$7,3,FALSE)</f>
        <v>Coffee</v>
      </c>
      <c r="T2656" s="56" t="str">
        <f>HLOOKUP(Coffee_data[[#This Row],[ProductId]],Product!$B$4:$O$7,4,FALSE)</f>
        <v>Decaf Irish Cream</v>
      </c>
    </row>
    <row r="2657" spans="1:20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153</v>
      </c>
      <c r="J2657">
        <v>150</v>
      </c>
      <c r="K2657">
        <v>272</v>
      </c>
      <c r="L2657">
        <v>720</v>
      </c>
      <c r="M2657">
        <v>8</v>
      </c>
      <c r="N2657" s="2">
        <v>42094</v>
      </c>
      <c r="O2657" s="19" t="str">
        <f>VLOOKUP(Coffee_data[[#This Row],[Area Code]],Location!$B$1:$E$157,2,FALSE)</f>
        <v>Colorado</v>
      </c>
      <c r="P2657" s="19" t="str">
        <f>VLOOKUP(Coffee_data[[#This Row],[Area Code]],Location!$B$1:$E$157,3,FALSE)</f>
        <v>Central</v>
      </c>
      <c r="Q2657" s="19" t="str">
        <f>VLOOKUP(Coffee_data[[#This Row],[Area Code]],Location!$B$1:$E$157,4,FALSE)</f>
        <v>Major Market</v>
      </c>
      <c r="R2657" s="56" t="str">
        <f>HLOOKUP(Coffee_data[[#This Row],[ProductId]],Product!$B$4:$O$7,2,FALSE)</f>
        <v>Decaf</v>
      </c>
      <c r="S2657" s="56" t="str">
        <f>HLOOKUP(Coffee_data[[#This Row],[ProductId]],Product!$B$4:$O$7,3,FALSE)</f>
        <v>Herbal Tea</v>
      </c>
      <c r="T2657" s="56" t="str">
        <f>HLOOKUP(Coffee_data[[#This Row],[ProductId]],Product!$B$4:$O$7,4,FALSE)</f>
        <v>Chamomile</v>
      </c>
    </row>
    <row r="2658" spans="1:20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49</v>
      </c>
      <c r="J2658">
        <v>70</v>
      </c>
      <c r="K2658">
        <v>101</v>
      </c>
      <c r="L2658">
        <v>720</v>
      </c>
      <c r="M2658">
        <v>9</v>
      </c>
      <c r="N2658" s="2">
        <v>42094</v>
      </c>
      <c r="O2658" s="19" t="str">
        <f>VLOOKUP(Coffee_data[[#This Row],[Area Code]],Location!$B$1:$E$157,2,FALSE)</f>
        <v>Colorado</v>
      </c>
      <c r="P2658" s="19" t="str">
        <f>VLOOKUP(Coffee_data[[#This Row],[Area Code]],Location!$B$1:$E$157,3,FALSE)</f>
        <v>Central</v>
      </c>
      <c r="Q2658" s="19" t="str">
        <f>VLOOKUP(Coffee_data[[#This Row],[Area Code]],Location!$B$1:$E$157,4,FALSE)</f>
        <v>Major Market</v>
      </c>
      <c r="R2658" s="56" t="str">
        <f>HLOOKUP(Coffee_data[[#This Row],[ProductId]],Product!$B$4:$O$7,2,FALSE)</f>
        <v>Decaf</v>
      </c>
      <c r="S2658" s="56" t="str">
        <f>HLOOKUP(Coffee_data[[#This Row],[ProductId]],Product!$B$4:$O$7,3,FALSE)</f>
        <v>Herbal Tea</v>
      </c>
      <c r="T2658" s="56" t="str">
        <f>HLOOKUP(Coffee_data[[#This Row],[ProductId]],Product!$B$4:$O$7,4,FALSE)</f>
        <v>Lemon</v>
      </c>
    </row>
    <row r="2659" spans="1:20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42094</v>
      </c>
      <c r="O2659" s="19" t="str">
        <f>VLOOKUP(Coffee_data[[#This Row],[Area Code]],Location!$B$1:$E$157,2,FALSE)</f>
        <v>Colorado</v>
      </c>
      <c r="P2659" s="19" t="str">
        <f>VLOOKUP(Coffee_data[[#This Row],[Area Code]],Location!$B$1:$E$157,3,FALSE)</f>
        <v>Central</v>
      </c>
      <c r="Q2659" s="19" t="str">
        <f>VLOOKUP(Coffee_data[[#This Row],[Area Code]],Location!$B$1:$E$157,4,FALSE)</f>
        <v>Major Market</v>
      </c>
      <c r="R2659" s="56" t="str">
        <f>HLOOKUP(Coffee_data[[#This Row],[ProductId]],Product!$B$4:$O$7,2,FALSE)</f>
        <v>Decaf</v>
      </c>
      <c r="S2659" s="56" t="str">
        <f>HLOOKUP(Coffee_data[[#This Row],[ProductId]],Product!$B$4:$O$7,3,FALSE)</f>
        <v>Herbal Tea</v>
      </c>
      <c r="T2659" s="56" t="str">
        <f>HLOOKUP(Coffee_data[[#This Row],[ProductId]],Product!$B$4:$O$7,4,FALSE)</f>
        <v>Mint</v>
      </c>
    </row>
    <row r="2660" spans="1:20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89</v>
      </c>
      <c r="L2660">
        <v>720</v>
      </c>
      <c r="M2660">
        <v>11</v>
      </c>
      <c r="N2660" s="2">
        <v>42094</v>
      </c>
      <c r="O2660" s="19" t="str">
        <f>VLOOKUP(Coffee_data[[#This Row],[Area Code]],Location!$B$1:$E$157,2,FALSE)</f>
        <v>Colorado</v>
      </c>
      <c r="P2660" s="19" t="str">
        <f>VLOOKUP(Coffee_data[[#This Row],[Area Code]],Location!$B$1:$E$157,3,FALSE)</f>
        <v>Central</v>
      </c>
      <c r="Q2660" s="19" t="str">
        <f>VLOOKUP(Coffee_data[[#This Row],[Area Code]],Location!$B$1:$E$157,4,FALSE)</f>
        <v>Major Market</v>
      </c>
      <c r="R2660" s="56" t="str">
        <f>HLOOKUP(Coffee_data[[#This Row],[ProductId]],Product!$B$4:$O$7,2,FALSE)</f>
        <v>Regular</v>
      </c>
      <c r="S2660" s="56" t="str">
        <f>HLOOKUP(Coffee_data[[#This Row],[ProductId]],Product!$B$4:$O$7,3,FALSE)</f>
        <v>Tea</v>
      </c>
      <c r="T2660" s="56" t="str">
        <f>HLOOKUP(Coffee_data[[#This Row],[ProductId]],Product!$B$4:$O$7,4,FALSE)</f>
        <v>Darjeeling</v>
      </c>
    </row>
    <row r="2661" spans="1:20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38</v>
      </c>
      <c r="J2661">
        <v>70</v>
      </c>
      <c r="K2661">
        <v>132</v>
      </c>
      <c r="L2661">
        <v>303</v>
      </c>
      <c r="M2661">
        <v>12</v>
      </c>
      <c r="N2661" s="2">
        <v>42094</v>
      </c>
      <c r="O2661" s="19" t="str">
        <f>VLOOKUP(Coffee_data[[#This Row],[Area Code]],Location!$B$1:$E$157,2,FALSE)</f>
        <v>Colorado</v>
      </c>
      <c r="P2661" s="19" t="str">
        <f>VLOOKUP(Coffee_data[[#This Row],[Area Code]],Location!$B$1:$E$157,3,FALSE)</f>
        <v>Central</v>
      </c>
      <c r="Q2661" s="19" t="str">
        <f>VLOOKUP(Coffee_data[[#This Row],[Area Code]],Location!$B$1:$E$157,4,FALSE)</f>
        <v>Major Market</v>
      </c>
      <c r="R2661" s="56" t="str">
        <f>HLOOKUP(Coffee_data[[#This Row],[ProductId]],Product!$B$4:$O$7,2,FALSE)</f>
        <v>Regular</v>
      </c>
      <c r="S2661" s="56" t="str">
        <f>HLOOKUP(Coffee_data[[#This Row],[ProductId]],Product!$B$4:$O$7,3,FALSE)</f>
        <v>Tea</v>
      </c>
      <c r="T2661" s="56" t="str">
        <f>HLOOKUP(Coffee_data[[#This Row],[ProductId]],Product!$B$4:$O$7,4,FALSE)</f>
        <v>Earl Grey</v>
      </c>
    </row>
    <row r="2662" spans="1:20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43</v>
      </c>
      <c r="J2662">
        <v>60</v>
      </c>
      <c r="K2662">
        <v>103</v>
      </c>
      <c r="L2662">
        <v>303</v>
      </c>
      <c r="M2662">
        <v>13</v>
      </c>
      <c r="N2662" s="2">
        <v>42094</v>
      </c>
      <c r="O2662" s="19" t="str">
        <f>VLOOKUP(Coffee_data[[#This Row],[Area Code]],Location!$B$1:$E$157,2,FALSE)</f>
        <v>Colorado</v>
      </c>
      <c r="P2662" s="19" t="str">
        <f>VLOOKUP(Coffee_data[[#This Row],[Area Code]],Location!$B$1:$E$157,3,FALSE)</f>
        <v>Central</v>
      </c>
      <c r="Q2662" s="19" t="str">
        <f>VLOOKUP(Coffee_data[[#This Row],[Area Code]],Location!$B$1:$E$157,4,FALSE)</f>
        <v>Major Market</v>
      </c>
      <c r="R2662" s="56" t="str">
        <f>HLOOKUP(Coffee_data[[#This Row],[ProductId]],Product!$B$4:$O$7,2,FALSE)</f>
        <v>Regular</v>
      </c>
      <c r="S2662" s="56" t="str">
        <f>HLOOKUP(Coffee_data[[#This Row],[ProductId]],Product!$B$4:$O$7,3,FALSE)</f>
        <v>Tea</v>
      </c>
      <c r="T2662" s="56" t="str">
        <f>HLOOKUP(Coffee_data[[#This Row],[ProductId]],Product!$B$4:$O$7,4,FALSE)</f>
        <v>Green Tea</v>
      </c>
    </row>
    <row r="2663" spans="1:20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95</v>
      </c>
      <c r="J2663">
        <v>140</v>
      </c>
      <c r="K2663">
        <v>235</v>
      </c>
      <c r="L2663">
        <v>719</v>
      </c>
      <c r="M2663">
        <v>5</v>
      </c>
      <c r="N2663" s="2">
        <v>42094</v>
      </c>
      <c r="O2663" s="19" t="str">
        <f>VLOOKUP(Coffee_data[[#This Row],[Area Code]],Location!$B$1:$E$157,2,FALSE)</f>
        <v>Colorado</v>
      </c>
      <c r="P2663" s="19" t="str">
        <f>VLOOKUP(Coffee_data[[#This Row],[Area Code]],Location!$B$1:$E$157,3,FALSE)</f>
        <v>Central</v>
      </c>
      <c r="Q2663" s="19" t="str">
        <f>VLOOKUP(Coffee_data[[#This Row],[Area Code]],Location!$B$1:$E$157,4,FALSE)</f>
        <v>Major Market</v>
      </c>
      <c r="R2663" s="56" t="str">
        <f>HLOOKUP(Coffee_data[[#This Row],[ProductId]],Product!$B$4:$O$7,2,FALSE)</f>
        <v>Regular</v>
      </c>
      <c r="S2663" s="56" t="str">
        <f>HLOOKUP(Coffee_data[[#This Row],[ProductId]],Product!$B$4:$O$7,3,FALSE)</f>
        <v>Espresso</v>
      </c>
      <c r="T2663" s="56" t="str">
        <f>HLOOKUP(Coffee_data[[#This Row],[ProductId]],Product!$B$4:$O$7,4,FALSE)</f>
        <v>Caffe Mocha</v>
      </c>
    </row>
    <row r="2664" spans="1:20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64</v>
      </c>
      <c r="J2664">
        <v>130</v>
      </c>
      <c r="K2664">
        <v>200</v>
      </c>
      <c r="L2664">
        <v>303</v>
      </c>
      <c r="M2664">
        <v>6</v>
      </c>
      <c r="N2664" s="2">
        <v>42094</v>
      </c>
      <c r="O2664" s="19" t="str">
        <f>VLOOKUP(Coffee_data[[#This Row],[Area Code]],Location!$B$1:$E$157,2,FALSE)</f>
        <v>Colorado</v>
      </c>
      <c r="P2664" s="19" t="str">
        <f>VLOOKUP(Coffee_data[[#This Row],[Area Code]],Location!$B$1:$E$157,3,FALSE)</f>
        <v>Central</v>
      </c>
      <c r="Q2664" s="19" t="str">
        <f>VLOOKUP(Coffee_data[[#This Row],[Area Code]],Location!$B$1:$E$157,4,FALSE)</f>
        <v>Major Market</v>
      </c>
      <c r="R2664" s="56" t="str">
        <f>HLOOKUP(Coffee_data[[#This Row],[ProductId]],Product!$B$4:$O$7,2,FALSE)</f>
        <v>Decaf</v>
      </c>
      <c r="S2664" s="56" t="str">
        <f>HLOOKUP(Coffee_data[[#This Row],[ProductId]],Product!$B$4:$O$7,3,FALSE)</f>
        <v>Espresso</v>
      </c>
      <c r="T2664" s="56" t="str">
        <f>HLOOKUP(Coffee_data[[#This Row],[ProductId]],Product!$B$4:$O$7,4,FALSE)</f>
        <v>Decaf Espresso</v>
      </c>
    </row>
    <row r="2665" spans="1:20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231</v>
      </c>
      <c r="L2665">
        <v>970</v>
      </c>
      <c r="M2665">
        <v>1</v>
      </c>
      <c r="N2665" s="2">
        <v>42094</v>
      </c>
      <c r="O2665" s="19" t="str">
        <f>VLOOKUP(Coffee_data[[#This Row],[Area Code]],Location!$B$1:$E$157,2,FALSE)</f>
        <v>Colorado</v>
      </c>
      <c r="P2665" s="19" t="str">
        <f>VLOOKUP(Coffee_data[[#This Row],[Area Code]],Location!$B$1:$E$157,3,FALSE)</f>
        <v>Central</v>
      </c>
      <c r="Q2665" s="19" t="str">
        <f>VLOOKUP(Coffee_data[[#This Row],[Area Code]],Location!$B$1:$E$157,4,FALSE)</f>
        <v>Major Market</v>
      </c>
      <c r="R2665" s="56" t="str">
        <f>HLOOKUP(Coffee_data[[#This Row],[ProductId]],Product!$B$4:$O$7,2,FALSE)</f>
        <v>Regular</v>
      </c>
      <c r="S2665" s="56" t="str">
        <f>HLOOKUP(Coffee_data[[#This Row],[ProductId]],Product!$B$4:$O$7,3,FALSE)</f>
        <v>Coffee</v>
      </c>
      <c r="T2665" s="56" t="str">
        <f>HLOOKUP(Coffee_data[[#This Row],[ProductId]],Product!$B$4:$O$7,4,FALSE)</f>
        <v>Amaretto</v>
      </c>
    </row>
    <row r="2666" spans="1:20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78</v>
      </c>
      <c r="J2666">
        <v>100</v>
      </c>
      <c r="K2666">
        <v>178</v>
      </c>
      <c r="L2666">
        <v>970</v>
      </c>
      <c r="M2666">
        <v>2</v>
      </c>
      <c r="N2666" s="2">
        <v>42094</v>
      </c>
      <c r="O2666" s="19" t="str">
        <f>VLOOKUP(Coffee_data[[#This Row],[Area Code]],Location!$B$1:$E$157,2,FALSE)</f>
        <v>Colorado</v>
      </c>
      <c r="P2666" s="19" t="str">
        <f>VLOOKUP(Coffee_data[[#This Row],[Area Code]],Location!$B$1:$E$157,3,FALSE)</f>
        <v>Central</v>
      </c>
      <c r="Q2666" s="19" t="str">
        <f>VLOOKUP(Coffee_data[[#This Row],[Area Code]],Location!$B$1:$E$157,4,FALSE)</f>
        <v>Major Market</v>
      </c>
      <c r="R2666" s="56" t="str">
        <f>HLOOKUP(Coffee_data[[#This Row],[ProductId]],Product!$B$4:$O$7,2,FALSE)</f>
        <v>Regular</v>
      </c>
      <c r="S2666" s="56" t="str">
        <f>HLOOKUP(Coffee_data[[#This Row],[ProductId]],Product!$B$4:$O$7,3,FALSE)</f>
        <v>Coffee</v>
      </c>
      <c r="T2666" s="56" t="str">
        <f>HLOOKUP(Coffee_data[[#This Row],[ProductId]],Product!$B$4:$O$7,4,FALSE)</f>
        <v>Columbian</v>
      </c>
    </row>
    <row r="2667" spans="1:20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247</v>
      </c>
      <c r="L2667">
        <v>303</v>
      </c>
      <c r="M2667">
        <v>3</v>
      </c>
      <c r="N2667" s="2">
        <v>42094</v>
      </c>
      <c r="O2667" s="19" t="str">
        <f>VLOOKUP(Coffee_data[[#This Row],[Area Code]],Location!$B$1:$E$157,2,FALSE)</f>
        <v>Colorado</v>
      </c>
      <c r="P2667" s="19" t="str">
        <f>VLOOKUP(Coffee_data[[#This Row],[Area Code]],Location!$B$1:$E$157,3,FALSE)</f>
        <v>Central</v>
      </c>
      <c r="Q2667" s="19" t="str">
        <f>VLOOKUP(Coffee_data[[#This Row],[Area Code]],Location!$B$1:$E$157,4,FALSE)</f>
        <v>Major Market</v>
      </c>
      <c r="R2667" s="56" t="str">
        <f>HLOOKUP(Coffee_data[[#This Row],[ProductId]],Product!$B$4:$O$7,2,FALSE)</f>
        <v>Decaf</v>
      </c>
      <c r="S2667" s="56" t="str">
        <f>HLOOKUP(Coffee_data[[#This Row],[ProductId]],Product!$B$4:$O$7,3,FALSE)</f>
        <v>Coffee</v>
      </c>
      <c r="T2667" s="56" t="str">
        <f>HLOOKUP(Coffee_data[[#This Row],[ProductId]],Product!$B$4:$O$7,4,FALSE)</f>
        <v>Decaf Irish Cream</v>
      </c>
    </row>
    <row r="2668" spans="1:20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78</v>
      </c>
      <c r="J2668">
        <v>120</v>
      </c>
      <c r="K2668">
        <v>182</v>
      </c>
      <c r="L2668">
        <v>847</v>
      </c>
      <c r="M2668">
        <v>8</v>
      </c>
      <c r="N2668" s="2">
        <v>42094</v>
      </c>
      <c r="O2668" s="19" t="str">
        <f>VLOOKUP(Coffee_data[[#This Row],[Area Code]],Location!$B$1:$E$157,2,FALSE)</f>
        <v>Illinois</v>
      </c>
      <c r="P2668" s="19" t="str">
        <f>VLOOKUP(Coffee_data[[#This Row],[Area Code]],Location!$B$1:$E$157,3,FALSE)</f>
        <v>Central</v>
      </c>
      <c r="Q2668" s="19" t="str">
        <f>VLOOKUP(Coffee_data[[#This Row],[Area Code]],Location!$B$1:$E$157,4,FALSE)</f>
        <v>Major Market</v>
      </c>
      <c r="R2668" s="56" t="str">
        <f>HLOOKUP(Coffee_data[[#This Row],[ProductId]],Product!$B$4:$O$7,2,FALSE)</f>
        <v>Decaf</v>
      </c>
      <c r="S2668" s="56" t="str">
        <f>HLOOKUP(Coffee_data[[#This Row],[ProductId]],Product!$B$4:$O$7,3,FALSE)</f>
        <v>Herbal Tea</v>
      </c>
      <c r="T2668" s="56" t="str">
        <f>HLOOKUP(Coffee_data[[#This Row],[ProductId]],Product!$B$4:$O$7,4,FALSE)</f>
        <v>Chamomile</v>
      </c>
    </row>
    <row r="2669" spans="1:20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159</v>
      </c>
      <c r="L2669">
        <v>708</v>
      </c>
      <c r="M2669">
        <v>9</v>
      </c>
      <c r="N2669" s="2">
        <v>42094</v>
      </c>
      <c r="O2669" s="19" t="str">
        <f>VLOOKUP(Coffee_data[[#This Row],[Area Code]],Location!$B$1:$E$157,2,FALSE)</f>
        <v>Illinois</v>
      </c>
      <c r="P2669" s="19" t="str">
        <f>VLOOKUP(Coffee_data[[#This Row],[Area Code]],Location!$B$1:$E$157,3,FALSE)</f>
        <v>Central</v>
      </c>
      <c r="Q2669" s="19" t="str">
        <f>VLOOKUP(Coffee_data[[#This Row],[Area Code]],Location!$B$1:$E$157,4,FALSE)</f>
        <v>Major Market</v>
      </c>
      <c r="R2669" s="56" t="str">
        <f>HLOOKUP(Coffee_data[[#This Row],[ProductId]],Product!$B$4:$O$7,2,FALSE)</f>
        <v>Decaf</v>
      </c>
      <c r="S2669" s="56" t="str">
        <f>HLOOKUP(Coffee_data[[#This Row],[ProductId]],Product!$B$4:$O$7,3,FALSE)</f>
        <v>Herbal Tea</v>
      </c>
      <c r="T2669" s="56" t="str">
        <f>HLOOKUP(Coffee_data[[#This Row],[ProductId]],Product!$B$4:$O$7,4,FALSE)</f>
        <v>Lemon</v>
      </c>
    </row>
    <row r="2670" spans="1:20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200</v>
      </c>
      <c r="L2670">
        <v>815</v>
      </c>
      <c r="M2670">
        <v>10</v>
      </c>
      <c r="N2670" s="2">
        <v>42094</v>
      </c>
      <c r="O2670" s="19" t="str">
        <f>VLOOKUP(Coffee_data[[#This Row],[Area Code]],Location!$B$1:$E$157,2,FALSE)</f>
        <v>Illinois</v>
      </c>
      <c r="P2670" s="19" t="str">
        <f>VLOOKUP(Coffee_data[[#This Row],[Area Code]],Location!$B$1:$E$157,3,FALSE)</f>
        <v>Central</v>
      </c>
      <c r="Q2670" s="19" t="str">
        <f>VLOOKUP(Coffee_data[[#This Row],[Area Code]],Location!$B$1:$E$157,4,FALSE)</f>
        <v>Major Market</v>
      </c>
      <c r="R2670" s="56" t="str">
        <f>HLOOKUP(Coffee_data[[#This Row],[ProductId]],Product!$B$4:$O$7,2,FALSE)</f>
        <v>Decaf</v>
      </c>
      <c r="S2670" s="56" t="str">
        <f>HLOOKUP(Coffee_data[[#This Row],[ProductId]],Product!$B$4:$O$7,3,FALSE)</f>
        <v>Herbal Tea</v>
      </c>
      <c r="T2670" s="56" t="str">
        <f>HLOOKUP(Coffee_data[[#This Row],[ProductId]],Product!$B$4:$O$7,4,FALSE)</f>
        <v>Mint</v>
      </c>
    </row>
    <row r="2671" spans="1:20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42094</v>
      </c>
      <c r="O2671" s="19" t="str">
        <f>VLOOKUP(Coffee_data[[#This Row],[Area Code]],Location!$B$1:$E$157,2,FALSE)</f>
        <v>Illinois</v>
      </c>
      <c r="P2671" s="19" t="str">
        <f>VLOOKUP(Coffee_data[[#This Row],[Area Code]],Location!$B$1:$E$157,3,FALSE)</f>
        <v>Central</v>
      </c>
      <c r="Q2671" s="19" t="str">
        <f>VLOOKUP(Coffee_data[[#This Row],[Area Code]],Location!$B$1:$E$157,4,FALSE)</f>
        <v>Major Market</v>
      </c>
      <c r="R2671" s="56" t="str">
        <f>HLOOKUP(Coffee_data[[#This Row],[ProductId]],Product!$B$4:$O$7,2,FALSE)</f>
        <v>Regular</v>
      </c>
      <c r="S2671" s="56" t="str">
        <f>HLOOKUP(Coffee_data[[#This Row],[ProductId]],Product!$B$4:$O$7,3,FALSE)</f>
        <v>Tea</v>
      </c>
      <c r="T2671" s="56" t="str">
        <f>HLOOKUP(Coffee_data[[#This Row],[ProductId]],Product!$B$4:$O$7,4,FALSE)</f>
        <v>Darjeeling</v>
      </c>
    </row>
    <row r="2672" spans="1:20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38</v>
      </c>
      <c r="J2672">
        <v>90</v>
      </c>
      <c r="K2672">
        <v>140</v>
      </c>
      <c r="L2672">
        <v>773</v>
      </c>
      <c r="M2672">
        <v>12</v>
      </c>
      <c r="N2672" s="2">
        <v>42094</v>
      </c>
      <c r="O2672" s="19" t="str">
        <f>VLOOKUP(Coffee_data[[#This Row],[Area Code]],Location!$B$1:$E$157,2,FALSE)</f>
        <v>Illinois</v>
      </c>
      <c r="P2672" s="19" t="str">
        <f>VLOOKUP(Coffee_data[[#This Row],[Area Code]],Location!$B$1:$E$157,3,FALSE)</f>
        <v>Central</v>
      </c>
      <c r="Q2672" s="19" t="str">
        <f>VLOOKUP(Coffee_data[[#This Row],[Area Code]],Location!$B$1:$E$157,4,FALSE)</f>
        <v>Major Market</v>
      </c>
      <c r="R2672" s="56" t="str">
        <f>HLOOKUP(Coffee_data[[#This Row],[ProductId]],Product!$B$4:$O$7,2,FALSE)</f>
        <v>Regular</v>
      </c>
      <c r="S2672" s="56" t="str">
        <f>HLOOKUP(Coffee_data[[#This Row],[ProductId]],Product!$B$4:$O$7,3,FALSE)</f>
        <v>Tea</v>
      </c>
      <c r="T2672" s="56" t="str">
        <f>HLOOKUP(Coffee_data[[#This Row],[ProductId]],Product!$B$4:$O$7,4,FALSE)</f>
        <v>Earl Grey</v>
      </c>
    </row>
    <row r="2673" spans="1:20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223</v>
      </c>
      <c r="J2673">
        <v>400</v>
      </c>
      <c r="K2673">
        <v>685</v>
      </c>
      <c r="L2673">
        <v>309</v>
      </c>
      <c r="M2673">
        <v>5</v>
      </c>
      <c r="N2673" s="2">
        <v>42094</v>
      </c>
      <c r="O2673" s="19" t="str">
        <f>VLOOKUP(Coffee_data[[#This Row],[Area Code]],Location!$B$1:$E$157,2,FALSE)</f>
        <v>Illinois</v>
      </c>
      <c r="P2673" s="19" t="str">
        <f>VLOOKUP(Coffee_data[[#This Row],[Area Code]],Location!$B$1:$E$157,3,FALSE)</f>
        <v>Central</v>
      </c>
      <c r="Q2673" s="19" t="str">
        <f>VLOOKUP(Coffee_data[[#This Row],[Area Code]],Location!$B$1:$E$157,4,FALSE)</f>
        <v>Major Market</v>
      </c>
      <c r="R2673" s="56" t="str">
        <f>HLOOKUP(Coffee_data[[#This Row],[ProductId]],Product!$B$4:$O$7,2,FALSE)</f>
        <v>Regular</v>
      </c>
      <c r="S2673" s="56" t="str">
        <f>HLOOKUP(Coffee_data[[#This Row],[ProductId]],Product!$B$4:$O$7,3,FALSE)</f>
        <v>Espresso</v>
      </c>
      <c r="T2673" s="56" t="str">
        <f>HLOOKUP(Coffee_data[[#This Row],[ProductId]],Product!$B$4:$O$7,4,FALSE)</f>
        <v>Caffe Mocha</v>
      </c>
    </row>
    <row r="2674" spans="1:20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554</v>
      </c>
      <c r="L2674">
        <v>815</v>
      </c>
      <c r="M2674">
        <v>6</v>
      </c>
      <c r="N2674" s="2">
        <v>42094</v>
      </c>
      <c r="O2674" s="19" t="str">
        <f>VLOOKUP(Coffee_data[[#This Row],[Area Code]],Location!$B$1:$E$157,2,FALSE)</f>
        <v>Illinois</v>
      </c>
      <c r="P2674" s="19" t="str">
        <f>VLOOKUP(Coffee_data[[#This Row],[Area Code]],Location!$B$1:$E$157,3,FALSE)</f>
        <v>Central</v>
      </c>
      <c r="Q2674" s="19" t="str">
        <f>VLOOKUP(Coffee_data[[#This Row],[Area Code]],Location!$B$1:$E$157,4,FALSE)</f>
        <v>Major Market</v>
      </c>
      <c r="R2674" s="56" t="str">
        <f>HLOOKUP(Coffee_data[[#This Row],[ProductId]],Product!$B$4:$O$7,2,FALSE)</f>
        <v>Decaf</v>
      </c>
      <c r="S2674" s="56" t="str">
        <f>HLOOKUP(Coffee_data[[#This Row],[ProductId]],Product!$B$4:$O$7,3,FALSE)</f>
        <v>Espresso</v>
      </c>
      <c r="T2674" s="56" t="str">
        <f>HLOOKUP(Coffee_data[[#This Row],[ProductId]],Product!$B$4:$O$7,4,FALSE)</f>
        <v>Decaf Espresso</v>
      </c>
    </row>
    <row r="2675" spans="1:20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149</v>
      </c>
      <c r="J2675">
        <v>270</v>
      </c>
      <c r="K2675">
        <v>470</v>
      </c>
      <c r="L2675">
        <v>630</v>
      </c>
      <c r="M2675">
        <v>2</v>
      </c>
      <c r="N2675" s="2">
        <v>42094</v>
      </c>
      <c r="O2675" s="19" t="str">
        <f>VLOOKUP(Coffee_data[[#This Row],[Area Code]],Location!$B$1:$E$157,2,FALSE)</f>
        <v>Illinois</v>
      </c>
      <c r="P2675" s="19" t="str">
        <f>VLOOKUP(Coffee_data[[#This Row],[Area Code]],Location!$B$1:$E$157,3,FALSE)</f>
        <v>Central</v>
      </c>
      <c r="Q2675" s="19" t="str">
        <f>VLOOKUP(Coffee_data[[#This Row],[Area Code]],Location!$B$1:$E$157,4,FALSE)</f>
        <v>Major Market</v>
      </c>
      <c r="R2675" s="56" t="str">
        <f>HLOOKUP(Coffee_data[[#This Row],[ProductId]],Product!$B$4:$O$7,2,FALSE)</f>
        <v>Regular</v>
      </c>
      <c r="S2675" s="56" t="str">
        <f>HLOOKUP(Coffee_data[[#This Row],[ProductId]],Product!$B$4:$O$7,3,FALSE)</f>
        <v>Coffee</v>
      </c>
      <c r="T2675" s="56" t="str">
        <f>HLOOKUP(Coffee_data[[#This Row],[ProductId]],Product!$B$4:$O$7,4,FALSE)</f>
        <v>Columbian</v>
      </c>
    </row>
    <row r="2676" spans="1:20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313</v>
      </c>
      <c r="L2676">
        <v>312</v>
      </c>
      <c r="M2676">
        <v>3</v>
      </c>
      <c r="N2676" s="2">
        <v>42094</v>
      </c>
      <c r="O2676" s="19" t="str">
        <f>VLOOKUP(Coffee_data[[#This Row],[Area Code]],Location!$B$1:$E$157,2,FALSE)</f>
        <v>Illinois</v>
      </c>
      <c r="P2676" s="19" t="str">
        <f>VLOOKUP(Coffee_data[[#This Row],[Area Code]],Location!$B$1:$E$157,3,FALSE)</f>
        <v>Central</v>
      </c>
      <c r="Q2676" s="19" t="str">
        <f>VLOOKUP(Coffee_data[[#This Row],[Area Code]],Location!$B$1:$E$157,4,FALSE)</f>
        <v>Major Market</v>
      </c>
      <c r="R2676" s="56" t="str">
        <f>HLOOKUP(Coffee_data[[#This Row],[ProductId]],Product!$B$4:$O$7,2,FALSE)</f>
        <v>Decaf</v>
      </c>
      <c r="S2676" s="56" t="str">
        <f>HLOOKUP(Coffee_data[[#This Row],[ProductId]],Product!$B$4:$O$7,3,FALSE)</f>
        <v>Coffee</v>
      </c>
      <c r="T2676" s="56" t="str">
        <f>HLOOKUP(Coffee_data[[#This Row],[ProductId]],Product!$B$4:$O$7,4,FALSE)</f>
        <v>Decaf Irish Cream</v>
      </c>
    </row>
    <row r="2677" spans="1:20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193</v>
      </c>
      <c r="J2677">
        <v>300</v>
      </c>
      <c r="K2677">
        <v>510</v>
      </c>
      <c r="L2677">
        <v>563</v>
      </c>
      <c r="M2677">
        <v>8</v>
      </c>
      <c r="N2677" s="2">
        <v>42094</v>
      </c>
      <c r="O2677" s="19" t="str">
        <f>VLOOKUP(Coffee_data[[#This Row],[Area Code]],Location!$B$1:$E$157,2,FALSE)</f>
        <v>Iowa</v>
      </c>
      <c r="P2677" s="19" t="str">
        <f>VLOOKUP(Coffee_data[[#This Row],[Area Code]],Location!$B$1:$E$157,3,FALSE)</f>
        <v>Central</v>
      </c>
      <c r="Q2677" s="19" t="str">
        <f>VLOOKUP(Coffee_data[[#This Row],[Area Code]],Location!$B$1:$E$157,4,FALSE)</f>
        <v>Small Market</v>
      </c>
      <c r="R2677" s="56" t="str">
        <f>HLOOKUP(Coffee_data[[#This Row],[ProductId]],Product!$B$4:$O$7,2,FALSE)</f>
        <v>Decaf</v>
      </c>
      <c r="S2677" s="56" t="str">
        <f>HLOOKUP(Coffee_data[[#This Row],[ProductId]],Product!$B$4:$O$7,3,FALSE)</f>
        <v>Herbal Tea</v>
      </c>
      <c r="T2677" s="56" t="str">
        <f>HLOOKUP(Coffee_data[[#This Row],[ProductId]],Product!$B$4:$O$7,4,FALSE)</f>
        <v>Chamomile</v>
      </c>
    </row>
    <row r="2678" spans="1:20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83</v>
      </c>
      <c r="J2678">
        <v>160</v>
      </c>
      <c r="K2678">
        <v>260</v>
      </c>
      <c r="L2678">
        <v>319</v>
      </c>
      <c r="M2678">
        <v>9</v>
      </c>
      <c r="N2678" s="2">
        <v>42094</v>
      </c>
      <c r="O2678" s="19" t="str">
        <f>VLOOKUP(Coffee_data[[#This Row],[Area Code]],Location!$B$1:$E$157,2,FALSE)</f>
        <v>Iowa</v>
      </c>
      <c r="P2678" s="19" t="str">
        <f>VLOOKUP(Coffee_data[[#This Row],[Area Code]],Location!$B$1:$E$157,3,FALSE)</f>
        <v>Central</v>
      </c>
      <c r="Q2678" s="19" t="str">
        <f>VLOOKUP(Coffee_data[[#This Row],[Area Code]],Location!$B$1:$E$157,4,FALSE)</f>
        <v>Small Market</v>
      </c>
      <c r="R2678" s="56" t="str">
        <f>HLOOKUP(Coffee_data[[#This Row],[ProductId]],Product!$B$4:$O$7,2,FALSE)</f>
        <v>Decaf</v>
      </c>
      <c r="S2678" s="56" t="str">
        <f>HLOOKUP(Coffee_data[[#This Row],[ProductId]],Product!$B$4:$O$7,3,FALSE)</f>
        <v>Herbal Tea</v>
      </c>
      <c r="T2678" s="56" t="str">
        <f>HLOOKUP(Coffee_data[[#This Row],[ProductId]],Product!$B$4:$O$7,4,FALSE)</f>
        <v>Lemon</v>
      </c>
    </row>
    <row r="2679" spans="1:20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216</v>
      </c>
      <c r="J2679">
        <v>220</v>
      </c>
      <c r="K2679">
        <v>431</v>
      </c>
      <c r="L2679">
        <v>712</v>
      </c>
      <c r="M2679">
        <v>11</v>
      </c>
      <c r="N2679" s="2">
        <v>42094</v>
      </c>
      <c r="O2679" s="19" t="str">
        <f>VLOOKUP(Coffee_data[[#This Row],[Area Code]],Location!$B$1:$E$157,2,FALSE)</f>
        <v>Iowa</v>
      </c>
      <c r="P2679" s="19" t="str">
        <f>VLOOKUP(Coffee_data[[#This Row],[Area Code]],Location!$B$1:$E$157,3,FALSE)</f>
        <v>Central</v>
      </c>
      <c r="Q2679" s="19" t="str">
        <f>VLOOKUP(Coffee_data[[#This Row],[Area Code]],Location!$B$1:$E$157,4,FALSE)</f>
        <v>Small Market</v>
      </c>
      <c r="R2679" s="56" t="str">
        <f>HLOOKUP(Coffee_data[[#This Row],[ProductId]],Product!$B$4:$O$7,2,FALSE)</f>
        <v>Regular</v>
      </c>
      <c r="S2679" s="56" t="str">
        <f>HLOOKUP(Coffee_data[[#This Row],[ProductId]],Product!$B$4:$O$7,3,FALSE)</f>
        <v>Tea</v>
      </c>
      <c r="T2679" s="56" t="str">
        <f>HLOOKUP(Coffee_data[[#This Row],[ProductId]],Product!$B$4:$O$7,4,FALSE)</f>
        <v>Darjeeling</v>
      </c>
    </row>
    <row r="2680" spans="1:20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172</v>
      </c>
      <c r="J2680">
        <v>280</v>
      </c>
      <c r="K2680">
        <v>512</v>
      </c>
      <c r="L2680">
        <v>563</v>
      </c>
      <c r="M2680">
        <v>12</v>
      </c>
      <c r="N2680" s="2">
        <v>42094</v>
      </c>
      <c r="O2680" s="19" t="str">
        <f>VLOOKUP(Coffee_data[[#This Row],[Area Code]],Location!$B$1:$E$157,2,FALSE)</f>
        <v>Iowa</v>
      </c>
      <c r="P2680" s="19" t="str">
        <f>VLOOKUP(Coffee_data[[#This Row],[Area Code]],Location!$B$1:$E$157,3,FALSE)</f>
        <v>Central</v>
      </c>
      <c r="Q2680" s="19" t="str">
        <f>VLOOKUP(Coffee_data[[#This Row],[Area Code]],Location!$B$1:$E$157,4,FALSE)</f>
        <v>Small Market</v>
      </c>
      <c r="R2680" s="56" t="str">
        <f>HLOOKUP(Coffee_data[[#This Row],[ProductId]],Product!$B$4:$O$7,2,FALSE)</f>
        <v>Regular</v>
      </c>
      <c r="S2680" s="56" t="str">
        <f>HLOOKUP(Coffee_data[[#This Row],[ProductId]],Product!$B$4:$O$7,3,FALSE)</f>
        <v>Tea</v>
      </c>
      <c r="T2680" s="56" t="str">
        <f>HLOOKUP(Coffee_data[[#This Row],[ProductId]],Product!$B$4:$O$7,4,FALSE)</f>
        <v>Earl Grey</v>
      </c>
    </row>
    <row r="2681" spans="1:20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42094</v>
      </c>
      <c r="O2681" s="19" t="str">
        <f>VLOOKUP(Coffee_data[[#This Row],[Area Code]],Location!$B$1:$E$157,2,FALSE)</f>
        <v>Iowa</v>
      </c>
      <c r="P2681" s="19" t="str">
        <f>VLOOKUP(Coffee_data[[#This Row],[Area Code]],Location!$B$1:$E$157,3,FALSE)</f>
        <v>Central</v>
      </c>
      <c r="Q2681" s="19" t="str">
        <f>VLOOKUP(Coffee_data[[#This Row],[Area Code]],Location!$B$1:$E$157,4,FALSE)</f>
        <v>Small Market</v>
      </c>
      <c r="R2681" s="56" t="str">
        <f>HLOOKUP(Coffee_data[[#This Row],[ProductId]],Product!$B$4:$O$7,2,FALSE)</f>
        <v>Regular</v>
      </c>
      <c r="S2681" s="56" t="str">
        <f>HLOOKUP(Coffee_data[[#This Row],[ProductId]],Product!$B$4:$O$7,3,FALSE)</f>
        <v>Espresso</v>
      </c>
      <c r="T2681" s="56" t="str">
        <f>HLOOKUP(Coffee_data[[#This Row],[ProductId]],Product!$B$4:$O$7,4,FALSE)</f>
        <v>Caffe Mocha</v>
      </c>
    </row>
    <row r="2682" spans="1:20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56</v>
      </c>
      <c r="L2682">
        <v>712</v>
      </c>
      <c r="M2682">
        <v>6</v>
      </c>
      <c r="N2682" s="2">
        <v>42094</v>
      </c>
      <c r="O2682" s="19" t="str">
        <f>VLOOKUP(Coffee_data[[#This Row],[Area Code]],Location!$B$1:$E$157,2,FALSE)</f>
        <v>Iowa</v>
      </c>
      <c r="P2682" s="19" t="str">
        <f>VLOOKUP(Coffee_data[[#This Row],[Area Code]],Location!$B$1:$E$157,3,FALSE)</f>
        <v>Central</v>
      </c>
      <c r="Q2682" s="19" t="str">
        <f>VLOOKUP(Coffee_data[[#This Row],[Area Code]],Location!$B$1:$E$157,4,FALSE)</f>
        <v>Small Market</v>
      </c>
      <c r="R2682" s="56" t="str">
        <f>HLOOKUP(Coffee_data[[#This Row],[ProductId]],Product!$B$4:$O$7,2,FALSE)</f>
        <v>Decaf</v>
      </c>
      <c r="S2682" s="56" t="str">
        <f>HLOOKUP(Coffee_data[[#This Row],[ProductId]],Product!$B$4:$O$7,3,FALSE)</f>
        <v>Espresso</v>
      </c>
      <c r="T2682" s="56" t="str">
        <f>HLOOKUP(Coffee_data[[#This Row],[ProductId]],Product!$B$4:$O$7,4,FALSE)</f>
        <v>Decaf Espresso</v>
      </c>
    </row>
    <row r="2683" spans="1:20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41</v>
      </c>
      <c r="L2683">
        <v>515</v>
      </c>
      <c r="M2683">
        <v>1</v>
      </c>
      <c r="N2683" s="2">
        <v>42094</v>
      </c>
      <c r="O2683" s="19" t="str">
        <f>VLOOKUP(Coffee_data[[#This Row],[Area Code]],Location!$B$1:$E$157,2,FALSE)</f>
        <v>Iowa</v>
      </c>
      <c r="P2683" s="19" t="str">
        <f>VLOOKUP(Coffee_data[[#This Row],[Area Code]],Location!$B$1:$E$157,3,FALSE)</f>
        <v>Central</v>
      </c>
      <c r="Q2683" s="19" t="str">
        <f>VLOOKUP(Coffee_data[[#This Row],[Area Code]],Location!$B$1:$E$157,4,FALSE)</f>
        <v>Small Market</v>
      </c>
      <c r="R2683" s="56" t="str">
        <f>HLOOKUP(Coffee_data[[#This Row],[ProductId]],Product!$B$4:$O$7,2,FALSE)</f>
        <v>Regular</v>
      </c>
      <c r="S2683" s="56" t="str">
        <f>HLOOKUP(Coffee_data[[#This Row],[ProductId]],Product!$B$4:$O$7,3,FALSE)</f>
        <v>Coffee</v>
      </c>
      <c r="T2683" s="56" t="str">
        <f>HLOOKUP(Coffee_data[[#This Row],[ProductId]],Product!$B$4:$O$7,4,FALSE)</f>
        <v>Amaretto</v>
      </c>
    </row>
    <row r="2684" spans="1:20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58</v>
      </c>
      <c r="L2684">
        <v>319</v>
      </c>
      <c r="M2684">
        <v>2</v>
      </c>
      <c r="N2684" s="2">
        <v>42094</v>
      </c>
      <c r="O2684" s="19" t="str">
        <f>VLOOKUP(Coffee_data[[#This Row],[Area Code]],Location!$B$1:$E$157,2,FALSE)</f>
        <v>Iowa</v>
      </c>
      <c r="P2684" s="19" t="str">
        <f>VLOOKUP(Coffee_data[[#This Row],[Area Code]],Location!$B$1:$E$157,3,FALSE)</f>
        <v>Central</v>
      </c>
      <c r="Q2684" s="19" t="str">
        <f>VLOOKUP(Coffee_data[[#This Row],[Area Code]],Location!$B$1:$E$157,4,FALSE)</f>
        <v>Small Market</v>
      </c>
      <c r="R2684" s="56" t="str">
        <f>HLOOKUP(Coffee_data[[#This Row],[ProductId]],Product!$B$4:$O$7,2,FALSE)</f>
        <v>Regular</v>
      </c>
      <c r="S2684" s="56" t="str">
        <f>HLOOKUP(Coffee_data[[#This Row],[ProductId]],Product!$B$4:$O$7,3,FALSE)</f>
        <v>Coffee</v>
      </c>
      <c r="T2684" s="56" t="str">
        <f>HLOOKUP(Coffee_data[[#This Row],[ProductId]],Product!$B$4:$O$7,4,FALSE)</f>
        <v>Columbian</v>
      </c>
    </row>
    <row r="2685" spans="1:20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47</v>
      </c>
      <c r="L2685">
        <v>641</v>
      </c>
      <c r="M2685">
        <v>3</v>
      </c>
      <c r="N2685" s="2">
        <v>42094</v>
      </c>
      <c r="O2685" s="19" t="str">
        <f>VLOOKUP(Coffee_data[[#This Row],[Area Code]],Location!$B$1:$E$157,2,FALSE)</f>
        <v>Iowa</v>
      </c>
      <c r="P2685" s="19" t="str">
        <f>VLOOKUP(Coffee_data[[#This Row],[Area Code]],Location!$B$1:$E$157,3,FALSE)</f>
        <v>Central</v>
      </c>
      <c r="Q2685" s="19" t="str">
        <f>VLOOKUP(Coffee_data[[#This Row],[Area Code]],Location!$B$1:$E$157,4,FALSE)</f>
        <v>Small Market</v>
      </c>
      <c r="R2685" s="56" t="str">
        <f>HLOOKUP(Coffee_data[[#This Row],[ProductId]],Product!$B$4:$O$7,2,FALSE)</f>
        <v>Decaf</v>
      </c>
      <c r="S2685" s="56" t="str">
        <f>HLOOKUP(Coffee_data[[#This Row],[ProductId]],Product!$B$4:$O$7,3,FALSE)</f>
        <v>Coffee</v>
      </c>
      <c r="T2685" s="56" t="str">
        <f>HLOOKUP(Coffee_data[[#This Row],[ProductId]],Product!$B$4:$O$7,4,FALSE)</f>
        <v>Decaf Irish Cream</v>
      </c>
    </row>
    <row r="2686" spans="1:20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38</v>
      </c>
      <c r="J2686">
        <v>60</v>
      </c>
      <c r="K2686">
        <v>82</v>
      </c>
      <c r="L2686">
        <v>417</v>
      </c>
      <c r="M2686">
        <v>8</v>
      </c>
      <c r="N2686" s="2">
        <v>42094</v>
      </c>
      <c r="O2686" s="19" t="str">
        <f>VLOOKUP(Coffee_data[[#This Row],[Area Code]],Location!$B$1:$E$157,2,FALSE)</f>
        <v>Missouri</v>
      </c>
      <c r="P2686" s="19" t="str">
        <f>VLOOKUP(Coffee_data[[#This Row],[Area Code]],Location!$B$1:$E$157,3,FALSE)</f>
        <v>Central</v>
      </c>
      <c r="Q2686" s="19" t="str">
        <f>VLOOKUP(Coffee_data[[#This Row],[Area Code]],Location!$B$1:$E$157,4,FALSE)</f>
        <v>Small Market</v>
      </c>
      <c r="R2686" s="56" t="str">
        <f>HLOOKUP(Coffee_data[[#This Row],[ProductId]],Product!$B$4:$O$7,2,FALSE)</f>
        <v>Decaf</v>
      </c>
      <c r="S2686" s="56" t="str">
        <f>HLOOKUP(Coffee_data[[#This Row],[ProductId]],Product!$B$4:$O$7,3,FALSE)</f>
        <v>Herbal Tea</v>
      </c>
      <c r="T2686" s="56" t="str">
        <f>HLOOKUP(Coffee_data[[#This Row],[ProductId]],Product!$B$4:$O$7,4,FALSE)</f>
        <v>Chamomile</v>
      </c>
    </row>
    <row r="2687" spans="1:20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101</v>
      </c>
      <c r="L2687">
        <v>636</v>
      </c>
      <c r="M2687">
        <v>9</v>
      </c>
      <c r="N2687" s="2">
        <v>42094</v>
      </c>
      <c r="O2687" s="19" t="str">
        <f>VLOOKUP(Coffee_data[[#This Row],[Area Code]],Location!$B$1:$E$157,2,FALSE)</f>
        <v>Missouri</v>
      </c>
      <c r="P2687" s="19" t="str">
        <f>VLOOKUP(Coffee_data[[#This Row],[Area Code]],Location!$B$1:$E$157,3,FALSE)</f>
        <v>Central</v>
      </c>
      <c r="Q2687" s="19" t="str">
        <f>VLOOKUP(Coffee_data[[#This Row],[Area Code]],Location!$B$1:$E$157,4,FALSE)</f>
        <v>Small Market</v>
      </c>
      <c r="R2687" s="56" t="str">
        <f>HLOOKUP(Coffee_data[[#This Row],[ProductId]],Product!$B$4:$O$7,2,FALSE)</f>
        <v>Decaf</v>
      </c>
      <c r="S2687" s="56" t="str">
        <f>HLOOKUP(Coffee_data[[#This Row],[ProductId]],Product!$B$4:$O$7,3,FALSE)</f>
        <v>Herbal Tea</v>
      </c>
      <c r="T2687" s="56" t="str">
        <f>HLOOKUP(Coffee_data[[#This Row],[ProductId]],Product!$B$4:$O$7,4,FALSE)</f>
        <v>Lemon</v>
      </c>
    </row>
    <row r="2688" spans="1:20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42094</v>
      </c>
      <c r="O2688" s="19" t="str">
        <f>VLOOKUP(Coffee_data[[#This Row],[Area Code]],Location!$B$1:$E$157,2,FALSE)</f>
        <v>Missouri</v>
      </c>
      <c r="P2688" s="19" t="str">
        <f>VLOOKUP(Coffee_data[[#This Row],[Area Code]],Location!$B$1:$E$157,3,FALSE)</f>
        <v>Central</v>
      </c>
      <c r="Q2688" s="19" t="str">
        <f>VLOOKUP(Coffee_data[[#This Row],[Area Code]],Location!$B$1:$E$157,4,FALSE)</f>
        <v>Small Market</v>
      </c>
      <c r="R2688" s="56" t="str">
        <f>HLOOKUP(Coffee_data[[#This Row],[ProductId]],Product!$B$4:$O$7,2,FALSE)</f>
        <v>Regular</v>
      </c>
      <c r="S2688" s="56" t="str">
        <f>HLOOKUP(Coffee_data[[#This Row],[ProductId]],Product!$B$4:$O$7,3,FALSE)</f>
        <v>Tea</v>
      </c>
      <c r="T2688" s="56" t="str">
        <f>HLOOKUP(Coffee_data[[#This Row],[ProductId]],Product!$B$4:$O$7,4,FALSE)</f>
        <v>Darjeeling</v>
      </c>
    </row>
    <row r="2689" spans="1:20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62</v>
      </c>
      <c r="L2689">
        <v>417</v>
      </c>
      <c r="M2689">
        <v>12</v>
      </c>
      <c r="N2689" s="2">
        <v>42094</v>
      </c>
      <c r="O2689" s="19" t="str">
        <f>VLOOKUP(Coffee_data[[#This Row],[Area Code]],Location!$B$1:$E$157,2,FALSE)</f>
        <v>Missouri</v>
      </c>
      <c r="P2689" s="19" t="str">
        <f>VLOOKUP(Coffee_data[[#This Row],[Area Code]],Location!$B$1:$E$157,3,FALSE)</f>
        <v>Central</v>
      </c>
      <c r="Q2689" s="19" t="str">
        <f>VLOOKUP(Coffee_data[[#This Row],[Area Code]],Location!$B$1:$E$157,4,FALSE)</f>
        <v>Small Market</v>
      </c>
      <c r="R2689" s="56" t="str">
        <f>HLOOKUP(Coffee_data[[#This Row],[ProductId]],Product!$B$4:$O$7,2,FALSE)</f>
        <v>Regular</v>
      </c>
      <c r="S2689" s="56" t="str">
        <f>HLOOKUP(Coffee_data[[#This Row],[ProductId]],Product!$B$4:$O$7,3,FALSE)</f>
        <v>Tea</v>
      </c>
      <c r="T2689" s="56" t="str">
        <f>HLOOKUP(Coffee_data[[#This Row],[ProductId]],Product!$B$4:$O$7,4,FALSE)</f>
        <v>Earl Grey</v>
      </c>
    </row>
    <row r="2690" spans="1:20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17</v>
      </c>
      <c r="J2690">
        <v>30</v>
      </c>
      <c r="K2690">
        <v>47</v>
      </c>
      <c r="L2690">
        <v>314</v>
      </c>
      <c r="M2690">
        <v>13</v>
      </c>
      <c r="N2690" s="2">
        <v>42094</v>
      </c>
      <c r="O2690" s="19" t="str">
        <f>VLOOKUP(Coffee_data[[#This Row],[Area Code]],Location!$B$1:$E$157,2,FALSE)</f>
        <v>Missouri</v>
      </c>
      <c r="P2690" s="19" t="str">
        <f>VLOOKUP(Coffee_data[[#This Row],[Area Code]],Location!$B$1:$E$157,3,FALSE)</f>
        <v>Central</v>
      </c>
      <c r="Q2690" s="19" t="str">
        <f>VLOOKUP(Coffee_data[[#This Row],[Area Code]],Location!$B$1:$E$157,4,FALSE)</f>
        <v>Small Market</v>
      </c>
      <c r="R2690" s="56" t="str">
        <f>HLOOKUP(Coffee_data[[#This Row],[ProductId]],Product!$B$4:$O$7,2,FALSE)</f>
        <v>Regular</v>
      </c>
      <c r="S2690" s="56" t="str">
        <f>HLOOKUP(Coffee_data[[#This Row],[ProductId]],Product!$B$4:$O$7,3,FALSE)</f>
        <v>Tea</v>
      </c>
      <c r="T2690" s="56" t="str">
        <f>HLOOKUP(Coffee_data[[#This Row],[ProductId]],Product!$B$4:$O$7,4,FALSE)</f>
        <v>Green Tea</v>
      </c>
    </row>
    <row r="2691" spans="1:20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55</v>
      </c>
      <c r="J2691">
        <v>80</v>
      </c>
      <c r="K2691">
        <v>130</v>
      </c>
      <c r="L2691">
        <v>314</v>
      </c>
      <c r="M2691">
        <v>5</v>
      </c>
      <c r="N2691" s="2">
        <v>42094</v>
      </c>
      <c r="O2691" s="19" t="str">
        <f>VLOOKUP(Coffee_data[[#This Row],[Area Code]],Location!$B$1:$E$157,2,FALSE)</f>
        <v>Missouri</v>
      </c>
      <c r="P2691" s="19" t="str">
        <f>VLOOKUP(Coffee_data[[#This Row],[Area Code]],Location!$B$1:$E$157,3,FALSE)</f>
        <v>Central</v>
      </c>
      <c r="Q2691" s="19" t="str">
        <f>VLOOKUP(Coffee_data[[#This Row],[Area Code]],Location!$B$1:$E$157,4,FALSE)</f>
        <v>Small Market</v>
      </c>
      <c r="R2691" s="56" t="str">
        <f>HLOOKUP(Coffee_data[[#This Row],[ProductId]],Product!$B$4:$O$7,2,FALSE)</f>
        <v>Regular</v>
      </c>
      <c r="S2691" s="56" t="str">
        <f>HLOOKUP(Coffee_data[[#This Row],[ProductId]],Product!$B$4:$O$7,3,FALSE)</f>
        <v>Espresso</v>
      </c>
      <c r="T2691" s="56" t="str">
        <f>HLOOKUP(Coffee_data[[#This Row],[ProductId]],Product!$B$4:$O$7,4,FALSE)</f>
        <v>Caffe Mocha</v>
      </c>
    </row>
    <row r="2692" spans="1:20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56</v>
      </c>
      <c r="J2692">
        <v>80</v>
      </c>
      <c r="K2692">
        <v>130</v>
      </c>
      <c r="L2692">
        <v>573</v>
      </c>
      <c r="M2692">
        <v>6</v>
      </c>
      <c r="N2692" s="2">
        <v>42094</v>
      </c>
      <c r="O2692" s="19" t="str">
        <f>VLOOKUP(Coffee_data[[#This Row],[Area Code]],Location!$B$1:$E$157,2,FALSE)</f>
        <v>Missouri</v>
      </c>
      <c r="P2692" s="19" t="str">
        <f>VLOOKUP(Coffee_data[[#This Row],[Area Code]],Location!$B$1:$E$157,3,FALSE)</f>
        <v>Central</v>
      </c>
      <c r="Q2692" s="19" t="str">
        <f>VLOOKUP(Coffee_data[[#This Row],[Area Code]],Location!$B$1:$E$157,4,FALSE)</f>
        <v>Small Market</v>
      </c>
      <c r="R2692" s="56" t="str">
        <f>HLOOKUP(Coffee_data[[#This Row],[ProductId]],Product!$B$4:$O$7,2,FALSE)</f>
        <v>Decaf</v>
      </c>
      <c r="S2692" s="56" t="str">
        <f>HLOOKUP(Coffee_data[[#This Row],[ProductId]],Product!$B$4:$O$7,3,FALSE)</f>
        <v>Espresso</v>
      </c>
      <c r="T2692" s="56" t="str">
        <f>HLOOKUP(Coffee_data[[#This Row],[ProductId]],Product!$B$4:$O$7,4,FALSE)</f>
        <v>Decaf Espresso</v>
      </c>
    </row>
    <row r="2693" spans="1:20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82</v>
      </c>
      <c r="J2693">
        <v>100</v>
      </c>
      <c r="K2693">
        <v>178</v>
      </c>
      <c r="L2693">
        <v>573</v>
      </c>
      <c r="M2693">
        <v>2</v>
      </c>
      <c r="N2693" s="2">
        <v>42094</v>
      </c>
      <c r="O2693" s="19" t="str">
        <f>VLOOKUP(Coffee_data[[#This Row],[Area Code]],Location!$B$1:$E$157,2,FALSE)</f>
        <v>Missouri</v>
      </c>
      <c r="P2693" s="19" t="str">
        <f>VLOOKUP(Coffee_data[[#This Row],[Area Code]],Location!$B$1:$E$157,3,FALSE)</f>
        <v>Central</v>
      </c>
      <c r="Q2693" s="19" t="str">
        <f>VLOOKUP(Coffee_data[[#This Row],[Area Code]],Location!$B$1:$E$157,4,FALSE)</f>
        <v>Small Market</v>
      </c>
      <c r="R2693" s="56" t="str">
        <f>HLOOKUP(Coffee_data[[#This Row],[ProductId]],Product!$B$4:$O$7,2,FALSE)</f>
        <v>Regular</v>
      </c>
      <c r="S2693" s="56" t="str">
        <f>HLOOKUP(Coffee_data[[#This Row],[ProductId]],Product!$B$4:$O$7,3,FALSE)</f>
        <v>Coffee</v>
      </c>
      <c r="T2693" s="56" t="str">
        <f>HLOOKUP(Coffee_data[[#This Row],[ProductId]],Product!$B$4:$O$7,4,FALSE)</f>
        <v>Columbian</v>
      </c>
    </row>
    <row r="2694" spans="1:20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77</v>
      </c>
      <c r="J2694">
        <v>90</v>
      </c>
      <c r="K2694">
        <v>173</v>
      </c>
      <c r="L2694">
        <v>573</v>
      </c>
      <c r="M2694">
        <v>3</v>
      </c>
      <c r="N2694" s="2">
        <v>42094</v>
      </c>
      <c r="O2694" s="19" t="str">
        <f>VLOOKUP(Coffee_data[[#This Row],[Area Code]],Location!$B$1:$E$157,2,FALSE)</f>
        <v>Missouri</v>
      </c>
      <c r="P2694" s="19" t="str">
        <f>VLOOKUP(Coffee_data[[#This Row],[Area Code]],Location!$B$1:$E$157,3,FALSE)</f>
        <v>Central</v>
      </c>
      <c r="Q2694" s="19" t="str">
        <f>VLOOKUP(Coffee_data[[#This Row],[Area Code]],Location!$B$1:$E$157,4,FALSE)</f>
        <v>Small Market</v>
      </c>
      <c r="R2694" s="56" t="str">
        <f>HLOOKUP(Coffee_data[[#This Row],[ProductId]],Product!$B$4:$O$7,2,FALSE)</f>
        <v>Decaf</v>
      </c>
      <c r="S2694" s="56" t="str">
        <f>HLOOKUP(Coffee_data[[#This Row],[ProductId]],Product!$B$4:$O$7,3,FALSE)</f>
        <v>Coffee</v>
      </c>
      <c r="T2694" s="56" t="str">
        <f>HLOOKUP(Coffee_data[[#This Row],[ProductId]],Product!$B$4:$O$7,4,FALSE)</f>
        <v>Decaf Irish Cream</v>
      </c>
    </row>
    <row r="2695" spans="1:20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42094</v>
      </c>
      <c r="O2695" s="19" t="str">
        <f>VLOOKUP(Coffee_data[[#This Row],[Area Code]],Location!$B$1:$E$157,2,FALSE)</f>
        <v>Ohio</v>
      </c>
      <c r="P2695" s="19" t="str">
        <f>VLOOKUP(Coffee_data[[#This Row],[Area Code]],Location!$B$1:$E$157,3,FALSE)</f>
        <v>Central</v>
      </c>
      <c r="Q2695" s="19" t="str">
        <f>VLOOKUP(Coffee_data[[#This Row],[Area Code]],Location!$B$1:$E$157,4,FALSE)</f>
        <v>Major Market</v>
      </c>
      <c r="R2695" s="56" t="str">
        <f>HLOOKUP(Coffee_data[[#This Row],[ProductId]],Product!$B$4:$O$7,2,FALSE)</f>
        <v>Decaf</v>
      </c>
      <c r="S2695" s="56" t="str">
        <f>HLOOKUP(Coffee_data[[#This Row],[ProductId]],Product!$B$4:$O$7,3,FALSE)</f>
        <v>Herbal Tea</v>
      </c>
      <c r="T2695" s="56" t="str">
        <f>HLOOKUP(Coffee_data[[#This Row],[ProductId]],Product!$B$4:$O$7,4,FALSE)</f>
        <v>Chamomile</v>
      </c>
    </row>
    <row r="2696" spans="1:20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51</v>
      </c>
      <c r="L2696">
        <v>330</v>
      </c>
      <c r="M2696">
        <v>9</v>
      </c>
      <c r="N2696" s="2">
        <v>42094</v>
      </c>
      <c r="O2696" s="19" t="str">
        <f>VLOOKUP(Coffee_data[[#This Row],[Area Code]],Location!$B$1:$E$157,2,FALSE)</f>
        <v>Ohio</v>
      </c>
      <c r="P2696" s="19" t="str">
        <f>VLOOKUP(Coffee_data[[#This Row],[Area Code]],Location!$B$1:$E$157,3,FALSE)</f>
        <v>Central</v>
      </c>
      <c r="Q2696" s="19" t="str">
        <f>VLOOKUP(Coffee_data[[#This Row],[Area Code]],Location!$B$1:$E$157,4,FALSE)</f>
        <v>Major Market</v>
      </c>
      <c r="R2696" s="56" t="str">
        <f>HLOOKUP(Coffee_data[[#This Row],[ProductId]],Product!$B$4:$O$7,2,FALSE)</f>
        <v>Decaf</v>
      </c>
      <c r="S2696" s="56" t="str">
        <f>HLOOKUP(Coffee_data[[#This Row],[ProductId]],Product!$B$4:$O$7,3,FALSE)</f>
        <v>Herbal Tea</v>
      </c>
      <c r="T2696" s="56" t="str">
        <f>HLOOKUP(Coffee_data[[#This Row],[ProductId]],Product!$B$4:$O$7,4,FALSE)</f>
        <v>Lemon</v>
      </c>
    </row>
    <row r="2697" spans="1:20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59</v>
      </c>
      <c r="J2697">
        <v>120</v>
      </c>
      <c r="K2697">
        <v>201</v>
      </c>
      <c r="L2697">
        <v>937</v>
      </c>
      <c r="M2697">
        <v>11</v>
      </c>
      <c r="N2697" s="2">
        <v>42094</v>
      </c>
      <c r="O2697" s="19" t="str">
        <f>VLOOKUP(Coffee_data[[#This Row],[Area Code]],Location!$B$1:$E$157,2,FALSE)</f>
        <v>Ohio</v>
      </c>
      <c r="P2697" s="19" t="str">
        <f>VLOOKUP(Coffee_data[[#This Row],[Area Code]],Location!$B$1:$E$157,3,FALSE)</f>
        <v>Central</v>
      </c>
      <c r="Q2697" s="19" t="str">
        <f>VLOOKUP(Coffee_data[[#This Row],[Area Code]],Location!$B$1:$E$157,4,FALSE)</f>
        <v>Major Market</v>
      </c>
      <c r="R2697" s="56" t="str">
        <f>HLOOKUP(Coffee_data[[#This Row],[ProductId]],Product!$B$4:$O$7,2,FALSE)</f>
        <v>Regular</v>
      </c>
      <c r="S2697" s="56" t="str">
        <f>HLOOKUP(Coffee_data[[#This Row],[ProductId]],Product!$B$4:$O$7,3,FALSE)</f>
        <v>Tea</v>
      </c>
      <c r="T2697" s="56" t="str">
        <f>HLOOKUP(Coffee_data[[#This Row],[ProductId]],Product!$B$4:$O$7,4,FALSE)</f>
        <v>Darjeeling</v>
      </c>
    </row>
    <row r="2698" spans="1:20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42094</v>
      </c>
      <c r="O2698" s="19" t="str">
        <f>VLOOKUP(Coffee_data[[#This Row],[Area Code]],Location!$B$1:$E$157,2,FALSE)</f>
        <v>Ohio</v>
      </c>
      <c r="P2698" s="19" t="str">
        <f>VLOOKUP(Coffee_data[[#This Row],[Area Code]],Location!$B$1:$E$157,3,FALSE)</f>
        <v>Central</v>
      </c>
      <c r="Q2698" s="19" t="str">
        <f>VLOOKUP(Coffee_data[[#This Row],[Area Code]],Location!$B$1:$E$157,4,FALSE)</f>
        <v>Major Market</v>
      </c>
      <c r="R2698" s="56" t="str">
        <f>HLOOKUP(Coffee_data[[#This Row],[ProductId]],Product!$B$4:$O$7,2,FALSE)</f>
        <v>Regular</v>
      </c>
      <c r="S2698" s="56" t="str">
        <f>HLOOKUP(Coffee_data[[#This Row],[ProductId]],Product!$B$4:$O$7,3,FALSE)</f>
        <v>Tea</v>
      </c>
      <c r="T2698" s="56" t="str">
        <f>HLOOKUP(Coffee_data[[#This Row],[ProductId]],Product!$B$4:$O$7,4,FALSE)</f>
        <v>Earl Grey</v>
      </c>
    </row>
    <row r="2699" spans="1:20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146</v>
      </c>
      <c r="J2699">
        <v>200</v>
      </c>
      <c r="K2699">
        <v>380</v>
      </c>
      <c r="L2699">
        <v>216</v>
      </c>
      <c r="M2699">
        <v>5</v>
      </c>
      <c r="N2699" s="2">
        <v>42094</v>
      </c>
      <c r="O2699" s="19" t="str">
        <f>VLOOKUP(Coffee_data[[#This Row],[Area Code]],Location!$B$1:$E$157,2,FALSE)</f>
        <v>Ohio</v>
      </c>
      <c r="P2699" s="19" t="str">
        <f>VLOOKUP(Coffee_data[[#This Row],[Area Code]],Location!$B$1:$E$157,3,FALSE)</f>
        <v>Central</v>
      </c>
      <c r="Q2699" s="19" t="str">
        <f>VLOOKUP(Coffee_data[[#This Row],[Area Code]],Location!$B$1:$E$157,4,FALSE)</f>
        <v>Major Market</v>
      </c>
      <c r="R2699" s="56" t="str">
        <f>HLOOKUP(Coffee_data[[#This Row],[ProductId]],Product!$B$4:$O$7,2,FALSE)</f>
        <v>Regular</v>
      </c>
      <c r="S2699" s="56" t="str">
        <f>HLOOKUP(Coffee_data[[#This Row],[ProductId]],Product!$B$4:$O$7,3,FALSE)</f>
        <v>Espresso</v>
      </c>
      <c r="T2699" s="56" t="str">
        <f>HLOOKUP(Coffee_data[[#This Row],[ProductId]],Product!$B$4:$O$7,4,FALSE)</f>
        <v>Caffe Mocha</v>
      </c>
    </row>
    <row r="2700" spans="1:20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66</v>
      </c>
      <c r="J2700">
        <v>80</v>
      </c>
      <c r="K2700">
        <v>146</v>
      </c>
      <c r="L2700">
        <v>419</v>
      </c>
      <c r="M2700">
        <v>6</v>
      </c>
      <c r="N2700" s="2">
        <v>42094</v>
      </c>
      <c r="O2700" s="19" t="str">
        <f>VLOOKUP(Coffee_data[[#This Row],[Area Code]],Location!$B$1:$E$157,2,FALSE)</f>
        <v>Ohio</v>
      </c>
      <c r="P2700" s="19" t="str">
        <f>VLOOKUP(Coffee_data[[#This Row],[Area Code]],Location!$B$1:$E$157,3,FALSE)</f>
        <v>Central</v>
      </c>
      <c r="Q2700" s="19" t="str">
        <f>VLOOKUP(Coffee_data[[#This Row],[Area Code]],Location!$B$1:$E$157,4,FALSE)</f>
        <v>Major Market</v>
      </c>
      <c r="R2700" s="56" t="str">
        <f>HLOOKUP(Coffee_data[[#This Row],[ProductId]],Product!$B$4:$O$7,2,FALSE)</f>
        <v>Decaf</v>
      </c>
      <c r="S2700" s="56" t="str">
        <f>HLOOKUP(Coffee_data[[#This Row],[ProductId]],Product!$B$4:$O$7,3,FALSE)</f>
        <v>Espresso</v>
      </c>
      <c r="T2700" s="56" t="str">
        <f>HLOOKUP(Coffee_data[[#This Row],[ProductId]],Product!$B$4:$O$7,4,FALSE)</f>
        <v>Decaf Espresso</v>
      </c>
    </row>
    <row r="2701" spans="1:20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51</v>
      </c>
      <c r="J2701">
        <v>80</v>
      </c>
      <c r="K2701">
        <v>131</v>
      </c>
      <c r="L2701">
        <v>567</v>
      </c>
      <c r="M2701">
        <v>1</v>
      </c>
      <c r="N2701" s="2">
        <v>42094</v>
      </c>
      <c r="O2701" s="19" t="str">
        <f>VLOOKUP(Coffee_data[[#This Row],[Area Code]],Location!$B$1:$E$157,2,FALSE)</f>
        <v>Ohio</v>
      </c>
      <c r="P2701" s="19" t="str">
        <f>VLOOKUP(Coffee_data[[#This Row],[Area Code]],Location!$B$1:$E$157,3,FALSE)</f>
        <v>Central</v>
      </c>
      <c r="Q2701" s="19" t="str">
        <f>VLOOKUP(Coffee_data[[#This Row],[Area Code]],Location!$B$1:$E$157,4,FALSE)</f>
        <v>Major Market</v>
      </c>
      <c r="R2701" s="56" t="str">
        <f>HLOOKUP(Coffee_data[[#This Row],[ProductId]],Product!$B$4:$O$7,2,FALSE)</f>
        <v>Regular</v>
      </c>
      <c r="S2701" s="56" t="str">
        <f>HLOOKUP(Coffee_data[[#This Row],[ProductId]],Product!$B$4:$O$7,3,FALSE)</f>
        <v>Coffee</v>
      </c>
      <c r="T2701" s="56" t="str">
        <f>HLOOKUP(Coffee_data[[#This Row],[ProductId]],Product!$B$4:$O$7,4,FALSE)</f>
        <v>Amaretto</v>
      </c>
    </row>
    <row r="2702" spans="1:20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112</v>
      </c>
      <c r="L2702">
        <v>330</v>
      </c>
      <c r="M2702">
        <v>2</v>
      </c>
      <c r="N2702" s="2">
        <v>42094</v>
      </c>
      <c r="O2702" s="19" t="str">
        <f>VLOOKUP(Coffee_data[[#This Row],[Area Code]],Location!$B$1:$E$157,2,FALSE)</f>
        <v>Ohio</v>
      </c>
      <c r="P2702" s="19" t="str">
        <f>VLOOKUP(Coffee_data[[#This Row],[Area Code]],Location!$B$1:$E$157,3,FALSE)</f>
        <v>Central</v>
      </c>
      <c r="Q2702" s="19" t="str">
        <f>VLOOKUP(Coffee_data[[#This Row],[Area Code]],Location!$B$1:$E$157,4,FALSE)</f>
        <v>Major Market</v>
      </c>
      <c r="R2702" s="56" t="str">
        <f>HLOOKUP(Coffee_data[[#This Row],[ProductId]],Product!$B$4:$O$7,2,FALSE)</f>
        <v>Regular</v>
      </c>
      <c r="S2702" s="56" t="str">
        <f>HLOOKUP(Coffee_data[[#This Row],[ProductId]],Product!$B$4:$O$7,3,FALSE)</f>
        <v>Coffee</v>
      </c>
      <c r="T2702" s="56" t="str">
        <f>HLOOKUP(Coffee_data[[#This Row],[ProductId]],Product!$B$4:$O$7,4,FALSE)</f>
        <v>Columbian</v>
      </c>
    </row>
    <row r="2703" spans="1:20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133</v>
      </c>
      <c r="L2703">
        <v>513</v>
      </c>
      <c r="M2703">
        <v>3</v>
      </c>
      <c r="N2703" s="2">
        <v>42094</v>
      </c>
      <c r="O2703" s="19" t="str">
        <f>VLOOKUP(Coffee_data[[#This Row],[Area Code]],Location!$B$1:$E$157,2,FALSE)</f>
        <v>Ohio</v>
      </c>
      <c r="P2703" s="19" t="str">
        <f>VLOOKUP(Coffee_data[[#This Row],[Area Code]],Location!$B$1:$E$157,3,FALSE)</f>
        <v>Central</v>
      </c>
      <c r="Q2703" s="19" t="str">
        <f>VLOOKUP(Coffee_data[[#This Row],[Area Code]],Location!$B$1:$E$157,4,FALSE)</f>
        <v>Major Market</v>
      </c>
      <c r="R2703" s="56" t="str">
        <f>HLOOKUP(Coffee_data[[#This Row],[ProductId]],Product!$B$4:$O$7,2,FALSE)</f>
        <v>Decaf</v>
      </c>
      <c r="S2703" s="56" t="str">
        <f>HLOOKUP(Coffee_data[[#This Row],[ProductId]],Product!$B$4:$O$7,3,FALSE)</f>
        <v>Coffee</v>
      </c>
      <c r="T2703" s="56" t="str">
        <f>HLOOKUP(Coffee_data[[#This Row],[ProductId]],Product!$B$4:$O$7,4,FALSE)</f>
        <v>Decaf Irish Cream</v>
      </c>
    </row>
    <row r="2704" spans="1:20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48</v>
      </c>
      <c r="J2704">
        <v>70</v>
      </c>
      <c r="K2704">
        <v>118</v>
      </c>
      <c r="L2704">
        <v>414</v>
      </c>
      <c r="M2704">
        <v>8</v>
      </c>
      <c r="N2704" s="2">
        <v>42094</v>
      </c>
      <c r="O2704" s="19" t="str">
        <f>VLOOKUP(Coffee_data[[#This Row],[Area Code]],Location!$B$1:$E$157,2,FALSE)</f>
        <v>Wisconsin</v>
      </c>
      <c r="P2704" s="19" t="str">
        <f>VLOOKUP(Coffee_data[[#This Row],[Area Code]],Location!$B$1:$E$157,3,FALSE)</f>
        <v>Central</v>
      </c>
      <c r="Q2704" s="19" t="str">
        <f>VLOOKUP(Coffee_data[[#This Row],[Area Code]],Location!$B$1:$E$157,4,FALSE)</f>
        <v>Small Market</v>
      </c>
      <c r="R2704" s="56" t="str">
        <f>HLOOKUP(Coffee_data[[#This Row],[ProductId]],Product!$B$4:$O$7,2,FALSE)</f>
        <v>Decaf</v>
      </c>
      <c r="S2704" s="56" t="str">
        <f>HLOOKUP(Coffee_data[[#This Row],[ProductId]],Product!$B$4:$O$7,3,FALSE)</f>
        <v>Herbal Tea</v>
      </c>
      <c r="T2704" s="56" t="str">
        <f>HLOOKUP(Coffee_data[[#This Row],[ProductId]],Product!$B$4:$O$7,4,FALSE)</f>
        <v>Chamomile</v>
      </c>
    </row>
    <row r="2705" spans="1:20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109</v>
      </c>
      <c r="L2705">
        <v>262</v>
      </c>
      <c r="M2705">
        <v>9</v>
      </c>
      <c r="N2705" s="2">
        <v>42094</v>
      </c>
      <c r="O2705" s="19" t="str">
        <f>VLOOKUP(Coffee_data[[#This Row],[Area Code]],Location!$B$1:$E$157,2,FALSE)</f>
        <v>Wisconsin</v>
      </c>
      <c r="P2705" s="19" t="str">
        <f>VLOOKUP(Coffee_data[[#This Row],[Area Code]],Location!$B$1:$E$157,3,FALSE)</f>
        <v>Central</v>
      </c>
      <c r="Q2705" s="19" t="str">
        <f>VLOOKUP(Coffee_data[[#This Row],[Area Code]],Location!$B$1:$E$157,4,FALSE)</f>
        <v>Small Market</v>
      </c>
      <c r="R2705" s="56" t="str">
        <f>HLOOKUP(Coffee_data[[#This Row],[ProductId]],Product!$B$4:$O$7,2,FALSE)</f>
        <v>Decaf</v>
      </c>
      <c r="S2705" s="56" t="str">
        <f>HLOOKUP(Coffee_data[[#This Row],[ProductId]],Product!$B$4:$O$7,3,FALSE)</f>
        <v>Herbal Tea</v>
      </c>
      <c r="T2705" s="56" t="str">
        <f>HLOOKUP(Coffee_data[[#This Row],[ProductId]],Product!$B$4:$O$7,4,FALSE)</f>
        <v>Lemon</v>
      </c>
    </row>
    <row r="2706" spans="1:20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111</v>
      </c>
      <c r="L2706">
        <v>262</v>
      </c>
      <c r="M2706">
        <v>11</v>
      </c>
      <c r="N2706" s="2">
        <v>42094</v>
      </c>
      <c r="O2706" s="19" t="str">
        <f>VLOOKUP(Coffee_data[[#This Row],[Area Code]],Location!$B$1:$E$157,2,FALSE)</f>
        <v>Wisconsin</v>
      </c>
      <c r="P2706" s="19" t="str">
        <f>VLOOKUP(Coffee_data[[#This Row],[Area Code]],Location!$B$1:$E$157,3,FALSE)</f>
        <v>Central</v>
      </c>
      <c r="Q2706" s="19" t="str">
        <f>VLOOKUP(Coffee_data[[#This Row],[Area Code]],Location!$B$1:$E$157,4,FALSE)</f>
        <v>Small Market</v>
      </c>
      <c r="R2706" s="56" t="str">
        <f>HLOOKUP(Coffee_data[[#This Row],[ProductId]],Product!$B$4:$O$7,2,FALSE)</f>
        <v>Regular</v>
      </c>
      <c r="S2706" s="56" t="str">
        <f>HLOOKUP(Coffee_data[[#This Row],[ProductId]],Product!$B$4:$O$7,3,FALSE)</f>
        <v>Tea</v>
      </c>
      <c r="T2706" s="56" t="str">
        <f>HLOOKUP(Coffee_data[[#This Row],[ProductId]],Product!$B$4:$O$7,4,FALSE)</f>
        <v>Darjeeling</v>
      </c>
    </row>
    <row r="2707" spans="1:20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62</v>
      </c>
      <c r="J2707">
        <v>80</v>
      </c>
      <c r="K2707">
        <v>142</v>
      </c>
      <c r="L2707">
        <v>608</v>
      </c>
      <c r="M2707">
        <v>12</v>
      </c>
      <c r="N2707" s="2">
        <v>42094</v>
      </c>
      <c r="O2707" s="19" t="str">
        <f>VLOOKUP(Coffee_data[[#This Row],[Area Code]],Location!$B$1:$E$157,2,FALSE)</f>
        <v>Wisconsin</v>
      </c>
      <c r="P2707" s="19" t="str">
        <f>VLOOKUP(Coffee_data[[#This Row],[Area Code]],Location!$B$1:$E$157,3,FALSE)</f>
        <v>Central</v>
      </c>
      <c r="Q2707" s="19" t="str">
        <f>VLOOKUP(Coffee_data[[#This Row],[Area Code]],Location!$B$1:$E$157,4,FALSE)</f>
        <v>Small Market</v>
      </c>
      <c r="R2707" s="56" t="str">
        <f>HLOOKUP(Coffee_data[[#This Row],[ProductId]],Product!$B$4:$O$7,2,FALSE)</f>
        <v>Regular</v>
      </c>
      <c r="S2707" s="56" t="str">
        <f>HLOOKUP(Coffee_data[[#This Row],[ProductId]],Product!$B$4:$O$7,3,FALSE)</f>
        <v>Tea</v>
      </c>
      <c r="T2707" s="56" t="str">
        <f>HLOOKUP(Coffee_data[[#This Row],[ProductId]],Product!$B$4:$O$7,4,FALSE)</f>
        <v>Earl Grey</v>
      </c>
    </row>
    <row r="2708" spans="1:20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85</v>
      </c>
      <c r="J2708">
        <v>90</v>
      </c>
      <c r="K2708">
        <v>165</v>
      </c>
      <c r="L2708">
        <v>608</v>
      </c>
      <c r="M2708">
        <v>5</v>
      </c>
      <c r="N2708" s="2">
        <v>42094</v>
      </c>
      <c r="O2708" s="19" t="str">
        <f>VLOOKUP(Coffee_data[[#This Row],[Area Code]],Location!$B$1:$E$157,2,FALSE)</f>
        <v>Wisconsin</v>
      </c>
      <c r="P2708" s="19" t="str">
        <f>VLOOKUP(Coffee_data[[#This Row],[Area Code]],Location!$B$1:$E$157,3,FALSE)</f>
        <v>Central</v>
      </c>
      <c r="Q2708" s="19" t="str">
        <f>VLOOKUP(Coffee_data[[#This Row],[Area Code]],Location!$B$1:$E$157,4,FALSE)</f>
        <v>Small Market</v>
      </c>
      <c r="R2708" s="56" t="str">
        <f>HLOOKUP(Coffee_data[[#This Row],[ProductId]],Product!$B$4:$O$7,2,FALSE)</f>
        <v>Regular</v>
      </c>
      <c r="S2708" s="56" t="str">
        <f>HLOOKUP(Coffee_data[[#This Row],[ProductId]],Product!$B$4:$O$7,3,FALSE)</f>
        <v>Espresso</v>
      </c>
      <c r="T2708" s="56" t="str">
        <f>HLOOKUP(Coffee_data[[#This Row],[ProductId]],Product!$B$4:$O$7,4,FALSE)</f>
        <v>Caffe Mocha</v>
      </c>
    </row>
    <row r="2709" spans="1:20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126</v>
      </c>
      <c r="L2709">
        <v>920</v>
      </c>
      <c r="M2709">
        <v>6</v>
      </c>
      <c r="N2709" s="2">
        <v>42094</v>
      </c>
      <c r="O2709" s="19" t="str">
        <f>VLOOKUP(Coffee_data[[#This Row],[Area Code]],Location!$B$1:$E$157,2,FALSE)</f>
        <v>Wisconsin</v>
      </c>
      <c r="P2709" s="19" t="str">
        <f>VLOOKUP(Coffee_data[[#This Row],[Area Code]],Location!$B$1:$E$157,3,FALSE)</f>
        <v>Central</v>
      </c>
      <c r="Q2709" s="19" t="str">
        <f>VLOOKUP(Coffee_data[[#This Row],[Area Code]],Location!$B$1:$E$157,4,FALSE)</f>
        <v>Small Market</v>
      </c>
      <c r="R2709" s="56" t="str">
        <f>HLOOKUP(Coffee_data[[#This Row],[ProductId]],Product!$B$4:$O$7,2,FALSE)</f>
        <v>Decaf</v>
      </c>
      <c r="S2709" s="56" t="str">
        <f>HLOOKUP(Coffee_data[[#This Row],[ProductId]],Product!$B$4:$O$7,3,FALSE)</f>
        <v>Espresso</v>
      </c>
      <c r="T2709" s="56" t="str">
        <f>HLOOKUP(Coffee_data[[#This Row],[ProductId]],Product!$B$4:$O$7,4,FALSE)</f>
        <v>Decaf Espresso</v>
      </c>
    </row>
    <row r="2710" spans="1:20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129</v>
      </c>
      <c r="L2710">
        <v>715</v>
      </c>
      <c r="M2710">
        <v>1</v>
      </c>
      <c r="N2710" s="2">
        <v>42094</v>
      </c>
      <c r="O2710" s="19" t="str">
        <f>VLOOKUP(Coffee_data[[#This Row],[Area Code]],Location!$B$1:$E$157,2,FALSE)</f>
        <v>Wisconsin</v>
      </c>
      <c r="P2710" s="19" t="str">
        <f>VLOOKUP(Coffee_data[[#This Row],[Area Code]],Location!$B$1:$E$157,3,FALSE)</f>
        <v>Central</v>
      </c>
      <c r="Q2710" s="19" t="str">
        <f>VLOOKUP(Coffee_data[[#This Row],[Area Code]],Location!$B$1:$E$157,4,FALSE)</f>
        <v>Small Market</v>
      </c>
      <c r="R2710" s="56" t="str">
        <f>HLOOKUP(Coffee_data[[#This Row],[ProductId]],Product!$B$4:$O$7,2,FALSE)</f>
        <v>Regular</v>
      </c>
      <c r="S2710" s="56" t="str">
        <f>HLOOKUP(Coffee_data[[#This Row],[ProductId]],Product!$B$4:$O$7,3,FALSE)</f>
        <v>Coffee</v>
      </c>
      <c r="T2710" s="56" t="str">
        <f>HLOOKUP(Coffee_data[[#This Row],[ProductId]],Product!$B$4:$O$7,4,FALSE)</f>
        <v>Amaretto</v>
      </c>
    </row>
    <row r="2711" spans="1:20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80</v>
      </c>
      <c r="J2711">
        <v>130</v>
      </c>
      <c r="K2711">
        <v>228</v>
      </c>
      <c r="L2711">
        <v>608</v>
      </c>
      <c r="M2711">
        <v>2</v>
      </c>
      <c r="N2711" s="2">
        <v>42094</v>
      </c>
      <c r="O2711" s="19" t="str">
        <f>VLOOKUP(Coffee_data[[#This Row],[Area Code]],Location!$B$1:$E$157,2,FALSE)</f>
        <v>Wisconsin</v>
      </c>
      <c r="P2711" s="19" t="str">
        <f>VLOOKUP(Coffee_data[[#This Row],[Area Code]],Location!$B$1:$E$157,3,FALSE)</f>
        <v>Central</v>
      </c>
      <c r="Q2711" s="19" t="str">
        <f>VLOOKUP(Coffee_data[[#This Row],[Area Code]],Location!$B$1:$E$157,4,FALSE)</f>
        <v>Small Market</v>
      </c>
      <c r="R2711" s="56" t="str">
        <f>HLOOKUP(Coffee_data[[#This Row],[ProductId]],Product!$B$4:$O$7,2,FALSE)</f>
        <v>Regular</v>
      </c>
      <c r="S2711" s="56" t="str">
        <f>HLOOKUP(Coffee_data[[#This Row],[ProductId]],Product!$B$4:$O$7,3,FALSE)</f>
        <v>Coffee</v>
      </c>
      <c r="T2711" s="56" t="str">
        <f>HLOOKUP(Coffee_data[[#This Row],[ProductId]],Product!$B$4:$O$7,4,FALSE)</f>
        <v>Columbian</v>
      </c>
    </row>
    <row r="2712" spans="1:20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83</v>
      </c>
      <c r="J2712">
        <v>120</v>
      </c>
      <c r="K2712">
        <v>197</v>
      </c>
      <c r="L2712">
        <v>262</v>
      </c>
      <c r="M2712">
        <v>3</v>
      </c>
      <c r="N2712" s="2">
        <v>42094</v>
      </c>
      <c r="O2712" s="19" t="str">
        <f>VLOOKUP(Coffee_data[[#This Row],[Area Code]],Location!$B$1:$E$157,2,FALSE)</f>
        <v>Wisconsin</v>
      </c>
      <c r="P2712" s="19" t="str">
        <f>VLOOKUP(Coffee_data[[#This Row],[Area Code]],Location!$B$1:$E$157,3,FALSE)</f>
        <v>Central</v>
      </c>
      <c r="Q2712" s="19" t="str">
        <f>VLOOKUP(Coffee_data[[#This Row],[Area Code]],Location!$B$1:$E$157,4,FALSE)</f>
        <v>Small Market</v>
      </c>
      <c r="R2712" s="56" t="str">
        <f>HLOOKUP(Coffee_data[[#This Row],[ProductId]],Product!$B$4:$O$7,2,FALSE)</f>
        <v>Decaf</v>
      </c>
      <c r="S2712" s="56" t="str">
        <f>HLOOKUP(Coffee_data[[#This Row],[ProductId]],Product!$B$4:$O$7,3,FALSE)</f>
        <v>Coffee</v>
      </c>
      <c r="T2712" s="56" t="str">
        <f>HLOOKUP(Coffee_data[[#This Row],[ProductId]],Product!$B$4:$O$7,4,FALSE)</f>
        <v>Decaf Irish Cream</v>
      </c>
    </row>
    <row r="2713" spans="1:20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51</v>
      </c>
      <c r="J2713">
        <v>70</v>
      </c>
      <c r="K2713">
        <v>139</v>
      </c>
      <c r="L2713">
        <v>203</v>
      </c>
      <c r="M2713">
        <v>9</v>
      </c>
      <c r="N2713" s="2">
        <v>42094</v>
      </c>
      <c r="O2713" s="19" t="str">
        <f>VLOOKUP(Coffee_data[[#This Row],[Area Code]],Location!$B$1:$E$157,2,FALSE)</f>
        <v>Connecticut</v>
      </c>
      <c r="P2713" s="19" t="str">
        <f>VLOOKUP(Coffee_data[[#This Row],[Area Code]],Location!$B$1:$E$157,3,FALSE)</f>
        <v>East</v>
      </c>
      <c r="Q2713" s="19" t="str">
        <f>VLOOKUP(Coffee_data[[#This Row],[Area Code]],Location!$B$1:$E$157,4,FALSE)</f>
        <v>Small Market</v>
      </c>
      <c r="R2713" s="56" t="str">
        <f>HLOOKUP(Coffee_data[[#This Row],[ProductId]],Product!$B$4:$O$7,2,FALSE)</f>
        <v>Decaf</v>
      </c>
      <c r="S2713" s="56" t="str">
        <f>HLOOKUP(Coffee_data[[#This Row],[ProductId]],Product!$B$4:$O$7,3,FALSE)</f>
        <v>Herbal Tea</v>
      </c>
      <c r="T2713" s="56" t="str">
        <f>HLOOKUP(Coffee_data[[#This Row],[ProductId]],Product!$B$4:$O$7,4,FALSE)</f>
        <v>Lemon</v>
      </c>
    </row>
    <row r="2714" spans="1:20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40</v>
      </c>
      <c r="J2714">
        <v>80</v>
      </c>
      <c r="K2714">
        <v>140</v>
      </c>
      <c r="L2714">
        <v>475</v>
      </c>
      <c r="M2714">
        <v>10</v>
      </c>
      <c r="N2714" s="2">
        <v>42094</v>
      </c>
      <c r="O2714" s="19" t="str">
        <f>VLOOKUP(Coffee_data[[#This Row],[Area Code]],Location!$B$1:$E$157,2,FALSE)</f>
        <v>Connecticut</v>
      </c>
      <c r="P2714" s="19" t="str">
        <f>VLOOKUP(Coffee_data[[#This Row],[Area Code]],Location!$B$1:$E$157,3,FALSE)</f>
        <v>East</v>
      </c>
      <c r="Q2714" s="19" t="str">
        <f>VLOOKUP(Coffee_data[[#This Row],[Area Code]],Location!$B$1:$E$157,4,FALSE)</f>
        <v>Small Market</v>
      </c>
      <c r="R2714" s="56" t="str">
        <f>HLOOKUP(Coffee_data[[#This Row],[ProductId]],Product!$B$4:$O$7,2,FALSE)</f>
        <v>Decaf</v>
      </c>
      <c r="S2714" s="56" t="str">
        <f>HLOOKUP(Coffee_data[[#This Row],[ProductId]],Product!$B$4:$O$7,3,FALSE)</f>
        <v>Herbal Tea</v>
      </c>
      <c r="T2714" s="56" t="str">
        <f>HLOOKUP(Coffee_data[[#This Row],[ProductId]],Product!$B$4:$O$7,4,FALSE)</f>
        <v>Mint</v>
      </c>
    </row>
    <row r="2715" spans="1:20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109</v>
      </c>
      <c r="L2715">
        <v>959</v>
      </c>
      <c r="M2715">
        <v>11</v>
      </c>
      <c r="N2715" s="2">
        <v>42094</v>
      </c>
      <c r="O2715" s="19" t="str">
        <f>VLOOKUP(Coffee_data[[#This Row],[Area Code]],Location!$B$1:$E$157,2,FALSE)</f>
        <v>Connecticut</v>
      </c>
      <c r="P2715" s="19" t="str">
        <f>VLOOKUP(Coffee_data[[#This Row],[Area Code]],Location!$B$1:$E$157,3,FALSE)</f>
        <v>East</v>
      </c>
      <c r="Q2715" s="19" t="str">
        <f>VLOOKUP(Coffee_data[[#This Row],[Area Code]],Location!$B$1:$E$157,4,FALSE)</f>
        <v>Small Market</v>
      </c>
      <c r="R2715" s="56" t="str">
        <f>HLOOKUP(Coffee_data[[#This Row],[ProductId]],Product!$B$4:$O$7,2,FALSE)</f>
        <v>Regular</v>
      </c>
      <c r="S2715" s="56" t="str">
        <f>HLOOKUP(Coffee_data[[#This Row],[ProductId]],Product!$B$4:$O$7,3,FALSE)</f>
        <v>Tea</v>
      </c>
      <c r="T2715" s="56" t="str">
        <f>HLOOKUP(Coffee_data[[#This Row],[ProductId]],Product!$B$4:$O$7,4,FALSE)</f>
        <v>Darjeeling</v>
      </c>
    </row>
    <row r="2716" spans="1:20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42094</v>
      </c>
      <c r="O2716" s="19" t="str">
        <f>VLOOKUP(Coffee_data[[#This Row],[Area Code]],Location!$B$1:$E$157,2,FALSE)</f>
        <v>Connecticut</v>
      </c>
      <c r="P2716" s="19" t="str">
        <f>VLOOKUP(Coffee_data[[#This Row],[Area Code]],Location!$B$1:$E$157,3,FALSE)</f>
        <v>East</v>
      </c>
      <c r="Q2716" s="19" t="str">
        <f>VLOOKUP(Coffee_data[[#This Row],[Area Code]],Location!$B$1:$E$157,4,FALSE)</f>
        <v>Small Market</v>
      </c>
      <c r="R2716" s="56" t="str">
        <f>HLOOKUP(Coffee_data[[#This Row],[ProductId]],Product!$B$4:$O$7,2,FALSE)</f>
        <v>Regular</v>
      </c>
      <c r="S2716" s="56" t="str">
        <f>HLOOKUP(Coffee_data[[#This Row],[ProductId]],Product!$B$4:$O$7,3,FALSE)</f>
        <v>Tea</v>
      </c>
      <c r="T2716" s="56" t="str">
        <f>HLOOKUP(Coffee_data[[#This Row],[ProductId]],Product!$B$4:$O$7,4,FALSE)</f>
        <v>Green Tea</v>
      </c>
    </row>
    <row r="2717" spans="1:20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92</v>
      </c>
      <c r="J2717">
        <v>160</v>
      </c>
      <c r="K2717">
        <v>270</v>
      </c>
      <c r="L2717">
        <v>959</v>
      </c>
      <c r="M2717">
        <v>2</v>
      </c>
      <c r="N2717" s="2">
        <v>42094</v>
      </c>
      <c r="O2717" s="19" t="str">
        <f>VLOOKUP(Coffee_data[[#This Row],[Area Code]],Location!$B$1:$E$157,2,FALSE)</f>
        <v>Connecticut</v>
      </c>
      <c r="P2717" s="19" t="str">
        <f>VLOOKUP(Coffee_data[[#This Row],[Area Code]],Location!$B$1:$E$157,3,FALSE)</f>
        <v>East</v>
      </c>
      <c r="Q2717" s="19" t="str">
        <f>VLOOKUP(Coffee_data[[#This Row],[Area Code]],Location!$B$1:$E$157,4,FALSE)</f>
        <v>Small Market</v>
      </c>
      <c r="R2717" s="56" t="str">
        <f>HLOOKUP(Coffee_data[[#This Row],[ProductId]],Product!$B$4:$O$7,2,FALSE)</f>
        <v>Regular</v>
      </c>
      <c r="S2717" s="56" t="str">
        <f>HLOOKUP(Coffee_data[[#This Row],[ProductId]],Product!$B$4:$O$7,3,FALSE)</f>
        <v>Coffee</v>
      </c>
      <c r="T2717" s="56" t="str">
        <f>HLOOKUP(Coffee_data[[#This Row],[ProductId]],Product!$B$4:$O$7,4,FALSE)</f>
        <v>Columbian</v>
      </c>
    </row>
    <row r="2718" spans="1:20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42094</v>
      </c>
      <c r="O2718" s="19" t="str">
        <f>VLOOKUP(Coffee_data[[#This Row],[Area Code]],Location!$B$1:$E$157,2,FALSE)</f>
        <v>Connecticut</v>
      </c>
      <c r="P2718" s="19" t="str">
        <f>VLOOKUP(Coffee_data[[#This Row],[Area Code]],Location!$B$1:$E$157,3,FALSE)</f>
        <v>East</v>
      </c>
      <c r="Q2718" s="19" t="str">
        <f>VLOOKUP(Coffee_data[[#This Row],[Area Code]],Location!$B$1:$E$157,4,FALSE)</f>
        <v>Small Market</v>
      </c>
      <c r="R2718" s="56" t="str">
        <f>HLOOKUP(Coffee_data[[#This Row],[ProductId]],Product!$B$4:$O$7,2,FALSE)</f>
        <v>Regular</v>
      </c>
      <c r="S2718" s="56" t="str">
        <f>HLOOKUP(Coffee_data[[#This Row],[ProductId]],Product!$B$4:$O$7,3,FALSE)</f>
        <v>Espresso</v>
      </c>
      <c r="T2718" s="56" t="str">
        <f>HLOOKUP(Coffee_data[[#This Row],[ProductId]],Product!$B$4:$O$7,4,FALSE)</f>
        <v>Caffe Mocha</v>
      </c>
    </row>
    <row r="2719" spans="1:20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34</v>
      </c>
      <c r="J2719">
        <v>70</v>
      </c>
      <c r="K2719">
        <v>110</v>
      </c>
      <c r="L2719">
        <v>860</v>
      </c>
      <c r="M2719">
        <v>6</v>
      </c>
      <c r="N2719" s="2">
        <v>42094</v>
      </c>
      <c r="O2719" s="19" t="str">
        <f>VLOOKUP(Coffee_data[[#This Row],[Area Code]],Location!$B$1:$E$157,2,FALSE)</f>
        <v>Connecticut</v>
      </c>
      <c r="P2719" s="19" t="str">
        <f>VLOOKUP(Coffee_data[[#This Row],[Area Code]],Location!$B$1:$E$157,3,FALSE)</f>
        <v>East</v>
      </c>
      <c r="Q2719" s="19" t="str">
        <f>VLOOKUP(Coffee_data[[#This Row],[Area Code]],Location!$B$1:$E$157,4,FALSE)</f>
        <v>Small Market</v>
      </c>
      <c r="R2719" s="56" t="str">
        <f>HLOOKUP(Coffee_data[[#This Row],[ProductId]],Product!$B$4:$O$7,2,FALSE)</f>
        <v>Decaf</v>
      </c>
      <c r="S2719" s="56" t="str">
        <f>HLOOKUP(Coffee_data[[#This Row],[ProductId]],Product!$B$4:$O$7,3,FALSE)</f>
        <v>Espresso</v>
      </c>
      <c r="T2719" s="56" t="str">
        <f>HLOOKUP(Coffee_data[[#This Row],[ProductId]],Product!$B$4:$O$7,4,FALSE)</f>
        <v>Decaf Espresso</v>
      </c>
    </row>
    <row r="2720" spans="1:20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38</v>
      </c>
      <c r="J2720">
        <v>50</v>
      </c>
      <c r="K2720">
        <v>72</v>
      </c>
      <c r="L2720">
        <v>321</v>
      </c>
      <c r="M2720">
        <v>8</v>
      </c>
      <c r="N2720" s="2">
        <v>42094</v>
      </c>
      <c r="O2720" s="19" t="str">
        <f>VLOOKUP(Coffee_data[[#This Row],[Area Code]],Location!$B$1:$E$157,2,FALSE)</f>
        <v>Florida</v>
      </c>
      <c r="P2720" s="19" t="str">
        <f>VLOOKUP(Coffee_data[[#This Row],[Area Code]],Location!$B$1:$E$157,3,FALSE)</f>
        <v>East</v>
      </c>
      <c r="Q2720" s="19" t="str">
        <f>VLOOKUP(Coffee_data[[#This Row],[Area Code]],Location!$B$1:$E$157,4,FALSE)</f>
        <v>Major Market</v>
      </c>
      <c r="R2720" s="56" t="str">
        <f>HLOOKUP(Coffee_data[[#This Row],[ProductId]],Product!$B$4:$O$7,2,FALSE)</f>
        <v>Decaf</v>
      </c>
      <c r="S2720" s="56" t="str">
        <f>HLOOKUP(Coffee_data[[#This Row],[ProductId]],Product!$B$4:$O$7,3,FALSE)</f>
        <v>Herbal Tea</v>
      </c>
      <c r="T2720" s="56" t="str">
        <f>HLOOKUP(Coffee_data[[#This Row],[ProductId]],Product!$B$4:$O$7,4,FALSE)</f>
        <v>Chamomile</v>
      </c>
    </row>
    <row r="2721" spans="1:20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31</v>
      </c>
      <c r="J2721">
        <v>50</v>
      </c>
      <c r="K2721">
        <v>81</v>
      </c>
      <c r="L2721">
        <v>772</v>
      </c>
      <c r="M2721">
        <v>9</v>
      </c>
      <c r="N2721" s="2">
        <v>42094</v>
      </c>
      <c r="O2721" s="19" t="str">
        <f>VLOOKUP(Coffee_data[[#This Row],[Area Code]],Location!$B$1:$E$157,2,FALSE)</f>
        <v>Florida</v>
      </c>
      <c r="P2721" s="19" t="str">
        <f>VLOOKUP(Coffee_data[[#This Row],[Area Code]],Location!$B$1:$E$157,3,FALSE)</f>
        <v>East</v>
      </c>
      <c r="Q2721" s="19" t="str">
        <f>VLOOKUP(Coffee_data[[#This Row],[Area Code]],Location!$B$1:$E$157,4,FALSE)</f>
        <v>Major Market</v>
      </c>
      <c r="R2721" s="56" t="str">
        <f>HLOOKUP(Coffee_data[[#This Row],[ProductId]],Product!$B$4:$O$7,2,FALSE)</f>
        <v>Decaf</v>
      </c>
      <c r="S2721" s="56" t="str">
        <f>HLOOKUP(Coffee_data[[#This Row],[ProductId]],Product!$B$4:$O$7,3,FALSE)</f>
        <v>Herbal Tea</v>
      </c>
      <c r="T2721" s="56" t="str">
        <f>HLOOKUP(Coffee_data[[#This Row],[ProductId]],Product!$B$4:$O$7,4,FALSE)</f>
        <v>Lemon</v>
      </c>
    </row>
    <row r="2722" spans="1:20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100</v>
      </c>
      <c r="L2722">
        <v>850</v>
      </c>
      <c r="M2722">
        <v>10</v>
      </c>
      <c r="N2722" s="2">
        <v>42094</v>
      </c>
      <c r="O2722" s="19" t="str">
        <f>VLOOKUP(Coffee_data[[#This Row],[Area Code]],Location!$B$1:$E$157,2,FALSE)</f>
        <v>Florida</v>
      </c>
      <c r="P2722" s="19" t="str">
        <f>VLOOKUP(Coffee_data[[#This Row],[Area Code]],Location!$B$1:$E$157,3,FALSE)</f>
        <v>East</v>
      </c>
      <c r="Q2722" s="19" t="str">
        <f>VLOOKUP(Coffee_data[[#This Row],[Area Code]],Location!$B$1:$E$157,4,FALSE)</f>
        <v>Major Market</v>
      </c>
      <c r="R2722" s="56" t="str">
        <f>HLOOKUP(Coffee_data[[#This Row],[ProductId]],Product!$B$4:$O$7,2,FALSE)</f>
        <v>Decaf</v>
      </c>
      <c r="S2722" s="56" t="str">
        <f>HLOOKUP(Coffee_data[[#This Row],[ProductId]],Product!$B$4:$O$7,3,FALSE)</f>
        <v>Herbal Tea</v>
      </c>
      <c r="T2722" s="56" t="str">
        <f>HLOOKUP(Coffee_data[[#This Row],[ProductId]],Product!$B$4:$O$7,4,FALSE)</f>
        <v>Mint</v>
      </c>
    </row>
    <row r="2723" spans="1:20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41</v>
      </c>
      <c r="J2723">
        <v>60</v>
      </c>
      <c r="K2723">
        <v>90</v>
      </c>
      <c r="L2723">
        <v>904</v>
      </c>
      <c r="M2723">
        <v>11</v>
      </c>
      <c r="N2723" s="2">
        <v>42094</v>
      </c>
      <c r="O2723" s="19" t="str">
        <f>VLOOKUP(Coffee_data[[#This Row],[Area Code]],Location!$B$1:$E$157,2,FALSE)</f>
        <v>Florida</v>
      </c>
      <c r="P2723" s="19" t="str">
        <f>VLOOKUP(Coffee_data[[#This Row],[Area Code]],Location!$B$1:$E$157,3,FALSE)</f>
        <v>East</v>
      </c>
      <c r="Q2723" s="19" t="str">
        <f>VLOOKUP(Coffee_data[[#This Row],[Area Code]],Location!$B$1:$E$157,4,FALSE)</f>
        <v>Major Market</v>
      </c>
      <c r="R2723" s="56" t="str">
        <f>HLOOKUP(Coffee_data[[#This Row],[ProductId]],Product!$B$4:$O$7,2,FALSE)</f>
        <v>Regular</v>
      </c>
      <c r="S2723" s="56" t="str">
        <f>HLOOKUP(Coffee_data[[#This Row],[ProductId]],Product!$B$4:$O$7,3,FALSE)</f>
        <v>Tea</v>
      </c>
      <c r="T2723" s="56" t="str">
        <f>HLOOKUP(Coffee_data[[#This Row],[ProductId]],Product!$B$4:$O$7,4,FALSE)</f>
        <v>Darjeeling</v>
      </c>
    </row>
    <row r="2724" spans="1:20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143</v>
      </c>
      <c r="L2724">
        <v>904</v>
      </c>
      <c r="M2724">
        <v>13</v>
      </c>
      <c r="N2724" s="2">
        <v>42094</v>
      </c>
      <c r="O2724" s="19" t="str">
        <f>VLOOKUP(Coffee_data[[#This Row],[Area Code]],Location!$B$1:$E$157,2,FALSE)</f>
        <v>Florida</v>
      </c>
      <c r="P2724" s="19" t="str">
        <f>VLOOKUP(Coffee_data[[#This Row],[Area Code]],Location!$B$1:$E$157,3,FALSE)</f>
        <v>East</v>
      </c>
      <c r="Q2724" s="19" t="str">
        <f>VLOOKUP(Coffee_data[[#This Row],[Area Code]],Location!$B$1:$E$157,4,FALSE)</f>
        <v>Major Market</v>
      </c>
      <c r="R2724" s="56" t="str">
        <f>HLOOKUP(Coffee_data[[#This Row],[ProductId]],Product!$B$4:$O$7,2,FALSE)</f>
        <v>Regular</v>
      </c>
      <c r="S2724" s="56" t="str">
        <f>HLOOKUP(Coffee_data[[#This Row],[ProductId]],Product!$B$4:$O$7,3,FALSE)</f>
        <v>Tea</v>
      </c>
      <c r="T2724" s="56" t="str">
        <f>HLOOKUP(Coffee_data[[#This Row],[ProductId]],Product!$B$4:$O$7,4,FALSE)</f>
        <v>Green Tea</v>
      </c>
    </row>
    <row r="2725" spans="1:20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78</v>
      </c>
      <c r="J2725">
        <v>130</v>
      </c>
      <c r="K2725">
        <v>208</v>
      </c>
      <c r="L2725">
        <v>850</v>
      </c>
      <c r="M2725">
        <v>2</v>
      </c>
      <c r="N2725" s="2">
        <v>42094</v>
      </c>
      <c r="O2725" s="19" t="str">
        <f>VLOOKUP(Coffee_data[[#This Row],[Area Code]],Location!$B$1:$E$157,2,FALSE)</f>
        <v>Florida</v>
      </c>
      <c r="P2725" s="19" t="str">
        <f>VLOOKUP(Coffee_data[[#This Row],[Area Code]],Location!$B$1:$E$157,3,FALSE)</f>
        <v>East</v>
      </c>
      <c r="Q2725" s="19" t="str">
        <f>VLOOKUP(Coffee_data[[#This Row],[Area Code]],Location!$B$1:$E$157,4,FALSE)</f>
        <v>Major Market</v>
      </c>
      <c r="R2725" s="56" t="str">
        <f>HLOOKUP(Coffee_data[[#This Row],[ProductId]],Product!$B$4:$O$7,2,FALSE)</f>
        <v>Regular</v>
      </c>
      <c r="S2725" s="56" t="str">
        <f>HLOOKUP(Coffee_data[[#This Row],[ProductId]],Product!$B$4:$O$7,3,FALSE)</f>
        <v>Coffee</v>
      </c>
      <c r="T2725" s="56" t="str">
        <f>HLOOKUP(Coffee_data[[#This Row],[ProductId]],Product!$B$4:$O$7,4,FALSE)</f>
        <v>Columbian</v>
      </c>
    </row>
    <row r="2726" spans="1:20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70</v>
      </c>
      <c r="J2726">
        <v>150</v>
      </c>
      <c r="K2726">
        <v>250</v>
      </c>
      <c r="L2726">
        <v>754</v>
      </c>
      <c r="M2726">
        <v>3</v>
      </c>
      <c r="N2726" s="2">
        <v>42094</v>
      </c>
      <c r="O2726" s="19" t="str">
        <f>VLOOKUP(Coffee_data[[#This Row],[Area Code]],Location!$B$1:$E$157,2,FALSE)</f>
        <v>Florida</v>
      </c>
      <c r="P2726" s="19" t="str">
        <f>VLOOKUP(Coffee_data[[#This Row],[Area Code]],Location!$B$1:$E$157,3,FALSE)</f>
        <v>East</v>
      </c>
      <c r="Q2726" s="19" t="str">
        <f>VLOOKUP(Coffee_data[[#This Row],[Area Code]],Location!$B$1:$E$157,4,FALSE)</f>
        <v>Major Market</v>
      </c>
      <c r="R2726" s="56" t="str">
        <f>HLOOKUP(Coffee_data[[#This Row],[ProductId]],Product!$B$4:$O$7,2,FALSE)</f>
        <v>Decaf</v>
      </c>
      <c r="S2726" s="56" t="str">
        <f>HLOOKUP(Coffee_data[[#This Row],[ProductId]],Product!$B$4:$O$7,3,FALSE)</f>
        <v>Coffee</v>
      </c>
      <c r="T2726" s="56" t="str">
        <f>HLOOKUP(Coffee_data[[#This Row],[ProductId]],Product!$B$4:$O$7,4,FALSE)</f>
        <v>Decaf Irish Cream</v>
      </c>
    </row>
    <row r="2727" spans="1:20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225</v>
      </c>
      <c r="L2727">
        <v>850</v>
      </c>
      <c r="M2727">
        <v>5</v>
      </c>
      <c r="N2727" s="2">
        <v>42094</v>
      </c>
      <c r="O2727" s="19" t="str">
        <f>VLOOKUP(Coffee_data[[#This Row],[Area Code]],Location!$B$1:$E$157,2,FALSE)</f>
        <v>Florida</v>
      </c>
      <c r="P2727" s="19" t="str">
        <f>VLOOKUP(Coffee_data[[#This Row],[Area Code]],Location!$B$1:$E$157,3,FALSE)</f>
        <v>East</v>
      </c>
      <c r="Q2727" s="19" t="str">
        <f>VLOOKUP(Coffee_data[[#This Row],[Area Code]],Location!$B$1:$E$157,4,FALSE)</f>
        <v>Major Market</v>
      </c>
      <c r="R2727" s="56" t="str">
        <f>HLOOKUP(Coffee_data[[#This Row],[ProductId]],Product!$B$4:$O$7,2,FALSE)</f>
        <v>Regular</v>
      </c>
      <c r="S2727" s="56" t="str">
        <f>HLOOKUP(Coffee_data[[#This Row],[ProductId]],Product!$B$4:$O$7,3,FALSE)</f>
        <v>Espresso</v>
      </c>
      <c r="T2727" s="56" t="str">
        <f>HLOOKUP(Coffee_data[[#This Row],[ProductId]],Product!$B$4:$O$7,4,FALSE)</f>
        <v>Caffe Mocha</v>
      </c>
    </row>
    <row r="2728" spans="1:20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76</v>
      </c>
      <c r="J2728">
        <v>120</v>
      </c>
      <c r="K2728">
        <v>184</v>
      </c>
      <c r="L2728">
        <v>754</v>
      </c>
      <c r="M2728">
        <v>6</v>
      </c>
      <c r="N2728" s="2">
        <v>42094</v>
      </c>
      <c r="O2728" s="19" t="str">
        <f>VLOOKUP(Coffee_data[[#This Row],[Area Code]],Location!$B$1:$E$157,2,FALSE)</f>
        <v>Florida</v>
      </c>
      <c r="P2728" s="19" t="str">
        <f>VLOOKUP(Coffee_data[[#This Row],[Area Code]],Location!$B$1:$E$157,3,FALSE)</f>
        <v>East</v>
      </c>
      <c r="Q2728" s="19" t="str">
        <f>VLOOKUP(Coffee_data[[#This Row],[Area Code]],Location!$B$1:$E$157,4,FALSE)</f>
        <v>Major Market</v>
      </c>
      <c r="R2728" s="56" t="str">
        <f>HLOOKUP(Coffee_data[[#This Row],[ProductId]],Product!$B$4:$O$7,2,FALSE)</f>
        <v>Decaf</v>
      </c>
      <c r="S2728" s="56" t="str">
        <f>HLOOKUP(Coffee_data[[#This Row],[ProductId]],Product!$B$4:$O$7,3,FALSE)</f>
        <v>Espresso</v>
      </c>
      <c r="T2728" s="56" t="str">
        <f>HLOOKUP(Coffee_data[[#This Row],[ProductId]],Product!$B$4:$O$7,4,FALSE)</f>
        <v>Decaf Espresso</v>
      </c>
    </row>
    <row r="2729" spans="1:20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31</v>
      </c>
      <c r="J2729">
        <v>50</v>
      </c>
      <c r="K2729">
        <v>99</v>
      </c>
      <c r="L2729">
        <v>774</v>
      </c>
      <c r="M2729">
        <v>9</v>
      </c>
      <c r="N2729" s="2">
        <v>42094</v>
      </c>
      <c r="O2729" s="19" t="str">
        <f>VLOOKUP(Coffee_data[[#This Row],[Area Code]],Location!$B$1:$E$157,2,FALSE)</f>
        <v>Massachusetts</v>
      </c>
      <c r="P2729" s="19" t="str">
        <f>VLOOKUP(Coffee_data[[#This Row],[Area Code]],Location!$B$1:$E$157,3,FALSE)</f>
        <v>East</v>
      </c>
      <c r="Q2729" s="19" t="str">
        <f>VLOOKUP(Coffee_data[[#This Row],[Area Code]],Location!$B$1:$E$157,4,FALSE)</f>
        <v>Major Market</v>
      </c>
      <c r="R2729" s="56" t="str">
        <f>HLOOKUP(Coffee_data[[#This Row],[ProductId]],Product!$B$4:$O$7,2,FALSE)</f>
        <v>Decaf</v>
      </c>
      <c r="S2729" s="56" t="str">
        <f>HLOOKUP(Coffee_data[[#This Row],[ProductId]],Product!$B$4:$O$7,3,FALSE)</f>
        <v>Herbal Tea</v>
      </c>
      <c r="T2729" s="56" t="str">
        <f>HLOOKUP(Coffee_data[[#This Row],[ProductId]],Product!$B$4:$O$7,4,FALSE)</f>
        <v>Lemon</v>
      </c>
    </row>
    <row r="2730" spans="1:20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42094</v>
      </c>
      <c r="O2730" s="19" t="str">
        <f>VLOOKUP(Coffee_data[[#This Row],[Area Code]],Location!$B$1:$E$157,2,FALSE)</f>
        <v>Massachusetts</v>
      </c>
      <c r="P2730" s="19" t="str">
        <f>VLOOKUP(Coffee_data[[#This Row],[Area Code]],Location!$B$1:$E$157,3,FALSE)</f>
        <v>East</v>
      </c>
      <c r="Q2730" s="19" t="str">
        <f>VLOOKUP(Coffee_data[[#This Row],[Area Code]],Location!$B$1:$E$157,4,FALSE)</f>
        <v>Major Market</v>
      </c>
      <c r="R2730" s="56" t="str">
        <f>HLOOKUP(Coffee_data[[#This Row],[ProductId]],Product!$B$4:$O$7,2,FALSE)</f>
        <v>Regular</v>
      </c>
      <c r="S2730" s="56" t="str">
        <f>HLOOKUP(Coffee_data[[#This Row],[ProductId]],Product!$B$4:$O$7,3,FALSE)</f>
        <v>Tea</v>
      </c>
      <c r="T2730" s="56" t="str">
        <f>HLOOKUP(Coffee_data[[#This Row],[ProductId]],Product!$B$4:$O$7,4,FALSE)</f>
        <v>Darjeeling</v>
      </c>
    </row>
    <row r="2731" spans="1:20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37</v>
      </c>
      <c r="L2731">
        <v>774</v>
      </c>
      <c r="M2731">
        <v>13</v>
      </c>
      <c r="N2731" s="2">
        <v>42094</v>
      </c>
      <c r="O2731" s="19" t="str">
        <f>VLOOKUP(Coffee_data[[#This Row],[Area Code]],Location!$B$1:$E$157,2,FALSE)</f>
        <v>Massachusetts</v>
      </c>
      <c r="P2731" s="19" t="str">
        <f>VLOOKUP(Coffee_data[[#This Row],[Area Code]],Location!$B$1:$E$157,3,FALSE)</f>
        <v>East</v>
      </c>
      <c r="Q2731" s="19" t="str">
        <f>VLOOKUP(Coffee_data[[#This Row],[Area Code]],Location!$B$1:$E$157,4,FALSE)</f>
        <v>Major Market</v>
      </c>
      <c r="R2731" s="56" t="str">
        <f>HLOOKUP(Coffee_data[[#This Row],[ProductId]],Product!$B$4:$O$7,2,FALSE)</f>
        <v>Regular</v>
      </c>
      <c r="S2731" s="56" t="str">
        <f>HLOOKUP(Coffee_data[[#This Row],[ProductId]],Product!$B$4:$O$7,3,FALSE)</f>
        <v>Tea</v>
      </c>
      <c r="T2731" s="56" t="str">
        <f>HLOOKUP(Coffee_data[[#This Row],[ProductId]],Product!$B$4:$O$7,4,FALSE)</f>
        <v>Green Tea</v>
      </c>
    </row>
    <row r="2732" spans="1:20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42094</v>
      </c>
      <c r="O2732" s="19" t="str">
        <f>VLOOKUP(Coffee_data[[#This Row],[Area Code]],Location!$B$1:$E$157,2,FALSE)</f>
        <v>Massachusetts</v>
      </c>
      <c r="P2732" s="19" t="str">
        <f>VLOOKUP(Coffee_data[[#This Row],[Area Code]],Location!$B$1:$E$157,3,FALSE)</f>
        <v>East</v>
      </c>
      <c r="Q2732" s="19" t="str">
        <f>VLOOKUP(Coffee_data[[#This Row],[Area Code]],Location!$B$1:$E$157,4,FALSE)</f>
        <v>Major Market</v>
      </c>
      <c r="R2732" s="56" t="str">
        <f>HLOOKUP(Coffee_data[[#This Row],[ProductId]],Product!$B$4:$O$7,2,FALSE)</f>
        <v>Regular</v>
      </c>
      <c r="S2732" s="56" t="str">
        <f>HLOOKUP(Coffee_data[[#This Row],[ProductId]],Product!$B$4:$O$7,3,FALSE)</f>
        <v>Coffee</v>
      </c>
      <c r="T2732" s="56" t="str">
        <f>HLOOKUP(Coffee_data[[#This Row],[ProductId]],Product!$B$4:$O$7,4,FALSE)</f>
        <v>Columbian</v>
      </c>
    </row>
    <row r="2733" spans="1:20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115</v>
      </c>
      <c r="L2733">
        <v>339</v>
      </c>
      <c r="M2733">
        <v>5</v>
      </c>
      <c r="N2733" s="2">
        <v>42094</v>
      </c>
      <c r="O2733" s="19" t="str">
        <f>VLOOKUP(Coffee_data[[#This Row],[Area Code]],Location!$B$1:$E$157,2,FALSE)</f>
        <v>Massachusetts</v>
      </c>
      <c r="P2733" s="19" t="str">
        <f>VLOOKUP(Coffee_data[[#This Row],[Area Code]],Location!$B$1:$E$157,3,FALSE)</f>
        <v>East</v>
      </c>
      <c r="Q2733" s="19" t="str">
        <f>VLOOKUP(Coffee_data[[#This Row],[Area Code]],Location!$B$1:$E$157,4,FALSE)</f>
        <v>Major Market</v>
      </c>
      <c r="R2733" s="56" t="str">
        <f>HLOOKUP(Coffee_data[[#This Row],[ProductId]],Product!$B$4:$O$7,2,FALSE)</f>
        <v>Regular</v>
      </c>
      <c r="S2733" s="56" t="str">
        <f>HLOOKUP(Coffee_data[[#This Row],[ProductId]],Product!$B$4:$O$7,3,FALSE)</f>
        <v>Espresso</v>
      </c>
      <c r="T2733" s="56" t="str">
        <f>HLOOKUP(Coffee_data[[#This Row],[ProductId]],Product!$B$4:$O$7,4,FALSE)</f>
        <v>Caffe Mocha</v>
      </c>
    </row>
    <row r="2734" spans="1:20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317</v>
      </c>
      <c r="L2734">
        <v>508</v>
      </c>
      <c r="M2734">
        <v>7</v>
      </c>
      <c r="N2734" s="2">
        <v>42094</v>
      </c>
      <c r="O2734" s="19" t="str">
        <f>VLOOKUP(Coffee_data[[#This Row],[Area Code]],Location!$B$1:$E$157,2,FALSE)</f>
        <v>Massachusetts</v>
      </c>
      <c r="P2734" s="19" t="str">
        <f>VLOOKUP(Coffee_data[[#This Row],[Area Code]],Location!$B$1:$E$157,3,FALSE)</f>
        <v>East</v>
      </c>
      <c r="Q2734" s="19" t="str">
        <f>VLOOKUP(Coffee_data[[#This Row],[Area Code]],Location!$B$1:$E$157,4,FALSE)</f>
        <v>Major Market</v>
      </c>
      <c r="R2734" s="56" t="str">
        <f>HLOOKUP(Coffee_data[[#This Row],[ProductId]],Product!$B$4:$O$7,2,FALSE)</f>
        <v>Regular</v>
      </c>
      <c r="S2734" s="56" t="str">
        <f>HLOOKUP(Coffee_data[[#This Row],[ProductId]],Product!$B$4:$O$7,3,FALSE)</f>
        <v>Espresso</v>
      </c>
      <c r="T2734" s="56" t="str">
        <f>HLOOKUP(Coffee_data[[#This Row],[ProductId]],Product!$B$4:$O$7,4,FALSE)</f>
        <v>Regular Espresso</v>
      </c>
    </row>
    <row r="2735" spans="1:20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51</v>
      </c>
      <c r="L2735">
        <v>603</v>
      </c>
      <c r="M2735">
        <v>9</v>
      </c>
      <c r="N2735" s="2">
        <v>42094</v>
      </c>
      <c r="O2735" s="19" t="str">
        <f>VLOOKUP(Coffee_data[[#This Row],[Area Code]],Location!$B$1:$E$157,2,FALSE)</f>
        <v>New Hampshire</v>
      </c>
      <c r="P2735" s="19" t="str">
        <f>VLOOKUP(Coffee_data[[#This Row],[Area Code]],Location!$B$1:$E$157,3,FALSE)</f>
        <v>East</v>
      </c>
      <c r="Q2735" s="19" t="str">
        <f>VLOOKUP(Coffee_data[[#This Row],[Area Code]],Location!$B$1:$E$157,4,FALSE)</f>
        <v>Small Market</v>
      </c>
      <c r="R2735" s="56" t="str">
        <f>HLOOKUP(Coffee_data[[#This Row],[ProductId]],Product!$B$4:$O$7,2,FALSE)</f>
        <v>Decaf</v>
      </c>
      <c r="S2735" s="56" t="str">
        <f>HLOOKUP(Coffee_data[[#This Row],[ProductId]],Product!$B$4:$O$7,3,FALSE)</f>
        <v>Herbal Tea</v>
      </c>
      <c r="T2735" s="56" t="str">
        <f>HLOOKUP(Coffee_data[[#This Row],[ProductId]],Product!$B$4:$O$7,4,FALSE)</f>
        <v>Lemon</v>
      </c>
    </row>
    <row r="2736" spans="1:20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61</v>
      </c>
      <c r="L2736">
        <v>603</v>
      </c>
      <c r="M2736">
        <v>11</v>
      </c>
      <c r="N2736" s="2">
        <v>42094</v>
      </c>
      <c r="O2736" s="19" t="str">
        <f>VLOOKUP(Coffee_data[[#This Row],[Area Code]],Location!$B$1:$E$157,2,FALSE)</f>
        <v>New Hampshire</v>
      </c>
      <c r="P2736" s="19" t="str">
        <f>VLOOKUP(Coffee_data[[#This Row],[Area Code]],Location!$B$1:$E$157,3,FALSE)</f>
        <v>East</v>
      </c>
      <c r="Q2736" s="19" t="str">
        <f>VLOOKUP(Coffee_data[[#This Row],[Area Code]],Location!$B$1:$E$157,4,FALSE)</f>
        <v>Small Market</v>
      </c>
      <c r="R2736" s="56" t="str">
        <f>HLOOKUP(Coffee_data[[#This Row],[ProductId]],Product!$B$4:$O$7,2,FALSE)</f>
        <v>Regular</v>
      </c>
      <c r="S2736" s="56" t="str">
        <f>HLOOKUP(Coffee_data[[#This Row],[ProductId]],Product!$B$4:$O$7,3,FALSE)</f>
        <v>Tea</v>
      </c>
      <c r="T2736" s="56" t="str">
        <f>HLOOKUP(Coffee_data[[#This Row],[ProductId]],Product!$B$4:$O$7,4,FALSE)</f>
        <v>Darjeeling</v>
      </c>
    </row>
    <row r="2737" spans="1:20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53</v>
      </c>
      <c r="L2737">
        <v>603</v>
      </c>
      <c r="M2737">
        <v>13</v>
      </c>
      <c r="N2737" s="2">
        <v>42094</v>
      </c>
      <c r="O2737" s="19" t="str">
        <f>VLOOKUP(Coffee_data[[#This Row],[Area Code]],Location!$B$1:$E$157,2,FALSE)</f>
        <v>New Hampshire</v>
      </c>
      <c r="P2737" s="19" t="str">
        <f>VLOOKUP(Coffee_data[[#This Row],[Area Code]],Location!$B$1:$E$157,3,FALSE)</f>
        <v>East</v>
      </c>
      <c r="Q2737" s="19" t="str">
        <f>VLOOKUP(Coffee_data[[#This Row],[Area Code]],Location!$B$1:$E$157,4,FALSE)</f>
        <v>Small Market</v>
      </c>
      <c r="R2737" s="56" t="str">
        <f>HLOOKUP(Coffee_data[[#This Row],[ProductId]],Product!$B$4:$O$7,2,FALSE)</f>
        <v>Regular</v>
      </c>
      <c r="S2737" s="56" t="str">
        <f>HLOOKUP(Coffee_data[[#This Row],[ProductId]],Product!$B$4:$O$7,3,FALSE)</f>
        <v>Tea</v>
      </c>
      <c r="T2737" s="56" t="str">
        <f>HLOOKUP(Coffee_data[[#This Row],[ProductId]],Product!$B$4:$O$7,4,FALSE)</f>
        <v>Green Tea</v>
      </c>
    </row>
    <row r="2738" spans="1:20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39</v>
      </c>
      <c r="J2738">
        <v>70</v>
      </c>
      <c r="K2738">
        <v>111</v>
      </c>
      <c r="L2738">
        <v>603</v>
      </c>
      <c r="M2738">
        <v>1</v>
      </c>
      <c r="N2738" s="2">
        <v>42094</v>
      </c>
      <c r="O2738" s="19" t="str">
        <f>VLOOKUP(Coffee_data[[#This Row],[Area Code]],Location!$B$1:$E$157,2,FALSE)</f>
        <v>New Hampshire</v>
      </c>
      <c r="P2738" s="19" t="str">
        <f>VLOOKUP(Coffee_data[[#This Row],[Area Code]],Location!$B$1:$E$157,3,FALSE)</f>
        <v>East</v>
      </c>
      <c r="Q2738" s="19" t="str">
        <f>VLOOKUP(Coffee_data[[#This Row],[Area Code]],Location!$B$1:$E$157,4,FALSE)</f>
        <v>Small Market</v>
      </c>
      <c r="R2738" s="56" t="str">
        <f>HLOOKUP(Coffee_data[[#This Row],[ProductId]],Product!$B$4:$O$7,2,FALSE)</f>
        <v>Regular</v>
      </c>
      <c r="S2738" s="56" t="str">
        <f>HLOOKUP(Coffee_data[[#This Row],[ProductId]],Product!$B$4:$O$7,3,FALSE)</f>
        <v>Coffee</v>
      </c>
      <c r="T2738" s="56" t="str">
        <f>HLOOKUP(Coffee_data[[#This Row],[ProductId]],Product!$B$4:$O$7,4,FALSE)</f>
        <v>Amaretto</v>
      </c>
    </row>
    <row r="2739" spans="1:20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108</v>
      </c>
      <c r="L2739">
        <v>603</v>
      </c>
      <c r="M2739">
        <v>2</v>
      </c>
      <c r="N2739" s="2">
        <v>42094</v>
      </c>
      <c r="O2739" s="19" t="str">
        <f>VLOOKUP(Coffee_data[[#This Row],[Area Code]],Location!$B$1:$E$157,2,FALSE)</f>
        <v>New Hampshire</v>
      </c>
      <c r="P2739" s="19" t="str">
        <f>VLOOKUP(Coffee_data[[#This Row],[Area Code]],Location!$B$1:$E$157,3,FALSE)</f>
        <v>East</v>
      </c>
      <c r="Q2739" s="19" t="str">
        <f>VLOOKUP(Coffee_data[[#This Row],[Area Code]],Location!$B$1:$E$157,4,FALSE)</f>
        <v>Small Market</v>
      </c>
      <c r="R2739" s="56" t="str">
        <f>HLOOKUP(Coffee_data[[#This Row],[ProductId]],Product!$B$4:$O$7,2,FALSE)</f>
        <v>Regular</v>
      </c>
      <c r="S2739" s="56" t="str">
        <f>HLOOKUP(Coffee_data[[#This Row],[ProductId]],Product!$B$4:$O$7,3,FALSE)</f>
        <v>Coffee</v>
      </c>
      <c r="T2739" s="56" t="str">
        <f>HLOOKUP(Coffee_data[[#This Row],[ProductId]],Product!$B$4:$O$7,4,FALSE)</f>
        <v>Columbian</v>
      </c>
    </row>
    <row r="2740" spans="1:20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45</v>
      </c>
      <c r="J2740">
        <v>60</v>
      </c>
      <c r="K2740">
        <v>95</v>
      </c>
      <c r="L2740">
        <v>603</v>
      </c>
      <c r="M2740">
        <v>5</v>
      </c>
      <c r="N2740" s="2">
        <v>42094</v>
      </c>
      <c r="O2740" s="19" t="str">
        <f>VLOOKUP(Coffee_data[[#This Row],[Area Code]],Location!$B$1:$E$157,2,FALSE)</f>
        <v>New Hampshire</v>
      </c>
      <c r="P2740" s="19" t="str">
        <f>VLOOKUP(Coffee_data[[#This Row],[Area Code]],Location!$B$1:$E$157,3,FALSE)</f>
        <v>East</v>
      </c>
      <c r="Q2740" s="19" t="str">
        <f>VLOOKUP(Coffee_data[[#This Row],[Area Code]],Location!$B$1:$E$157,4,FALSE)</f>
        <v>Small Market</v>
      </c>
      <c r="R2740" s="56" t="str">
        <f>HLOOKUP(Coffee_data[[#This Row],[ProductId]],Product!$B$4:$O$7,2,FALSE)</f>
        <v>Regular</v>
      </c>
      <c r="S2740" s="56" t="str">
        <f>HLOOKUP(Coffee_data[[#This Row],[ProductId]],Product!$B$4:$O$7,3,FALSE)</f>
        <v>Espresso</v>
      </c>
      <c r="T2740" s="56" t="str">
        <f>HLOOKUP(Coffee_data[[#This Row],[ProductId]],Product!$B$4:$O$7,4,FALSE)</f>
        <v>Caffe Mocha</v>
      </c>
    </row>
    <row r="2741" spans="1:20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53</v>
      </c>
      <c r="L2741">
        <v>603</v>
      </c>
      <c r="M2741">
        <v>7</v>
      </c>
      <c r="N2741" s="2">
        <v>42094</v>
      </c>
      <c r="O2741" s="19" t="str">
        <f>VLOOKUP(Coffee_data[[#This Row],[Area Code]],Location!$B$1:$E$157,2,FALSE)</f>
        <v>New Hampshire</v>
      </c>
      <c r="P2741" s="19" t="str">
        <f>VLOOKUP(Coffee_data[[#This Row],[Area Code]],Location!$B$1:$E$157,3,FALSE)</f>
        <v>East</v>
      </c>
      <c r="Q2741" s="19" t="str">
        <f>VLOOKUP(Coffee_data[[#This Row],[Area Code]],Location!$B$1:$E$157,4,FALSE)</f>
        <v>Small Market</v>
      </c>
      <c r="R2741" s="56" t="str">
        <f>HLOOKUP(Coffee_data[[#This Row],[ProductId]],Product!$B$4:$O$7,2,FALSE)</f>
        <v>Regular</v>
      </c>
      <c r="S2741" s="56" t="str">
        <f>HLOOKUP(Coffee_data[[#This Row],[ProductId]],Product!$B$4:$O$7,3,FALSE)</f>
        <v>Espresso</v>
      </c>
      <c r="T2741" s="56" t="str">
        <f>HLOOKUP(Coffee_data[[#This Row],[ProductId]],Product!$B$4:$O$7,4,FALSE)</f>
        <v>Regular Espresso</v>
      </c>
    </row>
    <row r="2742" spans="1:20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67</v>
      </c>
      <c r="J2742">
        <v>130</v>
      </c>
      <c r="K2742">
        <v>210</v>
      </c>
      <c r="L2742">
        <v>518</v>
      </c>
      <c r="M2742">
        <v>13</v>
      </c>
      <c r="N2742" s="2">
        <v>42094</v>
      </c>
      <c r="O2742" s="19" t="str">
        <f>VLOOKUP(Coffee_data[[#This Row],[Area Code]],Location!$B$1:$E$157,2,FALSE)</f>
        <v>New York</v>
      </c>
      <c r="P2742" s="19" t="str">
        <f>VLOOKUP(Coffee_data[[#This Row],[Area Code]],Location!$B$1:$E$157,3,FALSE)</f>
        <v>East</v>
      </c>
      <c r="Q2742" s="19" t="str">
        <f>VLOOKUP(Coffee_data[[#This Row],[Area Code]],Location!$B$1:$E$157,4,FALSE)</f>
        <v>Major Market</v>
      </c>
      <c r="R2742" s="56" t="str">
        <f>HLOOKUP(Coffee_data[[#This Row],[ProductId]],Product!$B$4:$O$7,2,FALSE)</f>
        <v>Regular</v>
      </c>
      <c r="S2742" s="56" t="str">
        <f>HLOOKUP(Coffee_data[[#This Row],[ProductId]],Product!$B$4:$O$7,3,FALSE)</f>
        <v>Tea</v>
      </c>
      <c r="T2742" s="56" t="str">
        <f>HLOOKUP(Coffee_data[[#This Row],[ProductId]],Product!$B$4:$O$7,4,FALSE)</f>
        <v>Green Tea</v>
      </c>
    </row>
    <row r="2743" spans="1:20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177</v>
      </c>
      <c r="J2743">
        <v>300</v>
      </c>
      <c r="K2743">
        <v>499</v>
      </c>
      <c r="L2743">
        <v>716</v>
      </c>
      <c r="M2743">
        <v>9</v>
      </c>
      <c r="N2743" s="2">
        <v>42094</v>
      </c>
      <c r="O2743" s="19" t="str">
        <f>VLOOKUP(Coffee_data[[#This Row],[Area Code]],Location!$B$1:$E$157,2,FALSE)</f>
        <v>New York</v>
      </c>
      <c r="P2743" s="19" t="str">
        <f>VLOOKUP(Coffee_data[[#This Row],[Area Code]],Location!$B$1:$E$157,3,FALSE)</f>
        <v>East</v>
      </c>
      <c r="Q2743" s="19" t="str">
        <f>VLOOKUP(Coffee_data[[#This Row],[Area Code]],Location!$B$1:$E$157,4,FALSE)</f>
        <v>Major Market</v>
      </c>
      <c r="R2743" s="56" t="str">
        <f>HLOOKUP(Coffee_data[[#This Row],[ProductId]],Product!$B$4:$O$7,2,FALSE)</f>
        <v>Decaf</v>
      </c>
      <c r="S2743" s="56" t="str">
        <f>HLOOKUP(Coffee_data[[#This Row],[ProductId]],Product!$B$4:$O$7,3,FALSE)</f>
        <v>Herbal Tea</v>
      </c>
      <c r="T2743" s="56" t="str">
        <f>HLOOKUP(Coffee_data[[#This Row],[ProductId]],Product!$B$4:$O$7,4,FALSE)</f>
        <v>Lemon</v>
      </c>
    </row>
    <row r="2744" spans="1:20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183</v>
      </c>
      <c r="J2744">
        <v>-10</v>
      </c>
      <c r="K2744">
        <v>130</v>
      </c>
      <c r="L2744">
        <v>718</v>
      </c>
      <c r="M2744">
        <v>10</v>
      </c>
      <c r="N2744" s="2">
        <v>42094</v>
      </c>
      <c r="O2744" s="19" t="str">
        <f>VLOOKUP(Coffee_data[[#This Row],[Area Code]],Location!$B$1:$E$157,2,FALSE)</f>
        <v>New York</v>
      </c>
      <c r="P2744" s="19" t="str">
        <f>VLOOKUP(Coffee_data[[#This Row],[Area Code]],Location!$B$1:$E$157,3,FALSE)</f>
        <v>East</v>
      </c>
      <c r="Q2744" s="19" t="str">
        <f>VLOOKUP(Coffee_data[[#This Row],[Area Code]],Location!$B$1:$E$157,4,FALSE)</f>
        <v>Major Market</v>
      </c>
      <c r="R2744" s="56" t="str">
        <f>HLOOKUP(Coffee_data[[#This Row],[ProductId]],Product!$B$4:$O$7,2,FALSE)</f>
        <v>Decaf</v>
      </c>
      <c r="S2744" s="56" t="str">
        <f>HLOOKUP(Coffee_data[[#This Row],[ProductId]],Product!$B$4:$O$7,3,FALSE)</f>
        <v>Herbal Tea</v>
      </c>
      <c r="T2744" s="56" t="str">
        <f>HLOOKUP(Coffee_data[[#This Row],[ProductId]],Product!$B$4:$O$7,4,FALSE)</f>
        <v>Mint</v>
      </c>
    </row>
    <row r="2745" spans="1:20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271</v>
      </c>
      <c r="L2745">
        <v>315</v>
      </c>
      <c r="M2745">
        <v>11</v>
      </c>
      <c r="N2745" s="2">
        <v>42094</v>
      </c>
      <c r="O2745" s="19" t="str">
        <f>VLOOKUP(Coffee_data[[#This Row],[Area Code]],Location!$B$1:$E$157,2,FALSE)</f>
        <v>New York</v>
      </c>
      <c r="P2745" s="19" t="str">
        <f>VLOOKUP(Coffee_data[[#This Row],[Area Code]],Location!$B$1:$E$157,3,FALSE)</f>
        <v>East</v>
      </c>
      <c r="Q2745" s="19" t="str">
        <f>VLOOKUP(Coffee_data[[#This Row],[Area Code]],Location!$B$1:$E$157,4,FALSE)</f>
        <v>Major Market</v>
      </c>
      <c r="R2745" s="56" t="str">
        <f>HLOOKUP(Coffee_data[[#This Row],[ProductId]],Product!$B$4:$O$7,2,FALSE)</f>
        <v>Regular</v>
      </c>
      <c r="S2745" s="56" t="str">
        <f>HLOOKUP(Coffee_data[[#This Row],[ProductId]],Product!$B$4:$O$7,3,FALSE)</f>
        <v>Tea</v>
      </c>
      <c r="T2745" s="56" t="str">
        <f>HLOOKUP(Coffee_data[[#This Row],[ProductId]],Product!$B$4:$O$7,4,FALSE)</f>
        <v>Darjeeling</v>
      </c>
    </row>
    <row r="2746" spans="1:20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228</v>
      </c>
      <c r="L2746">
        <v>347</v>
      </c>
      <c r="M2746">
        <v>12</v>
      </c>
      <c r="N2746" s="2">
        <v>42094</v>
      </c>
      <c r="O2746" s="19" t="str">
        <f>VLOOKUP(Coffee_data[[#This Row],[Area Code]],Location!$B$1:$E$157,2,FALSE)</f>
        <v>New York</v>
      </c>
      <c r="P2746" s="19" t="str">
        <f>VLOOKUP(Coffee_data[[#This Row],[Area Code]],Location!$B$1:$E$157,3,FALSE)</f>
        <v>East</v>
      </c>
      <c r="Q2746" s="19" t="str">
        <f>VLOOKUP(Coffee_data[[#This Row],[Area Code]],Location!$B$1:$E$157,4,FALSE)</f>
        <v>Major Market</v>
      </c>
      <c r="R2746" s="56" t="str">
        <f>HLOOKUP(Coffee_data[[#This Row],[ProductId]],Product!$B$4:$O$7,2,FALSE)</f>
        <v>Regular</v>
      </c>
      <c r="S2746" s="56" t="str">
        <f>HLOOKUP(Coffee_data[[#This Row],[ProductId]],Product!$B$4:$O$7,3,FALSE)</f>
        <v>Tea</v>
      </c>
      <c r="T2746" s="56" t="str">
        <f>HLOOKUP(Coffee_data[[#This Row],[ProductId]],Product!$B$4:$O$7,4,FALSE)</f>
        <v>Earl Grey</v>
      </c>
    </row>
    <row r="2747" spans="1:20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180</v>
      </c>
      <c r="J2747">
        <v>400</v>
      </c>
      <c r="K2747">
        <v>672</v>
      </c>
      <c r="L2747">
        <v>518</v>
      </c>
      <c r="M2747">
        <v>2</v>
      </c>
      <c r="N2747" s="2">
        <v>42094</v>
      </c>
      <c r="O2747" s="19" t="str">
        <f>VLOOKUP(Coffee_data[[#This Row],[Area Code]],Location!$B$1:$E$157,2,FALSE)</f>
        <v>New York</v>
      </c>
      <c r="P2747" s="19" t="str">
        <f>VLOOKUP(Coffee_data[[#This Row],[Area Code]],Location!$B$1:$E$157,3,FALSE)</f>
        <v>East</v>
      </c>
      <c r="Q2747" s="19" t="str">
        <f>VLOOKUP(Coffee_data[[#This Row],[Area Code]],Location!$B$1:$E$157,4,FALSE)</f>
        <v>Major Market</v>
      </c>
      <c r="R2747" s="56" t="str">
        <f>HLOOKUP(Coffee_data[[#This Row],[ProductId]],Product!$B$4:$O$7,2,FALSE)</f>
        <v>Regular</v>
      </c>
      <c r="S2747" s="56" t="str">
        <f>HLOOKUP(Coffee_data[[#This Row],[ProductId]],Product!$B$4:$O$7,3,FALSE)</f>
        <v>Coffee</v>
      </c>
      <c r="T2747" s="56" t="str">
        <f>HLOOKUP(Coffee_data[[#This Row],[ProductId]],Product!$B$4:$O$7,4,FALSE)</f>
        <v>Columbian</v>
      </c>
    </row>
    <row r="2748" spans="1:20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121</v>
      </c>
      <c r="J2748">
        <v>-60</v>
      </c>
      <c r="K2748">
        <v>55</v>
      </c>
      <c r="L2748">
        <v>212</v>
      </c>
      <c r="M2748">
        <v>5</v>
      </c>
      <c r="N2748" s="2">
        <v>42094</v>
      </c>
      <c r="O2748" s="19" t="str">
        <f>VLOOKUP(Coffee_data[[#This Row],[Area Code]],Location!$B$1:$E$157,2,FALSE)</f>
        <v>New York</v>
      </c>
      <c r="P2748" s="19" t="str">
        <f>VLOOKUP(Coffee_data[[#This Row],[Area Code]],Location!$B$1:$E$157,3,FALSE)</f>
        <v>East</v>
      </c>
      <c r="Q2748" s="19" t="str">
        <f>VLOOKUP(Coffee_data[[#This Row],[Area Code]],Location!$B$1:$E$157,4,FALSE)</f>
        <v>Major Market</v>
      </c>
      <c r="R2748" s="56" t="str">
        <f>HLOOKUP(Coffee_data[[#This Row],[ProductId]],Product!$B$4:$O$7,2,FALSE)</f>
        <v>Regular</v>
      </c>
      <c r="S2748" s="56" t="str">
        <f>HLOOKUP(Coffee_data[[#This Row],[ProductId]],Product!$B$4:$O$7,3,FALSE)</f>
        <v>Espresso</v>
      </c>
      <c r="T2748" s="56" t="str">
        <f>HLOOKUP(Coffee_data[[#This Row],[ProductId]],Product!$B$4:$O$7,4,FALSE)</f>
        <v>Caffe Mocha</v>
      </c>
    </row>
    <row r="2749" spans="1:20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197</v>
      </c>
      <c r="J2749">
        <v>330</v>
      </c>
      <c r="K2749">
        <v>550</v>
      </c>
      <c r="L2749">
        <v>914</v>
      </c>
      <c r="M2749">
        <v>7</v>
      </c>
      <c r="N2749" s="2">
        <v>42094</v>
      </c>
      <c r="O2749" s="19" t="str">
        <f>VLOOKUP(Coffee_data[[#This Row],[Area Code]],Location!$B$1:$E$157,2,FALSE)</f>
        <v>New York</v>
      </c>
      <c r="P2749" s="19" t="str">
        <f>VLOOKUP(Coffee_data[[#This Row],[Area Code]],Location!$B$1:$E$157,3,FALSE)</f>
        <v>East</v>
      </c>
      <c r="Q2749" s="19" t="str">
        <f>VLOOKUP(Coffee_data[[#This Row],[Area Code]],Location!$B$1:$E$157,4,FALSE)</f>
        <v>Major Market</v>
      </c>
      <c r="R2749" s="56" t="str">
        <f>HLOOKUP(Coffee_data[[#This Row],[ProductId]],Product!$B$4:$O$7,2,FALSE)</f>
        <v>Regular</v>
      </c>
      <c r="S2749" s="56" t="str">
        <f>HLOOKUP(Coffee_data[[#This Row],[ProductId]],Product!$B$4:$O$7,3,FALSE)</f>
        <v>Espresso</v>
      </c>
      <c r="T2749" s="56" t="str">
        <f>HLOOKUP(Coffee_data[[#This Row],[ProductId]],Product!$B$4:$O$7,4,FALSE)</f>
        <v>Regular Espresso</v>
      </c>
    </row>
    <row r="2750" spans="1:20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48</v>
      </c>
      <c r="J2750">
        <v>70</v>
      </c>
      <c r="K2750">
        <v>110</v>
      </c>
      <c r="L2750">
        <v>504</v>
      </c>
      <c r="M2750">
        <v>8</v>
      </c>
      <c r="N2750" s="2">
        <v>42094</v>
      </c>
      <c r="O2750" s="19" t="str">
        <f>VLOOKUP(Coffee_data[[#This Row],[Area Code]],Location!$B$1:$E$157,2,FALSE)</f>
        <v>Louisiana</v>
      </c>
      <c r="P2750" s="19" t="str">
        <f>VLOOKUP(Coffee_data[[#This Row],[Area Code]],Location!$B$1:$E$157,3,FALSE)</f>
        <v>South</v>
      </c>
      <c r="Q2750" s="19" t="str">
        <f>VLOOKUP(Coffee_data[[#This Row],[Area Code]],Location!$B$1:$E$157,4,FALSE)</f>
        <v>Small Market</v>
      </c>
      <c r="R2750" s="56" t="str">
        <f>HLOOKUP(Coffee_data[[#This Row],[ProductId]],Product!$B$4:$O$7,2,FALSE)</f>
        <v>Decaf</v>
      </c>
      <c r="S2750" s="56" t="str">
        <f>HLOOKUP(Coffee_data[[#This Row],[ProductId]],Product!$B$4:$O$7,3,FALSE)</f>
        <v>Herbal Tea</v>
      </c>
      <c r="T2750" s="56" t="str">
        <f>HLOOKUP(Coffee_data[[#This Row],[ProductId]],Product!$B$4:$O$7,4,FALSE)</f>
        <v>Chamomile</v>
      </c>
    </row>
    <row r="2751" spans="1:20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42094</v>
      </c>
      <c r="O2751" s="19" t="str">
        <f>VLOOKUP(Coffee_data[[#This Row],[Area Code]],Location!$B$1:$E$157,2,FALSE)</f>
        <v>Louisiana</v>
      </c>
      <c r="P2751" s="19" t="str">
        <f>VLOOKUP(Coffee_data[[#This Row],[Area Code]],Location!$B$1:$E$157,3,FALSE)</f>
        <v>South</v>
      </c>
      <c r="Q2751" s="19" t="str">
        <f>VLOOKUP(Coffee_data[[#This Row],[Area Code]],Location!$B$1:$E$157,4,FALSE)</f>
        <v>Small Market</v>
      </c>
      <c r="R2751" s="56" t="str">
        <f>HLOOKUP(Coffee_data[[#This Row],[ProductId]],Product!$B$4:$O$7,2,FALSE)</f>
        <v>Decaf</v>
      </c>
      <c r="S2751" s="56" t="str">
        <f>HLOOKUP(Coffee_data[[#This Row],[ProductId]],Product!$B$4:$O$7,3,FALSE)</f>
        <v>Herbal Tea</v>
      </c>
      <c r="T2751" s="56" t="str">
        <f>HLOOKUP(Coffee_data[[#This Row],[ProductId]],Product!$B$4:$O$7,4,FALSE)</f>
        <v>Lemon</v>
      </c>
    </row>
    <row r="2752" spans="1:20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102</v>
      </c>
      <c r="L2752">
        <v>225</v>
      </c>
      <c r="M2752">
        <v>2</v>
      </c>
      <c r="N2752" s="2">
        <v>42094</v>
      </c>
      <c r="O2752" s="19" t="str">
        <f>VLOOKUP(Coffee_data[[#This Row],[Area Code]],Location!$B$1:$E$157,2,FALSE)</f>
        <v>Louisiana</v>
      </c>
      <c r="P2752" s="19" t="str">
        <f>VLOOKUP(Coffee_data[[#This Row],[Area Code]],Location!$B$1:$E$157,3,FALSE)</f>
        <v>South</v>
      </c>
      <c r="Q2752" s="19" t="str">
        <f>VLOOKUP(Coffee_data[[#This Row],[Area Code]],Location!$B$1:$E$157,4,FALSE)</f>
        <v>Small Market</v>
      </c>
      <c r="R2752" s="56" t="str">
        <f>HLOOKUP(Coffee_data[[#This Row],[ProductId]],Product!$B$4:$O$7,2,FALSE)</f>
        <v>Regular</v>
      </c>
      <c r="S2752" s="56" t="str">
        <f>HLOOKUP(Coffee_data[[#This Row],[ProductId]],Product!$B$4:$O$7,3,FALSE)</f>
        <v>Coffee</v>
      </c>
      <c r="T2752" s="56" t="str">
        <f>HLOOKUP(Coffee_data[[#This Row],[ProductId]],Product!$B$4:$O$7,4,FALSE)</f>
        <v>Columbian</v>
      </c>
    </row>
    <row r="2753" spans="1:20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147</v>
      </c>
      <c r="L2753">
        <v>504</v>
      </c>
      <c r="M2753">
        <v>3</v>
      </c>
      <c r="N2753" s="2">
        <v>42094</v>
      </c>
      <c r="O2753" s="19" t="str">
        <f>VLOOKUP(Coffee_data[[#This Row],[Area Code]],Location!$B$1:$E$157,2,FALSE)</f>
        <v>Louisiana</v>
      </c>
      <c r="P2753" s="19" t="str">
        <f>VLOOKUP(Coffee_data[[#This Row],[Area Code]],Location!$B$1:$E$157,3,FALSE)</f>
        <v>South</v>
      </c>
      <c r="Q2753" s="19" t="str">
        <f>VLOOKUP(Coffee_data[[#This Row],[Area Code]],Location!$B$1:$E$157,4,FALSE)</f>
        <v>Small Market</v>
      </c>
      <c r="R2753" s="56" t="str">
        <f>HLOOKUP(Coffee_data[[#This Row],[ProductId]],Product!$B$4:$O$7,2,FALSE)</f>
        <v>Decaf</v>
      </c>
      <c r="S2753" s="56" t="str">
        <f>HLOOKUP(Coffee_data[[#This Row],[ProductId]],Product!$B$4:$O$7,3,FALSE)</f>
        <v>Coffee</v>
      </c>
      <c r="T2753" s="56" t="str">
        <f>HLOOKUP(Coffee_data[[#This Row],[ProductId]],Product!$B$4:$O$7,4,FALSE)</f>
        <v>Decaf Irish Cream</v>
      </c>
    </row>
    <row r="2754" spans="1:20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116</v>
      </c>
      <c r="L2754">
        <v>985</v>
      </c>
      <c r="M2754">
        <v>4</v>
      </c>
      <c r="N2754" s="2">
        <v>42094</v>
      </c>
      <c r="O2754" s="19" t="str">
        <f>VLOOKUP(Coffee_data[[#This Row],[Area Code]],Location!$B$1:$E$157,2,FALSE)</f>
        <v>Louisiana</v>
      </c>
      <c r="P2754" s="19" t="str">
        <f>VLOOKUP(Coffee_data[[#This Row],[Area Code]],Location!$B$1:$E$157,3,FALSE)</f>
        <v>South</v>
      </c>
      <c r="Q2754" s="19" t="str">
        <f>VLOOKUP(Coffee_data[[#This Row],[Area Code]],Location!$B$1:$E$157,4,FALSE)</f>
        <v>Small Market</v>
      </c>
      <c r="R2754" s="56" t="str">
        <f>HLOOKUP(Coffee_data[[#This Row],[ProductId]],Product!$B$4:$O$7,2,FALSE)</f>
        <v>Regular</v>
      </c>
      <c r="S2754" s="56" t="str">
        <f>HLOOKUP(Coffee_data[[#This Row],[ProductId]],Product!$B$4:$O$7,3,FALSE)</f>
        <v>Espresso</v>
      </c>
      <c r="T2754" s="56" t="str">
        <f>HLOOKUP(Coffee_data[[#This Row],[ProductId]],Product!$B$4:$O$7,4,FALSE)</f>
        <v>Caffe Latte</v>
      </c>
    </row>
    <row r="2755" spans="1:20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35</v>
      </c>
      <c r="J2755">
        <v>70</v>
      </c>
      <c r="K2755">
        <v>105</v>
      </c>
      <c r="L2755">
        <v>318</v>
      </c>
      <c r="M2755">
        <v>5</v>
      </c>
      <c r="N2755" s="2">
        <v>42094</v>
      </c>
      <c r="O2755" s="19" t="str">
        <f>VLOOKUP(Coffee_data[[#This Row],[Area Code]],Location!$B$1:$E$157,2,FALSE)</f>
        <v>Louisiana</v>
      </c>
      <c r="P2755" s="19" t="str">
        <f>VLOOKUP(Coffee_data[[#This Row],[Area Code]],Location!$B$1:$E$157,3,FALSE)</f>
        <v>South</v>
      </c>
      <c r="Q2755" s="19" t="str">
        <f>VLOOKUP(Coffee_data[[#This Row],[Area Code]],Location!$B$1:$E$157,4,FALSE)</f>
        <v>Small Market</v>
      </c>
      <c r="R2755" s="56" t="str">
        <f>HLOOKUP(Coffee_data[[#This Row],[ProductId]],Product!$B$4:$O$7,2,FALSE)</f>
        <v>Regular</v>
      </c>
      <c r="S2755" s="56" t="str">
        <f>HLOOKUP(Coffee_data[[#This Row],[ProductId]],Product!$B$4:$O$7,3,FALSE)</f>
        <v>Espresso</v>
      </c>
      <c r="T2755" s="56" t="str">
        <f>HLOOKUP(Coffee_data[[#This Row],[ProductId]],Product!$B$4:$O$7,4,FALSE)</f>
        <v>Caffe Mocha</v>
      </c>
    </row>
    <row r="2756" spans="1:20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36</v>
      </c>
      <c r="J2756">
        <v>60</v>
      </c>
      <c r="K2756">
        <v>90</v>
      </c>
      <c r="L2756">
        <v>504</v>
      </c>
      <c r="M2756">
        <v>6</v>
      </c>
      <c r="N2756" s="2">
        <v>42094</v>
      </c>
      <c r="O2756" s="19" t="str">
        <f>VLOOKUP(Coffee_data[[#This Row],[Area Code]],Location!$B$1:$E$157,2,FALSE)</f>
        <v>Louisiana</v>
      </c>
      <c r="P2756" s="19" t="str">
        <f>VLOOKUP(Coffee_data[[#This Row],[Area Code]],Location!$B$1:$E$157,3,FALSE)</f>
        <v>South</v>
      </c>
      <c r="Q2756" s="19" t="str">
        <f>VLOOKUP(Coffee_data[[#This Row],[Area Code]],Location!$B$1:$E$157,4,FALSE)</f>
        <v>Small Market</v>
      </c>
      <c r="R2756" s="56" t="str">
        <f>HLOOKUP(Coffee_data[[#This Row],[ProductId]],Product!$B$4:$O$7,2,FALSE)</f>
        <v>Decaf</v>
      </c>
      <c r="S2756" s="56" t="str">
        <f>HLOOKUP(Coffee_data[[#This Row],[ProductId]],Product!$B$4:$O$7,3,FALSE)</f>
        <v>Espresso</v>
      </c>
      <c r="T2756" s="56" t="str">
        <f>HLOOKUP(Coffee_data[[#This Row],[ProductId]],Product!$B$4:$O$7,4,FALSE)</f>
        <v>Decaf Espresso</v>
      </c>
    </row>
    <row r="2757" spans="1:20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48</v>
      </c>
      <c r="L2757">
        <v>505</v>
      </c>
      <c r="M2757">
        <v>8</v>
      </c>
      <c r="N2757" s="2">
        <v>42094</v>
      </c>
      <c r="O2757" s="19" t="str">
        <f>VLOOKUP(Coffee_data[[#This Row],[Area Code]],Location!$B$1:$E$157,2,FALSE)</f>
        <v>New Mexico</v>
      </c>
      <c r="P2757" s="19" t="str">
        <f>VLOOKUP(Coffee_data[[#This Row],[Area Code]],Location!$B$1:$E$157,3,FALSE)</f>
        <v>South</v>
      </c>
      <c r="Q2757" s="19" t="str">
        <f>VLOOKUP(Coffee_data[[#This Row],[Area Code]],Location!$B$1:$E$157,4,FALSE)</f>
        <v>Small Market</v>
      </c>
      <c r="R2757" s="56" t="str">
        <f>HLOOKUP(Coffee_data[[#This Row],[ProductId]],Product!$B$4:$O$7,2,FALSE)</f>
        <v>Decaf</v>
      </c>
      <c r="S2757" s="56" t="str">
        <f>HLOOKUP(Coffee_data[[#This Row],[ProductId]],Product!$B$4:$O$7,3,FALSE)</f>
        <v>Herbal Tea</v>
      </c>
      <c r="T2757" s="56" t="str">
        <f>HLOOKUP(Coffee_data[[#This Row],[ProductId]],Product!$B$4:$O$7,4,FALSE)</f>
        <v>Chamomile</v>
      </c>
    </row>
    <row r="2758" spans="1:20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42094</v>
      </c>
      <c r="O2758" s="19" t="str">
        <f>VLOOKUP(Coffee_data[[#This Row],[Area Code]],Location!$B$1:$E$157,2,FALSE)</f>
        <v>New Mexico</v>
      </c>
      <c r="P2758" s="19" t="str">
        <f>VLOOKUP(Coffee_data[[#This Row],[Area Code]],Location!$B$1:$E$157,3,FALSE)</f>
        <v>South</v>
      </c>
      <c r="Q2758" s="19" t="str">
        <f>VLOOKUP(Coffee_data[[#This Row],[Area Code]],Location!$B$1:$E$157,4,FALSE)</f>
        <v>Small Market</v>
      </c>
      <c r="R2758" s="56" t="str">
        <f>HLOOKUP(Coffee_data[[#This Row],[ProductId]],Product!$B$4:$O$7,2,FALSE)</f>
        <v>Decaf</v>
      </c>
      <c r="S2758" s="56" t="str">
        <f>HLOOKUP(Coffee_data[[#This Row],[ProductId]],Product!$B$4:$O$7,3,FALSE)</f>
        <v>Herbal Tea</v>
      </c>
      <c r="T2758" s="56" t="str">
        <f>HLOOKUP(Coffee_data[[#This Row],[ProductId]],Product!$B$4:$O$7,4,FALSE)</f>
        <v>Lemon</v>
      </c>
    </row>
    <row r="2759" spans="1:20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58</v>
      </c>
      <c r="J2759">
        <v>90</v>
      </c>
      <c r="K2759">
        <v>150</v>
      </c>
      <c r="L2759">
        <v>505</v>
      </c>
      <c r="M2759">
        <v>2</v>
      </c>
      <c r="N2759" s="2">
        <v>42094</v>
      </c>
      <c r="O2759" s="19" t="str">
        <f>VLOOKUP(Coffee_data[[#This Row],[Area Code]],Location!$B$1:$E$157,2,FALSE)</f>
        <v>New Mexico</v>
      </c>
      <c r="P2759" s="19" t="str">
        <f>VLOOKUP(Coffee_data[[#This Row],[Area Code]],Location!$B$1:$E$157,3,FALSE)</f>
        <v>South</v>
      </c>
      <c r="Q2759" s="19" t="str">
        <f>VLOOKUP(Coffee_data[[#This Row],[Area Code]],Location!$B$1:$E$157,4,FALSE)</f>
        <v>Small Market</v>
      </c>
      <c r="R2759" s="56" t="str">
        <f>HLOOKUP(Coffee_data[[#This Row],[ProductId]],Product!$B$4:$O$7,2,FALSE)</f>
        <v>Regular</v>
      </c>
      <c r="S2759" s="56" t="str">
        <f>HLOOKUP(Coffee_data[[#This Row],[ProductId]],Product!$B$4:$O$7,3,FALSE)</f>
        <v>Coffee</v>
      </c>
      <c r="T2759" s="56" t="str">
        <f>HLOOKUP(Coffee_data[[#This Row],[ProductId]],Product!$B$4:$O$7,4,FALSE)</f>
        <v>Columbian</v>
      </c>
    </row>
    <row r="2760" spans="1:20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163</v>
      </c>
      <c r="L2760">
        <v>505</v>
      </c>
      <c r="M2760">
        <v>3</v>
      </c>
      <c r="N2760" s="2">
        <v>42094</v>
      </c>
      <c r="O2760" s="19" t="str">
        <f>VLOOKUP(Coffee_data[[#This Row],[Area Code]],Location!$B$1:$E$157,2,FALSE)</f>
        <v>New Mexico</v>
      </c>
      <c r="P2760" s="19" t="str">
        <f>VLOOKUP(Coffee_data[[#This Row],[Area Code]],Location!$B$1:$E$157,3,FALSE)</f>
        <v>South</v>
      </c>
      <c r="Q2760" s="19" t="str">
        <f>VLOOKUP(Coffee_data[[#This Row],[Area Code]],Location!$B$1:$E$157,4,FALSE)</f>
        <v>Small Market</v>
      </c>
      <c r="R2760" s="56" t="str">
        <f>HLOOKUP(Coffee_data[[#This Row],[ProductId]],Product!$B$4:$O$7,2,FALSE)</f>
        <v>Decaf</v>
      </c>
      <c r="S2760" s="56" t="str">
        <f>HLOOKUP(Coffee_data[[#This Row],[ProductId]],Product!$B$4:$O$7,3,FALSE)</f>
        <v>Coffee</v>
      </c>
      <c r="T2760" s="56" t="str">
        <f>HLOOKUP(Coffee_data[[#This Row],[ProductId]],Product!$B$4:$O$7,4,FALSE)</f>
        <v>Decaf Irish Cream</v>
      </c>
    </row>
    <row r="2761" spans="1:20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46</v>
      </c>
      <c r="L2761">
        <v>505</v>
      </c>
      <c r="M2761">
        <v>4</v>
      </c>
      <c r="N2761" s="2">
        <v>42094</v>
      </c>
      <c r="O2761" s="19" t="str">
        <f>VLOOKUP(Coffee_data[[#This Row],[Area Code]],Location!$B$1:$E$157,2,FALSE)</f>
        <v>New Mexico</v>
      </c>
      <c r="P2761" s="19" t="str">
        <f>VLOOKUP(Coffee_data[[#This Row],[Area Code]],Location!$B$1:$E$157,3,FALSE)</f>
        <v>South</v>
      </c>
      <c r="Q2761" s="19" t="str">
        <f>VLOOKUP(Coffee_data[[#This Row],[Area Code]],Location!$B$1:$E$157,4,FALSE)</f>
        <v>Small Market</v>
      </c>
      <c r="R2761" s="56" t="str">
        <f>HLOOKUP(Coffee_data[[#This Row],[ProductId]],Product!$B$4:$O$7,2,FALSE)</f>
        <v>Regular</v>
      </c>
      <c r="S2761" s="56" t="str">
        <f>HLOOKUP(Coffee_data[[#This Row],[ProductId]],Product!$B$4:$O$7,3,FALSE)</f>
        <v>Espresso</v>
      </c>
      <c r="T2761" s="56" t="str">
        <f>HLOOKUP(Coffee_data[[#This Row],[ProductId]],Product!$B$4:$O$7,4,FALSE)</f>
        <v>Caffe Latte</v>
      </c>
    </row>
    <row r="2762" spans="1:20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35</v>
      </c>
      <c r="J2762">
        <v>60</v>
      </c>
      <c r="K2762">
        <v>95</v>
      </c>
      <c r="L2762">
        <v>505</v>
      </c>
      <c r="M2762">
        <v>5</v>
      </c>
      <c r="N2762" s="2">
        <v>42094</v>
      </c>
      <c r="O2762" s="19" t="str">
        <f>VLOOKUP(Coffee_data[[#This Row],[Area Code]],Location!$B$1:$E$157,2,FALSE)</f>
        <v>New Mexico</v>
      </c>
      <c r="P2762" s="19" t="str">
        <f>VLOOKUP(Coffee_data[[#This Row],[Area Code]],Location!$B$1:$E$157,3,FALSE)</f>
        <v>South</v>
      </c>
      <c r="Q2762" s="19" t="str">
        <f>VLOOKUP(Coffee_data[[#This Row],[Area Code]],Location!$B$1:$E$157,4,FALSE)</f>
        <v>Small Market</v>
      </c>
      <c r="R2762" s="56" t="str">
        <f>HLOOKUP(Coffee_data[[#This Row],[ProductId]],Product!$B$4:$O$7,2,FALSE)</f>
        <v>Regular</v>
      </c>
      <c r="S2762" s="56" t="str">
        <f>HLOOKUP(Coffee_data[[#This Row],[ProductId]],Product!$B$4:$O$7,3,FALSE)</f>
        <v>Espresso</v>
      </c>
      <c r="T2762" s="56" t="str">
        <f>HLOOKUP(Coffee_data[[#This Row],[ProductId]],Product!$B$4:$O$7,4,FALSE)</f>
        <v>Caffe Mocha</v>
      </c>
    </row>
    <row r="2763" spans="1:20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24</v>
      </c>
      <c r="J2763">
        <v>40</v>
      </c>
      <c r="K2763">
        <v>76</v>
      </c>
      <c r="L2763">
        <v>505</v>
      </c>
      <c r="M2763">
        <v>6</v>
      </c>
      <c r="N2763" s="2">
        <v>42094</v>
      </c>
      <c r="O2763" s="19" t="str">
        <f>VLOOKUP(Coffee_data[[#This Row],[Area Code]],Location!$B$1:$E$157,2,FALSE)</f>
        <v>New Mexico</v>
      </c>
      <c r="P2763" s="19" t="str">
        <f>VLOOKUP(Coffee_data[[#This Row],[Area Code]],Location!$B$1:$E$157,3,FALSE)</f>
        <v>South</v>
      </c>
      <c r="Q2763" s="19" t="str">
        <f>VLOOKUP(Coffee_data[[#This Row],[Area Code]],Location!$B$1:$E$157,4,FALSE)</f>
        <v>Small Market</v>
      </c>
      <c r="R2763" s="56" t="str">
        <f>HLOOKUP(Coffee_data[[#This Row],[ProductId]],Product!$B$4:$O$7,2,FALSE)</f>
        <v>Decaf</v>
      </c>
      <c r="S2763" s="56" t="str">
        <f>HLOOKUP(Coffee_data[[#This Row],[ProductId]],Product!$B$4:$O$7,3,FALSE)</f>
        <v>Espresso</v>
      </c>
      <c r="T2763" s="56" t="str">
        <f>HLOOKUP(Coffee_data[[#This Row],[ProductId]],Product!$B$4:$O$7,4,FALSE)</f>
        <v>Decaf Espresso</v>
      </c>
    </row>
    <row r="2764" spans="1:20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58</v>
      </c>
      <c r="J2764">
        <v>70</v>
      </c>
      <c r="K2764">
        <v>112</v>
      </c>
      <c r="L2764">
        <v>918</v>
      </c>
      <c r="M2764">
        <v>8</v>
      </c>
      <c r="N2764" s="2">
        <v>42094</v>
      </c>
      <c r="O2764" s="19" t="str">
        <f>VLOOKUP(Coffee_data[[#This Row],[Area Code]],Location!$B$1:$E$157,2,FALSE)</f>
        <v>Oklahoma</v>
      </c>
      <c r="P2764" s="19" t="str">
        <f>VLOOKUP(Coffee_data[[#This Row],[Area Code]],Location!$B$1:$E$157,3,FALSE)</f>
        <v>South</v>
      </c>
      <c r="Q2764" s="19" t="str">
        <f>VLOOKUP(Coffee_data[[#This Row],[Area Code]],Location!$B$1:$E$157,4,FALSE)</f>
        <v>Small Market</v>
      </c>
      <c r="R2764" s="56" t="str">
        <f>HLOOKUP(Coffee_data[[#This Row],[ProductId]],Product!$B$4:$O$7,2,FALSE)</f>
        <v>Decaf</v>
      </c>
      <c r="S2764" s="56" t="str">
        <f>HLOOKUP(Coffee_data[[#This Row],[ProductId]],Product!$B$4:$O$7,3,FALSE)</f>
        <v>Herbal Tea</v>
      </c>
      <c r="T2764" s="56" t="str">
        <f>HLOOKUP(Coffee_data[[#This Row],[ProductId]],Product!$B$4:$O$7,4,FALSE)</f>
        <v>Chamomile</v>
      </c>
    </row>
    <row r="2765" spans="1:20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99</v>
      </c>
      <c r="J2765">
        <v>130</v>
      </c>
      <c r="K2765">
        <v>220</v>
      </c>
      <c r="L2765">
        <v>918</v>
      </c>
      <c r="M2765">
        <v>9</v>
      </c>
      <c r="N2765" s="2">
        <v>42094</v>
      </c>
      <c r="O2765" s="19" t="str">
        <f>VLOOKUP(Coffee_data[[#This Row],[Area Code]],Location!$B$1:$E$157,2,FALSE)</f>
        <v>Oklahoma</v>
      </c>
      <c r="P2765" s="19" t="str">
        <f>VLOOKUP(Coffee_data[[#This Row],[Area Code]],Location!$B$1:$E$157,3,FALSE)</f>
        <v>South</v>
      </c>
      <c r="Q2765" s="19" t="str">
        <f>VLOOKUP(Coffee_data[[#This Row],[Area Code]],Location!$B$1:$E$157,4,FALSE)</f>
        <v>Small Market</v>
      </c>
      <c r="R2765" s="56" t="str">
        <f>HLOOKUP(Coffee_data[[#This Row],[ProductId]],Product!$B$4:$O$7,2,FALSE)</f>
        <v>Decaf</v>
      </c>
      <c r="S2765" s="56" t="str">
        <f>HLOOKUP(Coffee_data[[#This Row],[ProductId]],Product!$B$4:$O$7,3,FALSE)</f>
        <v>Herbal Tea</v>
      </c>
      <c r="T2765" s="56" t="str">
        <f>HLOOKUP(Coffee_data[[#This Row],[ProductId]],Product!$B$4:$O$7,4,FALSE)</f>
        <v>Lemon</v>
      </c>
    </row>
    <row r="2766" spans="1:20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132</v>
      </c>
      <c r="L2766">
        <v>918</v>
      </c>
      <c r="M2766">
        <v>2</v>
      </c>
      <c r="N2766" s="2">
        <v>42094</v>
      </c>
      <c r="O2766" s="19" t="str">
        <f>VLOOKUP(Coffee_data[[#This Row],[Area Code]],Location!$B$1:$E$157,2,FALSE)</f>
        <v>Oklahoma</v>
      </c>
      <c r="P2766" s="19" t="str">
        <f>VLOOKUP(Coffee_data[[#This Row],[Area Code]],Location!$B$1:$E$157,3,FALSE)</f>
        <v>South</v>
      </c>
      <c r="Q2766" s="19" t="str">
        <f>VLOOKUP(Coffee_data[[#This Row],[Area Code]],Location!$B$1:$E$157,4,FALSE)</f>
        <v>Small Market</v>
      </c>
      <c r="R2766" s="56" t="str">
        <f>HLOOKUP(Coffee_data[[#This Row],[ProductId]],Product!$B$4:$O$7,2,FALSE)</f>
        <v>Regular</v>
      </c>
      <c r="S2766" s="56" t="str">
        <f>HLOOKUP(Coffee_data[[#This Row],[ProductId]],Product!$B$4:$O$7,3,FALSE)</f>
        <v>Coffee</v>
      </c>
      <c r="T2766" s="56" t="str">
        <f>HLOOKUP(Coffee_data[[#This Row],[ProductId]],Product!$B$4:$O$7,4,FALSE)</f>
        <v>Columbian</v>
      </c>
    </row>
    <row r="2767" spans="1:20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33</v>
      </c>
      <c r="J2767">
        <v>60</v>
      </c>
      <c r="K2767">
        <v>90</v>
      </c>
      <c r="L2767">
        <v>580</v>
      </c>
      <c r="M2767">
        <v>3</v>
      </c>
      <c r="N2767" s="2">
        <v>42094</v>
      </c>
      <c r="O2767" s="19" t="str">
        <f>VLOOKUP(Coffee_data[[#This Row],[Area Code]],Location!$B$1:$E$157,2,FALSE)</f>
        <v>Oklahoma</v>
      </c>
      <c r="P2767" s="19" t="str">
        <f>VLOOKUP(Coffee_data[[#This Row],[Area Code]],Location!$B$1:$E$157,3,FALSE)</f>
        <v>South</v>
      </c>
      <c r="Q2767" s="19" t="str">
        <f>VLOOKUP(Coffee_data[[#This Row],[Area Code]],Location!$B$1:$E$157,4,FALSE)</f>
        <v>Small Market</v>
      </c>
      <c r="R2767" s="56" t="str">
        <f>HLOOKUP(Coffee_data[[#This Row],[ProductId]],Product!$B$4:$O$7,2,FALSE)</f>
        <v>Decaf</v>
      </c>
      <c r="S2767" s="56" t="str">
        <f>HLOOKUP(Coffee_data[[#This Row],[ProductId]],Product!$B$4:$O$7,3,FALSE)</f>
        <v>Coffee</v>
      </c>
      <c r="T2767" s="56" t="str">
        <f>HLOOKUP(Coffee_data[[#This Row],[ProductId]],Product!$B$4:$O$7,4,FALSE)</f>
        <v>Decaf Irish Cream</v>
      </c>
    </row>
    <row r="2768" spans="1:20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42094</v>
      </c>
      <c r="O2768" s="19" t="str">
        <f>VLOOKUP(Coffee_data[[#This Row],[Area Code]],Location!$B$1:$E$157,2,FALSE)</f>
        <v>Oklahoma</v>
      </c>
      <c r="P2768" s="19" t="str">
        <f>VLOOKUP(Coffee_data[[#This Row],[Area Code]],Location!$B$1:$E$157,3,FALSE)</f>
        <v>South</v>
      </c>
      <c r="Q2768" s="19" t="str">
        <f>VLOOKUP(Coffee_data[[#This Row],[Area Code]],Location!$B$1:$E$157,4,FALSE)</f>
        <v>Small Market</v>
      </c>
      <c r="R2768" s="56" t="str">
        <f>HLOOKUP(Coffee_data[[#This Row],[ProductId]],Product!$B$4:$O$7,2,FALSE)</f>
        <v>Regular</v>
      </c>
      <c r="S2768" s="56" t="str">
        <f>HLOOKUP(Coffee_data[[#This Row],[ProductId]],Product!$B$4:$O$7,3,FALSE)</f>
        <v>Espresso</v>
      </c>
      <c r="T2768" s="56" t="str">
        <f>HLOOKUP(Coffee_data[[#This Row],[ProductId]],Product!$B$4:$O$7,4,FALSE)</f>
        <v>Caffe Latte</v>
      </c>
    </row>
    <row r="2769" spans="1:20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35</v>
      </c>
      <c r="L2769">
        <v>405</v>
      </c>
      <c r="M2769">
        <v>5</v>
      </c>
      <c r="N2769" s="2">
        <v>42094</v>
      </c>
      <c r="O2769" s="19" t="str">
        <f>VLOOKUP(Coffee_data[[#This Row],[Area Code]],Location!$B$1:$E$157,2,FALSE)</f>
        <v>Oklahoma</v>
      </c>
      <c r="P2769" s="19" t="str">
        <f>VLOOKUP(Coffee_data[[#This Row],[Area Code]],Location!$B$1:$E$157,3,FALSE)</f>
        <v>South</v>
      </c>
      <c r="Q2769" s="19" t="str">
        <f>VLOOKUP(Coffee_data[[#This Row],[Area Code]],Location!$B$1:$E$157,4,FALSE)</f>
        <v>Small Market</v>
      </c>
      <c r="R2769" s="56" t="str">
        <f>HLOOKUP(Coffee_data[[#This Row],[ProductId]],Product!$B$4:$O$7,2,FALSE)</f>
        <v>Regular</v>
      </c>
      <c r="S2769" s="56" t="str">
        <f>HLOOKUP(Coffee_data[[#This Row],[ProductId]],Product!$B$4:$O$7,3,FALSE)</f>
        <v>Espresso</v>
      </c>
      <c r="T2769" s="56" t="str">
        <f>HLOOKUP(Coffee_data[[#This Row],[ProductId]],Product!$B$4:$O$7,4,FALSE)</f>
        <v>Caffe Mocha</v>
      </c>
    </row>
    <row r="2770" spans="1:20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76</v>
      </c>
      <c r="J2770">
        <v>120</v>
      </c>
      <c r="K2770">
        <v>190</v>
      </c>
      <c r="L2770">
        <v>405</v>
      </c>
      <c r="M2770">
        <v>6</v>
      </c>
      <c r="N2770" s="2">
        <v>42094</v>
      </c>
      <c r="O2770" s="19" t="str">
        <f>VLOOKUP(Coffee_data[[#This Row],[Area Code]],Location!$B$1:$E$157,2,FALSE)</f>
        <v>Oklahoma</v>
      </c>
      <c r="P2770" s="19" t="str">
        <f>VLOOKUP(Coffee_data[[#This Row],[Area Code]],Location!$B$1:$E$157,3,FALSE)</f>
        <v>South</v>
      </c>
      <c r="Q2770" s="19" t="str">
        <f>VLOOKUP(Coffee_data[[#This Row],[Area Code]],Location!$B$1:$E$157,4,FALSE)</f>
        <v>Small Market</v>
      </c>
      <c r="R2770" s="56" t="str">
        <f>HLOOKUP(Coffee_data[[#This Row],[ProductId]],Product!$B$4:$O$7,2,FALSE)</f>
        <v>Decaf</v>
      </c>
      <c r="S2770" s="56" t="str">
        <f>HLOOKUP(Coffee_data[[#This Row],[ProductId]],Product!$B$4:$O$7,3,FALSE)</f>
        <v>Espresso</v>
      </c>
      <c r="T2770" s="56" t="str">
        <f>HLOOKUP(Coffee_data[[#This Row],[ProductId]],Product!$B$4:$O$7,4,FALSE)</f>
        <v>Decaf Espresso</v>
      </c>
    </row>
    <row r="2771" spans="1:20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58</v>
      </c>
      <c r="J2771">
        <v>70</v>
      </c>
      <c r="K2771">
        <v>128</v>
      </c>
      <c r="L2771">
        <v>512</v>
      </c>
      <c r="M2771">
        <v>8</v>
      </c>
      <c r="N2771" s="2">
        <v>42094</v>
      </c>
      <c r="O2771" s="19" t="str">
        <f>VLOOKUP(Coffee_data[[#This Row],[Area Code]],Location!$B$1:$E$157,2,FALSE)</f>
        <v>Texas</v>
      </c>
      <c r="P2771" s="19" t="str">
        <f>VLOOKUP(Coffee_data[[#This Row],[Area Code]],Location!$B$1:$E$157,3,FALSE)</f>
        <v>South</v>
      </c>
      <c r="Q2771" s="19" t="str">
        <f>VLOOKUP(Coffee_data[[#This Row],[Area Code]],Location!$B$1:$E$157,4,FALSE)</f>
        <v>Major Market</v>
      </c>
      <c r="R2771" s="56" t="str">
        <f>HLOOKUP(Coffee_data[[#This Row],[ProductId]],Product!$B$4:$O$7,2,FALSE)</f>
        <v>Decaf</v>
      </c>
      <c r="S2771" s="56" t="str">
        <f>HLOOKUP(Coffee_data[[#This Row],[ProductId]],Product!$B$4:$O$7,3,FALSE)</f>
        <v>Herbal Tea</v>
      </c>
      <c r="T2771" s="56" t="str">
        <f>HLOOKUP(Coffee_data[[#This Row],[ProductId]],Product!$B$4:$O$7,4,FALSE)</f>
        <v>Chamomile</v>
      </c>
    </row>
    <row r="2772" spans="1:20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31</v>
      </c>
      <c r="J2772">
        <v>60</v>
      </c>
      <c r="K2772">
        <v>91</v>
      </c>
      <c r="L2772">
        <v>281</v>
      </c>
      <c r="M2772">
        <v>9</v>
      </c>
      <c r="N2772" s="2">
        <v>42094</v>
      </c>
      <c r="O2772" s="19" t="str">
        <f>VLOOKUP(Coffee_data[[#This Row],[Area Code]],Location!$B$1:$E$157,2,FALSE)</f>
        <v>Texas</v>
      </c>
      <c r="P2772" s="19" t="str">
        <f>VLOOKUP(Coffee_data[[#This Row],[Area Code]],Location!$B$1:$E$157,3,FALSE)</f>
        <v>South</v>
      </c>
      <c r="Q2772" s="19" t="str">
        <f>VLOOKUP(Coffee_data[[#This Row],[Area Code]],Location!$B$1:$E$157,4,FALSE)</f>
        <v>Major Market</v>
      </c>
      <c r="R2772" s="56" t="str">
        <f>HLOOKUP(Coffee_data[[#This Row],[ProductId]],Product!$B$4:$O$7,2,FALSE)</f>
        <v>Decaf</v>
      </c>
      <c r="S2772" s="56" t="str">
        <f>HLOOKUP(Coffee_data[[#This Row],[ProductId]],Product!$B$4:$O$7,3,FALSE)</f>
        <v>Herbal Tea</v>
      </c>
      <c r="T2772" s="56" t="str">
        <f>HLOOKUP(Coffee_data[[#This Row],[ProductId]],Product!$B$4:$O$7,4,FALSE)</f>
        <v>Lemon</v>
      </c>
    </row>
    <row r="2773" spans="1:20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188</v>
      </c>
      <c r="J2773">
        <v>310</v>
      </c>
      <c r="K2773">
        <v>568</v>
      </c>
      <c r="L2773">
        <v>361</v>
      </c>
      <c r="M2773">
        <v>2</v>
      </c>
      <c r="N2773" s="2">
        <v>42094</v>
      </c>
      <c r="O2773" s="19" t="str">
        <f>VLOOKUP(Coffee_data[[#This Row],[Area Code]],Location!$B$1:$E$157,2,FALSE)</f>
        <v>Texas</v>
      </c>
      <c r="P2773" s="19" t="str">
        <f>VLOOKUP(Coffee_data[[#This Row],[Area Code]],Location!$B$1:$E$157,3,FALSE)</f>
        <v>South</v>
      </c>
      <c r="Q2773" s="19" t="str">
        <f>VLOOKUP(Coffee_data[[#This Row],[Area Code]],Location!$B$1:$E$157,4,FALSE)</f>
        <v>Major Market</v>
      </c>
      <c r="R2773" s="56" t="str">
        <f>HLOOKUP(Coffee_data[[#This Row],[ProductId]],Product!$B$4:$O$7,2,FALSE)</f>
        <v>Regular</v>
      </c>
      <c r="S2773" s="56" t="str">
        <f>HLOOKUP(Coffee_data[[#This Row],[ProductId]],Product!$B$4:$O$7,3,FALSE)</f>
        <v>Coffee</v>
      </c>
      <c r="T2773" s="56" t="str">
        <f>HLOOKUP(Coffee_data[[#This Row],[ProductId]],Product!$B$4:$O$7,4,FALSE)</f>
        <v>Columbian</v>
      </c>
    </row>
    <row r="2774" spans="1:20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217</v>
      </c>
      <c r="L2774">
        <v>940</v>
      </c>
      <c r="M2774">
        <v>3</v>
      </c>
      <c r="N2774" s="2">
        <v>42094</v>
      </c>
      <c r="O2774" s="19" t="str">
        <f>VLOOKUP(Coffee_data[[#This Row],[Area Code]],Location!$B$1:$E$157,2,FALSE)</f>
        <v>Texas</v>
      </c>
      <c r="P2774" s="19" t="str">
        <f>VLOOKUP(Coffee_data[[#This Row],[Area Code]],Location!$B$1:$E$157,3,FALSE)</f>
        <v>South</v>
      </c>
      <c r="Q2774" s="19" t="str">
        <f>VLOOKUP(Coffee_data[[#This Row],[Area Code]],Location!$B$1:$E$157,4,FALSE)</f>
        <v>Major Market</v>
      </c>
      <c r="R2774" s="56" t="str">
        <f>HLOOKUP(Coffee_data[[#This Row],[ProductId]],Product!$B$4:$O$7,2,FALSE)</f>
        <v>Decaf</v>
      </c>
      <c r="S2774" s="56" t="str">
        <f>HLOOKUP(Coffee_data[[#This Row],[ProductId]],Product!$B$4:$O$7,3,FALSE)</f>
        <v>Coffee</v>
      </c>
      <c r="T2774" s="56" t="str">
        <f>HLOOKUP(Coffee_data[[#This Row],[ProductId]],Product!$B$4:$O$7,4,FALSE)</f>
        <v>Decaf Irish Cream</v>
      </c>
    </row>
    <row r="2775" spans="1:20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46</v>
      </c>
      <c r="J2775">
        <v>90</v>
      </c>
      <c r="K2775">
        <v>144</v>
      </c>
      <c r="L2775">
        <v>956</v>
      </c>
      <c r="M2775">
        <v>4</v>
      </c>
      <c r="N2775" s="2">
        <v>42094</v>
      </c>
      <c r="O2775" s="19" t="str">
        <f>VLOOKUP(Coffee_data[[#This Row],[Area Code]],Location!$B$1:$E$157,2,FALSE)</f>
        <v>Texas</v>
      </c>
      <c r="P2775" s="19" t="str">
        <f>VLOOKUP(Coffee_data[[#This Row],[Area Code]],Location!$B$1:$E$157,3,FALSE)</f>
        <v>South</v>
      </c>
      <c r="Q2775" s="19" t="str">
        <f>VLOOKUP(Coffee_data[[#This Row],[Area Code]],Location!$B$1:$E$157,4,FALSE)</f>
        <v>Major Market</v>
      </c>
      <c r="R2775" s="56" t="str">
        <f>HLOOKUP(Coffee_data[[#This Row],[ProductId]],Product!$B$4:$O$7,2,FALSE)</f>
        <v>Regular</v>
      </c>
      <c r="S2775" s="56" t="str">
        <f>HLOOKUP(Coffee_data[[#This Row],[ProductId]],Product!$B$4:$O$7,3,FALSE)</f>
        <v>Espresso</v>
      </c>
      <c r="T2775" s="56" t="str">
        <f>HLOOKUP(Coffee_data[[#This Row],[ProductId]],Product!$B$4:$O$7,4,FALSE)</f>
        <v>Caffe Latte</v>
      </c>
    </row>
    <row r="2776" spans="1:20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65</v>
      </c>
      <c r="J2776">
        <v>120</v>
      </c>
      <c r="K2776">
        <v>185</v>
      </c>
      <c r="L2776">
        <v>832</v>
      </c>
      <c r="M2776">
        <v>5</v>
      </c>
      <c r="N2776" s="2">
        <v>42094</v>
      </c>
      <c r="O2776" s="19" t="str">
        <f>VLOOKUP(Coffee_data[[#This Row],[Area Code]],Location!$B$1:$E$157,2,FALSE)</f>
        <v>Texas</v>
      </c>
      <c r="P2776" s="19" t="str">
        <f>VLOOKUP(Coffee_data[[#This Row],[Area Code]],Location!$B$1:$E$157,3,FALSE)</f>
        <v>South</v>
      </c>
      <c r="Q2776" s="19" t="str">
        <f>VLOOKUP(Coffee_data[[#This Row],[Area Code]],Location!$B$1:$E$157,4,FALSE)</f>
        <v>Major Market</v>
      </c>
      <c r="R2776" s="56" t="str">
        <f>HLOOKUP(Coffee_data[[#This Row],[ProductId]],Product!$B$4:$O$7,2,FALSE)</f>
        <v>Regular</v>
      </c>
      <c r="S2776" s="56" t="str">
        <f>HLOOKUP(Coffee_data[[#This Row],[ProductId]],Product!$B$4:$O$7,3,FALSE)</f>
        <v>Espresso</v>
      </c>
      <c r="T2776" s="56" t="str">
        <f>HLOOKUP(Coffee_data[[#This Row],[ProductId]],Product!$B$4:$O$7,4,FALSE)</f>
        <v>Caffe Mocha</v>
      </c>
    </row>
    <row r="2777" spans="1:20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42094</v>
      </c>
      <c r="O2777" s="19" t="str">
        <f>VLOOKUP(Coffee_data[[#This Row],[Area Code]],Location!$B$1:$E$157,2,FALSE)</f>
        <v>Texas</v>
      </c>
      <c r="P2777" s="19" t="str">
        <f>VLOOKUP(Coffee_data[[#This Row],[Area Code]],Location!$B$1:$E$157,3,FALSE)</f>
        <v>South</v>
      </c>
      <c r="Q2777" s="19" t="str">
        <f>VLOOKUP(Coffee_data[[#This Row],[Area Code]],Location!$B$1:$E$157,4,FALSE)</f>
        <v>Major Market</v>
      </c>
      <c r="R2777" s="56" t="str">
        <f>HLOOKUP(Coffee_data[[#This Row],[ProductId]],Product!$B$4:$O$7,2,FALSE)</f>
        <v>Decaf</v>
      </c>
      <c r="S2777" s="56" t="str">
        <f>HLOOKUP(Coffee_data[[#This Row],[ProductId]],Product!$B$4:$O$7,3,FALSE)</f>
        <v>Espresso</v>
      </c>
      <c r="T2777" s="56" t="str">
        <f>HLOOKUP(Coffee_data[[#This Row],[ProductId]],Product!$B$4:$O$7,4,FALSE)</f>
        <v>Decaf Espresso</v>
      </c>
    </row>
    <row r="2778" spans="1:20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48</v>
      </c>
      <c r="J2778">
        <v>60</v>
      </c>
      <c r="K2778">
        <v>108</v>
      </c>
      <c r="L2778">
        <v>801</v>
      </c>
      <c r="M2778">
        <v>8</v>
      </c>
      <c r="N2778" s="2">
        <v>42094</v>
      </c>
      <c r="O2778" s="19" t="str">
        <f>VLOOKUP(Coffee_data[[#This Row],[Area Code]],Location!$B$1:$E$157,2,FALSE)</f>
        <v>Utah</v>
      </c>
      <c r="P2778" s="19" t="str">
        <f>VLOOKUP(Coffee_data[[#This Row],[Area Code]],Location!$B$1:$E$157,3,FALSE)</f>
        <v>West</v>
      </c>
      <c r="Q2778" s="19" t="str">
        <f>VLOOKUP(Coffee_data[[#This Row],[Area Code]],Location!$B$1:$E$157,4,FALSE)</f>
        <v>Small Market</v>
      </c>
      <c r="R2778" s="56" t="str">
        <f>HLOOKUP(Coffee_data[[#This Row],[ProductId]],Product!$B$4:$O$7,2,FALSE)</f>
        <v>Decaf</v>
      </c>
      <c r="S2778" s="56" t="str">
        <f>HLOOKUP(Coffee_data[[#This Row],[ProductId]],Product!$B$4:$O$7,3,FALSE)</f>
        <v>Herbal Tea</v>
      </c>
      <c r="T2778" s="56" t="str">
        <f>HLOOKUP(Coffee_data[[#This Row],[ProductId]],Product!$B$4:$O$7,4,FALSE)</f>
        <v>Chamomile</v>
      </c>
    </row>
    <row r="2779" spans="1:20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101</v>
      </c>
      <c r="L2779">
        <v>435</v>
      </c>
      <c r="M2779">
        <v>9</v>
      </c>
      <c r="N2779" s="2">
        <v>42094</v>
      </c>
      <c r="O2779" s="19" t="str">
        <f>VLOOKUP(Coffee_data[[#This Row],[Area Code]],Location!$B$1:$E$157,2,FALSE)</f>
        <v>Utah</v>
      </c>
      <c r="P2779" s="19" t="str">
        <f>VLOOKUP(Coffee_data[[#This Row],[Area Code]],Location!$B$1:$E$157,3,FALSE)</f>
        <v>West</v>
      </c>
      <c r="Q2779" s="19" t="str">
        <f>VLOOKUP(Coffee_data[[#This Row],[Area Code]],Location!$B$1:$E$157,4,FALSE)</f>
        <v>Small Market</v>
      </c>
      <c r="R2779" s="56" t="str">
        <f>HLOOKUP(Coffee_data[[#This Row],[ProductId]],Product!$B$4:$O$7,2,FALSE)</f>
        <v>Decaf</v>
      </c>
      <c r="S2779" s="56" t="str">
        <f>HLOOKUP(Coffee_data[[#This Row],[ProductId]],Product!$B$4:$O$7,3,FALSE)</f>
        <v>Herbal Tea</v>
      </c>
      <c r="T2779" s="56" t="str">
        <f>HLOOKUP(Coffee_data[[#This Row],[ProductId]],Product!$B$4:$O$7,4,FALSE)</f>
        <v>Lemon</v>
      </c>
    </row>
    <row r="2780" spans="1:20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60</v>
      </c>
      <c r="J2780">
        <v>40</v>
      </c>
      <c r="K2780">
        <v>100</v>
      </c>
      <c r="L2780">
        <v>435</v>
      </c>
      <c r="M2780">
        <v>10</v>
      </c>
      <c r="N2780" s="2">
        <v>42094</v>
      </c>
      <c r="O2780" s="19" t="str">
        <f>VLOOKUP(Coffee_data[[#This Row],[Area Code]],Location!$B$1:$E$157,2,FALSE)</f>
        <v>Utah</v>
      </c>
      <c r="P2780" s="19" t="str">
        <f>VLOOKUP(Coffee_data[[#This Row],[Area Code]],Location!$B$1:$E$157,3,FALSE)</f>
        <v>West</v>
      </c>
      <c r="Q2780" s="19" t="str">
        <f>VLOOKUP(Coffee_data[[#This Row],[Area Code]],Location!$B$1:$E$157,4,FALSE)</f>
        <v>Small Market</v>
      </c>
      <c r="R2780" s="56" t="str">
        <f>HLOOKUP(Coffee_data[[#This Row],[ProductId]],Product!$B$4:$O$7,2,FALSE)</f>
        <v>Decaf</v>
      </c>
      <c r="S2780" s="56" t="str">
        <f>HLOOKUP(Coffee_data[[#This Row],[ProductId]],Product!$B$4:$O$7,3,FALSE)</f>
        <v>Herbal Tea</v>
      </c>
      <c r="T2780" s="56" t="str">
        <f>HLOOKUP(Coffee_data[[#This Row],[ProductId]],Product!$B$4:$O$7,4,FALSE)</f>
        <v>Mint</v>
      </c>
    </row>
    <row r="2781" spans="1:20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81</v>
      </c>
      <c r="L2781">
        <v>435</v>
      </c>
      <c r="M2781">
        <v>11</v>
      </c>
      <c r="N2781" s="2">
        <v>42094</v>
      </c>
      <c r="O2781" s="19" t="str">
        <f>VLOOKUP(Coffee_data[[#This Row],[Area Code]],Location!$B$1:$E$157,2,FALSE)</f>
        <v>Utah</v>
      </c>
      <c r="P2781" s="19" t="str">
        <f>VLOOKUP(Coffee_data[[#This Row],[Area Code]],Location!$B$1:$E$157,3,FALSE)</f>
        <v>West</v>
      </c>
      <c r="Q2781" s="19" t="str">
        <f>VLOOKUP(Coffee_data[[#This Row],[Area Code]],Location!$B$1:$E$157,4,FALSE)</f>
        <v>Small Market</v>
      </c>
      <c r="R2781" s="56" t="str">
        <f>HLOOKUP(Coffee_data[[#This Row],[ProductId]],Product!$B$4:$O$7,2,FALSE)</f>
        <v>Regular</v>
      </c>
      <c r="S2781" s="56" t="str">
        <f>HLOOKUP(Coffee_data[[#This Row],[ProductId]],Product!$B$4:$O$7,3,FALSE)</f>
        <v>Tea</v>
      </c>
      <c r="T2781" s="56" t="str">
        <f>HLOOKUP(Coffee_data[[#This Row],[ProductId]],Product!$B$4:$O$7,4,FALSE)</f>
        <v>Darjeeling</v>
      </c>
    </row>
    <row r="2782" spans="1:20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62</v>
      </c>
      <c r="L2782">
        <v>801</v>
      </c>
      <c r="M2782">
        <v>12</v>
      </c>
      <c r="N2782" s="2">
        <v>42094</v>
      </c>
      <c r="O2782" s="19" t="str">
        <f>VLOOKUP(Coffee_data[[#This Row],[Area Code]],Location!$B$1:$E$157,2,FALSE)</f>
        <v>Utah</v>
      </c>
      <c r="P2782" s="19" t="str">
        <f>VLOOKUP(Coffee_data[[#This Row],[Area Code]],Location!$B$1:$E$157,3,FALSE)</f>
        <v>West</v>
      </c>
      <c r="Q2782" s="19" t="str">
        <f>VLOOKUP(Coffee_data[[#This Row],[Area Code]],Location!$B$1:$E$157,4,FALSE)</f>
        <v>Small Market</v>
      </c>
      <c r="R2782" s="56" t="str">
        <f>HLOOKUP(Coffee_data[[#This Row],[ProductId]],Product!$B$4:$O$7,2,FALSE)</f>
        <v>Regular</v>
      </c>
      <c r="S2782" s="56" t="str">
        <f>HLOOKUP(Coffee_data[[#This Row],[ProductId]],Product!$B$4:$O$7,3,FALSE)</f>
        <v>Tea</v>
      </c>
      <c r="T2782" s="56" t="str">
        <f>HLOOKUP(Coffee_data[[#This Row],[ProductId]],Product!$B$4:$O$7,4,FALSE)</f>
        <v>Earl Grey</v>
      </c>
    </row>
    <row r="2783" spans="1:20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42094</v>
      </c>
      <c r="O2783" s="19" t="str">
        <f>VLOOKUP(Coffee_data[[#This Row],[Area Code]],Location!$B$1:$E$157,2,FALSE)</f>
        <v>Utah</v>
      </c>
      <c r="P2783" s="19" t="str">
        <f>VLOOKUP(Coffee_data[[#This Row],[Area Code]],Location!$B$1:$E$157,3,FALSE)</f>
        <v>West</v>
      </c>
      <c r="Q2783" s="19" t="str">
        <f>VLOOKUP(Coffee_data[[#This Row],[Area Code]],Location!$B$1:$E$157,4,FALSE)</f>
        <v>Small Market</v>
      </c>
      <c r="R2783" s="56" t="str">
        <f>HLOOKUP(Coffee_data[[#This Row],[ProductId]],Product!$B$4:$O$7,2,FALSE)</f>
        <v>Regular</v>
      </c>
      <c r="S2783" s="56" t="str">
        <f>HLOOKUP(Coffee_data[[#This Row],[ProductId]],Product!$B$4:$O$7,3,FALSE)</f>
        <v>Tea</v>
      </c>
      <c r="T2783" s="56" t="str">
        <f>HLOOKUP(Coffee_data[[#This Row],[ProductId]],Product!$B$4:$O$7,4,FALSE)</f>
        <v>Green Tea</v>
      </c>
    </row>
    <row r="2784" spans="1:20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42094</v>
      </c>
      <c r="O2784" s="19" t="str">
        <f>VLOOKUP(Coffee_data[[#This Row],[Area Code]],Location!$B$1:$E$157,2,FALSE)</f>
        <v>Utah</v>
      </c>
      <c r="P2784" s="19" t="str">
        <f>VLOOKUP(Coffee_data[[#This Row],[Area Code]],Location!$B$1:$E$157,3,FALSE)</f>
        <v>West</v>
      </c>
      <c r="Q2784" s="19" t="str">
        <f>VLOOKUP(Coffee_data[[#This Row],[Area Code]],Location!$B$1:$E$157,4,FALSE)</f>
        <v>Small Market</v>
      </c>
      <c r="R2784" s="56" t="str">
        <f>HLOOKUP(Coffee_data[[#This Row],[ProductId]],Product!$B$4:$O$7,2,FALSE)</f>
        <v>Regular</v>
      </c>
      <c r="S2784" s="56" t="str">
        <f>HLOOKUP(Coffee_data[[#This Row],[ProductId]],Product!$B$4:$O$7,3,FALSE)</f>
        <v>Espresso</v>
      </c>
      <c r="T2784" s="56" t="str">
        <f>HLOOKUP(Coffee_data[[#This Row],[ProductId]],Product!$B$4:$O$7,4,FALSE)</f>
        <v>Caffe Latte</v>
      </c>
    </row>
    <row r="2785" spans="1:20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35</v>
      </c>
      <c r="J2785">
        <v>70</v>
      </c>
      <c r="K2785">
        <v>105</v>
      </c>
      <c r="L2785">
        <v>435</v>
      </c>
      <c r="M2785">
        <v>5</v>
      </c>
      <c r="N2785" s="2">
        <v>42094</v>
      </c>
      <c r="O2785" s="19" t="str">
        <f>VLOOKUP(Coffee_data[[#This Row],[Area Code]],Location!$B$1:$E$157,2,FALSE)</f>
        <v>Utah</v>
      </c>
      <c r="P2785" s="19" t="str">
        <f>VLOOKUP(Coffee_data[[#This Row],[Area Code]],Location!$B$1:$E$157,3,FALSE)</f>
        <v>West</v>
      </c>
      <c r="Q2785" s="19" t="str">
        <f>VLOOKUP(Coffee_data[[#This Row],[Area Code]],Location!$B$1:$E$157,4,FALSE)</f>
        <v>Small Market</v>
      </c>
      <c r="R2785" s="56" t="str">
        <f>HLOOKUP(Coffee_data[[#This Row],[ProductId]],Product!$B$4:$O$7,2,FALSE)</f>
        <v>Regular</v>
      </c>
      <c r="S2785" s="56" t="str">
        <f>HLOOKUP(Coffee_data[[#This Row],[ProductId]],Product!$B$4:$O$7,3,FALSE)</f>
        <v>Espresso</v>
      </c>
      <c r="T2785" s="56" t="str">
        <f>HLOOKUP(Coffee_data[[#This Row],[ProductId]],Product!$B$4:$O$7,4,FALSE)</f>
        <v>Caffe Mocha</v>
      </c>
    </row>
    <row r="2786" spans="1:20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104</v>
      </c>
      <c r="L2786">
        <v>435</v>
      </c>
      <c r="M2786">
        <v>6</v>
      </c>
      <c r="N2786" s="2">
        <v>42094</v>
      </c>
      <c r="O2786" s="19" t="str">
        <f>VLOOKUP(Coffee_data[[#This Row],[Area Code]],Location!$B$1:$E$157,2,FALSE)</f>
        <v>Utah</v>
      </c>
      <c r="P2786" s="19" t="str">
        <f>VLOOKUP(Coffee_data[[#This Row],[Area Code]],Location!$B$1:$E$157,3,FALSE)</f>
        <v>West</v>
      </c>
      <c r="Q2786" s="19" t="str">
        <f>VLOOKUP(Coffee_data[[#This Row],[Area Code]],Location!$B$1:$E$157,4,FALSE)</f>
        <v>Small Market</v>
      </c>
      <c r="R2786" s="56" t="str">
        <f>HLOOKUP(Coffee_data[[#This Row],[ProductId]],Product!$B$4:$O$7,2,FALSE)</f>
        <v>Decaf</v>
      </c>
      <c r="S2786" s="56" t="str">
        <f>HLOOKUP(Coffee_data[[#This Row],[ProductId]],Product!$B$4:$O$7,3,FALSE)</f>
        <v>Espresso</v>
      </c>
      <c r="T2786" s="56" t="str">
        <f>HLOOKUP(Coffee_data[[#This Row],[ProductId]],Product!$B$4:$O$7,4,FALSE)</f>
        <v>Decaf Espresso</v>
      </c>
    </row>
    <row r="2787" spans="1:20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201</v>
      </c>
      <c r="L2787">
        <v>801</v>
      </c>
      <c r="M2787">
        <v>1</v>
      </c>
      <c r="N2787" s="2">
        <v>42094</v>
      </c>
      <c r="O2787" s="19" t="str">
        <f>VLOOKUP(Coffee_data[[#This Row],[Area Code]],Location!$B$1:$E$157,2,FALSE)</f>
        <v>Utah</v>
      </c>
      <c r="P2787" s="19" t="str">
        <f>VLOOKUP(Coffee_data[[#This Row],[Area Code]],Location!$B$1:$E$157,3,FALSE)</f>
        <v>West</v>
      </c>
      <c r="Q2787" s="19" t="str">
        <f>VLOOKUP(Coffee_data[[#This Row],[Area Code]],Location!$B$1:$E$157,4,FALSE)</f>
        <v>Small Market</v>
      </c>
      <c r="R2787" s="56" t="str">
        <f>HLOOKUP(Coffee_data[[#This Row],[ProductId]],Product!$B$4:$O$7,2,FALSE)</f>
        <v>Regular</v>
      </c>
      <c r="S2787" s="56" t="str">
        <f>HLOOKUP(Coffee_data[[#This Row],[ProductId]],Product!$B$4:$O$7,3,FALSE)</f>
        <v>Coffee</v>
      </c>
      <c r="T2787" s="56" t="str">
        <f>HLOOKUP(Coffee_data[[#This Row],[ProductId]],Product!$B$4:$O$7,4,FALSE)</f>
        <v>Amaretto</v>
      </c>
    </row>
    <row r="2788" spans="1:20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58</v>
      </c>
      <c r="J2788">
        <v>80</v>
      </c>
      <c r="K2788">
        <v>140</v>
      </c>
      <c r="L2788">
        <v>435</v>
      </c>
      <c r="M2788">
        <v>2</v>
      </c>
      <c r="N2788" s="2">
        <v>42094</v>
      </c>
      <c r="O2788" s="19" t="str">
        <f>VLOOKUP(Coffee_data[[#This Row],[Area Code]],Location!$B$1:$E$157,2,FALSE)</f>
        <v>Utah</v>
      </c>
      <c r="P2788" s="19" t="str">
        <f>VLOOKUP(Coffee_data[[#This Row],[Area Code]],Location!$B$1:$E$157,3,FALSE)</f>
        <v>West</v>
      </c>
      <c r="Q2788" s="19" t="str">
        <f>VLOOKUP(Coffee_data[[#This Row],[Area Code]],Location!$B$1:$E$157,4,FALSE)</f>
        <v>Small Market</v>
      </c>
      <c r="R2788" s="56" t="str">
        <f>HLOOKUP(Coffee_data[[#This Row],[ProductId]],Product!$B$4:$O$7,2,FALSE)</f>
        <v>Regular</v>
      </c>
      <c r="S2788" s="56" t="str">
        <f>HLOOKUP(Coffee_data[[#This Row],[ProductId]],Product!$B$4:$O$7,3,FALSE)</f>
        <v>Coffee</v>
      </c>
      <c r="T2788" s="56" t="str">
        <f>HLOOKUP(Coffee_data[[#This Row],[ProductId]],Product!$B$4:$O$7,4,FALSE)</f>
        <v>Columbian</v>
      </c>
    </row>
    <row r="2789" spans="1:20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61</v>
      </c>
      <c r="J2789">
        <v>120</v>
      </c>
      <c r="K2789">
        <v>223</v>
      </c>
      <c r="L2789">
        <v>801</v>
      </c>
      <c r="M2789">
        <v>3</v>
      </c>
      <c r="N2789" s="2">
        <v>42094</v>
      </c>
      <c r="O2789" s="19" t="str">
        <f>VLOOKUP(Coffee_data[[#This Row],[Area Code]],Location!$B$1:$E$157,2,FALSE)</f>
        <v>Utah</v>
      </c>
      <c r="P2789" s="19" t="str">
        <f>VLOOKUP(Coffee_data[[#This Row],[Area Code]],Location!$B$1:$E$157,3,FALSE)</f>
        <v>West</v>
      </c>
      <c r="Q2789" s="19" t="str">
        <f>VLOOKUP(Coffee_data[[#This Row],[Area Code]],Location!$B$1:$E$157,4,FALSE)</f>
        <v>Small Market</v>
      </c>
      <c r="R2789" s="56" t="str">
        <f>HLOOKUP(Coffee_data[[#This Row],[ProductId]],Product!$B$4:$O$7,2,FALSE)</f>
        <v>Decaf</v>
      </c>
      <c r="S2789" s="56" t="str">
        <f>HLOOKUP(Coffee_data[[#This Row],[ProductId]],Product!$B$4:$O$7,3,FALSE)</f>
        <v>Coffee</v>
      </c>
      <c r="T2789" s="56" t="str">
        <f>HLOOKUP(Coffee_data[[#This Row],[ProductId]],Product!$B$4:$O$7,4,FALSE)</f>
        <v>Decaf Irish Cream</v>
      </c>
    </row>
    <row r="2790" spans="1:20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88</v>
      </c>
      <c r="J2790">
        <v>130</v>
      </c>
      <c r="K2790">
        <v>202</v>
      </c>
      <c r="L2790">
        <v>415</v>
      </c>
      <c r="M2790">
        <v>8</v>
      </c>
      <c r="N2790" s="2">
        <v>42094</v>
      </c>
      <c r="O2790" s="19" t="str">
        <f>VLOOKUP(Coffee_data[[#This Row],[Area Code]],Location!$B$1:$E$157,2,FALSE)</f>
        <v>California</v>
      </c>
      <c r="P2790" s="19" t="str">
        <f>VLOOKUP(Coffee_data[[#This Row],[Area Code]],Location!$B$1:$E$157,3,FALSE)</f>
        <v>West</v>
      </c>
      <c r="Q2790" s="19" t="str">
        <f>VLOOKUP(Coffee_data[[#This Row],[Area Code]],Location!$B$1:$E$157,4,FALSE)</f>
        <v>Major Market</v>
      </c>
      <c r="R2790" s="56" t="str">
        <f>HLOOKUP(Coffee_data[[#This Row],[ProductId]],Product!$B$4:$O$7,2,FALSE)</f>
        <v>Decaf</v>
      </c>
      <c r="S2790" s="56" t="str">
        <f>HLOOKUP(Coffee_data[[#This Row],[ProductId]],Product!$B$4:$O$7,3,FALSE)</f>
        <v>Herbal Tea</v>
      </c>
      <c r="T2790" s="56" t="str">
        <f>HLOOKUP(Coffee_data[[#This Row],[ProductId]],Product!$B$4:$O$7,4,FALSE)</f>
        <v>Chamomile</v>
      </c>
    </row>
    <row r="2791" spans="1:20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123</v>
      </c>
      <c r="J2791">
        <v>230</v>
      </c>
      <c r="K2791">
        <v>409</v>
      </c>
      <c r="L2791">
        <v>415</v>
      </c>
      <c r="M2791">
        <v>9</v>
      </c>
      <c r="N2791" s="2">
        <v>42094</v>
      </c>
      <c r="O2791" s="19" t="str">
        <f>VLOOKUP(Coffee_data[[#This Row],[Area Code]],Location!$B$1:$E$157,2,FALSE)</f>
        <v>California</v>
      </c>
      <c r="P2791" s="19" t="str">
        <f>VLOOKUP(Coffee_data[[#This Row],[Area Code]],Location!$B$1:$E$157,3,FALSE)</f>
        <v>West</v>
      </c>
      <c r="Q2791" s="19" t="str">
        <f>VLOOKUP(Coffee_data[[#This Row],[Area Code]],Location!$B$1:$E$157,4,FALSE)</f>
        <v>Major Market</v>
      </c>
      <c r="R2791" s="56" t="str">
        <f>HLOOKUP(Coffee_data[[#This Row],[ProductId]],Product!$B$4:$O$7,2,FALSE)</f>
        <v>Decaf</v>
      </c>
      <c r="S2791" s="56" t="str">
        <f>HLOOKUP(Coffee_data[[#This Row],[ProductId]],Product!$B$4:$O$7,3,FALSE)</f>
        <v>Herbal Tea</v>
      </c>
      <c r="T2791" s="56" t="str">
        <f>HLOOKUP(Coffee_data[[#This Row],[ProductId]],Product!$B$4:$O$7,4,FALSE)</f>
        <v>Lemon</v>
      </c>
    </row>
    <row r="2792" spans="1:20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70</v>
      </c>
      <c r="J2792">
        <v>90</v>
      </c>
      <c r="K2792">
        <v>150</v>
      </c>
      <c r="L2792">
        <v>562</v>
      </c>
      <c r="M2792">
        <v>10</v>
      </c>
      <c r="N2792" s="2">
        <v>42094</v>
      </c>
      <c r="O2792" s="19" t="str">
        <f>VLOOKUP(Coffee_data[[#This Row],[Area Code]],Location!$B$1:$E$157,2,FALSE)</f>
        <v>California</v>
      </c>
      <c r="P2792" s="19" t="str">
        <f>VLOOKUP(Coffee_data[[#This Row],[Area Code]],Location!$B$1:$E$157,3,FALSE)</f>
        <v>West</v>
      </c>
      <c r="Q2792" s="19" t="str">
        <f>VLOOKUP(Coffee_data[[#This Row],[Area Code]],Location!$B$1:$E$157,4,FALSE)</f>
        <v>Major Market</v>
      </c>
      <c r="R2792" s="56" t="str">
        <f>HLOOKUP(Coffee_data[[#This Row],[ProductId]],Product!$B$4:$O$7,2,FALSE)</f>
        <v>Decaf</v>
      </c>
      <c r="S2792" s="56" t="str">
        <f>HLOOKUP(Coffee_data[[#This Row],[ProductId]],Product!$B$4:$O$7,3,FALSE)</f>
        <v>Herbal Tea</v>
      </c>
      <c r="T2792" s="56" t="str">
        <f>HLOOKUP(Coffee_data[[#This Row],[ProductId]],Product!$B$4:$O$7,4,FALSE)</f>
        <v>Mint</v>
      </c>
    </row>
    <row r="2793" spans="1:20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49</v>
      </c>
      <c r="J2793">
        <v>90</v>
      </c>
      <c r="K2793">
        <v>161</v>
      </c>
      <c r="L2793">
        <v>951</v>
      </c>
      <c r="M2793">
        <v>11</v>
      </c>
      <c r="N2793" s="2">
        <v>42094</v>
      </c>
      <c r="O2793" s="19" t="str">
        <f>VLOOKUP(Coffee_data[[#This Row],[Area Code]],Location!$B$1:$E$157,2,FALSE)</f>
        <v>California</v>
      </c>
      <c r="P2793" s="19" t="str">
        <f>VLOOKUP(Coffee_data[[#This Row],[Area Code]],Location!$B$1:$E$157,3,FALSE)</f>
        <v>West</v>
      </c>
      <c r="Q2793" s="19" t="str">
        <f>VLOOKUP(Coffee_data[[#This Row],[Area Code]],Location!$B$1:$E$157,4,FALSE)</f>
        <v>Major Market</v>
      </c>
      <c r="R2793" s="56" t="str">
        <f>HLOOKUP(Coffee_data[[#This Row],[ProductId]],Product!$B$4:$O$7,2,FALSE)</f>
        <v>Regular</v>
      </c>
      <c r="S2793" s="56" t="str">
        <f>HLOOKUP(Coffee_data[[#This Row],[ProductId]],Product!$B$4:$O$7,3,FALSE)</f>
        <v>Tea</v>
      </c>
      <c r="T2793" s="56" t="str">
        <f>HLOOKUP(Coffee_data[[#This Row],[ProductId]],Product!$B$4:$O$7,4,FALSE)</f>
        <v>Darjeeling</v>
      </c>
    </row>
    <row r="2794" spans="1:20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42094</v>
      </c>
      <c r="O2794" s="19" t="str">
        <f>VLOOKUP(Coffee_data[[#This Row],[Area Code]],Location!$B$1:$E$157,2,FALSE)</f>
        <v>California</v>
      </c>
      <c r="P2794" s="19" t="str">
        <f>VLOOKUP(Coffee_data[[#This Row],[Area Code]],Location!$B$1:$E$157,3,FALSE)</f>
        <v>West</v>
      </c>
      <c r="Q2794" s="19" t="str">
        <f>VLOOKUP(Coffee_data[[#This Row],[Area Code]],Location!$B$1:$E$157,4,FALSE)</f>
        <v>Major Market</v>
      </c>
      <c r="R2794" s="56" t="str">
        <f>HLOOKUP(Coffee_data[[#This Row],[ProductId]],Product!$B$4:$O$7,2,FALSE)</f>
        <v>Regular</v>
      </c>
      <c r="S2794" s="56" t="str">
        <f>HLOOKUP(Coffee_data[[#This Row],[ProductId]],Product!$B$4:$O$7,3,FALSE)</f>
        <v>Tea</v>
      </c>
      <c r="T2794" s="56" t="str">
        <f>HLOOKUP(Coffee_data[[#This Row],[ProductId]],Product!$B$4:$O$7,4,FALSE)</f>
        <v>Earl Grey</v>
      </c>
    </row>
    <row r="2795" spans="1:20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123</v>
      </c>
      <c r="L2795">
        <v>619</v>
      </c>
      <c r="M2795">
        <v>13</v>
      </c>
      <c r="N2795" s="2">
        <v>42094</v>
      </c>
      <c r="O2795" s="19" t="str">
        <f>VLOOKUP(Coffee_data[[#This Row],[Area Code]],Location!$B$1:$E$157,2,FALSE)</f>
        <v>California</v>
      </c>
      <c r="P2795" s="19" t="str">
        <f>VLOOKUP(Coffee_data[[#This Row],[Area Code]],Location!$B$1:$E$157,3,FALSE)</f>
        <v>West</v>
      </c>
      <c r="Q2795" s="19" t="str">
        <f>VLOOKUP(Coffee_data[[#This Row],[Area Code]],Location!$B$1:$E$157,4,FALSE)</f>
        <v>Major Market</v>
      </c>
      <c r="R2795" s="56" t="str">
        <f>HLOOKUP(Coffee_data[[#This Row],[ProductId]],Product!$B$4:$O$7,2,FALSE)</f>
        <v>Regular</v>
      </c>
      <c r="S2795" s="56" t="str">
        <f>HLOOKUP(Coffee_data[[#This Row],[ProductId]],Product!$B$4:$O$7,3,FALSE)</f>
        <v>Tea</v>
      </c>
      <c r="T2795" s="56" t="str">
        <f>HLOOKUP(Coffee_data[[#This Row],[ProductId]],Product!$B$4:$O$7,4,FALSE)</f>
        <v>Green Tea</v>
      </c>
    </row>
    <row r="2796" spans="1:20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167</v>
      </c>
      <c r="J2796">
        <v>230</v>
      </c>
      <c r="K2796">
        <v>450</v>
      </c>
      <c r="L2796">
        <v>415</v>
      </c>
      <c r="M2796">
        <v>4</v>
      </c>
      <c r="N2796" s="2">
        <v>42094</v>
      </c>
      <c r="O2796" s="19" t="str">
        <f>VLOOKUP(Coffee_data[[#This Row],[Area Code]],Location!$B$1:$E$157,2,FALSE)</f>
        <v>California</v>
      </c>
      <c r="P2796" s="19" t="str">
        <f>VLOOKUP(Coffee_data[[#This Row],[Area Code]],Location!$B$1:$E$157,3,FALSE)</f>
        <v>West</v>
      </c>
      <c r="Q2796" s="19" t="str">
        <f>VLOOKUP(Coffee_data[[#This Row],[Area Code]],Location!$B$1:$E$157,4,FALSE)</f>
        <v>Major Market</v>
      </c>
      <c r="R2796" s="56" t="str">
        <f>HLOOKUP(Coffee_data[[#This Row],[ProductId]],Product!$B$4:$O$7,2,FALSE)</f>
        <v>Regular</v>
      </c>
      <c r="S2796" s="56" t="str">
        <f>HLOOKUP(Coffee_data[[#This Row],[ProductId]],Product!$B$4:$O$7,3,FALSE)</f>
        <v>Espresso</v>
      </c>
      <c r="T2796" s="56" t="str">
        <f>HLOOKUP(Coffee_data[[#This Row],[ProductId]],Product!$B$4:$O$7,4,FALSE)</f>
        <v>Caffe Latte</v>
      </c>
    </row>
    <row r="2797" spans="1:20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285</v>
      </c>
      <c r="L2797">
        <v>415</v>
      </c>
      <c r="M2797">
        <v>5</v>
      </c>
      <c r="N2797" s="2">
        <v>42094</v>
      </c>
      <c r="O2797" s="19" t="str">
        <f>VLOOKUP(Coffee_data[[#This Row],[Area Code]],Location!$B$1:$E$157,2,FALSE)</f>
        <v>California</v>
      </c>
      <c r="P2797" s="19" t="str">
        <f>VLOOKUP(Coffee_data[[#This Row],[Area Code]],Location!$B$1:$E$157,3,FALSE)</f>
        <v>West</v>
      </c>
      <c r="Q2797" s="19" t="str">
        <f>VLOOKUP(Coffee_data[[#This Row],[Area Code]],Location!$B$1:$E$157,4,FALSE)</f>
        <v>Major Market</v>
      </c>
      <c r="R2797" s="56" t="str">
        <f>HLOOKUP(Coffee_data[[#This Row],[ProductId]],Product!$B$4:$O$7,2,FALSE)</f>
        <v>Regular</v>
      </c>
      <c r="S2797" s="56" t="str">
        <f>HLOOKUP(Coffee_data[[#This Row],[ProductId]],Product!$B$4:$O$7,3,FALSE)</f>
        <v>Espresso</v>
      </c>
      <c r="T2797" s="56" t="str">
        <f>HLOOKUP(Coffee_data[[#This Row],[ProductId]],Product!$B$4:$O$7,4,FALSE)</f>
        <v>Caffe Mocha</v>
      </c>
    </row>
    <row r="2798" spans="1:20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179</v>
      </c>
      <c r="J2798">
        <v>320</v>
      </c>
      <c r="K2798">
        <v>566</v>
      </c>
      <c r="L2798">
        <v>415</v>
      </c>
      <c r="M2798">
        <v>6</v>
      </c>
      <c r="N2798" s="2">
        <v>42094</v>
      </c>
      <c r="O2798" s="19" t="str">
        <f>VLOOKUP(Coffee_data[[#This Row],[Area Code]],Location!$B$1:$E$157,2,FALSE)</f>
        <v>California</v>
      </c>
      <c r="P2798" s="19" t="str">
        <f>VLOOKUP(Coffee_data[[#This Row],[Area Code]],Location!$B$1:$E$157,3,FALSE)</f>
        <v>West</v>
      </c>
      <c r="Q2798" s="19" t="str">
        <f>VLOOKUP(Coffee_data[[#This Row],[Area Code]],Location!$B$1:$E$157,4,FALSE)</f>
        <v>Major Market</v>
      </c>
      <c r="R2798" s="56" t="str">
        <f>HLOOKUP(Coffee_data[[#This Row],[ProductId]],Product!$B$4:$O$7,2,FALSE)</f>
        <v>Decaf</v>
      </c>
      <c r="S2798" s="56" t="str">
        <f>HLOOKUP(Coffee_data[[#This Row],[ProductId]],Product!$B$4:$O$7,3,FALSE)</f>
        <v>Espresso</v>
      </c>
      <c r="T2798" s="56" t="str">
        <f>HLOOKUP(Coffee_data[[#This Row],[ProductId]],Product!$B$4:$O$7,4,FALSE)</f>
        <v>Decaf Espresso</v>
      </c>
    </row>
    <row r="2799" spans="1:20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189</v>
      </c>
      <c r="J2799">
        <v>-20</v>
      </c>
      <c r="K2799">
        <v>129</v>
      </c>
      <c r="L2799">
        <v>562</v>
      </c>
      <c r="M2799">
        <v>1</v>
      </c>
      <c r="N2799" s="2">
        <v>42094</v>
      </c>
      <c r="O2799" s="19" t="str">
        <f>VLOOKUP(Coffee_data[[#This Row],[Area Code]],Location!$B$1:$E$157,2,FALSE)</f>
        <v>California</v>
      </c>
      <c r="P2799" s="19" t="str">
        <f>VLOOKUP(Coffee_data[[#This Row],[Area Code]],Location!$B$1:$E$157,3,FALSE)</f>
        <v>West</v>
      </c>
      <c r="Q2799" s="19" t="str">
        <f>VLOOKUP(Coffee_data[[#This Row],[Area Code]],Location!$B$1:$E$157,4,FALSE)</f>
        <v>Major Market</v>
      </c>
      <c r="R2799" s="56" t="str">
        <f>HLOOKUP(Coffee_data[[#This Row],[ProductId]],Product!$B$4:$O$7,2,FALSE)</f>
        <v>Regular</v>
      </c>
      <c r="S2799" s="56" t="str">
        <f>HLOOKUP(Coffee_data[[#This Row],[ProductId]],Product!$B$4:$O$7,3,FALSE)</f>
        <v>Coffee</v>
      </c>
      <c r="T2799" s="56" t="str">
        <f>HLOOKUP(Coffee_data[[#This Row],[ProductId]],Product!$B$4:$O$7,4,FALSE)</f>
        <v>Amaretto</v>
      </c>
    </row>
    <row r="2800" spans="1:20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242</v>
      </c>
      <c r="J2800">
        <v>540</v>
      </c>
      <c r="K2800">
        <v>890</v>
      </c>
      <c r="L2800">
        <v>209</v>
      </c>
      <c r="M2800">
        <v>2</v>
      </c>
      <c r="N2800" s="2">
        <v>42094</v>
      </c>
      <c r="O2800" s="19" t="str">
        <f>VLOOKUP(Coffee_data[[#This Row],[Area Code]],Location!$B$1:$E$157,2,FALSE)</f>
        <v>California</v>
      </c>
      <c r="P2800" s="19" t="str">
        <f>VLOOKUP(Coffee_data[[#This Row],[Area Code]],Location!$B$1:$E$157,3,FALSE)</f>
        <v>West</v>
      </c>
      <c r="Q2800" s="19" t="str">
        <f>VLOOKUP(Coffee_data[[#This Row],[Area Code]],Location!$B$1:$E$157,4,FALSE)</f>
        <v>Major Market</v>
      </c>
      <c r="R2800" s="56" t="str">
        <f>HLOOKUP(Coffee_data[[#This Row],[ProductId]],Product!$B$4:$O$7,2,FALSE)</f>
        <v>Regular</v>
      </c>
      <c r="S2800" s="56" t="str">
        <f>HLOOKUP(Coffee_data[[#This Row],[ProductId]],Product!$B$4:$O$7,3,FALSE)</f>
        <v>Coffee</v>
      </c>
      <c r="T2800" s="56" t="str">
        <f>HLOOKUP(Coffee_data[[#This Row],[ProductId]],Product!$B$4:$O$7,4,FALSE)</f>
        <v>Columbian</v>
      </c>
    </row>
    <row r="2801" spans="1:20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173</v>
      </c>
      <c r="J2801">
        <v>-50</v>
      </c>
      <c r="K2801">
        <v>187</v>
      </c>
      <c r="L2801">
        <v>818</v>
      </c>
      <c r="M2801">
        <v>3</v>
      </c>
      <c r="N2801" s="2">
        <v>42094</v>
      </c>
      <c r="O2801" s="19" t="str">
        <f>VLOOKUP(Coffee_data[[#This Row],[Area Code]],Location!$B$1:$E$157,2,FALSE)</f>
        <v>California</v>
      </c>
      <c r="P2801" s="19" t="str">
        <f>VLOOKUP(Coffee_data[[#This Row],[Area Code]],Location!$B$1:$E$157,3,FALSE)</f>
        <v>West</v>
      </c>
      <c r="Q2801" s="19" t="str">
        <f>VLOOKUP(Coffee_data[[#This Row],[Area Code]],Location!$B$1:$E$157,4,FALSE)</f>
        <v>Major Market</v>
      </c>
      <c r="R2801" s="56" t="str">
        <f>HLOOKUP(Coffee_data[[#This Row],[ProductId]],Product!$B$4:$O$7,2,FALSE)</f>
        <v>Decaf</v>
      </c>
      <c r="S2801" s="56" t="str">
        <f>HLOOKUP(Coffee_data[[#This Row],[ProductId]],Product!$B$4:$O$7,3,FALSE)</f>
        <v>Coffee</v>
      </c>
      <c r="T2801" s="56" t="str">
        <f>HLOOKUP(Coffee_data[[#This Row],[ProductId]],Product!$B$4:$O$7,4,FALSE)</f>
        <v>Decaf Irish Cream</v>
      </c>
    </row>
    <row r="2802" spans="1:20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89</v>
      </c>
      <c r="J2802">
        <v>160</v>
      </c>
      <c r="K2802">
        <v>260</v>
      </c>
      <c r="L2802">
        <v>775</v>
      </c>
      <c r="M2802">
        <v>8</v>
      </c>
      <c r="N2802" s="2">
        <v>42094</v>
      </c>
      <c r="O2802" s="19" t="str">
        <f>VLOOKUP(Coffee_data[[#This Row],[Area Code]],Location!$B$1:$E$157,2,FALSE)</f>
        <v>Nevada</v>
      </c>
      <c r="P2802" s="19" t="str">
        <f>VLOOKUP(Coffee_data[[#This Row],[Area Code]],Location!$B$1:$E$157,3,FALSE)</f>
        <v>West</v>
      </c>
      <c r="Q2802" s="19" t="str">
        <f>VLOOKUP(Coffee_data[[#This Row],[Area Code]],Location!$B$1:$E$157,4,FALSE)</f>
        <v>Small Market</v>
      </c>
      <c r="R2802" s="56" t="str">
        <f>HLOOKUP(Coffee_data[[#This Row],[ProductId]],Product!$B$4:$O$7,2,FALSE)</f>
        <v>Decaf</v>
      </c>
      <c r="S2802" s="56" t="str">
        <f>HLOOKUP(Coffee_data[[#This Row],[ProductId]],Product!$B$4:$O$7,3,FALSE)</f>
        <v>Herbal Tea</v>
      </c>
      <c r="T2802" s="56" t="str">
        <f>HLOOKUP(Coffee_data[[#This Row],[ProductId]],Product!$B$4:$O$7,4,FALSE)</f>
        <v>Chamomile</v>
      </c>
    </row>
    <row r="2803" spans="1:20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196</v>
      </c>
      <c r="J2803">
        <v>240</v>
      </c>
      <c r="K2803">
        <v>400</v>
      </c>
      <c r="L2803">
        <v>702</v>
      </c>
      <c r="M2803">
        <v>9</v>
      </c>
      <c r="N2803" s="2">
        <v>42094</v>
      </c>
      <c r="O2803" s="19" t="str">
        <f>VLOOKUP(Coffee_data[[#This Row],[Area Code]],Location!$B$1:$E$157,2,FALSE)</f>
        <v>Nevada</v>
      </c>
      <c r="P2803" s="19" t="str">
        <f>VLOOKUP(Coffee_data[[#This Row],[Area Code]],Location!$B$1:$E$157,3,FALSE)</f>
        <v>West</v>
      </c>
      <c r="Q2803" s="19" t="str">
        <f>VLOOKUP(Coffee_data[[#This Row],[Area Code]],Location!$B$1:$E$157,4,FALSE)</f>
        <v>Small Market</v>
      </c>
      <c r="R2803" s="56" t="str">
        <f>HLOOKUP(Coffee_data[[#This Row],[ProductId]],Product!$B$4:$O$7,2,FALSE)</f>
        <v>Decaf</v>
      </c>
      <c r="S2803" s="56" t="str">
        <f>HLOOKUP(Coffee_data[[#This Row],[ProductId]],Product!$B$4:$O$7,3,FALSE)</f>
        <v>Herbal Tea</v>
      </c>
      <c r="T2803" s="56" t="str">
        <f>HLOOKUP(Coffee_data[[#This Row],[ProductId]],Product!$B$4:$O$7,4,FALSE)</f>
        <v>Lemon</v>
      </c>
    </row>
    <row r="2804" spans="1:20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174</v>
      </c>
      <c r="J2804">
        <v>160</v>
      </c>
      <c r="K2804">
        <v>250</v>
      </c>
      <c r="L2804">
        <v>775</v>
      </c>
      <c r="M2804">
        <v>10</v>
      </c>
      <c r="N2804" s="2">
        <v>42094</v>
      </c>
      <c r="O2804" s="19" t="str">
        <f>VLOOKUP(Coffee_data[[#This Row],[Area Code]],Location!$B$1:$E$157,2,FALSE)</f>
        <v>Nevada</v>
      </c>
      <c r="P2804" s="19" t="str">
        <f>VLOOKUP(Coffee_data[[#This Row],[Area Code]],Location!$B$1:$E$157,3,FALSE)</f>
        <v>West</v>
      </c>
      <c r="Q2804" s="19" t="str">
        <f>VLOOKUP(Coffee_data[[#This Row],[Area Code]],Location!$B$1:$E$157,4,FALSE)</f>
        <v>Small Market</v>
      </c>
      <c r="R2804" s="56" t="str">
        <f>HLOOKUP(Coffee_data[[#This Row],[ProductId]],Product!$B$4:$O$7,2,FALSE)</f>
        <v>Decaf</v>
      </c>
      <c r="S2804" s="56" t="str">
        <f>HLOOKUP(Coffee_data[[#This Row],[ProductId]],Product!$B$4:$O$7,3,FALSE)</f>
        <v>Herbal Tea</v>
      </c>
      <c r="T2804" s="56" t="str">
        <f>HLOOKUP(Coffee_data[[#This Row],[ProductId]],Product!$B$4:$O$7,4,FALSE)</f>
        <v>Mint</v>
      </c>
    </row>
    <row r="2805" spans="1:20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138</v>
      </c>
      <c r="J2805">
        <v>230</v>
      </c>
      <c r="K2805">
        <v>379</v>
      </c>
      <c r="L2805">
        <v>702</v>
      </c>
      <c r="M2805">
        <v>11</v>
      </c>
      <c r="N2805" s="2">
        <v>42094</v>
      </c>
      <c r="O2805" s="19" t="str">
        <f>VLOOKUP(Coffee_data[[#This Row],[Area Code]],Location!$B$1:$E$157,2,FALSE)</f>
        <v>Nevada</v>
      </c>
      <c r="P2805" s="19" t="str">
        <f>VLOOKUP(Coffee_data[[#This Row],[Area Code]],Location!$B$1:$E$157,3,FALSE)</f>
        <v>West</v>
      </c>
      <c r="Q2805" s="19" t="str">
        <f>VLOOKUP(Coffee_data[[#This Row],[Area Code]],Location!$B$1:$E$157,4,FALSE)</f>
        <v>Small Market</v>
      </c>
      <c r="R2805" s="56" t="str">
        <f>HLOOKUP(Coffee_data[[#This Row],[ProductId]],Product!$B$4:$O$7,2,FALSE)</f>
        <v>Regular</v>
      </c>
      <c r="S2805" s="56" t="str">
        <f>HLOOKUP(Coffee_data[[#This Row],[ProductId]],Product!$B$4:$O$7,3,FALSE)</f>
        <v>Tea</v>
      </c>
      <c r="T2805" s="56" t="str">
        <f>HLOOKUP(Coffee_data[[#This Row],[ProductId]],Product!$B$4:$O$7,4,FALSE)</f>
        <v>Darjeeling</v>
      </c>
    </row>
    <row r="2806" spans="1:20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135</v>
      </c>
      <c r="J2806">
        <v>170</v>
      </c>
      <c r="K2806">
        <v>332</v>
      </c>
      <c r="L2806">
        <v>775</v>
      </c>
      <c r="M2806">
        <v>12</v>
      </c>
      <c r="N2806" s="2">
        <v>42094</v>
      </c>
      <c r="O2806" s="19" t="str">
        <f>VLOOKUP(Coffee_data[[#This Row],[Area Code]],Location!$B$1:$E$157,2,FALSE)</f>
        <v>Nevada</v>
      </c>
      <c r="P2806" s="19" t="str">
        <f>VLOOKUP(Coffee_data[[#This Row],[Area Code]],Location!$B$1:$E$157,3,FALSE)</f>
        <v>West</v>
      </c>
      <c r="Q2806" s="19" t="str">
        <f>VLOOKUP(Coffee_data[[#This Row],[Area Code]],Location!$B$1:$E$157,4,FALSE)</f>
        <v>Small Market</v>
      </c>
      <c r="R2806" s="56" t="str">
        <f>HLOOKUP(Coffee_data[[#This Row],[ProductId]],Product!$B$4:$O$7,2,FALSE)</f>
        <v>Regular</v>
      </c>
      <c r="S2806" s="56" t="str">
        <f>HLOOKUP(Coffee_data[[#This Row],[ProductId]],Product!$B$4:$O$7,3,FALSE)</f>
        <v>Tea</v>
      </c>
      <c r="T2806" s="56" t="str">
        <f>HLOOKUP(Coffee_data[[#This Row],[ProductId]],Product!$B$4:$O$7,4,FALSE)</f>
        <v>Earl Grey</v>
      </c>
    </row>
    <row r="2807" spans="1:20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191</v>
      </c>
      <c r="J2807">
        <v>-170</v>
      </c>
      <c r="K2807">
        <v>-13</v>
      </c>
      <c r="L2807">
        <v>702</v>
      </c>
      <c r="M2807">
        <v>13</v>
      </c>
      <c r="N2807" s="2">
        <v>42094</v>
      </c>
      <c r="O2807" s="19" t="str">
        <f>VLOOKUP(Coffee_data[[#This Row],[Area Code]],Location!$B$1:$E$157,2,FALSE)</f>
        <v>Nevada</v>
      </c>
      <c r="P2807" s="19" t="str">
        <f>VLOOKUP(Coffee_data[[#This Row],[Area Code]],Location!$B$1:$E$157,3,FALSE)</f>
        <v>West</v>
      </c>
      <c r="Q2807" s="19" t="str">
        <f>VLOOKUP(Coffee_data[[#This Row],[Area Code]],Location!$B$1:$E$157,4,FALSE)</f>
        <v>Small Market</v>
      </c>
      <c r="R2807" s="56" t="str">
        <f>HLOOKUP(Coffee_data[[#This Row],[ProductId]],Product!$B$4:$O$7,2,FALSE)</f>
        <v>Regular</v>
      </c>
      <c r="S2807" s="56" t="str">
        <f>HLOOKUP(Coffee_data[[#This Row],[ProductId]],Product!$B$4:$O$7,3,FALSE)</f>
        <v>Tea</v>
      </c>
      <c r="T2807" s="56" t="str">
        <f>HLOOKUP(Coffee_data[[#This Row],[ProductId]],Product!$B$4:$O$7,4,FALSE)</f>
        <v>Green Tea</v>
      </c>
    </row>
    <row r="2808" spans="1:20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44</v>
      </c>
      <c r="L2808">
        <v>775</v>
      </c>
      <c r="M2808">
        <v>4</v>
      </c>
      <c r="N2808" s="2">
        <v>42094</v>
      </c>
      <c r="O2808" s="19" t="str">
        <f>VLOOKUP(Coffee_data[[#This Row],[Area Code]],Location!$B$1:$E$157,2,FALSE)</f>
        <v>Nevada</v>
      </c>
      <c r="P2808" s="19" t="str">
        <f>VLOOKUP(Coffee_data[[#This Row],[Area Code]],Location!$B$1:$E$157,3,FALSE)</f>
        <v>West</v>
      </c>
      <c r="Q2808" s="19" t="str">
        <f>VLOOKUP(Coffee_data[[#This Row],[Area Code]],Location!$B$1:$E$157,4,FALSE)</f>
        <v>Small Market</v>
      </c>
      <c r="R2808" s="56" t="str">
        <f>HLOOKUP(Coffee_data[[#This Row],[ProductId]],Product!$B$4:$O$7,2,FALSE)</f>
        <v>Regular</v>
      </c>
      <c r="S2808" s="56" t="str">
        <f>HLOOKUP(Coffee_data[[#This Row],[ProductId]],Product!$B$4:$O$7,3,FALSE)</f>
        <v>Espresso</v>
      </c>
      <c r="T2808" s="56" t="str">
        <f>HLOOKUP(Coffee_data[[#This Row],[ProductId]],Product!$B$4:$O$7,4,FALSE)</f>
        <v>Caffe Latte</v>
      </c>
    </row>
    <row r="2809" spans="1:20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45</v>
      </c>
      <c r="L2809">
        <v>702</v>
      </c>
      <c r="M2809">
        <v>5</v>
      </c>
      <c r="N2809" s="2">
        <v>42094</v>
      </c>
      <c r="O2809" s="19" t="str">
        <f>VLOOKUP(Coffee_data[[#This Row],[Area Code]],Location!$B$1:$E$157,2,FALSE)</f>
        <v>Nevada</v>
      </c>
      <c r="P2809" s="19" t="str">
        <f>VLOOKUP(Coffee_data[[#This Row],[Area Code]],Location!$B$1:$E$157,3,FALSE)</f>
        <v>West</v>
      </c>
      <c r="Q2809" s="19" t="str">
        <f>VLOOKUP(Coffee_data[[#This Row],[Area Code]],Location!$B$1:$E$157,4,FALSE)</f>
        <v>Small Market</v>
      </c>
      <c r="R2809" s="56" t="str">
        <f>HLOOKUP(Coffee_data[[#This Row],[ProductId]],Product!$B$4:$O$7,2,FALSE)</f>
        <v>Regular</v>
      </c>
      <c r="S2809" s="56" t="str">
        <f>HLOOKUP(Coffee_data[[#This Row],[ProductId]],Product!$B$4:$O$7,3,FALSE)</f>
        <v>Espresso</v>
      </c>
      <c r="T2809" s="56" t="str">
        <f>HLOOKUP(Coffee_data[[#This Row],[ProductId]],Product!$B$4:$O$7,4,FALSE)</f>
        <v>Caffe Mocha</v>
      </c>
    </row>
    <row r="2810" spans="1:20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42094</v>
      </c>
      <c r="O2810" s="19" t="str">
        <f>VLOOKUP(Coffee_data[[#This Row],[Area Code]],Location!$B$1:$E$157,2,FALSE)</f>
        <v>Nevada</v>
      </c>
      <c r="P2810" s="19" t="str">
        <f>VLOOKUP(Coffee_data[[#This Row],[Area Code]],Location!$B$1:$E$157,3,FALSE)</f>
        <v>West</v>
      </c>
      <c r="Q2810" s="19" t="str">
        <f>VLOOKUP(Coffee_data[[#This Row],[Area Code]],Location!$B$1:$E$157,4,FALSE)</f>
        <v>Small Market</v>
      </c>
      <c r="R2810" s="56" t="str">
        <f>HLOOKUP(Coffee_data[[#This Row],[ProductId]],Product!$B$4:$O$7,2,FALSE)</f>
        <v>Decaf</v>
      </c>
      <c r="S2810" s="56" t="str">
        <f>HLOOKUP(Coffee_data[[#This Row],[ProductId]],Product!$B$4:$O$7,3,FALSE)</f>
        <v>Espresso</v>
      </c>
      <c r="T2810" s="56" t="str">
        <f>HLOOKUP(Coffee_data[[#This Row],[ProductId]],Product!$B$4:$O$7,4,FALSE)</f>
        <v>Decaf Espresso</v>
      </c>
    </row>
    <row r="2811" spans="1:20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42</v>
      </c>
      <c r="J2811">
        <v>50</v>
      </c>
      <c r="K2811">
        <v>88</v>
      </c>
      <c r="L2811">
        <v>702</v>
      </c>
      <c r="M2811">
        <v>2</v>
      </c>
      <c r="N2811" s="2">
        <v>42094</v>
      </c>
      <c r="O2811" s="19" t="str">
        <f>VLOOKUP(Coffee_data[[#This Row],[Area Code]],Location!$B$1:$E$157,2,FALSE)</f>
        <v>Nevada</v>
      </c>
      <c r="P2811" s="19" t="str">
        <f>VLOOKUP(Coffee_data[[#This Row],[Area Code]],Location!$B$1:$E$157,3,FALSE)</f>
        <v>West</v>
      </c>
      <c r="Q2811" s="19" t="str">
        <f>VLOOKUP(Coffee_data[[#This Row],[Area Code]],Location!$B$1:$E$157,4,FALSE)</f>
        <v>Small Market</v>
      </c>
      <c r="R2811" s="56" t="str">
        <f>HLOOKUP(Coffee_data[[#This Row],[ProductId]],Product!$B$4:$O$7,2,FALSE)</f>
        <v>Regular</v>
      </c>
      <c r="S2811" s="56" t="str">
        <f>HLOOKUP(Coffee_data[[#This Row],[ProductId]],Product!$B$4:$O$7,3,FALSE)</f>
        <v>Coffee</v>
      </c>
      <c r="T2811" s="56" t="str">
        <f>HLOOKUP(Coffee_data[[#This Row],[ProductId]],Product!$B$4:$O$7,4,FALSE)</f>
        <v>Columbian</v>
      </c>
    </row>
    <row r="2812" spans="1:20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33</v>
      </c>
      <c r="J2812">
        <v>40</v>
      </c>
      <c r="K2812">
        <v>67</v>
      </c>
      <c r="L2812">
        <v>702</v>
      </c>
      <c r="M2812">
        <v>3</v>
      </c>
      <c r="N2812" s="2">
        <v>42094</v>
      </c>
      <c r="O2812" s="19" t="str">
        <f>VLOOKUP(Coffee_data[[#This Row],[Area Code]],Location!$B$1:$E$157,2,FALSE)</f>
        <v>Nevada</v>
      </c>
      <c r="P2812" s="19" t="str">
        <f>VLOOKUP(Coffee_data[[#This Row],[Area Code]],Location!$B$1:$E$157,3,FALSE)</f>
        <v>West</v>
      </c>
      <c r="Q2812" s="19" t="str">
        <f>VLOOKUP(Coffee_data[[#This Row],[Area Code]],Location!$B$1:$E$157,4,FALSE)</f>
        <v>Small Market</v>
      </c>
      <c r="R2812" s="56" t="str">
        <f>HLOOKUP(Coffee_data[[#This Row],[ProductId]],Product!$B$4:$O$7,2,FALSE)</f>
        <v>Decaf</v>
      </c>
      <c r="S2812" s="56" t="str">
        <f>HLOOKUP(Coffee_data[[#This Row],[ProductId]],Product!$B$4:$O$7,3,FALSE)</f>
        <v>Coffee</v>
      </c>
      <c r="T2812" s="56" t="str">
        <f>HLOOKUP(Coffee_data[[#This Row],[ProductId]],Product!$B$4:$O$7,4,FALSE)</f>
        <v>Decaf Irish Cream</v>
      </c>
    </row>
    <row r="2813" spans="1:20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62</v>
      </c>
      <c r="L2813">
        <v>971</v>
      </c>
      <c r="M2813">
        <v>8</v>
      </c>
      <c r="N2813" s="2">
        <v>42094</v>
      </c>
      <c r="O2813" s="19" t="str">
        <f>VLOOKUP(Coffee_data[[#This Row],[Area Code]],Location!$B$1:$E$157,2,FALSE)</f>
        <v>Oregon</v>
      </c>
      <c r="P2813" s="19" t="str">
        <f>VLOOKUP(Coffee_data[[#This Row],[Area Code]],Location!$B$1:$E$157,3,FALSE)</f>
        <v>West</v>
      </c>
      <c r="Q2813" s="19" t="str">
        <f>VLOOKUP(Coffee_data[[#This Row],[Area Code]],Location!$B$1:$E$157,4,FALSE)</f>
        <v>Small Market</v>
      </c>
      <c r="R2813" s="56" t="str">
        <f>HLOOKUP(Coffee_data[[#This Row],[ProductId]],Product!$B$4:$O$7,2,FALSE)</f>
        <v>Decaf</v>
      </c>
      <c r="S2813" s="56" t="str">
        <f>HLOOKUP(Coffee_data[[#This Row],[ProductId]],Product!$B$4:$O$7,3,FALSE)</f>
        <v>Herbal Tea</v>
      </c>
      <c r="T2813" s="56" t="str">
        <f>HLOOKUP(Coffee_data[[#This Row],[ProductId]],Product!$B$4:$O$7,4,FALSE)</f>
        <v>Chamomile</v>
      </c>
    </row>
    <row r="2814" spans="1:20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21</v>
      </c>
      <c r="J2814">
        <v>60</v>
      </c>
      <c r="K2814">
        <v>99</v>
      </c>
      <c r="L2814">
        <v>541</v>
      </c>
      <c r="M2814">
        <v>9</v>
      </c>
      <c r="N2814" s="2">
        <v>42094</v>
      </c>
      <c r="O2814" s="19" t="str">
        <f>VLOOKUP(Coffee_data[[#This Row],[Area Code]],Location!$B$1:$E$157,2,FALSE)</f>
        <v>Oregon</v>
      </c>
      <c r="P2814" s="19" t="str">
        <f>VLOOKUP(Coffee_data[[#This Row],[Area Code]],Location!$B$1:$E$157,3,FALSE)</f>
        <v>West</v>
      </c>
      <c r="Q2814" s="19" t="str">
        <f>VLOOKUP(Coffee_data[[#This Row],[Area Code]],Location!$B$1:$E$157,4,FALSE)</f>
        <v>Small Market</v>
      </c>
      <c r="R2814" s="56" t="str">
        <f>HLOOKUP(Coffee_data[[#This Row],[ProductId]],Product!$B$4:$O$7,2,FALSE)</f>
        <v>Decaf</v>
      </c>
      <c r="S2814" s="56" t="str">
        <f>HLOOKUP(Coffee_data[[#This Row],[ProductId]],Product!$B$4:$O$7,3,FALSE)</f>
        <v>Herbal Tea</v>
      </c>
      <c r="T2814" s="56" t="str">
        <f>HLOOKUP(Coffee_data[[#This Row],[ProductId]],Product!$B$4:$O$7,4,FALSE)</f>
        <v>Lemon</v>
      </c>
    </row>
    <row r="2815" spans="1:20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41</v>
      </c>
      <c r="L2815">
        <v>541</v>
      </c>
      <c r="M2815">
        <v>11</v>
      </c>
      <c r="N2815" s="2">
        <v>42094</v>
      </c>
      <c r="O2815" s="19" t="str">
        <f>VLOOKUP(Coffee_data[[#This Row],[Area Code]],Location!$B$1:$E$157,2,FALSE)</f>
        <v>Oregon</v>
      </c>
      <c r="P2815" s="19" t="str">
        <f>VLOOKUP(Coffee_data[[#This Row],[Area Code]],Location!$B$1:$E$157,3,FALSE)</f>
        <v>West</v>
      </c>
      <c r="Q2815" s="19" t="str">
        <f>VLOOKUP(Coffee_data[[#This Row],[Area Code]],Location!$B$1:$E$157,4,FALSE)</f>
        <v>Small Market</v>
      </c>
      <c r="R2815" s="56" t="str">
        <f>HLOOKUP(Coffee_data[[#This Row],[ProductId]],Product!$B$4:$O$7,2,FALSE)</f>
        <v>Regular</v>
      </c>
      <c r="S2815" s="56" t="str">
        <f>HLOOKUP(Coffee_data[[#This Row],[ProductId]],Product!$B$4:$O$7,3,FALSE)</f>
        <v>Tea</v>
      </c>
      <c r="T2815" s="56" t="str">
        <f>HLOOKUP(Coffee_data[[#This Row],[ProductId]],Product!$B$4:$O$7,4,FALSE)</f>
        <v>Darjeeling</v>
      </c>
    </row>
    <row r="2816" spans="1:20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138</v>
      </c>
      <c r="L2816">
        <v>503</v>
      </c>
      <c r="M2816">
        <v>12</v>
      </c>
      <c r="N2816" s="2">
        <v>42094</v>
      </c>
      <c r="O2816" s="19" t="str">
        <f>VLOOKUP(Coffee_data[[#This Row],[Area Code]],Location!$B$1:$E$157,2,FALSE)</f>
        <v>Oregon</v>
      </c>
      <c r="P2816" s="19" t="str">
        <f>VLOOKUP(Coffee_data[[#This Row],[Area Code]],Location!$B$1:$E$157,3,FALSE)</f>
        <v>West</v>
      </c>
      <c r="Q2816" s="19" t="str">
        <f>VLOOKUP(Coffee_data[[#This Row],[Area Code]],Location!$B$1:$E$157,4,FALSE)</f>
        <v>Small Market</v>
      </c>
      <c r="R2816" s="56" t="str">
        <f>HLOOKUP(Coffee_data[[#This Row],[ProductId]],Product!$B$4:$O$7,2,FALSE)</f>
        <v>Regular</v>
      </c>
      <c r="S2816" s="56" t="str">
        <f>HLOOKUP(Coffee_data[[#This Row],[ProductId]],Product!$B$4:$O$7,3,FALSE)</f>
        <v>Tea</v>
      </c>
      <c r="T2816" s="56" t="str">
        <f>HLOOKUP(Coffee_data[[#This Row],[ProductId]],Product!$B$4:$O$7,4,FALSE)</f>
        <v>Earl Grey</v>
      </c>
    </row>
    <row r="2817" spans="1:20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42094</v>
      </c>
      <c r="O2817" s="19" t="str">
        <f>VLOOKUP(Coffee_data[[#This Row],[Area Code]],Location!$B$1:$E$157,2,FALSE)</f>
        <v>Oregon</v>
      </c>
      <c r="P2817" s="19" t="str">
        <f>VLOOKUP(Coffee_data[[#This Row],[Area Code]],Location!$B$1:$E$157,3,FALSE)</f>
        <v>West</v>
      </c>
      <c r="Q2817" s="19" t="str">
        <f>VLOOKUP(Coffee_data[[#This Row],[Area Code]],Location!$B$1:$E$157,4,FALSE)</f>
        <v>Small Market</v>
      </c>
      <c r="R2817" s="56" t="str">
        <f>HLOOKUP(Coffee_data[[#This Row],[ProductId]],Product!$B$4:$O$7,2,FALSE)</f>
        <v>Regular</v>
      </c>
      <c r="S2817" s="56" t="str">
        <f>HLOOKUP(Coffee_data[[#This Row],[ProductId]],Product!$B$4:$O$7,3,FALSE)</f>
        <v>Tea</v>
      </c>
      <c r="T2817" s="56" t="str">
        <f>HLOOKUP(Coffee_data[[#This Row],[ProductId]],Product!$B$4:$O$7,4,FALSE)</f>
        <v>Green Tea</v>
      </c>
    </row>
    <row r="2818" spans="1:20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54</v>
      </c>
      <c r="J2818">
        <v>60</v>
      </c>
      <c r="K2818">
        <v>114</v>
      </c>
      <c r="L2818">
        <v>971</v>
      </c>
      <c r="M2818">
        <v>4</v>
      </c>
      <c r="N2818" s="2">
        <v>42094</v>
      </c>
      <c r="O2818" s="19" t="str">
        <f>VLOOKUP(Coffee_data[[#This Row],[Area Code]],Location!$B$1:$E$157,2,FALSE)</f>
        <v>Oregon</v>
      </c>
      <c r="P2818" s="19" t="str">
        <f>VLOOKUP(Coffee_data[[#This Row],[Area Code]],Location!$B$1:$E$157,3,FALSE)</f>
        <v>West</v>
      </c>
      <c r="Q2818" s="19" t="str">
        <f>VLOOKUP(Coffee_data[[#This Row],[Area Code]],Location!$B$1:$E$157,4,FALSE)</f>
        <v>Small Market</v>
      </c>
      <c r="R2818" s="56" t="str">
        <f>HLOOKUP(Coffee_data[[#This Row],[ProductId]],Product!$B$4:$O$7,2,FALSE)</f>
        <v>Regular</v>
      </c>
      <c r="S2818" s="56" t="str">
        <f>HLOOKUP(Coffee_data[[#This Row],[ProductId]],Product!$B$4:$O$7,3,FALSE)</f>
        <v>Espresso</v>
      </c>
      <c r="T2818" s="56" t="str">
        <f>HLOOKUP(Coffee_data[[#This Row],[ProductId]],Product!$B$4:$O$7,4,FALSE)</f>
        <v>Caffe Latte</v>
      </c>
    </row>
    <row r="2819" spans="1:20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55</v>
      </c>
      <c r="J2819">
        <v>70</v>
      </c>
      <c r="K2819">
        <v>115</v>
      </c>
      <c r="L2819">
        <v>971</v>
      </c>
      <c r="M2819">
        <v>5</v>
      </c>
      <c r="N2819" s="2">
        <v>42094</v>
      </c>
      <c r="O2819" s="19" t="str">
        <f>VLOOKUP(Coffee_data[[#This Row],[Area Code]],Location!$B$1:$E$157,2,FALSE)</f>
        <v>Oregon</v>
      </c>
      <c r="P2819" s="19" t="str">
        <f>VLOOKUP(Coffee_data[[#This Row],[Area Code]],Location!$B$1:$E$157,3,FALSE)</f>
        <v>West</v>
      </c>
      <c r="Q2819" s="19" t="str">
        <f>VLOOKUP(Coffee_data[[#This Row],[Area Code]],Location!$B$1:$E$157,4,FALSE)</f>
        <v>Small Market</v>
      </c>
      <c r="R2819" s="56" t="str">
        <f>HLOOKUP(Coffee_data[[#This Row],[ProductId]],Product!$B$4:$O$7,2,FALSE)</f>
        <v>Regular</v>
      </c>
      <c r="S2819" s="56" t="str">
        <f>HLOOKUP(Coffee_data[[#This Row],[ProductId]],Product!$B$4:$O$7,3,FALSE)</f>
        <v>Espresso</v>
      </c>
      <c r="T2819" s="56" t="str">
        <f>HLOOKUP(Coffee_data[[#This Row],[ProductId]],Product!$B$4:$O$7,4,FALSE)</f>
        <v>Caffe Mocha</v>
      </c>
    </row>
    <row r="2820" spans="1:20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146</v>
      </c>
      <c r="J2820">
        <v>160</v>
      </c>
      <c r="K2820">
        <v>304</v>
      </c>
      <c r="L2820">
        <v>971</v>
      </c>
      <c r="M2820">
        <v>6</v>
      </c>
      <c r="N2820" s="2">
        <v>42094</v>
      </c>
      <c r="O2820" s="19" t="str">
        <f>VLOOKUP(Coffee_data[[#This Row],[Area Code]],Location!$B$1:$E$157,2,FALSE)</f>
        <v>Oregon</v>
      </c>
      <c r="P2820" s="19" t="str">
        <f>VLOOKUP(Coffee_data[[#This Row],[Area Code]],Location!$B$1:$E$157,3,FALSE)</f>
        <v>West</v>
      </c>
      <c r="Q2820" s="19" t="str">
        <f>VLOOKUP(Coffee_data[[#This Row],[Area Code]],Location!$B$1:$E$157,4,FALSE)</f>
        <v>Small Market</v>
      </c>
      <c r="R2820" s="56" t="str">
        <f>HLOOKUP(Coffee_data[[#This Row],[ProductId]],Product!$B$4:$O$7,2,FALSE)</f>
        <v>Decaf</v>
      </c>
      <c r="S2820" s="56" t="str">
        <f>HLOOKUP(Coffee_data[[#This Row],[ProductId]],Product!$B$4:$O$7,3,FALSE)</f>
        <v>Espresso</v>
      </c>
      <c r="T2820" s="56" t="str">
        <f>HLOOKUP(Coffee_data[[#This Row],[ProductId]],Product!$B$4:$O$7,4,FALSE)</f>
        <v>Decaf Espresso</v>
      </c>
    </row>
    <row r="2821" spans="1:20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59</v>
      </c>
      <c r="J2821">
        <v>90</v>
      </c>
      <c r="K2821">
        <v>149</v>
      </c>
      <c r="L2821">
        <v>503</v>
      </c>
      <c r="M2821">
        <v>1</v>
      </c>
      <c r="N2821" s="2">
        <v>42094</v>
      </c>
      <c r="O2821" s="19" t="str">
        <f>VLOOKUP(Coffee_data[[#This Row],[Area Code]],Location!$B$1:$E$157,2,FALSE)</f>
        <v>Oregon</v>
      </c>
      <c r="P2821" s="19" t="str">
        <f>VLOOKUP(Coffee_data[[#This Row],[Area Code]],Location!$B$1:$E$157,3,FALSE)</f>
        <v>West</v>
      </c>
      <c r="Q2821" s="19" t="str">
        <f>VLOOKUP(Coffee_data[[#This Row],[Area Code]],Location!$B$1:$E$157,4,FALSE)</f>
        <v>Small Market</v>
      </c>
      <c r="R2821" s="56" t="str">
        <f>HLOOKUP(Coffee_data[[#This Row],[ProductId]],Product!$B$4:$O$7,2,FALSE)</f>
        <v>Regular</v>
      </c>
      <c r="S2821" s="56" t="str">
        <f>HLOOKUP(Coffee_data[[#This Row],[ProductId]],Product!$B$4:$O$7,3,FALSE)</f>
        <v>Coffee</v>
      </c>
      <c r="T2821" s="56" t="str">
        <f>HLOOKUP(Coffee_data[[#This Row],[ProductId]],Product!$B$4:$O$7,4,FALSE)</f>
        <v>Amaretto</v>
      </c>
    </row>
    <row r="2822" spans="1:20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138</v>
      </c>
      <c r="L2822">
        <v>541</v>
      </c>
      <c r="M2822">
        <v>2</v>
      </c>
      <c r="N2822" s="2">
        <v>42094</v>
      </c>
      <c r="O2822" s="19" t="str">
        <f>VLOOKUP(Coffee_data[[#This Row],[Area Code]],Location!$B$1:$E$157,2,FALSE)</f>
        <v>Oregon</v>
      </c>
      <c r="P2822" s="19" t="str">
        <f>VLOOKUP(Coffee_data[[#This Row],[Area Code]],Location!$B$1:$E$157,3,FALSE)</f>
        <v>West</v>
      </c>
      <c r="Q2822" s="19" t="str">
        <f>VLOOKUP(Coffee_data[[#This Row],[Area Code]],Location!$B$1:$E$157,4,FALSE)</f>
        <v>Small Market</v>
      </c>
      <c r="R2822" s="56" t="str">
        <f>HLOOKUP(Coffee_data[[#This Row],[ProductId]],Product!$B$4:$O$7,2,FALSE)</f>
        <v>Regular</v>
      </c>
      <c r="S2822" s="56" t="str">
        <f>HLOOKUP(Coffee_data[[#This Row],[ProductId]],Product!$B$4:$O$7,3,FALSE)</f>
        <v>Coffee</v>
      </c>
      <c r="T2822" s="56" t="str">
        <f>HLOOKUP(Coffee_data[[#This Row],[ProductId]],Product!$B$4:$O$7,4,FALSE)</f>
        <v>Columbian</v>
      </c>
    </row>
    <row r="2823" spans="1:20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53</v>
      </c>
      <c r="J2823">
        <v>80</v>
      </c>
      <c r="K2823">
        <v>133</v>
      </c>
      <c r="L2823">
        <v>541</v>
      </c>
      <c r="M2823">
        <v>3</v>
      </c>
      <c r="N2823" s="2">
        <v>42094</v>
      </c>
      <c r="O2823" s="19" t="str">
        <f>VLOOKUP(Coffee_data[[#This Row],[Area Code]],Location!$B$1:$E$157,2,FALSE)</f>
        <v>Oregon</v>
      </c>
      <c r="P2823" s="19" t="str">
        <f>VLOOKUP(Coffee_data[[#This Row],[Area Code]],Location!$B$1:$E$157,3,FALSE)</f>
        <v>West</v>
      </c>
      <c r="Q2823" s="19" t="str">
        <f>VLOOKUP(Coffee_data[[#This Row],[Area Code]],Location!$B$1:$E$157,4,FALSE)</f>
        <v>Small Market</v>
      </c>
      <c r="R2823" s="56" t="str">
        <f>HLOOKUP(Coffee_data[[#This Row],[ProductId]],Product!$B$4:$O$7,2,FALSE)</f>
        <v>Decaf</v>
      </c>
      <c r="S2823" s="56" t="str">
        <f>HLOOKUP(Coffee_data[[#This Row],[ProductId]],Product!$B$4:$O$7,3,FALSE)</f>
        <v>Coffee</v>
      </c>
      <c r="T2823" s="56" t="str">
        <f>HLOOKUP(Coffee_data[[#This Row],[ProductId]],Product!$B$4:$O$7,4,FALSE)</f>
        <v>Decaf Irish Cream</v>
      </c>
    </row>
    <row r="2824" spans="1:20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98</v>
      </c>
      <c r="J2824">
        <v>160</v>
      </c>
      <c r="K2824">
        <v>250</v>
      </c>
      <c r="L2824">
        <v>206</v>
      </c>
      <c r="M2824">
        <v>8</v>
      </c>
      <c r="N2824" s="2">
        <v>42094</v>
      </c>
      <c r="O2824" s="19" t="str">
        <f>VLOOKUP(Coffee_data[[#This Row],[Area Code]],Location!$B$1:$E$157,2,FALSE)</f>
        <v>Washington</v>
      </c>
      <c r="P2824" s="19" t="str">
        <f>VLOOKUP(Coffee_data[[#This Row],[Area Code]],Location!$B$1:$E$157,3,FALSE)</f>
        <v>West</v>
      </c>
      <c r="Q2824" s="19" t="str">
        <f>VLOOKUP(Coffee_data[[#This Row],[Area Code]],Location!$B$1:$E$157,4,FALSE)</f>
        <v>Small Market</v>
      </c>
      <c r="R2824" s="56" t="str">
        <f>HLOOKUP(Coffee_data[[#This Row],[ProductId]],Product!$B$4:$O$7,2,FALSE)</f>
        <v>Decaf</v>
      </c>
      <c r="S2824" s="56" t="str">
        <f>HLOOKUP(Coffee_data[[#This Row],[ProductId]],Product!$B$4:$O$7,3,FALSE)</f>
        <v>Herbal Tea</v>
      </c>
      <c r="T2824" s="56" t="str">
        <f>HLOOKUP(Coffee_data[[#This Row],[ProductId]],Product!$B$4:$O$7,4,FALSE)</f>
        <v>Chamomile</v>
      </c>
    </row>
    <row r="2825" spans="1:20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39</v>
      </c>
      <c r="J2825">
        <v>40</v>
      </c>
      <c r="K2825">
        <v>70</v>
      </c>
      <c r="L2825">
        <v>360</v>
      </c>
      <c r="M2825">
        <v>9</v>
      </c>
      <c r="N2825" s="2">
        <v>42094</v>
      </c>
      <c r="O2825" s="19" t="str">
        <f>VLOOKUP(Coffee_data[[#This Row],[Area Code]],Location!$B$1:$E$157,2,FALSE)</f>
        <v>Washington</v>
      </c>
      <c r="P2825" s="19" t="str">
        <f>VLOOKUP(Coffee_data[[#This Row],[Area Code]],Location!$B$1:$E$157,3,FALSE)</f>
        <v>West</v>
      </c>
      <c r="Q2825" s="19" t="str">
        <f>VLOOKUP(Coffee_data[[#This Row],[Area Code]],Location!$B$1:$E$157,4,FALSE)</f>
        <v>Small Market</v>
      </c>
      <c r="R2825" s="56" t="str">
        <f>HLOOKUP(Coffee_data[[#This Row],[ProductId]],Product!$B$4:$O$7,2,FALSE)</f>
        <v>Decaf</v>
      </c>
      <c r="S2825" s="56" t="str">
        <f>HLOOKUP(Coffee_data[[#This Row],[ProductId]],Product!$B$4:$O$7,3,FALSE)</f>
        <v>Herbal Tea</v>
      </c>
      <c r="T2825" s="56" t="str">
        <f>HLOOKUP(Coffee_data[[#This Row],[ProductId]],Product!$B$4:$O$7,4,FALSE)</f>
        <v>Lemon</v>
      </c>
    </row>
    <row r="2826" spans="1:20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41</v>
      </c>
      <c r="J2826">
        <v>60</v>
      </c>
      <c r="K2826">
        <v>90</v>
      </c>
      <c r="L2826">
        <v>253</v>
      </c>
      <c r="M2826">
        <v>11</v>
      </c>
      <c r="N2826" s="2">
        <v>42094</v>
      </c>
      <c r="O2826" s="19" t="str">
        <f>VLOOKUP(Coffee_data[[#This Row],[Area Code]],Location!$B$1:$E$157,2,FALSE)</f>
        <v>Washington</v>
      </c>
      <c r="P2826" s="19" t="str">
        <f>VLOOKUP(Coffee_data[[#This Row],[Area Code]],Location!$B$1:$E$157,3,FALSE)</f>
        <v>West</v>
      </c>
      <c r="Q2826" s="19" t="str">
        <f>VLOOKUP(Coffee_data[[#This Row],[Area Code]],Location!$B$1:$E$157,4,FALSE)</f>
        <v>Small Market</v>
      </c>
      <c r="R2826" s="56" t="str">
        <f>HLOOKUP(Coffee_data[[#This Row],[ProductId]],Product!$B$4:$O$7,2,FALSE)</f>
        <v>Regular</v>
      </c>
      <c r="S2826" s="56" t="str">
        <f>HLOOKUP(Coffee_data[[#This Row],[ProductId]],Product!$B$4:$O$7,3,FALSE)</f>
        <v>Tea</v>
      </c>
      <c r="T2826" s="56" t="str">
        <f>HLOOKUP(Coffee_data[[#This Row],[ProductId]],Product!$B$4:$O$7,4,FALSE)</f>
        <v>Darjeeling</v>
      </c>
    </row>
    <row r="2827" spans="1:20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42</v>
      </c>
      <c r="J2827">
        <v>40</v>
      </c>
      <c r="K2827">
        <v>82</v>
      </c>
      <c r="L2827">
        <v>206</v>
      </c>
      <c r="M2827">
        <v>12</v>
      </c>
      <c r="N2827" s="2">
        <v>42094</v>
      </c>
      <c r="O2827" s="19" t="str">
        <f>VLOOKUP(Coffee_data[[#This Row],[Area Code]],Location!$B$1:$E$157,2,FALSE)</f>
        <v>Washington</v>
      </c>
      <c r="P2827" s="19" t="str">
        <f>VLOOKUP(Coffee_data[[#This Row],[Area Code]],Location!$B$1:$E$157,3,FALSE)</f>
        <v>West</v>
      </c>
      <c r="Q2827" s="19" t="str">
        <f>VLOOKUP(Coffee_data[[#This Row],[Area Code]],Location!$B$1:$E$157,4,FALSE)</f>
        <v>Small Market</v>
      </c>
      <c r="R2827" s="56" t="str">
        <f>HLOOKUP(Coffee_data[[#This Row],[ProductId]],Product!$B$4:$O$7,2,FALSE)</f>
        <v>Regular</v>
      </c>
      <c r="S2827" s="56" t="str">
        <f>HLOOKUP(Coffee_data[[#This Row],[ProductId]],Product!$B$4:$O$7,3,FALSE)</f>
        <v>Tea</v>
      </c>
      <c r="T2827" s="56" t="str">
        <f>HLOOKUP(Coffee_data[[#This Row],[ProductId]],Product!$B$4:$O$7,4,FALSE)</f>
        <v>Earl Grey</v>
      </c>
    </row>
    <row r="2828" spans="1:20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27</v>
      </c>
      <c r="J2828">
        <v>60</v>
      </c>
      <c r="K2828">
        <v>113</v>
      </c>
      <c r="L2828">
        <v>206</v>
      </c>
      <c r="M2828">
        <v>13</v>
      </c>
      <c r="N2828" s="2">
        <v>42094</v>
      </c>
      <c r="O2828" s="19" t="str">
        <f>VLOOKUP(Coffee_data[[#This Row],[Area Code]],Location!$B$1:$E$157,2,FALSE)</f>
        <v>Washington</v>
      </c>
      <c r="P2828" s="19" t="str">
        <f>VLOOKUP(Coffee_data[[#This Row],[Area Code]],Location!$B$1:$E$157,3,FALSE)</f>
        <v>West</v>
      </c>
      <c r="Q2828" s="19" t="str">
        <f>VLOOKUP(Coffee_data[[#This Row],[Area Code]],Location!$B$1:$E$157,4,FALSE)</f>
        <v>Small Market</v>
      </c>
      <c r="R2828" s="56" t="str">
        <f>HLOOKUP(Coffee_data[[#This Row],[ProductId]],Product!$B$4:$O$7,2,FALSE)</f>
        <v>Regular</v>
      </c>
      <c r="S2828" s="56" t="str">
        <f>HLOOKUP(Coffee_data[[#This Row],[ProductId]],Product!$B$4:$O$7,3,FALSE)</f>
        <v>Tea</v>
      </c>
      <c r="T2828" s="56" t="str">
        <f>HLOOKUP(Coffee_data[[#This Row],[ProductId]],Product!$B$4:$O$7,4,FALSE)</f>
        <v>Green Tea</v>
      </c>
    </row>
    <row r="2829" spans="1:20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94</v>
      </c>
      <c r="L2829">
        <v>425</v>
      </c>
      <c r="M2829">
        <v>4</v>
      </c>
      <c r="N2829" s="2">
        <v>42094</v>
      </c>
      <c r="O2829" s="19" t="str">
        <f>VLOOKUP(Coffee_data[[#This Row],[Area Code]],Location!$B$1:$E$157,2,FALSE)</f>
        <v>Washington</v>
      </c>
      <c r="P2829" s="19" t="str">
        <f>VLOOKUP(Coffee_data[[#This Row],[Area Code]],Location!$B$1:$E$157,3,FALSE)</f>
        <v>West</v>
      </c>
      <c r="Q2829" s="19" t="str">
        <f>VLOOKUP(Coffee_data[[#This Row],[Area Code]],Location!$B$1:$E$157,4,FALSE)</f>
        <v>Small Market</v>
      </c>
      <c r="R2829" s="56" t="str">
        <f>HLOOKUP(Coffee_data[[#This Row],[ProductId]],Product!$B$4:$O$7,2,FALSE)</f>
        <v>Regular</v>
      </c>
      <c r="S2829" s="56" t="str">
        <f>HLOOKUP(Coffee_data[[#This Row],[ProductId]],Product!$B$4:$O$7,3,FALSE)</f>
        <v>Espresso</v>
      </c>
      <c r="T2829" s="56" t="str">
        <f>HLOOKUP(Coffee_data[[#This Row],[ProductId]],Product!$B$4:$O$7,4,FALSE)</f>
        <v>Caffe Latte</v>
      </c>
    </row>
    <row r="2830" spans="1:20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45</v>
      </c>
      <c r="J2830">
        <v>70</v>
      </c>
      <c r="K2830">
        <v>120</v>
      </c>
      <c r="L2830">
        <v>206</v>
      </c>
      <c r="M2830">
        <v>5</v>
      </c>
      <c r="N2830" s="2">
        <v>42094</v>
      </c>
      <c r="O2830" s="19" t="str">
        <f>VLOOKUP(Coffee_data[[#This Row],[Area Code]],Location!$B$1:$E$157,2,FALSE)</f>
        <v>Washington</v>
      </c>
      <c r="P2830" s="19" t="str">
        <f>VLOOKUP(Coffee_data[[#This Row],[Area Code]],Location!$B$1:$E$157,3,FALSE)</f>
        <v>West</v>
      </c>
      <c r="Q2830" s="19" t="str">
        <f>VLOOKUP(Coffee_data[[#This Row],[Area Code]],Location!$B$1:$E$157,4,FALSE)</f>
        <v>Small Market</v>
      </c>
      <c r="R2830" s="56" t="str">
        <f>HLOOKUP(Coffee_data[[#This Row],[ProductId]],Product!$B$4:$O$7,2,FALSE)</f>
        <v>Regular</v>
      </c>
      <c r="S2830" s="56" t="str">
        <f>HLOOKUP(Coffee_data[[#This Row],[ProductId]],Product!$B$4:$O$7,3,FALSE)</f>
        <v>Espresso</v>
      </c>
      <c r="T2830" s="56" t="str">
        <f>HLOOKUP(Coffee_data[[#This Row],[ProductId]],Product!$B$4:$O$7,4,FALSE)</f>
        <v>Caffe Mocha</v>
      </c>
    </row>
    <row r="2831" spans="1:20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42094</v>
      </c>
      <c r="O2831" s="19" t="str">
        <f>VLOOKUP(Coffee_data[[#This Row],[Area Code]],Location!$B$1:$E$157,2,FALSE)</f>
        <v>Washington</v>
      </c>
      <c r="P2831" s="19" t="str">
        <f>VLOOKUP(Coffee_data[[#This Row],[Area Code]],Location!$B$1:$E$157,3,FALSE)</f>
        <v>West</v>
      </c>
      <c r="Q2831" s="19" t="str">
        <f>VLOOKUP(Coffee_data[[#This Row],[Area Code]],Location!$B$1:$E$157,4,FALSE)</f>
        <v>Small Market</v>
      </c>
      <c r="R2831" s="56" t="str">
        <f>HLOOKUP(Coffee_data[[#This Row],[ProductId]],Product!$B$4:$O$7,2,FALSE)</f>
        <v>Decaf</v>
      </c>
      <c r="S2831" s="56" t="str">
        <f>HLOOKUP(Coffee_data[[#This Row],[ProductId]],Product!$B$4:$O$7,3,FALSE)</f>
        <v>Espresso</v>
      </c>
      <c r="T2831" s="56" t="str">
        <f>HLOOKUP(Coffee_data[[#This Row],[ProductId]],Product!$B$4:$O$7,4,FALSE)</f>
        <v>Decaf Espresso</v>
      </c>
    </row>
    <row r="2832" spans="1:20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82</v>
      </c>
      <c r="J2832">
        <v>130</v>
      </c>
      <c r="K2832">
        <v>208</v>
      </c>
      <c r="L2832">
        <v>206</v>
      </c>
      <c r="M2832">
        <v>2</v>
      </c>
      <c r="N2832" s="2">
        <v>42094</v>
      </c>
      <c r="O2832" s="19" t="str">
        <f>VLOOKUP(Coffee_data[[#This Row],[Area Code]],Location!$B$1:$E$157,2,FALSE)</f>
        <v>Washington</v>
      </c>
      <c r="P2832" s="19" t="str">
        <f>VLOOKUP(Coffee_data[[#This Row],[Area Code]],Location!$B$1:$E$157,3,FALSE)</f>
        <v>West</v>
      </c>
      <c r="Q2832" s="19" t="str">
        <f>VLOOKUP(Coffee_data[[#This Row],[Area Code]],Location!$B$1:$E$157,4,FALSE)</f>
        <v>Small Market</v>
      </c>
      <c r="R2832" s="56" t="str">
        <f>HLOOKUP(Coffee_data[[#This Row],[ProductId]],Product!$B$4:$O$7,2,FALSE)</f>
        <v>Regular</v>
      </c>
      <c r="S2832" s="56" t="str">
        <f>HLOOKUP(Coffee_data[[#This Row],[ProductId]],Product!$B$4:$O$7,3,FALSE)</f>
        <v>Coffee</v>
      </c>
      <c r="T2832" s="56" t="str">
        <f>HLOOKUP(Coffee_data[[#This Row],[ProductId]],Product!$B$4:$O$7,4,FALSE)</f>
        <v>Columbian</v>
      </c>
    </row>
    <row r="2833" spans="1:20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277</v>
      </c>
      <c r="L2833">
        <v>360</v>
      </c>
      <c r="M2833">
        <v>3</v>
      </c>
      <c r="N2833" s="2">
        <v>42094</v>
      </c>
      <c r="O2833" s="19" t="str">
        <f>VLOOKUP(Coffee_data[[#This Row],[Area Code]],Location!$B$1:$E$157,2,FALSE)</f>
        <v>Washington</v>
      </c>
      <c r="P2833" s="19" t="str">
        <f>VLOOKUP(Coffee_data[[#This Row],[Area Code]],Location!$B$1:$E$157,3,FALSE)</f>
        <v>West</v>
      </c>
      <c r="Q2833" s="19" t="str">
        <f>VLOOKUP(Coffee_data[[#This Row],[Area Code]],Location!$B$1:$E$157,4,FALSE)</f>
        <v>Small Market</v>
      </c>
      <c r="R2833" s="56" t="str">
        <f>HLOOKUP(Coffee_data[[#This Row],[ProductId]],Product!$B$4:$O$7,2,FALSE)</f>
        <v>Decaf</v>
      </c>
      <c r="S2833" s="56" t="str">
        <f>HLOOKUP(Coffee_data[[#This Row],[ProductId]],Product!$B$4:$O$7,3,FALSE)</f>
        <v>Coffee</v>
      </c>
      <c r="T2833" s="56" t="str">
        <f>HLOOKUP(Coffee_data[[#This Row],[ProductId]],Product!$B$4:$O$7,4,FALSE)</f>
        <v>Decaf Irish Cream</v>
      </c>
    </row>
    <row r="2834" spans="1:20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100</v>
      </c>
      <c r="J2834">
        <v>140</v>
      </c>
      <c r="K2834">
        <v>260</v>
      </c>
      <c r="L2834">
        <v>719</v>
      </c>
      <c r="M2834">
        <v>8</v>
      </c>
      <c r="N2834" s="2">
        <v>42124</v>
      </c>
      <c r="O2834" s="19" t="str">
        <f>VLOOKUP(Coffee_data[[#This Row],[Area Code]],Location!$B$1:$E$157,2,FALSE)</f>
        <v>Colorado</v>
      </c>
      <c r="P2834" s="19" t="str">
        <f>VLOOKUP(Coffee_data[[#This Row],[Area Code]],Location!$B$1:$E$157,3,FALSE)</f>
        <v>Central</v>
      </c>
      <c r="Q2834" s="19" t="str">
        <f>VLOOKUP(Coffee_data[[#This Row],[Area Code]],Location!$B$1:$E$157,4,FALSE)</f>
        <v>Major Market</v>
      </c>
      <c r="R2834" s="56" t="str">
        <f>HLOOKUP(Coffee_data[[#This Row],[ProductId]],Product!$B$4:$O$7,2,FALSE)</f>
        <v>Decaf</v>
      </c>
      <c r="S2834" s="56" t="str">
        <f>HLOOKUP(Coffee_data[[#This Row],[ProductId]],Product!$B$4:$O$7,3,FALSE)</f>
        <v>Herbal Tea</v>
      </c>
      <c r="T2834" s="56" t="str">
        <f>HLOOKUP(Coffee_data[[#This Row],[ProductId]],Product!$B$4:$O$7,4,FALSE)</f>
        <v>Chamomile</v>
      </c>
    </row>
    <row r="2835" spans="1:20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31</v>
      </c>
      <c r="J2835">
        <v>70</v>
      </c>
      <c r="K2835">
        <v>110</v>
      </c>
      <c r="L2835">
        <v>970</v>
      </c>
      <c r="M2835">
        <v>9</v>
      </c>
      <c r="N2835" s="2">
        <v>42124</v>
      </c>
      <c r="O2835" s="19" t="str">
        <f>VLOOKUP(Coffee_data[[#This Row],[Area Code]],Location!$B$1:$E$157,2,FALSE)</f>
        <v>Colorado</v>
      </c>
      <c r="P2835" s="19" t="str">
        <f>VLOOKUP(Coffee_data[[#This Row],[Area Code]],Location!$B$1:$E$157,3,FALSE)</f>
        <v>Central</v>
      </c>
      <c r="Q2835" s="19" t="str">
        <f>VLOOKUP(Coffee_data[[#This Row],[Area Code]],Location!$B$1:$E$157,4,FALSE)</f>
        <v>Major Market</v>
      </c>
      <c r="R2835" s="56" t="str">
        <f>HLOOKUP(Coffee_data[[#This Row],[ProductId]],Product!$B$4:$O$7,2,FALSE)</f>
        <v>Decaf</v>
      </c>
      <c r="S2835" s="56" t="str">
        <f>HLOOKUP(Coffee_data[[#This Row],[ProductId]],Product!$B$4:$O$7,3,FALSE)</f>
        <v>Herbal Tea</v>
      </c>
      <c r="T2835" s="56" t="str">
        <f>HLOOKUP(Coffee_data[[#This Row],[ProductId]],Product!$B$4:$O$7,4,FALSE)</f>
        <v>Lemon</v>
      </c>
    </row>
    <row r="2836" spans="1:20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110</v>
      </c>
      <c r="L2836">
        <v>719</v>
      </c>
      <c r="M2836">
        <v>10</v>
      </c>
      <c r="N2836" s="2">
        <v>42124</v>
      </c>
      <c r="O2836" s="19" t="str">
        <f>VLOOKUP(Coffee_data[[#This Row],[Area Code]],Location!$B$1:$E$157,2,FALSE)</f>
        <v>Colorado</v>
      </c>
      <c r="P2836" s="19" t="str">
        <f>VLOOKUP(Coffee_data[[#This Row],[Area Code]],Location!$B$1:$E$157,3,FALSE)</f>
        <v>Central</v>
      </c>
      <c r="Q2836" s="19" t="str">
        <f>VLOOKUP(Coffee_data[[#This Row],[Area Code]],Location!$B$1:$E$157,4,FALSE)</f>
        <v>Major Market</v>
      </c>
      <c r="R2836" s="56" t="str">
        <f>HLOOKUP(Coffee_data[[#This Row],[ProductId]],Product!$B$4:$O$7,2,FALSE)</f>
        <v>Decaf</v>
      </c>
      <c r="S2836" s="56" t="str">
        <f>HLOOKUP(Coffee_data[[#This Row],[ProductId]],Product!$B$4:$O$7,3,FALSE)</f>
        <v>Herbal Tea</v>
      </c>
      <c r="T2836" s="56" t="str">
        <f>HLOOKUP(Coffee_data[[#This Row],[ProductId]],Product!$B$4:$O$7,4,FALSE)</f>
        <v>Mint</v>
      </c>
    </row>
    <row r="2837" spans="1:20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89</v>
      </c>
      <c r="L2837">
        <v>720</v>
      </c>
      <c r="M2837">
        <v>11</v>
      </c>
      <c r="N2837" s="2">
        <v>42124</v>
      </c>
      <c r="O2837" s="19" t="str">
        <f>VLOOKUP(Coffee_data[[#This Row],[Area Code]],Location!$B$1:$E$157,2,FALSE)</f>
        <v>Colorado</v>
      </c>
      <c r="P2837" s="19" t="str">
        <f>VLOOKUP(Coffee_data[[#This Row],[Area Code]],Location!$B$1:$E$157,3,FALSE)</f>
        <v>Central</v>
      </c>
      <c r="Q2837" s="19" t="str">
        <f>VLOOKUP(Coffee_data[[#This Row],[Area Code]],Location!$B$1:$E$157,4,FALSE)</f>
        <v>Major Market</v>
      </c>
      <c r="R2837" s="56" t="str">
        <f>HLOOKUP(Coffee_data[[#This Row],[ProductId]],Product!$B$4:$O$7,2,FALSE)</f>
        <v>Regular</v>
      </c>
      <c r="S2837" s="56" t="str">
        <f>HLOOKUP(Coffee_data[[#This Row],[ProductId]],Product!$B$4:$O$7,3,FALSE)</f>
        <v>Tea</v>
      </c>
      <c r="T2837" s="56" t="str">
        <f>HLOOKUP(Coffee_data[[#This Row],[ProductId]],Product!$B$4:$O$7,4,FALSE)</f>
        <v>Darjeeling</v>
      </c>
    </row>
    <row r="2838" spans="1:20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28</v>
      </c>
      <c r="J2838">
        <v>60</v>
      </c>
      <c r="K2838">
        <v>88</v>
      </c>
      <c r="L2838">
        <v>303</v>
      </c>
      <c r="M2838">
        <v>12</v>
      </c>
      <c r="N2838" s="2">
        <v>42124</v>
      </c>
      <c r="O2838" s="19" t="str">
        <f>VLOOKUP(Coffee_data[[#This Row],[Area Code]],Location!$B$1:$E$157,2,FALSE)</f>
        <v>Colorado</v>
      </c>
      <c r="P2838" s="19" t="str">
        <f>VLOOKUP(Coffee_data[[#This Row],[Area Code]],Location!$B$1:$E$157,3,FALSE)</f>
        <v>Central</v>
      </c>
      <c r="Q2838" s="19" t="str">
        <f>VLOOKUP(Coffee_data[[#This Row],[Area Code]],Location!$B$1:$E$157,4,FALSE)</f>
        <v>Major Market</v>
      </c>
      <c r="R2838" s="56" t="str">
        <f>HLOOKUP(Coffee_data[[#This Row],[ProductId]],Product!$B$4:$O$7,2,FALSE)</f>
        <v>Regular</v>
      </c>
      <c r="S2838" s="56" t="str">
        <f>HLOOKUP(Coffee_data[[#This Row],[ProductId]],Product!$B$4:$O$7,3,FALSE)</f>
        <v>Tea</v>
      </c>
      <c r="T2838" s="56" t="str">
        <f>HLOOKUP(Coffee_data[[#This Row],[ProductId]],Product!$B$4:$O$7,4,FALSE)</f>
        <v>Earl Grey</v>
      </c>
    </row>
    <row r="2839" spans="1:20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43</v>
      </c>
      <c r="J2839">
        <v>50</v>
      </c>
      <c r="K2839">
        <v>67</v>
      </c>
      <c r="L2839">
        <v>970</v>
      </c>
      <c r="M2839">
        <v>13</v>
      </c>
      <c r="N2839" s="2">
        <v>42124</v>
      </c>
      <c r="O2839" s="19" t="str">
        <f>VLOOKUP(Coffee_data[[#This Row],[Area Code]],Location!$B$1:$E$157,2,FALSE)</f>
        <v>Colorado</v>
      </c>
      <c r="P2839" s="19" t="str">
        <f>VLOOKUP(Coffee_data[[#This Row],[Area Code]],Location!$B$1:$E$157,3,FALSE)</f>
        <v>Central</v>
      </c>
      <c r="Q2839" s="19" t="str">
        <f>VLOOKUP(Coffee_data[[#This Row],[Area Code]],Location!$B$1:$E$157,4,FALSE)</f>
        <v>Major Market</v>
      </c>
      <c r="R2839" s="56" t="str">
        <f>HLOOKUP(Coffee_data[[#This Row],[ProductId]],Product!$B$4:$O$7,2,FALSE)</f>
        <v>Regular</v>
      </c>
      <c r="S2839" s="56" t="str">
        <f>HLOOKUP(Coffee_data[[#This Row],[ProductId]],Product!$B$4:$O$7,3,FALSE)</f>
        <v>Tea</v>
      </c>
      <c r="T2839" s="56" t="str">
        <f>HLOOKUP(Coffee_data[[#This Row],[ProductId]],Product!$B$4:$O$7,4,FALSE)</f>
        <v>Green Tea</v>
      </c>
    </row>
    <row r="2840" spans="1:20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245</v>
      </c>
      <c r="L2840">
        <v>970</v>
      </c>
      <c r="M2840">
        <v>5</v>
      </c>
      <c r="N2840" s="2">
        <v>42124</v>
      </c>
      <c r="O2840" s="19" t="str">
        <f>VLOOKUP(Coffee_data[[#This Row],[Area Code]],Location!$B$1:$E$157,2,FALSE)</f>
        <v>Colorado</v>
      </c>
      <c r="P2840" s="19" t="str">
        <f>VLOOKUP(Coffee_data[[#This Row],[Area Code]],Location!$B$1:$E$157,3,FALSE)</f>
        <v>Central</v>
      </c>
      <c r="Q2840" s="19" t="str">
        <f>VLOOKUP(Coffee_data[[#This Row],[Area Code]],Location!$B$1:$E$157,4,FALSE)</f>
        <v>Major Market</v>
      </c>
      <c r="R2840" s="56" t="str">
        <f>HLOOKUP(Coffee_data[[#This Row],[ProductId]],Product!$B$4:$O$7,2,FALSE)</f>
        <v>Regular</v>
      </c>
      <c r="S2840" s="56" t="str">
        <f>HLOOKUP(Coffee_data[[#This Row],[ProductId]],Product!$B$4:$O$7,3,FALSE)</f>
        <v>Espresso</v>
      </c>
      <c r="T2840" s="56" t="str">
        <f>HLOOKUP(Coffee_data[[#This Row],[ProductId]],Product!$B$4:$O$7,4,FALSE)</f>
        <v>Caffe Mocha</v>
      </c>
    </row>
    <row r="2841" spans="1:20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64</v>
      </c>
      <c r="J2841">
        <v>110</v>
      </c>
      <c r="K2841">
        <v>180</v>
      </c>
      <c r="L2841">
        <v>719</v>
      </c>
      <c r="M2841">
        <v>6</v>
      </c>
      <c r="N2841" s="2">
        <v>42124</v>
      </c>
      <c r="O2841" s="19" t="str">
        <f>VLOOKUP(Coffee_data[[#This Row],[Area Code]],Location!$B$1:$E$157,2,FALSE)</f>
        <v>Colorado</v>
      </c>
      <c r="P2841" s="19" t="str">
        <f>VLOOKUP(Coffee_data[[#This Row],[Area Code]],Location!$B$1:$E$157,3,FALSE)</f>
        <v>Central</v>
      </c>
      <c r="Q2841" s="19" t="str">
        <f>VLOOKUP(Coffee_data[[#This Row],[Area Code]],Location!$B$1:$E$157,4,FALSE)</f>
        <v>Major Market</v>
      </c>
      <c r="R2841" s="56" t="str">
        <f>HLOOKUP(Coffee_data[[#This Row],[ProductId]],Product!$B$4:$O$7,2,FALSE)</f>
        <v>Decaf</v>
      </c>
      <c r="S2841" s="56" t="str">
        <f>HLOOKUP(Coffee_data[[#This Row],[ProductId]],Product!$B$4:$O$7,3,FALSE)</f>
        <v>Espresso</v>
      </c>
      <c r="T2841" s="56" t="str">
        <f>HLOOKUP(Coffee_data[[#This Row],[ProductId]],Product!$B$4:$O$7,4,FALSE)</f>
        <v>Decaf Espresso</v>
      </c>
    </row>
    <row r="2842" spans="1:20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124</v>
      </c>
      <c r="J2842">
        <v>150</v>
      </c>
      <c r="K2842">
        <v>261</v>
      </c>
      <c r="L2842">
        <v>720</v>
      </c>
      <c r="M2842">
        <v>1</v>
      </c>
      <c r="N2842" s="2">
        <v>42124</v>
      </c>
      <c r="O2842" s="19" t="str">
        <f>VLOOKUP(Coffee_data[[#This Row],[Area Code]],Location!$B$1:$E$157,2,FALSE)</f>
        <v>Colorado</v>
      </c>
      <c r="P2842" s="19" t="str">
        <f>VLOOKUP(Coffee_data[[#This Row],[Area Code]],Location!$B$1:$E$157,3,FALSE)</f>
        <v>Central</v>
      </c>
      <c r="Q2842" s="19" t="str">
        <f>VLOOKUP(Coffee_data[[#This Row],[Area Code]],Location!$B$1:$E$157,4,FALSE)</f>
        <v>Major Market</v>
      </c>
      <c r="R2842" s="56" t="str">
        <f>HLOOKUP(Coffee_data[[#This Row],[ProductId]],Product!$B$4:$O$7,2,FALSE)</f>
        <v>Regular</v>
      </c>
      <c r="S2842" s="56" t="str">
        <f>HLOOKUP(Coffee_data[[#This Row],[ProductId]],Product!$B$4:$O$7,3,FALSE)</f>
        <v>Coffee</v>
      </c>
      <c r="T2842" s="56" t="str">
        <f>HLOOKUP(Coffee_data[[#This Row],[ProductId]],Product!$B$4:$O$7,4,FALSE)</f>
        <v>Amaretto</v>
      </c>
    </row>
    <row r="2843" spans="1:20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78</v>
      </c>
      <c r="J2843">
        <v>110</v>
      </c>
      <c r="K2843">
        <v>188</v>
      </c>
      <c r="L2843">
        <v>720</v>
      </c>
      <c r="M2843">
        <v>2</v>
      </c>
      <c r="N2843" s="2">
        <v>42124</v>
      </c>
      <c r="O2843" s="19" t="str">
        <f>VLOOKUP(Coffee_data[[#This Row],[Area Code]],Location!$B$1:$E$157,2,FALSE)</f>
        <v>Colorado</v>
      </c>
      <c r="P2843" s="19" t="str">
        <f>VLOOKUP(Coffee_data[[#This Row],[Area Code]],Location!$B$1:$E$157,3,FALSE)</f>
        <v>Central</v>
      </c>
      <c r="Q2843" s="19" t="str">
        <f>VLOOKUP(Coffee_data[[#This Row],[Area Code]],Location!$B$1:$E$157,4,FALSE)</f>
        <v>Major Market</v>
      </c>
      <c r="R2843" s="56" t="str">
        <f>HLOOKUP(Coffee_data[[#This Row],[ProductId]],Product!$B$4:$O$7,2,FALSE)</f>
        <v>Regular</v>
      </c>
      <c r="S2843" s="56" t="str">
        <f>HLOOKUP(Coffee_data[[#This Row],[ProductId]],Product!$B$4:$O$7,3,FALSE)</f>
        <v>Coffee</v>
      </c>
      <c r="T2843" s="56" t="str">
        <f>HLOOKUP(Coffee_data[[#This Row],[ProductId]],Product!$B$4:$O$7,4,FALSE)</f>
        <v>Columbian</v>
      </c>
    </row>
    <row r="2844" spans="1:20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263</v>
      </c>
      <c r="L2844">
        <v>303</v>
      </c>
      <c r="M2844">
        <v>3</v>
      </c>
      <c r="N2844" s="2">
        <v>42124</v>
      </c>
      <c r="O2844" s="19" t="str">
        <f>VLOOKUP(Coffee_data[[#This Row],[Area Code]],Location!$B$1:$E$157,2,FALSE)</f>
        <v>Colorado</v>
      </c>
      <c r="P2844" s="19" t="str">
        <f>VLOOKUP(Coffee_data[[#This Row],[Area Code]],Location!$B$1:$E$157,3,FALSE)</f>
        <v>Central</v>
      </c>
      <c r="Q2844" s="19" t="str">
        <f>VLOOKUP(Coffee_data[[#This Row],[Area Code]],Location!$B$1:$E$157,4,FALSE)</f>
        <v>Major Market</v>
      </c>
      <c r="R2844" s="56" t="str">
        <f>HLOOKUP(Coffee_data[[#This Row],[ProductId]],Product!$B$4:$O$7,2,FALSE)</f>
        <v>Decaf</v>
      </c>
      <c r="S2844" s="56" t="str">
        <f>HLOOKUP(Coffee_data[[#This Row],[ProductId]],Product!$B$4:$O$7,3,FALSE)</f>
        <v>Coffee</v>
      </c>
      <c r="T2844" s="56" t="str">
        <f>HLOOKUP(Coffee_data[[#This Row],[ProductId]],Product!$B$4:$O$7,4,FALSE)</f>
        <v>Decaf Irish Cream</v>
      </c>
    </row>
    <row r="2845" spans="1:20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72</v>
      </c>
      <c r="J2845">
        <v>140</v>
      </c>
      <c r="K2845">
        <v>228</v>
      </c>
      <c r="L2845">
        <v>773</v>
      </c>
      <c r="M2845">
        <v>8</v>
      </c>
      <c r="N2845" s="2">
        <v>42124</v>
      </c>
      <c r="O2845" s="19" t="str">
        <f>VLOOKUP(Coffee_data[[#This Row],[Area Code]],Location!$B$1:$E$157,2,FALSE)</f>
        <v>Illinois</v>
      </c>
      <c r="P2845" s="19" t="str">
        <f>VLOOKUP(Coffee_data[[#This Row],[Area Code]],Location!$B$1:$E$157,3,FALSE)</f>
        <v>Central</v>
      </c>
      <c r="Q2845" s="19" t="str">
        <f>VLOOKUP(Coffee_data[[#This Row],[Area Code]],Location!$B$1:$E$157,4,FALSE)</f>
        <v>Major Market</v>
      </c>
      <c r="R2845" s="56" t="str">
        <f>HLOOKUP(Coffee_data[[#This Row],[ProductId]],Product!$B$4:$O$7,2,FALSE)</f>
        <v>Decaf</v>
      </c>
      <c r="S2845" s="56" t="str">
        <f>HLOOKUP(Coffee_data[[#This Row],[ProductId]],Product!$B$4:$O$7,3,FALSE)</f>
        <v>Herbal Tea</v>
      </c>
      <c r="T2845" s="56" t="str">
        <f>HLOOKUP(Coffee_data[[#This Row],[ProductId]],Product!$B$4:$O$7,4,FALSE)</f>
        <v>Chamomile</v>
      </c>
    </row>
    <row r="2846" spans="1:20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42124</v>
      </c>
      <c r="O2846" s="19" t="str">
        <f>VLOOKUP(Coffee_data[[#This Row],[Area Code]],Location!$B$1:$E$157,2,FALSE)</f>
        <v>Illinois</v>
      </c>
      <c r="P2846" s="19" t="str">
        <f>VLOOKUP(Coffee_data[[#This Row],[Area Code]],Location!$B$1:$E$157,3,FALSE)</f>
        <v>Central</v>
      </c>
      <c r="Q2846" s="19" t="str">
        <f>VLOOKUP(Coffee_data[[#This Row],[Area Code]],Location!$B$1:$E$157,4,FALSE)</f>
        <v>Major Market</v>
      </c>
      <c r="R2846" s="56" t="str">
        <f>HLOOKUP(Coffee_data[[#This Row],[ProductId]],Product!$B$4:$O$7,2,FALSE)</f>
        <v>Decaf</v>
      </c>
      <c r="S2846" s="56" t="str">
        <f>HLOOKUP(Coffee_data[[#This Row],[ProductId]],Product!$B$4:$O$7,3,FALSE)</f>
        <v>Herbal Tea</v>
      </c>
      <c r="T2846" s="56" t="str">
        <f>HLOOKUP(Coffee_data[[#This Row],[ProductId]],Product!$B$4:$O$7,4,FALSE)</f>
        <v>Lemon</v>
      </c>
    </row>
    <row r="2847" spans="1:20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90</v>
      </c>
      <c r="J2847">
        <v>140</v>
      </c>
      <c r="K2847">
        <v>220</v>
      </c>
      <c r="L2847">
        <v>312</v>
      </c>
      <c r="M2847">
        <v>10</v>
      </c>
      <c r="N2847" s="2">
        <v>42124</v>
      </c>
      <c r="O2847" s="19" t="str">
        <f>VLOOKUP(Coffee_data[[#This Row],[Area Code]],Location!$B$1:$E$157,2,FALSE)</f>
        <v>Illinois</v>
      </c>
      <c r="P2847" s="19" t="str">
        <f>VLOOKUP(Coffee_data[[#This Row],[Area Code]],Location!$B$1:$E$157,3,FALSE)</f>
        <v>Central</v>
      </c>
      <c r="Q2847" s="19" t="str">
        <f>VLOOKUP(Coffee_data[[#This Row],[Area Code]],Location!$B$1:$E$157,4,FALSE)</f>
        <v>Major Market</v>
      </c>
      <c r="R2847" s="56" t="str">
        <f>HLOOKUP(Coffee_data[[#This Row],[ProductId]],Product!$B$4:$O$7,2,FALSE)</f>
        <v>Decaf</v>
      </c>
      <c r="S2847" s="56" t="str">
        <f>HLOOKUP(Coffee_data[[#This Row],[ProductId]],Product!$B$4:$O$7,3,FALSE)</f>
        <v>Herbal Tea</v>
      </c>
      <c r="T2847" s="56" t="str">
        <f>HLOOKUP(Coffee_data[[#This Row],[ProductId]],Product!$B$4:$O$7,4,FALSE)</f>
        <v>Mint</v>
      </c>
    </row>
    <row r="2848" spans="1:20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42124</v>
      </c>
      <c r="O2848" s="19" t="str">
        <f>VLOOKUP(Coffee_data[[#This Row],[Area Code]],Location!$B$1:$E$157,2,FALSE)</f>
        <v>Illinois</v>
      </c>
      <c r="P2848" s="19" t="str">
        <f>VLOOKUP(Coffee_data[[#This Row],[Area Code]],Location!$B$1:$E$157,3,FALSE)</f>
        <v>Central</v>
      </c>
      <c r="Q2848" s="19" t="str">
        <f>VLOOKUP(Coffee_data[[#This Row],[Area Code]],Location!$B$1:$E$157,4,FALSE)</f>
        <v>Major Market</v>
      </c>
      <c r="R2848" s="56" t="str">
        <f>HLOOKUP(Coffee_data[[#This Row],[ProductId]],Product!$B$4:$O$7,2,FALSE)</f>
        <v>Regular</v>
      </c>
      <c r="S2848" s="56" t="str">
        <f>HLOOKUP(Coffee_data[[#This Row],[ProductId]],Product!$B$4:$O$7,3,FALSE)</f>
        <v>Tea</v>
      </c>
      <c r="T2848" s="56" t="str">
        <f>HLOOKUP(Coffee_data[[#This Row],[ProductId]],Product!$B$4:$O$7,4,FALSE)</f>
        <v>Darjeeling</v>
      </c>
    </row>
    <row r="2849" spans="1:20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62</v>
      </c>
      <c r="J2849">
        <v>90</v>
      </c>
      <c r="K2849">
        <v>128</v>
      </c>
      <c r="L2849">
        <v>630</v>
      </c>
      <c r="M2849">
        <v>12</v>
      </c>
      <c r="N2849" s="2">
        <v>42124</v>
      </c>
      <c r="O2849" s="19" t="str">
        <f>VLOOKUP(Coffee_data[[#This Row],[Area Code]],Location!$B$1:$E$157,2,FALSE)</f>
        <v>Illinois</v>
      </c>
      <c r="P2849" s="19" t="str">
        <f>VLOOKUP(Coffee_data[[#This Row],[Area Code]],Location!$B$1:$E$157,3,FALSE)</f>
        <v>Central</v>
      </c>
      <c r="Q2849" s="19" t="str">
        <f>VLOOKUP(Coffee_data[[#This Row],[Area Code]],Location!$B$1:$E$157,4,FALSE)</f>
        <v>Major Market</v>
      </c>
      <c r="R2849" s="56" t="str">
        <f>HLOOKUP(Coffee_data[[#This Row],[ProductId]],Product!$B$4:$O$7,2,FALSE)</f>
        <v>Regular</v>
      </c>
      <c r="S2849" s="56" t="str">
        <f>HLOOKUP(Coffee_data[[#This Row],[ProductId]],Product!$B$4:$O$7,3,FALSE)</f>
        <v>Tea</v>
      </c>
      <c r="T2849" s="56" t="str">
        <f>HLOOKUP(Coffee_data[[#This Row],[ProductId]],Product!$B$4:$O$7,4,FALSE)</f>
        <v>Earl Grey</v>
      </c>
    </row>
    <row r="2850" spans="1:20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294</v>
      </c>
      <c r="J2850">
        <v>420</v>
      </c>
      <c r="K2850">
        <v>725</v>
      </c>
      <c r="L2850">
        <v>773</v>
      </c>
      <c r="M2850">
        <v>5</v>
      </c>
      <c r="N2850" s="2">
        <v>42124</v>
      </c>
      <c r="O2850" s="19" t="str">
        <f>VLOOKUP(Coffee_data[[#This Row],[Area Code]],Location!$B$1:$E$157,2,FALSE)</f>
        <v>Illinois</v>
      </c>
      <c r="P2850" s="19" t="str">
        <f>VLOOKUP(Coffee_data[[#This Row],[Area Code]],Location!$B$1:$E$157,3,FALSE)</f>
        <v>Central</v>
      </c>
      <c r="Q2850" s="19" t="str">
        <f>VLOOKUP(Coffee_data[[#This Row],[Area Code]],Location!$B$1:$E$157,4,FALSE)</f>
        <v>Major Market</v>
      </c>
      <c r="R2850" s="56" t="str">
        <f>HLOOKUP(Coffee_data[[#This Row],[ProductId]],Product!$B$4:$O$7,2,FALSE)</f>
        <v>Regular</v>
      </c>
      <c r="S2850" s="56" t="str">
        <f>HLOOKUP(Coffee_data[[#This Row],[ProductId]],Product!$B$4:$O$7,3,FALSE)</f>
        <v>Espresso</v>
      </c>
      <c r="T2850" s="56" t="str">
        <f>HLOOKUP(Coffee_data[[#This Row],[ProductId]],Product!$B$4:$O$7,4,FALSE)</f>
        <v>Caffe Mocha</v>
      </c>
    </row>
    <row r="2851" spans="1:20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604</v>
      </c>
      <c r="L2851">
        <v>773</v>
      </c>
      <c r="M2851">
        <v>6</v>
      </c>
      <c r="N2851" s="2">
        <v>42124</v>
      </c>
      <c r="O2851" s="19" t="str">
        <f>VLOOKUP(Coffee_data[[#This Row],[Area Code]],Location!$B$1:$E$157,2,FALSE)</f>
        <v>Illinois</v>
      </c>
      <c r="P2851" s="19" t="str">
        <f>VLOOKUP(Coffee_data[[#This Row],[Area Code]],Location!$B$1:$E$157,3,FALSE)</f>
        <v>Central</v>
      </c>
      <c r="Q2851" s="19" t="str">
        <f>VLOOKUP(Coffee_data[[#This Row],[Area Code]],Location!$B$1:$E$157,4,FALSE)</f>
        <v>Major Market</v>
      </c>
      <c r="R2851" s="56" t="str">
        <f>HLOOKUP(Coffee_data[[#This Row],[ProductId]],Product!$B$4:$O$7,2,FALSE)</f>
        <v>Decaf</v>
      </c>
      <c r="S2851" s="56" t="str">
        <f>HLOOKUP(Coffee_data[[#This Row],[ProductId]],Product!$B$4:$O$7,3,FALSE)</f>
        <v>Espresso</v>
      </c>
      <c r="T2851" s="56" t="str">
        <f>HLOOKUP(Coffee_data[[#This Row],[ProductId]],Product!$B$4:$O$7,4,FALSE)</f>
        <v>Decaf Espresso</v>
      </c>
    </row>
    <row r="2852" spans="1:20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161</v>
      </c>
      <c r="J2852">
        <v>280</v>
      </c>
      <c r="K2852">
        <v>480</v>
      </c>
      <c r="L2852">
        <v>618</v>
      </c>
      <c r="M2852">
        <v>2</v>
      </c>
      <c r="N2852" s="2">
        <v>42124</v>
      </c>
      <c r="O2852" s="19" t="str">
        <f>VLOOKUP(Coffee_data[[#This Row],[Area Code]],Location!$B$1:$E$157,2,FALSE)</f>
        <v>Illinois</v>
      </c>
      <c r="P2852" s="19" t="str">
        <f>VLOOKUP(Coffee_data[[#This Row],[Area Code]],Location!$B$1:$E$157,3,FALSE)</f>
        <v>Central</v>
      </c>
      <c r="Q2852" s="19" t="str">
        <f>VLOOKUP(Coffee_data[[#This Row],[Area Code]],Location!$B$1:$E$157,4,FALSE)</f>
        <v>Major Market</v>
      </c>
      <c r="R2852" s="56" t="str">
        <f>HLOOKUP(Coffee_data[[#This Row],[ProductId]],Product!$B$4:$O$7,2,FALSE)</f>
        <v>Regular</v>
      </c>
      <c r="S2852" s="56" t="str">
        <f>HLOOKUP(Coffee_data[[#This Row],[ProductId]],Product!$B$4:$O$7,3,FALSE)</f>
        <v>Coffee</v>
      </c>
      <c r="T2852" s="56" t="str">
        <f>HLOOKUP(Coffee_data[[#This Row],[ProductId]],Product!$B$4:$O$7,4,FALSE)</f>
        <v>Columbian</v>
      </c>
    </row>
    <row r="2853" spans="1:20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317</v>
      </c>
      <c r="L2853">
        <v>847</v>
      </c>
      <c r="M2853">
        <v>3</v>
      </c>
      <c r="N2853" s="2">
        <v>42124</v>
      </c>
      <c r="O2853" s="19" t="str">
        <f>VLOOKUP(Coffee_data[[#This Row],[Area Code]],Location!$B$1:$E$157,2,FALSE)</f>
        <v>Illinois</v>
      </c>
      <c r="P2853" s="19" t="str">
        <f>VLOOKUP(Coffee_data[[#This Row],[Area Code]],Location!$B$1:$E$157,3,FALSE)</f>
        <v>Central</v>
      </c>
      <c r="Q2853" s="19" t="str">
        <f>VLOOKUP(Coffee_data[[#This Row],[Area Code]],Location!$B$1:$E$157,4,FALSE)</f>
        <v>Major Market</v>
      </c>
      <c r="R2853" s="56" t="str">
        <f>HLOOKUP(Coffee_data[[#This Row],[ProductId]],Product!$B$4:$O$7,2,FALSE)</f>
        <v>Decaf</v>
      </c>
      <c r="S2853" s="56" t="str">
        <f>HLOOKUP(Coffee_data[[#This Row],[ProductId]],Product!$B$4:$O$7,3,FALSE)</f>
        <v>Coffee</v>
      </c>
      <c r="T2853" s="56" t="str">
        <f>HLOOKUP(Coffee_data[[#This Row],[ProductId]],Product!$B$4:$O$7,4,FALSE)</f>
        <v>Decaf Irish Cream</v>
      </c>
    </row>
    <row r="2854" spans="1:20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172</v>
      </c>
      <c r="J2854">
        <v>310</v>
      </c>
      <c r="K2854">
        <v>538</v>
      </c>
      <c r="L2854">
        <v>319</v>
      </c>
      <c r="M2854">
        <v>8</v>
      </c>
      <c r="N2854" s="2">
        <v>42124</v>
      </c>
      <c r="O2854" s="19" t="str">
        <f>VLOOKUP(Coffee_data[[#This Row],[Area Code]],Location!$B$1:$E$157,2,FALSE)</f>
        <v>Iowa</v>
      </c>
      <c r="P2854" s="19" t="str">
        <f>VLOOKUP(Coffee_data[[#This Row],[Area Code]],Location!$B$1:$E$157,3,FALSE)</f>
        <v>Central</v>
      </c>
      <c r="Q2854" s="19" t="str">
        <f>VLOOKUP(Coffee_data[[#This Row],[Area Code]],Location!$B$1:$E$157,4,FALSE)</f>
        <v>Small Market</v>
      </c>
      <c r="R2854" s="56" t="str">
        <f>HLOOKUP(Coffee_data[[#This Row],[ProductId]],Product!$B$4:$O$7,2,FALSE)</f>
        <v>Decaf</v>
      </c>
      <c r="S2854" s="56" t="str">
        <f>HLOOKUP(Coffee_data[[#This Row],[ProductId]],Product!$B$4:$O$7,3,FALSE)</f>
        <v>Herbal Tea</v>
      </c>
      <c r="T2854" s="56" t="str">
        <f>HLOOKUP(Coffee_data[[#This Row],[ProductId]],Product!$B$4:$O$7,4,FALSE)</f>
        <v>Chamomile</v>
      </c>
    </row>
    <row r="2855" spans="1:20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142</v>
      </c>
      <c r="J2855">
        <v>170</v>
      </c>
      <c r="K2855">
        <v>279</v>
      </c>
      <c r="L2855">
        <v>563</v>
      </c>
      <c r="M2855">
        <v>9</v>
      </c>
      <c r="N2855" s="2">
        <v>42124</v>
      </c>
      <c r="O2855" s="19" t="str">
        <f>VLOOKUP(Coffee_data[[#This Row],[Area Code]],Location!$B$1:$E$157,2,FALSE)</f>
        <v>Iowa</v>
      </c>
      <c r="P2855" s="19" t="str">
        <f>VLOOKUP(Coffee_data[[#This Row],[Area Code]],Location!$B$1:$E$157,3,FALSE)</f>
        <v>Central</v>
      </c>
      <c r="Q2855" s="19" t="str">
        <f>VLOOKUP(Coffee_data[[#This Row],[Area Code]],Location!$B$1:$E$157,4,FALSE)</f>
        <v>Small Market</v>
      </c>
      <c r="R2855" s="56" t="str">
        <f>HLOOKUP(Coffee_data[[#This Row],[ProductId]],Product!$B$4:$O$7,2,FALSE)</f>
        <v>Decaf</v>
      </c>
      <c r="S2855" s="56" t="str">
        <f>HLOOKUP(Coffee_data[[#This Row],[ProductId]],Product!$B$4:$O$7,3,FALSE)</f>
        <v>Herbal Tea</v>
      </c>
      <c r="T2855" s="56" t="str">
        <f>HLOOKUP(Coffee_data[[#This Row],[ProductId]],Product!$B$4:$O$7,4,FALSE)</f>
        <v>Lemon</v>
      </c>
    </row>
    <row r="2856" spans="1:20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195</v>
      </c>
      <c r="J2856">
        <v>230</v>
      </c>
      <c r="K2856">
        <v>450</v>
      </c>
      <c r="L2856">
        <v>319</v>
      </c>
      <c r="M2856">
        <v>11</v>
      </c>
      <c r="N2856" s="2">
        <v>42124</v>
      </c>
      <c r="O2856" s="19" t="str">
        <f>VLOOKUP(Coffee_data[[#This Row],[Area Code]],Location!$B$1:$E$157,2,FALSE)</f>
        <v>Iowa</v>
      </c>
      <c r="P2856" s="19" t="str">
        <f>VLOOKUP(Coffee_data[[#This Row],[Area Code]],Location!$B$1:$E$157,3,FALSE)</f>
        <v>Central</v>
      </c>
      <c r="Q2856" s="19" t="str">
        <f>VLOOKUP(Coffee_data[[#This Row],[Area Code]],Location!$B$1:$E$157,4,FALSE)</f>
        <v>Small Market</v>
      </c>
      <c r="R2856" s="56" t="str">
        <f>HLOOKUP(Coffee_data[[#This Row],[ProductId]],Product!$B$4:$O$7,2,FALSE)</f>
        <v>Regular</v>
      </c>
      <c r="S2856" s="56" t="str">
        <f>HLOOKUP(Coffee_data[[#This Row],[ProductId]],Product!$B$4:$O$7,3,FALSE)</f>
        <v>Tea</v>
      </c>
      <c r="T2856" s="56" t="str">
        <f>HLOOKUP(Coffee_data[[#This Row],[ProductId]],Product!$B$4:$O$7,4,FALSE)</f>
        <v>Darjeeling</v>
      </c>
    </row>
    <row r="2857" spans="1:20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150</v>
      </c>
      <c r="J2857">
        <v>290</v>
      </c>
      <c r="K2857">
        <v>510</v>
      </c>
      <c r="L2857">
        <v>515</v>
      </c>
      <c r="M2857">
        <v>12</v>
      </c>
      <c r="N2857" s="2">
        <v>42124</v>
      </c>
      <c r="O2857" s="19" t="str">
        <f>VLOOKUP(Coffee_data[[#This Row],[Area Code]],Location!$B$1:$E$157,2,FALSE)</f>
        <v>Iowa</v>
      </c>
      <c r="P2857" s="19" t="str">
        <f>VLOOKUP(Coffee_data[[#This Row],[Area Code]],Location!$B$1:$E$157,3,FALSE)</f>
        <v>Central</v>
      </c>
      <c r="Q2857" s="19" t="str">
        <f>VLOOKUP(Coffee_data[[#This Row],[Area Code]],Location!$B$1:$E$157,4,FALSE)</f>
        <v>Small Market</v>
      </c>
      <c r="R2857" s="56" t="str">
        <f>HLOOKUP(Coffee_data[[#This Row],[ProductId]],Product!$B$4:$O$7,2,FALSE)</f>
        <v>Regular</v>
      </c>
      <c r="S2857" s="56" t="str">
        <f>HLOOKUP(Coffee_data[[#This Row],[ProductId]],Product!$B$4:$O$7,3,FALSE)</f>
        <v>Tea</v>
      </c>
      <c r="T2857" s="56" t="str">
        <f>HLOOKUP(Coffee_data[[#This Row],[ProductId]],Product!$B$4:$O$7,4,FALSE)</f>
        <v>Earl Grey</v>
      </c>
    </row>
    <row r="2858" spans="1:20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45</v>
      </c>
      <c r="L2858">
        <v>515</v>
      </c>
      <c r="M2858">
        <v>5</v>
      </c>
      <c r="N2858" s="2">
        <v>42124</v>
      </c>
      <c r="O2858" s="19" t="str">
        <f>VLOOKUP(Coffee_data[[#This Row],[Area Code]],Location!$B$1:$E$157,2,FALSE)</f>
        <v>Iowa</v>
      </c>
      <c r="P2858" s="19" t="str">
        <f>VLOOKUP(Coffee_data[[#This Row],[Area Code]],Location!$B$1:$E$157,3,FALSE)</f>
        <v>Central</v>
      </c>
      <c r="Q2858" s="19" t="str">
        <f>VLOOKUP(Coffee_data[[#This Row],[Area Code]],Location!$B$1:$E$157,4,FALSE)</f>
        <v>Small Market</v>
      </c>
      <c r="R2858" s="56" t="str">
        <f>HLOOKUP(Coffee_data[[#This Row],[ProductId]],Product!$B$4:$O$7,2,FALSE)</f>
        <v>Regular</v>
      </c>
      <c r="S2858" s="56" t="str">
        <f>HLOOKUP(Coffee_data[[#This Row],[ProductId]],Product!$B$4:$O$7,3,FALSE)</f>
        <v>Espresso</v>
      </c>
      <c r="T2858" s="56" t="str">
        <f>HLOOKUP(Coffee_data[[#This Row],[ProductId]],Product!$B$4:$O$7,4,FALSE)</f>
        <v>Caffe Mocha</v>
      </c>
    </row>
    <row r="2859" spans="1:20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42124</v>
      </c>
      <c r="O2859" s="19" t="str">
        <f>VLOOKUP(Coffee_data[[#This Row],[Area Code]],Location!$B$1:$E$157,2,FALSE)</f>
        <v>Iowa</v>
      </c>
      <c r="P2859" s="19" t="str">
        <f>VLOOKUP(Coffee_data[[#This Row],[Area Code]],Location!$B$1:$E$157,3,FALSE)</f>
        <v>Central</v>
      </c>
      <c r="Q2859" s="19" t="str">
        <f>VLOOKUP(Coffee_data[[#This Row],[Area Code]],Location!$B$1:$E$157,4,FALSE)</f>
        <v>Small Market</v>
      </c>
      <c r="R2859" s="56" t="str">
        <f>HLOOKUP(Coffee_data[[#This Row],[ProductId]],Product!$B$4:$O$7,2,FALSE)</f>
        <v>Decaf</v>
      </c>
      <c r="S2859" s="56" t="str">
        <f>HLOOKUP(Coffee_data[[#This Row],[ProductId]],Product!$B$4:$O$7,3,FALSE)</f>
        <v>Espresso</v>
      </c>
      <c r="T2859" s="56" t="str">
        <f>HLOOKUP(Coffee_data[[#This Row],[ProductId]],Product!$B$4:$O$7,4,FALSE)</f>
        <v>Decaf Espresso</v>
      </c>
    </row>
    <row r="2860" spans="1:20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51</v>
      </c>
      <c r="L2860">
        <v>319</v>
      </c>
      <c r="M2860">
        <v>1</v>
      </c>
      <c r="N2860" s="2">
        <v>42124</v>
      </c>
      <c r="O2860" s="19" t="str">
        <f>VLOOKUP(Coffee_data[[#This Row],[Area Code]],Location!$B$1:$E$157,2,FALSE)</f>
        <v>Iowa</v>
      </c>
      <c r="P2860" s="19" t="str">
        <f>VLOOKUP(Coffee_data[[#This Row],[Area Code]],Location!$B$1:$E$157,3,FALSE)</f>
        <v>Central</v>
      </c>
      <c r="Q2860" s="19" t="str">
        <f>VLOOKUP(Coffee_data[[#This Row],[Area Code]],Location!$B$1:$E$157,4,FALSE)</f>
        <v>Small Market</v>
      </c>
      <c r="R2860" s="56" t="str">
        <f>HLOOKUP(Coffee_data[[#This Row],[ProductId]],Product!$B$4:$O$7,2,FALSE)</f>
        <v>Regular</v>
      </c>
      <c r="S2860" s="56" t="str">
        <f>HLOOKUP(Coffee_data[[#This Row],[ProductId]],Product!$B$4:$O$7,3,FALSE)</f>
        <v>Coffee</v>
      </c>
      <c r="T2860" s="56" t="str">
        <f>HLOOKUP(Coffee_data[[#This Row],[ProductId]],Product!$B$4:$O$7,4,FALSE)</f>
        <v>Amaretto</v>
      </c>
    </row>
    <row r="2861" spans="1:20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32</v>
      </c>
      <c r="J2861">
        <v>40</v>
      </c>
      <c r="K2861">
        <v>72</v>
      </c>
      <c r="L2861">
        <v>712</v>
      </c>
      <c r="M2861">
        <v>2</v>
      </c>
      <c r="N2861" s="2">
        <v>42124</v>
      </c>
      <c r="O2861" s="19" t="str">
        <f>VLOOKUP(Coffee_data[[#This Row],[Area Code]],Location!$B$1:$E$157,2,FALSE)</f>
        <v>Iowa</v>
      </c>
      <c r="P2861" s="19" t="str">
        <f>VLOOKUP(Coffee_data[[#This Row],[Area Code]],Location!$B$1:$E$157,3,FALSE)</f>
        <v>Central</v>
      </c>
      <c r="Q2861" s="19" t="str">
        <f>VLOOKUP(Coffee_data[[#This Row],[Area Code]],Location!$B$1:$E$157,4,FALSE)</f>
        <v>Small Market</v>
      </c>
      <c r="R2861" s="56" t="str">
        <f>HLOOKUP(Coffee_data[[#This Row],[ProductId]],Product!$B$4:$O$7,2,FALSE)</f>
        <v>Regular</v>
      </c>
      <c r="S2861" s="56" t="str">
        <f>HLOOKUP(Coffee_data[[#This Row],[ProductId]],Product!$B$4:$O$7,3,FALSE)</f>
        <v>Coffee</v>
      </c>
      <c r="T2861" s="56" t="str">
        <f>HLOOKUP(Coffee_data[[#This Row],[ProductId]],Product!$B$4:$O$7,4,FALSE)</f>
        <v>Columbian</v>
      </c>
    </row>
    <row r="2862" spans="1:20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53</v>
      </c>
      <c r="L2862">
        <v>515</v>
      </c>
      <c r="M2862">
        <v>3</v>
      </c>
      <c r="N2862" s="2">
        <v>42124</v>
      </c>
      <c r="O2862" s="19" t="str">
        <f>VLOOKUP(Coffee_data[[#This Row],[Area Code]],Location!$B$1:$E$157,2,FALSE)</f>
        <v>Iowa</v>
      </c>
      <c r="P2862" s="19" t="str">
        <f>VLOOKUP(Coffee_data[[#This Row],[Area Code]],Location!$B$1:$E$157,3,FALSE)</f>
        <v>Central</v>
      </c>
      <c r="Q2862" s="19" t="str">
        <f>VLOOKUP(Coffee_data[[#This Row],[Area Code]],Location!$B$1:$E$157,4,FALSE)</f>
        <v>Small Market</v>
      </c>
      <c r="R2862" s="56" t="str">
        <f>HLOOKUP(Coffee_data[[#This Row],[ProductId]],Product!$B$4:$O$7,2,FALSE)</f>
        <v>Decaf</v>
      </c>
      <c r="S2862" s="56" t="str">
        <f>HLOOKUP(Coffee_data[[#This Row],[ProductId]],Product!$B$4:$O$7,3,FALSE)</f>
        <v>Coffee</v>
      </c>
      <c r="T2862" s="56" t="str">
        <f>HLOOKUP(Coffee_data[[#This Row],[ProductId]],Product!$B$4:$O$7,4,FALSE)</f>
        <v>Decaf Irish Cream</v>
      </c>
    </row>
    <row r="2863" spans="1:20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38</v>
      </c>
      <c r="J2863">
        <v>60</v>
      </c>
      <c r="K2863">
        <v>98</v>
      </c>
      <c r="L2863">
        <v>314</v>
      </c>
      <c r="M2863">
        <v>8</v>
      </c>
      <c r="N2863" s="2">
        <v>42124</v>
      </c>
      <c r="O2863" s="19" t="str">
        <f>VLOOKUP(Coffee_data[[#This Row],[Area Code]],Location!$B$1:$E$157,2,FALSE)</f>
        <v>Missouri</v>
      </c>
      <c r="P2863" s="19" t="str">
        <f>VLOOKUP(Coffee_data[[#This Row],[Area Code]],Location!$B$1:$E$157,3,FALSE)</f>
        <v>Central</v>
      </c>
      <c r="Q2863" s="19" t="str">
        <f>VLOOKUP(Coffee_data[[#This Row],[Area Code]],Location!$B$1:$E$157,4,FALSE)</f>
        <v>Small Market</v>
      </c>
      <c r="R2863" s="56" t="str">
        <f>HLOOKUP(Coffee_data[[#This Row],[ProductId]],Product!$B$4:$O$7,2,FALSE)</f>
        <v>Decaf</v>
      </c>
      <c r="S2863" s="56" t="str">
        <f>HLOOKUP(Coffee_data[[#This Row],[ProductId]],Product!$B$4:$O$7,3,FALSE)</f>
        <v>Herbal Tea</v>
      </c>
      <c r="T2863" s="56" t="str">
        <f>HLOOKUP(Coffee_data[[#This Row],[ProductId]],Product!$B$4:$O$7,4,FALSE)</f>
        <v>Chamomile</v>
      </c>
    </row>
    <row r="2864" spans="1:20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89</v>
      </c>
      <c r="J2864">
        <v>30</v>
      </c>
      <c r="K2864">
        <v>101</v>
      </c>
      <c r="L2864">
        <v>636</v>
      </c>
      <c r="M2864">
        <v>9</v>
      </c>
      <c r="N2864" s="2">
        <v>42124</v>
      </c>
      <c r="O2864" s="19" t="str">
        <f>VLOOKUP(Coffee_data[[#This Row],[Area Code]],Location!$B$1:$E$157,2,FALSE)</f>
        <v>Missouri</v>
      </c>
      <c r="P2864" s="19" t="str">
        <f>VLOOKUP(Coffee_data[[#This Row],[Area Code]],Location!$B$1:$E$157,3,FALSE)</f>
        <v>Central</v>
      </c>
      <c r="Q2864" s="19" t="str">
        <f>VLOOKUP(Coffee_data[[#This Row],[Area Code]],Location!$B$1:$E$157,4,FALSE)</f>
        <v>Small Market</v>
      </c>
      <c r="R2864" s="56" t="str">
        <f>HLOOKUP(Coffee_data[[#This Row],[ProductId]],Product!$B$4:$O$7,2,FALSE)</f>
        <v>Decaf</v>
      </c>
      <c r="S2864" s="56" t="str">
        <f>HLOOKUP(Coffee_data[[#This Row],[ProductId]],Product!$B$4:$O$7,3,FALSE)</f>
        <v>Herbal Tea</v>
      </c>
      <c r="T2864" s="56" t="str">
        <f>HLOOKUP(Coffee_data[[#This Row],[ProductId]],Product!$B$4:$O$7,4,FALSE)</f>
        <v>Lemon</v>
      </c>
    </row>
    <row r="2865" spans="1:20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41</v>
      </c>
      <c r="J2865">
        <v>50</v>
      </c>
      <c r="K2865">
        <v>80</v>
      </c>
      <c r="L2865">
        <v>417</v>
      </c>
      <c r="M2865">
        <v>11</v>
      </c>
      <c r="N2865" s="2">
        <v>42124</v>
      </c>
      <c r="O2865" s="19" t="str">
        <f>VLOOKUP(Coffee_data[[#This Row],[Area Code]],Location!$B$1:$E$157,2,FALSE)</f>
        <v>Missouri</v>
      </c>
      <c r="P2865" s="19" t="str">
        <f>VLOOKUP(Coffee_data[[#This Row],[Area Code]],Location!$B$1:$E$157,3,FALSE)</f>
        <v>Central</v>
      </c>
      <c r="Q2865" s="19" t="str">
        <f>VLOOKUP(Coffee_data[[#This Row],[Area Code]],Location!$B$1:$E$157,4,FALSE)</f>
        <v>Small Market</v>
      </c>
      <c r="R2865" s="56" t="str">
        <f>HLOOKUP(Coffee_data[[#This Row],[ProductId]],Product!$B$4:$O$7,2,FALSE)</f>
        <v>Regular</v>
      </c>
      <c r="S2865" s="56" t="str">
        <f>HLOOKUP(Coffee_data[[#This Row],[ProductId]],Product!$B$4:$O$7,3,FALSE)</f>
        <v>Tea</v>
      </c>
      <c r="T2865" s="56" t="str">
        <f>HLOOKUP(Coffee_data[[#This Row],[ProductId]],Product!$B$4:$O$7,4,FALSE)</f>
        <v>Darjeeling</v>
      </c>
    </row>
    <row r="2866" spans="1:20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42124</v>
      </c>
      <c r="O2866" s="19" t="str">
        <f>VLOOKUP(Coffee_data[[#This Row],[Area Code]],Location!$B$1:$E$157,2,FALSE)</f>
        <v>Missouri</v>
      </c>
      <c r="P2866" s="19" t="str">
        <f>VLOOKUP(Coffee_data[[#This Row],[Area Code]],Location!$B$1:$E$157,3,FALSE)</f>
        <v>Central</v>
      </c>
      <c r="Q2866" s="19" t="str">
        <f>VLOOKUP(Coffee_data[[#This Row],[Area Code]],Location!$B$1:$E$157,4,FALSE)</f>
        <v>Small Market</v>
      </c>
      <c r="R2866" s="56" t="str">
        <f>HLOOKUP(Coffee_data[[#This Row],[ProductId]],Product!$B$4:$O$7,2,FALSE)</f>
        <v>Regular</v>
      </c>
      <c r="S2866" s="56" t="str">
        <f>HLOOKUP(Coffee_data[[#This Row],[ProductId]],Product!$B$4:$O$7,3,FALSE)</f>
        <v>Tea</v>
      </c>
      <c r="T2866" s="56" t="str">
        <f>HLOOKUP(Coffee_data[[#This Row],[ProductId]],Product!$B$4:$O$7,4,FALSE)</f>
        <v>Earl Grey</v>
      </c>
    </row>
    <row r="2867" spans="1:20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43</v>
      </c>
      <c r="J2867">
        <v>40</v>
      </c>
      <c r="K2867">
        <v>57</v>
      </c>
      <c r="L2867">
        <v>314</v>
      </c>
      <c r="M2867">
        <v>13</v>
      </c>
      <c r="N2867" s="2">
        <v>42124</v>
      </c>
      <c r="O2867" s="19" t="str">
        <f>VLOOKUP(Coffee_data[[#This Row],[Area Code]],Location!$B$1:$E$157,2,FALSE)</f>
        <v>Missouri</v>
      </c>
      <c r="P2867" s="19" t="str">
        <f>VLOOKUP(Coffee_data[[#This Row],[Area Code]],Location!$B$1:$E$157,3,FALSE)</f>
        <v>Central</v>
      </c>
      <c r="Q2867" s="19" t="str">
        <f>VLOOKUP(Coffee_data[[#This Row],[Area Code]],Location!$B$1:$E$157,4,FALSE)</f>
        <v>Small Market</v>
      </c>
      <c r="R2867" s="56" t="str">
        <f>HLOOKUP(Coffee_data[[#This Row],[ProductId]],Product!$B$4:$O$7,2,FALSE)</f>
        <v>Regular</v>
      </c>
      <c r="S2867" s="56" t="str">
        <f>HLOOKUP(Coffee_data[[#This Row],[ProductId]],Product!$B$4:$O$7,3,FALSE)</f>
        <v>Tea</v>
      </c>
      <c r="T2867" s="56" t="str">
        <f>HLOOKUP(Coffee_data[[#This Row],[ProductId]],Product!$B$4:$O$7,4,FALSE)</f>
        <v>Green Tea</v>
      </c>
    </row>
    <row r="2868" spans="1:20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125</v>
      </c>
      <c r="L2868">
        <v>636</v>
      </c>
      <c r="M2868">
        <v>5</v>
      </c>
      <c r="N2868" s="2">
        <v>42124</v>
      </c>
      <c r="O2868" s="19" t="str">
        <f>VLOOKUP(Coffee_data[[#This Row],[Area Code]],Location!$B$1:$E$157,2,FALSE)</f>
        <v>Missouri</v>
      </c>
      <c r="P2868" s="19" t="str">
        <f>VLOOKUP(Coffee_data[[#This Row],[Area Code]],Location!$B$1:$E$157,3,FALSE)</f>
        <v>Central</v>
      </c>
      <c r="Q2868" s="19" t="str">
        <f>VLOOKUP(Coffee_data[[#This Row],[Area Code]],Location!$B$1:$E$157,4,FALSE)</f>
        <v>Small Market</v>
      </c>
      <c r="R2868" s="56" t="str">
        <f>HLOOKUP(Coffee_data[[#This Row],[ProductId]],Product!$B$4:$O$7,2,FALSE)</f>
        <v>Regular</v>
      </c>
      <c r="S2868" s="56" t="str">
        <f>HLOOKUP(Coffee_data[[#This Row],[ProductId]],Product!$B$4:$O$7,3,FALSE)</f>
        <v>Espresso</v>
      </c>
      <c r="T2868" s="56" t="str">
        <f>HLOOKUP(Coffee_data[[#This Row],[ProductId]],Product!$B$4:$O$7,4,FALSE)</f>
        <v>Caffe Mocha</v>
      </c>
    </row>
    <row r="2869" spans="1:20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116</v>
      </c>
      <c r="L2869">
        <v>660</v>
      </c>
      <c r="M2869">
        <v>6</v>
      </c>
      <c r="N2869" s="2">
        <v>42124</v>
      </c>
      <c r="O2869" s="19" t="str">
        <f>VLOOKUP(Coffee_data[[#This Row],[Area Code]],Location!$B$1:$E$157,2,FALSE)</f>
        <v>Missouri</v>
      </c>
      <c r="P2869" s="19" t="str">
        <f>VLOOKUP(Coffee_data[[#This Row],[Area Code]],Location!$B$1:$E$157,3,FALSE)</f>
        <v>Central</v>
      </c>
      <c r="Q2869" s="19" t="str">
        <f>VLOOKUP(Coffee_data[[#This Row],[Area Code]],Location!$B$1:$E$157,4,FALSE)</f>
        <v>Small Market</v>
      </c>
      <c r="R2869" s="56" t="str">
        <f>HLOOKUP(Coffee_data[[#This Row],[ProductId]],Product!$B$4:$O$7,2,FALSE)</f>
        <v>Decaf</v>
      </c>
      <c r="S2869" s="56" t="str">
        <f>HLOOKUP(Coffee_data[[#This Row],[ProductId]],Product!$B$4:$O$7,3,FALSE)</f>
        <v>Espresso</v>
      </c>
      <c r="T2869" s="56" t="str">
        <f>HLOOKUP(Coffee_data[[#This Row],[ProductId]],Product!$B$4:$O$7,4,FALSE)</f>
        <v>Decaf Espresso</v>
      </c>
    </row>
    <row r="2870" spans="1:20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82</v>
      </c>
      <c r="J2870">
        <v>100</v>
      </c>
      <c r="K2870">
        <v>182</v>
      </c>
      <c r="L2870">
        <v>573</v>
      </c>
      <c r="M2870">
        <v>2</v>
      </c>
      <c r="N2870" s="2">
        <v>42124</v>
      </c>
      <c r="O2870" s="19" t="str">
        <f>VLOOKUP(Coffee_data[[#This Row],[Area Code]],Location!$B$1:$E$157,2,FALSE)</f>
        <v>Missouri</v>
      </c>
      <c r="P2870" s="19" t="str">
        <f>VLOOKUP(Coffee_data[[#This Row],[Area Code]],Location!$B$1:$E$157,3,FALSE)</f>
        <v>Central</v>
      </c>
      <c r="Q2870" s="19" t="str">
        <f>VLOOKUP(Coffee_data[[#This Row],[Area Code]],Location!$B$1:$E$157,4,FALSE)</f>
        <v>Small Market</v>
      </c>
      <c r="R2870" s="56" t="str">
        <f>HLOOKUP(Coffee_data[[#This Row],[ProductId]],Product!$B$4:$O$7,2,FALSE)</f>
        <v>Regular</v>
      </c>
      <c r="S2870" s="56" t="str">
        <f>HLOOKUP(Coffee_data[[#This Row],[ProductId]],Product!$B$4:$O$7,3,FALSE)</f>
        <v>Coffee</v>
      </c>
      <c r="T2870" s="56" t="str">
        <f>HLOOKUP(Coffee_data[[#This Row],[ProductId]],Product!$B$4:$O$7,4,FALSE)</f>
        <v>Columbian</v>
      </c>
    </row>
    <row r="2871" spans="1:20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73</v>
      </c>
      <c r="J2871">
        <v>80</v>
      </c>
      <c r="K2871">
        <v>153</v>
      </c>
      <c r="L2871">
        <v>660</v>
      </c>
      <c r="M2871">
        <v>3</v>
      </c>
      <c r="N2871" s="2">
        <v>42124</v>
      </c>
      <c r="O2871" s="19" t="str">
        <f>VLOOKUP(Coffee_data[[#This Row],[Area Code]],Location!$B$1:$E$157,2,FALSE)</f>
        <v>Missouri</v>
      </c>
      <c r="P2871" s="19" t="str">
        <f>VLOOKUP(Coffee_data[[#This Row],[Area Code]],Location!$B$1:$E$157,3,FALSE)</f>
        <v>Central</v>
      </c>
      <c r="Q2871" s="19" t="str">
        <f>VLOOKUP(Coffee_data[[#This Row],[Area Code]],Location!$B$1:$E$157,4,FALSE)</f>
        <v>Small Market</v>
      </c>
      <c r="R2871" s="56" t="str">
        <f>HLOOKUP(Coffee_data[[#This Row],[ProductId]],Product!$B$4:$O$7,2,FALSE)</f>
        <v>Decaf</v>
      </c>
      <c r="S2871" s="56" t="str">
        <f>HLOOKUP(Coffee_data[[#This Row],[ProductId]],Product!$B$4:$O$7,3,FALSE)</f>
        <v>Coffee</v>
      </c>
      <c r="T2871" s="56" t="str">
        <f>HLOOKUP(Coffee_data[[#This Row],[ProductId]],Product!$B$4:$O$7,4,FALSE)</f>
        <v>Decaf Irish Cream</v>
      </c>
    </row>
    <row r="2872" spans="1:20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42124</v>
      </c>
      <c r="O2872" s="19" t="str">
        <f>VLOOKUP(Coffee_data[[#This Row],[Area Code]],Location!$B$1:$E$157,2,FALSE)</f>
        <v>Ohio</v>
      </c>
      <c r="P2872" s="19" t="str">
        <f>VLOOKUP(Coffee_data[[#This Row],[Area Code]],Location!$B$1:$E$157,3,FALSE)</f>
        <v>Central</v>
      </c>
      <c r="Q2872" s="19" t="str">
        <f>VLOOKUP(Coffee_data[[#This Row],[Area Code]],Location!$B$1:$E$157,4,FALSE)</f>
        <v>Major Market</v>
      </c>
      <c r="R2872" s="56" t="str">
        <f>HLOOKUP(Coffee_data[[#This Row],[ProductId]],Product!$B$4:$O$7,2,FALSE)</f>
        <v>Decaf</v>
      </c>
      <c r="S2872" s="56" t="str">
        <f>HLOOKUP(Coffee_data[[#This Row],[ProductId]],Product!$B$4:$O$7,3,FALSE)</f>
        <v>Herbal Tea</v>
      </c>
      <c r="T2872" s="56" t="str">
        <f>HLOOKUP(Coffee_data[[#This Row],[ProductId]],Product!$B$4:$O$7,4,FALSE)</f>
        <v>Chamomile</v>
      </c>
    </row>
    <row r="2873" spans="1:20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69</v>
      </c>
      <c r="L2873">
        <v>440</v>
      </c>
      <c r="M2873">
        <v>9</v>
      </c>
      <c r="N2873" s="2">
        <v>42124</v>
      </c>
      <c r="O2873" s="19" t="str">
        <f>VLOOKUP(Coffee_data[[#This Row],[Area Code]],Location!$B$1:$E$157,2,FALSE)</f>
        <v>Ohio</v>
      </c>
      <c r="P2873" s="19" t="str">
        <f>VLOOKUP(Coffee_data[[#This Row],[Area Code]],Location!$B$1:$E$157,3,FALSE)</f>
        <v>Central</v>
      </c>
      <c r="Q2873" s="19" t="str">
        <f>VLOOKUP(Coffee_data[[#This Row],[Area Code]],Location!$B$1:$E$157,4,FALSE)</f>
        <v>Major Market</v>
      </c>
      <c r="R2873" s="56" t="str">
        <f>HLOOKUP(Coffee_data[[#This Row],[ProductId]],Product!$B$4:$O$7,2,FALSE)</f>
        <v>Decaf</v>
      </c>
      <c r="S2873" s="56" t="str">
        <f>HLOOKUP(Coffee_data[[#This Row],[ProductId]],Product!$B$4:$O$7,3,FALSE)</f>
        <v>Herbal Tea</v>
      </c>
      <c r="T2873" s="56" t="str">
        <f>HLOOKUP(Coffee_data[[#This Row],[ProductId]],Product!$B$4:$O$7,4,FALSE)</f>
        <v>Lemon</v>
      </c>
    </row>
    <row r="2874" spans="1:20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189</v>
      </c>
      <c r="L2874">
        <v>513</v>
      </c>
      <c r="M2874">
        <v>11</v>
      </c>
      <c r="N2874" s="2">
        <v>42124</v>
      </c>
      <c r="O2874" s="19" t="str">
        <f>VLOOKUP(Coffee_data[[#This Row],[Area Code]],Location!$B$1:$E$157,2,FALSE)</f>
        <v>Ohio</v>
      </c>
      <c r="P2874" s="19" t="str">
        <f>VLOOKUP(Coffee_data[[#This Row],[Area Code]],Location!$B$1:$E$157,3,FALSE)</f>
        <v>Central</v>
      </c>
      <c r="Q2874" s="19" t="str">
        <f>VLOOKUP(Coffee_data[[#This Row],[Area Code]],Location!$B$1:$E$157,4,FALSE)</f>
        <v>Major Market</v>
      </c>
      <c r="R2874" s="56" t="str">
        <f>HLOOKUP(Coffee_data[[#This Row],[ProductId]],Product!$B$4:$O$7,2,FALSE)</f>
        <v>Regular</v>
      </c>
      <c r="S2874" s="56" t="str">
        <f>HLOOKUP(Coffee_data[[#This Row],[ProductId]],Product!$B$4:$O$7,3,FALSE)</f>
        <v>Tea</v>
      </c>
      <c r="T2874" s="56" t="str">
        <f>HLOOKUP(Coffee_data[[#This Row],[ProductId]],Product!$B$4:$O$7,4,FALSE)</f>
        <v>Darjeeling</v>
      </c>
    </row>
    <row r="2875" spans="1:20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78</v>
      </c>
      <c r="J2875">
        <v>150</v>
      </c>
      <c r="K2875">
        <v>228</v>
      </c>
      <c r="L2875">
        <v>513</v>
      </c>
      <c r="M2875">
        <v>12</v>
      </c>
      <c r="N2875" s="2">
        <v>42124</v>
      </c>
      <c r="O2875" s="19" t="str">
        <f>VLOOKUP(Coffee_data[[#This Row],[Area Code]],Location!$B$1:$E$157,2,FALSE)</f>
        <v>Ohio</v>
      </c>
      <c r="P2875" s="19" t="str">
        <f>VLOOKUP(Coffee_data[[#This Row],[Area Code]],Location!$B$1:$E$157,3,FALSE)</f>
        <v>Central</v>
      </c>
      <c r="Q2875" s="19" t="str">
        <f>VLOOKUP(Coffee_data[[#This Row],[Area Code]],Location!$B$1:$E$157,4,FALSE)</f>
        <v>Major Market</v>
      </c>
      <c r="R2875" s="56" t="str">
        <f>HLOOKUP(Coffee_data[[#This Row],[ProductId]],Product!$B$4:$O$7,2,FALSE)</f>
        <v>Regular</v>
      </c>
      <c r="S2875" s="56" t="str">
        <f>HLOOKUP(Coffee_data[[#This Row],[ProductId]],Product!$B$4:$O$7,3,FALSE)</f>
        <v>Tea</v>
      </c>
      <c r="T2875" s="56" t="str">
        <f>HLOOKUP(Coffee_data[[#This Row],[ProductId]],Product!$B$4:$O$7,4,FALSE)</f>
        <v>Earl Grey</v>
      </c>
    </row>
    <row r="2876" spans="1:20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149</v>
      </c>
      <c r="J2876">
        <v>180</v>
      </c>
      <c r="K2876">
        <v>345</v>
      </c>
      <c r="L2876">
        <v>216</v>
      </c>
      <c r="M2876">
        <v>5</v>
      </c>
      <c r="N2876" s="2">
        <v>42124</v>
      </c>
      <c r="O2876" s="19" t="str">
        <f>VLOOKUP(Coffee_data[[#This Row],[Area Code]],Location!$B$1:$E$157,2,FALSE)</f>
        <v>Ohio</v>
      </c>
      <c r="P2876" s="19" t="str">
        <f>VLOOKUP(Coffee_data[[#This Row],[Area Code]],Location!$B$1:$E$157,3,FALSE)</f>
        <v>Central</v>
      </c>
      <c r="Q2876" s="19" t="str">
        <f>VLOOKUP(Coffee_data[[#This Row],[Area Code]],Location!$B$1:$E$157,4,FALSE)</f>
        <v>Major Market</v>
      </c>
      <c r="R2876" s="56" t="str">
        <f>HLOOKUP(Coffee_data[[#This Row],[ProductId]],Product!$B$4:$O$7,2,FALSE)</f>
        <v>Regular</v>
      </c>
      <c r="S2876" s="56" t="str">
        <f>HLOOKUP(Coffee_data[[#This Row],[ProductId]],Product!$B$4:$O$7,3,FALSE)</f>
        <v>Espresso</v>
      </c>
      <c r="T2876" s="56" t="str">
        <f>HLOOKUP(Coffee_data[[#This Row],[ProductId]],Product!$B$4:$O$7,4,FALSE)</f>
        <v>Caffe Mocha</v>
      </c>
    </row>
    <row r="2877" spans="1:20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124</v>
      </c>
      <c r="L2877">
        <v>216</v>
      </c>
      <c r="M2877">
        <v>6</v>
      </c>
      <c r="N2877" s="2">
        <v>42124</v>
      </c>
      <c r="O2877" s="19" t="str">
        <f>VLOOKUP(Coffee_data[[#This Row],[Area Code]],Location!$B$1:$E$157,2,FALSE)</f>
        <v>Ohio</v>
      </c>
      <c r="P2877" s="19" t="str">
        <f>VLOOKUP(Coffee_data[[#This Row],[Area Code]],Location!$B$1:$E$157,3,FALSE)</f>
        <v>Central</v>
      </c>
      <c r="Q2877" s="19" t="str">
        <f>VLOOKUP(Coffee_data[[#This Row],[Area Code]],Location!$B$1:$E$157,4,FALSE)</f>
        <v>Major Market</v>
      </c>
      <c r="R2877" s="56" t="str">
        <f>HLOOKUP(Coffee_data[[#This Row],[ProductId]],Product!$B$4:$O$7,2,FALSE)</f>
        <v>Decaf</v>
      </c>
      <c r="S2877" s="56" t="str">
        <f>HLOOKUP(Coffee_data[[#This Row],[ProductId]],Product!$B$4:$O$7,3,FALSE)</f>
        <v>Espresso</v>
      </c>
      <c r="T2877" s="56" t="str">
        <f>HLOOKUP(Coffee_data[[#This Row],[ProductId]],Product!$B$4:$O$7,4,FALSE)</f>
        <v>Decaf Espresso</v>
      </c>
    </row>
    <row r="2878" spans="1:20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121</v>
      </c>
      <c r="L2878">
        <v>216</v>
      </c>
      <c r="M2878">
        <v>1</v>
      </c>
      <c r="N2878" s="2">
        <v>42124</v>
      </c>
      <c r="O2878" s="19" t="str">
        <f>VLOOKUP(Coffee_data[[#This Row],[Area Code]],Location!$B$1:$E$157,2,FALSE)</f>
        <v>Ohio</v>
      </c>
      <c r="P2878" s="19" t="str">
        <f>VLOOKUP(Coffee_data[[#This Row],[Area Code]],Location!$B$1:$E$157,3,FALSE)</f>
        <v>Central</v>
      </c>
      <c r="Q2878" s="19" t="str">
        <f>VLOOKUP(Coffee_data[[#This Row],[Area Code]],Location!$B$1:$E$157,4,FALSE)</f>
        <v>Major Market</v>
      </c>
      <c r="R2878" s="56" t="str">
        <f>HLOOKUP(Coffee_data[[#This Row],[ProductId]],Product!$B$4:$O$7,2,FALSE)</f>
        <v>Regular</v>
      </c>
      <c r="S2878" s="56" t="str">
        <f>HLOOKUP(Coffee_data[[#This Row],[ProductId]],Product!$B$4:$O$7,3,FALSE)</f>
        <v>Coffee</v>
      </c>
      <c r="T2878" s="56" t="str">
        <f>HLOOKUP(Coffee_data[[#This Row],[ProductId]],Product!$B$4:$O$7,4,FALSE)</f>
        <v>Amaretto</v>
      </c>
    </row>
    <row r="2879" spans="1:20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38</v>
      </c>
      <c r="J2879">
        <v>60</v>
      </c>
      <c r="K2879">
        <v>102</v>
      </c>
      <c r="L2879">
        <v>234</v>
      </c>
      <c r="M2879">
        <v>2</v>
      </c>
      <c r="N2879" s="2">
        <v>42124</v>
      </c>
      <c r="O2879" s="19" t="str">
        <f>VLOOKUP(Coffee_data[[#This Row],[Area Code]],Location!$B$1:$E$157,2,FALSE)</f>
        <v>Ohio</v>
      </c>
      <c r="P2879" s="19" t="str">
        <f>VLOOKUP(Coffee_data[[#This Row],[Area Code]],Location!$B$1:$E$157,3,FALSE)</f>
        <v>Central</v>
      </c>
      <c r="Q2879" s="19" t="str">
        <f>VLOOKUP(Coffee_data[[#This Row],[Area Code]],Location!$B$1:$E$157,4,FALSE)</f>
        <v>Major Market</v>
      </c>
      <c r="R2879" s="56" t="str">
        <f>HLOOKUP(Coffee_data[[#This Row],[ProductId]],Product!$B$4:$O$7,2,FALSE)</f>
        <v>Regular</v>
      </c>
      <c r="S2879" s="56" t="str">
        <f>HLOOKUP(Coffee_data[[#This Row],[ProductId]],Product!$B$4:$O$7,3,FALSE)</f>
        <v>Coffee</v>
      </c>
      <c r="T2879" s="56" t="str">
        <f>HLOOKUP(Coffee_data[[#This Row],[ProductId]],Product!$B$4:$O$7,4,FALSE)</f>
        <v>Columbian</v>
      </c>
    </row>
    <row r="2880" spans="1:20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53</v>
      </c>
      <c r="J2880">
        <v>80</v>
      </c>
      <c r="K2880">
        <v>133</v>
      </c>
      <c r="L2880">
        <v>234</v>
      </c>
      <c r="M2880">
        <v>3</v>
      </c>
      <c r="N2880" s="2">
        <v>42124</v>
      </c>
      <c r="O2880" s="19" t="str">
        <f>VLOOKUP(Coffee_data[[#This Row],[Area Code]],Location!$B$1:$E$157,2,FALSE)</f>
        <v>Ohio</v>
      </c>
      <c r="P2880" s="19" t="str">
        <f>VLOOKUP(Coffee_data[[#This Row],[Area Code]],Location!$B$1:$E$157,3,FALSE)</f>
        <v>Central</v>
      </c>
      <c r="Q2880" s="19" t="str">
        <f>VLOOKUP(Coffee_data[[#This Row],[Area Code]],Location!$B$1:$E$157,4,FALSE)</f>
        <v>Major Market</v>
      </c>
      <c r="R2880" s="56" t="str">
        <f>HLOOKUP(Coffee_data[[#This Row],[ProductId]],Product!$B$4:$O$7,2,FALSE)</f>
        <v>Decaf</v>
      </c>
      <c r="S2880" s="56" t="str">
        <f>HLOOKUP(Coffee_data[[#This Row],[ProductId]],Product!$B$4:$O$7,3,FALSE)</f>
        <v>Coffee</v>
      </c>
      <c r="T2880" s="56" t="str">
        <f>HLOOKUP(Coffee_data[[#This Row],[ProductId]],Product!$B$4:$O$7,4,FALSE)</f>
        <v>Decaf Irish Cream</v>
      </c>
    </row>
    <row r="2881" spans="1:20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32</v>
      </c>
      <c r="J2881">
        <v>70</v>
      </c>
      <c r="K2881">
        <v>102</v>
      </c>
      <c r="L2881">
        <v>608</v>
      </c>
      <c r="M2881">
        <v>8</v>
      </c>
      <c r="N2881" s="2">
        <v>42124</v>
      </c>
      <c r="O2881" s="19" t="str">
        <f>VLOOKUP(Coffee_data[[#This Row],[Area Code]],Location!$B$1:$E$157,2,FALSE)</f>
        <v>Wisconsin</v>
      </c>
      <c r="P2881" s="19" t="str">
        <f>VLOOKUP(Coffee_data[[#This Row],[Area Code]],Location!$B$1:$E$157,3,FALSE)</f>
        <v>Central</v>
      </c>
      <c r="Q2881" s="19" t="str">
        <f>VLOOKUP(Coffee_data[[#This Row],[Area Code]],Location!$B$1:$E$157,4,FALSE)</f>
        <v>Small Market</v>
      </c>
      <c r="R2881" s="56" t="str">
        <f>HLOOKUP(Coffee_data[[#This Row],[ProductId]],Product!$B$4:$O$7,2,FALSE)</f>
        <v>Decaf</v>
      </c>
      <c r="S2881" s="56" t="str">
        <f>HLOOKUP(Coffee_data[[#This Row],[ProductId]],Product!$B$4:$O$7,3,FALSE)</f>
        <v>Herbal Tea</v>
      </c>
      <c r="T2881" s="56" t="str">
        <f>HLOOKUP(Coffee_data[[#This Row],[ProductId]],Product!$B$4:$O$7,4,FALSE)</f>
        <v>Chamomile</v>
      </c>
    </row>
    <row r="2882" spans="1:20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31</v>
      </c>
      <c r="J2882">
        <v>70</v>
      </c>
      <c r="K2882">
        <v>101</v>
      </c>
      <c r="L2882">
        <v>262</v>
      </c>
      <c r="M2882">
        <v>9</v>
      </c>
      <c r="N2882" s="2">
        <v>42124</v>
      </c>
      <c r="O2882" s="19" t="str">
        <f>VLOOKUP(Coffee_data[[#This Row],[Area Code]],Location!$B$1:$E$157,2,FALSE)</f>
        <v>Wisconsin</v>
      </c>
      <c r="P2882" s="19" t="str">
        <f>VLOOKUP(Coffee_data[[#This Row],[Area Code]],Location!$B$1:$E$157,3,FALSE)</f>
        <v>Central</v>
      </c>
      <c r="Q2882" s="19" t="str">
        <f>VLOOKUP(Coffee_data[[#This Row],[Area Code]],Location!$B$1:$E$157,4,FALSE)</f>
        <v>Small Market</v>
      </c>
      <c r="R2882" s="56" t="str">
        <f>HLOOKUP(Coffee_data[[#This Row],[ProductId]],Product!$B$4:$O$7,2,FALSE)</f>
        <v>Decaf</v>
      </c>
      <c r="S2882" s="56" t="str">
        <f>HLOOKUP(Coffee_data[[#This Row],[ProductId]],Product!$B$4:$O$7,3,FALSE)</f>
        <v>Herbal Tea</v>
      </c>
      <c r="T2882" s="56" t="str">
        <f>HLOOKUP(Coffee_data[[#This Row],[ProductId]],Product!$B$4:$O$7,4,FALSE)</f>
        <v>Lemon</v>
      </c>
    </row>
    <row r="2883" spans="1:20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41</v>
      </c>
      <c r="J2883">
        <v>60</v>
      </c>
      <c r="K2883">
        <v>90</v>
      </c>
      <c r="L2883">
        <v>715</v>
      </c>
      <c r="M2883">
        <v>11</v>
      </c>
      <c r="N2883" s="2">
        <v>42124</v>
      </c>
      <c r="O2883" s="19" t="str">
        <f>VLOOKUP(Coffee_data[[#This Row],[Area Code]],Location!$B$1:$E$157,2,FALSE)</f>
        <v>Wisconsin</v>
      </c>
      <c r="P2883" s="19" t="str">
        <f>VLOOKUP(Coffee_data[[#This Row],[Area Code]],Location!$B$1:$E$157,3,FALSE)</f>
        <v>Central</v>
      </c>
      <c r="Q2883" s="19" t="str">
        <f>VLOOKUP(Coffee_data[[#This Row],[Area Code]],Location!$B$1:$E$157,4,FALSE)</f>
        <v>Small Market</v>
      </c>
      <c r="R2883" s="56" t="str">
        <f>HLOOKUP(Coffee_data[[#This Row],[ProductId]],Product!$B$4:$O$7,2,FALSE)</f>
        <v>Regular</v>
      </c>
      <c r="S2883" s="56" t="str">
        <f>HLOOKUP(Coffee_data[[#This Row],[ProductId]],Product!$B$4:$O$7,3,FALSE)</f>
        <v>Tea</v>
      </c>
      <c r="T2883" s="56" t="str">
        <f>HLOOKUP(Coffee_data[[#This Row],[ProductId]],Product!$B$4:$O$7,4,FALSE)</f>
        <v>Darjeeling</v>
      </c>
    </row>
    <row r="2884" spans="1:20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38</v>
      </c>
      <c r="J2884">
        <v>80</v>
      </c>
      <c r="K2884">
        <v>118</v>
      </c>
      <c r="L2884">
        <v>608</v>
      </c>
      <c r="M2884">
        <v>12</v>
      </c>
      <c r="N2884" s="2">
        <v>42124</v>
      </c>
      <c r="O2884" s="19" t="str">
        <f>VLOOKUP(Coffee_data[[#This Row],[Area Code]],Location!$B$1:$E$157,2,FALSE)</f>
        <v>Wisconsin</v>
      </c>
      <c r="P2884" s="19" t="str">
        <f>VLOOKUP(Coffee_data[[#This Row],[Area Code]],Location!$B$1:$E$157,3,FALSE)</f>
        <v>Central</v>
      </c>
      <c r="Q2884" s="19" t="str">
        <f>VLOOKUP(Coffee_data[[#This Row],[Area Code]],Location!$B$1:$E$157,4,FALSE)</f>
        <v>Small Market</v>
      </c>
      <c r="R2884" s="56" t="str">
        <f>HLOOKUP(Coffee_data[[#This Row],[ProductId]],Product!$B$4:$O$7,2,FALSE)</f>
        <v>Regular</v>
      </c>
      <c r="S2884" s="56" t="str">
        <f>HLOOKUP(Coffee_data[[#This Row],[ProductId]],Product!$B$4:$O$7,3,FALSE)</f>
        <v>Tea</v>
      </c>
      <c r="T2884" s="56" t="str">
        <f>HLOOKUP(Coffee_data[[#This Row],[ProductId]],Product!$B$4:$O$7,4,FALSE)</f>
        <v>Earl Grey</v>
      </c>
    </row>
    <row r="2885" spans="1:20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95</v>
      </c>
      <c r="J2885">
        <v>110</v>
      </c>
      <c r="K2885">
        <v>205</v>
      </c>
      <c r="L2885">
        <v>608</v>
      </c>
      <c r="M2885">
        <v>5</v>
      </c>
      <c r="N2885" s="2">
        <v>42124</v>
      </c>
      <c r="O2885" s="19" t="str">
        <f>VLOOKUP(Coffee_data[[#This Row],[Area Code]],Location!$B$1:$E$157,2,FALSE)</f>
        <v>Wisconsin</v>
      </c>
      <c r="P2885" s="19" t="str">
        <f>VLOOKUP(Coffee_data[[#This Row],[Area Code]],Location!$B$1:$E$157,3,FALSE)</f>
        <v>Central</v>
      </c>
      <c r="Q2885" s="19" t="str">
        <f>VLOOKUP(Coffee_data[[#This Row],[Area Code]],Location!$B$1:$E$157,4,FALSE)</f>
        <v>Small Market</v>
      </c>
      <c r="R2885" s="56" t="str">
        <f>HLOOKUP(Coffee_data[[#This Row],[ProductId]],Product!$B$4:$O$7,2,FALSE)</f>
        <v>Regular</v>
      </c>
      <c r="S2885" s="56" t="str">
        <f>HLOOKUP(Coffee_data[[#This Row],[ProductId]],Product!$B$4:$O$7,3,FALSE)</f>
        <v>Espresso</v>
      </c>
      <c r="T2885" s="56" t="str">
        <f>HLOOKUP(Coffee_data[[#This Row],[ProductId]],Product!$B$4:$O$7,4,FALSE)</f>
        <v>Caffe Mocha</v>
      </c>
    </row>
    <row r="2886" spans="1:20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126</v>
      </c>
      <c r="L2886">
        <v>715</v>
      </c>
      <c r="M2886">
        <v>6</v>
      </c>
      <c r="N2886" s="2">
        <v>42124</v>
      </c>
      <c r="O2886" s="19" t="str">
        <f>VLOOKUP(Coffee_data[[#This Row],[Area Code]],Location!$B$1:$E$157,2,FALSE)</f>
        <v>Wisconsin</v>
      </c>
      <c r="P2886" s="19" t="str">
        <f>VLOOKUP(Coffee_data[[#This Row],[Area Code]],Location!$B$1:$E$157,3,FALSE)</f>
        <v>Central</v>
      </c>
      <c r="Q2886" s="19" t="str">
        <f>VLOOKUP(Coffee_data[[#This Row],[Area Code]],Location!$B$1:$E$157,4,FALSE)</f>
        <v>Small Market</v>
      </c>
      <c r="R2886" s="56" t="str">
        <f>HLOOKUP(Coffee_data[[#This Row],[ProductId]],Product!$B$4:$O$7,2,FALSE)</f>
        <v>Decaf</v>
      </c>
      <c r="S2886" s="56" t="str">
        <f>HLOOKUP(Coffee_data[[#This Row],[ProductId]],Product!$B$4:$O$7,3,FALSE)</f>
        <v>Espresso</v>
      </c>
      <c r="T2886" s="56" t="str">
        <f>HLOOKUP(Coffee_data[[#This Row],[ProductId]],Product!$B$4:$O$7,4,FALSE)</f>
        <v>Decaf Espresso</v>
      </c>
    </row>
    <row r="2887" spans="1:20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61</v>
      </c>
      <c r="J2887">
        <v>70</v>
      </c>
      <c r="K2887">
        <v>131</v>
      </c>
      <c r="L2887">
        <v>414</v>
      </c>
      <c r="M2887">
        <v>1</v>
      </c>
      <c r="N2887" s="2">
        <v>42124</v>
      </c>
      <c r="O2887" s="19" t="str">
        <f>VLOOKUP(Coffee_data[[#This Row],[Area Code]],Location!$B$1:$E$157,2,FALSE)</f>
        <v>Wisconsin</v>
      </c>
      <c r="P2887" s="19" t="str">
        <f>VLOOKUP(Coffee_data[[#This Row],[Area Code]],Location!$B$1:$E$157,3,FALSE)</f>
        <v>Central</v>
      </c>
      <c r="Q2887" s="19" t="str">
        <f>VLOOKUP(Coffee_data[[#This Row],[Area Code]],Location!$B$1:$E$157,4,FALSE)</f>
        <v>Small Market</v>
      </c>
      <c r="R2887" s="56" t="str">
        <f>HLOOKUP(Coffee_data[[#This Row],[ProductId]],Product!$B$4:$O$7,2,FALSE)</f>
        <v>Regular</v>
      </c>
      <c r="S2887" s="56" t="str">
        <f>HLOOKUP(Coffee_data[[#This Row],[ProductId]],Product!$B$4:$O$7,3,FALSE)</f>
        <v>Coffee</v>
      </c>
      <c r="T2887" s="56" t="str">
        <f>HLOOKUP(Coffee_data[[#This Row],[ProductId]],Product!$B$4:$O$7,4,FALSE)</f>
        <v>Amaretto</v>
      </c>
    </row>
    <row r="2888" spans="1:20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42124</v>
      </c>
      <c r="O2888" s="19" t="str">
        <f>VLOOKUP(Coffee_data[[#This Row],[Area Code]],Location!$B$1:$E$157,2,FALSE)</f>
        <v>Wisconsin</v>
      </c>
      <c r="P2888" s="19" t="str">
        <f>VLOOKUP(Coffee_data[[#This Row],[Area Code]],Location!$B$1:$E$157,3,FALSE)</f>
        <v>Central</v>
      </c>
      <c r="Q2888" s="19" t="str">
        <f>VLOOKUP(Coffee_data[[#This Row],[Area Code]],Location!$B$1:$E$157,4,FALSE)</f>
        <v>Small Market</v>
      </c>
      <c r="R2888" s="56" t="str">
        <f>HLOOKUP(Coffee_data[[#This Row],[ProductId]],Product!$B$4:$O$7,2,FALSE)</f>
        <v>Regular</v>
      </c>
      <c r="S2888" s="56" t="str">
        <f>HLOOKUP(Coffee_data[[#This Row],[ProductId]],Product!$B$4:$O$7,3,FALSE)</f>
        <v>Coffee</v>
      </c>
      <c r="T2888" s="56" t="str">
        <f>HLOOKUP(Coffee_data[[#This Row],[ProductId]],Product!$B$4:$O$7,4,FALSE)</f>
        <v>Columbian</v>
      </c>
    </row>
    <row r="2889" spans="1:20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42124</v>
      </c>
      <c r="O2889" s="19" t="str">
        <f>VLOOKUP(Coffee_data[[#This Row],[Area Code]],Location!$B$1:$E$157,2,FALSE)</f>
        <v>Wisconsin</v>
      </c>
      <c r="P2889" s="19" t="str">
        <f>VLOOKUP(Coffee_data[[#This Row],[Area Code]],Location!$B$1:$E$157,3,FALSE)</f>
        <v>Central</v>
      </c>
      <c r="Q2889" s="19" t="str">
        <f>VLOOKUP(Coffee_data[[#This Row],[Area Code]],Location!$B$1:$E$157,4,FALSE)</f>
        <v>Small Market</v>
      </c>
      <c r="R2889" s="56" t="str">
        <f>HLOOKUP(Coffee_data[[#This Row],[ProductId]],Product!$B$4:$O$7,2,FALSE)</f>
        <v>Decaf</v>
      </c>
      <c r="S2889" s="56" t="str">
        <f>HLOOKUP(Coffee_data[[#This Row],[ProductId]],Product!$B$4:$O$7,3,FALSE)</f>
        <v>Coffee</v>
      </c>
      <c r="T2889" s="56" t="str">
        <f>HLOOKUP(Coffee_data[[#This Row],[ProductId]],Product!$B$4:$O$7,4,FALSE)</f>
        <v>Decaf Irish Cream</v>
      </c>
    </row>
    <row r="2890" spans="1:20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41</v>
      </c>
      <c r="J2890">
        <v>80</v>
      </c>
      <c r="K2890">
        <v>130</v>
      </c>
      <c r="L2890">
        <v>475</v>
      </c>
      <c r="M2890">
        <v>9</v>
      </c>
      <c r="N2890" s="2">
        <v>42124</v>
      </c>
      <c r="O2890" s="19" t="str">
        <f>VLOOKUP(Coffee_data[[#This Row],[Area Code]],Location!$B$1:$E$157,2,FALSE)</f>
        <v>Connecticut</v>
      </c>
      <c r="P2890" s="19" t="str">
        <f>VLOOKUP(Coffee_data[[#This Row],[Area Code]],Location!$B$1:$E$157,3,FALSE)</f>
        <v>East</v>
      </c>
      <c r="Q2890" s="19" t="str">
        <f>VLOOKUP(Coffee_data[[#This Row],[Area Code]],Location!$B$1:$E$157,4,FALSE)</f>
        <v>Small Market</v>
      </c>
      <c r="R2890" s="56" t="str">
        <f>HLOOKUP(Coffee_data[[#This Row],[ProductId]],Product!$B$4:$O$7,2,FALSE)</f>
        <v>Decaf</v>
      </c>
      <c r="S2890" s="56" t="str">
        <f>HLOOKUP(Coffee_data[[#This Row],[ProductId]],Product!$B$4:$O$7,3,FALSE)</f>
        <v>Herbal Tea</v>
      </c>
      <c r="T2890" s="56" t="str">
        <f>HLOOKUP(Coffee_data[[#This Row],[ProductId]],Product!$B$4:$O$7,4,FALSE)</f>
        <v>Lemon</v>
      </c>
    </row>
    <row r="2891" spans="1:20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40</v>
      </c>
      <c r="J2891">
        <v>60</v>
      </c>
      <c r="K2891">
        <v>120</v>
      </c>
      <c r="L2891">
        <v>203</v>
      </c>
      <c r="M2891">
        <v>10</v>
      </c>
      <c r="N2891" s="2">
        <v>42124</v>
      </c>
      <c r="O2891" s="19" t="str">
        <f>VLOOKUP(Coffee_data[[#This Row],[Area Code]],Location!$B$1:$E$157,2,FALSE)</f>
        <v>Connecticut</v>
      </c>
      <c r="P2891" s="19" t="str">
        <f>VLOOKUP(Coffee_data[[#This Row],[Area Code]],Location!$B$1:$E$157,3,FALSE)</f>
        <v>East</v>
      </c>
      <c r="Q2891" s="19" t="str">
        <f>VLOOKUP(Coffee_data[[#This Row],[Area Code]],Location!$B$1:$E$157,4,FALSE)</f>
        <v>Small Market</v>
      </c>
      <c r="R2891" s="56" t="str">
        <f>HLOOKUP(Coffee_data[[#This Row],[ProductId]],Product!$B$4:$O$7,2,FALSE)</f>
        <v>Decaf</v>
      </c>
      <c r="S2891" s="56" t="str">
        <f>HLOOKUP(Coffee_data[[#This Row],[ProductId]],Product!$B$4:$O$7,3,FALSE)</f>
        <v>Herbal Tea</v>
      </c>
      <c r="T2891" s="56" t="str">
        <f>HLOOKUP(Coffee_data[[#This Row],[ProductId]],Product!$B$4:$O$7,4,FALSE)</f>
        <v>Mint</v>
      </c>
    </row>
    <row r="2892" spans="1:20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99</v>
      </c>
      <c r="L2892">
        <v>475</v>
      </c>
      <c r="M2892">
        <v>11</v>
      </c>
      <c r="N2892" s="2">
        <v>42124</v>
      </c>
      <c r="O2892" s="19" t="str">
        <f>VLOOKUP(Coffee_data[[#This Row],[Area Code]],Location!$B$1:$E$157,2,FALSE)</f>
        <v>Connecticut</v>
      </c>
      <c r="P2892" s="19" t="str">
        <f>VLOOKUP(Coffee_data[[#This Row],[Area Code]],Location!$B$1:$E$157,3,FALSE)</f>
        <v>East</v>
      </c>
      <c r="Q2892" s="19" t="str">
        <f>VLOOKUP(Coffee_data[[#This Row],[Area Code]],Location!$B$1:$E$157,4,FALSE)</f>
        <v>Small Market</v>
      </c>
      <c r="R2892" s="56" t="str">
        <f>HLOOKUP(Coffee_data[[#This Row],[ProductId]],Product!$B$4:$O$7,2,FALSE)</f>
        <v>Regular</v>
      </c>
      <c r="S2892" s="56" t="str">
        <f>HLOOKUP(Coffee_data[[#This Row],[ProductId]],Product!$B$4:$O$7,3,FALSE)</f>
        <v>Tea</v>
      </c>
      <c r="T2892" s="56" t="str">
        <f>HLOOKUP(Coffee_data[[#This Row],[ProductId]],Product!$B$4:$O$7,4,FALSE)</f>
        <v>Darjeeling</v>
      </c>
    </row>
    <row r="2893" spans="1:20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47</v>
      </c>
      <c r="L2893">
        <v>860</v>
      </c>
      <c r="M2893">
        <v>13</v>
      </c>
      <c r="N2893" s="2">
        <v>42124</v>
      </c>
      <c r="O2893" s="19" t="str">
        <f>VLOOKUP(Coffee_data[[#This Row],[Area Code]],Location!$B$1:$E$157,2,FALSE)</f>
        <v>Connecticut</v>
      </c>
      <c r="P2893" s="19" t="str">
        <f>VLOOKUP(Coffee_data[[#This Row],[Area Code]],Location!$B$1:$E$157,3,FALSE)</f>
        <v>East</v>
      </c>
      <c r="Q2893" s="19" t="str">
        <f>VLOOKUP(Coffee_data[[#This Row],[Area Code]],Location!$B$1:$E$157,4,FALSE)</f>
        <v>Small Market</v>
      </c>
      <c r="R2893" s="56" t="str">
        <f>HLOOKUP(Coffee_data[[#This Row],[ProductId]],Product!$B$4:$O$7,2,FALSE)</f>
        <v>Regular</v>
      </c>
      <c r="S2893" s="56" t="str">
        <f>HLOOKUP(Coffee_data[[#This Row],[ProductId]],Product!$B$4:$O$7,3,FALSE)</f>
        <v>Tea</v>
      </c>
      <c r="T2893" s="56" t="str">
        <f>HLOOKUP(Coffee_data[[#This Row],[ProductId]],Product!$B$4:$O$7,4,FALSE)</f>
        <v>Green Tea</v>
      </c>
    </row>
    <row r="2894" spans="1:20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258</v>
      </c>
      <c r="L2894">
        <v>475</v>
      </c>
      <c r="M2894">
        <v>2</v>
      </c>
      <c r="N2894" s="2">
        <v>42124</v>
      </c>
      <c r="O2894" s="19" t="str">
        <f>VLOOKUP(Coffee_data[[#This Row],[Area Code]],Location!$B$1:$E$157,2,FALSE)</f>
        <v>Connecticut</v>
      </c>
      <c r="P2894" s="19" t="str">
        <f>VLOOKUP(Coffee_data[[#This Row],[Area Code]],Location!$B$1:$E$157,3,FALSE)</f>
        <v>East</v>
      </c>
      <c r="Q2894" s="19" t="str">
        <f>VLOOKUP(Coffee_data[[#This Row],[Area Code]],Location!$B$1:$E$157,4,FALSE)</f>
        <v>Small Market</v>
      </c>
      <c r="R2894" s="56" t="str">
        <f>HLOOKUP(Coffee_data[[#This Row],[ProductId]],Product!$B$4:$O$7,2,FALSE)</f>
        <v>Regular</v>
      </c>
      <c r="S2894" s="56" t="str">
        <f>HLOOKUP(Coffee_data[[#This Row],[ProductId]],Product!$B$4:$O$7,3,FALSE)</f>
        <v>Coffee</v>
      </c>
      <c r="T2894" s="56" t="str">
        <f>HLOOKUP(Coffee_data[[#This Row],[ProductId]],Product!$B$4:$O$7,4,FALSE)</f>
        <v>Columbian</v>
      </c>
    </row>
    <row r="2895" spans="1:20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65</v>
      </c>
      <c r="J2895">
        <v>90</v>
      </c>
      <c r="K2895">
        <v>150</v>
      </c>
      <c r="L2895">
        <v>203</v>
      </c>
      <c r="M2895">
        <v>5</v>
      </c>
      <c r="N2895" s="2">
        <v>42124</v>
      </c>
      <c r="O2895" s="19" t="str">
        <f>VLOOKUP(Coffee_data[[#This Row],[Area Code]],Location!$B$1:$E$157,2,FALSE)</f>
        <v>Connecticut</v>
      </c>
      <c r="P2895" s="19" t="str">
        <f>VLOOKUP(Coffee_data[[#This Row],[Area Code]],Location!$B$1:$E$157,3,FALSE)</f>
        <v>East</v>
      </c>
      <c r="Q2895" s="19" t="str">
        <f>VLOOKUP(Coffee_data[[#This Row],[Area Code]],Location!$B$1:$E$157,4,FALSE)</f>
        <v>Small Market</v>
      </c>
      <c r="R2895" s="56" t="str">
        <f>HLOOKUP(Coffee_data[[#This Row],[ProductId]],Product!$B$4:$O$7,2,FALSE)</f>
        <v>Regular</v>
      </c>
      <c r="S2895" s="56" t="str">
        <f>HLOOKUP(Coffee_data[[#This Row],[ProductId]],Product!$B$4:$O$7,3,FALSE)</f>
        <v>Espresso</v>
      </c>
      <c r="T2895" s="56" t="str">
        <f>HLOOKUP(Coffee_data[[#This Row],[ProductId]],Product!$B$4:$O$7,4,FALSE)</f>
        <v>Caffe Mocha</v>
      </c>
    </row>
    <row r="2896" spans="1:20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34</v>
      </c>
      <c r="J2896">
        <v>70</v>
      </c>
      <c r="K2896">
        <v>110</v>
      </c>
      <c r="L2896">
        <v>860</v>
      </c>
      <c r="M2896">
        <v>6</v>
      </c>
      <c r="N2896" s="2">
        <v>42124</v>
      </c>
      <c r="O2896" s="19" t="str">
        <f>VLOOKUP(Coffee_data[[#This Row],[Area Code]],Location!$B$1:$E$157,2,FALSE)</f>
        <v>Connecticut</v>
      </c>
      <c r="P2896" s="19" t="str">
        <f>VLOOKUP(Coffee_data[[#This Row],[Area Code]],Location!$B$1:$E$157,3,FALSE)</f>
        <v>East</v>
      </c>
      <c r="Q2896" s="19" t="str">
        <f>VLOOKUP(Coffee_data[[#This Row],[Area Code]],Location!$B$1:$E$157,4,FALSE)</f>
        <v>Small Market</v>
      </c>
      <c r="R2896" s="56" t="str">
        <f>HLOOKUP(Coffee_data[[#This Row],[ProductId]],Product!$B$4:$O$7,2,FALSE)</f>
        <v>Decaf</v>
      </c>
      <c r="S2896" s="56" t="str">
        <f>HLOOKUP(Coffee_data[[#This Row],[ProductId]],Product!$B$4:$O$7,3,FALSE)</f>
        <v>Espresso</v>
      </c>
      <c r="T2896" s="56" t="str">
        <f>HLOOKUP(Coffee_data[[#This Row],[ProductId]],Product!$B$4:$O$7,4,FALSE)</f>
        <v>Decaf Espresso</v>
      </c>
    </row>
    <row r="2897" spans="1:20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38</v>
      </c>
      <c r="J2897">
        <v>50</v>
      </c>
      <c r="K2897">
        <v>80</v>
      </c>
      <c r="L2897">
        <v>786</v>
      </c>
      <c r="M2897">
        <v>8</v>
      </c>
      <c r="N2897" s="2">
        <v>42124</v>
      </c>
      <c r="O2897" s="19" t="str">
        <f>VLOOKUP(Coffee_data[[#This Row],[Area Code]],Location!$B$1:$E$157,2,FALSE)</f>
        <v>Florida</v>
      </c>
      <c r="P2897" s="19" t="str">
        <f>VLOOKUP(Coffee_data[[#This Row],[Area Code]],Location!$B$1:$E$157,3,FALSE)</f>
        <v>East</v>
      </c>
      <c r="Q2897" s="19" t="str">
        <f>VLOOKUP(Coffee_data[[#This Row],[Area Code]],Location!$B$1:$E$157,4,FALSE)</f>
        <v>Major Market</v>
      </c>
      <c r="R2897" s="56" t="str">
        <f>HLOOKUP(Coffee_data[[#This Row],[ProductId]],Product!$B$4:$O$7,2,FALSE)</f>
        <v>Decaf</v>
      </c>
      <c r="S2897" s="56" t="str">
        <f>HLOOKUP(Coffee_data[[#This Row],[ProductId]],Product!$B$4:$O$7,3,FALSE)</f>
        <v>Herbal Tea</v>
      </c>
      <c r="T2897" s="56" t="str">
        <f>HLOOKUP(Coffee_data[[#This Row],[ProductId]],Product!$B$4:$O$7,4,FALSE)</f>
        <v>Chamomile</v>
      </c>
    </row>
    <row r="2898" spans="1:20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49</v>
      </c>
      <c r="J2898">
        <v>60</v>
      </c>
      <c r="K2898">
        <v>109</v>
      </c>
      <c r="L2898">
        <v>904</v>
      </c>
      <c r="M2898">
        <v>9</v>
      </c>
      <c r="N2898" s="2">
        <v>42124</v>
      </c>
      <c r="O2898" s="19" t="str">
        <f>VLOOKUP(Coffee_data[[#This Row],[Area Code]],Location!$B$1:$E$157,2,FALSE)</f>
        <v>Florida</v>
      </c>
      <c r="P2898" s="19" t="str">
        <f>VLOOKUP(Coffee_data[[#This Row],[Area Code]],Location!$B$1:$E$157,3,FALSE)</f>
        <v>East</v>
      </c>
      <c r="Q2898" s="19" t="str">
        <f>VLOOKUP(Coffee_data[[#This Row],[Area Code]],Location!$B$1:$E$157,4,FALSE)</f>
        <v>Major Market</v>
      </c>
      <c r="R2898" s="56" t="str">
        <f>HLOOKUP(Coffee_data[[#This Row],[ProductId]],Product!$B$4:$O$7,2,FALSE)</f>
        <v>Decaf</v>
      </c>
      <c r="S2898" s="56" t="str">
        <f>HLOOKUP(Coffee_data[[#This Row],[ProductId]],Product!$B$4:$O$7,3,FALSE)</f>
        <v>Herbal Tea</v>
      </c>
      <c r="T2898" s="56" t="str">
        <f>HLOOKUP(Coffee_data[[#This Row],[ProductId]],Product!$B$4:$O$7,4,FALSE)</f>
        <v>Lemon</v>
      </c>
    </row>
    <row r="2899" spans="1:20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120</v>
      </c>
      <c r="L2899">
        <v>941</v>
      </c>
      <c r="M2899">
        <v>10</v>
      </c>
      <c r="N2899" s="2">
        <v>42124</v>
      </c>
      <c r="O2899" s="19" t="str">
        <f>VLOOKUP(Coffee_data[[#This Row],[Area Code]],Location!$B$1:$E$157,2,FALSE)</f>
        <v>Florida</v>
      </c>
      <c r="P2899" s="19" t="str">
        <f>VLOOKUP(Coffee_data[[#This Row],[Area Code]],Location!$B$1:$E$157,3,FALSE)</f>
        <v>East</v>
      </c>
      <c r="Q2899" s="19" t="str">
        <f>VLOOKUP(Coffee_data[[#This Row],[Area Code]],Location!$B$1:$E$157,4,FALSE)</f>
        <v>Major Market</v>
      </c>
      <c r="R2899" s="56" t="str">
        <f>HLOOKUP(Coffee_data[[#This Row],[ProductId]],Product!$B$4:$O$7,2,FALSE)</f>
        <v>Decaf</v>
      </c>
      <c r="S2899" s="56" t="str">
        <f>HLOOKUP(Coffee_data[[#This Row],[ProductId]],Product!$B$4:$O$7,3,FALSE)</f>
        <v>Herbal Tea</v>
      </c>
      <c r="T2899" s="56" t="str">
        <f>HLOOKUP(Coffee_data[[#This Row],[ProductId]],Product!$B$4:$O$7,4,FALSE)</f>
        <v>Mint</v>
      </c>
    </row>
    <row r="2900" spans="1:20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41</v>
      </c>
      <c r="J2900">
        <v>60</v>
      </c>
      <c r="K2900">
        <v>79</v>
      </c>
      <c r="L2900">
        <v>863</v>
      </c>
      <c r="M2900">
        <v>11</v>
      </c>
      <c r="N2900" s="2">
        <v>42124</v>
      </c>
      <c r="O2900" s="19" t="str">
        <f>VLOOKUP(Coffee_data[[#This Row],[Area Code]],Location!$B$1:$E$157,2,FALSE)</f>
        <v>Florida</v>
      </c>
      <c r="P2900" s="19" t="str">
        <f>VLOOKUP(Coffee_data[[#This Row],[Area Code]],Location!$B$1:$E$157,3,FALSE)</f>
        <v>East</v>
      </c>
      <c r="Q2900" s="19" t="str">
        <f>VLOOKUP(Coffee_data[[#This Row],[Area Code]],Location!$B$1:$E$157,4,FALSE)</f>
        <v>Major Market</v>
      </c>
      <c r="R2900" s="56" t="str">
        <f>HLOOKUP(Coffee_data[[#This Row],[ProductId]],Product!$B$4:$O$7,2,FALSE)</f>
        <v>Regular</v>
      </c>
      <c r="S2900" s="56" t="str">
        <f>HLOOKUP(Coffee_data[[#This Row],[ProductId]],Product!$B$4:$O$7,3,FALSE)</f>
        <v>Tea</v>
      </c>
      <c r="T2900" s="56" t="str">
        <f>HLOOKUP(Coffee_data[[#This Row],[ProductId]],Product!$B$4:$O$7,4,FALSE)</f>
        <v>Darjeeling</v>
      </c>
    </row>
    <row r="2901" spans="1:20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153</v>
      </c>
      <c r="L2901">
        <v>321</v>
      </c>
      <c r="M2901">
        <v>13</v>
      </c>
      <c r="N2901" s="2">
        <v>42124</v>
      </c>
      <c r="O2901" s="19" t="str">
        <f>VLOOKUP(Coffee_data[[#This Row],[Area Code]],Location!$B$1:$E$157,2,FALSE)</f>
        <v>Florida</v>
      </c>
      <c r="P2901" s="19" t="str">
        <f>VLOOKUP(Coffee_data[[#This Row],[Area Code]],Location!$B$1:$E$157,3,FALSE)</f>
        <v>East</v>
      </c>
      <c r="Q2901" s="19" t="str">
        <f>VLOOKUP(Coffee_data[[#This Row],[Area Code]],Location!$B$1:$E$157,4,FALSE)</f>
        <v>Major Market</v>
      </c>
      <c r="R2901" s="56" t="str">
        <f>HLOOKUP(Coffee_data[[#This Row],[ProductId]],Product!$B$4:$O$7,2,FALSE)</f>
        <v>Regular</v>
      </c>
      <c r="S2901" s="56" t="str">
        <f>HLOOKUP(Coffee_data[[#This Row],[ProductId]],Product!$B$4:$O$7,3,FALSE)</f>
        <v>Tea</v>
      </c>
      <c r="T2901" s="56" t="str">
        <f>HLOOKUP(Coffee_data[[#This Row],[ProductId]],Product!$B$4:$O$7,4,FALSE)</f>
        <v>Green Tea</v>
      </c>
    </row>
    <row r="2902" spans="1:20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92</v>
      </c>
      <c r="J2902">
        <v>130</v>
      </c>
      <c r="K2902">
        <v>222</v>
      </c>
      <c r="L2902">
        <v>754</v>
      </c>
      <c r="M2902">
        <v>2</v>
      </c>
      <c r="N2902" s="2">
        <v>42124</v>
      </c>
      <c r="O2902" s="19" t="str">
        <f>VLOOKUP(Coffee_data[[#This Row],[Area Code]],Location!$B$1:$E$157,2,FALSE)</f>
        <v>Florida</v>
      </c>
      <c r="P2902" s="19" t="str">
        <f>VLOOKUP(Coffee_data[[#This Row],[Area Code]],Location!$B$1:$E$157,3,FALSE)</f>
        <v>East</v>
      </c>
      <c r="Q2902" s="19" t="str">
        <f>VLOOKUP(Coffee_data[[#This Row],[Area Code]],Location!$B$1:$E$157,4,FALSE)</f>
        <v>Major Market</v>
      </c>
      <c r="R2902" s="56" t="str">
        <f>HLOOKUP(Coffee_data[[#This Row],[ProductId]],Product!$B$4:$O$7,2,FALSE)</f>
        <v>Regular</v>
      </c>
      <c r="S2902" s="56" t="str">
        <f>HLOOKUP(Coffee_data[[#This Row],[ProductId]],Product!$B$4:$O$7,3,FALSE)</f>
        <v>Coffee</v>
      </c>
      <c r="T2902" s="56" t="str">
        <f>HLOOKUP(Coffee_data[[#This Row],[ProductId]],Product!$B$4:$O$7,4,FALSE)</f>
        <v>Columbian</v>
      </c>
    </row>
    <row r="2903" spans="1:20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84</v>
      </c>
      <c r="J2903">
        <v>150</v>
      </c>
      <c r="K2903">
        <v>253</v>
      </c>
      <c r="L2903">
        <v>863</v>
      </c>
      <c r="M2903">
        <v>3</v>
      </c>
      <c r="N2903" s="2">
        <v>42124</v>
      </c>
      <c r="O2903" s="19" t="str">
        <f>VLOOKUP(Coffee_data[[#This Row],[Area Code]],Location!$B$1:$E$157,2,FALSE)</f>
        <v>Florida</v>
      </c>
      <c r="P2903" s="19" t="str">
        <f>VLOOKUP(Coffee_data[[#This Row],[Area Code]],Location!$B$1:$E$157,3,FALSE)</f>
        <v>East</v>
      </c>
      <c r="Q2903" s="19" t="str">
        <f>VLOOKUP(Coffee_data[[#This Row],[Area Code]],Location!$B$1:$E$157,4,FALSE)</f>
        <v>Major Market</v>
      </c>
      <c r="R2903" s="56" t="str">
        <f>HLOOKUP(Coffee_data[[#This Row],[ProductId]],Product!$B$4:$O$7,2,FALSE)</f>
        <v>Decaf</v>
      </c>
      <c r="S2903" s="56" t="str">
        <f>HLOOKUP(Coffee_data[[#This Row],[ProductId]],Product!$B$4:$O$7,3,FALSE)</f>
        <v>Coffee</v>
      </c>
      <c r="T2903" s="56" t="str">
        <f>HLOOKUP(Coffee_data[[#This Row],[ProductId]],Product!$B$4:$O$7,4,FALSE)</f>
        <v>Decaf Irish Cream</v>
      </c>
    </row>
    <row r="2904" spans="1:20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85</v>
      </c>
      <c r="J2904">
        <v>130</v>
      </c>
      <c r="K2904">
        <v>205</v>
      </c>
      <c r="L2904">
        <v>850</v>
      </c>
      <c r="M2904">
        <v>5</v>
      </c>
      <c r="N2904" s="2">
        <v>42124</v>
      </c>
      <c r="O2904" s="19" t="str">
        <f>VLOOKUP(Coffee_data[[#This Row],[Area Code]],Location!$B$1:$E$157,2,FALSE)</f>
        <v>Florida</v>
      </c>
      <c r="P2904" s="19" t="str">
        <f>VLOOKUP(Coffee_data[[#This Row],[Area Code]],Location!$B$1:$E$157,3,FALSE)</f>
        <v>East</v>
      </c>
      <c r="Q2904" s="19" t="str">
        <f>VLOOKUP(Coffee_data[[#This Row],[Area Code]],Location!$B$1:$E$157,4,FALSE)</f>
        <v>Major Market</v>
      </c>
      <c r="R2904" s="56" t="str">
        <f>HLOOKUP(Coffee_data[[#This Row],[ProductId]],Product!$B$4:$O$7,2,FALSE)</f>
        <v>Regular</v>
      </c>
      <c r="S2904" s="56" t="str">
        <f>HLOOKUP(Coffee_data[[#This Row],[ProductId]],Product!$B$4:$O$7,3,FALSE)</f>
        <v>Espresso</v>
      </c>
      <c r="T2904" s="56" t="str">
        <f>HLOOKUP(Coffee_data[[#This Row],[ProductId]],Product!$B$4:$O$7,4,FALSE)</f>
        <v>Caffe Mocha</v>
      </c>
    </row>
    <row r="2905" spans="1:20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74</v>
      </c>
      <c r="J2905">
        <v>110</v>
      </c>
      <c r="K2905">
        <v>190</v>
      </c>
      <c r="L2905">
        <v>786</v>
      </c>
      <c r="M2905">
        <v>6</v>
      </c>
      <c r="N2905" s="2">
        <v>42124</v>
      </c>
      <c r="O2905" s="19" t="str">
        <f>VLOOKUP(Coffee_data[[#This Row],[Area Code]],Location!$B$1:$E$157,2,FALSE)</f>
        <v>Florida</v>
      </c>
      <c r="P2905" s="19" t="str">
        <f>VLOOKUP(Coffee_data[[#This Row],[Area Code]],Location!$B$1:$E$157,3,FALSE)</f>
        <v>East</v>
      </c>
      <c r="Q2905" s="19" t="str">
        <f>VLOOKUP(Coffee_data[[#This Row],[Area Code]],Location!$B$1:$E$157,4,FALSE)</f>
        <v>Major Market</v>
      </c>
      <c r="R2905" s="56" t="str">
        <f>HLOOKUP(Coffee_data[[#This Row],[ProductId]],Product!$B$4:$O$7,2,FALSE)</f>
        <v>Decaf</v>
      </c>
      <c r="S2905" s="56" t="str">
        <f>HLOOKUP(Coffee_data[[#This Row],[ProductId]],Product!$B$4:$O$7,3,FALSE)</f>
        <v>Espresso</v>
      </c>
      <c r="T2905" s="56" t="str">
        <f>HLOOKUP(Coffee_data[[#This Row],[ProductId]],Product!$B$4:$O$7,4,FALSE)</f>
        <v>Decaf Espresso</v>
      </c>
    </row>
    <row r="2906" spans="1:20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49</v>
      </c>
      <c r="J2906">
        <v>50</v>
      </c>
      <c r="K2906">
        <v>99</v>
      </c>
      <c r="L2906">
        <v>413</v>
      </c>
      <c r="M2906">
        <v>9</v>
      </c>
      <c r="N2906" s="2">
        <v>42124</v>
      </c>
      <c r="O2906" s="19" t="str">
        <f>VLOOKUP(Coffee_data[[#This Row],[Area Code]],Location!$B$1:$E$157,2,FALSE)</f>
        <v>Massachusetts</v>
      </c>
      <c r="P2906" s="19" t="str">
        <f>VLOOKUP(Coffee_data[[#This Row],[Area Code]],Location!$B$1:$E$157,3,FALSE)</f>
        <v>East</v>
      </c>
      <c r="Q2906" s="19" t="str">
        <f>VLOOKUP(Coffee_data[[#This Row],[Area Code]],Location!$B$1:$E$157,4,FALSE)</f>
        <v>Major Market</v>
      </c>
      <c r="R2906" s="56" t="str">
        <f>HLOOKUP(Coffee_data[[#This Row],[ProductId]],Product!$B$4:$O$7,2,FALSE)</f>
        <v>Decaf</v>
      </c>
      <c r="S2906" s="56" t="str">
        <f>HLOOKUP(Coffee_data[[#This Row],[ProductId]],Product!$B$4:$O$7,3,FALSE)</f>
        <v>Herbal Tea</v>
      </c>
      <c r="T2906" s="56" t="str">
        <f>HLOOKUP(Coffee_data[[#This Row],[ProductId]],Product!$B$4:$O$7,4,FALSE)</f>
        <v>Lemon</v>
      </c>
    </row>
    <row r="2907" spans="1:20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41</v>
      </c>
      <c r="J2907">
        <v>40</v>
      </c>
      <c r="K2907">
        <v>59</v>
      </c>
      <c r="L2907">
        <v>774</v>
      </c>
      <c r="M2907">
        <v>11</v>
      </c>
      <c r="N2907" s="2">
        <v>42124</v>
      </c>
      <c r="O2907" s="19" t="str">
        <f>VLOOKUP(Coffee_data[[#This Row],[Area Code]],Location!$B$1:$E$157,2,FALSE)</f>
        <v>Massachusetts</v>
      </c>
      <c r="P2907" s="19" t="str">
        <f>VLOOKUP(Coffee_data[[#This Row],[Area Code]],Location!$B$1:$E$157,3,FALSE)</f>
        <v>East</v>
      </c>
      <c r="Q2907" s="19" t="str">
        <f>VLOOKUP(Coffee_data[[#This Row],[Area Code]],Location!$B$1:$E$157,4,FALSE)</f>
        <v>Major Market</v>
      </c>
      <c r="R2907" s="56" t="str">
        <f>HLOOKUP(Coffee_data[[#This Row],[ProductId]],Product!$B$4:$O$7,2,FALSE)</f>
        <v>Regular</v>
      </c>
      <c r="S2907" s="56" t="str">
        <f>HLOOKUP(Coffee_data[[#This Row],[ProductId]],Product!$B$4:$O$7,3,FALSE)</f>
        <v>Tea</v>
      </c>
      <c r="T2907" s="56" t="str">
        <f>HLOOKUP(Coffee_data[[#This Row],[ProductId]],Product!$B$4:$O$7,4,FALSE)</f>
        <v>Darjeeling</v>
      </c>
    </row>
    <row r="2908" spans="1:20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37</v>
      </c>
      <c r="L2908">
        <v>781</v>
      </c>
      <c r="M2908">
        <v>13</v>
      </c>
      <c r="N2908" s="2">
        <v>42124</v>
      </c>
      <c r="O2908" s="19" t="str">
        <f>VLOOKUP(Coffee_data[[#This Row],[Area Code]],Location!$B$1:$E$157,2,FALSE)</f>
        <v>Massachusetts</v>
      </c>
      <c r="P2908" s="19" t="str">
        <f>VLOOKUP(Coffee_data[[#This Row],[Area Code]],Location!$B$1:$E$157,3,FALSE)</f>
        <v>East</v>
      </c>
      <c r="Q2908" s="19" t="str">
        <f>VLOOKUP(Coffee_data[[#This Row],[Area Code]],Location!$B$1:$E$157,4,FALSE)</f>
        <v>Major Market</v>
      </c>
      <c r="R2908" s="56" t="str">
        <f>HLOOKUP(Coffee_data[[#This Row],[ProductId]],Product!$B$4:$O$7,2,FALSE)</f>
        <v>Regular</v>
      </c>
      <c r="S2908" s="56" t="str">
        <f>HLOOKUP(Coffee_data[[#This Row],[ProductId]],Product!$B$4:$O$7,3,FALSE)</f>
        <v>Tea</v>
      </c>
      <c r="T2908" s="56" t="str">
        <f>HLOOKUP(Coffee_data[[#This Row],[ProductId]],Product!$B$4:$O$7,4,FALSE)</f>
        <v>Green Tea</v>
      </c>
    </row>
    <row r="2909" spans="1:20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58</v>
      </c>
      <c r="J2909">
        <v>460</v>
      </c>
      <c r="K2909">
        <v>522</v>
      </c>
      <c r="L2909">
        <v>351</v>
      </c>
      <c r="M2909">
        <v>2</v>
      </c>
      <c r="N2909" s="2">
        <v>42124</v>
      </c>
      <c r="O2909" s="19" t="str">
        <f>VLOOKUP(Coffee_data[[#This Row],[Area Code]],Location!$B$1:$E$157,2,FALSE)</f>
        <v>Massachusetts</v>
      </c>
      <c r="P2909" s="19" t="str">
        <f>VLOOKUP(Coffee_data[[#This Row],[Area Code]],Location!$B$1:$E$157,3,FALSE)</f>
        <v>East</v>
      </c>
      <c r="Q2909" s="19" t="str">
        <f>VLOOKUP(Coffee_data[[#This Row],[Area Code]],Location!$B$1:$E$157,4,FALSE)</f>
        <v>Major Market</v>
      </c>
      <c r="R2909" s="56" t="str">
        <f>HLOOKUP(Coffee_data[[#This Row],[ProductId]],Product!$B$4:$O$7,2,FALSE)</f>
        <v>Regular</v>
      </c>
      <c r="S2909" s="56" t="str">
        <f>HLOOKUP(Coffee_data[[#This Row],[ProductId]],Product!$B$4:$O$7,3,FALSE)</f>
        <v>Coffee</v>
      </c>
      <c r="T2909" s="56" t="str">
        <f>HLOOKUP(Coffee_data[[#This Row],[ProductId]],Product!$B$4:$O$7,4,FALSE)</f>
        <v>Columbian</v>
      </c>
    </row>
    <row r="2910" spans="1:20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42124</v>
      </c>
      <c r="O2910" s="19" t="str">
        <f>VLOOKUP(Coffee_data[[#This Row],[Area Code]],Location!$B$1:$E$157,2,FALSE)</f>
        <v>Massachusetts</v>
      </c>
      <c r="P2910" s="19" t="str">
        <f>VLOOKUP(Coffee_data[[#This Row],[Area Code]],Location!$B$1:$E$157,3,FALSE)</f>
        <v>East</v>
      </c>
      <c r="Q2910" s="19" t="str">
        <f>VLOOKUP(Coffee_data[[#This Row],[Area Code]],Location!$B$1:$E$157,4,FALSE)</f>
        <v>Major Market</v>
      </c>
      <c r="R2910" s="56" t="str">
        <f>HLOOKUP(Coffee_data[[#This Row],[ProductId]],Product!$B$4:$O$7,2,FALSE)</f>
        <v>Regular</v>
      </c>
      <c r="S2910" s="56" t="str">
        <f>HLOOKUP(Coffee_data[[#This Row],[ProductId]],Product!$B$4:$O$7,3,FALSE)</f>
        <v>Espresso</v>
      </c>
      <c r="T2910" s="56" t="str">
        <f>HLOOKUP(Coffee_data[[#This Row],[ProductId]],Product!$B$4:$O$7,4,FALSE)</f>
        <v>Caffe Mocha</v>
      </c>
    </row>
    <row r="2911" spans="1:20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146</v>
      </c>
      <c r="J2911">
        <v>150</v>
      </c>
      <c r="K2911">
        <v>297</v>
      </c>
      <c r="L2911">
        <v>781</v>
      </c>
      <c r="M2911">
        <v>7</v>
      </c>
      <c r="N2911" s="2">
        <v>42124</v>
      </c>
      <c r="O2911" s="19" t="str">
        <f>VLOOKUP(Coffee_data[[#This Row],[Area Code]],Location!$B$1:$E$157,2,FALSE)</f>
        <v>Massachusetts</v>
      </c>
      <c r="P2911" s="19" t="str">
        <f>VLOOKUP(Coffee_data[[#This Row],[Area Code]],Location!$B$1:$E$157,3,FALSE)</f>
        <v>East</v>
      </c>
      <c r="Q2911" s="19" t="str">
        <f>VLOOKUP(Coffee_data[[#This Row],[Area Code]],Location!$B$1:$E$157,4,FALSE)</f>
        <v>Major Market</v>
      </c>
      <c r="R2911" s="56" t="str">
        <f>HLOOKUP(Coffee_data[[#This Row],[ProductId]],Product!$B$4:$O$7,2,FALSE)</f>
        <v>Regular</v>
      </c>
      <c r="S2911" s="56" t="str">
        <f>HLOOKUP(Coffee_data[[#This Row],[ProductId]],Product!$B$4:$O$7,3,FALSE)</f>
        <v>Espresso</v>
      </c>
      <c r="T2911" s="56" t="str">
        <f>HLOOKUP(Coffee_data[[#This Row],[ProductId]],Product!$B$4:$O$7,4,FALSE)</f>
        <v>Regular Espresso</v>
      </c>
    </row>
    <row r="2912" spans="1:20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27</v>
      </c>
      <c r="L2912">
        <v>603</v>
      </c>
      <c r="M2912">
        <v>13</v>
      </c>
      <c r="N2912" s="2">
        <v>42124</v>
      </c>
      <c r="O2912" s="19" t="str">
        <f>VLOOKUP(Coffee_data[[#This Row],[Area Code]],Location!$B$1:$E$157,2,FALSE)</f>
        <v>New Hampshire</v>
      </c>
      <c r="P2912" s="19" t="str">
        <f>VLOOKUP(Coffee_data[[#This Row],[Area Code]],Location!$B$1:$E$157,3,FALSE)</f>
        <v>East</v>
      </c>
      <c r="Q2912" s="19" t="str">
        <f>VLOOKUP(Coffee_data[[#This Row],[Area Code]],Location!$B$1:$E$157,4,FALSE)</f>
        <v>Small Market</v>
      </c>
      <c r="R2912" s="56" t="str">
        <f>HLOOKUP(Coffee_data[[#This Row],[ProductId]],Product!$B$4:$O$7,2,FALSE)</f>
        <v>Regular</v>
      </c>
      <c r="S2912" s="56" t="str">
        <f>HLOOKUP(Coffee_data[[#This Row],[ProductId]],Product!$B$4:$O$7,3,FALSE)</f>
        <v>Tea</v>
      </c>
      <c r="T2912" s="56" t="str">
        <f>HLOOKUP(Coffee_data[[#This Row],[ProductId]],Product!$B$4:$O$7,4,FALSE)</f>
        <v>Green Tea</v>
      </c>
    </row>
    <row r="2913" spans="1:20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51</v>
      </c>
      <c r="L2913">
        <v>603</v>
      </c>
      <c r="M2913">
        <v>9</v>
      </c>
      <c r="N2913" s="2">
        <v>42124</v>
      </c>
      <c r="O2913" s="19" t="str">
        <f>VLOOKUP(Coffee_data[[#This Row],[Area Code]],Location!$B$1:$E$157,2,FALSE)</f>
        <v>New Hampshire</v>
      </c>
      <c r="P2913" s="19" t="str">
        <f>VLOOKUP(Coffee_data[[#This Row],[Area Code]],Location!$B$1:$E$157,3,FALSE)</f>
        <v>East</v>
      </c>
      <c r="Q2913" s="19" t="str">
        <f>VLOOKUP(Coffee_data[[#This Row],[Area Code]],Location!$B$1:$E$157,4,FALSE)</f>
        <v>Small Market</v>
      </c>
      <c r="R2913" s="56" t="str">
        <f>HLOOKUP(Coffee_data[[#This Row],[ProductId]],Product!$B$4:$O$7,2,FALSE)</f>
        <v>Decaf</v>
      </c>
      <c r="S2913" s="56" t="str">
        <f>HLOOKUP(Coffee_data[[#This Row],[ProductId]],Product!$B$4:$O$7,3,FALSE)</f>
        <v>Herbal Tea</v>
      </c>
      <c r="T2913" s="56" t="str">
        <f>HLOOKUP(Coffee_data[[#This Row],[ProductId]],Product!$B$4:$O$7,4,FALSE)</f>
        <v>Lemon</v>
      </c>
    </row>
    <row r="2914" spans="1:20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42124</v>
      </c>
      <c r="O2914" s="19" t="str">
        <f>VLOOKUP(Coffee_data[[#This Row],[Area Code]],Location!$B$1:$E$157,2,FALSE)</f>
        <v>New Hampshire</v>
      </c>
      <c r="P2914" s="19" t="str">
        <f>VLOOKUP(Coffee_data[[#This Row],[Area Code]],Location!$B$1:$E$157,3,FALSE)</f>
        <v>East</v>
      </c>
      <c r="Q2914" s="19" t="str">
        <f>VLOOKUP(Coffee_data[[#This Row],[Area Code]],Location!$B$1:$E$157,4,FALSE)</f>
        <v>Small Market</v>
      </c>
      <c r="R2914" s="56" t="str">
        <f>HLOOKUP(Coffee_data[[#This Row],[ProductId]],Product!$B$4:$O$7,2,FALSE)</f>
        <v>Regular</v>
      </c>
      <c r="S2914" s="56" t="str">
        <f>HLOOKUP(Coffee_data[[#This Row],[ProductId]],Product!$B$4:$O$7,3,FALSE)</f>
        <v>Tea</v>
      </c>
      <c r="T2914" s="56" t="str">
        <f>HLOOKUP(Coffee_data[[#This Row],[ProductId]],Product!$B$4:$O$7,4,FALSE)</f>
        <v>Darjeeling</v>
      </c>
    </row>
    <row r="2915" spans="1:20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39</v>
      </c>
      <c r="J2915">
        <v>70</v>
      </c>
      <c r="K2915">
        <v>109</v>
      </c>
      <c r="L2915">
        <v>603</v>
      </c>
      <c r="M2915">
        <v>1</v>
      </c>
      <c r="N2915" s="2">
        <v>42124</v>
      </c>
      <c r="O2915" s="19" t="str">
        <f>VLOOKUP(Coffee_data[[#This Row],[Area Code]],Location!$B$1:$E$157,2,FALSE)</f>
        <v>New Hampshire</v>
      </c>
      <c r="P2915" s="19" t="str">
        <f>VLOOKUP(Coffee_data[[#This Row],[Area Code]],Location!$B$1:$E$157,3,FALSE)</f>
        <v>East</v>
      </c>
      <c r="Q2915" s="19" t="str">
        <f>VLOOKUP(Coffee_data[[#This Row],[Area Code]],Location!$B$1:$E$157,4,FALSE)</f>
        <v>Small Market</v>
      </c>
      <c r="R2915" s="56" t="str">
        <f>HLOOKUP(Coffee_data[[#This Row],[ProductId]],Product!$B$4:$O$7,2,FALSE)</f>
        <v>Regular</v>
      </c>
      <c r="S2915" s="56" t="str">
        <f>HLOOKUP(Coffee_data[[#This Row],[ProductId]],Product!$B$4:$O$7,3,FALSE)</f>
        <v>Coffee</v>
      </c>
      <c r="T2915" s="56" t="str">
        <f>HLOOKUP(Coffee_data[[#This Row],[ProductId]],Product!$B$4:$O$7,4,FALSE)</f>
        <v>Amaretto</v>
      </c>
    </row>
    <row r="2916" spans="1:20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38</v>
      </c>
      <c r="J2916">
        <v>80</v>
      </c>
      <c r="K2916">
        <v>120</v>
      </c>
      <c r="L2916">
        <v>603</v>
      </c>
      <c r="M2916">
        <v>2</v>
      </c>
      <c r="N2916" s="2">
        <v>42124</v>
      </c>
      <c r="O2916" s="19" t="str">
        <f>VLOOKUP(Coffee_data[[#This Row],[Area Code]],Location!$B$1:$E$157,2,FALSE)</f>
        <v>New Hampshire</v>
      </c>
      <c r="P2916" s="19" t="str">
        <f>VLOOKUP(Coffee_data[[#This Row],[Area Code]],Location!$B$1:$E$157,3,FALSE)</f>
        <v>East</v>
      </c>
      <c r="Q2916" s="19" t="str">
        <f>VLOOKUP(Coffee_data[[#This Row],[Area Code]],Location!$B$1:$E$157,4,FALSE)</f>
        <v>Small Market</v>
      </c>
      <c r="R2916" s="56" t="str">
        <f>HLOOKUP(Coffee_data[[#This Row],[ProductId]],Product!$B$4:$O$7,2,FALSE)</f>
        <v>Regular</v>
      </c>
      <c r="S2916" s="56" t="str">
        <f>HLOOKUP(Coffee_data[[#This Row],[ProductId]],Product!$B$4:$O$7,3,FALSE)</f>
        <v>Coffee</v>
      </c>
      <c r="T2916" s="56" t="str">
        <f>HLOOKUP(Coffee_data[[#This Row],[ProductId]],Product!$B$4:$O$7,4,FALSE)</f>
        <v>Columbian</v>
      </c>
    </row>
    <row r="2917" spans="1:20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105</v>
      </c>
      <c r="L2917">
        <v>603</v>
      </c>
      <c r="M2917">
        <v>5</v>
      </c>
      <c r="N2917" s="2">
        <v>42124</v>
      </c>
      <c r="O2917" s="19" t="str">
        <f>VLOOKUP(Coffee_data[[#This Row],[Area Code]],Location!$B$1:$E$157,2,FALSE)</f>
        <v>New Hampshire</v>
      </c>
      <c r="P2917" s="19" t="str">
        <f>VLOOKUP(Coffee_data[[#This Row],[Area Code]],Location!$B$1:$E$157,3,FALSE)</f>
        <v>East</v>
      </c>
      <c r="Q2917" s="19" t="str">
        <f>VLOOKUP(Coffee_data[[#This Row],[Area Code]],Location!$B$1:$E$157,4,FALSE)</f>
        <v>Small Market</v>
      </c>
      <c r="R2917" s="56" t="str">
        <f>HLOOKUP(Coffee_data[[#This Row],[ProductId]],Product!$B$4:$O$7,2,FALSE)</f>
        <v>Regular</v>
      </c>
      <c r="S2917" s="56" t="str">
        <f>HLOOKUP(Coffee_data[[#This Row],[ProductId]],Product!$B$4:$O$7,3,FALSE)</f>
        <v>Espresso</v>
      </c>
      <c r="T2917" s="56" t="str">
        <f>HLOOKUP(Coffee_data[[#This Row],[ProductId]],Product!$B$4:$O$7,4,FALSE)</f>
        <v>Caffe Mocha</v>
      </c>
    </row>
    <row r="2918" spans="1:20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37</v>
      </c>
      <c r="J2918">
        <v>40</v>
      </c>
      <c r="K2918">
        <v>77</v>
      </c>
      <c r="L2918">
        <v>603</v>
      </c>
      <c r="M2918">
        <v>7</v>
      </c>
      <c r="N2918" s="2">
        <v>42124</v>
      </c>
      <c r="O2918" s="19" t="str">
        <f>VLOOKUP(Coffee_data[[#This Row],[Area Code]],Location!$B$1:$E$157,2,FALSE)</f>
        <v>New Hampshire</v>
      </c>
      <c r="P2918" s="19" t="str">
        <f>VLOOKUP(Coffee_data[[#This Row],[Area Code]],Location!$B$1:$E$157,3,FALSE)</f>
        <v>East</v>
      </c>
      <c r="Q2918" s="19" t="str">
        <f>VLOOKUP(Coffee_data[[#This Row],[Area Code]],Location!$B$1:$E$157,4,FALSE)</f>
        <v>Small Market</v>
      </c>
      <c r="R2918" s="56" t="str">
        <f>HLOOKUP(Coffee_data[[#This Row],[ProductId]],Product!$B$4:$O$7,2,FALSE)</f>
        <v>Regular</v>
      </c>
      <c r="S2918" s="56" t="str">
        <f>HLOOKUP(Coffee_data[[#This Row],[ProductId]],Product!$B$4:$O$7,3,FALSE)</f>
        <v>Espresso</v>
      </c>
      <c r="T2918" s="56" t="str">
        <f>HLOOKUP(Coffee_data[[#This Row],[ProductId]],Product!$B$4:$O$7,4,FALSE)</f>
        <v>Regular Espresso</v>
      </c>
    </row>
    <row r="2919" spans="1:20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103</v>
      </c>
      <c r="J2919">
        <v>130</v>
      </c>
      <c r="K2919">
        <v>233</v>
      </c>
      <c r="L2919">
        <v>212</v>
      </c>
      <c r="M2919">
        <v>13</v>
      </c>
      <c r="N2919" s="2">
        <v>42124</v>
      </c>
      <c r="O2919" s="19" t="str">
        <f>VLOOKUP(Coffee_data[[#This Row],[Area Code]],Location!$B$1:$E$157,2,FALSE)</f>
        <v>New York</v>
      </c>
      <c r="P2919" s="19" t="str">
        <f>VLOOKUP(Coffee_data[[#This Row],[Area Code]],Location!$B$1:$E$157,3,FALSE)</f>
        <v>East</v>
      </c>
      <c r="Q2919" s="19" t="str">
        <f>VLOOKUP(Coffee_data[[#This Row],[Area Code]],Location!$B$1:$E$157,4,FALSE)</f>
        <v>Major Market</v>
      </c>
      <c r="R2919" s="56" t="str">
        <f>HLOOKUP(Coffee_data[[#This Row],[ProductId]],Product!$B$4:$O$7,2,FALSE)</f>
        <v>Regular</v>
      </c>
      <c r="S2919" s="56" t="str">
        <f>HLOOKUP(Coffee_data[[#This Row],[ProductId]],Product!$B$4:$O$7,3,FALSE)</f>
        <v>Tea</v>
      </c>
      <c r="T2919" s="56" t="str">
        <f>HLOOKUP(Coffee_data[[#This Row],[ProductId]],Product!$B$4:$O$7,4,FALSE)</f>
        <v>Green Tea</v>
      </c>
    </row>
    <row r="2920" spans="1:20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160</v>
      </c>
      <c r="J2920">
        <v>300</v>
      </c>
      <c r="K2920">
        <v>509</v>
      </c>
      <c r="L2920">
        <v>518</v>
      </c>
      <c r="M2920">
        <v>9</v>
      </c>
      <c r="N2920" s="2">
        <v>42124</v>
      </c>
      <c r="O2920" s="19" t="str">
        <f>VLOOKUP(Coffee_data[[#This Row],[Area Code]],Location!$B$1:$E$157,2,FALSE)</f>
        <v>New York</v>
      </c>
      <c r="P2920" s="19" t="str">
        <f>VLOOKUP(Coffee_data[[#This Row],[Area Code]],Location!$B$1:$E$157,3,FALSE)</f>
        <v>East</v>
      </c>
      <c r="Q2920" s="19" t="str">
        <f>VLOOKUP(Coffee_data[[#This Row],[Area Code]],Location!$B$1:$E$157,4,FALSE)</f>
        <v>Major Market</v>
      </c>
      <c r="R2920" s="56" t="str">
        <f>HLOOKUP(Coffee_data[[#This Row],[ProductId]],Product!$B$4:$O$7,2,FALSE)</f>
        <v>Decaf</v>
      </c>
      <c r="S2920" s="56" t="str">
        <f>HLOOKUP(Coffee_data[[#This Row],[ProductId]],Product!$B$4:$O$7,3,FALSE)</f>
        <v>Herbal Tea</v>
      </c>
      <c r="T2920" s="56" t="str">
        <f>HLOOKUP(Coffee_data[[#This Row],[ProductId]],Product!$B$4:$O$7,4,FALSE)</f>
        <v>Lemon</v>
      </c>
    </row>
    <row r="2921" spans="1:20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181</v>
      </c>
      <c r="J2921">
        <v>-20</v>
      </c>
      <c r="K2921">
        <v>140</v>
      </c>
      <c r="L2921">
        <v>607</v>
      </c>
      <c r="M2921">
        <v>10</v>
      </c>
      <c r="N2921" s="2">
        <v>42124</v>
      </c>
      <c r="O2921" s="19" t="str">
        <f>VLOOKUP(Coffee_data[[#This Row],[Area Code]],Location!$B$1:$E$157,2,FALSE)</f>
        <v>New York</v>
      </c>
      <c r="P2921" s="19" t="str">
        <f>VLOOKUP(Coffee_data[[#This Row],[Area Code]],Location!$B$1:$E$157,3,FALSE)</f>
        <v>East</v>
      </c>
      <c r="Q2921" s="19" t="str">
        <f>VLOOKUP(Coffee_data[[#This Row],[Area Code]],Location!$B$1:$E$157,4,FALSE)</f>
        <v>Major Market</v>
      </c>
      <c r="R2921" s="56" t="str">
        <f>HLOOKUP(Coffee_data[[#This Row],[ProductId]],Product!$B$4:$O$7,2,FALSE)</f>
        <v>Decaf</v>
      </c>
      <c r="S2921" s="56" t="str">
        <f>HLOOKUP(Coffee_data[[#This Row],[ProductId]],Product!$B$4:$O$7,3,FALSE)</f>
        <v>Herbal Tea</v>
      </c>
      <c r="T2921" s="56" t="str">
        <f>HLOOKUP(Coffee_data[[#This Row],[ProductId]],Product!$B$4:$O$7,4,FALSE)</f>
        <v>Mint</v>
      </c>
    </row>
    <row r="2922" spans="1:20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281</v>
      </c>
      <c r="L2922">
        <v>516</v>
      </c>
      <c r="M2922">
        <v>11</v>
      </c>
      <c r="N2922" s="2">
        <v>42124</v>
      </c>
      <c r="O2922" s="19" t="str">
        <f>VLOOKUP(Coffee_data[[#This Row],[Area Code]],Location!$B$1:$E$157,2,FALSE)</f>
        <v>New York</v>
      </c>
      <c r="P2922" s="19" t="str">
        <f>VLOOKUP(Coffee_data[[#This Row],[Area Code]],Location!$B$1:$E$157,3,FALSE)</f>
        <v>East</v>
      </c>
      <c r="Q2922" s="19" t="str">
        <f>VLOOKUP(Coffee_data[[#This Row],[Area Code]],Location!$B$1:$E$157,4,FALSE)</f>
        <v>Major Market</v>
      </c>
      <c r="R2922" s="56" t="str">
        <f>HLOOKUP(Coffee_data[[#This Row],[ProductId]],Product!$B$4:$O$7,2,FALSE)</f>
        <v>Regular</v>
      </c>
      <c r="S2922" s="56" t="str">
        <f>HLOOKUP(Coffee_data[[#This Row],[ProductId]],Product!$B$4:$O$7,3,FALSE)</f>
        <v>Tea</v>
      </c>
      <c r="T2922" s="56" t="str">
        <f>HLOOKUP(Coffee_data[[#This Row],[ProductId]],Product!$B$4:$O$7,4,FALSE)</f>
        <v>Darjeeling</v>
      </c>
    </row>
    <row r="2923" spans="1:20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84</v>
      </c>
      <c r="J2923">
        <v>160</v>
      </c>
      <c r="K2923">
        <v>282</v>
      </c>
      <c r="L2923">
        <v>646</v>
      </c>
      <c r="M2923">
        <v>12</v>
      </c>
      <c r="N2923" s="2">
        <v>42124</v>
      </c>
      <c r="O2923" s="19" t="str">
        <f>VLOOKUP(Coffee_data[[#This Row],[Area Code]],Location!$B$1:$E$157,2,FALSE)</f>
        <v>New York</v>
      </c>
      <c r="P2923" s="19" t="str">
        <f>VLOOKUP(Coffee_data[[#This Row],[Area Code]],Location!$B$1:$E$157,3,FALSE)</f>
        <v>East</v>
      </c>
      <c r="Q2923" s="19" t="str">
        <f>VLOOKUP(Coffee_data[[#This Row],[Area Code]],Location!$B$1:$E$157,4,FALSE)</f>
        <v>Major Market</v>
      </c>
      <c r="R2923" s="56" t="str">
        <f>HLOOKUP(Coffee_data[[#This Row],[ProductId]],Product!$B$4:$O$7,2,FALSE)</f>
        <v>Regular</v>
      </c>
      <c r="S2923" s="56" t="str">
        <f>HLOOKUP(Coffee_data[[#This Row],[ProductId]],Product!$B$4:$O$7,3,FALSE)</f>
        <v>Tea</v>
      </c>
      <c r="T2923" s="56" t="str">
        <f>HLOOKUP(Coffee_data[[#This Row],[ProductId]],Product!$B$4:$O$7,4,FALSE)</f>
        <v>Earl Grey</v>
      </c>
    </row>
    <row r="2924" spans="1:20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202</v>
      </c>
      <c r="J2924">
        <v>430</v>
      </c>
      <c r="K2924">
        <v>708</v>
      </c>
      <c r="L2924">
        <v>646</v>
      </c>
      <c r="M2924">
        <v>2</v>
      </c>
      <c r="N2924" s="2">
        <v>42124</v>
      </c>
      <c r="O2924" s="19" t="str">
        <f>VLOOKUP(Coffee_data[[#This Row],[Area Code]],Location!$B$1:$E$157,2,FALSE)</f>
        <v>New York</v>
      </c>
      <c r="P2924" s="19" t="str">
        <f>VLOOKUP(Coffee_data[[#This Row],[Area Code]],Location!$B$1:$E$157,3,FALSE)</f>
        <v>East</v>
      </c>
      <c r="Q2924" s="19" t="str">
        <f>VLOOKUP(Coffee_data[[#This Row],[Area Code]],Location!$B$1:$E$157,4,FALSE)</f>
        <v>Major Market</v>
      </c>
      <c r="R2924" s="56" t="str">
        <f>HLOOKUP(Coffee_data[[#This Row],[ProductId]],Product!$B$4:$O$7,2,FALSE)</f>
        <v>Regular</v>
      </c>
      <c r="S2924" s="56" t="str">
        <f>HLOOKUP(Coffee_data[[#This Row],[ProductId]],Product!$B$4:$O$7,3,FALSE)</f>
        <v>Coffee</v>
      </c>
      <c r="T2924" s="56" t="str">
        <f>HLOOKUP(Coffee_data[[#This Row],[ProductId]],Product!$B$4:$O$7,4,FALSE)</f>
        <v>Columbian</v>
      </c>
    </row>
    <row r="2925" spans="1:20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119</v>
      </c>
      <c r="J2925">
        <v>-50</v>
      </c>
      <c r="K2925">
        <v>65</v>
      </c>
      <c r="L2925">
        <v>646</v>
      </c>
      <c r="M2925">
        <v>5</v>
      </c>
      <c r="N2925" s="2">
        <v>42124</v>
      </c>
      <c r="O2925" s="19" t="str">
        <f>VLOOKUP(Coffee_data[[#This Row],[Area Code]],Location!$B$1:$E$157,2,FALSE)</f>
        <v>New York</v>
      </c>
      <c r="P2925" s="19" t="str">
        <f>VLOOKUP(Coffee_data[[#This Row],[Area Code]],Location!$B$1:$E$157,3,FALSE)</f>
        <v>East</v>
      </c>
      <c r="Q2925" s="19" t="str">
        <f>VLOOKUP(Coffee_data[[#This Row],[Area Code]],Location!$B$1:$E$157,4,FALSE)</f>
        <v>Major Market</v>
      </c>
      <c r="R2925" s="56" t="str">
        <f>HLOOKUP(Coffee_data[[#This Row],[ProductId]],Product!$B$4:$O$7,2,FALSE)</f>
        <v>Regular</v>
      </c>
      <c r="S2925" s="56" t="str">
        <f>HLOOKUP(Coffee_data[[#This Row],[ProductId]],Product!$B$4:$O$7,3,FALSE)</f>
        <v>Espresso</v>
      </c>
      <c r="T2925" s="56" t="str">
        <f>HLOOKUP(Coffee_data[[#This Row],[ProductId]],Product!$B$4:$O$7,4,FALSE)</f>
        <v>Caffe Mocha</v>
      </c>
    </row>
    <row r="2926" spans="1:20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207</v>
      </c>
      <c r="J2926">
        <v>290</v>
      </c>
      <c r="K2926">
        <v>537</v>
      </c>
      <c r="L2926">
        <v>516</v>
      </c>
      <c r="M2926">
        <v>7</v>
      </c>
      <c r="N2926" s="2">
        <v>42124</v>
      </c>
      <c r="O2926" s="19" t="str">
        <f>VLOOKUP(Coffee_data[[#This Row],[Area Code]],Location!$B$1:$E$157,2,FALSE)</f>
        <v>New York</v>
      </c>
      <c r="P2926" s="19" t="str">
        <f>VLOOKUP(Coffee_data[[#This Row],[Area Code]],Location!$B$1:$E$157,3,FALSE)</f>
        <v>East</v>
      </c>
      <c r="Q2926" s="19" t="str">
        <f>VLOOKUP(Coffee_data[[#This Row],[Area Code]],Location!$B$1:$E$157,4,FALSE)</f>
        <v>Major Market</v>
      </c>
      <c r="R2926" s="56" t="str">
        <f>HLOOKUP(Coffee_data[[#This Row],[ProductId]],Product!$B$4:$O$7,2,FALSE)</f>
        <v>Regular</v>
      </c>
      <c r="S2926" s="56" t="str">
        <f>HLOOKUP(Coffee_data[[#This Row],[ProductId]],Product!$B$4:$O$7,3,FALSE)</f>
        <v>Espresso</v>
      </c>
      <c r="T2926" s="56" t="str">
        <f>HLOOKUP(Coffee_data[[#This Row],[ProductId]],Product!$B$4:$O$7,4,FALSE)</f>
        <v>Regular Espresso</v>
      </c>
    </row>
    <row r="2927" spans="1:20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48</v>
      </c>
      <c r="J2927">
        <v>60</v>
      </c>
      <c r="K2927">
        <v>92</v>
      </c>
      <c r="L2927">
        <v>985</v>
      </c>
      <c r="M2927">
        <v>8</v>
      </c>
      <c r="N2927" s="2">
        <v>42124</v>
      </c>
      <c r="O2927" s="19" t="str">
        <f>VLOOKUP(Coffee_data[[#This Row],[Area Code]],Location!$B$1:$E$157,2,FALSE)</f>
        <v>Louisiana</v>
      </c>
      <c r="P2927" s="19" t="str">
        <f>VLOOKUP(Coffee_data[[#This Row],[Area Code]],Location!$B$1:$E$157,3,FALSE)</f>
        <v>South</v>
      </c>
      <c r="Q2927" s="19" t="str">
        <f>VLOOKUP(Coffee_data[[#This Row],[Area Code]],Location!$B$1:$E$157,4,FALSE)</f>
        <v>Small Market</v>
      </c>
      <c r="R2927" s="56" t="str">
        <f>HLOOKUP(Coffee_data[[#This Row],[ProductId]],Product!$B$4:$O$7,2,FALSE)</f>
        <v>Decaf</v>
      </c>
      <c r="S2927" s="56" t="str">
        <f>HLOOKUP(Coffee_data[[#This Row],[ProductId]],Product!$B$4:$O$7,3,FALSE)</f>
        <v>Herbal Tea</v>
      </c>
      <c r="T2927" s="56" t="str">
        <f>HLOOKUP(Coffee_data[[#This Row],[ProductId]],Product!$B$4:$O$7,4,FALSE)</f>
        <v>Chamomile</v>
      </c>
    </row>
    <row r="2928" spans="1:20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169</v>
      </c>
      <c r="L2928">
        <v>337</v>
      </c>
      <c r="M2928">
        <v>9</v>
      </c>
      <c r="N2928" s="2">
        <v>42124</v>
      </c>
      <c r="O2928" s="19" t="str">
        <f>VLOOKUP(Coffee_data[[#This Row],[Area Code]],Location!$B$1:$E$157,2,FALSE)</f>
        <v>Louisiana</v>
      </c>
      <c r="P2928" s="19" t="str">
        <f>VLOOKUP(Coffee_data[[#This Row],[Area Code]],Location!$B$1:$E$157,3,FALSE)</f>
        <v>South</v>
      </c>
      <c r="Q2928" s="19" t="str">
        <f>VLOOKUP(Coffee_data[[#This Row],[Area Code]],Location!$B$1:$E$157,4,FALSE)</f>
        <v>Small Market</v>
      </c>
      <c r="R2928" s="56" t="str">
        <f>HLOOKUP(Coffee_data[[#This Row],[ProductId]],Product!$B$4:$O$7,2,FALSE)</f>
        <v>Decaf</v>
      </c>
      <c r="S2928" s="56" t="str">
        <f>HLOOKUP(Coffee_data[[#This Row],[ProductId]],Product!$B$4:$O$7,3,FALSE)</f>
        <v>Herbal Tea</v>
      </c>
      <c r="T2928" s="56" t="str">
        <f>HLOOKUP(Coffee_data[[#This Row],[ProductId]],Product!$B$4:$O$7,4,FALSE)</f>
        <v>Lemon</v>
      </c>
    </row>
    <row r="2929" spans="1:20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52</v>
      </c>
      <c r="J2929">
        <v>70</v>
      </c>
      <c r="K2929">
        <v>118</v>
      </c>
      <c r="L2929">
        <v>318</v>
      </c>
      <c r="M2929">
        <v>2</v>
      </c>
      <c r="N2929" s="2">
        <v>42124</v>
      </c>
      <c r="O2929" s="19" t="str">
        <f>VLOOKUP(Coffee_data[[#This Row],[Area Code]],Location!$B$1:$E$157,2,FALSE)</f>
        <v>Louisiana</v>
      </c>
      <c r="P2929" s="19" t="str">
        <f>VLOOKUP(Coffee_data[[#This Row],[Area Code]],Location!$B$1:$E$157,3,FALSE)</f>
        <v>South</v>
      </c>
      <c r="Q2929" s="19" t="str">
        <f>VLOOKUP(Coffee_data[[#This Row],[Area Code]],Location!$B$1:$E$157,4,FALSE)</f>
        <v>Small Market</v>
      </c>
      <c r="R2929" s="56" t="str">
        <f>HLOOKUP(Coffee_data[[#This Row],[ProductId]],Product!$B$4:$O$7,2,FALSE)</f>
        <v>Regular</v>
      </c>
      <c r="S2929" s="56" t="str">
        <f>HLOOKUP(Coffee_data[[#This Row],[ProductId]],Product!$B$4:$O$7,3,FALSE)</f>
        <v>Coffee</v>
      </c>
      <c r="T2929" s="56" t="str">
        <f>HLOOKUP(Coffee_data[[#This Row],[ProductId]],Product!$B$4:$O$7,4,FALSE)</f>
        <v>Columbian</v>
      </c>
    </row>
    <row r="2930" spans="1:20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63</v>
      </c>
      <c r="J2930">
        <v>100</v>
      </c>
      <c r="K2930">
        <v>163</v>
      </c>
      <c r="L2930">
        <v>337</v>
      </c>
      <c r="M2930">
        <v>3</v>
      </c>
      <c r="N2930" s="2">
        <v>42124</v>
      </c>
      <c r="O2930" s="19" t="str">
        <f>VLOOKUP(Coffee_data[[#This Row],[Area Code]],Location!$B$1:$E$157,2,FALSE)</f>
        <v>Louisiana</v>
      </c>
      <c r="P2930" s="19" t="str">
        <f>VLOOKUP(Coffee_data[[#This Row],[Area Code]],Location!$B$1:$E$157,3,FALSE)</f>
        <v>South</v>
      </c>
      <c r="Q2930" s="19" t="str">
        <f>VLOOKUP(Coffee_data[[#This Row],[Area Code]],Location!$B$1:$E$157,4,FALSE)</f>
        <v>Small Market</v>
      </c>
      <c r="R2930" s="56" t="str">
        <f>HLOOKUP(Coffee_data[[#This Row],[ProductId]],Product!$B$4:$O$7,2,FALSE)</f>
        <v>Decaf</v>
      </c>
      <c r="S2930" s="56" t="str">
        <f>HLOOKUP(Coffee_data[[#This Row],[ProductId]],Product!$B$4:$O$7,3,FALSE)</f>
        <v>Coffee</v>
      </c>
      <c r="T2930" s="56" t="str">
        <f>HLOOKUP(Coffee_data[[#This Row],[ProductId]],Product!$B$4:$O$7,4,FALSE)</f>
        <v>Decaf Irish Cream</v>
      </c>
    </row>
    <row r="2931" spans="1:20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134</v>
      </c>
      <c r="L2931">
        <v>985</v>
      </c>
      <c r="M2931">
        <v>4</v>
      </c>
      <c r="N2931" s="2">
        <v>42124</v>
      </c>
      <c r="O2931" s="19" t="str">
        <f>VLOOKUP(Coffee_data[[#This Row],[Area Code]],Location!$B$1:$E$157,2,FALSE)</f>
        <v>Louisiana</v>
      </c>
      <c r="P2931" s="19" t="str">
        <f>VLOOKUP(Coffee_data[[#This Row],[Area Code]],Location!$B$1:$E$157,3,FALSE)</f>
        <v>South</v>
      </c>
      <c r="Q2931" s="19" t="str">
        <f>VLOOKUP(Coffee_data[[#This Row],[Area Code]],Location!$B$1:$E$157,4,FALSE)</f>
        <v>Small Market</v>
      </c>
      <c r="R2931" s="56" t="str">
        <f>HLOOKUP(Coffee_data[[#This Row],[ProductId]],Product!$B$4:$O$7,2,FALSE)</f>
        <v>Regular</v>
      </c>
      <c r="S2931" s="56" t="str">
        <f>HLOOKUP(Coffee_data[[#This Row],[ProductId]],Product!$B$4:$O$7,3,FALSE)</f>
        <v>Espresso</v>
      </c>
      <c r="T2931" s="56" t="str">
        <f>HLOOKUP(Coffee_data[[#This Row],[ProductId]],Product!$B$4:$O$7,4,FALSE)</f>
        <v>Caffe Latte</v>
      </c>
    </row>
    <row r="2932" spans="1:20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45</v>
      </c>
      <c r="J2932">
        <v>70</v>
      </c>
      <c r="K2932">
        <v>115</v>
      </c>
      <c r="L2932">
        <v>985</v>
      </c>
      <c r="M2932">
        <v>5</v>
      </c>
      <c r="N2932" s="2">
        <v>42124</v>
      </c>
      <c r="O2932" s="19" t="str">
        <f>VLOOKUP(Coffee_data[[#This Row],[Area Code]],Location!$B$1:$E$157,2,FALSE)</f>
        <v>Louisiana</v>
      </c>
      <c r="P2932" s="19" t="str">
        <f>VLOOKUP(Coffee_data[[#This Row],[Area Code]],Location!$B$1:$E$157,3,FALSE)</f>
        <v>South</v>
      </c>
      <c r="Q2932" s="19" t="str">
        <f>VLOOKUP(Coffee_data[[#This Row],[Area Code]],Location!$B$1:$E$157,4,FALSE)</f>
        <v>Small Market</v>
      </c>
      <c r="R2932" s="56" t="str">
        <f>HLOOKUP(Coffee_data[[#This Row],[ProductId]],Product!$B$4:$O$7,2,FALSE)</f>
        <v>Regular</v>
      </c>
      <c r="S2932" s="56" t="str">
        <f>HLOOKUP(Coffee_data[[#This Row],[ProductId]],Product!$B$4:$O$7,3,FALSE)</f>
        <v>Espresso</v>
      </c>
      <c r="T2932" s="56" t="str">
        <f>HLOOKUP(Coffee_data[[#This Row],[ProductId]],Product!$B$4:$O$7,4,FALSE)</f>
        <v>Caffe Mocha</v>
      </c>
    </row>
    <row r="2933" spans="1:20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24</v>
      </c>
      <c r="J2933">
        <v>60</v>
      </c>
      <c r="K2933">
        <v>96</v>
      </c>
      <c r="L2933">
        <v>225</v>
      </c>
      <c r="M2933">
        <v>6</v>
      </c>
      <c r="N2933" s="2">
        <v>42124</v>
      </c>
      <c r="O2933" s="19" t="str">
        <f>VLOOKUP(Coffee_data[[#This Row],[Area Code]],Location!$B$1:$E$157,2,FALSE)</f>
        <v>Louisiana</v>
      </c>
      <c r="P2933" s="19" t="str">
        <f>VLOOKUP(Coffee_data[[#This Row],[Area Code]],Location!$B$1:$E$157,3,FALSE)</f>
        <v>South</v>
      </c>
      <c r="Q2933" s="19" t="str">
        <f>VLOOKUP(Coffee_data[[#This Row],[Area Code]],Location!$B$1:$E$157,4,FALSE)</f>
        <v>Small Market</v>
      </c>
      <c r="R2933" s="56" t="str">
        <f>HLOOKUP(Coffee_data[[#This Row],[ProductId]],Product!$B$4:$O$7,2,FALSE)</f>
        <v>Decaf</v>
      </c>
      <c r="S2933" s="56" t="str">
        <f>HLOOKUP(Coffee_data[[#This Row],[ProductId]],Product!$B$4:$O$7,3,FALSE)</f>
        <v>Espresso</v>
      </c>
      <c r="T2933" s="56" t="str">
        <f>HLOOKUP(Coffee_data[[#This Row],[ProductId]],Product!$B$4:$O$7,4,FALSE)</f>
        <v>Decaf Espresso</v>
      </c>
    </row>
    <row r="2934" spans="1:20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42124</v>
      </c>
      <c r="O2934" s="19" t="str">
        <f>VLOOKUP(Coffee_data[[#This Row],[Area Code]],Location!$B$1:$E$157,2,FALSE)</f>
        <v>New Mexico</v>
      </c>
      <c r="P2934" s="19" t="str">
        <f>VLOOKUP(Coffee_data[[#This Row],[Area Code]],Location!$B$1:$E$157,3,FALSE)</f>
        <v>South</v>
      </c>
      <c r="Q2934" s="19" t="str">
        <f>VLOOKUP(Coffee_data[[#This Row],[Area Code]],Location!$B$1:$E$157,4,FALSE)</f>
        <v>Small Market</v>
      </c>
      <c r="R2934" s="56" t="str">
        <f>HLOOKUP(Coffee_data[[#This Row],[ProductId]],Product!$B$4:$O$7,2,FALSE)</f>
        <v>Decaf</v>
      </c>
      <c r="S2934" s="56" t="str">
        <f>HLOOKUP(Coffee_data[[#This Row],[ProductId]],Product!$B$4:$O$7,3,FALSE)</f>
        <v>Herbal Tea</v>
      </c>
      <c r="T2934" s="56" t="str">
        <f>HLOOKUP(Coffee_data[[#This Row],[ProductId]],Product!$B$4:$O$7,4,FALSE)</f>
        <v>Chamomile</v>
      </c>
    </row>
    <row r="2935" spans="1:20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42124</v>
      </c>
      <c r="O2935" s="19" t="str">
        <f>VLOOKUP(Coffee_data[[#This Row],[Area Code]],Location!$B$1:$E$157,2,FALSE)</f>
        <v>New Mexico</v>
      </c>
      <c r="P2935" s="19" t="str">
        <f>VLOOKUP(Coffee_data[[#This Row],[Area Code]],Location!$B$1:$E$157,3,FALSE)</f>
        <v>South</v>
      </c>
      <c r="Q2935" s="19" t="str">
        <f>VLOOKUP(Coffee_data[[#This Row],[Area Code]],Location!$B$1:$E$157,4,FALSE)</f>
        <v>Small Market</v>
      </c>
      <c r="R2935" s="56" t="str">
        <f>HLOOKUP(Coffee_data[[#This Row],[ProductId]],Product!$B$4:$O$7,2,FALSE)</f>
        <v>Decaf</v>
      </c>
      <c r="S2935" s="56" t="str">
        <f>HLOOKUP(Coffee_data[[#This Row],[ProductId]],Product!$B$4:$O$7,3,FALSE)</f>
        <v>Herbal Tea</v>
      </c>
      <c r="T2935" s="56" t="str">
        <f>HLOOKUP(Coffee_data[[#This Row],[ProductId]],Product!$B$4:$O$7,4,FALSE)</f>
        <v>Lemon</v>
      </c>
    </row>
    <row r="2936" spans="1:20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58</v>
      </c>
      <c r="J2936">
        <v>100</v>
      </c>
      <c r="K2936">
        <v>158</v>
      </c>
      <c r="L2936">
        <v>505</v>
      </c>
      <c r="M2936">
        <v>2</v>
      </c>
      <c r="N2936" s="2">
        <v>42124</v>
      </c>
      <c r="O2936" s="19" t="str">
        <f>VLOOKUP(Coffee_data[[#This Row],[Area Code]],Location!$B$1:$E$157,2,FALSE)</f>
        <v>New Mexico</v>
      </c>
      <c r="P2936" s="19" t="str">
        <f>VLOOKUP(Coffee_data[[#This Row],[Area Code]],Location!$B$1:$E$157,3,FALSE)</f>
        <v>South</v>
      </c>
      <c r="Q2936" s="19" t="str">
        <f>VLOOKUP(Coffee_data[[#This Row],[Area Code]],Location!$B$1:$E$157,4,FALSE)</f>
        <v>Small Market</v>
      </c>
      <c r="R2936" s="56" t="str">
        <f>HLOOKUP(Coffee_data[[#This Row],[ProductId]],Product!$B$4:$O$7,2,FALSE)</f>
        <v>Regular</v>
      </c>
      <c r="S2936" s="56" t="str">
        <f>HLOOKUP(Coffee_data[[#This Row],[ProductId]],Product!$B$4:$O$7,3,FALSE)</f>
        <v>Coffee</v>
      </c>
      <c r="T2936" s="56" t="str">
        <f>HLOOKUP(Coffee_data[[#This Row],[ProductId]],Product!$B$4:$O$7,4,FALSE)</f>
        <v>Columbian</v>
      </c>
    </row>
    <row r="2937" spans="1:20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167</v>
      </c>
      <c r="L2937">
        <v>505</v>
      </c>
      <c r="M2937">
        <v>3</v>
      </c>
      <c r="N2937" s="2">
        <v>42124</v>
      </c>
      <c r="O2937" s="19" t="str">
        <f>VLOOKUP(Coffee_data[[#This Row],[Area Code]],Location!$B$1:$E$157,2,FALSE)</f>
        <v>New Mexico</v>
      </c>
      <c r="P2937" s="19" t="str">
        <f>VLOOKUP(Coffee_data[[#This Row],[Area Code]],Location!$B$1:$E$157,3,FALSE)</f>
        <v>South</v>
      </c>
      <c r="Q2937" s="19" t="str">
        <f>VLOOKUP(Coffee_data[[#This Row],[Area Code]],Location!$B$1:$E$157,4,FALSE)</f>
        <v>Small Market</v>
      </c>
      <c r="R2937" s="56" t="str">
        <f>HLOOKUP(Coffee_data[[#This Row],[ProductId]],Product!$B$4:$O$7,2,FALSE)</f>
        <v>Decaf</v>
      </c>
      <c r="S2937" s="56" t="str">
        <f>HLOOKUP(Coffee_data[[#This Row],[ProductId]],Product!$B$4:$O$7,3,FALSE)</f>
        <v>Coffee</v>
      </c>
      <c r="T2937" s="56" t="str">
        <f>HLOOKUP(Coffee_data[[#This Row],[ProductId]],Product!$B$4:$O$7,4,FALSE)</f>
        <v>Decaf Irish Cream</v>
      </c>
    </row>
    <row r="2938" spans="1:20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42124</v>
      </c>
      <c r="O2938" s="19" t="str">
        <f>VLOOKUP(Coffee_data[[#This Row],[Area Code]],Location!$B$1:$E$157,2,FALSE)</f>
        <v>New Mexico</v>
      </c>
      <c r="P2938" s="19" t="str">
        <f>VLOOKUP(Coffee_data[[#This Row],[Area Code]],Location!$B$1:$E$157,3,FALSE)</f>
        <v>South</v>
      </c>
      <c r="Q2938" s="19" t="str">
        <f>VLOOKUP(Coffee_data[[#This Row],[Area Code]],Location!$B$1:$E$157,4,FALSE)</f>
        <v>Small Market</v>
      </c>
      <c r="R2938" s="56" t="str">
        <f>HLOOKUP(Coffee_data[[#This Row],[ProductId]],Product!$B$4:$O$7,2,FALSE)</f>
        <v>Regular</v>
      </c>
      <c r="S2938" s="56" t="str">
        <f>HLOOKUP(Coffee_data[[#This Row],[ProductId]],Product!$B$4:$O$7,3,FALSE)</f>
        <v>Espresso</v>
      </c>
      <c r="T2938" s="56" t="str">
        <f>HLOOKUP(Coffee_data[[#This Row],[ProductId]],Product!$B$4:$O$7,4,FALSE)</f>
        <v>Caffe Latte</v>
      </c>
    </row>
    <row r="2939" spans="1:20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42124</v>
      </c>
      <c r="O2939" s="19" t="str">
        <f>VLOOKUP(Coffee_data[[#This Row],[Area Code]],Location!$B$1:$E$157,2,FALSE)</f>
        <v>New Mexico</v>
      </c>
      <c r="P2939" s="19" t="str">
        <f>VLOOKUP(Coffee_data[[#This Row],[Area Code]],Location!$B$1:$E$157,3,FALSE)</f>
        <v>South</v>
      </c>
      <c r="Q2939" s="19" t="str">
        <f>VLOOKUP(Coffee_data[[#This Row],[Area Code]],Location!$B$1:$E$157,4,FALSE)</f>
        <v>Small Market</v>
      </c>
      <c r="R2939" s="56" t="str">
        <f>HLOOKUP(Coffee_data[[#This Row],[ProductId]],Product!$B$4:$O$7,2,FALSE)</f>
        <v>Regular</v>
      </c>
      <c r="S2939" s="56" t="str">
        <f>HLOOKUP(Coffee_data[[#This Row],[ProductId]],Product!$B$4:$O$7,3,FALSE)</f>
        <v>Espresso</v>
      </c>
      <c r="T2939" s="56" t="str">
        <f>HLOOKUP(Coffee_data[[#This Row],[ProductId]],Product!$B$4:$O$7,4,FALSE)</f>
        <v>Caffe Mocha</v>
      </c>
    </row>
    <row r="2940" spans="1:20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42124</v>
      </c>
      <c r="O2940" s="19" t="str">
        <f>VLOOKUP(Coffee_data[[#This Row],[Area Code]],Location!$B$1:$E$157,2,FALSE)</f>
        <v>New Mexico</v>
      </c>
      <c r="P2940" s="19" t="str">
        <f>VLOOKUP(Coffee_data[[#This Row],[Area Code]],Location!$B$1:$E$157,3,FALSE)</f>
        <v>South</v>
      </c>
      <c r="Q2940" s="19" t="str">
        <f>VLOOKUP(Coffee_data[[#This Row],[Area Code]],Location!$B$1:$E$157,4,FALSE)</f>
        <v>Small Market</v>
      </c>
      <c r="R2940" s="56" t="str">
        <f>HLOOKUP(Coffee_data[[#This Row],[ProductId]],Product!$B$4:$O$7,2,FALSE)</f>
        <v>Decaf</v>
      </c>
      <c r="S2940" s="56" t="str">
        <f>HLOOKUP(Coffee_data[[#This Row],[ProductId]],Product!$B$4:$O$7,3,FALSE)</f>
        <v>Espresso</v>
      </c>
      <c r="T2940" s="56" t="str">
        <f>HLOOKUP(Coffee_data[[#This Row],[ProductId]],Product!$B$4:$O$7,4,FALSE)</f>
        <v>Decaf Espresso</v>
      </c>
    </row>
    <row r="2941" spans="1:20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58</v>
      </c>
      <c r="J2941">
        <v>70</v>
      </c>
      <c r="K2941">
        <v>128</v>
      </c>
      <c r="L2941">
        <v>405</v>
      </c>
      <c r="M2941">
        <v>8</v>
      </c>
      <c r="N2941" s="2">
        <v>42124</v>
      </c>
      <c r="O2941" s="19" t="str">
        <f>VLOOKUP(Coffee_data[[#This Row],[Area Code]],Location!$B$1:$E$157,2,FALSE)</f>
        <v>Oklahoma</v>
      </c>
      <c r="P2941" s="19" t="str">
        <f>VLOOKUP(Coffee_data[[#This Row],[Area Code]],Location!$B$1:$E$157,3,FALSE)</f>
        <v>South</v>
      </c>
      <c r="Q2941" s="19" t="str">
        <f>VLOOKUP(Coffee_data[[#This Row],[Area Code]],Location!$B$1:$E$157,4,FALSE)</f>
        <v>Small Market</v>
      </c>
      <c r="R2941" s="56" t="str">
        <f>HLOOKUP(Coffee_data[[#This Row],[ProductId]],Product!$B$4:$O$7,2,FALSE)</f>
        <v>Decaf</v>
      </c>
      <c r="S2941" s="56" t="str">
        <f>HLOOKUP(Coffee_data[[#This Row],[ProductId]],Product!$B$4:$O$7,3,FALSE)</f>
        <v>Herbal Tea</v>
      </c>
      <c r="T2941" s="56" t="str">
        <f>HLOOKUP(Coffee_data[[#This Row],[ProductId]],Product!$B$4:$O$7,4,FALSE)</f>
        <v>Chamomile</v>
      </c>
    </row>
    <row r="2942" spans="1:20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42124</v>
      </c>
      <c r="O2942" s="19" t="str">
        <f>VLOOKUP(Coffee_data[[#This Row],[Area Code]],Location!$B$1:$E$157,2,FALSE)</f>
        <v>Oklahoma</v>
      </c>
      <c r="P2942" s="19" t="str">
        <f>VLOOKUP(Coffee_data[[#This Row],[Area Code]],Location!$B$1:$E$157,3,FALSE)</f>
        <v>South</v>
      </c>
      <c r="Q2942" s="19" t="str">
        <f>VLOOKUP(Coffee_data[[#This Row],[Area Code]],Location!$B$1:$E$157,4,FALSE)</f>
        <v>Small Market</v>
      </c>
      <c r="R2942" s="56" t="str">
        <f>HLOOKUP(Coffee_data[[#This Row],[ProductId]],Product!$B$4:$O$7,2,FALSE)</f>
        <v>Decaf</v>
      </c>
      <c r="S2942" s="56" t="str">
        <f>HLOOKUP(Coffee_data[[#This Row],[ProductId]],Product!$B$4:$O$7,3,FALSE)</f>
        <v>Herbal Tea</v>
      </c>
      <c r="T2942" s="56" t="str">
        <f>HLOOKUP(Coffee_data[[#This Row],[ProductId]],Product!$B$4:$O$7,4,FALSE)</f>
        <v>Lemon</v>
      </c>
    </row>
    <row r="2943" spans="1:20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48</v>
      </c>
      <c r="J2943">
        <v>70</v>
      </c>
      <c r="K2943">
        <v>122</v>
      </c>
      <c r="L2943">
        <v>918</v>
      </c>
      <c r="M2943">
        <v>2</v>
      </c>
      <c r="N2943" s="2">
        <v>42124</v>
      </c>
      <c r="O2943" s="19" t="str">
        <f>VLOOKUP(Coffee_data[[#This Row],[Area Code]],Location!$B$1:$E$157,2,FALSE)</f>
        <v>Oklahoma</v>
      </c>
      <c r="P2943" s="19" t="str">
        <f>VLOOKUP(Coffee_data[[#This Row],[Area Code]],Location!$B$1:$E$157,3,FALSE)</f>
        <v>South</v>
      </c>
      <c r="Q2943" s="19" t="str">
        <f>VLOOKUP(Coffee_data[[#This Row],[Area Code]],Location!$B$1:$E$157,4,FALSE)</f>
        <v>Small Market</v>
      </c>
      <c r="R2943" s="56" t="str">
        <f>HLOOKUP(Coffee_data[[#This Row],[ProductId]],Product!$B$4:$O$7,2,FALSE)</f>
        <v>Regular</v>
      </c>
      <c r="S2943" s="56" t="str">
        <f>HLOOKUP(Coffee_data[[#This Row],[ProductId]],Product!$B$4:$O$7,3,FALSE)</f>
        <v>Coffee</v>
      </c>
      <c r="T2943" s="56" t="str">
        <f>HLOOKUP(Coffee_data[[#This Row],[ProductId]],Product!$B$4:$O$7,4,FALSE)</f>
        <v>Columbian</v>
      </c>
    </row>
    <row r="2944" spans="1:20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83</v>
      </c>
      <c r="L2944">
        <v>918</v>
      </c>
      <c r="M2944">
        <v>3</v>
      </c>
      <c r="N2944" s="2">
        <v>42124</v>
      </c>
      <c r="O2944" s="19" t="str">
        <f>VLOOKUP(Coffee_data[[#This Row],[Area Code]],Location!$B$1:$E$157,2,FALSE)</f>
        <v>Oklahoma</v>
      </c>
      <c r="P2944" s="19" t="str">
        <f>VLOOKUP(Coffee_data[[#This Row],[Area Code]],Location!$B$1:$E$157,3,FALSE)</f>
        <v>South</v>
      </c>
      <c r="Q2944" s="19" t="str">
        <f>VLOOKUP(Coffee_data[[#This Row],[Area Code]],Location!$B$1:$E$157,4,FALSE)</f>
        <v>Small Market</v>
      </c>
      <c r="R2944" s="56" t="str">
        <f>HLOOKUP(Coffee_data[[#This Row],[ProductId]],Product!$B$4:$O$7,2,FALSE)</f>
        <v>Decaf</v>
      </c>
      <c r="S2944" s="56" t="str">
        <f>HLOOKUP(Coffee_data[[#This Row],[ProductId]],Product!$B$4:$O$7,3,FALSE)</f>
        <v>Coffee</v>
      </c>
      <c r="T2944" s="56" t="str">
        <f>HLOOKUP(Coffee_data[[#This Row],[ProductId]],Product!$B$4:$O$7,4,FALSE)</f>
        <v>Decaf Irish Cream</v>
      </c>
    </row>
    <row r="2945" spans="1:20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94</v>
      </c>
      <c r="J2945">
        <v>140</v>
      </c>
      <c r="K2945">
        <v>230</v>
      </c>
      <c r="L2945">
        <v>918</v>
      </c>
      <c r="M2945">
        <v>4</v>
      </c>
      <c r="N2945" s="2">
        <v>42124</v>
      </c>
      <c r="O2945" s="19" t="str">
        <f>VLOOKUP(Coffee_data[[#This Row],[Area Code]],Location!$B$1:$E$157,2,FALSE)</f>
        <v>Oklahoma</v>
      </c>
      <c r="P2945" s="19" t="str">
        <f>VLOOKUP(Coffee_data[[#This Row],[Area Code]],Location!$B$1:$E$157,3,FALSE)</f>
        <v>South</v>
      </c>
      <c r="Q2945" s="19" t="str">
        <f>VLOOKUP(Coffee_data[[#This Row],[Area Code]],Location!$B$1:$E$157,4,FALSE)</f>
        <v>Small Market</v>
      </c>
      <c r="R2945" s="56" t="str">
        <f>HLOOKUP(Coffee_data[[#This Row],[ProductId]],Product!$B$4:$O$7,2,FALSE)</f>
        <v>Regular</v>
      </c>
      <c r="S2945" s="56" t="str">
        <f>HLOOKUP(Coffee_data[[#This Row],[ProductId]],Product!$B$4:$O$7,3,FALSE)</f>
        <v>Espresso</v>
      </c>
      <c r="T2945" s="56" t="str">
        <f>HLOOKUP(Coffee_data[[#This Row],[ProductId]],Product!$B$4:$O$7,4,FALSE)</f>
        <v>Caffe Latte</v>
      </c>
    </row>
    <row r="2946" spans="1:20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42124</v>
      </c>
      <c r="O2946" s="19" t="str">
        <f>VLOOKUP(Coffee_data[[#This Row],[Area Code]],Location!$B$1:$E$157,2,FALSE)</f>
        <v>Oklahoma</v>
      </c>
      <c r="P2946" s="19" t="str">
        <f>VLOOKUP(Coffee_data[[#This Row],[Area Code]],Location!$B$1:$E$157,3,FALSE)</f>
        <v>South</v>
      </c>
      <c r="Q2946" s="19" t="str">
        <f>VLOOKUP(Coffee_data[[#This Row],[Area Code]],Location!$B$1:$E$157,4,FALSE)</f>
        <v>Small Market</v>
      </c>
      <c r="R2946" s="56" t="str">
        <f>HLOOKUP(Coffee_data[[#This Row],[ProductId]],Product!$B$4:$O$7,2,FALSE)</f>
        <v>Regular</v>
      </c>
      <c r="S2946" s="56" t="str">
        <f>HLOOKUP(Coffee_data[[#This Row],[ProductId]],Product!$B$4:$O$7,3,FALSE)</f>
        <v>Espresso</v>
      </c>
      <c r="T2946" s="56" t="str">
        <f>HLOOKUP(Coffee_data[[#This Row],[ProductId]],Product!$B$4:$O$7,4,FALSE)</f>
        <v>Caffe Mocha</v>
      </c>
    </row>
    <row r="2947" spans="1:20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42124</v>
      </c>
      <c r="O2947" s="19" t="str">
        <f>VLOOKUP(Coffee_data[[#This Row],[Area Code]],Location!$B$1:$E$157,2,FALSE)</f>
        <v>Oklahoma</v>
      </c>
      <c r="P2947" s="19" t="str">
        <f>VLOOKUP(Coffee_data[[#This Row],[Area Code]],Location!$B$1:$E$157,3,FALSE)</f>
        <v>South</v>
      </c>
      <c r="Q2947" s="19" t="str">
        <f>VLOOKUP(Coffee_data[[#This Row],[Area Code]],Location!$B$1:$E$157,4,FALSE)</f>
        <v>Small Market</v>
      </c>
      <c r="R2947" s="56" t="str">
        <f>HLOOKUP(Coffee_data[[#This Row],[ProductId]],Product!$B$4:$O$7,2,FALSE)</f>
        <v>Decaf</v>
      </c>
      <c r="S2947" s="56" t="str">
        <f>HLOOKUP(Coffee_data[[#This Row],[ProductId]],Product!$B$4:$O$7,3,FALSE)</f>
        <v>Espresso</v>
      </c>
      <c r="T2947" s="56" t="str">
        <f>HLOOKUP(Coffee_data[[#This Row],[ProductId]],Product!$B$4:$O$7,4,FALSE)</f>
        <v>Decaf Espresso</v>
      </c>
    </row>
    <row r="2948" spans="1:20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48</v>
      </c>
      <c r="J2948">
        <v>80</v>
      </c>
      <c r="K2948">
        <v>120</v>
      </c>
      <c r="L2948">
        <v>915</v>
      </c>
      <c r="M2948">
        <v>8</v>
      </c>
      <c r="N2948" s="2">
        <v>42124</v>
      </c>
      <c r="O2948" s="19" t="str">
        <f>VLOOKUP(Coffee_data[[#This Row],[Area Code]],Location!$B$1:$E$157,2,FALSE)</f>
        <v>Texas</v>
      </c>
      <c r="P2948" s="19" t="str">
        <f>VLOOKUP(Coffee_data[[#This Row],[Area Code]],Location!$B$1:$E$157,3,FALSE)</f>
        <v>South</v>
      </c>
      <c r="Q2948" s="19" t="str">
        <f>VLOOKUP(Coffee_data[[#This Row],[Area Code]],Location!$B$1:$E$157,4,FALSE)</f>
        <v>Major Market</v>
      </c>
      <c r="R2948" s="56" t="str">
        <f>HLOOKUP(Coffee_data[[#This Row],[ProductId]],Product!$B$4:$O$7,2,FALSE)</f>
        <v>Decaf</v>
      </c>
      <c r="S2948" s="56" t="str">
        <f>HLOOKUP(Coffee_data[[#This Row],[ProductId]],Product!$B$4:$O$7,3,FALSE)</f>
        <v>Herbal Tea</v>
      </c>
      <c r="T2948" s="56" t="str">
        <f>HLOOKUP(Coffee_data[[#This Row],[ProductId]],Product!$B$4:$O$7,4,FALSE)</f>
        <v>Chamomile</v>
      </c>
    </row>
    <row r="2949" spans="1:20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49</v>
      </c>
      <c r="J2949">
        <v>60</v>
      </c>
      <c r="K2949">
        <v>109</v>
      </c>
      <c r="L2949">
        <v>254</v>
      </c>
      <c r="M2949">
        <v>9</v>
      </c>
      <c r="N2949" s="2">
        <v>42124</v>
      </c>
      <c r="O2949" s="19" t="str">
        <f>VLOOKUP(Coffee_data[[#This Row],[Area Code]],Location!$B$1:$E$157,2,FALSE)</f>
        <v>Texas</v>
      </c>
      <c r="P2949" s="19" t="str">
        <f>VLOOKUP(Coffee_data[[#This Row],[Area Code]],Location!$B$1:$E$157,3,FALSE)</f>
        <v>South</v>
      </c>
      <c r="Q2949" s="19" t="str">
        <f>VLOOKUP(Coffee_data[[#This Row],[Area Code]],Location!$B$1:$E$157,4,FALSE)</f>
        <v>Major Market</v>
      </c>
      <c r="R2949" s="56" t="str">
        <f>HLOOKUP(Coffee_data[[#This Row],[ProductId]],Product!$B$4:$O$7,2,FALSE)</f>
        <v>Decaf</v>
      </c>
      <c r="S2949" s="56" t="str">
        <f>HLOOKUP(Coffee_data[[#This Row],[ProductId]],Product!$B$4:$O$7,3,FALSE)</f>
        <v>Herbal Tea</v>
      </c>
      <c r="T2949" s="56" t="str">
        <f>HLOOKUP(Coffee_data[[#This Row],[ProductId]],Product!$B$4:$O$7,4,FALSE)</f>
        <v>Lemon</v>
      </c>
    </row>
    <row r="2950" spans="1:20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228</v>
      </c>
      <c r="J2950">
        <v>350</v>
      </c>
      <c r="K2950">
        <v>640</v>
      </c>
      <c r="L2950">
        <v>817</v>
      </c>
      <c r="M2950">
        <v>2</v>
      </c>
      <c r="N2950" s="2">
        <v>42124</v>
      </c>
      <c r="O2950" s="19" t="str">
        <f>VLOOKUP(Coffee_data[[#This Row],[Area Code]],Location!$B$1:$E$157,2,FALSE)</f>
        <v>Texas</v>
      </c>
      <c r="P2950" s="19" t="str">
        <f>VLOOKUP(Coffee_data[[#This Row],[Area Code]],Location!$B$1:$E$157,3,FALSE)</f>
        <v>South</v>
      </c>
      <c r="Q2950" s="19" t="str">
        <f>VLOOKUP(Coffee_data[[#This Row],[Area Code]],Location!$B$1:$E$157,4,FALSE)</f>
        <v>Major Market</v>
      </c>
      <c r="R2950" s="56" t="str">
        <f>HLOOKUP(Coffee_data[[#This Row],[ProductId]],Product!$B$4:$O$7,2,FALSE)</f>
        <v>Regular</v>
      </c>
      <c r="S2950" s="56" t="str">
        <f>HLOOKUP(Coffee_data[[#This Row],[ProductId]],Product!$B$4:$O$7,3,FALSE)</f>
        <v>Coffee</v>
      </c>
      <c r="T2950" s="56" t="str">
        <f>HLOOKUP(Coffee_data[[#This Row],[ProductId]],Product!$B$4:$O$7,4,FALSE)</f>
        <v>Columbian</v>
      </c>
    </row>
    <row r="2951" spans="1:20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84</v>
      </c>
      <c r="J2951">
        <v>130</v>
      </c>
      <c r="K2951">
        <v>233</v>
      </c>
      <c r="L2951">
        <v>281</v>
      </c>
      <c r="M2951">
        <v>3</v>
      </c>
      <c r="N2951" s="2">
        <v>42124</v>
      </c>
      <c r="O2951" s="19" t="str">
        <f>VLOOKUP(Coffee_data[[#This Row],[Area Code]],Location!$B$1:$E$157,2,FALSE)</f>
        <v>Texas</v>
      </c>
      <c r="P2951" s="19" t="str">
        <f>VLOOKUP(Coffee_data[[#This Row],[Area Code]],Location!$B$1:$E$157,3,FALSE)</f>
        <v>South</v>
      </c>
      <c r="Q2951" s="19" t="str">
        <f>VLOOKUP(Coffee_data[[#This Row],[Area Code]],Location!$B$1:$E$157,4,FALSE)</f>
        <v>Major Market</v>
      </c>
      <c r="R2951" s="56" t="str">
        <f>HLOOKUP(Coffee_data[[#This Row],[ProductId]],Product!$B$4:$O$7,2,FALSE)</f>
        <v>Decaf</v>
      </c>
      <c r="S2951" s="56" t="str">
        <f>HLOOKUP(Coffee_data[[#This Row],[ProductId]],Product!$B$4:$O$7,3,FALSE)</f>
        <v>Coffee</v>
      </c>
      <c r="T2951" s="56" t="str">
        <f>HLOOKUP(Coffee_data[[#This Row],[ProductId]],Product!$B$4:$O$7,4,FALSE)</f>
        <v>Decaf Irish Cream</v>
      </c>
    </row>
    <row r="2952" spans="1:20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46</v>
      </c>
      <c r="J2952">
        <v>80</v>
      </c>
      <c r="K2952">
        <v>130</v>
      </c>
      <c r="L2952">
        <v>409</v>
      </c>
      <c r="M2952">
        <v>4</v>
      </c>
      <c r="N2952" s="2">
        <v>42124</v>
      </c>
      <c r="O2952" s="19" t="str">
        <f>VLOOKUP(Coffee_data[[#This Row],[Area Code]],Location!$B$1:$E$157,2,FALSE)</f>
        <v>Texas</v>
      </c>
      <c r="P2952" s="19" t="str">
        <f>VLOOKUP(Coffee_data[[#This Row],[Area Code]],Location!$B$1:$E$157,3,FALSE)</f>
        <v>South</v>
      </c>
      <c r="Q2952" s="19" t="str">
        <f>VLOOKUP(Coffee_data[[#This Row],[Area Code]],Location!$B$1:$E$157,4,FALSE)</f>
        <v>Major Market</v>
      </c>
      <c r="R2952" s="56" t="str">
        <f>HLOOKUP(Coffee_data[[#This Row],[ProductId]],Product!$B$4:$O$7,2,FALSE)</f>
        <v>Regular</v>
      </c>
      <c r="S2952" s="56" t="str">
        <f>HLOOKUP(Coffee_data[[#This Row],[ProductId]],Product!$B$4:$O$7,3,FALSE)</f>
        <v>Espresso</v>
      </c>
      <c r="T2952" s="56" t="str">
        <f>HLOOKUP(Coffee_data[[#This Row],[ProductId]],Product!$B$4:$O$7,4,FALSE)</f>
        <v>Caffe Latte</v>
      </c>
    </row>
    <row r="2953" spans="1:20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225</v>
      </c>
      <c r="L2953">
        <v>830</v>
      </c>
      <c r="M2953">
        <v>5</v>
      </c>
      <c r="N2953" s="2">
        <v>42124</v>
      </c>
      <c r="O2953" s="19" t="str">
        <f>VLOOKUP(Coffee_data[[#This Row],[Area Code]],Location!$B$1:$E$157,2,FALSE)</f>
        <v>Texas</v>
      </c>
      <c r="P2953" s="19" t="str">
        <f>VLOOKUP(Coffee_data[[#This Row],[Area Code]],Location!$B$1:$E$157,3,FALSE)</f>
        <v>South</v>
      </c>
      <c r="Q2953" s="19" t="str">
        <f>VLOOKUP(Coffee_data[[#This Row],[Area Code]],Location!$B$1:$E$157,4,FALSE)</f>
        <v>Major Market</v>
      </c>
      <c r="R2953" s="56" t="str">
        <f>HLOOKUP(Coffee_data[[#This Row],[ProductId]],Product!$B$4:$O$7,2,FALSE)</f>
        <v>Regular</v>
      </c>
      <c r="S2953" s="56" t="str">
        <f>HLOOKUP(Coffee_data[[#This Row],[ProductId]],Product!$B$4:$O$7,3,FALSE)</f>
        <v>Espresso</v>
      </c>
      <c r="T2953" s="56" t="str">
        <f>HLOOKUP(Coffee_data[[#This Row],[ProductId]],Product!$B$4:$O$7,4,FALSE)</f>
        <v>Caffe Mocha</v>
      </c>
    </row>
    <row r="2954" spans="1:20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76</v>
      </c>
      <c r="J2954">
        <v>110</v>
      </c>
      <c r="K2954">
        <v>180</v>
      </c>
      <c r="L2954">
        <v>254</v>
      </c>
      <c r="M2954">
        <v>6</v>
      </c>
      <c r="N2954" s="2">
        <v>42124</v>
      </c>
      <c r="O2954" s="19" t="str">
        <f>VLOOKUP(Coffee_data[[#This Row],[Area Code]],Location!$B$1:$E$157,2,FALSE)</f>
        <v>Texas</v>
      </c>
      <c r="P2954" s="19" t="str">
        <f>VLOOKUP(Coffee_data[[#This Row],[Area Code]],Location!$B$1:$E$157,3,FALSE)</f>
        <v>South</v>
      </c>
      <c r="Q2954" s="19" t="str">
        <f>VLOOKUP(Coffee_data[[#This Row],[Area Code]],Location!$B$1:$E$157,4,FALSE)</f>
        <v>Major Market</v>
      </c>
      <c r="R2954" s="56" t="str">
        <f>HLOOKUP(Coffee_data[[#This Row],[ProductId]],Product!$B$4:$O$7,2,FALSE)</f>
        <v>Decaf</v>
      </c>
      <c r="S2954" s="56" t="str">
        <f>HLOOKUP(Coffee_data[[#This Row],[ProductId]],Product!$B$4:$O$7,3,FALSE)</f>
        <v>Espresso</v>
      </c>
      <c r="T2954" s="56" t="str">
        <f>HLOOKUP(Coffee_data[[#This Row],[ProductId]],Product!$B$4:$O$7,4,FALSE)</f>
        <v>Decaf Espresso</v>
      </c>
    </row>
    <row r="2955" spans="1:20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48</v>
      </c>
      <c r="J2955">
        <v>70</v>
      </c>
      <c r="K2955">
        <v>118</v>
      </c>
      <c r="L2955">
        <v>435</v>
      </c>
      <c r="M2955">
        <v>8</v>
      </c>
      <c r="N2955" s="2">
        <v>42124</v>
      </c>
      <c r="O2955" s="19" t="str">
        <f>VLOOKUP(Coffee_data[[#This Row],[Area Code]],Location!$B$1:$E$157,2,FALSE)</f>
        <v>Utah</v>
      </c>
      <c r="P2955" s="19" t="str">
        <f>VLOOKUP(Coffee_data[[#This Row],[Area Code]],Location!$B$1:$E$157,3,FALSE)</f>
        <v>West</v>
      </c>
      <c r="Q2955" s="19" t="str">
        <f>VLOOKUP(Coffee_data[[#This Row],[Area Code]],Location!$B$1:$E$157,4,FALSE)</f>
        <v>Small Market</v>
      </c>
      <c r="R2955" s="56" t="str">
        <f>HLOOKUP(Coffee_data[[#This Row],[ProductId]],Product!$B$4:$O$7,2,FALSE)</f>
        <v>Decaf</v>
      </c>
      <c r="S2955" s="56" t="str">
        <f>HLOOKUP(Coffee_data[[#This Row],[ProductId]],Product!$B$4:$O$7,3,FALSE)</f>
        <v>Herbal Tea</v>
      </c>
      <c r="T2955" s="56" t="str">
        <f>HLOOKUP(Coffee_data[[#This Row],[ProductId]],Product!$B$4:$O$7,4,FALSE)</f>
        <v>Chamomile</v>
      </c>
    </row>
    <row r="2956" spans="1:20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49</v>
      </c>
      <c r="J2956">
        <v>70</v>
      </c>
      <c r="K2956">
        <v>101</v>
      </c>
      <c r="L2956">
        <v>435</v>
      </c>
      <c r="M2956">
        <v>9</v>
      </c>
      <c r="N2956" s="2">
        <v>42124</v>
      </c>
      <c r="O2956" s="19" t="str">
        <f>VLOOKUP(Coffee_data[[#This Row],[Area Code]],Location!$B$1:$E$157,2,FALSE)</f>
        <v>Utah</v>
      </c>
      <c r="P2956" s="19" t="str">
        <f>VLOOKUP(Coffee_data[[#This Row],[Area Code]],Location!$B$1:$E$157,3,FALSE)</f>
        <v>West</v>
      </c>
      <c r="Q2956" s="19" t="str">
        <f>VLOOKUP(Coffee_data[[#This Row],[Area Code]],Location!$B$1:$E$157,4,FALSE)</f>
        <v>Small Market</v>
      </c>
      <c r="R2956" s="56" t="str">
        <f>HLOOKUP(Coffee_data[[#This Row],[ProductId]],Product!$B$4:$O$7,2,FALSE)</f>
        <v>Decaf</v>
      </c>
      <c r="S2956" s="56" t="str">
        <f>HLOOKUP(Coffee_data[[#This Row],[ProductId]],Product!$B$4:$O$7,3,FALSE)</f>
        <v>Herbal Tea</v>
      </c>
      <c r="T2956" s="56" t="str">
        <f>HLOOKUP(Coffee_data[[#This Row],[ProductId]],Product!$B$4:$O$7,4,FALSE)</f>
        <v>Lemon</v>
      </c>
    </row>
    <row r="2957" spans="1:20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90</v>
      </c>
      <c r="J2957">
        <v>30</v>
      </c>
      <c r="K2957">
        <v>120</v>
      </c>
      <c r="L2957">
        <v>801</v>
      </c>
      <c r="M2957">
        <v>10</v>
      </c>
      <c r="N2957" s="2">
        <v>42124</v>
      </c>
      <c r="O2957" s="19" t="str">
        <f>VLOOKUP(Coffee_data[[#This Row],[Area Code]],Location!$B$1:$E$157,2,FALSE)</f>
        <v>Utah</v>
      </c>
      <c r="P2957" s="19" t="str">
        <f>VLOOKUP(Coffee_data[[#This Row],[Area Code]],Location!$B$1:$E$157,3,FALSE)</f>
        <v>West</v>
      </c>
      <c r="Q2957" s="19" t="str">
        <f>VLOOKUP(Coffee_data[[#This Row],[Area Code]],Location!$B$1:$E$157,4,FALSE)</f>
        <v>Small Market</v>
      </c>
      <c r="R2957" s="56" t="str">
        <f>HLOOKUP(Coffee_data[[#This Row],[ProductId]],Product!$B$4:$O$7,2,FALSE)</f>
        <v>Decaf</v>
      </c>
      <c r="S2957" s="56" t="str">
        <f>HLOOKUP(Coffee_data[[#This Row],[ProductId]],Product!$B$4:$O$7,3,FALSE)</f>
        <v>Herbal Tea</v>
      </c>
      <c r="T2957" s="56" t="str">
        <f>HLOOKUP(Coffee_data[[#This Row],[ProductId]],Product!$B$4:$O$7,4,FALSE)</f>
        <v>Mint</v>
      </c>
    </row>
    <row r="2958" spans="1:20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81</v>
      </c>
      <c r="L2958">
        <v>435</v>
      </c>
      <c r="M2958">
        <v>11</v>
      </c>
      <c r="N2958" s="2">
        <v>42124</v>
      </c>
      <c r="O2958" s="19" t="str">
        <f>VLOOKUP(Coffee_data[[#This Row],[Area Code]],Location!$B$1:$E$157,2,FALSE)</f>
        <v>Utah</v>
      </c>
      <c r="P2958" s="19" t="str">
        <f>VLOOKUP(Coffee_data[[#This Row],[Area Code]],Location!$B$1:$E$157,3,FALSE)</f>
        <v>West</v>
      </c>
      <c r="Q2958" s="19" t="str">
        <f>VLOOKUP(Coffee_data[[#This Row],[Area Code]],Location!$B$1:$E$157,4,FALSE)</f>
        <v>Small Market</v>
      </c>
      <c r="R2958" s="56" t="str">
        <f>HLOOKUP(Coffee_data[[#This Row],[ProductId]],Product!$B$4:$O$7,2,FALSE)</f>
        <v>Regular</v>
      </c>
      <c r="S2958" s="56" t="str">
        <f>HLOOKUP(Coffee_data[[#This Row],[ProductId]],Product!$B$4:$O$7,3,FALSE)</f>
        <v>Tea</v>
      </c>
      <c r="T2958" s="56" t="str">
        <f>HLOOKUP(Coffee_data[[#This Row],[ProductId]],Product!$B$4:$O$7,4,FALSE)</f>
        <v>Darjeeling</v>
      </c>
    </row>
    <row r="2959" spans="1:20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48</v>
      </c>
      <c r="L2959">
        <v>435</v>
      </c>
      <c r="M2959">
        <v>12</v>
      </c>
      <c r="N2959" s="2">
        <v>42124</v>
      </c>
      <c r="O2959" s="19" t="str">
        <f>VLOOKUP(Coffee_data[[#This Row],[Area Code]],Location!$B$1:$E$157,2,FALSE)</f>
        <v>Utah</v>
      </c>
      <c r="P2959" s="19" t="str">
        <f>VLOOKUP(Coffee_data[[#This Row],[Area Code]],Location!$B$1:$E$157,3,FALSE)</f>
        <v>West</v>
      </c>
      <c r="Q2959" s="19" t="str">
        <f>VLOOKUP(Coffee_data[[#This Row],[Area Code]],Location!$B$1:$E$157,4,FALSE)</f>
        <v>Small Market</v>
      </c>
      <c r="R2959" s="56" t="str">
        <f>HLOOKUP(Coffee_data[[#This Row],[ProductId]],Product!$B$4:$O$7,2,FALSE)</f>
        <v>Regular</v>
      </c>
      <c r="S2959" s="56" t="str">
        <f>HLOOKUP(Coffee_data[[#This Row],[ProductId]],Product!$B$4:$O$7,3,FALSE)</f>
        <v>Tea</v>
      </c>
      <c r="T2959" s="56" t="str">
        <f>HLOOKUP(Coffee_data[[#This Row],[ProductId]],Product!$B$4:$O$7,4,FALSE)</f>
        <v>Earl Grey</v>
      </c>
    </row>
    <row r="2960" spans="1:20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42124</v>
      </c>
      <c r="O2960" s="19" t="str">
        <f>VLOOKUP(Coffee_data[[#This Row],[Area Code]],Location!$B$1:$E$157,2,FALSE)</f>
        <v>Utah</v>
      </c>
      <c r="P2960" s="19" t="str">
        <f>VLOOKUP(Coffee_data[[#This Row],[Area Code]],Location!$B$1:$E$157,3,FALSE)</f>
        <v>West</v>
      </c>
      <c r="Q2960" s="19" t="str">
        <f>VLOOKUP(Coffee_data[[#This Row],[Area Code]],Location!$B$1:$E$157,4,FALSE)</f>
        <v>Small Market</v>
      </c>
      <c r="R2960" s="56" t="str">
        <f>HLOOKUP(Coffee_data[[#This Row],[ProductId]],Product!$B$4:$O$7,2,FALSE)</f>
        <v>Regular</v>
      </c>
      <c r="S2960" s="56" t="str">
        <f>HLOOKUP(Coffee_data[[#This Row],[ProductId]],Product!$B$4:$O$7,3,FALSE)</f>
        <v>Tea</v>
      </c>
      <c r="T2960" s="56" t="str">
        <f>HLOOKUP(Coffee_data[[#This Row],[ProductId]],Product!$B$4:$O$7,4,FALSE)</f>
        <v>Green Tea</v>
      </c>
    </row>
    <row r="2961" spans="1:20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34</v>
      </c>
      <c r="J2961">
        <v>60</v>
      </c>
      <c r="K2961">
        <v>90</v>
      </c>
      <c r="L2961">
        <v>435</v>
      </c>
      <c r="M2961">
        <v>4</v>
      </c>
      <c r="N2961" s="2">
        <v>42124</v>
      </c>
      <c r="O2961" s="19" t="str">
        <f>VLOOKUP(Coffee_data[[#This Row],[Area Code]],Location!$B$1:$E$157,2,FALSE)</f>
        <v>Utah</v>
      </c>
      <c r="P2961" s="19" t="str">
        <f>VLOOKUP(Coffee_data[[#This Row],[Area Code]],Location!$B$1:$E$157,3,FALSE)</f>
        <v>West</v>
      </c>
      <c r="Q2961" s="19" t="str">
        <f>VLOOKUP(Coffee_data[[#This Row],[Area Code]],Location!$B$1:$E$157,4,FALSE)</f>
        <v>Small Market</v>
      </c>
      <c r="R2961" s="56" t="str">
        <f>HLOOKUP(Coffee_data[[#This Row],[ProductId]],Product!$B$4:$O$7,2,FALSE)</f>
        <v>Regular</v>
      </c>
      <c r="S2961" s="56" t="str">
        <f>HLOOKUP(Coffee_data[[#This Row],[ProductId]],Product!$B$4:$O$7,3,FALSE)</f>
        <v>Espresso</v>
      </c>
      <c r="T2961" s="56" t="str">
        <f>HLOOKUP(Coffee_data[[#This Row],[ProductId]],Product!$B$4:$O$7,4,FALSE)</f>
        <v>Caffe Latte</v>
      </c>
    </row>
    <row r="2962" spans="1:20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45</v>
      </c>
      <c r="J2962">
        <v>60</v>
      </c>
      <c r="K2962">
        <v>105</v>
      </c>
      <c r="L2962">
        <v>435</v>
      </c>
      <c r="M2962">
        <v>5</v>
      </c>
      <c r="N2962" s="2">
        <v>42124</v>
      </c>
      <c r="O2962" s="19" t="str">
        <f>VLOOKUP(Coffee_data[[#This Row],[Area Code]],Location!$B$1:$E$157,2,FALSE)</f>
        <v>Utah</v>
      </c>
      <c r="P2962" s="19" t="str">
        <f>VLOOKUP(Coffee_data[[#This Row],[Area Code]],Location!$B$1:$E$157,3,FALSE)</f>
        <v>West</v>
      </c>
      <c r="Q2962" s="19" t="str">
        <f>VLOOKUP(Coffee_data[[#This Row],[Area Code]],Location!$B$1:$E$157,4,FALSE)</f>
        <v>Small Market</v>
      </c>
      <c r="R2962" s="56" t="str">
        <f>HLOOKUP(Coffee_data[[#This Row],[ProductId]],Product!$B$4:$O$7,2,FALSE)</f>
        <v>Regular</v>
      </c>
      <c r="S2962" s="56" t="str">
        <f>HLOOKUP(Coffee_data[[#This Row],[ProductId]],Product!$B$4:$O$7,3,FALSE)</f>
        <v>Espresso</v>
      </c>
      <c r="T2962" s="56" t="str">
        <f>HLOOKUP(Coffee_data[[#This Row],[ProductId]],Product!$B$4:$O$7,4,FALSE)</f>
        <v>Caffe Mocha</v>
      </c>
    </row>
    <row r="2963" spans="1:20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46</v>
      </c>
      <c r="J2963">
        <v>60</v>
      </c>
      <c r="K2963">
        <v>106</v>
      </c>
      <c r="L2963">
        <v>435</v>
      </c>
      <c r="M2963">
        <v>6</v>
      </c>
      <c r="N2963" s="2">
        <v>42124</v>
      </c>
      <c r="O2963" s="19" t="str">
        <f>VLOOKUP(Coffee_data[[#This Row],[Area Code]],Location!$B$1:$E$157,2,FALSE)</f>
        <v>Utah</v>
      </c>
      <c r="P2963" s="19" t="str">
        <f>VLOOKUP(Coffee_data[[#This Row],[Area Code]],Location!$B$1:$E$157,3,FALSE)</f>
        <v>West</v>
      </c>
      <c r="Q2963" s="19" t="str">
        <f>VLOOKUP(Coffee_data[[#This Row],[Area Code]],Location!$B$1:$E$157,4,FALSE)</f>
        <v>Small Market</v>
      </c>
      <c r="R2963" s="56" t="str">
        <f>HLOOKUP(Coffee_data[[#This Row],[ProductId]],Product!$B$4:$O$7,2,FALSE)</f>
        <v>Decaf</v>
      </c>
      <c r="S2963" s="56" t="str">
        <f>HLOOKUP(Coffee_data[[#This Row],[ProductId]],Product!$B$4:$O$7,3,FALSE)</f>
        <v>Espresso</v>
      </c>
      <c r="T2963" s="56" t="str">
        <f>HLOOKUP(Coffee_data[[#This Row],[ProductId]],Product!$B$4:$O$7,4,FALSE)</f>
        <v>Decaf Espresso</v>
      </c>
    </row>
    <row r="2964" spans="1:20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42124</v>
      </c>
      <c r="O2964" s="19" t="str">
        <f>VLOOKUP(Coffee_data[[#This Row],[Area Code]],Location!$B$1:$E$157,2,FALSE)</f>
        <v>Utah</v>
      </c>
      <c r="P2964" s="19" t="str">
        <f>VLOOKUP(Coffee_data[[#This Row],[Area Code]],Location!$B$1:$E$157,3,FALSE)</f>
        <v>West</v>
      </c>
      <c r="Q2964" s="19" t="str">
        <f>VLOOKUP(Coffee_data[[#This Row],[Area Code]],Location!$B$1:$E$157,4,FALSE)</f>
        <v>Small Market</v>
      </c>
      <c r="R2964" s="56" t="str">
        <f>HLOOKUP(Coffee_data[[#This Row],[ProductId]],Product!$B$4:$O$7,2,FALSE)</f>
        <v>Regular</v>
      </c>
      <c r="S2964" s="56" t="str">
        <f>HLOOKUP(Coffee_data[[#This Row],[ProductId]],Product!$B$4:$O$7,3,FALSE)</f>
        <v>Coffee</v>
      </c>
      <c r="T2964" s="56" t="str">
        <f>HLOOKUP(Coffee_data[[#This Row],[ProductId]],Product!$B$4:$O$7,4,FALSE)</f>
        <v>Amaretto</v>
      </c>
    </row>
    <row r="2965" spans="1:20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58</v>
      </c>
      <c r="J2965">
        <v>80</v>
      </c>
      <c r="K2965">
        <v>138</v>
      </c>
      <c r="L2965">
        <v>435</v>
      </c>
      <c r="M2965">
        <v>2</v>
      </c>
      <c r="N2965" s="2">
        <v>42124</v>
      </c>
      <c r="O2965" s="19" t="str">
        <f>VLOOKUP(Coffee_data[[#This Row],[Area Code]],Location!$B$1:$E$157,2,FALSE)</f>
        <v>Utah</v>
      </c>
      <c r="P2965" s="19" t="str">
        <f>VLOOKUP(Coffee_data[[#This Row],[Area Code]],Location!$B$1:$E$157,3,FALSE)</f>
        <v>West</v>
      </c>
      <c r="Q2965" s="19" t="str">
        <f>VLOOKUP(Coffee_data[[#This Row],[Area Code]],Location!$B$1:$E$157,4,FALSE)</f>
        <v>Small Market</v>
      </c>
      <c r="R2965" s="56" t="str">
        <f>HLOOKUP(Coffee_data[[#This Row],[ProductId]],Product!$B$4:$O$7,2,FALSE)</f>
        <v>Regular</v>
      </c>
      <c r="S2965" s="56" t="str">
        <f>HLOOKUP(Coffee_data[[#This Row],[ProductId]],Product!$B$4:$O$7,3,FALSE)</f>
        <v>Coffee</v>
      </c>
      <c r="T2965" s="56" t="str">
        <f>HLOOKUP(Coffee_data[[#This Row],[ProductId]],Product!$B$4:$O$7,4,FALSE)</f>
        <v>Columbian</v>
      </c>
    </row>
    <row r="2966" spans="1:20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87</v>
      </c>
      <c r="J2966">
        <v>120</v>
      </c>
      <c r="K2966">
        <v>210</v>
      </c>
      <c r="L2966">
        <v>435</v>
      </c>
      <c r="M2966">
        <v>3</v>
      </c>
      <c r="N2966" s="2">
        <v>42124</v>
      </c>
      <c r="O2966" s="19" t="str">
        <f>VLOOKUP(Coffee_data[[#This Row],[Area Code]],Location!$B$1:$E$157,2,FALSE)</f>
        <v>Utah</v>
      </c>
      <c r="P2966" s="19" t="str">
        <f>VLOOKUP(Coffee_data[[#This Row],[Area Code]],Location!$B$1:$E$157,3,FALSE)</f>
        <v>West</v>
      </c>
      <c r="Q2966" s="19" t="str">
        <f>VLOOKUP(Coffee_data[[#This Row],[Area Code]],Location!$B$1:$E$157,4,FALSE)</f>
        <v>Small Market</v>
      </c>
      <c r="R2966" s="56" t="str">
        <f>HLOOKUP(Coffee_data[[#This Row],[ProductId]],Product!$B$4:$O$7,2,FALSE)</f>
        <v>Decaf</v>
      </c>
      <c r="S2966" s="56" t="str">
        <f>HLOOKUP(Coffee_data[[#This Row],[ProductId]],Product!$B$4:$O$7,3,FALSE)</f>
        <v>Coffee</v>
      </c>
      <c r="T2966" s="56" t="str">
        <f>HLOOKUP(Coffee_data[[#This Row],[ProductId]],Product!$B$4:$O$7,4,FALSE)</f>
        <v>Decaf Irish Cream</v>
      </c>
    </row>
    <row r="2967" spans="1:20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42124</v>
      </c>
      <c r="O2967" s="19" t="str">
        <f>VLOOKUP(Coffee_data[[#This Row],[Area Code]],Location!$B$1:$E$157,2,FALSE)</f>
        <v>California</v>
      </c>
      <c r="P2967" s="19" t="str">
        <f>VLOOKUP(Coffee_data[[#This Row],[Area Code]],Location!$B$1:$E$157,3,FALSE)</f>
        <v>West</v>
      </c>
      <c r="Q2967" s="19" t="str">
        <f>VLOOKUP(Coffee_data[[#This Row],[Area Code]],Location!$B$1:$E$157,4,FALSE)</f>
        <v>Major Market</v>
      </c>
      <c r="R2967" s="56" t="str">
        <f>HLOOKUP(Coffee_data[[#This Row],[ProductId]],Product!$B$4:$O$7,2,FALSE)</f>
        <v>Decaf</v>
      </c>
      <c r="S2967" s="56" t="str">
        <f>HLOOKUP(Coffee_data[[#This Row],[ProductId]],Product!$B$4:$O$7,3,FALSE)</f>
        <v>Herbal Tea</v>
      </c>
      <c r="T2967" s="56" t="str">
        <f>HLOOKUP(Coffee_data[[#This Row],[ProductId]],Product!$B$4:$O$7,4,FALSE)</f>
        <v>Chamomile</v>
      </c>
    </row>
    <row r="2968" spans="1:20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149</v>
      </c>
      <c r="J2968">
        <v>250</v>
      </c>
      <c r="K2968">
        <v>441</v>
      </c>
      <c r="L2968">
        <v>559</v>
      </c>
      <c r="M2968">
        <v>9</v>
      </c>
      <c r="N2968" s="2">
        <v>42124</v>
      </c>
      <c r="O2968" s="19" t="str">
        <f>VLOOKUP(Coffee_data[[#This Row],[Area Code]],Location!$B$1:$E$157,2,FALSE)</f>
        <v>California</v>
      </c>
      <c r="P2968" s="19" t="str">
        <f>VLOOKUP(Coffee_data[[#This Row],[Area Code]],Location!$B$1:$E$157,3,FALSE)</f>
        <v>West</v>
      </c>
      <c r="Q2968" s="19" t="str">
        <f>VLOOKUP(Coffee_data[[#This Row],[Area Code]],Location!$B$1:$E$157,4,FALSE)</f>
        <v>Major Market</v>
      </c>
      <c r="R2968" s="56" t="str">
        <f>HLOOKUP(Coffee_data[[#This Row],[ProductId]],Product!$B$4:$O$7,2,FALSE)</f>
        <v>Decaf</v>
      </c>
      <c r="S2968" s="56" t="str">
        <f>HLOOKUP(Coffee_data[[#This Row],[ProductId]],Product!$B$4:$O$7,3,FALSE)</f>
        <v>Herbal Tea</v>
      </c>
      <c r="T2968" s="56" t="str">
        <f>HLOOKUP(Coffee_data[[#This Row],[ProductId]],Product!$B$4:$O$7,4,FALSE)</f>
        <v>Lemon</v>
      </c>
    </row>
    <row r="2969" spans="1:20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60</v>
      </c>
      <c r="J2969">
        <v>90</v>
      </c>
      <c r="K2969">
        <v>170</v>
      </c>
      <c r="L2969">
        <v>530</v>
      </c>
      <c r="M2969">
        <v>10</v>
      </c>
      <c r="N2969" s="2">
        <v>42124</v>
      </c>
      <c r="O2969" s="19" t="str">
        <f>VLOOKUP(Coffee_data[[#This Row],[Area Code]],Location!$B$1:$E$157,2,FALSE)</f>
        <v>California</v>
      </c>
      <c r="P2969" s="19" t="str">
        <f>VLOOKUP(Coffee_data[[#This Row],[Area Code]],Location!$B$1:$E$157,3,FALSE)</f>
        <v>West</v>
      </c>
      <c r="Q2969" s="19" t="str">
        <f>VLOOKUP(Coffee_data[[#This Row],[Area Code]],Location!$B$1:$E$157,4,FALSE)</f>
        <v>Major Market</v>
      </c>
      <c r="R2969" s="56" t="str">
        <f>HLOOKUP(Coffee_data[[#This Row],[ProductId]],Product!$B$4:$O$7,2,FALSE)</f>
        <v>Decaf</v>
      </c>
      <c r="S2969" s="56" t="str">
        <f>HLOOKUP(Coffee_data[[#This Row],[ProductId]],Product!$B$4:$O$7,3,FALSE)</f>
        <v>Herbal Tea</v>
      </c>
      <c r="T2969" s="56" t="str">
        <f>HLOOKUP(Coffee_data[[#This Row],[ProductId]],Product!$B$4:$O$7,4,FALSE)</f>
        <v>Mint</v>
      </c>
    </row>
    <row r="2970" spans="1:20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181</v>
      </c>
      <c r="L2970">
        <v>530</v>
      </c>
      <c r="M2970">
        <v>11</v>
      </c>
      <c r="N2970" s="2">
        <v>42124</v>
      </c>
      <c r="O2970" s="19" t="str">
        <f>VLOOKUP(Coffee_data[[#This Row],[Area Code]],Location!$B$1:$E$157,2,FALSE)</f>
        <v>California</v>
      </c>
      <c r="P2970" s="19" t="str">
        <f>VLOOKUP(Coffee_data[[#This Row],[Area Code]],Location!$B$1:$E$157,3,FALSE)</f>
        <v>West</v>
      </c>
      <c r="Q2970" s="19" t="str">
        <f>VLOOKUP(Coffee_data[[#This Row],[Area Code]],Location!$B$1:$E$157,4,FALSE)</f>
        <v>Major Market</v>
      </c>
      <c r="R2970" s="56" t="str">
        <f>HLOOKUP(Coffee_data[[#This Row],[ProductId]],Product!$B$4:$O$7,2,FALSE)</f>
        <v>Regular</v>
      </c>
      <c r="S2970" s="56" t="str">
        <f>HLOOKUP(Coffee_data[[#This Row],[ProductId]],Product!$B$4:$O$7,3,FALSE)</f>
        <v>Tea</v>
      </c>
      <c r="T2970" s="56" t="str">
        <f>HLOOKUP(Coffee_data[[#This Row],[ProductId]],Product!$B$4:$O$7,4,FALSE)</f>
        <v>Darjeeling</v>
      </c>
    </row>
    <row r="2971" spans="1:20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128</v>
      </c>
      <c r="L2971">
        <v>562</v>
      </c>
      <c r="M2971">
        <v>12</v>
      </c>
      <c r="N2971" s="2">
        <v>42124</v>
      </c>
      <c r="O2971" s="19" t="str">
        <f>VLOOKUP(Coffee_data[[#This Row],[Area Code]],Location!$B$1:$E$157,2,FALSE)</f>
        <v>California</v>
      </c>
      <c r="P2971" s="19" t="str">
        <f>VLOOKUP(Coffee_data[[#This Row],[Area Code]],Location!$B$1:$E$157,3,FALSE)</f>
        <v>West</v>
      </c>
      <c r="Q2971" s="19" t="str">
        <f>VLOOKUP(Coffee_data[[#This Row],[Area Code]],Location!$B$1:$E$157,4,FALSE)</f>
        <v>Major Market</v>
      </c>
      <c r="R2971" s="56" t="str">
        <f>HLOOKUP(Coffee_data[[#This Row],[ProductId]],Product!$B$4:$O$7,2,FALSE)</f>
        <v>Regular</v>
      </c>
      <c r="S2971" s="56" t="str">
        <f>HLOOKUP(Coffee_data[[#This Row],[ProductId]],Product!$B$4:$O$7,3,FALSE)</f>
        <v>Tea</v>
      </c>
      <c r="T2971" s="56" t="str">
        <f>HLOOKUP(Coffee_data[[#This Row],[ProductId]],Product!$B$4:$O$7,4,FALSE)</f>
        <v>Earl Grey</v>
      </c>
    </row>
    <row r="2972" spans="1:20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53</v>
      </c>
      <c r="J2972">
        <v>60</v>
      </c>
      <c r="K2972">
        <v>113</v>
      </c>
      <c r="L2972">
        <v>310</v>
      </c>
      <c r="M2972">
        <v>13</v>
      </c>
      <c r="N2972" s="2">
        <v>42124</v>
      </c>
      <c r="O2972" s="19" t="str">
        <f>VLOOKUP(Coffee_data[[#This Row],[Area Code]],Location!$B$1:$E$157,2,FALSE)</f>
        <v>California</v>
      </c>
      <c r="P2972" s="19" t="str">
        <f>VLOOKUP(Coffee_data[[#This Row],[Area Code]],Location!$B$1:$E$157,3,FALSE)</f>
        <v>West</v>
      </c>
      <c r="Q2972" s="19" t="str">
        <f>VLOOKUP(Coffee_data[[#This Row],[Area Code]],Location!$B$1:$E$157,4,FALSE)</f>
        <v>Major Market</v>
      </c>
      <c r="R2972" s="56" t="str">
        <f>HLOOKUP(Coffee_data[[#This Row],[ProductId]],Product!$B$4:$O$7,2,FALSE)</f>
        <v>Regular</v>
      </c>
      <c r="S2972" s="56" t="str">
        <f>HLOOKUP(Coffee_data[[#This Row],[ProductId]],Product!$B$4:$O$7,3,FALSE)</f>
        <v>Tea</v>
      </c>
      <c r="T2972" s="56" t="str">
        <f>HLOOKUP(Coffee_data[[#This Row],[ProductId]],Product!$B$4:$O$7,4,FALSE)</f>
        <v>Green Tea</v>
      </c>
    </row>
    <row r="2973" spans="1:20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157</v>
      </c>
      <c r="J2973">
        <v>260</v>
      </c>
      <c r="K2973">
        <v>504</v>
      </c>
      <c r="L2973">
        <v>650</v>
      </c>
      <c r="M2973">
        <v>4</v>
      </c>
      <c r="N2973" s="2">
        <v>42124</v>
      </c>
      <c r="O2973" s="19" t="str">
        <f>VLOOKUP(Coffee_data[[#This Row],[Area Code]],Location!$B$1:$E$157,2,FALSE)</f>
        <v>California</v>
      </c>
      <c r="P2973" s="19" t="str">
        <f>VLOOKUP(Coffee_data[[#This Row],[Area Code]],Location!$B$1:$E$157,3,FALSE)</f>
        <v>West</v>
      </c>
      <c r="Q2973" s="19" t="str">
        <f>VLOOKUP(Coffee_data[[#This Row],[Area Code]],Location!$B$1:$E$157,4,FALSE)</f>
        <v>Major Market</v>
      </c>
      <c r="R2973" s="56" t="str">
        <f>HLOOKUP(Coffee_data[[#This Row],[ProductId]],Product!$B$4:$O$7,2,FALSE)</f>
        <v>Regular</v>
      </c>
      <c r="S2973" s="56" t="str">
        <f>HLOOKUP(Coffee_data[[#This Row],[ProductId]],Product!$B$4:$O$7,3,FALSE)</f>
        <v>Espresso</v>
      </c>
      <c r="T2973" s="56" t="str">
        <f>HLOOKUP(Coffee_data[[#This Row],[ProductId]],Product!$B$4:$O$7,4,FALSE)</f>
        <v>Caffe Latte</v>
      </c>
    </row>
    <row r="2974" spans="1:20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143</v>
      </c>
      <c r="J2974">
        <v>160</v>
      </c>
      <c r="K2974">
        <v>270</v>
      </c>
      <c r="L2974">
        <v>707</v>
      </c>
      <c r="M2974">
        <v>5</v>
      </c>
      <c r="N2974" s="2">
        <v>42124</v>
      </c>
      <c r="O2974" s="19" t="str">
        <f>VLOOKUP(Coffee_data[[#This Row],[Area Code]],Location!$B$1:$E$157,2,FALSE)</f>
        <v>California</v>
      </c>
      <c r="P2974" s="19" t="str">
        <f>VLOOKUP(Coffee_data[[#This Row],[Area Code]],Location!$B$1:$E$157,3,FALSE)</f>
        <v>West</v>
      </c>
      <c r="Q2974" s="19" t="str">
        <f>VLOOKUP(Coffee_data[[#This Row],[Area Code]],Location!$B$1:$E$157,4,FALSE)</f>
        <v>Major Market</v>
      </c>
      <c r="R2974" s="56" t="str">
        <f>HLOOKUP(Coffee_data[[#This Row],[ProductId]],Product!$B$4:$O$7,2,FALSE)</f>
        <v>Regular</v>
      </c>
      <c r="S2974" s="56" t="str">
        <f>HLOOKUP(Coffee_data[[#This Row],[ProductId]],Product!$B$4:$O$7,3,FALSE)</f>
        <v>Espresso</v>
      </c>
      <c r="T2974" s="56" t="str">
        <f>HLOOKUP(Coffee_data[[#This Row],[ProductId]],Product!$B$4:$O$7,4,FALSE)</f>
        <v>Caffe Mocha</v>
      </c>
    </row>
    <row r="2975" spans="1:20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42124</v>
      </c>
      <c r="O2975" s="19" t="str">
        <f>VLOOKUP(Coffee_data[[#This Row],[Area Code]],Location!$B$1:$E$157,2,FALSE)</f>
        <v>California</v>
      </c>
      <c r="P2975" s="19" t="str">
        <f>VLOOKUP(Coffee_data[[#This Row],[Area Code]],Location!$B$1:$E$157,3,FALSE)</f>
        <v>West</v>
      </c>
      <c r="Q2975" s="19" t="str">
        <f>VLOOKUP(Coffee_data[[#This Row],[Area Code]],Location!$B$1:$E$157,4,FALSE)</f>
        <v>Major Market</v>
      </c>
      <c r="R2975" s="56" t="str">
        <f>HLOOKUP(Coffee_data[[#This Row],[ProductId]],Product!$B$4:$O$7,2,FALSE)</f>
        <v>Decaf</v>
      </c>
      <c r="S2975" s="56" t="str">
        <f>HLOOKUP(Coffee_data[[#This Row],[ProductId]],Product!$B$4:$O$7,3,FALSE)</f>
        <v>Espresso</v>
      </c>
      <c r="T2975" s="56" t="str">
        <f>HLOOKUP(Coffee_data[[#This Row],[ProductId]],Product!$B$4:$O$7,4,FALSE)</f>
        <v>Decaf Espresso</v>
      </c>
    </row>
    <row r="2976" spans="1:20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42124</v>
      </c>
      <c r="O2976" s="19" t="str">
        <f>VLOOKUP(Coffee_data[[#This Row],[Area Code]],Location!$B$1:$E$157,2,FALSE)</f>
        <v>California</v>
      </c>
      <c r="P2976" s="19" t="str">
        <f>VLOOKUP(Coffee_data[[#This Row],[Area Code]],Location!$B$1:$E$157,3,FALSE)</f>
        <v>West</v>
      </c>
      <c r="Q2976" s="19" t="str">
        <f>VLOOKUP(Coffee_data[[#This Row],[Area Code]],Location!$B$1:$E$157,4,FALSE)</f>
        <v>Major Market</v>
      </c>
      <c r="R2976" s="56" t="str">
        <f>HLOOKUP(Coffee_data[[#This Row],[ProductId]],Product!$B$4:$O$7,2,FALSE)</f>
        <v>Regular</v>
      </c>
      <c r="S2976" s="56" t="str">
        <f>HLOOKUP(Coffee_data[[#This Row],[ProductId]],Product!$B$4:$O$7,3,FALSE)</f>
        <v>Coffee</v>
      </c>
      <c r="T2976" s="56" t="str">
        <f>HLOOKUP(Coffee_data[[#This Row],[ProductId]],Product!$B$4:$O$7,4,FALSE)</f>
        <v>Amaretto</v>
      </c>
    </row>
    <row r="2977" spans="1:20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355</v>
      </c>
      <c r="J2977">
        <v>560</v>
      </c>
      <c r="K2977">
        <v>942</v>
      </c>
      <c r="L2977">
        <v>707</v>
      </c>
      <c r="M2977">
        <v>2</v>
      </c>
      <c r="N2977" s="2">
        <v>42124</v>
      </c>
      <c r="O2977" s="19" t="str">
        <f>VLOOKUP(Coffee_data[[#This Row],[Area Code]],Location!$B$1:$E$157,2,FALSE)</f>
        <v>California</v>
      </c>
      <c r="P2977" s="19" t="str">
        <f>VLOOKUP(Coffee_data[[#This Row],[Area Code]],Location!$B$1:$E$157,3,FALSE)</f>
        <v>West</v>
      </c>
      <c r="Q2977" s="19" t="str">
        <f>VLOOKUP(Coffee_data[[#This Row],[Area Code]],Location!$B$1:$E$157,4,FALSE)</f>
        <v>Major Market</v>
      </c>
      <c r="R2977" s="56" t="str">
        <f>HLOOKUP(Coffee_data[[#This Row],[ProductId]],Product!$B$4:$O$7,2,FALSE)</f>
        <v>Regular</v>
      </c>
      <c r="S2977" s="56" t="str">
        <f>HLOOKUP(Coffee_data[[#This Row],[ProductId]],Product!$B$4:$O$7,3,FALSE)</f>
        <v>Coffee</v>
      </c>
      <c r="T2977" s="56" t="str">
        <f>HLOOKUP(Coffee_data[[#This Row],[ProductId]],Product!$B$4:$O$7,4,FALSE)</f>
        <v>Columbian</v>
      </c>
    </row>
    <row r="2978" spans="1:20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168</v>
      </c>
      <c r="J2978">
        <v>-40</v>
      </c>
      <c r="K2978">
        <v>203</v>
      </c>
      <c r="L2978">
        <v>925</v>
      </c>
      <c r="M2978">
        <v>3</v>
      </c>
      <c r="N2978" s="2">
        <v>42124</v>
      </c>
      <c r="O2978" s="19" t="str">
        <f>VLOOKUP(Coffee_data[[#This Row],[Area Code]],Location!$B$1:$E$157,2,FALSE)</f>
        <v>California</v>
      </c>
      <c r="P2978" s="19" t="str">
        <f>VLOOKUP(Coffee_data[[#This Row],[Area Code]],Location!$B$1:$E$157,3,FALSE)</f>
        <v>West</v>
      </c>
      <c r="Q2978" s="19" t="str">
        <f>VLOOKUP(Coffee_data[[#This Row],[Area Code]],Location!$B$1:$E$157,4,FALSE)</f>
        <v>Major Market</v>
      </c>
      <c r="R2978" s="56" t="str">
        <f>HLOOKUP(Coffee_data[[#This Row],[ProductId]],Product!$B$4:$O$7,2,FALSE)</f>
        <v>Decaf</v>
      </c>
      <c r="S2978" s="56" t="str">
        <f>HLOOKUP(Coffee_data[[#This Row],[ProductId]],Product!$B$4:$O$7,3,FALSE)</f>
        <v>Coffee</v>
      </c>
      <c r="T2978" s="56" t="str">
        <f>HLOOKUP(Coffee_data[[#This Row],[ProductId]],Product!$B$4:$O$7,4,FALSE)</f>
        <v>Decaf Irish Cream</v>
      </c>
    </row>
    <row r="2979" spans="1:20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103</v>
      </c>
      <c r="J2979">
        <v>150</v>
      </c>
      <c r="K2979">
        <v>250</v>
      </c>
      <c r="L2979">
        <v>775</v>
      </c>
      <c r="M2979">
        <v>8</v>
      </c>
      <c r="N2979" s="2">
        <v>42124</v>
      </c>
      <c r="O2979" s="19" t="str">
        <f>VLOOKUP(Coffee_data[[#This Row],[Area Code]],Location!$B$1:$E$157,2,FALSE)</f>
        <v>Nevada</v>
      </c>
      <c r="P2979" s="19" t="str">
        <f>VLOOKUP(Coffee_data[[#This Row],[Area Code]],Location!$B$1:$E$157,3,FALSE)</f>
        <v>West</v>
      </c>
      <c r="Q2979" s="19" t="str">
        <f>VLOOKUP(Coffee_data[[#This Row],[Area Code]],Location!$B$1:$E$157,4,FALSE)</f>
        <v>Small Market</v>
      </c>
      <c r="R2979" s="56" t="str">
        <f>HLOOKUP(Coffee_data[[#This Row],[ProductId]],Product!$B$4:$O$7,2,FALSE)</f>
        <v>Decaf</v>
      </c>
      <c r="S2979" s="56" t="str">
        <f>HLOOKUP(Coffee_data[[#This Row],[ProductId]],Product!$B$4:$O$7,3,FALSE)</f>
        <v>Herbal Tea</v>
      </c>
      <c r="T2979" s="56" t="str">
        <f>HLOOKUP(Coffee_data[[#This Row],[ProductId]],Product!$B$4:$O$7,4,FALSE)</f>
        <v>Chamomile</v>
      </c>
    </row>
    <row r="2980" spans="1:20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409</v>
      </c>
      <c r="L2980">
        <v>702</v>
      </c>
      <c r="M2980">
        <v>9</v>
      </c>
      <c r="N2980" s="2">
        <v>42124</v>
      </c>
      <c r="O2980" s="19" t="str">
        <f>VLOOKUP(Coffee_data[[#This Row],[Area Code]],Location!$B$1:$E$157,2,FALSE)</f>
        <v>Nevada</v>
      </c>
      <c r="P2980" s="19" t="str">
        <f>VLOOKUP(Coffee_data[[#This Row],[Area Code]],Location!$B$1:$E$157,3,FALSE)</f>
        <v>West</v>
      </c>
      <c r="Q2980" s="19" t="str">
        <f>VLOOKUP(Coffee_data[[#This Row],[Area Code]],Location!$B$1:$E$157,4,FALSE)</f>
        <v>Small Market</v>
      </c>
      <c r="R2980" s="56" t="str">
        <f>HLOOKUP(Coffee_data[[#This Row],[ProductId]],Product!$B$4:$O$7,2,FALSE)</f>
        <v>Decaf</v>
      </c>
      <c r="S2980" s="56" t="str">
        <f>HLOOKUP(Coffee_data[[#This Row],[ProductId]],Product!$B$4:$O$7,3,FALSE)</f>
        <v>Herbal Tea</v>
      </c>
      <c r="T2980" s="56" t="str">
        <f>HLOOKUP(Coffee_data[[#This Row],[ProductId]],Product!$B$4:$O$7,4,FALSE)</f>
        <v>Lemon</v>
      </c>
    </row>
    <row r="2981" spans="1:20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280</v>
      </c>
      <c r="L2981">
        <v>702</v>
      </c>
      <c r="M2981">
        <v>10</v>
      </c>
      <c r="N2981" s="2">
        <v>42124</v>
      </c>
      <c r="O2981" s="19" t="str">
        <f>VLOOKUP(Coffee_data[[#This Row],[Area Code]],Location!$B$1:$E$157,2,FALSE)</f>
        <v>Nevada</v>
      </c>
      <c r="P2981" s="19" t="str">
        <f>VLOOKUP(Coffee_data[[#This Row],[Area Code]],Location!$B$1:$E$157,3,FALSE)</f>
        <v>West</v>
      </c>
      <c r="Q2981" s="19" t="str">
        <f>VLOOKUP(Coffee_data[[#This Row],[Area Code]],Location!$B$1:$E$157,4,FALSE)</f>
        <v>Small Market</v>
      </c>
      <c r="R2981" s="56" t="str">
        <f>HLOOKUP(Coffee_data[[#This Row],[ProductId]],Product!$B$4:$O$7,2,FALSE)</f>
        <v>Decaf</v>
      </c>
      <c r="S2981" s="56" t="str">
        <f>HLOOKUP(Coffee_data[[#This Row],[ProductId]],Product!$B$4:$O$7,3,FALSE)</f>
        <v>Herbal Tea</v>
      </c>
      <c r="T2981" s="56" t="str">
        <f>HLOOKUP(Coffee_data[[#This Row],[ProductId]],Product!$B$4:$O$7,4,FALSE)</f>
        <v>Mint</v>
      </c>
    </row>
    <row r="2982" spans="1:20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210</v>
      </c>
      <c r="J2982">
        <v>240</v>
      </c>
      <c r="K2982">
        <v>410</v>
      </c>
      <c r="L2982">
        <v>775</v>
      </c>
      <c r="M2982">
        <v>11</v>
      </c>
      <c r="N2982" s="2">
        <v>42124</v>
      </c>
      <c r="O2982" s="19" t="str">
        <f>VLOOKUP(Coffee_data[[#This Row],[Area Code]],Location!$B$1:$E$157,2,FALSE)</f>
        <v>Nevada</v>
      </c>
      <c r="P2982" s="19" t="str">
        <f>VLOOKUP(Coffee_data[[#This Row],[Area Code]],Location!$B$1:$E$157,3,FALSE)</f>
        <v>West</v>
      </c>
      <c r="Q2982" s="19" t="str">
        <f>VLOOKUP(Coffee_data[[#This Row],[Area Code]],Location!$B$1:$E$157,4,FALSE)</f>
        <v>Small Market</v>
      </c>
      <c r="R2982" s="56" t="str">
        <f>HLOOKUP(Coffee_data[[#This Row],[ProductId]],Product!$B$4:$O$7,2,FALSE)</f>
        <v>Regular</v>
      </c>
      <c r="S2982" s="56" t="str">
        <f>HLOOKUP(Coffee_data[[#This Row],[ProductId]],Product!$B$4:$O$7,3,FALSE)</f>
        <v>Tea</v>
      </c>
      <c r="T2982" s="56" t="str">
        <f>HLOOKUP(Coffee_data[[#This Row],[ProductId]],Product!$B$4:$O$7,4,FALSE)</f>
        <v>Darjeeling</v>
      </c>
    </row>
    <row r="2983" spans="1:20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338</v>
      </c>
      <c r="L2983">
        <v>775</v>
      </c>
      <c r="M2983">
        <v>12</v>
      </c>
      <c r="N2983" s="2">
        <v>42124</v>
      </c>
      <c r="O2983" s="19" t="str">
        <f>VLOOKUP(Coffee_data[[#This Row],[Area Code]],Location!$B$1:$E$157,2,FALSE)</f>
        <v>Nevada</v>
      </c>
      <c r="P2983" s="19" t="str">
        <f>VLOOKUP(Coffee_data[[#This Row],[Area Code]],Location!$B$1:$E$157,3,FALSE)</f>
        <v>West</v>
      </c>
      <c r="Q2983" s="19" t="str">
        <f>VLOOKUP(Coffee_data[[#This Row],[Area Code]],Location!$B$1:$E$157,4,FALSE)</f>
        <v>Small Market</v>
      </c>
      <c r="R2983" s="56" t="str">
        <f>HLOOKUP(Coffee_data[[#This Row],[ProductId]],Product!$B$4:$O$7,2,FALSE)</f>
        <v>Regular</v>
      </c>
      <c r="S2983" s="56" t="str">
        <f>HLOOKUP(Coffee_data[[#This Row],[ProductId]],Product!$B$4:$O$7,3,FALSE)</f>
        <v>Tea</v>
      </c>
      <c r="T2983" s="56" t="str">
        <f>HLOOKUP(Coffee_data[[#This Row],[ProductId]],Product!$B$4:$O$7,4,FALSE)</f>
        <v>Earl Grey</v>
      </c>
    </row>
    <row r="2984" spans="1:20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205</v>
      </c>
      <c r="J2984">
        <v>-170</v>
      </c>
      <c r="K2984">
        <v>13</v>
      </c>
      <c r="L2984">
        <v>702</v>
      </c>
      <c r="M2984">
        <v>13</v>
      </c>
      <c r="N2984" s="2">
        <v>42124</v>
      </c>
      <c r="O2984" s="19" t="str">
        <f>VLOOKUP(Coffee_data[[#This Row],[Area Code]],Location!$B$1:$E$157,2,FALSE)</f>
        <v>Nevada</v>
      </c>
      <c r="P2984" s="19" t="str">
        <f>VLOOKUP(Coffee_data[[#This Row],[Area Code]],Location!$B$1:$E$157,3,FALSE)</f>
        <v>West</v>
      </c>
      <c r="Q2984" s="19" t="str">
        <f>VLOOKUP(Coffee_data[[#This Row],[Area Code]],Location!$B$1:$E$157,4,FALSE)</f>
        <v>Small Market</v>
      </c>
      <c r="R2984" s="56" t="str">
        <f>HLOOKUP(Coffee_data[[#This Row],[ProductId]],Product!$B$4:$O$7,2,FALSE)</f>
        <v>Regular</v>
      </c>
      <c r="S2984" s="56" t="str">
        <f>HLOOKUP(Coffee_data[[#This Row],[ProductId]],Product!$B$4:$O$7,3,FALSE)</f>
        <v>Tea</v>
      </c>
      <c r="T2984" s="56" t="str">
        <f>HLOOKUP(Coffee_data[[#This Row],[ProductId]],Product!$B$4:$O$7,4,FALSE)</f>
        <v>Green Tea</v>
      </c>
    </row>
    <row r="2985" spans="1:20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44</v>
      </c>
      <c r="L2985">
        <v>775</v>
      </c>
      <c r="M2985">
        <v>4</v>
      </c>
      <c r="N2985" s="2">
        <v>42124</v>
      </c>
      <c r="O2985" s="19" t="str">
        <f>VLOOKUP(Coffee_data[[#This Row],[Area Code]],Location!$B$1:$E$157,2,FALSE)</f>
        <v>Nevada</v>
      </c>
      <c r="P2985" s="19" t="str">
        <f>VLOOKUP(Coffee_data[[#This Row],[Area Code]],Location!$B$1:$E$157,3,FALSE)</f>
        <v>West</v>
      </c>
      <c r="Q2985" s="19" t="str">
        <f>VLOOKUP(Coffee_data[[#This Row],[Area Code]],Location!$B$1:$E$157,4,FALSE)</f>
        <v>Small Market</v>
      </c>
      <c r="R2985" s="56" t="str">
        <f>HLOOKUP(Coffee_data[[#This Row],[ProductId]],Product!$B$4:$O$7,2,FALSE)</f>
        <v>Regular</v>
      </c>
      <c r="S2985" s="56" t="str">
        <f>HLOOKUP(Coffee_data[[#This Row],[ProductId]],Product!$B$4:$O$7,3,FALSE)</f>
        <v>Espresso</v>
      </c>
      <c r="T2985" s="56" t="str">
        <f>HLOOKUP(Coffee_data[[#This Row],[ProductId]],Product!$B$4:$O$7,4,FALSE)</f>
        <v>Caffe Latte</v>
      </c>
    </row>
    <row r="2986" spans="1:20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42124</v>
      </c>
      <c r="O2986" s="19" t="str">
        <f>VLOOKUP(Coffee_data[[#This Row],[Area Code]],Location!$B$1:$E$157,2,FALSE)</f>
        <v>Nevada</v>
      </c>
      <c r="P2986" s="19" t="str">
        <f>VLOOKUP(Coffee_data[[#This Row],[Area Code]],Location!$B$1:$E$157,3,FALSE)</f>
        <v>West</v>
      </c>
      <c r="Q2986" s="19" t="str">
        <f>VLOOKUP(Coffee_data[[#This Row],[Area Code]],Location!$B$1:$E$157,4,FALSE)</f>
        <v>Small Market</v>
      </c>
      <c r="R2986" s="56" t="str">
        <f>HLOOKUP(Coffee_data[[#This Row],[ProductId]],Product!$B$4:$O$7,2,FALSE)</f>
        <v>Regular</v>
      </c>
      <c r="S2986" s="56" t="str">
        <f>HLOOKUP(Coffee_data[[#This Row],[ProductId]],Product!$B$4:$O$7,3,FALSE)</f>
        <v>Espresso</v>
      </c>
      <c r="T2986" s="56" t="str">
        <f>HLOOKUP(Coffee_data[[#This Row],[ProductId]],Product!$B$4:$O$7,4,FALSE)</f>
        <v>Caffe Mocha</v>
      </c>
    </row>
    <row r="2987" spans="1:20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34</v>
      </c>
      <c r="L2987">
        <v>702</v>
      </c>
      <c r="M2987">
        <v>6</v>
      </c>
      <c r="N2987" s="2">
        <v>42124</v>
      </c>
      <c r="O2987" s="19" t="str">
        <f>VLOOKUP(Coffee_data[[#This Row],[Area Code]],Location!$B$1:$E$157,2,FALSE)</f>
        <v>Nevada</v>
      </c>
      <c r="P2987" s="19" t="str">
        <f>VLOOKUP(Coffee_data[[#This Row],[Area Code]],Location!$B$1:$E$157,3,FALSE)</f>
        <v>West</v>
      </c>
      <c r="Q2987" s="19" t="str">
        <f>VLOOKUP(Coffee_data[[#This Row],[Area Code]],Location!$B$1:$E$157,4,FALSE)</f>
        <v>Small Market</v>
      </c>
      <c r="R2987" s="56" t="str">
        <f>HLOOKUP(Coffee_data[[#This Row],[ProductId]],Product!$B$4:$O$7,2,FALSE)</f>
        <v>Decaf</v>
      </c>
      <c r="S2987" s="56" t="str">
        <f>HLOOKUP(Coffee_data[[#This Row],[ProductId]],Product!$B$4:$O$7,3,FALSE)</f>
        <v>Espresso</v>
      </c>
      <c r="T2987" s="56" t="str">
        <f>HLOOKUP(Coffee_data[[#This Row],[ProductId]],Product!$B$4:$O$7,4,FALSE)</f>
        <v>Decaf Espresso</v>
      </c>
    </row>
    <row r="2988" spans="1:20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38</v>
      </c>
      <c r="J2988">
        <v>60</v>
      </c>
      <c r="K2988">
        <v>102</v>
      </c>
      <c r="L2988">
        <v>702</v>
      </c>
      <c r="M2988">
        <v>2</v>
      </c>
      <c r="N2988" s="2">
        <v>42124</v>
      </c>
      <c r="O2988" s="19" t="str">
        <f>VLOOKUP(Coffee_data[[#This Row],[Area Code]],Location!$B$1:$E$157,2,FALSE)</f>
        <v>Nevada</v>
      </c>
      <c r="P2988" s="19" t="str">
        <f>VLOOKUP(Coffee_data[[#This Row],[Area Code]],Location!$B$1:$E$157,3,FALSE)</f>
        <v>West</v>
      </c>
      <c r="Q2988" s="19" t="str">
        <f>VLOOKUP(Coffee_data[[#This Row],[Area Code]],Location!$B$1:$E$157,4,FALSE)</f>
        <v>Small Market</v>
      </c>
      <c r="R2988" s="56" t="str">
        <f>HLOOKUP(Coffee_data[[#This Row],[ProductId]],Product!$B$4:$O$7,2,FALSE)</f>
        <v>Regular</v>
      </c>
      <c r="S2988" s="56" t="str">
        <f>HLOOKUP(Coffee_data[[#This Row],[ProductId]],Product!$B$4:$O$7,3,FALSE)</f>
        <v>Coffee</v>
      </c>
      <c r="T2988" s="56" t="str">
        <f>HLOOKUP(Coffee_data[[#This Row],[ProductId]],Product!$B$4:$O$7,4,FALSE)</f>
        <v>Columbian</v>
      </c>
    </row>
    <row r="2989" spans="1:20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77</v>
      </c>
      <c r="L2989">
        <v>775</v>
      </c>
      <c r="M2989">
        <v>3</v>
      </c>
      <c r="N2989" s="2">
        <v>42124</v>
      </c>
      <c r="O2989" s="19" t="str">
        <f>VLOOKUP(Coffee_data[[#This Row],[Area Code]],Location!$B$1:$E$157,2,FALSE)</f>
        <v>Nevada</v>
      </c>
      <c r="P2989" s="19" t="str">
        <f>VLOOKUP(Coffee_data[[#This Row],[Area Code]],Location!$B$1:$E$157,3,FALSE)</f>
        <v>West</v>
      </c>
      <c r="Q2989" s="19" t="str">
        <f>VLOOKUP(Coffee_data[[#This Row],[Area Code]],Location!$B$1:$E$157,4,FALSE)</f>
        <v>Small Market</v>
      </c>
      <c r="R2989" s="56" t="str">
        <f>HLOOKUP(Coffee_data[[#This Row],[ProductId]],Product!$B$4:$O$7,2,FALSE)</f>
        <v>Decaf</v>
      </c>
      <c r="S2989" s="56" t="str">
        <f>HLOOKUP(Coffee_data[[#This Row],[ProductId]],Product!$B$4:$O$7,3,FALSE)</f>
        <v>Coffee</v>
      </c>
      <c r="T2989" s="56" t="str">
        <f>HLOOKUP(Coffee_data[[#This Row],[ProductId]],Product!$B$4:$O$7,4,FALSE)</f>
        <v>Decaf Irish Cream</v>
      </c>
    </row>
    <row r="2990" spans="1:20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52</v>
      </c>
      <c r="L2990">
        <v>503</v>
      </c>
      <c r="M2990">
        <v>8</v>
      </c>
      <c r="N2990" s="2">
        <v>42124</v>
      </c>
      <c r="O2990" s="19" t="str">
        <f>VLOOKUP(Coffee_data[[#This Row],[Area Code]],Location!$B$1:$E$157,2,FALSE)</f>
        <v>Oregon</v>
      </c>
      <c r="P2990" s="19" t="str">
        <f>VLOOKUP(Coffee_data[[#This Row],[Area Code]],Location!$B$1:$E$157,3,FALSE)</f>
        <v>West</v>
      </c>
      <c r="Q2990" s="19" t="str">
        <f>VLOOKUP(Coffee_data[[#This Row],[Area Code]],Location!$B$1:$E$157,4,FALSE)</f>
        <v>Small Market</v>
      </c>
      <c r="R2990" s="56" t="str">
        <f>HLOOKUP(Coffee_data[[#This Row],[ProductId]],Product!$B$4:$O$7,2,FALSE)</f>
        <v>Decaf</v>
      </c>
      <c r="S2990" s="56" t="str">
        <f>HLOOKUP(Coffee_data[[#This Row],[ProductId]],Product!$B$4:$O$7,3,FALSE)</f>
        <v>Herbal Tea</v>
      </c>
      <c r="T2990" s="56" t="str">
        <f>HLOOKUP(Coffee_data[[#This Row],[ProductId]],Product!$B$4:$O$7,4,FALSE)</f>
        <v>Chamomile</v>
      </c>
    </row>
    <row r="2991" spans="1:20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21</v>
      </c>
      <c r="J2991">
        <v>50</v>
      </c>
      <c r="K2991">
        <v>71</v>
      </c>
      <c r="L2991">
        <v>541</v>
      </c>
      <c r="M2991">
        <v>9</v>
      </c>
      <c r="N2991" s="2">
        <v>42124</v>
      </c>
      <c r="O2991" s="19" t="str">
        <f>VLOOKUP(Coffee_data[[#This Row],[Area Code]],Location!$B$1:$E$157,2,FALSE)</f>
        <v>Oregon</v>
      </c>
      <c r="P2991" s="19" t="str">
        <f>VLOOKUP(Coffee_data[[#This Row],[Area Code]],Location!$B$1:$E$157,3,FALSE)</f>
        <v>West</v>
      </c>
      <c r="Q2991" s="19" t="str">
        <f>VLOOKUP(Coffee_data[[#This Row],[Area Code]],Location!$B$1:$E$157,4,FALSE)</f>
        <v>Small Market</v>
      </c>
      <c r="R2991" s="56" t="str">
        <f>HLOOKUP(Coffee_data[[#This Row],[ProductId]],Product!$B$4:$O$7,2,FALSE)</f>
        <v>Decaf</v>
      </c>
      <c r="S2991" s="56" t="str">
        <f>HLOOKUP(Coffee_data[[#This Row],[ProductId]],Product!$B$4:$O$7,3,FALSE)</f>
        <v>Herbal Tea</v>
      </c>
      <c r="T2991" s="56" t="str">
        <f>HLOOKUP(Coffee_data[[#This Row],[ProductId]],Product!$B$4:$O$7,4,FALSE)</f>
        <v>Lemon</v>
      </c>
    </row>
    <row r="2992" spans="1:20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41</v>
      </c>
      <c r="L2992">
        <v>503</v>
      </c>
      <c r="M2992">
        <v>11</v>
      </c>
      <c r="N2992" s="2">
        <v>42124</v>
      </c>
      <c r="O2992" s="19" t="str">
        <f>VLOOKUP(Coffee_data[[#This Row],[Area Code]],Location!$B$1:$E$157,2,FALSE)</f>
        <v>Oregon</v>
      </c>
      <c r="P2992" s="19" t="str">
        <f>VLOOKUP(Coffee_data[[#This Row],[Area Code]],Location!$B$1:$E$157,3,FALSE)</f>
        <v>West</v>
      </c>
      <c r="Q2992" s="19" t="str">
        <f>VLOOKUP(Coffee_data[[#This Row],[Area Code]],Location!$B$1:$E$157,4,FALSE)</f>
        <v>Small Market</v>
      </c>
      <c r="R2992" s="56" t="str">
        <f>HLOOKUP(Coffee_data[[#This Row],[ProductId]],Product!$B$4:$O$7,2,FALSE)</f>
        <v>Regular</v>
      </c>
      <c r="S2992" s="56" t="str">
        <f>HLOOKUP(Coffee_data[[#This Row],[ProductId]],Product!$B$4:$O$7,3,FALSE)</f>
        <v>Tea</v>
      </c>
      <c r="T2992" s="56" t="str">
        <f>HLOOKUP(Coffee_data[[#This Row],[ProductId]],Product!$B$4:$O$7,4,FALSE)</f>
        <v>Darjeeling</v>
      </c>
    </row>
    <row r="2993" spans="1:20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72</v>
      </c>
      <c r="J2993">
        <v>90</v>
      </c>
      <c r="K2993">
        <v>150</v>
      </c>
      <c r="L2993">
        <v>503</v>
      </c>
      <c r="M2993">
        <v>12</v>
      </c>
      <c r="N2993" s="2">
        <v>42124</v>
      </c>
      <c r="O2993" s="19" t="str">
        <f>VLOOKUP(Coffee_data[[#This Row],[Area Code]],Location!$B$1:$E$157,2,FALSE)</f>
        <v>Oregon</v>
      </c>
      <c r="P2993" s="19" t="str">
        <f>VLOOKUP(Coffee_data[[#This Row],[Area Code]],Location!$B$1:$E$157,3,FALSE)</f>
        <v>West</v>
      </c>
      <c r="Q2993" s="19" t="str">
        <f>VLOOKUP(Coffee_data[[#This Row],[Area Code]],Location!$B$1:$E$157,4,FALSE)</f>
        <v>Small Market</v>
      </c>
      <c r="R2993" s="56" t="str">
        <f>HLOOKUP(Coffee_data[[#This Row],[ProductId]],Product!$B$4:$O$7,2,FALSE)</f>
        <v>Regular</v>
      </c>
      <c r="S2993" s="56" t="str">
        <f>HLOOKUP(Coffee_data[[#This Row],[ProductId]],Product!$B$4:$O$7,3,FALSE)</f>
        <v>Tea</v>
      </c>
      <c r="T2993" s="56" t="str">
        <f>HLOOKUP(Coffee_data[[#This Row],[ProductId]],Product!$B$4:$O$7,4,FALSE)</f>
        <v>Earl Grey</v>
      </c>
    </row>
    <row r="2994" spans="1:20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83</v>
      </c>
      <c r="J2994">
        <v>110</v>
      </c>
      <c r="K2994">
        <v>167</v>
      </c>
      <c r="L2994">
        <v>541</v>
      </c>
      <c r="M2994">
        <v>13</v>
      </c>
      <c r="N2994" s="2">
        <v>42124</v>
      </c>
      <c r="O2994" s="19" t="str">
        <f>VLOOKUP(Coffee_data[[#This Row],[Area Code]],Location!$B$1:$E$157,2,FALSE)</f>
        <v>Oregon</v>
      </c>
      <c r="P2994" s="19" t="str">
        <f>VLOOKUP(Coffee_data[[#This Row],[Area Code]],Location!$B$1:$E$157,3,FALSE)</f>
        <v>West</v>
      </c>
      <c r="Q2994" s="19" t="str">
        <f>VLOOKUP(Coffee_data[[#This Row],[Area Code]],Location!$B$1:$E$157,4,FALSE)</f>
        <v>Small Market</v>
      </c>
      <c r="R2994" s="56" t="str">
        <f>HLOOKUP(Coffee_data[[#This Row],[ProductId]],Product!$B$4:$O$7,2,FALSE)</f>
        <v>Regular</v>
      </c>
      <c r="S2994" s="56" t="str">
        <f>HLOOKUP(Coffee_data[[#This Row],[ProductId]],Product!$B$4:$O$7,3,FALSE)</f>
        <v>Tea</v>
      </c>
      <c r="T2994" s="56" t="str">
        <f>HLOOKUP(Coffee_data[[#This Row],[ProductId]],Product!$B$4:$O$7,4,FALSE)</f>
        <v>Green Tea</v>
      </c>
    </row>
    <row r="2995" spans="1:20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46</v>
      </c>
      <c r="J2995">
        <v>60</v>
      </c>
      <c r="K2995">
        <v>114</v>
      </c>
      <c r="L2995">
        <v>541</v>
      </c>
      <c r="M2995">
        <v>4</v>
      </c>
      <c r="N2995" s="2">
        <v>42124</v>
      </c>
      <c r="O2995" s="19" t="str">
        <f>VLOOKUP(Coffee_data[[#This Row],[Area Code]],Location!$B$1:$E$157,2,FALSE)</f>
        <v>Oregon</v>
      </c>
      <c r="P2995" s="19" t="str">
        <f>VLOOKUP(Coffee_data[[#This Row],[Area Code]],Location!$B$1:$E$157,3,FALSE)</f>
        <v>West</v>
      </c>
      <c r="Q2995" s="19" t="str">
        <f>VLOOKUP(Coffee_data[[#This Row],[Area Code]],Location!$B$1:$E$157,4,FALSE)</f>
        <v>Small Market</v>
      </c>
      <c r="R2995" s="56" t="str">
        <f>HLOOKUP(Coffee_data[[#This Row],[ProductId]],Product!$B$4:$O$7,2,FALSE)</f>
        <v>Regular</v>
      </c>
      <c r="S2995" s="56" t="str">
        <f>HLOOKUP(Coffee_data[[#This Row],[ProductId]],Product!$B$4:$O$7,3,FALSE)</f>
        <v>Espresso</v>
      </c>
      <c r="T2995" s="56" t="str">
        <f>HLOOKUP(Coffee_data[[#This Row],[ProductId]],Product!$B$4:$O$7,4,FALSE)</f>
        <v>Caffe Latte</v>
      </c>
    </row>
    <row r="2996" spans="1:20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42124</v>
      </c>
      <c r="O2996" s="19" t="str">
        <f>VLOOKUP(Coffee_data[[#This Row],[Area Code]],Location!$B$1:$E$157,2,FALSE)</f>
        <v>Oregon</v>
      </c>
      <c r="P2996" s="19" t="str">
        <f>VLOOKUP(Coffee_data[[#This Row],[Area Code]],Location!$B$1:$E$157,3,FALSE)</f>
        <v>West</v>
      </c>
      <c r="Q2996" s="19" t="str">
        <f>VLOOKUP(Coffee_data[[#This Row],[Area Code]],Location!$B$1:$E$157,4,FALSE)</f>
        <v>Small Market</v>
      </c>
      <c r="R2996" s="56" t="str">
        <f>HLOOKUP(Coffee_data[[#This Row],[ProductId]],Product!$B$4:$O$7,2,FALSE)</f>
        <v>Regular</v>
      </c>
      <c r="S2996" s="56" t="str">
        <f>HLOOKUP(Coffee_data[[#This Row],[ProductId]],Product!$B$4:$O$7,3,FALSE)</f>
        <v>Espresso</v>
      </c>
      <c r="T2996" s="56" t="str">
        <f>HLOOKUP(Coffee_data[[#This Row],[ProductId]],Product!$B$4:$O$7,4,FALSE)</f>
        <v>Caffe Mocha</v>
      </c>
    </row>
    <row r="2997" spans="1:20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149</v>
      </c>
      <c r="J2997">
        <v>140</v>
      </c>
      <c r="K2997">
        <v>286</v>
      </c>
      <c r="L2997">
        <v>541</v>
      </c>
      <c r="M2997">
        <v>6</v>
      </c>
      <c r="N2997" s="2">
        <v>42124</v>
      </c>
      <c r="O2997" s="19" t="str">
        <f>VLOOKUP(Coffee_data[[#This Row],[Area Code]],Location!$B$1:$E$157,2,FALSE)</f>
        <v>Oregon</v>
      </c>
      <c r="P2997" s="19" t="str">
        <f>VLOOKUP(Coffee_data[[#This Row],[Area Code]],Location!$B$1:$E$157,3,FALSE)</f>
        <v>West</v>
      </c>
      <c r="Q2997" s="19" t="str">
        <f>VLOOKUP(Coffee_data[[#This Row],[Area Code]],Location!$B$1:$E$157,4,FALSE)</f>
        <v>Small Market</v>
      </c>
      <c r="R2997" s="56" t="str">
        <f>HLOOKUP(Coffee_data[[#This Row],[ProductId]],Product!$B$4:$O$7,2,FALSE)</f>
        <v>Decaf</v>
      </c>
      <c r="S2997" s="56" t="str">
        <f>HLOOKUP(Coffee_data[[#This Row],[ProductId]],Product!$B$4:$O$7,3,FALSE)</f>
        <v>Espresso</v>
      </c>
      <c r="T2997" s="56" t="str">
        <f>HLOOKUP(Coffee_data[[#This Row],[ProductId]],Product!$B$4:$O$7,4,FALSE)</f>
        <v>Decaf Espresso</v>
      </c>
    </row>
    <row r="2998" spans="1:20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61</v>
      </c>
      <c r="J2998">
        <v>100</v>
      </c>
      <c r="K2998">
        <v>160</v>
      </c>
      <c r="L2998">
        <v>971</v>
      </c>
      <c r="M2998">
        <v>1</v>
      </c>
      <c r="N2998" s="2">
        <v>42124</v>
      </c>
      <c r="O2998" s="19" t="str">
        <f>VLOOKUP(Coffee_data[[#This Row],[Area Code]],Location!$B$1:$E$157,2,FALSE)</f>
        <v>Oregon</v>
      </c>
      <c r="P2998" s="19" t="str">
        <f>VLOOKUP(Coffee_data[[#This Row],[Area Code]],Location!$B$1:$E$157,3,FALSE)</f>
        <v>West</v>
      </c>
      <c r="Q2998" s="19" t="str">
        <f>VLOOKUP(Coffee_data[[#This Row],[Area Code]],Location!$B$1:$E$157,4,FALSE)</f>
        <v>Small Market</v>
      </c>
      <c r="R2998" s="56" t="str">
        <f>HLOOKUP(Coffee_data[[#This Row],[ProductId]],Product!$B$4:$O$7,2,FALSE)</f>
        <v>Regular</v>
      </c>
      <c r="S2998" s="56" t="str">
        <f>HLOOKUP(Coffee_data[[#This Row],[ProductId]],Product!$B$4:$O$7,3,FALSE)</f>
        <v>Coffee</v>
      </c>
      <c r="T2998" s="56" t="str">
        <f>HLOOKUP(Coffee_data[[#This Row],[ProductId]],Product!$B$4:$O$7,4,FALSE)</f>
        <v>Amaretto</v>
      </c>
    </row>
    <row r="2999" spans="1:20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62</v>
      </c>
      <c r="J2999">
        <v>80</v>
      </c>
      <c r="K2999">
        <v>138</v>
      </c>
      <c r="L2999">
        <v>971</v>
      </c>
      <c r="M2999">
        <v>2</v>
      </c>
      <c r="N2999" s="2">
        <v>42124</v>
      </c>
      <c r="O2999" s="19" t="str">
        <f>VLOOKUP(Coffee_data[[#This Row],[Area Code]],Location!$B$1:$E$157,2,FALSE)</f>
        <v>Oregon</v>
      </c>
      <c r="P2999" s="19" t="str">
        <f>VLOOKUP(Coffee_data[[#This Row],[Area Code]],Location!$B$1:$E$157,3,FALSE)</f>
        <v>West</v>
      </c>
      <c r="Q2999" s="19" t="str">
        <f>VLOOKUP(Coffee_data[[#This Row],[Area Code]],Location!$B$1:$E$157,4,FALSE)</f>
        <v>Small Market</v>
      </c>
      <c r="R2999" s="56" t="str">
        <f>HLOOKUP(Coffee_data[[#This Row],[ProductId]],Product!$B$4:$O$7,2,FALSE)</f>
        <v>Regular</v>
      </c>
      <c r="S2999" s="56" t="str">
        <f>HLOOKUP(Coffee_data[[#This Row],[ProductId]],Product!$B$4:$O$7,3,FALSE)</f>
        <v>Coffee</v>
      </c>
      <c r="T2999" s="56" t="str">
        <f>HLOOKUP(Coffee_data[[#This Row],[ProductId]],Product!$B$4:$O$7,4,FALSE)</f>
        <v>Columbian</v>
      </c>
    </row>
    <row r="3000" spans="1:20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123</v>
      </c>
      <c r="L3000">
        <v>971</v>
      </c>
      <c r="M3000">
        <v>3</v>
      </c>
      <c r="N3000" s="2">
        <v>42124</v>
      </c>
      <c r="O3000" s="19" t="str">
        <f>VLOOKUP(Coffee_data[[#This Row],[Area Code]],Location!$B$1:$E$157,2,FALSE)</f>
        <v>Oregon</v>
      </c>
      <c r="P3000" s="19" t="str">
        <f>VLOOKUP(Coffee_data[[#This Row],[Area Code]],Location!$B$1:$E$157,3,FALSE)</f>
        <v>West</v>
      </c>
      <c r="Q3000" s="19" t="str">
        <f>VLOOKUP(Coffee_data[[#This Row],[Area Code]],Location!$B$1:$E$157,4,FALSE)</f>
        <v>Small Market</v>
      </c>
      <c r="R3000" s="56" t="str">
        <f>HLOOKUP(Coffee_data[[#This Row],[ProductId]],Product!$B$4:$O$7,2,FALSE)</f>
        <v>Decaf</v>
      </c>
      <c r="S3000" s="56" t="str">
        <f>HLOOKUP(Coffee_data[[#This Row],[ProductId]],Product!$B$4:$O$7,3,FALSE)</f>
        <v>Coffee</v>
      </c>
      <c r="T3000" s="56" t="str">
        <f>HLOOKUP(Coffee_data[[#This Row],[ProductId]],Product!$B$4:$O$7,4,FALSE)</f>
        <v>Decaf Irish Cream</v>
      </c>
    </row>
    <row r="3001" spans="1:20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82</v>
      </c>
      <c r="J3001">
        <v>150</v>
      </c>
      <c r="K3001">
        <v>240</v>
      </c>
      <c r="L3001">
        <v>509</v>
      </c>
      <c r="M3001">
        <v>8</v>
      </c>
      <c r="N3001" s="2">
        <v>42124</v>
      </c>
      <c r="O3001" s="19" t="str">
        <f>VLOOKUP(Coffee_data[[#This Row],[Area Code]],Location!$B$1:$E$157,2,FALSE)</f>
        <v>Washington</v>
      </c>
      <c r="P3001" s="19" t="str">
        <f>VLOOKUP(Coffee_data[[#This Row],[Area Code]],Location!$B$1:$E$157,3,FALSE)</f>
        <v>West</v>
      </c>
      <c r="Q3001" s="19" t="str">
        <f>VLOOKUP(Coffee_data[[#This Row],[Area Code]],Location!$B$1:$E$157,4,FALSE)</f>
        <v>Small Market</v>
      </c>
      <c r="R3001" s="56" t="str">
        <f>HLOOKUP(Coffee_data[[#This Row],[ProductId]],Product!$B$4:$O$7,2,FALSE)</f>
        <v>Decaf</v>
      </c>
      <c r="S3001" s="56" t="str">
        <f>HLOOKUP(Coffee_data[[#This Row],[ProductId]],Product!$B$4:$O$7,3,FALSE)</f>
        <v>Herbal Tea</v>
      </c>
      <c r="T3001" s="56" t="str">
        <f>HLOOKUP(Coffee_data[[#This Row],[ProductId]],Product!$B$4:$O$7,4,FALSE)</f>
        <v>Chamomile</v>
      </c>
    </row>
    <row r="3002" spans="1:20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39</v>
      </c>
      <c r="J3002">
        <v>50</v>
      </c>
      <c r="K3002">
        <v>80</v>
      </c>
      <c r="L3002">
        <v>206</v>
      </c>
      <c r="M3002">
        <v>9</v>
      </c>
      <c r="N3002" s="2">
        <v>42124</v>
      </c>
      <c r="O3002" s="19" t="str">
        <f>VLOOKUP(Coffee_data[[#This Row],[Area Code]],Location!$B$1:$E$157,2,FALSE)</f>
        <v>Washington</v>
      </c>
      <c r="P3002" s="19" t="str">
        <f>VLOOKUP(Coffee_data[[#This Row],[Area Code]],Location!$B$1:$E$157,3,FALSE)</f>
        <v>West</v>
      </c>
      <c r="Q3002" s="19" t="str">
        <f>VLOOKUP(Coffee_data[[#This Row],[Area Code]],Location!$B$1:$E$157,4,FALSE)</f>
        <v>Small Market</v>
      </c>
      <c r="R3002" s="56" t="str">
        <f>HLOOKUP(Coffee_data[[#This Row],[ProductId]],Product!$B$4:$O$7,2,FALSE)</f>
        <v>Decaf</v>
      </c>
      <c r="S3002" s="56" t="str">
        <f>HLOOKUP(Coffee_data[[#This Row],[ProductId]],Product!$B$4:$O$7,3,FALSE)</f>
        <v>Herbal Tea</v>
      </c>
      <c r="T3002" s="56" t="str">
        <f>HLOOKUP(Coffee_data[[#This Row],[ProductId]],Product!$B$4:$O$7,4,FALSE)</f>
        <v>Lemon</v>
      </c>
    </row>
    <row r="3003" spans="1:20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41</v>
      </c>
      <c r="J3003">
        <v>50</v>
      </c>
      <c r="K3003">
        <v>80</v>
      </c>
      <c r="L3003">
        <v>425</v>
      </c>
      <c r="M3003">
        <v>11</v>
      </c>
      <c r="N3003" s="2">
        <v>42124</v>
      </c>
      <c r="O3003" s="19" t="str">
        <f>VLOOKUP(Coffee_data[[#This Row],[Area Code]],Location!$B$1:$E$157,2,FALSE)</f>
        <v>Washington</v>
      </c>
      <c r="P3003" s="19" t="str">
        <f>VLOOKUP(Coffee_data[[#This Row],[Area Code]],Location!$B$1:$E$157,3,FALSE)</f>
        <v>West</v>
      </c>
      <c r="Q3003" s="19" t="str">
        <f>VLOOKUP(Coffee_data[[#This Row],[Area Code]],Location!$B$1:$E$157,4,FALSE)</f>
        <v>Small Market</v>
      </c>
      <c r="R3003" s="56" t="str">
        <f>HLOOKUP(Coffee_data[[#This Row],[ProductId]],Product!$B$4:$O$7,2,FALSE)</f>
        <v>Regular</v>
      </c>
      <c r="S3003" s="56" t="str">
        <f>HLOOKUP(Coffee_data[[#This Row],[ProductId]],Product!$B$4:$O$7,3,FALSE)</f>
        <v>Tea</v>
      </c>
      <c r="T3003" s="56" t="str">
        <f>HLOOKUP(Coffee_data[[#This Row],[ProductId]],Product!$B$4:$O$7,4,FALSE)</f>
        <v>Darjeeling</v>
      </c>
    </row>
    <row r="3004" spans="1:20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82</v>
      </c>
      <c r="L3004">
        <v>425</v>
      </c>
      <c r="M3004">
        <v>12</v>
      </c>
      <c r="N3004" s="2">
        <v>42124</v>
      </c>
      <c r="O3004" s="19" t="str">
        <f>VLOOKUP(Coffee_data[[#This Row],[Area Code]],Location!$B$1:$E$157,2,FALSE)</f>
        <v>Washington</v>
      </c>
      <c r="P3004" s="19" t="str">
        <f>VLOOKUP(Coffee_data[[#This Row],[Area Code]],Location!$B$1:$E$157,3,FALSE)</f>
        <v>West</v>
      </c>
      <c r="Q3004" s="19" t="str">
        <f>VLOOKUP(Coffee_data[[#This Row],[Area Code]],Location!$B$1:$E$157,4,FALSE)</f>
        <v>Small Market</v>
      </c>
      <c r="R3004" s="56" t="str">
        <f>HLOOKUP(Coffee_data[[#This Row],[ProductId]],Product!$B$4:$O$7,2,FALSE)</f>
        <v>Regular</v>
      </c>
      <c r="S3004" s="56" t="str">
        <f>HLOOKUP(Coffee_data[[#This Row],[ProductId]],Product!$B$4:$O$7,3,FALSE)</f>
        <v>Tea</v>
      </c>
      <c r="T3004" s="56" t="str">
        <f>HLOOKUP(Coffee_data[[#This Row],[ProductId]],Product!$B$4:$O$7,4,FALSE)</f>
        <v>Earl Grey</v>
      </c>
    </row>
    <row r="3005" spans="1:20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27</v>
      </c>
      <c r="J3005">
        <v>60</v>
      </c>
      <c r="K3005">
        <v>87</v>
      </c>
      <c r="L3005">
        <v>206</v>
      </c>
      <c r="M3005">
        <v>13</v>
      </c>
      <c r="N3005" s="2">
        <v>42124</v>
      </c>
      <c r="O3005" s="19" t="str">
        <f>VLOOKUP(Coffee_data[[#This Row],[Area Code]],Location!$B$1:$E$157,2,FALSE)</f>
        <v>Washington</v>
      </c>
      <c r="P3005" s="19" t="str">
        <f>VLOOKUP(Coffee_data[[#This Row],[Area Code]],Location!$B$1:$E$157,3,FALSE)</f>
        <v>West</v>
      </c>
      <c r="Q3005" s="19" t="str">
        <f>VLOOKUP(Coffee_data[[#This Row],[Area Code]],Location!$B$1:$E$157,4,FALSE)</f>
        <v>Small Market</v>
      </c>
      <c r="R3005" s="56" t="str">
        <f>HLOOKUP(Coffee_data[[#This Row],[ProductId]],Product!$B$4:$O$7,2,FALSE)</f>
        <v>Regular</v>
      </c>
      <c r="S3005" s="56" t="str">
        <f>HLOOKUP(Coffee_data[[#This Row],[ProductId]],Product!$B$4:$O$7,3,FALSE)</f>
        <v>Tea</v>
      </c>
      <c r="T3005" s="56" t="str">
        <f>HLOOKUP(Coffee_data[[#This Row],[ProductId]],Product!$B$4:$O$7,4,FALSE)</f>
        <v>Green Tea</v>
      </c>
    </row>
    <row r="3006" spans="1:20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104</v>
      </c>
      <c r="L3006">
        <v>206</v>
      </c>
      <c r="M3006">
        <v>4</v>
      </c>
      <c r="N3006" s="2">
        <v>42124</v>
      </c>
      <c r="O3006" s="19" t="str">
        <f>VLOOKUP(Coffee_data[[#This Row],[Area Code]],Location!$B$1:$E$157,2,FALSE)</f>
        <v>Washington</v>
      </c>
      <c r="P3006" s="19" t="str">
        <f>VLOOKUP(Coffee_data[[#This Row],[Area Code]],Location!$B$1:$E$157,3,FALSE)</f>
        <v>West</v>
      </c>
      <c r="Q3006" s="19" t="str">
        <f>VLOOKUP(Coffee_data[[#This Row],[Area Code]],Location!$B$1:$E$157,4,FALSE)</f>
        <v>Small Market</v>
      </c>
      <c r="R3006" s="56" t="str">
        <f>HLOOKUP(Coffee_data[[#This Row],[ProductId]],Product!$B$4:$O$7,2,FALSE)</f>
        <v>Regular</v>
      </c>
      <c r="S3006" s="56" t="str">
        <f>HLOOKUP(Coffee_data[[#This Row],[ProductId]],Product!$B$4:$O$7,3,FALSE)</f>
        <v>Espresso</v>
      </c>
      <c r="T3006" s="56" t="str">
        <f>HLOOKUP(Coffee_data[[#This Row],[ProductId]],Product!$B$4:$O$7,4,FALSE)</f>
        <v>Caffe Latte</v>
      </c>
    </row>
    <row r="3007" spans="1:20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115</v>
      </c>
      <c r="L3007">
        <v>360</v>
      </c>
      <c r="M3007">
        <v>5</v>
      </c>
      <c r="N3007" s="2">
        <v>42124</v>
      </c>
      <c r="O3007" s="19" t="str">
        <f>VLOOKUP(Coffee_data[[#This Row],[Area Code]],Location!$B$1:$E$157,2,FALSE)</f>
        <v>Washington</v>
      </c>
      <c r="P3007" s="19" t="str">
        <f>VLOOKUP(Coffee_data[[#This Row],[Area Code]],Location!$B$1:$E$157,3,FALSE)</f>
        <v>West</v>
      </c>
      <c r="Q3007" s="19" t="str">
        <f>VLOOKUP(Coffee_data[[#This Row],[Area Code]],Location!$B$1:$E$157,4,FALSE)</f>
        <v>Small Market</v>
      </c>
      <c r="R3007" s="56" t="str">
        <f>HLOOKUP(Coffee_data[[#This Row],[ProductId]],Product!$B$4:$O$7,2,FALSE)</f>
        <v>Regular</v>
      </c>
      <c r="S3007" s="56" t="str">
        <f>HLOOKUP(Coffee_data[[#This Row],[ProductId]],Product!$B$4:$O$7,3,FALSE)</f>
        <v>Espresso</v>
      </c>
      <c r="T3007" s="56" t="str">
        <f>HLOOKUP(Coffee_data[[#This Row],[ProductId]],Product!$B$4:$O$7,4,FALSE)</f>
        <v>Caffe Mocha</v>
      </c>
    </row>
    <row r="3008" spans="1:20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42124</v>
      </c>
      <c r="O3008" s="19" t="str">
        <f>VLOOKUP(Coffee_data[[#This Row],[Area Code]],Location!$B$1:$E$157,2,FALSE)</f>
        <v>Washington</v>
      </c>
      <c r="P3008" s="19" t="str">
        <f>VLOOKUP(Coffee_data[[#This Row],[Area Code]],Location!$B$1:$E$157,3,FALSE)</f>
        <v>West</v>
      </c>
      <c r="Q3008" s="19" t="str">
        <f>VLOOKUP(Coffee_data[[#This Row],[Area Code]],Location!$B$1:$E$157,4,FALSE)</f>
        <v>Small Market</v>
      </c>
      <c r="R3008" s="56" t="str">
        <f>HLOOKUP(Coffee_data[[#This Row],[ProductId]],Product!$B$4:$O$7,2,FALSE)</f>
        <v>Decaf</v>
      </c>
      <c r="S3008" s="56" t="str">
        <f>HLOOKUP(Coffee_data[[#This Row],[ProductId]],Product!$B$4:$O$7,3,FALSE)</f>
        <v>Espresso</v>
      </c>
      <c r="T3008" s="56" t="str">
        <f>HLOOKUP(Coffee_data[[#This Row],[ProductId]],Product!$B$4:$O$7,4,FALSE)</f>
        <v>Decaf Espresso</v>
      </c>
    </row>
    <row r="3009" spans="1:20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78</v>
      </c>
      <c r="J3009">
        <v>130</v>
      </c>
      <c r="K3009">
        <v>212</v>
      </c>
      <c r="L3009">
        <v>253</v>
      </c>
      <c r="M3009">
        <v>2</v>
      </c>
      <c r="N3009" s="2">
        <v>42124</v>
      </c>
      <c r="O3009" s="19" t="str">
        <f>VLOOKUP(Coffee_data[[#This Row],[Area Code]],Location!$B$1:$E$157,2,FALSE)</f>
        <v>Washington</v>
      </c>
      <c r="P3009" s="19" t="str">
        <f>VLOOKUP(Coffee_data[[#This Row],[Area Code]],Location!$B$1:$E$157,3,FALSE)</f>
        <v>West</v>
      </c>
      <c r="Q3009" s="19" t="str">
        <f>VLOOKUP(Coffee_data[[#This Row],[Area Code]],Location!$B$1:$E$157,4,FALSE)</f>
        <v>Small Market</v>
      </c>
      <c r="R3009" s="56" t="str">
        <f>HLOOKUP(Coffee_data[[#This Row],[ProductId]],Product!$B$4:$O$7,2,FALSE)</f>
        <v>Regular</v>
      </c>
      <c r="S3009" s="56" t="str">
        <f>HLOOKUP(Coffee_data[[#This Row],[ProductId]],Product!$B$4:$O$7,3,FALSE)</f>
        <v>Coffee</v>
      </c>
      <c r="T3009" s="56" t="str">
        <f>HLOOKUP(Coffee_data[[#This Row],[ProductId]],Product!$B$4:$O$7,4,FALSE)</f>
        <v>Columbian</v>
      </c>
    </row>
    <row r="3010" spans="1:20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136</v>
      </c>
      <c r="J3010">
        <v>160</v>
      </c>
      <c r="K3010">
        <v>273</v>
      </c>
      <c r="L3010">
        <v>253</v>
      </c>
      <c r="M3010">
        <v>3</v>
      </c>
      <c r="N3010" s="2">
        <v>42124</v>
      </c>
      <c r="O3010" s="19" t="str">
        <f>VLOOKUP(Coffee_data[[#This Row],[Area Code]],Location!$B$1:$E$157,2,FALSE)</f>
        <v>Washington</v>
      </c>
      <c r="P3010" s="19" t="str">
        <f>VLOOKUP(Coffee_data[[#This Row],[Area Code]],Location!$B$1:$E$157,3,FALSE)</f>
        <v>West</v>
      </c>
      <c r="Q3010" s="19" t="str">
        <f>VLOOKUP(Coffee_data[[#This Row],[Area Code]],Location!$B$1:$E$157,4,FALSE)</f>
        <v>Small Market</v>
      </c>
      <c r="R3010" s="56" t="str">
        <f>HLOOKUP(Coffee_data[[#This Row],[ProductId]],Product!$B$4:$O$7,2,FALSE)</f>
        <v>Decaf</v>
      </c>
      <c r="S3010" s="56" t="str">
        <f>HLOOKUP(Coffee_data[[#This Row],[ProductId]],Product!$B$4:$O$7,3,FALSE)</f>
        <v>Coffee</v>
      </c>
      <c r="T3010" s="56" t="str">
        <f>HLOOKUP(Coffee_data[[#This Row],[ProductId]],Product!$B$4:$O$7,4,FALSE)</f>
        <v>Decaf Irish Cream</v>
      </c>
    </row>
    <row r="3011" spans="1:20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106</v>
      </c>
      <c r="J3011">
        <v>140</v>
      </c>
      <c r="K3011">
        <v>260</v>
      </c>
      <c r="L3011">
        <v>720</v>
      </c>
      <c r="M3011">
        <v>8</v>
      </c>
      <c r="N3011" s="2">
        <v>42155</v>
      </c>
      <c r="O3011" s="19" t="str">
        <f>VLOOKUP(Coffee_data[[#This Row],[Area Code]],Location!$B$1:$E$157,2,FALSE)</f>
        <v>Colorado</v>
      </c>
      <c r="P3011" s="19" t="str">
        <f>VLOOKUP(Coffee_data[[#This Row],[Area Code]],Location!$B$1:$E$157,3,FALSE)</f>
        <v>Central</v>
      </c>
      <c r="Q3011" s="19" t="str">
        <f>VLOOKUP(Coffee_data[[#This Row],[Area Code]],Location!$B$1:$E$157,4,FALSE)</f>
        <v>Major Market</v>
      </c>
      <c r="R3011" s="56" t="str">
        <f>HLOOKUP(Coffee_data[[#This Row],[ProductId]],Product!$B$4:$O$7,2,FALSE)</f>
        <v>Decaf</v>
      </c>
      <c r="S3011" s="56" t="str">
        <f>HLOOKUP(Coffee_data[[#This Row],[ProductId]],Product!$B$4:$O$7,3,FALSE)</f>
        <v>Herbal Tea</v>
      </c>
      <c r="T3011" s="56" t="str">
        <f>HLOOKUP(Coffee_data[[#This Row],[ProductId]],Product!$B$4:$O$7,4,FALSE)</f>
        <v>Chamomile</v>
      </c>
    </row>
    <row r="3012" spans="1:20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81</v>
      </c>
      <c r="L3012">
        <v>303</v>
      </c>
      <c r="M3012">
        <v>9</v>
      </c>
      <c r="N3012" s="2">
        <v>42155</v>
      </c>
      <c r="O3012" s="19" t="str">
        <f>VLOOKUP(Coffee_data[[#This Row],[Area Code]],Location!$B$1:$E$157,2,FALSE)</f>
        <v>Colorado</v>
      </c>
      <c r="P3012" s="19" t="str">
        <f>VLOOKUP(Coffee_data[[#This Row],[Area Code]],Location!$B$1:$E$157,3,FALSE)</f>
        <v>Central</v>
      </c>
      <c r="Q3012" s="19" t="str">
        <f>VLOOKUP(Coffee_data[[#This Row],[Area Code]],Location!$B$1:$E$157,4,FALSE)</f>
        <v>Major Market</v>
      </c>
      <c r="R3012" s="56" t="str">
        <f>HLOOKUP(Coffee_data[[#This Row],[ProductId]],Product!$B$4:$O$7,2,FALSE)</f>
        <v>Decaf</v>
      </c>
      <c r="S3012" s="56" t="str">
        <f>HLOOKUP(Coffee_data[[#This Row],[ProductId]],Product!$B$4:$O$7,3,FALSE)</f>
        <v>Herbal Tea</v>
      </c>
      <c r="T3012" s="56" t="str">
        <f>HLOOKUP(Coffee_data[[#This Row],[ProductId]],Product!$B$4:$O$7,4,FALSE)</f>
        <v>Lemon</v>
      </c>
    </row>
    <row r="3013" spans="1:20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42155</v>
      </c>
      <c r="O3013" s="19" t="str">
        <f>VLOOKUP(Coffee_data[[#This Row],[Area Code]],Location!$B$1:$E$157,2,FALSE)</f>
        <v>Colorado</v>
      </c>
      <c r="P3013" s="19" t="str">
        <f>VLOOKUP(Coffee_data[[#This Row],[Area Code]],Location!$B$1:$E$157,3,FALSE)</f>
        <v>Central</v>
      </c>
      <c r="Q3013" s="19" t="str">
        <f>VLOOKUP(Coffee_data[[#This Row],[Area Code]],Location!$B$1:$E$157,4,FALSE)</f>
        <v>Major Market</v>
      </c>
      <c r="R3013" s="56" t="str">
        <f>HLOOKUP(Coffee_data[[#This Row],[ProductId]],Product!$B$4:$O$7,2,FALSE)</f>
        <v>Decaf</v>
      </c>
      <c r="S3013" s="56" t="str">
        <f>HLOOKUP(Coffee_data[[#This Row],[ProductId]],Product!$B$4:$O$7,3,FALSE)</f>
        <v>Herbal Tea</v>
      </c>
      <c r="T3013" s="56" t="str">
        <f>HLOOKUP(Coffee_data[[#This Row],[ProductId]],Product!$B$4:$O$7,4,FALSE)</f>
        <v>Mint</v>
      </c>
    </row>
    <row r="3014" spans="1:20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51</v>
      </c>
      <c r="J3014">
        <v>60</v>
      </c>
      <c r="K3014">
        <v>89</v>
      </c>
      <c r="L3014">
        <v>970</v>
      </c>
      <c r="M3014">
        <v>11</v>
      </c>
      <c r="N3014" s="2">
        <v>42155</v>
      </c>
      <c r="O3014" s="19" t="str">
        <f>VLOOKUP(Coffee_data[[#This Row],[Area Code]],Location!$B$1:$E$157,2,FALSE)</f>
        <v>Colorado</v>
      </c>
      <c r="P3014" s="19" t="str">
        <f>VLOOKUP(Coffee_data[[#This Row],[Area Code]],Location!$B$1:$E$157,3,FALSE)</f>
        <v>Central</v>
      </c>
      <c r="Q3014" s="19" t="str">
        <f>VLOOKUP(Coffee_data[[#This Row],[Area Code]],Location!$B$1:$E$157,4,FALSE)</f>
        <v>Major Market</v>
      </c>
      <c r="R3014" s="56" t="str">
        <f>HLOOKUP(Coffee_data[[#This Row],[ProductId]],Product!$B$4:$O$7,2,FALSE)</f>
        <v>Regular</v>
      </c>
      <c r="S3014" s="56" t="str">
        <f>HLOOKUP(Coffee_data[[#This Row],[ProductId]],Product!$B$4:$O$7,3,FALSE)</f>
        <v>Tea</v>
      </c>
      <c r="T3014" s="56" t="str">
        <f>HLOOKUP(Coffee_data[[#This Row],[ProductId]],Product!$B$4:$O$7,4,FALSE)</f>
        <v>Darjeeling</v>
      </c>
    </row>
    <row r="3015" spans="1:20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28</v>
      </c>
      <c r="J3015">
        <v>60</v>
      </c>
      <c r="K3015">
        <v>100</v>
      </c>
      <c r="L3015">
        <v>719</v>
      </c>
      <c r="M3015">
        <v>12</v>
      </c>
      <c r="N3015" s="2">
        <v>42155</v>
      </c>
      <c r="O3015" s="19" t="str">
        <f>VLOOKUP(Coffee_data[[#This Row],[Area Code]],Location!$B$1:$E$157,2,FALSE)</f>
        <v>Colorado</v>
      </c>
      <c r="P3015" s="19" t="str">
        <f>VLOOKUP(Coffee_data[[#This Row],[Area Code]],Location!$B$1:$E$157,3,FALSE)</f>
        <v>Central</v>
      </c>
      <c r="Q3015" s="19" t="str">
        <f>VLOOKUP(Coffee_data[[#This Row],[Area Code]],Location!$B$1:$E$157,4,FALSE)</f>
        <v>Major Market</v>
      </c>
      <c r="R3015" s="56" t="str">
        <f>HLOOKUP(Coffee_data[[#This Row],[ProductId]],Product!$B$4:$O$7,2,FALSE)</f>
        <v>Regular</v>
      </c>
      <c r="S3015" s="56" t="str">
        <f>HLOOKUP(Coffee_data[[#This Row],[ProductId]],Product!$B$4:$O$7,3,FALSE)</f>
        <v>Tea</v>
      </c>
      <c r="T3015" s="56" t="str">
        <f>HLOOKUP(Coffee_data[[#This Row],[ProductId]],Product!$B$4:$O$7,4,FALSE)</f>
        <v>Earl Grey</v>
      </c>
    </row>
    <row r="3016" spans="1:20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17</v>
      </c>
      <c r="J3016">
        <v>50</v>
      </c>
      <c r="K3016">
        <v>80</v>
      </c>
      <c r="L3016">
        <v>970</v>
      </c>
      <c r="M3016">
        <v>13</v>
      </c>
      <c r="N3016" s="2">
        <v>42155</v>
      </c>
      <c r="O3016" s="19" t="str">
        <f>VLOOKUP(Coffee_data[[#This Row],[Area Code]],Location!$B$1:$E$157,2,FALSE)</f>
        <v>Colorado</v>
      </c>
      <c r="P3016" s="19" t="str">
        <f>VLOOKUP(Coffee_data[[#This Row],[Area Code]],Location!$B$1:$E$157,3,FALSE)</f>
        <v>Central</v>
      </c>
      <c r="Q3016" s="19" t="str">
        <f>VLOOKUP(Coffee_data[[#This Row],[Area Code]],Location!$B$1:$E$157,4,FALSE)</f>
        <v>Major Market</v>
      </c>
      <c r="R3016" s="56" t="str">
        <f>HLOOKUP(Coffee_data[[#This Row],[ProductId]],Product!$B$4:$O$7,2,FALSE)</f>
        <v>Regular</v>
      </c>
      <c r="S3016" s="56" t="str">
        <f>HLOOKUP(Coffee_data[[#This Row],[ProductId]],Product!$B$4:$O$7,3,FALSE)</f>
        <v>Tea</v>
      </c>
      <c r="T3016" s="56" t="str">
        <f>HLOOKUP(Coffee_data[[#This Row],[ProductId]],Product!$B$4:$O$7,4,FALSE)</f>
        <v>Green Tea</v>
      </c>
    </row>
    <row r="3017" spans="1:20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265</v>
      </c>
      <c r="L3017">
        <v>303</v>
      </c>
      <c r="M3017">
        <v>5</v>
      </c>
      <c r="N3017" s="2">
        <v>42155</v>
      </c>
      <c r="O3017" s="19" t="str">
        <f>VLOOKUP(Coffee_data[[#This Row],[Area Code]],Location!$B$1:$E$157,2,FALSE)</f>
        <v>Colorado</v>
      </c>
      <c r="P3017" s="19" t="str">
        <f>VLOOKUP(Coffee_data[[#This Row],[Area Code]],Location!$B$1:$E$157,3,FALSE)</f>
        <v>Central</v>
      </c>
      <c r="Q3017" s="19" t="str">
        <f>VLOOKUP(Coffee_data[[#This Row],[Area Code]],Location!$B$1:$E$157,4,FALSE)</f>
        <v>Major Market</v>
      </c>
      <c r="R3017" s="56" t="str">
        <f>HLOOKUP(Coffee_data[[#This Row],[ProductId]],Product!$B$4:$O$7,2,FALSE)</f>
        <v>Regular</v>
      </c>
      <c r="S3017" s="56" t="str">
        <f>HLOOKUP(Coffee_data[[#This Row],[ProductId]],Product!$B$4:$O$7,3,FALSE)</f>
        <v>Espresso</v>
      </c>
      <c r="T3017" s="56" t="str">
        <f>HLOOKUP(Coffee_data[[#This Row],[ProductId]],Product!$B$4:$O$7,4,FALSE)</f>
        <v>Caffe Mocha</v>
      </c>
    </row>
    <row r="3018" spans="1:20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54</v>
      </c>
      <c r="J3018">
        <v>90</v>
      </c>
      <c r="K3018">
        <v>144</v>
      </c>
      <c r="L3018">
        <v>970</v>
      </c>
      <c r="M3018">
        <v>6</v>
      </c>
      <c r="N3018" s="2">
        <v>42155</v>
      </c>
      <c r="O3018" s="19" t="str">
        <f>VLOOKUP(Coffee_data[[#This Row],[Area Code]],Location!$B$1:$E$157,2,FALSE)</f>
        <v>Colorado</v>
      </c>
      <c r="P3018" s="19" t="str">
        <f>VLOOKUP(Coffee_data[[#This Row],[Area Code]],Location!$B$1:$E$157,3,FALSE)</f>
        <v>Central</v>
      </c>
      <c r="Q3018" s="19" t="str">
        <f>VLOOKUP(Coffee_data[[#This Row],[Area Code]],Location!$B$1:$E$157,4,FALSE)</f>
        <v>Major Market</v>
      </c>
      <c r="R3018" s="56" t="str">
        <f>HLOOKUP(Coffee_data[[#This Row],[ProductId]],Product!$B$4:$O$7,2,FALSE)</f>
        <v>Decaf</v>
      </c>
      <c r="S3018" s="56" t="str">
        <f>HLOOKUP(Coffee_data[[#This Row],[ProductId]],Product!$B$4:$O$7,3,FALSE)</f>
        <v>Espresso</v>
      </c>
      <c r="T3018" s="56" t="str">
        <f>HLOOKUP(Coffee_data[[#This Row],[ProductId]],Product!$B$4:$O$7,4,FALSE)</f>
        <v>Decaf Espresso</v>
      </c>
    </row>
    <row r="3019" spans="1:20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102</v>
      </c>
      <c r="J3019">
        <v>170</v>
      </c>
      <c r="K3019">
        <v>281</v>
      </c>
      <c r="L3019">
        <v>719</v>
      </c>
      <c r="M3019">
        <v>1</v>
      </c>
      <c r="N3019" s="2">
        <v>42155</v>
      </c>
      <c r="O3019" s="19" t="str">
        <f>VLOOKUP(Coffee_data[[#This Row],[Area Code]],Location!$B$1:$E$157,2,FALSE)</f>
        <v>Colorado</v>
      </c>
      <c r="P3019" s="19" t="str">
        <f>VLOOKUP(Coffee_data[[#This Row],[Area Code]],Location!$B$1:$E$157,3,FALSE)</f>
        <v>Central</v>
      </c>
      <c r="Q3019" s="19" t="str">
        <f>VLOOKUP(Coffee_data[[#This Row],[Area Code]],Location!$B$1:$E$157,4,FALSE)</f>
        <v>Major Market</v>
      </c>
      <c r="R3019" s="56" t="str">
        <f>HLOOKUP(Coffee_data[[#This Row],[ProductId]],Product!$B$4:$O$7,2,FALSE)</f>
        <v>Regular</v>
      </c>
      <c r="S3019" s="56" t="str">
        <f>HLOOKUP(Coffee_data[[#This Row],[ProductId]],Product!$B$4:$O$7,3,FALSE)</f>
        <v>Coffee</v>
      </c>
      <c r="T3019" s="56" t="str">
        <f>HLOOKUP(Coffee_data[[#This Row],[ProductId]],Product!$B$4:$O$7,4,FALSE)</f>
        <v>Amaretto</v>
      </c>
    </row>
    <row r="3020" spans="1:20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82</v>
      </c>
      <c r="J3020">
        <v>110</v>
      </c>
      <c r="K3020">
        <v>192</v>
      </c>
      <c r="L3020">
        <v>970</v>
      </c>
      <c r="M3020">
        <v>2</v>
      </c>
      <c r="N3020" s="2">
        <v>42155</v>
      </c>
      <c r="O3020" s="19" t="str">
        <f>VLOOKUP(Coffee_data[[#This Row],[Area Code]],Location!$B$1:$E$157,2,FALSE)</f>
        <v>Colorado</v>
      </c>
      <c r="P3020" s="19" t="str">
        <f>VLOOKUP(Coffee_data[[#This Row],[Area Code]],Location!$B$1:$E$157,3,FALSE)</f>
        <v>Central</v>
      </c>
      <c r="Q3020" s="19" t="str">
        <f>VLOOKUP(Coffee_data[[#This Row],[Area Code]],Location!$B$1:$E$157,4,FALSE)</f>
        <v>Major Market</v>
      </c>
      <c r="R3020" s="56" t="str">
        <f>HLOOKUP(Coffee_data[[#This Row],[ProductId]],Product!$B$4:$O$7,2,FALSE)</f>
        <v>Regular</v>
      </c>
      <c r="S3020" s="56" t="str">
        <f>HLOOKUP(Coffee_data[[#This Row],[ProductId]],Product!$B$4:$O$7,3,FALSE)</f>
        <v>Coffee</v>
      </c>
      <c r="T3020" s="56" t="str">
        <f>HLOOKUP(Coffee_data[[#This Row],[ProductId]],Product!$B$4:$O$7,4,FALSE)</f>
        <v>Columbian</v>
      </c>
    </row>
    <row r="3021" spans="1:20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156</v>
      </c>
      <c r="J3021">
        <v>180</v>
      </c>
      <c r="K3021">
        <v>310</v>
      </c>
      <c r="L3021">
        <v>720</v>
      </c>
      <c r="M3021">
        <v>3</v>
      </c>
      <c r="N3021" s="2">
        <v>42155</v>
      </c>
      <c r="O3021" s="19" t="str">
        <f>VLOOKUP(Coffee_data[[#This Row],[Area Code]],Location!$B$1:$E$157,2,FALSE)</f>
        <v>Colorado</v>
      </c>
      <c r="P3021" s="19" t="str">
        <f>VLOOKUP(Coffee_data[[#This Row],[Area Code]],Location!$B$1:$E$157,3,FALSE)</f>
        <v>Central</v>
      </c>
      <c r="Q3021" s="19" t="str">
        <f>VLOOKUP(Coffee_data[[#This Row],[Area Code]],Location!$B$1:$E$157,4,FALSE)</f>
        <v>Major Market</v>
      </c>
      <c r="R3021" s="56" t="str">
        <f>HLOOKUP(Coffee_data[[#This Row],[ProductId]],Product!$B$4:$O$7,2,FALSE)</f>
        <v>Decaf</v>
      </c>
      <c r="S3021" s="56" t="str">
        <f>HLOOKUP(Coffee_data[[#This Row],[ProductId]],Product!$B$4:$O$7,3,FALSE)</f>
        <v>Coffee</v>
      </c>
      <c r="T3021" s="56" t="str">
        <f>HLOOKUP(Coffee_data[[#This Row],[ProductId]],Product!$B$4:$O$7,4,FALSE)</f>
        <v>Decaf Irish Cream</v>
      </c>
    </row>
    <row r="3022" spans="1:20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82</v>
      </c>
      <c r="J3022">
        <v>150</v>
      </c>
      <c r="K3022">
        <v>248</v>
      </c>
      <c r="L3022">
        <v>630</v>
      </c>
      <c r="M3022">
        <v>8</v>
      </c>
      <c r="N3022" s="2">
        <v>42155</v>
      </c>
      <c r="O3022" s="19" t="str">
        <f>VLOOKUP(Coffee_data[[#This Row],[Area Code]],Location!$B$1:$E$157,2,FALSE)</f>
        <v>Illinois</v>
      </c>
      <c r="P3022" s="19" t="str">
        <f>VLOOKUP(Coffee_data[[#This Row],[Area Code]],Location!$B$1:$E$157,3,FALSE)</f>
        <v>Central</v>
      </c>
      <c r="Q3022" s="19" t="str">
        <f>VLOOKUP(Coffee_data[[#This Row],[Area Code]],Location!$B$1:$E$157,4,FALSE)</f>
        <v>Major Market</v>
      </c>
      <c r="R3022" s="56" t="str">
        <f>HLOOKUP(Coffee_data[[#This Row],[ProductId]],Product!$B$4:$O$7,2,FALSE)</f>
        <v>Decaf</v>
      </c>
      <c r="S3022" s="56" t="str">
        <f>HLOOKUP(Coffee_data[[#This Row],[ProductId]],Product!$B$4:$O$7,3,FALSE)</f>
        <v>Herbal Tea</v>
      </c>
      <c r="T3022" s="56" t="str">
        <f>HLOOKUP(Coffee_data[[#This Row],[ProductId]],Product!$B$4:$O$7,4,FALSE)</f>
        <v>Chamomile</v>
      </c>
    </row>
    <row r="3023" spans="1:20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79</v>
      </c>
      <c r="J3023">
        <v>90</v>
      </c>
      <c r="K3023">
        <v>151</v>
      </c>
      <c r="L3023">
        <v>773</v>
      </c>
      <c r="M3023">
        <v>9</v>
      </c>
      <c r="N3023" s="2">
        <v>42155</v>
      </c>
      <c r="O3023" s="19" t="str">
        <f>VLOOKUP(Coffee_data[[#This Row],[Area Code]],Location!$B$1:$E$157,2,FALSE)</f>
        <v>Illinois</v>
      </c>
      <c r="P3023" s="19" t="str">
        <f>VLOOKUP(Coffee_data[[#This Row],[Area Code]],Location!$B$1:$E$157,3,FALSE)</f>
        <v>Central</v>
      </c>
      <c r="Q3023" s="19" t="str">
        <f>VLOOKUP(Coffee_data[[#This Row],[Area Code]],Location!$B$1:$E$157,4,FALSE)</f>
        <v>Major Market</v>
      </c>
      <c r="R3023" s="56" t="str">
        <f>HLOOKUP(Coffee_data[[#This Row],[ProductId]],Product!$B$4:$O$7,2,FALSE)</f>
        <v>Decaf</v>
      </c>
      <c r="S3023" s="56" t="str">
        <f>HLOOKUP(Coffee_data[[#This Row],[ProductId]],Product!$B$4:$O$7,3,FALSE)</f>
        <v>Herbal Tea</v>
      </c>
      <c r="T3023" s="56" t="str">
        <f>HLOOKUP(Coffee_data[[#This Row],[ProductId]],Product!$B$4:$O$7,4,FALSE)</f>
        <v>Lemon</v>
      </c>
    </row>
    <row r="3024" spans="1:20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83</v>
      </c>
      <c r="J3024">
        <v>160</v>
      </c>
      <c r="K3024">
        <v>270</v>
      </c>
      <c r="L3024">
        <v>630</v>
      </c>
      <c r="M3024">
        <v>10</v>
      </c>
      <c r="N3024" s="2">
        <v>42155</v>
      </c>
      <c r="O3024" s="19" t="str">
        <f>VLOOKUP(Coffee_data[[#This Row],[Area Code]],Location!$B$1:$E$157,2,FALSE)</f>
        <v>Illinois</v>
      </c>
      <c r="P3024" s="19" t="str">
        <f>VLOOKUP(Coffee_data[[#This Row],[Area Code]],Location!$B$1:$E$157,3,FALSE)</f>
        <v>Central</v>
      </c>
      <c r="Q3024" s="19" t="str">
        <f>VLOOKUP(Coffee_data[[#This Row],[Area Code]],Location!$B$1:$E$157,4,FALSE)</f>
        <v>Major Market</v>
      </c>
      <c r="R3024" s="56" t="str">
        <f>HLOOKUP(Coffee_data[[#This Row],[ProductId]],Product!$B$4:$O$7,2,FALSE)</f>
        <v>Decaf</v>
      </c>
      <c r="S3024" s="56" t="str">
        <f>HLOOKUP(Coffee_data[[#This Row],[ProductId]],Product!$B$4:$O$7,3,FALSE)</f>
        <v>Herbal Tea</v>
      </c>
      <c r="T3024" s="56" t="str">
        <f>HLOOKUP(Coffee_data[[#This Row],[ProductId]],Product!$B$4:$O$7,4,FALSE)</f>
        <v>Mint</v>
      </c>
    </row>
    <row r="3025" spans="1:20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69</v>
      </c>
      <c r="J3025">
        <v>120</v>
      </c>
      <c r="K3025">
        <v>200</v>
      </c>
      <c r="L3025">
        <v>618</v>
      </c>
      <c r="M3025">
        <v>11</v>
      </c>
      <c r="N3025" s="2">
        <v>42155</v>
      </c>
      <c r="O3025" s="19" t="str">
        <f>VLOOKUP(Coffee_data[[#This Row],[Area Code]],Location!$B$1:$E$157,2,FALSE)</f>
        <v>Illinois</v>
      </c>
      <c r="P3025" s="19" t="str">
        <f>VLOOKUP(Coffee_data[[#This Row],[Area Code]],Location!$B$1:$E$157,3,FALSE)</f>
        <v>Central</v>
      </c>
      <c r="Q3025" s="19" t="str">
        <f>VLOOKUP(Coffee_data[[#This Row],[Area Code]],Location!$B$1:$E$157,4,FALSE)</f>
        <v>Major Market</v>
      </c>
      <c r="R3025" s="56" t="str">
        <f>HLOOKUP(Coffee_data[[#This Row],[ProductId]],Product!$B$4:$O$7,2,FALSE)</f>
        <v>Regular</v>
      </c>
      <c r="S3025" s="56" t="str">
        <f>HLOOKUP(Coffee_data[[#This Row],[ProductId]],Product!$B$4:$O$7,3,FALSE)</f>
        <v>Tea</v>
      </c>
      <c r="T3025" s="56" t="str">
        <f>HLOOKUP(Coffee_data[[#This Row],[ProductId]],Product!$B$4:$O$7,4,FALSE)</f>
        <v>Darjeeling</v>
      </c>
    </row>
    <row r="3026" spans="1:20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28</v>
      </c>
      <c r="J3026">
        <v>70</v>
      </c>
      <c r="K3026">
        <v>110</v>
      </c>
      <c r="L3026">
        <v>309</v>
      </c>
      <c r="M3026">
        <v>12</v>
      </c>
      <c r="N3026" s="2">
        <v>42155</v>
      </c>
      <c r="O3026" s="19" t="str">
        <f>VLOOKUP(Coffee_data[[#This Row],[Area Code]],Location!$B$1:$E$157,2,FALSE)</f>
        <v>Illinois</v>
      </c>
      <c r="P3026" s="19" t="str">
        <f>VLOOKUP(Coffee_data[[#This Row],[Area Code]],Location!$B$1:$E$157,3,FALSE)</f>
        <v>Central</v>
      </c>
      <c r="Q3026" s="19" t="str">
        <f>VLOOKUP(Coffee_data[[#This Row],[Area Code]],Location!$B$1:$E$157,4,FALSE)</f>
        <v>Major Market</v>
      </c>
      <c r="R3026" s="56" t="str">
        <f>HLOOKUP(Coffee_data[[#This Row],[ProductId]],Product!$B$4:$O$7,2,FALSE)</f>
        <v>Regular</v>
      </c>
      <c r="S3026" s="56" t="str">
        <f>HLOOKUP(Coffee_data[[#This Row],[ProductId]],Product!$B$4:$O$7,3,FALSE)</f>
        <v>Tea</v>
      </c>
      <c r="T3026" s="56" t="str">
        <f>HLOOKUP(Coffee_data[[#This Row],[ProductId]],Product!$B$4:$O$7,4,FALSE)</f>
        <v>Earl Grey</v>
      </c>
    </row>
    <row r="3027" spans="1:20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735</v>
      </c>
      <c r="L3027">
        <v>773</v>
      </c>
      <c r="M3027">
        <v>5</v>
      </c>
      <c r="N3027" s="2">
        <v>42155</v>
      </c>
      <c r="O3027" s="19" t="str">
        <f>VLOOKUP(Coffee_data[[#This Row],[Area Code]],Location!$B$1:$E$157,2,FALSE)</f>
        <v>Illinois</v>
      </c>
      <c r="P3027" s="19" t="str">
        <f>VLOOKUP(Coffee_data[[#This Row],[Area Code]],Location!$B$1:$E$157,3,FALSE)</f>
        <v>Central</v>
      </c>
      <c r="Q3027" s="19" t="str">
        <f>VLOOKUP(Coffee_data[[#This Row],[Area Code]],Location!$B$1:$E$157,4,FALSE)</f>
        <v>Major Market</v>
      </c>
      <c r="R3027" s="56" t="str">
        <f>HLOOKUP(Coffee_data[[#This Row],[ProductId]],Product!$B$4:$O$7,2,FALSE)</f>
        <v>Regular</v>
      </c>
      <c r="S3027" s="56" t="str">
        <f>HLOOKUP(Coffee_data[[#This Row],[ProductId]],Product!$B$4:$O$7,3,FALSE)</f>
        <v>Espresso</v>
      </c>
      <c r="T3027" s="56" t="str">
        <f>HLOOKUP(Coffee_data[[#This Row],[ProductId]],Product!$B$4:$O$7,4,FALSE)</f>
        <v>Caffe Mocha</v>
      </c>
    </row>
    <row r="3028" spans="1:20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42155</v>
      </c>
      <c r="O3028" s="19" t="str">
        <f>VLOOKUP(Coffee_data[[#This Row],[Area Code]],Location!$B$1:$E$157,2,FALSE)</f>
        <v>Illinois</v>
      </c>
      <c r="P3028" s="19" t="str">
        <f>VLOOKUP(Coffee_data[[#This Row],[Area Code]],Location!$B$1:$E$157,3,FALSE)</f>
        <v>Central</v>
      </c>
      <c r="Q3028" s="19" t="str">
        <f>VLOOKUP(Coffee_data[[#This Row],[Area Code]],Location!$B$1:$E$157,4,FALSE)</f>
        <v>Major Market</v>
      </c>
      <c r="R3028" s="56" t="str">
        <f>HLOOKUP(Coffee_data[[#This Row],[ProductId]],Product!$B$4:$O$7,2,FALSE)</f>
        <v>Decaf</v>
      </c>
      <c r="S3028" s="56" t="str">
        <f>HLOOKUP(Coffee_data[[#This Row],[ProductId]],Product!$B$4:$O$7,3,FALSE)</f>
        <v>Espresso</v>
      </c>
      <c r="T3028" s="56" t="str">
        <f>HLOOKUP(Coffee_data[[#This Row],[ProductId]],Product!$B$4:$O$7,4,FALSE)</f>
        <v>Decaf Espresso</v>
      </c>
    </row>
    <row r="3029" spans="1:20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183</v>
      </c>
      <c r="J3029">
        <v>290</v>
      </c>
      <c r="K3029">
        <v>500</v>
      </c>
      <c r="L3029">
        <v>312</v>
      </c>
      <c r="M3029">
        <v>2</v>
      </c>
      <c r="N3029" s="2">
        <v>42155</v>
      </c>
      <c r="O3029" s="19" t="str">
        <f>VLOOKUP(Coffee_data[[#This Row],[Area Code]],Location!$B$1:$E$157,2,FALSE)</f>
        <v>Illinois</v>
      </c>
      <c r="P3029" s="19" t="str">
        <f>VLOOKUP(Coffee_data[[#This Row],[Area Code]],Location!$B$1:$E$157,3,FALSE)</f>
        <v>Central</v>
      </c>
      <c r="Q3029" s="19" t="str">
        <f>VLOOKUP(Coffee_data[[#This Row],[Area Code]],Location!$B$1:$E$157,4,FALSE)</f>
        <v>Major Market</v>
      </c>
      <c r="R3029" s="56" t="str">
        <f>HLOOKUP(Coffee_data[[#This Row],[ProductId]],Product!$B$4:$O$7,2,FALSE)</f>
        <v>Regular</v>
      </c>
      <c r="S3029" s="56" t="str">
        <f>HLOOKUP(Coffee_data[[#This Row],[ProductId]],Product!$B$4:$O$7,3,FALSE)</f>
        <v>Coffee</v>
      </c>
      <c r="T3029" s="56" t="str">
        <f>HLOOKUP(Coffee_data[[#This Row],[ProductId]],Product!$B$4:$O$7,4,FALSE)</f>
        <v>Columbian</v>
      </c>
    </row>
    <row r="3030" spans="1:20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123</v>
      </c>
      <c r="J3030">
        <v>220</v>
      </c>
      <c r="K3030">
        <v>363</v>
      </c>
      <c r="L3030">
        <v>815</v>
      </c>
      <c r="M3030">
        <v>3</v>
      </c>
      <c r="N3030" s="2">
        <v>42155</v>
      </c>
      <c r="O3030" s="19" t="str">
        <f>VLOOKUP(Coffee_data[[#This Row],[Area Code]],Location!$B$1:$E$157,2,FALSE)</f>
        <v>Illinois</v>
      </c>
      <c r="P3030" s="19" t="str">
        <f>VLOOKUP(Coffee_data[[#This Row],[Area Code]],Location!$B$1:$E$157,3,FALSE)</f>
        <v>Central</v>
      </c>
      <c r="Q3030" s="19" t="str">
        <f>VLOOKUP(Coffee_data[[#This Row],[Area Code]],Location!$B$1:$E$157,4,FALSE)</f>
        <v>Major Market</v>
      </c>
      <c r="R3030" s="56" t="str">
        <f>HLOOKUP(Coffee_data[[#This Row],[ProductId]],Product!$B$4:$O$7,2,FALSE)</f>
        <v>Decaf</v>
      </c>
      <c r="S3030" s="56" t="str">
        <f>HLOOKUP(Coffee_data[[#This Row],[ProductId]],Product!$B$4:$O$7,3,FALSE)</f>
        <v>Coffee</v>
      </c>
      <c r="T3030" s="56" t="str">
        <f>HLOOKUP(Coffee_data[[#This Row],[ProductId]],Product!$B$4:$O$7,4,FALSE)</f>
        <v>Decaf Irish Cream</v>
      </c>
    </row>
    <row r="3031" spans="1:20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215</v>
      </c>
      <c r="J3031">
        <v>320</v>
      </c>
      <c r="K3031">
        <v>550</v>
      </c>
      <c r="L3031">
        <v>563</v>
      </c>
      <c r="M3031">
        <v>8</v>
      </c>
      <c r="N3031" s="2">
        <v>42155</v>
      </c>
      <c r="O3031" s="19" t="str">
        <f>VLOOKUP(Coffee_data[[#This Row],[Area Code]],Location!$B$1:$E$157,2,FALSE)</f>
        <v>Iowa</v>
      </c>
      <c r="P3031" s="19" t="str">
        <f>VLOOKUP(Coffee_data[[#This Row],[Area Code]],Location!$B$1:$E$157,3,FALSE)</f>
        <v>Central</v>
      </c>
      <c r="Q3031" s="19" t="str">
        <f>VLOOKUP(Coffee_data[[#This Row],[Area Code]],Location!$B$1:$E$157,4,FALSE)</f>
        <v>Small Market</v>
      </c>
      <c r="R3031" s="56" t="str">
        <f>HLOOKUP(Coffee_data[[#This Row],[ProductId]],Product!$B$4:$O$7,2,FALSE)</f>
        <v>Decaf</v>
      </c>
      <c r="S3031" s="56" t="str">
        <f>HLOOKUP(Coffee_data[[#This Row],[ProductId]],Product!$B$4:$O$7,3,FALSE)</f>
        <v>Herbal Tea</v>
      </c>
      <c r="T3031" s="56" t="str">
        <f>HLOOKUP(Coffee_data[[#This Row],[ProductId]],Product!$B$4:$O$7,4,FALSE)</f>
        <v>Chamomile</v>
      </c>
    </row>
    <row r="3032" spans="1:20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136</v>
      </c>
      <c r="J3032">
        <v>180</v>
      </c>
      <c r="K3032">
        <v>300</v>
      </c>
      <c r="L3032">
        <v>712</v>
      </c>
      <c r="M3032">
        <v>9</v>
      </c>
      <c r="N3032" s="2">
        <v>42155</v>
      </c>
      <c r="O3032" s="19" t="str">
        <f>VLOOKUP(Coffee_data[[#This Row],[Area Code]],Location!$B$1:$E$157,2,FALSE)</f>
        <v>Iowa</v>
      </c>
      <c r="P3032" s="19" t="str">
        <f>VLOOKUP(Coffee_data[[#This Row],[Area Code]],Location!$B$1:$E$157,3,FALSE)</f>
        <v>Central</v>
      </c>
      <c r="Q3032" s="19" t="str">
        <f>VLOOKUP(Coffee_data[[#This Row],[Area Code]],Location!$B$1:$E$157,4,FALSE)</f>
        <v>Small Market</v>
      </c>
      <c r="R3032" s="56" t="str">
        <f>HLOOKUP(Coffee_data[[#This Row],[ProductId]],Product!$B$4:$O$7,2,FALSE)</f>
        <v>Decaf</v>
      </c>
      <c r="S3032" s="56" t="str">
        <f>HLOOKUP(Coffee_data[[#This Row],[ProductId]],Product!$B$4:$O$7,3,FALSE)</f>
        <v>Herbal Tea</v>
      </c>
      <c r="T3032" s="56" t="str">
        <f>HLOOKUP(Coffee_data[[#This Row],[ProductId]],Product!$B$4:$O$7,4,FALSE)</f>
        <v>Lemon</v>
      </c>
    </row>
    <row r="3033" spans="1:20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194</v>
      </c>
      <c r="J3033">
        <v>230</v>
      </c>
      <c r="K3033">
        <v>461</v>
      </c>
      <c r="L3033">
        <v>563</v>
      </c>
      <c r="M3033">
        <v>11</v>
      </c>
      <c r="N3033" s="2">
        <v>42155</v>
      </c>
      <c r="O3033" s="19" t="str">
        <f>VLOOKUP(Coffee_data[[#This Row],[Area Code]],Location!$B$1:$E$157,2,FALSE)</f>
        <v>Iowa</v>
      </c>
      <c r="P3033" s="19" t="str">
        <f>VLOOKUP(Coffee_data[[#This Row],[Area Code]],Location!$B$1:$E$157,3,FALSE)</f>
        <v>Central</v>
      </c>
      <c r="Q3033" s="19" t="str">
        <f>VLOOKUP(Coffee_data[[#This Row],[Area Code]],Location!$B$1:$E$157,4,FALSE)</f>
        <v>Small Market</v>
      </c>
      <c r="R3033" s="56" t="str">
        <f>HLOOKUP(Coffee_data[[#This Row],[ProductId]],Product!$B$4:$O$7,2,FALSE)</f>
        <v>Regular</v>
      </c>
      <c r="S3033" s="56" t="str">
        <f>HLOOKUP(Coffee_data[[#This Row],[ProductId]],Product!$B$4:$O$7,3,FALSE)</f>
        <v>Tea</v>
      </c>
      <c r="T3033" s="56" t="str">
        <f>HLOOKUP(Coffee_data[[#This Row],[ProductId]],Product!$B$4:$O$7,4,FALSE)</f>
        <v>Darjeeling</v>
      </c>
    </row>
    <row r="3034" spans="1:20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518</v>
      </c>
      <c r="L3034">
        <v>515</v>
      </c>
      <c r="M3034">
        <v>12</v>
      </c>
      <c r="N3034" s="2">
        <v>42155</v>
      </c>
      <c r="O3034" s="19" t="str">
        <f>VLOOKUP(Coffee_data[[#This Row],[Area Code]],Location!$B$1:$E$157,2,FALSE)</f>
        <v>Iowa</v>
      </c>
      <c r="P3034" s="19" t="str">
        <f>VLOOKUP(Coffee_data[[#This Row],[Area Code]],Location!$B$1:$E$157,3,FALSE)</f>
        <v>Central</v>
      </c>
      <c r="Q3034" s="19" t="str">
        <f>VLOOKUP(Coffee_data[[#This Row],[Area Code]],Location!$B$1:$E$157,4,FALSE)</f>
        <v>Small Market</v>
      </c>
      <c r="R3034" s="56" t="str">
        <f>HLOOKUP(Coffee_data[[#This Row],[ProductId]],Product!$B$4:$O$7,2,FALSE)</f>
        <v>Regular</v>
      </c>
      <c r="S3034" s="56" t="str">
        <f>HLOOKUP(Coffee_data[[#This Row],[ProductId]],Product!$B$4:$O$7,3,FALSE)</f>
        <v>Tea</v>
      </c>
      <c r="T3034" s="56" t="str">
        <f>HLOOKUP(Coffee_data[[#This Row],[ProductId]],Product!$B$4:$O$7,4,FALSE)</f>
        <v>Earl Grey</v>
      </c>
    </row>
    <row r="3035" spans="1:20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65</v>
      </c>
      <c r="L3035">
        <v>563</v>
      </c>
      <c r="M3035">
        <v>5</v>
      </c>
      <c r="N3035" s="2">
        <v>42155</v>
      </c>
      <c r="O3035" s="19" t="str">
        <f>VLOOKUP(Coffee_data[[#This Row],[Area Code]],Location!$B$1:$E$157,2,FALSE)</f>
        <v>Iowa</v>
      </c>
      <c r="P3035" s="19" t="str">
        <f>VLOOKUP(Coffee_data[[#This Row],[Area Code]],Location!$B$1:$E$157,3,FALSE)</f>
        <v>Central</v>
      </c>
      <c r="Q3035" s="19" t="str">
        <f>VLOOKUP(Coffee_data[[#This Row],[Area Code]],Location!$B$1:$E$157,4,FALSE)</f>
        <v>Small Market</v>
      </c>
      <c r="R3035" s="56" t="str">
        <f>HLOOKUP(Coffee_data[[#This Row],[ProductId]],Product!$B$4:$O$7,2,FALSE)</f>
        <v>Regular</v>
      </c>
      <c r="S3035" s="56" t="str">
        <f>HLOOKUP(Coffee_data[[#This Row],[ProductId]],Product!$B$4:$O$7,3,FALSE)</f>
        <v>Espresso</v>
      </c>
      <c r="T3035" s="56" t="str">
        <f>HLOOKUP(Coffee_data[[#This Row],[ProductId]],Product!$B$4:$O$7,4,FALSE)</f>
        <v>Caffe Mocha</v>
      </c>
    </row>
    <row r="3036" spans="1:20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56</v>
      </c>
      <c r="L3036">
        <v>563</v>
      </c>
      <c r="M3036">
        <v>6</v>
      </c>
      <c r="N3036" s="2">
        <v>42155</v>
      </c>
      <c r="O3036" s="19" t="str">
        <f>VLOOKUP(Coffee_data[[#This Row],[Area Code]],Location!$B$1:$E$157,2,FALSE)</f>
        <v>Iowa</v>
      </c>
      <c r="P3036" s="19" t="str">
        <f>VLOOKUP(Coffee_data[[#This Row],[Area Code]],Location!$B$1:$E$157,3,FALSE)</f>
        <v>Central</v>
      </c>
      <c r="Q3036" s="19" t="str">
        <f>VLOOKUP(Coffee_data[[#This Row],[Area Code]],Location!$B$1:$E$157,4,FALSE)</f>
        <v>Small Market</v>
      </c>
      <c r="R3036" s="56" t="str">
        <f>HLOOKUP(Coffee_data[[#This Row],[ProductId]],Product!$B$4:$O$7,2,FALSE)</f>
        <v>Decaf</v>
      </c>
      <c r="S3036" s="56" t="str">
        <f>HLOOKUP(Coffee_data[[#This Row],[ProductId]],Product!$B$4:$O$7,3,FALSE)</f>
        <v>Espresso</v>
      </c>
      <c r="T3036" s="56" t="str">
        <f>HLOOKUP(Coffee_data[[#This Row],[ProductId]],Product!$B$4:$O$7,4,FALSE)</f>
        <v>Decaf Espresso</v>
      </c>
    </row>
    <row r="3037" spans="1:20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61</v>
      </c>
      <c r="L3037">
        <v>319</v>
      </c>
      <c r="M3037">
        <v>1</v>
      </c>
      <c r="N3037" s="2">
        <v>42155</v>
      </c>
      <c r="O3037" s="19" t="str">
        <f>VLOOKUP(Coffee_data[[#This Row],[Area Code]],Location!$B$1:$E$157,2,FALSE)</f>
        <v>Iowa</v>
      </c>
      <c r="P3037" s="19" t="str">
        <f>VLOOKUP(Coffee_data[[#This Row],[Area Code]],Location!$B$1:$E$157,3,FALSE)</f>
        <v>Central</v>
      </c>
      <c r="Q3037" s="19" t="str">
        <f>VLOOKUP(Coffee_data[[#This Row],[Area Code]],Location!$B$1:$E$157,4,FALSE)</f>
        <v>Small Market</v>
      </c>
      <c r="R3037" s="56" t="str">
        <f>HLOOKUP(Coffee_data[[#This Row],[ProductId]],Product!$B$4:$O$7,2,FALSE)</f>
        <v>Regular</v>
      </c>
      <c r="S3037" s="56" t="str">
        <f>HLOOKUP(Coffee_data[[#This Row],[ProductId]],Product!$B$4:$O$7,3,FALSE)</f>
        <v>Coffee</v>
      </c>
      <c r="T3037" s="56" t="str">
        <f>HLOOKUP(Coffee_data[[#This Row],[ProductId]],Product!$B$4:$O$7,4,FALSE)</f>
        <v>Amaretto</v>
      </c>
    </row>
    <row r="3038" spans="1:20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72</v>
      </c>
      <c r="L3038">
        <v>641</v>
      </c>
      <c r="M3038">
        <v>2</v>
      </c>
      <c r="N3038" s="2">
        <v>42155</v>
      </c>
      <c r="O3038" s="19" t="str">
        <f>VLOOKUP(Coffee_data[[#This Row],[Area Code]],Location!$B$1:$E$157,2,FALSE)</f>
        <v>Iowa</v>
      </c>
      <c r="P3038" s="19" t="str">
        <f>VLOOKUP(Coffee_data[[#This Row],[Area Code]],Location!$B$1:$E$157,3,FALSE)</f>
        <v>Central</v>
      </c>
      <c r="Q3038" s="19" t="str">
        <f>VLOOKUP(Coffee_data[[#This Row],[Area Code]],Location!$B$1:$E$157,4,FALSE)</f>
        <v>Small Market</v>
      </c>
      <c r="R3038" s="56" t="str">
        <f>HLOOKUP(Coffee_data[[#This Row],[ProductId]],Product!$B$4:$O$7,2,FALSE)</f>
        <v>Regular</v>
      </c>
      <c r="S3038" s="56" t="str">
        <f>HLOOKUP(Coffee_data[[#This Row],[ProductId]],Product!$B$4:$O$7,3,FALSE)</f>
        <v>Coffee</v>
      </c>
      <c r="T3038" s="56" t="str">
        <f>HLOOKUP(Coffee_data[[#This Row],[ProductId]],Product!$B$4:$O$7,4,FALSE)</f>
        <v>Columbian</v>
      </c>
    </row>
    <row r="3039" spans="1:20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47</v>
      </c>
      <c r="L3039">
        <v>515</v>
      </c>
      <c r="M3039">
        <v>3</v>
      </c>
      <c r="N3039" s="2">
        <v>42155</v>
      </c>
      <c r="O3039" s="19" t="str">
        <f>VLOOKUP(Coffee_data[[#This Row],[Area Code]],Location!$B$1:$E$157,2,FALSE)</f>
        <v>Iowa</v>
      </c>
      <c r="P3039" s="19" t="str">
        <f>VLOOKUP(Coffee_data[[#This Row],[Area Code]],Location!$B$1:$E$157,3,FALSE)</f>
        <v>Central</v>
      </c>
      <c r="Q3039" s="19" t="str">
        <f>VLOOKUP(Coffee_data[[#This Row],[Area Code]],Location!$B$1:$E$157,4,FALSE)</f>
        <v>Small Market</v>
      </c>
      <c r="R3039" s="56" t="str">
        <f>HLOOKUP(Coffee_data[[#This Row],[ProductId]],Product!$B$4:$O$7,2,FALSE)</f>
        <v>Decaf</v>
      </c>
      <c r="S3039" s="56" t="str">
        <f>HLOOKUP(Coffee_data[[#This Row],[ProductId]],Product!$B$4:$O$7,3,FALSE)</f>
        <v>Coffee</v>
      </c>
      <c r="T3039" s="56" t="str">
        <f>HLOOKUP(Coffee_data[[#This Row],[ProductId]],Product!$B$4:$O$7,4,FALSE)</f>
        <v>Decaf Irish Cream</v>
      </c>
    </row>
    <row r="3040" spans="1:20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32</v>
      </c>
      <c r="J3040">
        <v>70</v>
      </c>
      <c r="K3040">
        <v>102</v>
      </c>
      <c r="L3040">
        <v>816</v>
      </c>
      <c r="M3040">
        <v>8</v>
      </c>
      <c r="N3040" s="2">
        <v>42155</v>
      </c>
      <c r="O3040" s="19" t="str">
        <f>VLOOKUP(Coffee_data[[#This Row],[Area Code]],Location!$B$1:$E$157,2,FALSE)</f>
        <v>Missouri</v>
      </c>
      <c r="P3040" s="19" t="str">
        <f>VLOOKUP(Coffee_data[[#This Row],[Area Code]],Location!$B$1:$E$157,3,FALSE)</f>
        <v>Central</v>
      </c>
      <c r="Q3040" s="19" t="str">
        <f>VLOOKUP(Coffee_data[[#This Row],[Area Code]],Location!$B$1:$E$157,4,FALSE)</f>
        <v>Small Market</v>
      </c>
      <c r="R3040" s="56" t="str">
        <f>HLOOKUP(Coffee_data[[#This Row],[ProductId]],Product!$B$4:$O$7,2,FALSE)</f>
        <v>Decaf</v>
      </c>
      <c r="S3040" s="56" t="str">
        <f>HLOOKUP(Coffee_data[[#This Row],[ProductId]],Product!$B$4:$O$7,3,FALSE)</f>
        <v>Herbal Tea</v>
      </c>
      <c r="T3040" s="56" t="str">
        <f>HLOOKUP(Coffee_data[[#This Row],[ProductId]],Product!$B$4:$O$7,4,FALSE)</f>
        <v>Chamomile</v>
      </c>
    </row>
    <row r="3041" spans="1:20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129</v>
      </c>
      <c r="L3041">
        <v>314</v>
      </c>
      <c r="M3041">
        <v>9</v>
      </c>
      <c r="N3041" s="2">
        <v>42155</v>
      </c>
      <c r="O3041" s="19" t="str">
        <f>VLOOKUP(Coffee_data[[#This Row],[Area Code]],Location!$B$1:$E$157,2,FALSE)</f>
        <v>Missouri</v>
      </c>
      <c r="P3041" s="19" t="str">
        <f>VLOOKUP(Coffee_data[[#This Row],[Area Code]],Location!$B$1:$E$157,3,FALSE)</f>
        <v>Central</v>
      </c>
      <c r="Q3041" s="19" t="str">
        <f>VLOOKUP(Coffee_data[[#This Row],[Area Code]],Location!$B$1:$E$157,4,FALSE)</f>
        <v>Small Market</v>
      </c>
      <c r="R3041" s="56" t="str">
        <f>HLOOKUP(Coffee_data[[#This Row],[ProductId]],Product!$B$4:$O$7,2,FALSE)</f>
        <v>Decaf</v>
      </c>
      <c r="S3041" s="56" t="str">
        <f>HLOOKUP(Coffee_data[[#This Row],[ProductId]],Product!$B$4:$O$7,3,FALSE)</f>
        <v>Herbal Tea</v>
      </c>
      <c r="T3041" s="56" t="str">
        <f>HLOOKUP(Coffee_data[[#This Row],[ProductId]],Product!$B$4:$O$7,4,FALSE)</f>
        <v>Lemon</v>
      </c>
    </row>
    <row r="3042" spans="1:20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69</v>
      </c>
      <c r="L3042">
        <v>816</v>
      </c>
      <c r="M3042">
        <v>11</v>
      </c>
      <c r="N3042" s="2">
        <v>42155</v>
      </c>
      <c r="O3042" s="19" t="str">
        <f>VLOOKUP(Coffee_data[[#This Row],[Area Code]],Location!$B$1:$E$157,2,FALSE)</f>
        <v>Missouri</v>
      </c>
      <c r="P3042" s="19" t="str">
        <f>VLOOKUP(Coffee_data[[#This Row],[Area Code]],Location!$B$1:$E$157,3,FALSE)</f>
        <v>Central</v>
      </c>
      <c r="Q3042" s="19" t="str">
        <f>VLOOKUP(Coffee_data[[#This Row],[Area Code]],Location!$B$1:$E$157,4,FALSE)</f>
        <v>Small Market</v>
      </c>
      <c r="R3042" s="56" t="str">
        <f>HLOOKUP(Coffee_data[[#This Row],[ProductId]],Product!$B$4:$O$7,2,FALSE)</f>
        <v>Regular</v>
      </c>
      <c r="S3042" s="56" t="str">
        <f>HLOOKUP(Coffee_data[[#This Row],[ProductId]],Product!$B$4:$O$7,3,FALSE)</f>
        <v>Tea</v>
      </c>
      <c r="T3042" s="56" t="str">
        <f>HLOOKUP(Coffee_data[[#This Row],[ProductId]],Product!$B$4:$O$7,4,FALSE)</f>
        <v>Darjeeling</v>
      </c>
    </row>
    <row r="3043" spans="1:20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42155</v>
      </c>
      <c r="O3043" s="19" t="str">
        <f>VLOOKUP(Coffee_data[[#This Row],[Area Code]],Location!$B$1:$E$157,2,FALSE)</f>
        <v>Missouri</v>
      </c>
      <c r="P3043" s="19" t="str">
        <f>VLOOKUP(Coffee_data[[#This Row],[Area Code]],Location!$B$1:$E$157,3,FALSE)</f>
        <v>Central</v>
      </c>
      <c r="Q3043" s="19" t="str">
        <f>VLOOKUP(Coffee_data[[#This Row],[Area Code]],Location!$B$1:$E$157,4,FALSE)</f>
        <v>Small Market</v>
      </c>
      <c r="R3043" s="56" t="str">
        <f>HLOOKUP(Coffee_data[[#This Row],[ProductId]],Product!$B$4:$O$7,2,FALSE)</f>
        <v>Regular</v>
      </c>
      <c r="S3043" s="56" t="str">
        <f>HLOOKUP(Coffee_data[[#This Row],[ProductId]],Product!$B$4:$O$7,3,FALSE)</f>
        <v>Tea</v>
      </c>
      <c r="T3043" s="56" t="str">
        <f>HLOOKUP(Coffee_data[[#This Row],[ProductId]],Product!$B$4:$O$7,4,FALSE)</f>
        <v>Earl Grey</v>
      </c>
    </row>
    <row r="3044" spans="1:20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43</v>
      </c>
      <c r="J3044">
        <v>40</v>
      </c>
      <c r="K3044">
        <v>83</v>
      </c>
      <c r="L3044">
        <v>816</v>
      </c>
      <c r="M3044">
        <v>13</v>
      </c>
      <c r="N3044" s="2">
        <v>42155</v>
      </c>
      <c r="O3044" s="19" t="str">
        <f>VLOOKUP(Coffee_data[[#This Row],[Area Code]],Location!$B$1:$E$157,2,FALSE)</f>
        <v>Missouri</v>
      </c>
      <c r="P3044" s="19" t="str">
        <f>VLOOKUP(Coffee_data[[#This Row],[Area Code]],Location!$B$1:$E$157,3,FALSE)</f>
        <v>Central</v>
      </c>
      <c r="Q3044" s="19" t="str">
        <f>VLOOKUP(Coffee_data[[#This Row],[Area Code]],Location!$B$1:$E$157,4,FALSE)</f>
        <v>Small Market</v>
      </c>
      <c r="R3044" s="56" t="str">
        <f>HLOOKUP(Coffee_data[[#This Row],[ProductId]],Product!$B$4:$O$7,2,FALSE)</f>
        <v>Regular</v>
      </c>
      <c r="S3044" s="56" t="str">
        <f>HLOOKUP(Coffee_data[[#This Row],[ProductId]],Product!$B$4:$O$7,3,FALSE)</f>
        <v>Tea</v>
      </c>
      <c r="T3044" s="56" t="str">
        <f>HLOOKUP(Coffee_data[[#This Row],[ProductId]],Product!$B$4:$O$7,4,FALSE)</f>
        <v>Green Tea</v>
      </c>
    </row>
    <row r="3045" spans="1:20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105</v>
      </c>
      <c r="L3045">
        <v>314</v>
      </c>
      <c r="M3045">
        <v>5</v>
      </c>
      <c r="N3045" s="2">
        <v>42155</v>
      </c>
      <c r="O3045" s="19" t="str">
        <f>VLOOKUP(Coffee_data[[#This Row],[Area Code]],Location!$B$1:$E$157,2,FALSE)</f>
        <v>Missouri</v>
      </c>
      <c r="P3045" s="19" t="str">
        <f>VLOOKUP(Coffee_data[[#This Row],[Area Code]],Location!$B$1:$E$157,3,FALSE)</f>
        <v>Central</v>
      </c>
      <c r="Q3045" s="19" t="str">
        <f>VLOOKUP(Coffee_data[[#This Row],[Area Code]],Location!$B$1:$E$157,4,FALSE)</f>
        <v>Small Market</v>
      </c>
      <c r="R3045" s="56" t="str">
        <f>HLOOKUP(Coffee_data[[#This Row],[ProductId]],Product!$B$4:$O$7,2,FALSE)</f>
        <v>Regular</v>
      </c>
      <c r="S3045" s="56" t="str">
        <f>HLOOKUP(Coffee_data[[#This Row],[ProductId]],Product!$B$4:$O$7,3,FALSE)</f>
        <v>Espresso</v>
      </c>
      <c r="T3045" s="56" t="str">
        <f>HLOOKUP(Coffee_data[[#This Row],[ProductId]],Product!$B$4:$O$7,4,FALSE)</f>
        <v>Caffe Mocha</v>
      </c>
    </row>
    <row r="3046" spans="1:20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34</v>
      </c>
      <c r="J3046">
        <v>60</v>
      </c>
      <c r="K3046">
        <v>100</v>
      </c>
      <c r="L3046">
        <v>636</v>
      </c>
      <c r="M3046">
        <v>6</v>
      </c>
      <c r="N3046" s="2">
        <v>42155</v>
      </c>
      <c r="O3046" s="19" t="str">
        <f>VLOOKUP(Coffee_data[[#This Row],[Area Code]],Location!$B$1:$E$157,2,FALSE)</f>
        <v>Missouri</v>
      </c>
      <c r="P3046" s="19" t="str">
        <f>VLOOKUP(Coffee_data[[#This Row],[Area Code]],Location!$B$1:$E$157,3,FALSE)</f>
        <v>Central</v>
      </c>
      <c r="Q3046" s="19" t="str">
        <f>VLOOKUP(Coffee_data[[#This Row],[Area Code]],Location!$B$1:$E$157,4,FALSE)</f>
        <v>Small Market</v>
      </c>
      <c r="R3046" s="56" t="str">
        <f>HLOOKUP(Coffee_data[[#This Row],[ProductId]],Product!$B$4:$O$7,2,FALSE)</f>
        <v>Decaf</v>
      </c>
      <c r="S3046" s="56" t="str">
        <f>HLOOKUP(Coffee_data[[#This Row],[ProductId]],Product!$B$4:$O$7,3,FALSE)</f>
        <v>Espresso</v>
      </c>
      <c r="T3046" s="56" t="str">
        <f>HLOOKUP(Coffee_data[[#This Row],[ProductId]],Product!$B$4:$O$7,4,FALSE)</f>
        <v>Decaf Espresso</v>
      </c>
    </row>
    <row r="3047" spans="1:20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42155</v>
      </c>
      <c r="O3047" s="19" t="str">
        <f>VLOOKUP(Coffee_data[[#This Row],[Area Code]],Location!$B$1:$E$157,2,FALSE)</f>
        <v>Missouri</v>
      </c>
      <c r="P3047" s="19" t="str">
        <f>VLOOKUP(Coffee_data[[#This Row],[Area Code]],Location!$B$1:$E$157,3,FALSE)</f>
        <v>Central</v>
      </c>
      <c r="Q3047" s="19" t="str">
        <f>VLOOKUP(Coffee_data[[#This Row],[Area Code]],Location!$B$1:$E$157,4,FALSE)</f>
        <v>Small Market</v>
      </c>
      <c r="R3047" s="56" t="str">
        <f>HLOOKUP(Coffee_data[[#This Row],[ProductId]],Product!$B$4:$O$7,2,FALSE)</f>
        <v>Regular</v>
      </c>
      <c r="S3047" s="56" t="str">
        <f>HLOOKUP(Coffee_data[[#This Row],[ProductId]],Product!$B$4:$O$7,3,FALSE)</f>
        <v>Coffee</v>
      </c>
      <c r="T3047" s="56" t="str">
        <f>HLOOKUP(Coffee_data[[#This Row],[ProductId]],Product!$B$4:$O$7,4,FALSE)</f>
        <v>Columbian</v>
      </c>
    </row>
    <row r="3048" spans="1:20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63</v>
      </c>
      <c r="J3048">
        <v>80</v>
      </c>
      <c r="K3048">
        <v>143</v>
      </c>
      <c r="L3048">
        <v>660</v>
      </c>
      <c r="M3048">
        <v>3</v>
      </c>
      <c r="N3048" s="2">
        <v>42155</v>
      </c>
      <c r="O3048" s="19" t="str">
        <f>VLOOKUP(Coffee_data[[#This Row],[Area Code]],Location!$B$1:$E$157,2,FALSE)</f>
        <v>Missouri</v>
      </c>
      <c r="P3048" s="19" t="str">
        <f>VLOOKUP(Coffee_data[[#This Row],[Area Code]],Location!$B$1:$E$157,3,FALSE)</f>
        <v>Central</v>
      </c>
      <c r="Q3048" s="19" t="str">
        <f>VLOOKUP(Coffee_data[[#This Row],[Area Code]],Location!$B$1:$E$157,4,FALSE)</f>
        <v>Small Market</v>
      </c>
      <c r="R3048" s="56" t="str">
        <f>HLOOKUP(Coffee_data[[#This Row],[ProductId]],Product!$B$4:$O$7,2,FALSE)</f>
        <v>Decaf</v>
      </c>
      <c r="S3048" s="56" t="str">
        <f>HLOOKUP(Coffee_data[[#This Row],[ProductId]],Product!$B$4:$O$7,3,FALSE)</f>
        <v>Coffee</v>
      </c>
      <c r="T3048" s="56" t="str">
        <f>HLOOKUP(Coffee_data[[#This Row],[ProductId]],Product!$B$4:$O$7,4,FALSE)</f>
        <v>Decaf Irish Cream</v>
      </c>
    </row>
    <row r="3049" spans="1:20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22</v>
      </c>
      <c r="L3049">
        <v>216</v>
      </c>
      <c r="M3049">
        <v>8</v>
      </c>
      <c r="N3049" s="2">
        <v>42155</v>
      </c>
      <c r="O3049" s="19" t="str">
        <f>VLOOKUP(Coffee_data[[#This Row],[Area Code]],Location!$B$1:$E$157,2,FALSE)</f>
        <v>Ohio</v>
      </c>
      <c r="P3049" s="19" t="str">
        <f>VLOOKUP(Coffee_data[[#This Row],[Area Code]],Location!$B$1:$E$157,3,FALSE)</f>
        <v>Central</v>
      </c>
      <c r="Q3049" s="19" t="str">
        <f>VLOOKUP(Coffee_data[[#This Row],[Area Code]],Location!$B$1:$E$157,4,FALSE)</f>
        <v>Major Market</v>
      </c>
      <c r="R3049" s="56" t="str">
        <f>HLOOKUP(Coffee_data[[#This Row],[ProductId]],Product!$B$4:$O$7,2,FALSE)</f>
        <v>Decaf</v>
      </c>
      <c r="S3049" s="56" t="str">
        <f>HLOOKUP(Coffee_data[[#This Row],[ProductId]],Product!$B$4:$O$7,3,FALSE)</f>
        <v>Herbal Tea</v>
      </c>
      <c r="T3049" s="56" t="str">
        <f>HLOOKUP(Coffee_data[[#This Row],[ProductId]],Product!$B$4:$O$7,4,FALSE)</f>
        <v>Chamomile</v>
      </c>
    </row>
    <row r="3050" spans="1:20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41</v>
      </c>
      <c r="L3050">
        <v>513</v>
      </c>
      <c r="M3050">
        <v>9</v>
      </c>
      <c r="N3050" s="2">
        <v>42155</v>
      </c>
      <c r="O3050" s="19" t="str">
        <f>VLOOKUP(Coffee_data[[#This Row],[Area Code]],Location!$B$1:$E$157,2,FALSE)</f>
        <v>Ohio</v>
      </c>
      <c r="P3050" s="19" t="str">
        <f>VLOOKUP(Coffee_data[[#This Row],[Area Code]],Location!$B$1:$E$157,3,FALSE)</f>
        <v>Central</v>
      </c>
      <c r="Q3050" s="19" t="str">
        <f>VLOOKUP(Coffee_data[[#This Row],[Area Code]],Location!$B$1:$E$157,4,FALSE)</f>
        <v>Major Market</v>
      </c>
      <c r="R3050" s="56" t="str">
        <f>HLOOKUP(Coffee_data[[#This Row],[ProductId]],Product!$B$4:$O$7,2,FALSE)</f>
        <v>Decaf</v>
      </c>
      <c r="S3050" s="56" t="str">
        <f>HLOOKUP(Coffee_data[[#This Row],[ProductId]],Product!$B$4:$O$7,3,FALSE)</f>
        <v>Herbal Tea</v>
      </c>
      <c r="T3050" s="56" t="str">
        <f>HLOOKUP(Coffee_data[[#This Row],[ProductId]],Product!$B$4:$O$7,4,FALSE)</f>
        <v>Lemon</v>
      </c>
    </row>
    <row r="3051" spans="1:20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42155</v>
      </c>
      <c r="O3051" s="19" t="str">
        <f>VLOOKUP(Coffee_data[[#This Row],[Area Code]],Location!$B$1:$E$157,2,FALSE)</f>
        <v>Ohio</v>
      </c>
      <c r="P3051" s="19" t="str">
        <f>VLOOKUP(Coffee_data[[#This Row],[Area Code]],Location!$B$1:$E$157,3,FALSE)</f>
        <v>Central</v>
      </c>
      <c r="Q3051" s="19" t="str">
        <f>VLOOKUP(Coffee_data[[#This Row],[Area Code]],Location!$B$1:$E$157,4,FALSE)</f>
        <v>Major Market</v>
      </c>
      <c r="R3051" s="56" t="str">
        <f>HLOOKUP(Coffee_data[[#This Row],[ProductId]],Product!$B$4:$O$7,2,FALSE)</f>
        <v>Regular</v>
      </c>
      <c r="S3051" s="56" t="str">
        <f>HLOOKUP(Coffee_data[[#This Row],[ProductId]],Product!$B$4:$O$7,3,FALSE)</f>
        <v>Tea</v>
      </c>
      <c r="T3051" s="56" t="str">
        <f>HLOOKUP(Coffee_data[[#This Row],[ProductId]],Product!$B$4:$O$7,4,FALSE)</f>
        <v>Darjeeling</v>
      </c>
    </row>
    <row r="3052" spans="1:20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99</v>
      </c>
      <c r="J3052">
        <v>140</v>
      </c>
      <c r="K3052">
        <v>228</v>
      </c>
      <c r="L3052">
        <v>567</v>
      </c>
      <c r="M3052">
        <v>12</v>
      </c>
      <c r="N3052" s="2">
        <v>42155</v>
      </c>
      <c r="O3052" s="19" t="str">
        <f>VLOOKUP(Coffee_data[[#This Row],[Area Code]],Location!$B$1:$E$157,2,FALSE)</f>
        <v>Ohio</v>
      </c>
      <c r="P3052" s="19" t="str">
        <f>VLOOKUP(Coffee_data[[#This Row],[Area Code]],Location!$B$1:$E$157,3,FALSE)</f>
        <v>Central</v>
      </c>
      <c r="Q3052" s="19" t="str">
        <f>VLOOKUP(Coffee_data[[#This Row],[Area Code]],Location!$B$1:$E$157,4,FALSE)</f>
        <v>Major Market</v>
      </c>
      <c r="R3052" s="56" t="str">
        <f>HLOOKUP(Coffee_data[[#This Row],[ProductId]],Product!$B$4:$O$7,2,FALSE)</f>
        <v>Regular</v>
      </c>
      <c r="S3052" s="56" t="str">
        <f>HLOOKUP(Coffee_data[[#This Row],[ProductId]],Product!$B$4:$O$7,3,FALSE)</f>
        <v>Tea</v>
      </c>
      <c r="T3052" s="56" t="str">
        <f>HLOOKUP(Coffee_data[[#This Row],[ProductId]],Product!$B$4:$O$7,4,FALSE)</f>
        <v>Earl Grey</v>
      </c>
    </row>
    <row r="3053" spans="1:20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167</v>
      </c>
      <c r="J3053">
        <v>180</v>
      </c>
      <c r="K3053">
        <v>345</v>
      </c>
      <c r="L3053">
        <v>440</v>
      </c>
      <c r="M3053">
        <v>5</v>
      </c>
      <c r="N3053" s="2">
        <v>42155</v>
      </c>
      <c r="O3053" s="19" t="str">
        <f>VLOOKUP(Coffee_data[[#This Row],[Area Code]],Location!$B$1:$E$157,2,FALSE)</f>
        <v>Ohio</v>
      </c>
      <c r="P3053" s="19" t="str">
        <f>VLOOKUP(Coffee_data[[#This Row],[Area Code]],Location!$B$1:$E$157,3,FALSE)</f>
        <v>Central</v>
      </c>
      <c r="Q3053" s="19" t="str">
        <f>VLOOKUP(Coffee_data[[#This Row],[Area Code]],Location!$B$1:$E$157,4,FALSE)</f>
        <v>Major Market</v>
      </c>
      <c r="R3053" s="56" t="str">
        <f>HLOOKUP(Coffee_data[[#This Row],[ProductId]],Product!$B$4:$O$7,2,FALSE)</f>
        <v>Regular</v>
      </c>
      <c r="S3053" s="56" t="str">
        <f>HLOOKUP(Coffee_data[[#This Row],[ProductId]],Product!$B$4:$O$7,3,FALSE)</f>
        <v>Espresso</v>
      </c>
      <c r="T3053" s="56" t="str">
        <f>HLOOKUP(Coffee_data[[#This Row],[ProductId]],Product!$B$4:$O$7,4,FALSE)</f>
        <v>Caffe Mocha</v>
      </c>
    </row>
    <row r="3054" spans="1:20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42155</v>
      </c>
      <c r="O3054" s="19" t="str">
        <f>VLOOKUP(Coffee_data[[#This Row],[Area Code]],Location!$B$1:$E$157,2,FALSE)</f>
        <v>Ohio</v>
      </c>
      <c r="P3054" s="19" t="str">
        <f>VLOOKUP(Coffee_data[[#This Row],[Area Code]],Location!$B$1:$E$157,3,FALSE)</f>
        <v>Central</v>
      </c>
      <c r="Q3054" s="19" t="str">
        <f>VLOOKUP(Coffee_data[[#This Row],[Area Code]],Location!$B$1:$E$157,4,FALSE)</f>
        <v>Major Market</v>
      </c>
      <c r="R3054" s="56" t="str">
        <f>HLOOKUP(Coffee_data[[#This Row],[ProductId]],Product!$B$4:$O$7,2,FALSE)</f>
        <v>Decaf</v>
      </c>
      <c r="S3054" s="56" t="str">
        <f>HLOOKUP(Coffee_data[[#This Row],[ProductId]],Product!$B$4:$O$7,3,FALSE)</f>
        <v>Espresso</v>
      </c>
      <c r="T3054" s="56" t="str">
        <f>HLOOKUP(Coffee_data[[#This Row],[ProductId]],Product!$B$4:$O$7,4,FALSE)</f>
        <v>Decaf Espresso</v>
      </c>
    </row>
    <row r="3055" spans="1:20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42155</v>
      </c>
      <c r="O3055" s="19" t="str">
        <f>VLOOKUP(Coffee_data[[#This Row],[Area Code]],Location!$B$1:$E$157,2,FALSE)</f>
        <v>Ohio</v>
      </c>
      <c r="P3055" s="19" t="str">
        <f>VLOOKUP(Coffee_data[[#This Row],[Area Code]],Location!$B$1:$E$157,3,FALSE)</f>
        <v>Central</v>
      </c>
      <c r="Q3055" s="19" t="str">
        <f>VLOOKUP(Coffee_data[[#This Row],[Area Code]],Location!$B$1:$E$157,4,FALSE)</f>
        <v>Major Market</v>
      </c>
      <c r="R3055" s="56" t="str">
        <f>HLOOKUP(Coffee_data[[#This Row],[ProductId]],Product!$B$4:$O$7,2,FALSE)</f>
        <v>Regular</v>
      </c>
      <c r="S3055" s="56" t="str">
        <f>HLOOKUP(Coffee_data[[#This Row],[ProductId]],Product!$B$4:$O$7,3,FALSE)</f>
        <v>Coffee</v>
      </c>
      <c r="T3055" s="56" t="str">
        <f>HLOOKUP(Coffee_data[[#This Row],[ProductId]],Product!$B$4:$O$7,4,FALSE)</f>
        <v>Amaretto</v>
      </c>
    </row>
    <row r="3056" spans="1:20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92</v>
      </c>
      <c r="L3056">
        <v>234</v>
      </c>
      <c r="M3056">
        <v>2</v>
      </c>
      <c r="N3056" s="2">
        <v>42155</v>
      </c>
      <c r="O3056" s="19" t="str">
        <f>VLOOKUP(Coffee_data[[#This Row],[Area Code]],Location!$B$1:$E$157,2,FALSE)</f>
        <v>Ohio</v>
      </c>
      <c r="P3056" s="19" t="str">
        <f>VLOOKUP(Coffee_data[[#This Row],[Area Code]],Location!$B$1:$E$157,3,FALSE)</f>
        <v>Central</v>
      </c>
      <c r="Q3056" s="19" t="str">
        <f>VLOOKUP(Coffee_data[[#This Row],[Area Code]],Location!$B$1:$E$157,4,FALSE)</f>
        <v>Major Market</v>
      </c>
      <c r="R3056" s="56" t="str">
        <f>HLOOKUP(Coffee_data[[#This Row],[ProductId]],Product!$B$4:$O$7,2,FALSE)</f>
        <v>Regular</v>
      </c>
      <c r="S3056" s="56" t="str">
        <f>HLOOKUP(Coffee_data[[#This Row],[ProductId]],Product!$B$4:$O$7,3,FALSE)</f>
        <v>Coffee</v>
      </c>
      <c r="T3056" s="56" t="str">
        <f>HLOOKUP(Coffee_data[[#This Row],[ProductId]],Product!$B$4:$O$7,4,FALSE)</f>
        <v>Columbian</v>
      </c>
    </row>
    <row r="3057" spans="1:20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42155</v>
      </c>
      <c r="O3057" s="19" t="str">
        <f>VLOOKUP(Coffee_data[[#This Row],[Area Code]],Location!$B$1:$E$157,2,FALSE)</f>
        <v>Ohio</v>
      </c>
      <c r="P3057" s="19" t="str">
        <f>VLOOKUP(Coffee_data[[#This Row],[Area Code]],Location!$B$1:$E$157,3,FALSE)</f>
        <v>Central</v>
      </c>
      <c r="Q3057" s="19" t="str">
        <f>VLOOKUP(Coffee_data[[#This Row],[Area Code]],Location!$B$1:$E$157,4,FALSE)</f>
        <v>Major Market</v>
      </c>
      <c r="R3057" s="56" t="str">
        <f>HLOOKUP(Coffee_data[[#This Row],[ProductId]],Product!$B$4:$O$7,2,FALSE)</f>
        <v>Decaf</v>
      </c>
      <c r="S3057" s="56" t="str">
        <f>HLOOKUP(Coffee_data[[#This Row],[ProductId]],Product!$B$4:$O$7,3,FALSE)</f>
        <v>Coffee</v>
      </c>
      <c r="T3057" s="56" t="str">
        <f>HLOOKUP(Coffee_data[[#This Row],[ProductId]],Product!$B$4:$O$7,4,FALSE)</f>
        <v>Decaf Irish Cream</v>
      </c>
    </row>
    <row r="3058" spans="1:20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32</v>
      </c>
      <c r="J3058">
        <v>70</v>
      </c>
      <c r="K3058">
        <v>118</v>
      </c>
      <c r="L3058">
        <v>414</v>
      </c>
      <c r="M3058">
        <v>8</v>
      </c>
      <c r="N3058" s="2">
        <v>42155</v>
      </c>
      <c r="O3058" s="19" t="str">
        <f>VLOOKUP(Coffee_data[[#This Row],[Area Code]],Location!$B$1:$E$157,2,FALSE)</f>
        <v>Wisconsin</v>
      </c>
      <c r="P3058" s="19" t="str">
        <f>VLOOKUP(Coffee_data[[#This Row],[Area Code]],Location!$B$1:$E$157,3,FALSE)</f>
        <v>Central</v>
      </c>
      <c r="Q3058" s="19" t="str">
        <f>VLOOKUP(Coffee_data[[#This Row],[Area Code]],Location!$B$1:$E$157,4,FALSE)</f>
        <v>Small Market</v>
      </c>
      <c r="R3058" s="56" t="str">
        <f>HLOOKUP(Coffee_data[[#This Row],[ProductId]],Product!$B$4:$O$7,2,FALSE)</f>
        <v>Decaf</v>
      </c>
      <c r="S3058" s="56" t="str">
        <f>HLOOKUP(Coffee_data[[#This Row],[ProductId]],Product!$B$4:$O$7,3,FALSE)</f>
        <v>Herbal Tea</v>
      </c>
      <c r="T3058" s="56" t="str">
        <f>HLOOKUP(Coffee_data[[#This Row],[ProductId]],Product!$B$4:$O$7,4,FALSE)</f>
        <v>Chamomile</v>
      </c>
    </row>
    <row r="3059" spans="1:20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41</v>
      </c>
      <c r="J3059">
        <v>70</v>
      </c>
      <c r="K3059">
        <v>129</v>
      </c>
      <c r="L3059">
        <v>715</v>
      </c>
      <c r="M3059">
        <v>9</v>
      </c>
      <c r="N3059" s="2">
        <v>42155</v>
      </c>
      <c r="O3059" s="19" t="str">
        <f>VLOOKUP(Coffee_data[[#This Row],[Area Code]],Location!$B$1:$E$157,2,FALSE)</f>
        <v>Wisconsin</v>
      </c>
      <c r="P3059" s="19" t="str">
        <f>VLOOKUP(Coffee_data[[#This Row],[Area Code]],Location!$B$1:$E$157,3,FALSE)</f>
        <v>Central</v>
      </c>
      <c r="Q3059" s="19" t="str">
        <f>VLOOKUP(Coffee_data[[#This Row],[Area Code]],Location!$B$1:$E$157,4,FALSE)</f>
        <v>Small Market</v>
      </c>
      <c r="R3059" s="56" t="str">
        <f>HLOOKUP(Coffee_data[[#This Row],[ProductId]],Product!$B$4:$O$7,2,FALSE)</f>
        <v>Decaf</v>
      </c>
      <c r="S3059" s="56" t="str">
        <f>HLOOKUP(Coffee_data[[#This Row],[ProductId]],Product!$B$4:$O$7,3,FALSE)</f>
        <v>Herbal Tea</v>
      </c>
      <c r="T3059" s="56" t="str">
        <f>HLOOKUP(Coffee_data[[#This Row],[ProductId]],Product!$B$4:$O$7,4,FALSE)</f>
        <v>Lemon</v>
      </c>
    </row>
    <row r="3060" spans="1:20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41</v>
      </c>
      <c r="J3060">
        <v>50</v>
      </c>
      <c r="K3060">
        <v>91</v>
      </c>
      <c r="L3060">
        <v>262</v>
      </c>
      <c r="M3060">
        <v>11</v>
      </c>
      <c r="N3060" s="2">
        <v>42155</v>
      </c>
      <c r="O3060" s="19" t="str">
        <f>VLOOKUP(Coffee_data[[#This Row],[Area Code]],Location!$B$1:$E$157,2,FALSE)</f>
        <v>Wisconsin</v>
      </c>
      <c r="P3060" s="19" t="str">
        <f>VLOOKUP(Coffee_data[[#This Row],[Area Code]],Location!$B$1:$E$157,3,FALSE)</f>
        <v>Central</v>
      </c>
      <c r="Q3060" s="19" t="str">
        <f>VLOOKUP(Coffee_data[[#This Row],[Area Code]],Location!$B$1:$E$157,4,FALSE)</f>
        <v>Small Market</v>
      </c>
      <c r="R3060" s="56" t="str">
        <f>HLOOKUP(Coffee_data[[#This Row],[ProductId]],Product!$B$4:$O$7,2,FALSE)</f>
        <v>Regular</v>
      </c>
      <c r="S3060" s="56" t="str">
        <f>HLOOKUP(Coffee_data[[#This Row],[ProductId]],Product!$B$4:$O$7,3,FALSE)</f>
        <v>Tea</v>
      </c>
      <c r="T3060" s="56" t="str">
        <f>HLOOKUP(Coffee_data[[#This Row],[ProductId]],Product!$B$4:$O$7,4,FALSE)</f>
        <v>Darjeeling</v>
      </c>
    </row>
    <row r="3061" spans="1:20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42155</v>
      </c>
      <c r="O3061" s="19" t="str">
        <f>VLOOKUP(Coffee_data[[#This Row],[Area Code]],Location!$B$1:$E$157,2,FALSE)</f>
        <v>Wisconsin</v>
      </c>
      <c r="P3061" s="19" t="str">
        <f>VLOOKUP(Coffee_data[[#This Row],[Area Code]],Location!$B$1:$E$157,3,FALSE)</f>
        <v>Central</v>
      </c>
      <c r="Q3061" s="19" t="str">
        <f>VLOOKUP(Coffee_data[[#This Row],[Area Code]],Location!$B$1:$E$157,4,FALSE)</f>
        <v>Small Market</v>
      </c>
      <c r="R3061" s="56" t="str">
        <f>HLOOKUP(Coffee_data[[#This Row],[ProductId]],Product!$B$4:$O$7,2,FALSE)</f>
        <v>Regular</v>
      </c>
      <c r="S3061" s="56" t="str">
        <f>HLOOKUP(Coffee_data[[#This Row],[ProductId]],Product!$B$4:$O$7,3,FALSE)</f>
        <v>Tea</v>
      </c>
      <c r="T3061" s="56" t="str">
        <f>HLOOKUP(Coffee_data[[#This Row],[ProductId]],Product!$B$4:$O$7,4,FALSE)</f>
        <v>Earl Grey</v>
      </c>
    </row>
    <row r="3062" spans="1:20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85</v>
      </c>
      <c r="J3062">
        <v>110</v>
      </c>
      <c r="K3062">
        <v>200</v>
      </c>
      <c r="L3062">
        <v>715</v>
      </c>
      <c r="M3062">
        <v>5</v>
      </c>
      <c r="N3062" s="2">
        <v>42155</v>
      </c>
      <c r="O3062" s="19" t="str">
        <f>VLOOKUP(Coffee_data[[#This Row],[Area Code]],Location!$B$1:$E$157,2,FALSE)</f>
        <v>Wisconsin</v>
      </c>
      <c r="P3062" s="19" t="str">
        <f>VLOOKUP(Coffee_data[[#This Row],[Area Code]],Location!$B$1:$E$157,3,FALSE)</f>
        <v>Central</v>
      </c>
      <c r="Q3062" s="19" t="str">
        <f>VLOOKUP(Coffee_data[[#This Row],[Area Code]],Location!$B$1:$E$157,4,FALSE)</f>
        <v>Small Market</v>
      </c>
      <c r="R3062" s="56" t="str">
        <f>HLOOKUP(Coffee_data[[#This Row],[ProductId]],Product!$B$4:$O$7,2,FALSE)</f>
        <v>Regular</v>
      </c>
      <c r="S3062" s="56" t="str">
        <f>HLOOKUP(Coffee_data[[#This Row],[ProductId]],Product!$B$4:$O$7,3,FALSE)</f>
        <v>Espresso</v>
      </c>
      <c r="T3062" s="56" t="str">
        <f>HLOOKUP(Coffee_data[[#This Row],[ProductId]],Product!$B$4:$O$7,4,FALSE)</f>
        <v>Caffe Mocha</v>
      </c>
    </row>
    <row r="3063" spans="1:20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56</v>
      </c>
      <c r="J3063">
        <v>70</v>
      </c>
      <c r="K3063">
        <v>126</v>
      </c>
      <c r="L3063">
        <v>414</v>
      </c>
      <c r="M3063">
        <v>6</v>
      </c>
      <c r="N3063" s="2">
        <v>42155</v>
      </c>
      <c r="O3063" s="19" t="str">
        <f>VLOOKUP(Coffee_data[[#This Row],[Area Code]],Location!$B$1:$E$157,2,FALSE)</f>
        <v>Wisconsin</v>
      </c>
      <c r="P3063" s="19" t="str">
        <f>VLOOKUP(Coffee_data[[#This Row],[Area Code]],Location!$B$1:$E$157,3,FALSE)</f>
        <v>Central</v>
      </c>
      <c r="Q3063" s="19" t="str">
        <f>VLOOKUP(Coffee_data[[#This Row],[Area Code]],Location!$B$1:$E$157,4,FALSE)</f>
        <v>Small Market</v>
      </c>
      <c r="R3063" s="56" t="str">
        <f>HLOOKUP(Coffee_data[[#This Row],[ProductId]],Product!$B$4:$O$7,2,FALSE)</f>
        <v>Decaf</v>
      </c>
      <c r="S3063" s="56" t="str">
        <f>HLOOKUP(Coffee_data[[#This Row],[ProductId]],Product!$B$4:$O$7,3,FALSE)</f>
        <v>Espresso</v>
      </c>
      <c r="T3063" s="56" t="str">
        <f>HLOOKUP(Coffee_data[[#This Row],[ProductId]],Product!$B$4:$O$7,4,FALSE)</f>
        <v>Decaf Espresso</v>
      </c>
    </row>
    <row r="3064" spans="1:20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42155</v>
      </c>
      <c r="O3064" s="19" t="str">
        <f>VLOOKUP(Coffee_data[[#This Row],[Area Code]],Location!$B$1:$E$157,2,FALSE)</f>
        <v>Wisconsin</v>
      </c>
      <c r="P3064" s="19" t="str">
        <f>VLOOKUP(Coffee_data[[#This Row],[Area Code]],Location!$B$1:$E$157,3,FALSE)</f>
        <v>Central</v>
      </c>
      <c r="Q3064" s="19" t="str">
        <f>VLOOKUP(Coffee_data[[#This Row],[Area Code]],Location!$B$1:$E$157,4,FALSE)</f>
        <v>Small Market</v>
      </c>
      <c r="R3064" s="56" t="str">
        <f>HLOOKUP(Coffee_data[[#This Row],[ProductId]],Product!$B$4:$O$7,2,FALSE)</f>
        <v>Regular</v>
      </c>
      <c r="S3064" s="56" t="str">
        <f>HLOOKUP(Coffee_data[[#This Row],[ProductId]],Product!$B$4:$O$7,3,FALSE)</f>
        <v>Coffee</v>
      </c>
      <c r="T3064" s="56" t="str">
        <f>HLOOKUP(Coffee_data[[#This Row],[ProductId]],Product!$B$4:$O$7,4,FALSE)</f>
        <v>Amaretto</v>
      </c>
    </row>
    <row r="3065" spans="1:20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154</v>
      </c>
      <c r="J3065">
        <v>160</v>
      </c>
      <c r="K3065">
        <v>268</v>
      </c>
      <c r="L3065">
        <v>262</v>
      </c>
      <c r="M3065">
        <v>2</v>
      </c>
      <c r="N3065" s="2">
        <v>42155</v>
      </c>
      <c r="O3065" s="19" t="str">
        <f>VLOOKUP(Coffee_data[[#This Row],[Area Code]],Location!$B$1:$E$157,2,FALSE)</f>
        <v>Wisconsin</v>
      </c>
      <c r="P3065" s="19" t="str">
        <f>VLOOKUP(Coffee_data[[#This Row],[Area Code]],Location!$B$1:$E$157,3,FALSE)</f>
        <v>Central</v>
      </c>
      <c r="Q3065" s="19" t="str">
        <f>VLOOKUP(Coffee_data[[#This Row],[Area Code]],Location!$B$1:$E$157,4,FALSE)</f>
        <v>Small Market</v>
      </c>
      <c r="R3065" s="56" t="str">
        <f>HLOOKUP(Coffee_data[[#This Row],[ProductId]],Product!$B$4:$O$7,2,FALSE)</f>
        <v>Regular</v>
      </c>
      <c r="S3065" s="56" t="str">
        <f>HLOOKUP(Coffee_data[[#This Row],[ProductId]],Product!$B$4:$O$7,3,FALSE)</f>
        <v>Coffee</v>
      </c>
      <c r="T3065" s="56" t="str">
        <f>HLOOKUP(Coffee_data[[#This Row],[ProductId]],Product!$B$4:$O$7,4,FALSE)</f>
        <v>Columbian</v>
      </c>
    </row>
    <row r="3066" spans="1:20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87</v>
      </c>
      <c r="J3066">
        <v>130</v>
      </c>
      <c r="K3066">
        <v>217</v>
      </c>
      <c r="L3066">
        <v>262</v>
      </c>
      <c r="M3066">
        <v>3</v>
      </c>
      <c r="N3066" s="2">
        <v>42155</v>
      </c>
      <c r="O3066" s="19" t="str">
        <f>VLOOKUP(Coffee_data[[#This Row],[Area Code]],Location!$B$1:$E$157,2,FALSE)</f>
        <v>Wisconsin</v>
      </c>
      <c r="P3066" s="19" t="str">
        <f>VLOOKUP(Coffee_data[[#This Row],[Area Code]],Location!$B$1:$E$157,3,FALSE)</f>
        <v>Central</v>
      </c>
      <c r="Q3066" s="19" t="str">
        <f>VLOOKUP(Coffee_data[[#This Row],[Area Code]],Location!$B$1:$E$157,4,FALSE)</f>
        <v>Small Market</v>
      </c>
      <c r="R3066" s="56" t="str">
        <f>HLOOKUP(Coffee_data[[#This Row],[ProductId]],Product!$B$4:$O$7,2,FALSE)</f>
        <v>Decaf</v>
      </c>
      <c r="S3066" s="56" t="str">
        <f>HLOOKUP(Coffee_data[[#This Row],[ProductId]],Product!$B$4:$O$7,3,FALSE)</f>
        <v>Coffee</v>
      </c>
      <c r="T3066" s="56" t="str">
        <f>HLOOKUP(Coffee_data[[#This Row],[ProductId]],Product!$B$4:$O$7,4,FALSE)</f>
        <v>Decaf Irish Cream</v>
      </c>
    </row>
    <row r="3067" spans="1:20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37</v>
      </c>
      <c r="L3067">
        <v>475</v>
      </c>
      <c r="M3067">
        <v>13</v>
      </c>
      <c r="N3067" s="2">
        <v>42155</v>
      </c>
      <c r="O3067" s="19" t="str">
        <f>VLOOKUP(Coffee_data[[#This Row],[Area Code]],Location!$B$1:$E$157,2,FALSE)</f>
        <v>Connecticut</v>
      </c>
      <c r="P3067" s="19" t="str">
        <f>VLOOKUP(Coffee_data[[#This Row],[Area Code]],Location!$B$1:$E$157,3,FALSE)</f>
        <v>East</v>
      </c>
      <c r="Q3067" s="19" t="str">
        <f>VLOOKUP(Coffee_data[[#This Row],[Area Code]],Location!$B$1:$E$157,4,FALSE)</f>
        <v>Small Market</v>
      </c>
      <c r="R3067" s="56" t="str">
        <f>HLOOKUP(Coffee_data[[#This Row],[ProductId]],Product!$B$4:$O$7,2,FALSE)</f>
        <v>Regular</v>
      </c>
      <c r="S3067" s="56" t="str">
        <f>HLOOKUP(Coffee_data[[#This Row],[ProductId]],Product!$B$4:$O$7,3,FALSE)</f>
        <v>Tea</v>
      </c>
      <c r="T3067" s="56" t="str">
        <f>HLOOKUP(Coffee_data[[#This Row],[ProductId]],Product!$B$4:$O$7,4,FALSE)</f>
        <v>Green Tea</v>
      </c>
    </row>
    <row r="3068" spans="1:20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41</v>
      </c>
      <c r="J3068">
        <v>80</v>
      </c>
      <c r="K3068">
        <v>121</v>
      </c>
      <c r="L3068">
        <v>860</v>
      </c>
      <c r="M3068">
        <v>9</v>
      </c>
      <c r="N3068" s="2">
        <v>42155</v>
      </c>
      <c r="O3068" s="19" t="str">
        <f>VLOOKUP(Coffee_data[[#This Row],[Area Code]],Location!$B$1:$E$157,2,FALSE)</f>
        <v>Connecticut</v>
      </c>
      <c r="P3068" s="19" t="str">
        <f>VLOOKUP(Coffee_data[[#This Row],[Area Code]],Location!$B$1:$E$157,3,FALSE)</f>
        <v>East</v>
      </c>
      <c r="Q3068" s="19" t="str">
        <f>VLOOKUP(Coffee_data[[#This Row],[Area Code]],Location!$B$1:$E$157,4,FALSE)</f>
        <v>Small Market</v>
      </c>
      <c r="R3068" s="56" t="str">
        <f>HLOOKUP(Coffee_data[[#This Row],[ProductId]],Product!$B$4:$O$7,2,FALSE)</f>
        <v>Decaf</v>
      </c>
      <c r="S3068" s="56" t="str">
        <f>HLOOKUP(Coffee_data[[#This Row],[ProductId]],Product!$B$4:$O$7,3,FALSE)</f>
        <v>Herbal Tea</v>
      </c>
      <c r="T3068" s="56" t="str">
        <f>HLOOKUP(Coffee_data[[#This Row],[ProductId]],Product!$B$4:$O$7,4,FALSE)</f>
        <v>Lemon</v>
      </c>
    </row>
    <row r="3069" spans="1:20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50</v>
      </c>
      <c r="J3069">
        <v>70</v>
      </c>
      <c r="K3069">
        <v>120</v>
      </c>
      <c r="L3069">
        <v>959</v>
      </c>
      <c r="M3069">
        <v>10</v>
      </c>
      <c r="N3069" s="2">
        <v>42155</v>
      </c>
      <c r="O3069" s="19" t="str">
        <f>VLOOKUP(Coffee_data[[#This Row],[Area Code]],Location!$B$1:$E$157,2,FALSE)</f>
        <v>Connecticut</v>
      </c>
      <c r="P3069" s="19" t="str">
        <f>VLOOKUP(Coffee_data[[#This Row],[Area Code]],Location!$B$1:$E$157,3,FALSE)</f>
        <v>East</v>
      </c>
      <c r="Q3069" s="19" t="str">
        <f>VLOOKUP(Coffee_data[[#This Row],[Area Code]],Location!$B$1:$E$157,4,FALSE)</f>
        <v>Small Market</v>
      </c>
      <c r="R3069" s="56" t="str">
        <f>HLOOKUP(Coffee_data[[#This Row],[ProductId]],Product!$B$4:$O$7,2,FALSE)</f>
        <v>Decaf</v>
      </c>
      <c r="S3069" s="56" t="str">
        <f>HLOOKUP(Coffee_data[[#This Row],[ProductId]],Product!$B$4:$O$7,3,FALSE)</f>
        <v>Herbal Tea</v>
      </c>
      <c r="T3069" s="56" t="str">
        <f>HLOOKUP(Coffee_data[[#This Row],[ProductId]],Product!$B$4:$O$7,4,FALSE)</f>
        <v>Mint</v>
      </c>
    </row>
    <row r="3070" spans="1:20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41</v>
      </c>
      <c r="J3070">
        <v>60</v>
      </c>
      <c r="K3070">
        <v>90</v>
      </c>
      <c r="L3070">
        <v>203</v>
      </c>
      <c r="M3070">
        <v>11</v>
      </c>
      <c r="N3070" s="2">
        <v>42155</v>
      </c>
      <c r="O3070" s="19" t="str">
        <f>VLOOKUP(Coffee_data[[#This Row],[Area Code]],Location!$B$1:$E$157,2,FALSE)</f>
        <v>Connecticut</v>
      </c>
      <c r="P3070" s="19" t="str">
        <f>VLOOKUP(Coffee_data[[#This Row],[Area Code]],Location!$B$1:$E$157,3,FALSE)</f>
        <v>East</v>
      </c>
      <c r="Q3070" s="19" t="str">
        <f>VLOOKUP(Coffee_data[[#This Row],[Area Code]],Location!$B$1:$E$157,4,FALSE)</f>
        <v>Small Market</v>
      </c>
      <c r="R3070" s="56" t="str">
        <f>HLOOKUP(Coffee_data[[#This Row],[ProductId]],Product!$B$4:$O$7,2,FALSE)</f>
        <v>Regular</v>
      </c>
      <c r="S3070" s="56" t="str">
        <f>HLOOKUP(Coffee_data[[#This Row],[ProductId]],Product!$B$4:$O$7,3,FALSE)</f>
        <v>Tea</v>
      </c>
      <c r="T3070" s="56" t="str">
        <f>HLOOKUP(Coffee_data[[#This Row],[ProductId]],Product!$B$4:$O$7,4,FALSE)</f>
        <v>Darjeeling</v>
      </c>
    </row>
    <row r="3071" spans="1:20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222</v>
      </c>
      <c r="L3071">
        <v>959</v>
      </c>
      <c r="M3071">
        <v>2</v>
      </c>
      <c r="N3071" s="2">
        <v>42155</v>
      </c>
      <c r="O3071" s="19" t="str">
        <f>VLOOKUP(Coffee_data[[#This Row],[Area Code]],Location!$B$1:$E$157,2,FALSE)</f>
        <v>Connecticut</v>
      </c>
      <c r="P3071" s="19" t="str">
        <f>VLOOKUP(Coffee_data[[#This Row],[Area Code]],Location!$B$1:$E$157,3,FALSE)</f>
        <v>East</v>
      </c>
      <c r="Q3071" s="19" t="str">
        <f>VLOOKUP(Coffee_data[[#This Row],[Area Code]],Location!$B$1:$E$157,4,FALSE)</f>
        <v>Small Market</v>
      </c>
      <c r="R3071" s="56" t="str">
        <f>HLOOKUP(Coffee_data[[#This Row],[ProductId]],Product!$B$4:$O$7,2,FALSE)</f>
        <v>Regular</v>
      </c>
      <c r="S3071" s="56" t="str">
        <f>HLOOKUP(Coffee_data[[#This Row],[ProductId]],Product!$B$4:$O$7,3,FALSE)</f>
        <v>Coffee</v>
      </c>
      <c r="T3071" s="56" t="str">
        <f>HLOOKUP(Coffee_data[[#This Row],[ProductId]],Product!$B$4:$O$7,4,FALSE)</f>
        <v>Columbian</v>
      </c>
    </row>
    <row r="3072" spans="1:20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125</v>
      </c>
      <c r="L3072">
        <v>860</v>
      </c>
      <c r="M3072">
        <v>5</v>
      </c>
      <c r="N3072" s="2">
        <v>42155</v>
      </c>
      <c r="O3072" s="19" t="str">
        <f>VLOOKUP(Coffee_data[[#This Row],[Area Code]],Location!$B$1:$E$157,2,FALSE)</f>
        <v>Connecticut</v>
      </c>
      <c r="P3072" s="19" t="str">
        <f>VLOOKUP(Coffee_data[[#This Row],[Area Code]],Location!$B$1:$E$157,3,FALSE)</f>
        <v>East</v>
      </c>
      <c r="Q3072" s="19" t="str">
        <f>VLOOKUP(Coffee_data[[#This Row],[Area Code]],Location!$B$1:$E$157,4,FALSE)</f>
        <v>Small Market</v>
      </c>
      <c r="R3072" s="56" t="str">
        <f>HLOOKUP(Coffee_data[[#This Row],[ProductId]],Product!$B$4:$O$7,2,FALSE)</f>
        <v>Regular</v>
      </c>
      <c r="S3072" s="56" t="str">
        <f>HLOOKUP(Coffee_data[[#This Row],[ProductId]],Product!$B$4:$O$7,3,FALSE)</f>
        <v>Espresso</v>
      </c>
      <c r="T3072" s="56" t="str">
        <f>HLOOKUP(Coffee_data[[#This Row],[ProductId]],Product!$B$4:$O$7,4,FALSE)</f>
        <v>Caffe Mocha</v>
      </c>
    </row>
    <row r="3073" spans="1:20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42155</v>
      </c>
      <c r="O3073" s="19" t="str">
        <f>VLOOKUP(Coffee_data[[#This Row],[Area Code]],Location!$B$1:$E$157,2,FALSE)</f>
        <v>Connecticut</v>
      </c>
      <c r="P3073" s="19" t="str">
        <f>VLOOKUP(Coffee_data[[#This Row],[Area Code]],Location!$B$1:$E$157,3,FALSE)</f>
        <v>East</v>
      </c>
      <c r="Q3073" s="19" t="str">
        <f>VLOOKUP(Coffee_data[[#This Row],[Area Code]],Location!$B$1:$E$157,4,FALSE)</f>
        <v>Small Market</v>
      </c>
      <c r="R3073" s="56" t="str">
        <f>HLOOKUP(Coffee_data[[#This Row],[ProductId]],Product!$B$4:$O$7,2,FALSE)</f>
        <v>Decaf</v>
      </c>
      <c r="S3073" s="56" t="str">
        <f>HLOOKUP(Coffee_data[[#This Row],[ProductId]],Product!$B$4:$O$7,3,FALSE)</f>
        <v>Espresso</v>
      </c>
      <c r="T3073" s="56" t="str">
        <f>HLOOKUP(Coffee_data[[#This Row],[ProductId]],Product!$B$4:$O$7,4,FALSE)</f>
        <v>Decaf Espresso</v>
      </c>
    </row>
    <row r="3074" spans="1:20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47</v>
      </c>
      <c r="J3074">
        <v>90</v>
      </c>
      <c r="K3074">
        <v>150</v>
      </c>
      <c r="L3074">
        <v>239</v>
      </c>
      <c r="M3074">
        <v>13</v>
      </c>
      <c r="N3074" s="2">
        <v>42155</v>
      </c>
      <c r="O3074" s="19" t="str">
        <f>VLOOKUP(Coffee_data[[#This Row],[Area Code]],Location!$B$1:$E$157,2,FALSE)</f>
        <v>Florida</v>
      </c>
      <c r="P3074" s="19" t="str">
        <f>VLOOKUP(Coffee_data[[#This Row],[Area Code]],Location!$B$1:$E$157,3,FALSE)</f>
        <v>East</v>
      </c>
      <c r="Q3074" s="19" t="str">
        <f>VLOOKUP(Coffee_data[[#This Row],[Area Code]],Location!$B$1:$E$157,4,FALSE)</f>
        <v>Major Market</v>
      </c>
      <c r="R3074" s="56" t="str">
        <f>HLOOKUP(Coffee_data[[#This Row],[ProductId]],Product!$B$4:$O$7,2,FALSE)</f>
        <v>Regular</v>
      </c>
      <c r="S3074" s="56" t="str">
        <f>HLOOKUP(Coffee_data[[#This Row],[ProductId]],Product!$B$4:$O$7,3,FALSE)</f>
        <v>Tea</v>
      </c>
      <c r="T3074" s="56" t="str">
        <f>HLOOKUP(Coffee_data[[#This Row],[ProductId]],Product!$B$4:$O$7,4,FALSE)</f>
        <v>Green Tea</v>
      </c>
    </row>
    <row r="3075" spans="1:20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22</v>
      </c>
      <c r="J3075">
        <v>50</v>
      </c>
      <c r="K3075">
        <v>88</v>
      </c>
      <c r="L3075">
        <v>239</v>
      </c>
      <c r="M3075">
        <v>8</v>
      </c>
      <c r="N3075" s="2">
        <v>42155</v>
      </c>
      <c r="O3075" s="19" t="str">
        <f>VLOOKUP(Coffee_data[[#This Row],[Area Code]],Location!$B$1:$E$157,2,FALSE)</f>
        <v>Florida</v>
      </c>
      <c r="P3075" s="19" t="str">
        <f>VLOOKUP(Coffee_data[[#This Row],[Area Code]],Location!$B$1:$E$157,3,FALSE)</f>
        <v>East</v>
      </c>
      <c r="Q3075" s="19" t="str">
        <f>VLOOKUP(Coffee_data[[#This Row],[Area Code]],Location!$B$1:$E$157,4,FALSE)</f>
        <v>Major Market</v>
      </c>
      <c r="R3075" s="56" t="str">
        <f>HLOOKUP(Coffee_data[[#This Row],[ProductId]],Product!$B$4:$O$7,2,FALSE)</f>
        <v>Decaf</v>
      </c>
      <c r="S3075" s="56" t="str">
        <f>HLOOKUP(Coffee_data[[#This Row],[ProductId]],Product!$B$4:$O$7,3,FALSE)</f>
        <v>Herbal Tea</v>
      </c>
      <c r="T3075" s="56" t="str">
        <f>HLOOKUP(Coffee_data[[#This Row],[ProductId]],Product!$B$4:$O$7,4,FALSE)</f>
        <v>Chamomile</v>
      </c>
    </row>
    <row r="3076" spans="1:20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31</v>
      </c>
      <c r="J3076">
        <v>60</v>
      </c>
      <c r="K3076">
        <v>91</v>
      </c>
      <c r="L3076">
        <v>754</v>
      </c>
      <c r="M3076">
        <v>9</v>
      </c>
      <c r="N3076" s="2">
        <v>42155</v>
      </c>
      <c r="O3076" s="19" t="str">
        <f>VLOOKUP(Coffee_data[[#This Row],[Area Code]],Location!$B$1:$E$157,2,FALSE)</f>
        <v>Florida</v>
      </c>
      <c r="P3076" s="19" t="str">
        <f>VLOOKUP(Coffee_data[[#This Row],[Area Code]],Location!$B$1:$E$157,3,FALSE)</f>
        <v>East</v>
      </c>
      <c r="Q3076" s="19" t="str">
        <f>VLOOKUP(Coffee_data[[#This Row],[Area Code]],Location!$B$1:$E$157,4,FALSE)</f>
        <v>Major Market</v>
      </c>
      <c r="R3076" s="56" t="str">
        <f>HLOOKUP(Coffee_data[[#This Row],[ProductId]],Product!$B$4:$O$7,2,FALSE)</f>
        <v>Decaf</v>
      </c>
      <c r="S3076" s="56" t="str">
        <f>HLOOKUP(Coffee_data[[#This Row],[ProductId]],Product!$B$4:$O$7,3,FALSE)</f>
        <v>Herbal Tea</v>
      </c>
      <c r="T3076" s="56" t="str">
        <f>HLOOKUP(Coffee_data[[#This Row],[ProductId]],Product!$B$4:$O$7,4,FALSE)</f>
        <v>Lemon</v>
      </c>
    </row>
    <row r="3077" spans="1:20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70</v>
      </c>
      <c r="J3077">
        <v>70</v>
      </c>
      <c r="K3077">
        <v>120</v>
      </c>
      <c r="L3077">
        <v>786</v>
      </c>
      <c r="M3077">
        <v>10</v>
      </c>
      <c r="N3077" s="2">
        <v>42155</v>
      </c>
      <c r="O3077" s="19" t="str">
        <f>VLOOKUP(Coffee_data[[#This Row],[Area Code]],Location!$B$1:$E$157,2,FALSE)</f>
        <v>Florida</v>
      </c>
      <c r="P3077" s="19" t="str">
        <f>VLOOKUP(Coffee_data[[#This Row],[Area Code]],Location!$B$1:$E$157,3,FALSE)</f>
        <v>East</v>
      </c>
      <c r="Q3077" s="19" t="str">
        <f>VLOOKUP(Coffee_data[[#This Row],[Area Code]],Location!$B$1:$E$157,4,FALSE)</f>
        <v>Major Market</v>
      </c>
      <c r="R3077" s="56" t="str">
        <f>HLOOKUP(Coffee_data[[#This Row],[ProductId]],Product!$B$4:$O$7,2,FALSE)</f>
        <v>Decaf</v>
      </c>
      <c r="S3077" s="56" t="str">
        <f>HLOOKUP(Coffee_data[[#This Row],[ProductId]],Product!$B$4:$O$7,3,FALSE)</f>
        <v>Herbal Tea</v>
      </c>
      <c r="T3077" s="56" t="str">
        <f>HLOOKUP(Coffee_data[[#This Row],[ProductId]],Product!$B$4:$O$7,4,FALSE)</f>
        <v>Mint</v>
      </c>
    </row>
    <row r="3078" spans="1:20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51</v>
      </c>
      <c r="J3078">
        <v>70</v>
      </c>
      <c r="K3078">
        <v>121</v>
      </c>
      <c r="L3078">
        <v>239</v>
      </c>
      <c r="M3078">
        <v>11</v>
      </c>
      <c r="N3078" s="2">
        <v>42155</v>
      </c>
      <c r="O3078" s="19" t="str">
        <f>VLOOKUP(Coffee_data[[#This Row],[Area Code]],Location!$B$1:$E$157,2,FALSE)</f>
        <v>Florida</v>
      </c>
      <c r="P3078" s="19" t="str">
        <f>VLOOKUP(Coffee_data[[#This Row],[Area Code]],Location!$B$1:$E$157,3,FALSE)</f>
        <v>East</v>
      </c>
      <c r="Q3078" s="19" t="str">
        <f>VLOOKUP(Coffee_data[[#This Row],[Area Code]],Location!$B$1:$E$157,4,FALSE)</f>
        <v>Major Market</v>
      </c>
      <c r="R3078" s="56" t="str">
        <f>HLOOKUP(Coffee_data[[#This Row],[ProductId]],Product!$B$4:$O$7,2,FALSE)</f>
        <v>Regular</v>
      </c>
      <c r="S3078" s="56" t="str">
        <f>HLOOKUP(Coffee_data[[#This Row],[ProductId]],Product!$B$4:$O$7,3,FALSE)</f>
        <v>Tea</v>
      </c>
      <c r="T3078" s="56" t="str">
        <f>HLOOKUP(Coffee_data[[#This Row],[ProductId]],Product!$B$4:$O$7,4,FALSE)</f>
        <v>Darjeeling</v>
      </c>
    </row>
    <row r="3079" spans="1:20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262</v>
      </c>
      <c r="L3079">
        <v>941</v>
      </c>
      <c r="M3079">
        <v>2</v>
      </c>
      <c r="N3079" s="2">
        <v>42155</v>
      </c>
      <c r="O3079" s="19" t="str">
        <f>VLOOKUP(Coffee_data[[#This Row],[Area Code]],Location!$B$1:$E$157,2,FALSE)</f>
        <v>Florida</v>
      </c>
      <c r="P3079" s="19" t="str">
        <f>VLOOKUP(Coffee_data[[#This Row],[Area Code]],Location!$B$1:$E$157,3,FALSE)</f>
        <v>East</v>
      </c>
      <c r="Q3079" s="19" t="str">
        <f>VLOOKUP(Coffee_data[[#This Row],[Area Code]],Location!$B$1:$E$157,4,FALSE)</f>
        <v>Major Market</v>
      </c>
      <c r="R3079" s="56" t="str">
        <f>HLOOKUP(Coffee_data[[#This Row],[ProductId]],Product!$B$4:$O$7,2,FALSE)</f>
        <v>Regular</v>
      </c>
      <c r="S3079" s="56" t="str">
        <f>HLOOKUP(Coffee_data[[#This Row],[ProductId]],Product!$B$4:$O$7,3,FALSE)</f>
        <v>Coffee</v>
      </c>
      <c r="T3079" s="56" t="str">
        <f>HLOOKUP(Coffee_data[[#This Row],[ProductId]],Product!$B$4:$O$7,4,FALSE)</f>
        <v>Columbian</v>
      </c>
    </row>
    <row r="3080" spans="1:20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82</v>
      </c>
      <c r="J3080">
        <v>150</v>
      </c>
      <c r="K3080">
        <v>257</v>
      </c>
      <c r="L3080">
        <v>954</v>
      </c>
      <c r="M3080">
        <v>3</v>
      </c>
      <c r="N3080" s="2">
        <v>42155</v>
      </c>
      <c r="O3080" s="19" t="str">
        <f>VLOOKUP(Coffee_data[[#This Row],[Area Code]],Location!$B$1:$E$157,2,FALSE)</f>
        <v>Florida</v>
      </c>
      <c r="P3080" s="19" t="str">
        <f>VLOOKUP(Coffee_data[[#This Row],[Area Code]],Location!$B$1:$E$157,3,FALSE)</f>
        <v>East</v>
      </c>
      <c r="Q3080" s="19" t="str">
        <f>VLOOKUP(Coffee_data[[#This Row],[Area Code]],Location!$B$1:$E$157,4,FALSE)</f>
        <v>Major Market</v>
      </c>
      <c r="R3080" s="56" t="str">
        <f>HLOOKUP(Coffee_data[[#This Row],[ProductId]],Product!$B$4:$O$7,2,FALSE)</f>
        <v>Decaf</v>
      </c>
      <c r="S3080" s="56" t="str">
        <f>HLOOKUP(Coffee_data[[#This Row],[ProductId]],Product!$B$4:$O$7,3,FALSE)</f>
        <v>Coffee</v>
      </c>
      <c r="T3080" s="56" t="str">
        <f>HLOOKUP(Coffee_data[[#This Row],[ProductId]],Product!$B$4:$O$7,4,FALSE)</f>
        <v>Decaf Irish Cream</v>
      </c>
    </row>
    <row r="3081" spans="1:20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245</v>
      </c>
      <c r="L3081">
        <v>772</v>
      </c>
      <c r="M3081">
        <v>5</v>
      </c>
      <c r="N3081" s="2">
        <v>42155</v>
      </c>
      <c r="O3081" s="19" t="str">
        <f>VLOOKUP(Coffee_data[[#This Row],[Area Code]],Location!$B$1:$E$157,2,FALSE)</f>
        <v>Florida</v>
      </c>
      <c r="P3081" s="19" t="str">
        <f>VLOOKUP(Coffee_data[[#This Row],[Area Code]],Location!$B$1:$E$157,3,FALSE)</f>
        <v>East</v>
      </c>
      <c r="Q3081" s="19" t="str">
        <f>VLOOKUP(Coffee_data[[#This Row],[Area Code]],Location!$B$1:$E$157,4,FALSE)</f>
        <v>Major Market</v>
      </c>
      <c r="R3081" s="56" t="str">
        <f>HLOOKUP(Coffee_data[[#This Row],[ProductId]],Product!$B$4:$O$7,2,FALSE)</f>
        <v>Regular</v>
      </c>
      <c r="S3081" s="56" t="str">
        <f>HLOOKUP(Coffee_data[[#This Row],[ProductId]],Product!$B$4:$O$7,3,FALSE)</f>
        <v>Espresso</v>
      </c>
      <c r="T3081" s="56" t="str">
        <f>HLOOKUP(Coffee_data[[#This Row],[ProductId]],Product!$B$4:$O$7,4,FALSE)</f>
        <v>Caffe Mocha</v>
      </c>
    </row>
    <row r="3082" spans="1:20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42155</v>
      </c>
      <c r="O3082" s="19" t="str">
        <f>VLOOKUP(Coffee_data[[#This Row],[Area Code]],Location!$B$1:$E$157,2,FALSE)</f>
        <v>Florida</v>
      </c>
      <c r="P3082" s="19" t="str">
        <f>VLOOKUP(Coffee_data[[#This Row],[Area Code]],Location!$B$1:$E$157,3,FALSE)</f>
        <v>East</v>
      </c>
      <c r="Q3082" s="19" t="str">
        <f>VLOOKUP(Coffee_data[[#This Row],[Area Code]],Location!$B$1:$E$157,4,FALSE)</f>
        <v>Major Market</v>
      </c>
      <c r="R3082" s="56" t="str">
        <f>HLOOKUP(Coffee_data[[#This Row],[ProductId]],Product!$B$4:$O$7,2,FALSE)</f>
        <v>Decaf</v>
      </c>
      <c r="S3082" s="56" t="str">
        <f>HLOOKUP(Coffee_data[[#This Row],[ProductId]],Product!$B$4:$O$7,3,FALSE)</f>
        <v>Espresso</v>
      </c>
      <c r="T3082" s="56" t="str">
        <f>HLOOKUP(Coffee_data[[#This Row],[ProductId]],Product!$B$4:$O$7,4,FALSE)</f>
        <v>Decaf Espresso</v>
      </c>
    </row>
    <row r="3083" spans="1:20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42155</v>
      </c>
      <c r="O3083" s="19" t="str">
        <f>VLOOKUP(Coffee_data[[#This Row],[Area Code]],Location!$B$1:$E$157,2,FALSE)</f>
        <v>Massachusetts</v>
      </c>
      <c r="P3083" s="19" t="str">
        <f>VLOOKUP(Coffee_data[[#This Row],[Area Code]],Location!$B$1:$E$157,3,FALSE)</f>
        <v>East</v>
      </c>
      <c r="Q3083" s="19" t="str">
        <f>VLOOKUP(Coffee_data[[#This Row],[Area Code]],Location!$B$1:$E$157,4,FALSE)</f>
        <v>Major Market</v>
      </c>
      <c r="R3083" s="56" t="str">
        <f>HLOOKUP(Coffee_data[[#This Row],[ProductId]],Product!$B$4:$O$7,2,FALSE)</f>
        <v>Regular</v>
      </c>
      <c r="S3083" s="56" t="str">
        <f>HLOOKUP(Coffee_data[[#This Row],[ProductId]],Product!$B$4:$O$7,3,FALSE)</f>
        <v>Tea</v>
      </c>
      <c r="T3083" s="56" t="str">
        <f>HLOOKUP(Coffee_data[[#This Row],[ProductId]],Product!$B$4:$O$7,4,FALSE)</f>
        <v>Green Tea</v>
      </c>
    </row>
    <row r="3084" spans="1:20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39</v>
      </c>
      <c r="J3084">
        <v>50</v>
      </c>
      <c r="K3084">
        <v>80</v>
      </c>
      <c r="L3084">
        <v>781</v>
      </c>
      <c r="M3084">
        <v>9</v>
      </c>
      <c r="N3084" s="2">
        <v>42155</v>
      </c>
      <c r="O3084" s="19" t="str">
        <f>VLOOKUP(Coffee_data[[#This Row],[Area Code]],Location!$B$1:$E$157,2,FALSE)</f>
        <v>Massachusetts</v>
      </c>
      <c r="P3084" s="19" t="str">
        <f>VLOOKUP(Coffee_data[[#This Row],[Area Code]],Location!$B$1:$E$157,3,FALSE)</f>
        <v>East</v>
      </c>
      <c r="Q3084" s="19" t="str">
        <f>VLOOKUP(Coffee_data[[#This Row],[Area Code]],Location!$B$1:$E$157,4,FALSE)</f>
        <v>Major Market</v>
      </c>
      <c r="R3084" s="56" t="str">
        <f>HLOOKUP(Coffee_data[[#This Row],[ProductId]],Product!$B$4:$O$7,2,FALSE)</f>
        <v>Decaf</v>
      </c>
      <c r="S3084" s="56" t="str">
        <f>HLOOKUP(Coffee_data[[#This Row],[ProductId]],Product!$B$4:$O$7,3,FALSE)</f>
        <v>Herbal Tea</v>
      </c>
      <c r="T3084" s="56" t="str">
        <f>HLOOKUP(Coffee_data[[#This Row],[ProductId]],Product!$B$4:$O$7,4,FALSE)</f>
        <v>Lemon</v>
      </c>
    </row>
    <row r="3085" spans="1:20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49</v>
      </c>
      <c r="L3085">
        <v>857</v>
      </c>
      <c r="M3085">
        <v>11</v>
      </c>
      <c r="N3085" s="2">
        <v>42155</v>
      </c>
      <c r="O3085" s="19" t="str">
        <f>VLOOKUP(Coffee_data[[#This Row],[Area Code]],Location!$B$1:$E$157,2,FALSE)</f>
        <v>Massachusetts</v>
      </c>
      <c r="P3085" s="19" t="str">
        <f>VLOOKUP(Coffee_data[[#This Row],[Area Code]],Location!$B$1:$E$157,3,FALSE)</f>
        <v>East</v>
      </c>
      <c r="Q3085" s="19" t="str">
        <f>VLOOKUP(Coffee_data[[#This Row],[Area Code]],Location!$B$1:$E$157,4,FALSE)</f>
        <v>Major Market</v>
      </c>
      <c r="R3085" s="56" t="str">
        <f>HLOOKUP(Coffee_data[[#This Row],[ProductId]],Product!$B$4:$O$7,2,FALSE)</f>
        <v>Regular</v>
      </c>
      <c r="S3085" s="56" t="str">
        <f>HLOOKUP(Coffee_data[[#This Row],[ProductId]],Product!$B$4:$O$7,3,FALSE)</f>
        <v>Tea</v>
      </c>
      <c r="T3085" s="56" t="str">
        <f>HLOOKUP(Coffee_data[[#This Row],[ProductId]],Product!$B$4:$O$7,4,FALSE)</f>
        <v>Darjeeling</v>
      </c>
    </row>
    <row r="3086" spans="1:20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42155</v>
      </c>
      <c r="O3086" s="19" t="str">
        <f>VLOOKUP(Coffee_data[[#This Row],[Area Code]],Location!$B$1:$E$157,2,FALSE)</f>
        <v>Massachusetts</v>
      </c>
      <c r="P3086" s="19" t="str">
        <f>VLOOKUP(Coffee_data[[#This Row],[Area Code]],Location!$B$1:$E$157,3,FALSE)</f>
        <v>East</v>
      </c>
      <c r="Q3086" s="19" t="str">
        <f>VLOOKUP(Coffee_data[[#This Row],[Area Code]],Location!$B$1:$E$157,4,FALSE)</f>
        <v>Major Market</v>
      </c>
      <c r="R3086" s="56" t="str">
        <f>HLOOKUP(Coffee_data[[#This Row],[ProductId]],Product!$B$4:$O$7,2,FALSE)</f>
        <v>Regular</v>
      </c>
      <c r="S3086" s="56" t="str">
        <f>HLOOKUP(Coffee_data[[#This Row],[ProductId]],Product!$B$4:$O$7,3,FALSE)</f>
        <v>Coffee</v>
      </c>
      <c r="T3086" s="56" t="str">
        <f>HLOOKUP(Coffee_data[[#This Row],[ProductId]],Product!$B$4:$O$7,4,FALSE)</f>
        <v>Columbian</v>
      </c>
    </row>
    <row r="3087" spans="1:20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35</v>
      </c>
      <c r="J3087">
        <v>60</v>
      </c>
      <c r="K3087">
        <v>105</v>
      </c>
      <c r="L3087">
        <v>781</v>
      </c>
      <c r="M3087">
        <v>5</v>
      </c>
      <c r="N3087" s="2">
        <v>42155</v>
      </c>
      <c r="O3087" s="19" t="str">
        <f>VLOOKUP(Coffee_data[[#This Row],[Area Code]],Location!$B$1:$E$157,2,FALSE)</f>
        <v>Massachusetts</v>
      </c>
      <c r="P3087" s="19" t="str">
        <f>VLOOKUP(Coffee_data[[#This Row],[Area Code]],Location!$B$1:$E$157,3,FALSE)</f>
        <v>East</v>
      </c>
      <c r="Q3087" s="19" t="str">
        <f>VLOOKUP(Coffee_data[[#This Row],[Area Code]],Location!$B$1:$E$157,4,FALSE)</f>
        <v>Major Market</v>
      </c>
      <c r="R3087" s="56" t="str">
        <f>HLOOKUP(Coffee_data[[#This Row],[ProductId]],Product!$B$4:$O$7,2,FALSE)</f>
        <v>Regular</v>
      </c>
      <c r="S3087" s="56" t="str">
        <f>HLOOKUP(Coffee_data[[#This Row],[ProductId]],Product!$B$4:$O$7,3,FALSE)</f>
        <v>Espresso</v>
      </c>
      <c r="T3087" s="56" t="str">
        <f>HLOOKUP(Coffee_data[[#This Row],[ProductId]],Product!$B$4:$O$7,4,FALSE)</f>
        <v>Caffe Mocha</v>
      </c>
    </row>
    <row r="3088" spans="1:20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112</v>
      </c>
      <c r="J3088">
        <v>150</v>
      </c>
      <c r="K3088">
        <v>290</v>
      </c>
      <c r="L3088">
        <v>413</v>
      </c>
      <c r="M3088">
        <v>7</v>
      </c>
      <c r="N3088" s="2">
        <v>42155</v>
      </c>
      <c r="O3088" s="19" t="str">
        <f>VLOOKUP(Coffee_data[[#This Row],[Area Code]],Location!$B$1:$E$157,2,FALSE)</f>
        <v>Massachusetts</v>
      </c>
      <c r="P3088" s="19" t="str">
        <f>VLOOKUP(Coffee_data[[#This Row],[Area Code]],Location!$B$1:$E$157,3,FALSE)</f>
        <v>East</v>
      </c>
      <c r="Q3088" s="19" t="str">
        <f>VLOOKUP(Coffee_data[[#This Row],[Area Code]],Location!$B$1:$E$157,4,FALSE)</f>
        <v>Major Market</v>
      </c>
      <c r="R3088" s="56" t="str">
        <f>HLOOKUP(Coffee_data[[#This Row],[ProductId]],Product!$B$4:$O$7,2,FALSE)</f>
        <v>Regular</v>
      </c>
      <c r="S3088" s="56" t="str">
        <f>HLOOKUP(Coffee_data[[#This Row],[ProductId]],Product!$B$4:$O$7,3,FALSE)</f>
        <v>Espresso</v>
      </c>
      <c r="T3088" s="56" t="str">
        <f>HLOOKUP(Coffee_data[[#This Row],[ProductId]],Product!$B$4:$O$7,4,FALSE)</f>
        <v>Regular Espresso</v>
      </c>
    </row>
    <row r="3089" spans="1:20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42155</v>
      </c>
      <c r="O3089" s="19" t="str">
        <f>VLOOKUP(Coffee_data[[#This Row],[Area Code]],Location!$B$1:$E$157,2,FALSE)</f>
        <v>New Hampshire</v>
      </c>
      <c r="P3089" s="19" t="str">
        <f>VLOOKUP(Coffee_data[[#This Row],[Area Code]],Location!$B$1:$E$157,3,FALSE)</f>
        <v>East</v>
      </c>
      <c r="Q3089" s="19" t="str">
        <f>VLOOKUP(Coffee_data[[#This Row],[Area Code]],Location!$B$1:$E$157,4,FALSE)</f>
        <v>Small Market</v>
      </c>
      <c r="R3089" s="56" t="str">
        <f>HLOOKUP(Coffee_data[[#This Row],[ProductId]],Product!$B$4:$O$7,2,FALSE)</f>
        <v>Regular</v>
      </c>
      <c r="S3089" s="56" t="str">
        <f>HLOOKUP(Coffee_data[[#This Row],[ProductId]],Product!$B$4:$O$7,3,FALSE)</f>
        <v>Tea</v>
      </c>
      <c r="T3089" s="56" t="str">
        <f>HLOOKUP(Coffee_data[[#This Row],[ProductId]],Product!$B$4:$O$7,4,FALSE)</f>
        <v>Green Tea</v>
      </c>
    </row>
    <row r="3090" spans="1:20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42155</v>
      </c>
      <c r="O3090" s="19" t="str">
        <f>VLOOKUP(Coffee_data[[#This Row],[Area Code]],Location!$B$1:$E$157,2,FALSE)</f>
        <v>New Hampshire</v>
      </c>
      <c r="P3090" s="19" t="str">
        <f>VLOOKUP(Coffee_data[[#This Row],[Area Code]],Location!$B$1:$E$157,3,FALSE)</f>
        <v>East</v>
      </c>
      <c r="Q3090" s="19" t="str">
        <f>VLOOKUP(Coffee_data[[#This Row],[Area Code]],Location!$B$1:$E$157,4,FALSE)</f>
        <v>Small Market</v>
      </c>
      <c r="R3090" s="56" t="str">
        <f>HLOOKUP(Coffee_data[[#This Row],[ProductId]],Product!$B$4:$O$7,2,FALSE)</f>
        <v>Decaf</v>
      </c>
      <c r="S3090" s="56" t="str">
        <f>HLOOKUP(Coffee_data[[#This Row],[ProductId]],Product!$B$4:$O$7,3,FALSE)</f>
        <v>Herbal Tea</v>
      </c>
      <c r="T3090" s="56" t="str">
        <f>HLOOKUP(Coffee_data[[#This Row],[ProductId]],Product!$B$4:$O$7,4,FALSE)</f>
        <v>Lemon</v>
      </c>
    </row>
    <row r="3091" spans="1:20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49</v>
      </c>
      <c r="L3091">
        <v>603</v>
      </c>
      <c r="M3091">
        <v>11</v>
      </c>
      <c r="N3091" s="2">
        <v>42155</v>
      </c>
      <c r="O3091" s="19" t="str">
        <f>VLOOKUP(Coffee_data[[#This Row],[Area Code]],Location!$B$1:$E$157,2,FALSE)</f>
        <v>New Hampshire</v>
      </c>
      <c r="P3091" s="19" t="str">
        <f>VLOOKUP(Coffee_data[[#This Row],[Area Code]],Location!$B$1:$E$157,3,FALSE)</f>
        <v>East</v>
      </c>
      <c r="Q3091" s="19" t="str">
        <f>VLOOKUP(Coffee_data[[#This Row],[Area Code]],Location!$B$1:$E$157,4,FALSE)</f>
        <v>Small Market</v>
      </c>
      <c r="R3091" s="56" t="str">
        <f>HLOOKUP(Coffee_data[[#This Row],[ProductId]],Product!$B$4:$O$7,2,FALSE)</f>
        <v>Regular</v>
      </c>
      <c r="S3091" s="56" t="str">
        <f>HLOOKUP(Coffee_data[[#This Row],[ProductId]],Product!$B$4:$O$7,3,FALSE)</f>
        <v>Tea</v>
      </c>
      <c r="T3091" s="56" t="str">
        <f>HLOOKUP(Coffee_data[[#This Row],[ProductId]],Product!$B$4:$O$7,4,FALSE)</f>
        <v>Darjeeling</v>
      </c>
    </row>
    <row r="3092" spans="1:20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49</v>
      </c>
      <c r="J3092">
        <v>80</v>
      </c>
      <c r="K3092">
        <v>130</v>
      </c>
      <c r="L3092">
        <v>603</v>
      </c>
      <c r="M3092">
        <v>1</v>
      </c>
      <c r="N3092" s="2">
        <v>42155</v>
      </c>
      <c r="O3092" s="19" t="str">
        <f>VLOOKUP(Coffee_data[[#This Row],[Area Code]],Location!$B$1:$E$157,2,FALSE)</f>
        <v>New Hampshire</v>
      </c>
      <c r="P3092" s="19" t="str">
        <f>VLOOKUP(Coffee_data[[#This Row],[Area Code]],Location!$B$1:$E$157,3,FALSE)</f>
        <v>East</v>
      </c>
      <c r="Q3092" s="19" t="str">
        <f>VLOOKUP(Coffee_data[[#This Row],[Area Code]],Location!$B$1:$E$157,4,FALSE)</f>
        <v>Small Market</v>
      </c>
      <c r="R3092" s="56" t="str">
        <f>HLOOKUP(Coffee_data[[#This Row],[ProductId]],Product!$B$4:$O$7,2,FALSE)</f>
        <v>Regular</v>
      </c>
      <c r="S3092" s="56" t="str">
        <f>HLOOKUP(Coffee_data[[#This Row],[ProductId]],Product!$B$4:$O$7,3,FALSE)</f>
        <v>Coffee</v>
      </c>
      <c r="T3092" s="56" t="str">
        <f>HLOOKUP(Coffee_data[[#This Row],[ProductId]],Product!$B$4:$O$7,4,FALSE)</f>
        <v>Amaretto</v>
      </c>
    </row>
    <row r="3093" spans="1:20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52</v>
      </c>
      <c r="J3093">
        <v>90</v>
      </c>
      <c r="K3093">
        <v>138</v>
      </c>
      <c r="L3093">
        <v>603</v>
      </c>
      <c r="M3093">
        <v>2</v>
      </c>
      <c r="N3093" s="2">
        <v>42155</v>
      </c>
      <c r="O3093" s="19" t="str">
        <f>VLOOKUP(Coffee_data[[#This Row],[Area Code]],Location!$B$1:$E$157,2,FALSE)</f>
        <v>New Hampshire</v>
      </c>
      <c r="P3093" s="19" t="str">
        <f>VLOOKUP(Coffee_data[[#This Row],[Area Code]],Location!$B$1:$E$157,3,FALSE)</f>
        <v>East</v>
      </c>
      <c r="Q3093" s="19" t="str">
        <f>VLOOKUP(Coffee_data[[#This Row],[Area Code]],Location!$B$1:$E$157,4,FALSE)</f>
        <v>Small Market</v>
      </c>
      <c r="R3093" s="56" t="str">
        <f>HLOOKUP(Coffee_data[[#This Row],[ProductId]],Product!$B$4:$O$7,2,FALSE)</f>
        <v>Regular</v>
      </c>
      <c r="S3093" s="56" t="str">
        <f>HLOOKUP(Coffee_data[[#This Row],[ProductId]],Product!$B$4:$O$7,3,FALSE)</f>
        <v>Coffee</v>
      </c>
      <c r="T3093" s="56" t="str">
        <f>HLOOKUP(Coffee_data[[#This Row],[ProductId]],Product!$B$4:$O$7,4,FALSE)</f>
        <v>Columbian</v>
      </c>
    </row>
    <row r="3094" spans="1:20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35</v>
      </c>
      <c r="J3094">
        <v>80</v>
      </c>
      <c r="K3094">
        <v>115</v>
      </c>
      <c r="L3094">
        <v>603</v>
      </c>
      <c r="M3094">
        <v>5</v>
      </c>
      <c r="N3094" s="2">
        <v>42155</v>
      </c>
      <c r="O3094" s="19" t="str">
        <f>VLOOKUP(Coffee_data[[#This Row],[Area Code]],Location!$B$1:$E$157,2,FALSE)</f>
        <v>New Hampshire</v>
      </c>
      <c r="P3094" s="19" t="str">
        <f>VLOOKUP(Coffee_data[[#This Row],[Area Code]],Location!$B$1:$E$157,3,FALSE)</f>
        <v>East</v>
      </c>
      <c r="Q3094" s="19" t="str">
        <f>VLOOKUP(Coffee_data[[#This Row],[Area Code]],Location!$B$1:$E$157,4,FALSE)</f>
        <v>Small Market</v>
      </c>
      <c r="R3094" s="56" t="str">
        <f>HLOOKUP(Coffee_data[[#This Row],[ProductId]],Product!$B$4:$O$7,2,FALSE)</f>
        <v>Regular</v>
      </c>
      <c r="S3094" s="56" t="str">
        <f>HLOOKUP(Coffee_data[[#This Row],[ProductId]],Product!$B$4:$O$7,3,FALSE)</f>
        <v>Espresso</v>
      </c>
      <c r="T3094" s="56" t="str">
        <f>HLOOKUP(Coffee_data[[#This Row],[ProductId]],Product!$B$4:$O$7,4,FALSE)</f>
        <v>Caffe Mocha</v>
      </c>
    </row>
    <row r="3095" spans="1:20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23</v>
      </c>
      <c r="J3095">
        <v>40</v>
      </c>
      <c r="K3095">
        <v>70</v>
      </c>
      <c r="L3095">
        <v>603</v>
      </c>
      <c r="M3095">
        <v>7</v>
      </c>
      <c r="N3095" s="2">
        <v>42155</v>
      </c>
      <c r="O3095" s="19" t="str">
        <f>VLOOKUP(Coffee_data[[#This Row],[Area Code]],Location!$B$1:$E$157,2,FALSE)</f>
        <v>New Hampshire</v>
      </c>
      <c r="P3095" s="19" t="str">
        <f>VLOOKUP(Coffee_data[[#This Row],[Area Code]],Location!$B$1:$E$157,3,FALSE)</f>
        <v>East</v>
      </c>
      <c r="Q3095" s="19" t="str">
        <f>VLOOKUP(Coffee_data[[#This Row],[Area Code]],Location!$B$1:$E$157,4,FALSE)</f>
        <v>Small Market</v>
      </c>
      <c r="R3095" s="56" t="str">
        <f>HLOOKUP(Coffee_data[[#This Row],[ProductId]],Product!$B$4:$O$7,2,FALSE)</f>
        <v>Regular</v>
      </c>
      <c r="S3095" s="56" t="str">
        <f>HLOOKUP(Coffee_data[[#This Row],[ProductId]],Product!$B$4:$O$7,3,FALSE)</f>
        <v>Espresso</v>
      </c>
      <c r="T3095" s="56" t="str">
        <f>HLOOKUP(Coffee_data[[#This Row],[ProductId]],Product!$B$4:$O$7,4,FALSE)</f>
        <v>Regular Espresso</v>
      </c>
    </row>
    <row r="3096" spans="1:20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227</v>
      </c>
      <c r="L3096">
        <v>347</v>
      </c>
      <c r="M3096">
        <v>13</v>
      </c>
      <c r="N3096" s="2">
        <v>42155</v>
      </c>
      <c r="O3096" s="19" t="str">
        <f>VLOOKUP(Coffee_data[[#This Row],[Area Code]],Location!$B$1:$E$157,2,FALSE)</f>
        <v>New York</v>
      </c>
      <c r="P3096" s="19" t="str">
        <f>VLOOKUP(Coffee_data[[#This Row],[Area Code]],Location!$B$1:$E$157,3,FALSE)</f>
        <v>East</v>
      </c>
      <c r="Q3096" s="19" t="str">
        <f>VLOOKUP(Coffee_data[[#This Row],[Area Code]],Location!$B$1:$E$157,4,FALSE)</f>
        <v>Major Market</v>
      </c>
      <c r="R3096" s="56" t="str">
        <f>HLOOKUP(Coffee_data[[#This Row],[ProductId]],Product!$B$4:$O$7,2,FALSE)</f>
        <v>Regular</v>
      </c>
      <c r="S3096" s="56" t="str">
        <f>HLOOKUP(Coffee_data[[#This Row],[ProductId]],Product!$B$4:$O$7,3,FALSE)</f>
        <v>Tea</v>
      </c>
      <c r="T3096" s="56" t="str">
        <f>HLOOKUP(Coffee_data[[#This Row],[ProductId]],Product!$B$4:$O$7,4,FALSE)</f>
        <v>Green Tea</v>
      </c>
    </row>
    <row r="3097" spans="1:20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201</v>
      </c>
      <c r="J3097">
        <v>320</v>
      </c>
      <c r="K3097">
        <v>520</v>
      </c>
      <c r="L3097">
        <v>315</v>
      </c>
      <c r="M3097">
        <v>9</v>
      </c>
      <c r="N3097" s="2">
        <v>42155</v>
      </c>
      <c r="O3097" s="19" t="str">
        <f>VLOOKUP(Coffee_data[[#This Row],[Area Code]],Location!$B$1:$E$157,2,FALSE)</f>
        <v>New York</v>
      </c>
      <c r="P3097" s="19" t="str">
        <f>VLOOKUP(Coffee_data[[#This Row],[Area Code]],Location!$B$1:$E$157,3,FALSE)</f>
        <v>East</v>
      </c>
      <c r="Q3097" s="19" t="str">
        <f>VLOOKUP(Coffee_data[[#This Row],[Area Code]],Location!$B$1:$E$157,4,FALSE)</f>
        <v>Major Market</v>
      </c>
      <c r="R3097" s="56" t="str">
        <f>HLOOKUP(Coffee_data[[#This Row],[ProductId]],Product!$B$4:$O$7,2,FALSE)</f>
        <v>Decaf</v>
      </c>
      <c r="S3097" s="56" t="str">
        <f>HLOOKUP(Coffee_data[[#This Row],[ProductId]],Product!$B$4:$O$7,3,FALSE)</f>
        <v>Herbal Tea</v>
      </c>
      <c r="T3097" s="56" t="str">
        <f>HLOOKUP(Coffee_data[[#This Row],[ProductId]],Product!$B$4:$O$7,4,FALSE)</f>
        <v>Lemon</v>
      </c>
    </row>
    <row r="3098" spans="1:20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2">
        <v>42155</v>
      </c>
      <c r="O3098" s="19" t="str">
        <f>VLOOKUP(Coffee_data[[#This Row],[Area Code]],Location!$B$1:$E$157,2,FALSE)</f>
        <v>New York</v>
      </c>
      <c r="P3098" s="19" t="str">
        <f>VLOOKUP(Coffee_data[[#This Row],[Area Code]],Location!$B$1:$E$157,3,FALSE)</f>
        <v>East</v>
      </c>
      <c r="Q3098" s="19" t="str">
        <f>VLOOKUP(Coffee_data[[#This Row],[Area Code]],Location!$B$1:$E$157,4,FALSE)</f>
        <v>Major Market</v>
      </c>
      <c r="R3098" s="56" t="str">
        <f>HLOOKUP(Coffee_data[[#This Row],[ProductId]],Product!$B$4:$O$7,2,FALSE)</f>
        <v>Decaf</v>
      </c>
      <c r="S3098" s="56" t="str">
        <f>HLOOKUP(Coffee_data[[#This Row],[ProductId]],Product!$B$4:$O$7,3,FALSE)</f>
        <v>Herbal Tea</v>
      </c>
      <c r="T3098" s="56" t="str">
        <f>HLOOKUP(Coffee_data[[#This Row],[ProductId]],Product!$B$4:$O$7,4,FALSE)</f>
        <v>Mint</v>
      </c>
    </row>
    <row r="3099" spans="1:20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309</v>
      </c>
      <c r="L3099">
        <v>914</v>
      </c>
      <c r="M3099">
        <v>11</v>
      </c>
      <c r="N3099" s="2">
        <v>42155</v>
      </c>
      <c r="O3099" s="19" t="str">
        <f>VLOOKUP(Coffee_data[[#This Row],[Area Code]],Location!$B$1:$E$157,2,FALSE)</f>
        <v>New York</v>
      </c>
      <c r="P3099" s="19" t="str">
        <f>VLOOKUP(Coffee_data[[#This Row],[Area Code]],Location!$B$1:$E$157,3,FALSE)</f>
        <v>East</v>
      </c>
      <c r="Q3099" s="19" t="str">
        <f>VLOOKUP(Coffee_data[[#This Row],[Area Code]],Location!$B$1:$E$157,4,FALSE)</f>
        <v>Major Market</v>
      </c>
      <c r="R3099" s="56" t="str">
        <f>HLOOKUP(Coffee_data[[#This Row],[ProductId]],Product!$B$4:$O$7,2,FALSE)</f>
        <v>Regular</v>
      </c>
      <c r="S3099" s="56" t="str">
        <f>HLOOKUP(Coffee_data[[#This Row],[ProductId]],Product!$B$4:$O$7,3,FALSE)</f>
        <v>Tea</v>
      </c>
      <c r="T3099" s="56" t="str">
        <f>HLOOKUP(Coffee_data[[#This Row],[ProductId]],Product!$B$4:$O$7,4,FALSE)</f>
        <v>Darjeeling</v>
      </c>
    </row>
    <row r="3100" spans="1:20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278</v>
      </c>
      <c r="L3100">
        <v>347</v>
      </c>
      <c r="M3100">
        <v>12</v>
      </c>
      <c r="N3100" s="2">
        <v>42155</v>
      </c>
      <c r="O3100" s="19" t="str">
        <f>VLOOKUP(Coffee_data[[#This Row],[Area Code]],Location!$B$1:$E$157,2,FALSE)</f>
        <v>New York</v>
      </c>
      <c r="P3100" s="19" t="str">
        <f>VLOOKUP(Coffee_data[[#This Row],[Area Code]],Location!$B$1:$E$157,3,FALSE)</f>
        <v>East</v>
      </c>
      <c r="Q3100" s="19" t="str">
        <f>VLOOKUP(Coffee_data[[#This Row],[Area Code]],Location!$B$1:$E$157,4,FALSE)</f>
        <v>Major Market</v>
      </c>
      <c r="R3100" s="56" t="str">
        <f>HLOOKUP(Coffee_data[[#This Row],[ProductId]],Product!$B$4:$O$7,2,FALSE)</f>
        <v>Regular</v>
      </c>
      <c r="S3100" s="56" t="str">
        <f>HLOOKUP(Coffee_data[[#This Row],[ProductId]],Product!$B$4:$O$7,3,FALSE)</f>
        <v>Tea</v>
      </c>
      <c r="T3100" s="56" t="str">
        <f>HLOOKUP(Coffee_data[[#This Row],[ProductId]],Product!$B$4:$O$7,4,FALSE)</f>
        <v>Earl Grey</v>
      </c>
    </row>
    <row r="3101" spans="1:20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263</v>
      </c>
      <c r="J3101">
        <v>500</v>
      </c>
      <c r="K3101">
        <v>838</v>
      </c>
      <c r="L3101">
        <v>917</v>
      </c>
      <c r="M3101">
        <v>2</v>
      </c>
      <c r="N3101" s="2">
        <v>42155</v>
      </c>
      <c r="O3101" s="19" t="str">
        <f>VLOOKUP(Coffee_data[[#This Row],[Area Code]],Location!$B$1:$E$157,2,FALSE)</f>
        <v>New York</v>
      </c>
      <c r="P3101" s="19" t="str">
        <f>VLOOKUP(Coffee_data[[#This Row],[Area Code]],Location!$B$1:$E$157,3,FALSE)</f>
        <v>East</v>
      </c>
      <c r="Q3101" s="19" t="str">
        <f>VLOOKUP(Coffee_data[[#This Row],[Area Code]],Location!$B$1:$E$157,4,FALSE)</f>
        <v>Major Market</v>
      </c>
      <c r="R3101" s="56" t="str">
        <f>HLOOKUP(Coffee_data[[#This Row],[ProductId]],Product!$B$4:$O$7,2,FALSE)</f>
        <v>Regular</v>
      </c>
      <c r="S3101" s="56" t="str">
        <f>HLOOKUP(Coffee_data[[#This Row],[ProductId]],Product!$B$4:$O$7,3,FALSE)</f>
        <v>Coffee</v>
      </c>
      <c r="T3101" s="56" t="str">
        <f>HLOOKUP(Coffee_data[[#This Row],[ProductId]],Product!$B$4:$O$7,4,FALSE)</f>
        <v>Columbian</v>
      </c>
    </row>
    <row r="3102" spans="1:20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98</v>
      </c>
      <c r="J3102">
        <v>-60</v>
      </c>
      <c r="K3102">
        <v>75</v>
      </c>
      <c r="L3102">
        <v>845</v>
      </c>
      <c r="M3102">
        <v>5</v>
      </c>
      <c r="N3102" s="2">
        <v>42155</v>
      </c>
      <c r="O3102" s="19" t="str">
        <f>VLOOKUP(Coffee_data[[#This Row],[Area Code]],Location!$B$1:$E$157,2,FALSE)</f>
        <v>New York</v>
      </c>
      <c r="P3102" s="19" t="str">
        <f>VLOOKUP(Coffee_data[[#This Row],[Area Code]],Location!$B$1:$E$157,3,FALSE)</f>
        <v>East</v>
      </c>
      <c r="Q3102" s="19" t="str">
        <f>VLOOKUP(Coffee_data[[#This Row],[Area Code]],Location!$B$1:$E$157,4,FALSE)</f>
        <v>Major Market</v>
      </c>
      <c r="R3102" s="56" t="str">
        <f>HLOOKUP(Coffee_data[[#This Row],[ProductId]],Product!$B$4:$O$7,2,FALSE)</f>
        <v>Regular</v>
      </c>
      <c r="S3102" s="56" t="str">
        <f>HLOOKUP(Coffee_data[[#This Row],[ProductId]],Product!$B$4:$O$7,3,FALSE)</f>
        <v>Espresso</v>
      </c>
      <c r="T3102" s="56" t="str">
        <f>HLOOKUP(Coffee_data[[#This Row],[ProductId]],Product!$B$4:$O$7,4,FALSE)</f>
        <v>Caffe Mocha</v>
      </c>
    </row>
    <row r="3103" spans="1:20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172</v>
      </c>
      <c r="J3103">
        <v>420</v>
      </c>
      <c r="K3103">
        <v>660</v>
      </c>
      <c r="L3103">
        <v>718</v>
      </c>
      <c r="M3103">
        <v>7</v>
      </c>
      <c r="N3103" s="2">
        <v>42155</v>
      </c>
      <c r="O3103" s="19" t="str">
        <f>VLOOKUP(Coffee_data[[#This Row],[Area Code]],Location!$B$1:$E$157,2,FALSE)</f>
        <v>New York</v>
      </c>
      <c r="P3103" s="19" t="str">
        <f>VLOOKUP(Coffee_data[[#This Row],[Area Code]],Location!$B$1:$E$157,3,FALSE)</f>
        <v>East</v>
      </c>
      <c r="Q3103" s="19" t="str">
        <f>VLOOKUP(Coffee_data[[#This Row],[Area Code]],Location!$B$1:$E$157,4,FALSE)</f>
        <v>Major Market</v>
      </c>
      <c r="R3103" s="56" t="str">
        <f>HLOOKUP(Coffee_data[[#This Row],[ProductId]],Product!$B$4:$O$7,2,FALSE)</f>
        <v>Regular</v>
      </c>
      <c r="S3103" s="56" t="str">
        <f>HLOOKUP(Coffee_data[[#This Row],[ProductId]],Product!$B$4:$O$7,3,FALSE)</f>
        <v>Espresso</v>
      </c>
      <c r="T3103" s="56" t="str">
        <f>HLOOKUP(Coffee_data[[#This Row],[ProductId]],Product!$B$4:$O$7,4,FALSE)</f>
        <v>Regular Espresso</v>
      </c>
    </row>
    <row r="3104" spans="1:20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92</v>
      </c>
      <c r="L3104">
        <v>337</v>
      </c>
      <c r="M3104">
        <v>8</v>
      </c>
      <c r="N3104" s="2">
        <v>42155</v>
      </c>
      <c r="O3104" s="19" t="str">
        <f>VLOOKUP(Coffee_data[[#This Row],[Area Code]],Location!$B$1:$E$157,2,FALSE)</f>
        <v>Louisiana</v>
      </c>
      <c r="P3104" s="19" t="str">
        <f>VLOOKUP(Coffee_data[[#This Row],[Area Code]],Location!$B$1:$E$157,3,FALSE)</f>
        <v>South</v>
      </c>
      <c r="Q3104" s="19" t="str">
        <f>VLOOKUP(Coffee_data[[#This Row],[Area Code]],Location!$B$1:$E$157,4,FALSE)</f>
        <v>Small Market</v>
      </c>
      <c r="R3104" s="56" t="str">
        <f>HLOOKUP(Coffee_data[[#This Row],[ProductId]],Product!$B$4:$O$7,2,FALSE)</f>
        <v>Decaf</v>
      </c>
      <c r="S3104" s="56" t="str">
        <f>HLOOKUP(Coffee_data[[#This Row],[ProductId]],Product!$B$4:$O$7,3,FALSE)</f>
        <v>Herbal Tea</v>
      </c>
      <c r="T3104" s="56" t="str">
        <f>HLOOKUP(Coffee_data[[#This Row],[ProductId]],Product!$B$4:$O$7,4,FALSE)</f>
        <v>Chamomile</v>
      </c>
    </row>
    <row r="3105" spans="1:20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61</v>
      </c>
      <c r="J3105">
        <v>90</v>
      </c>
      <c r="K3105">
        <v>151</v>
      </c>
      <c r="L3105">
        <v>318</v>
      </c>
      <c r="M3105">
        <v>9</v>
      </c>
      <c r="N3105" s="2">
        <v>42155</v>
      </c>
      <c r="O3105" s="19" t="str">
        <f>VLOOKUP(Coffee_data[[#This Row],[Area Code]],Location!$B$1:$E$157,2,FALSE)</f>
        <v>Louisiana</v>
      </c>
      <c r="P3105" s="19" t="str">
        <f>VLOOKUP(Coffee_data[[#This Row],[Area Code]],Location!$B$1:$E$157,3,FALSE)</f>
        <v>South</v>
      </c>
      <c r="Q3105" s="19" t="str">
        <f>VLOOKUP(Coffee_data[[#This Row],[Area Code]],Location!$B$1:$E$157,4,FALSE)</f>
        <v>Small Market</v>
      </c>
      <c r="R3105" s="56" t="str">
        <f>HLOOKUP(Coffee_data[[#This Row],[ProductId]],Product!$B$4:$O$7,2,FALSE)</f>
        <v>Decaf</v>
      </c>
      <c r="S3105" s="56" t="str">
        <f>HLOOKUP(Coffee_data[[#This Row],[ProductId]],Product!$B$4:$O$7,3,FALSE)</f>
        <v>Herbal Tea</v>
      </c>
      <c r="T3105" s="56" t="str">
        <f>HLOOKUP(Coffee_data[[#This Row],[ProductId]],Product!$B$4:$O$7,4,FALSE)</f>
        <v>Lemon</v>
      </c>
    </row>
    <row r="3106" spans="1:20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52</v>
      </c>
      <c r="J3106">
        <v>80</v>
      </c>
      <c r="K3106">
        <v>128</v>
      </c>
      <c r="L3106">
        <v>225</v>
      </c>
      <c r="M3106">
        <v>2</v>
      </c>
      <c r="N3106" s="2">
        <v>42155</v>
      </c>
      <c r="O3106" s="19" t="str">
        <f>VLOOKUP(Coffee_data[[#This Row],[Area Code]],Location!$B$1:$E$157,2,FALSE)</f>
        <v>Louisiana</v>
      </c>
      <c r="P3106" s="19" t="str">
        <f>VLOOKUP(Coffee_data[[#This Row],[Area Code]],Location!$B$1:$E$157,3,FALSE)</f>
        <v>South</v>
      </c>
      <c r="Q3106" s="19" t="str">
        <f>VLOOKUP(Coffee_data[[#This Row],[Area Code]],Location!$B$1:$E$157,4,FALSE)</f>
        <v>Small Market</v>
      </c>
      <c r="R3106" s="56" t="str">
        <f>HLOOKUP(Coffee_data[[#This Row],[ProductId]],Product!$B$4:$O$7,2,FALSE)</f>
        <v>Regular</v>
      </c>
      <c r="S3106" s="56" t="str">
        <f>HLOOKUP(Coffee_data[[#This Row],[ProductId]],Product!$B$4:$O$7,3,FALSE)</f>
        <v>Coffee</v>
      </c>
      <c r="T3106" s="56" t="str">
        <f>HLOOKUP(Coffee_data[[#This Row],[ProductId]],Product!$B$4:$O$7,4,FALSE)</f>
        <v>Columbian</v>
      </c>
    </row>
    <row r="3107" spans="1:20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42155</v>
      </c>
      <c r="O3107" s="19" t="str">
        <f>VLOOKUP(Coffee_data[[#This Row],[Area Code]],Location!$B$1:$E$157,2,FALSE)</f>
        <v>Louisiana</v>
      </c>
      <c r="P3107" s="19" t="str">
        <f>VLOOKUP(Coffee_data[[#This Row],[Area Code]],Location!$B$1:$E$157,3,FALSE)</f>
        <v>South</v>
      </c>
      <c r="Q3107" s="19" t="str">
        <f>VLOOKUP(Coffee_data[[#This Row],[Area Code]],Location!$B$1:$E$157,4,FALSE)</f>
        <v>Small Market</v>
      </c>
      <c r="R3107" s="56" t="str">
        <f>HLOOKUP(Coffee_data[[#This Row],[ProductId]],Product!$B$4:$O$7,2,FALSE)</f>
        <v>Decaf</v>
      </c>
      <c r="S3107" s="56" t="str">
        <f>HLOOKUP(Coffee_data[[#This Row],[ProductId]],Product!$B$4:$O$7,3,FALSE)</f>
        <v>Coffee</v>
      </c>
      <c r="T3107" s="56" t="str">
        <f>HLOOKUP(Coffee_data[[#This Row],[ProductId]],Product!$B$4:$O$7,4,FALSE)</f>
        <v>Decaf Irish Cream</v>
      </c>
    </row>
    <row r="3108" spans="1:20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36</v>
      </c>
      <c r="J3108">
        <v>70</v>
      </c>
      <c r="K3108">
        <v>114</v>
      </c>
      <c r="L3108">
        <v>225</v>
      </c>
      <c r="M3108">
        <v>4</v>
      </c>
      <c r="N3108" s="2">
        <v>42155</v>
      </c>
      <c r="O3108" s="19" t="str">
        <f>VLOOKUP(Coffee_data[[#This Row],[Area Code]],Location!$B$1:$E$157,2,FALSE)</f>
        <v>Louisiana</v>
      </c>
      <c r="P3108" s="19" t="str">
        <f>VLOOKUP(Coffee_data[[#This Row],[Area Code]],Location!$B$1:$E$157,3,FALSE)</f>
        <v>South</v>
      </c>
      <c r="Q3108" s="19" t="str">
        <f>VLOOKUP(Coffee_data[[#This Row],[Area Code]],Location!$B$1:$E$157,4,FALSE)</f>
        <v>Small Market</v>
      </c>
      <c r="R3108" s="56" t="str">
        <f>HLOOKUP(Coffee_data[[#This Row],[ProductId]],Product!$B$4:$O$7,2,FALSE)</f>
        <v>Regular</v>
      </c>
      <c r="S3108" s="56" t="str">
        <f>HLOOKUP(Coffee_data[[#This Row],[ProductId]],Product!$B$4:$O$7,3,FALSE)</f>
        <v>Espresso</v>
      </c>
      <c r="T3108" s="56" t="str">
        <f>HLOOKUP(Coffee_data[[#This Row],[ProductId]],Product!$B$4:$O$7,4,FALSE)</f>
        <v>Caffe Latte</v>
      </c>
    </row>
    <row r="3109" spans="1:20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35</v>
      </c>
      <c r="J3109">
        <v>60</v>
      </c>
      <c r="K3109">
        <v>100</v>
      </c>
      <c r="L3109">
        <v>337</v>
      </c>
      <c r="M3109">
        <v>5</v>
      </c>
      <c r="N3109" s="2">
        <v>42155</v>
      </c>
      <c r="O3109" s="19" t="str">
        <f>VLOOKUP(Coffee_data[[#This Row],[Area Code]],Location!$B$1:$E$157,2,FALSE)</f>
        <v>Louisiana</v>
      </c>
      <c r="P3109" s="19" t="str">
        <f>VLOOKUP(Coffee_data[[#This Row],[Area Code]],Location!$B$1:$E$157,3,FALSE)</f>
        <v>South</v>
      </c>
      <c r="Q3109" s="19" t="str">
        <f>VLOOKUP(Coffee_data[[#This Row],[Area Code]],Location!$B$1:$E$157,4,FALSE)</f>
        <v>Small Market</v>
      </c>
      <c r="R3109" s="56" t="str">
        <f>HLOOKUP(Coffee_data[[#This Row],[ProductId]],Product!$B$4:$O$7,2,FALSE)</f>
        <v>Regular</v>
      </c>
      <c r="S3109" s="56" t="str">
        <f>HLOOKUP(Coffee_data[[#This Row],[ProductId]],Product!$B$4:$O$7,3,FALSE)</f>
        <v>Espresso</v>
      </c>
      <c r="T3109" s="56" t="str">
        <f>HLOOKUP(Coffee_data[[#This Row],[ProductId]],Product!$B$4:$O$7,4,FALSE)</f>
        <v>Caffe Mocha</v>
      </c>
    </row>
    <row r="3110" spans="1:20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36</v>
      </c>
      <c r="J3110">
        <v>50</v>
      </c>
      <c r="K3110">
        <v>86</v>
      </c>
      <c r="L3110">
        <v>225</v>
      </c>
      <c r="M3110">
        <v>6</v>
      </c>
      <c r="N3110" s="2">
        <v>42155</v>
      </c>
      <c r="O3110" s="19" t="str">
        <f>VLOOKUP(Coffee_data[[#This Row],[Area Code]],Location!$B$1:$E$157,2,FALSE)</f>
        <v>Louisiana</v>
      </c>
      <c r="P3110" s="19" t="str">
        <f>VLOOKUP(Coffee_data[[#This Row],[Area Code]],Location!$B$1:$E$157,3,FALSE)</f>
        <v>South</v>
      </c>
      <c r="Q3110" s="19" t="str">
        <f>VLOOKUP(Coffee_data[[#This Row],[Area Code]],Location!$B$1:$E$157,4,FALSE)</f>
        <v>Small Market</v>
      </c>
      <c r="R3110" s="56" t="str">
        <f>HLOOKUP(Coffee_data[[#This Row],[ProductId]],Product!$B$4:$O$7,2,FALSE)</f>
        <v>Decaf</v>
      </c>
      <c r="S3110" s="56" t="str">
        <f>HLOOKUP(Coffee_data[[#This Row],[ProductId]],Product!$B$4:$O$7,3,FALSE)</f>
        <v>Espresso</v>
      </c>
      <c r="T3110" s="56" t="str">
        <f>HLOOKUP(Coffee_data[[#This Row],[ProductId]],Product!$B$4:$O$7,4,FALSE)</f>
        <v>Decaf Espresso</v>
      </c>
    </row>
    <row r="3111" spans="1:20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58</v>
      </c>
      <c r="L3111">
        <v>505</v>
      </c>
      <c r="M3111">
        <v>8</v>
      </c>
      <c r="N3111" s="2">
        <v>42155</v>
      </c>
      <c r="O3111" s="19" t="str">
        <f>VLOOKUP(Coffee_data[[#This Row],[Area Code]],Location!$B$1:$E$157,2,FALSE)</f>
        <v>New Mexico</v>
      </c>
      <c r="P3111" s="19" t="str">
        <f>VLOOKUP(Coffee_data[[#This Row],[Area Code]],Location!$B$1:$E$157,3,FALSE)</f>
        <v>South</v>
      </c>
      <c r="Q3111" s="19" t="str">
        <f>VLOOKUP(Coffee_data[[#This Row],[Area Code]],Location!$B$1:$E$157,4,FALSE)</f>
        <v>Small Market</v>
      </c>
      <c r="R3111" s="56" t="str">
        <f>HLOOKUP(Coffee_data[[#This Row],[ProductId]],Product!$B$4:$O$7,2,FALSE)</f>
        <v>Decaf</v>
      </c>
      <c r="S3111" s="56" t="str">
        <f>HLOOKUP(Coffee_data[[#This Row],[ProductId]],Product!$B$4:$O$7,3,FALSE)</f>
        <v>Herbal Tea</v>
      </c>
      <c r="T3111" s="56" t="str">
        <f>HLOOKUP(Coffee_data[[#This Row],[ProductId]],Product!$B$4:$O$7,4,FALSE)</f>
        <v>Chamomile</v>
      </c>
    </row>
    <row r="3112" spans="1:20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39</v>
      </c>
      <c r="J3112">
        <v>30</v>
      </c>
      <c r="K3112">
        <v>69</v>
      </c>
      <c r="L3112">
        <v>505</v>
      </c>
      <c r="M3112">
        <v>9</v>
      </c>
      <c r="N3112" s="2">
        <v>42155</v>
      </c>
      <c r="O3112" s="19" t="str">
        <f>VLOOKUP(Coffee_data[[#This Row],[Area Code]],Location!$B$1:$E$157,2,FALSE)</f>
        <v>New Mexico</v>
      </c>
      <c r="P3112" s="19" t="str">
        <f>VLOOKUP(Coffee_data[[#This Row],[Area Code]],Location!$B$1:$E$157,3,FALSE)</f>
        <v>South</v>
      </c>
      <c r="Q3112" s="19" t="str">
        <f>VLOOKUP(Coffee_data[[#This Row],[Area Code]],Location!$B$1:$E$157,4,FALSE)</f>
        <v>Small Market</v>
      </c>
      <c r="R3112" s="56" t="str">
        <f>HLOOKUP(Coffee_data[[#This Row],[ProductId]],Product!$B$4:$O$7,2,FALSE)</f>
        <v>Decaf</v>
      </c>
      <c r="S3112" s="56" t="str">
        <f>HLOOKUP(Coffee_data[[#This Row],[ProductId]],Product!$B$4:$O$7,3,FALSE)</f>
        <v>Herbal Tea</v>
      </c>
      <c r="T3112" s="56" t="str">
        <f>HLOOKUP(Coffee_data[[#This Row],[ProductId]],Product!$B$4:$O$7,4,FALSE)</f>
        <v>Lemon</v>
      </c>
    </row>
    <row r="3113" spans="1:20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68</v>
      </c>
      <c r="J3113">
        <v>120</v>
      </c>
      <c r="K3113">
        <v>192</v>
      </c>
      <c r="L3113">
        <v>505</v>
      </c>
      <c r="M3113">
        <v>2</v>
      </c>
      <c r="N3113" s="2">
        <v>42155</v>
      </c>
      <c r="O3113" s="19" t="str">
        <f>VLOOKUP(Coffee_data[[#This Row],[Area Code]],Location!$B$1:$E$157,2,FALSE)</f>
        <v>New Mexico</v>
      </c>
      <c r="P3113" s="19" t="str">
        <f>VLOOKUP(Coffee_data[[#This Row],[Area Code]],Location!$B$1:$E$157,3,FALSE)</f>
        <v>South</v>
      </c>
      <c r="Q3113" s="19" t="str">
        <f>VLOOKUP(Coffee_data[[#This Row],[Area Code]],Location!$B$1:$E$157,4,FALSE)</f>
        <v>Small Market</v>
      </c>
      <c r="R3113" s="56" t="str">
        <f>HLOOKUP(Coffee_data[[#This Row],[ProductId]],Product!$B$4:$O$7,2,FALSE)</f>
        <v>Regular</v>
      </c>
      <c r="S3113" s="56" t="str">
        <f>HLOOKUP(Coffee_data[[#This Row],[ProductId]],Product!$B$4:$O$7,3,FALSE)</f>
        <v>Coffee</v>
      </c>
      <c r="T3113" s="56" t="str">
        <f>HLOOKUP(Coffee_data[[#This Row],[ProductId]],Product!$B$4:$O$7,4,FALSE)</f>
        <v>Columbian</v>
      </c>
    </row>
    <row r="3114" spans="1:20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109</v>
      </c>
      <c r="J3114">
        <v>30</v>
      </c>
      <c r="K3114">
        <v>167</v>
      </c>
      <c r="L3114">
        <v>505</v>
      </c>
      <c r="M3114">
        <v>3</v>
      </c>
      <c r="N3114" s="2">
        <v>42155</v>
      </c>
      <c r="O3114" s="19" t="str">
        <f>VLOOKUP(Coffee_data[[#This Row],[Area Code]],Location!$B$1:$E$157,2,FALSE)</f>
        <v>New Mexico</v>
      </c>
      <c r="P3114" s="19" t="str">
        <f>VLOOKUP(Coffee_data[[#This Row],[Area Code]],Location!$B$1:$E$157,3,FALSE)</f>
        <v>South</v>
      </c>
      <c r="Q3114" s="19" t="str">
        <f>VLOOKUP(Coffee_data[[#This Row],[Area Code]],Location!$B$1:$E$157,4,FALSE)</f>
        <v>Small Market</v>
      </c>
      <c r="R3114" s="56" t="str">
        <f>HLOOKUP(Coffee_data[[#This Row],[ProductId]],Product!$B$4:$O$7,2,FALSE)</f>
        <v>Decaf</v>
      </c>
      <c r="S3114" s="56" t="str">
        <f>HLOOKUP(Coffee_data[[#This Row],[ProductId]],Product!$B$4:$O$7,3,FALSE)</f>
        <v>Coffee</v>
      </c>
      <c r="T3114" s="56" t="str">
        <f>HLOOKUP(Coffee_data[[#This Row],[ProductId]],Product!$B$4:$O$7,4,FALSE)</f>
        <v>Decaf Irish Cream</v>
      </c>
    </row>
    <row r="3115" spans="1:20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56</v>
      </c>
      <c r="L3115">
        <v>505</v>
      </c>
      <c r="M3115">
        <v>4</v>
      </c>
      <c r="N3115" s="2">
        <v>42155</v>
      </c>
      <c r="O3115" s="19" t="str">
        <f>VLOOKUP(Coffee_data[[#This Row],[Area Code]],Location!$B$1:$E$157,2,FALSE)</f>
        <v>New Mexico</v>
      </c>
      <c r="P3115" s="19" t="str">
        <f>VLOOKUP(Coffee_data[[#This Row],[Area Code]],Location!$B$1:$E$157,3,FALSE)</f>
        <v>South</v>
      </c>
      <c r="Q3115" s="19" t="str">
        <f>VLOOKUP(Coffee_data[[#This Row],[Area Code]],Location!$B$1:$E$157,4,FALSE)</f>
        <v>Small Market</v>
      </c>
      <c r="R3115" s="56" t="str">
        <f>HLOOKUP(Coffee_data[[#This Row],[ProductId]],Product!$B$4:$O$7,2,FALSE)</f>
        <v>Regular</v>
      </c>
      <c r="S3115" s="56" t="str">
        <f>HLOOKUP(Coffee_data[[#This Row],[ProductId]],Product!$B$4:$O$7,3,FALSE)</f>
        <v>Espresso</v>
      </c>
      <c r="T3115" s="56" t="str">
        <f>HLOOKUP(Coffee_data[[#This Row],[ProductId]],Product!$B$4:$O$7,4,FALSE)</f>
        <v>Caffe Latte</v>
      </c>
    </row>
    <row r="3116" spans="1:20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35</v>
      </c>
      <c r="J3116">
        <v>60</v>
      </c>
      <c r="K3116">
        <v>105</v>
      </c>
      <c r="L3116">
        <v>505</v>
      </c>
      <c r="M3116">
        <v>5</v>
      </c>
      <c r="N3116" s="2">
        <v>42155</v>
      </c>
      <c r="O3116" s="19" t="str">
        <f>VLOOKUP(Coffee_data[[#This Row],[Area Code]],Location!$B$1:$E$157,2,FALSE)</f>
        <v>New Mexico</v>
      </c>
      <c r="P3116" s="19" t="str">
        <f>VLOOKUP(Coffee_data[[#This Row],[Area Code]],Location!$B$1:$E$157,3,FALSE)</f>
        <v>South</v>
      </c>
      <c r="Q3116" s="19" t="str">
        <f>VLOOKUP(Coffee_data[[#This Row],[Area Code]],Location!$B$1:$E$157,4,FALSE)</f>
        <v>Small Market</v>
      </c>
      <c r="R3116" s="56" t="str">
        <f>HLOOKUP(Coffee_data[[#This Row],[ProductId]],Product!$B$4:$O$7,2,FALSE)</f>
        <v>Regular</v>
      </c>
      <c r="S3116" s="56" t="str">
        <f>HLOOKUP(Coffee_data[[#This Row],[ProductId]],Product!$B$4:$O$7,3,FALSE)</f>
        <v>Espresso</v>
      </c>
      <c r="T3116" s="56" t="str">
        <f>HLOOKUP(Coffee_data[[#This Row],[ProductId]],Product!$B$4:$O$7,4,FALSE)</f>
        <v>Caffe Mocha</v>
      </c>
    </row>
    <row r="3117" spans="1:20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24</v>
      </c>
      <c r="J3117">
        <v>50</v>
      </c>
      <c r="K3117">
        <v>86</v>
      </c>
      <c r="L3117">
        <v>505</v>
      </c>
      <c r="M3117">
        <v>6</v>
      </c>
      <c r="N3117" s="2">
        <v>42155</v>
      </c>
      <c r="O3117" s="19" t="str">
        <f>VLOOKUP(Coffee_data[[#This Row],[Area Code]],Location!$B$1:$E$157,2,FALSE)</f>
        <v>New Mexico</v>
      </c>
      <c r="P3117" s="19" t="str">
        <f>VLOOKUP(Coffee_data[[#This Row],[Area Code]],Location!$B$1:$E$157,3,FALSE)</f>
        <v>South</v>
      </c>
      <c r="Q3117" s="19" t="str">
        <f>VLOOKUP(Coffee_data[[#This Row],[Area Code]],Location!$B$1:$E$157,4,FALSE)</f>
        <v>Small Market</v>
      </c>
      <c r="R3117" s="56" t="str">
        <f>HLOOKUP(Coffee_data[[#This Row],[ProductId]],Product!$B$4:$O$7,2,FALSE)</f>
        <v>Decaf</v>
      </c>
      <c r="S3117" s="56" t="str">
        <f>HLOOKUP(Coffee_data[[#This Row],[ProductId]],Product!$B$4:$O$7,3,FALSE)</f>
        <v>Espresso</v>
      </c>
      <c r="T3117" s="56" t="str">
        <f>HLOOKUP(Coffee_data[[#This Row],[ProductId]],Product!$B$4:$O$7,4,FALSE)</f>
        <v>Decaf Espresso</v>
      </c>
    </row>
    <row r="3118" spans="1:20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42</v>
      </c>
      <c r="J3118">
        <v>80</v>
      </c>
      <c r="K3118">
        <v>130</v>
      </c>
      <c r="L3118">
        <v>580</v>
      </c>
      <c r="M3118">
        <v>8</v>
      </c>
      <c r="N3118" s="2">
        <v>42155</v>
      </c>
      <c r="O3118" s="19" t="str">
        <f>VLOOKUP(Coffee_data[[#This Row],[Area Code]],Location!$B$1:$E$157,2,FALSE)</f>
        <v>Oklahoma</v>
      </c>
      <c r="P3118" s="19" t="str">
        <f>VLOOKUP(Coffee_data[[#This Row],[Area Code]],Location!$B$1:$E$157,3,FALSE)</f>
        <v>South</v>
      </c>
      <c r="Q3118" s="19" t="str">
        <f>VLOOKUP(Coffee_data[[#This Row],[Area Code]],Location!$B$1:$E$157,4,FALSE)</f>
        <v>Small Market</v>
      </c>
      <c r="R3118" s="56" t="str">
        <f>HLOOKUP(Coffee_data[[#This Row],[ProductId]],Product!$B$4:$O$7,2,FALSE)</f>
        <v>Decaf</v>
      </c>
      <c r="S3118" s="56" t="str">
        <f>HLOOKUP(Coffee_data[[#This Row],[ProductId]],Product!$B$4:$O$7,3,FALSE)</f>
        <v>Herbal Tea</v>
      </c>
      <c r="T3118" s="56" t="str">
        <f>HLOOKUP(Coffee_data[[#This Row],[ProductId]],Product!$B$4:$O$7,4,FALSE)</f>
        <v>Chamomile</v>
      </c>
    </row>
    <row r="3119" spans="1:20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105</v>
      </c>
      <c r="J3119">
        <v>150</v>
      </c>
      <c r="K3119">
        <v>250</v>
      </c>
      <c r="L3119">
        <v>918</v>
      </c>
      <c r="M3119">
        <v>9</v>
      </c>
      <c r="N3119" s="2">
        <v>42155</v>
      </c>
      <c r="O3119" s="19" t="str">
        <f>VLOOKUP(Coffee_data[[#This Row],[Area Code]],Location!$B$1:$E$157,2,FALSE)</f>
        <v>Oklahoma</v>
      </c>
      <c r="P3119" s="19" t="str">
        <f>VLOOKUP(Coffee_data[[#This Row],[Area Code]],Location!$B$1:$E$157,3,FALSE)</f>
        <v>South</v>
      </c>
      <c r="Q3119" s="19" t="str">
        <f>VLOOKUP(Coffee_data[[#This Row],[Area Code]],Location!$B$1:$E$157,4,FALSE)</f>
        <v>Small Market</v>
      </c>
      <c r="R3119" s="56" t="str">
        <f>HLOOKUP(Coffee_data[[#This Row],[ProductId]],Product!$B$4:$O$7,2,FALSE)</f>
        <v>Decaf</v>
      </c>
      <c r="S3119" s="56" t="str">
        <f>HLOOKUP(Coffee_data[[#This Row],[ProductId]],Product!$B$4:$O$7,3,FALSE)</f>
        <v>Herbal Tea</v>
      </c>
      <c r="T3119" s="56" t="str">
        <f>HLOOKUP(Coffee_data[[#This Row],[ProductId]],Product!$B$4:$O$7,4,FALSE)</f>
        <v>Lemon</v>
      </c>
    </row>
    <row r="3120" spans="1:20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52</v>
      </c>
      <c r="J3120">
        <v>70</v>
      </c>
      <c r="K3120">
        <v>118</v>
      </c>
      <c r="L3120">
        <v>405</v>
      </c>
      <c r="M3120">
        <v>2</v>
      </c>
      <c r="N3120" s="2">
        <v>42155</v>
      </c>
      <c r="O3120" s="19" t="str">
        <f>VLOOKUP(Coffee_data[[#This Row],[Area Code]],Location!$B$1:$E$157,2,FALSE)</f>
        <v>Oklahoma</v>
      </c>
      <c r="P3120" s="19" t="str">
        <f>VLOOKUP(Coffee_data[[#This Row],[Area Code]],Location!$B$1:$E$157,3,FALSE)</f>
        <v>South</v>
      </c>
      <c r="Q3120" s="19" t="str">
        <f>VLOOKUP(Coffee_data[[#This Row],[Area Code]],Location!$B$1:$E$157,4,FALSE)</f>
        <v>Small Market</v>
      </c>
      <c r="R3120" s="56" t="str">
        <f>HLOOKUP(Coffee_data[[#This Row],[ProductId]],Product!$B$4:$O$7,2,FALSE)</f>
        <v>Regular</v>
      </c>
      <c r="S3120" s="56" t="str">
        <f>HLOOKUP(Coffee_data[[#This Row],[ProductId]],Product!$B$4:$O$7,3,FALSE)</f>
        <v>Coffee</v>
      </c>
      <c r="T3120" s="56" t="str">
        <f>HLOOKUP(Coffee_data[[#This Row],[ProductId]],Product!$B$4:$O$7,4,FALSE)</f>
        <v>Columbian</v>
      </c>
    </row>
    <row r="3121" spans="1:20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27</v>
      </c>
      <c r="J3121">
        <v>40</v>
      </c>
      <c r="K3121">
        <v>70</v>
      </c>
      <c r="L3121">
        <v>918</v>
      </c>
      <c r="M3121">
        <v>3</v>
      </c>
      <c r="N3121" s="2">
        <v>42155</v>
      </c>
      <c r="O3121" s="19" t="str">
        <f>VLOOKUP(Coffee_data[[#This Row],[Area Code]],Location!$B$1:$E$157,2,FALSE)</f>
        <v>Oklahoma</v>
      </c>
      <c r="P3121" s="19" t="str">
        <f>VLOOKUP(Coffee_data[[#This Row],[Area Code]],Location!$B$1:$E$157,3,FALSE)</f>
        <v>South</v>
      </c>
      <c r="Q3121" s="19" t="str">
        <f>VLOOKUP(Coffee_data[[#This Row],[Area Code]],Location!$B$1:$E$157,4,FALSE)</f>
        <v>Small Market</v>
      </c>
      <c r="R3121" s="56" t="str">
        <f>HLOOKUP(Coffee_data[[#This Row],[ProductId]],Product!$B$4:$O$7,2,FALSE)</f>
        <v>Decaf</v>
      </c>
      <c r="S3121" s="56" t="str">
        <f>HLOOKUP(Coffee_data[[#This Row],[ProductId]],Product!$B$4:$O$7,3,FALSE)</f>
        <v>Coffee</v>
      </c>
      <c r="T3121" s="56" t="str">
        <f>HLOOKUP(Coffee_data[[#This Row],[ProductId]],Product!$B$4:$O$7,4,FALSE)</f>
        <v>Decaf Irish Cream</v>
      </c>
    </row>
    <row r="3122" spans="1:20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74</v>
      </c>
      <c r="J3122">
        <v>140</v>
      </c>
      <c r="K3122">
        <v>244</v>
      </c>
      <c r="L3122">
        <v>405</v>
      </c>
      <c r="M3122">
        <v>4</v>
      </c>
      <c r="N3122" s="2">
        <v>42155</v>
      </c>
      <c r="O3122" s="19" t="str">
        <f>VLOOKUP(Coffee_data[[#This Row],[Area Code]],Location!$B$1:$E$157,2,FALSE)</f>
        <v>Oklahoma</v>
      </c>
      <c r="P3122" s="19" t="str">
        <f>VLOOKUP(Coffee_data[[#This Row],[Area Code]],Location!$B$1:$E$157,3,FALSE)</f>
        <v>South</v>
      </c>
      <c r="Q3122" s="19" t="str">
        <f>VLOOKUP(Coffee_data[[#This Row],[Area Code]],Location!$B$1:$E$157,4,FALSE)</f>
        <v>Small Market</v>
      </c>
      <c r="R3122" s="56" t="str">
        <f>HLOOKUP(Coffee_data[[#This Row],[ProductId]],Product!$B$4:$O$7,2,FALSE)</f>
        <v>Regular</v>
      </c>
      <c r="S3122" s="56" t="str">
        <f>HLOOKUP(Coffee_data[[#This Row],[ProductId]],Product!$B$4:$O$7,3,FALSE)</f>
        <v>Espresso</v>
      </c>
      <c r="T3122" s="56" t="str">
        <f>HLOOKUP(Coffee_data[[#This Row],[ProductId]],Product!$B$4:$O$7,4,FALSE)</f>
        <v>Caffe Latte</v>
      </c>
    </row>
    <row r="3123" spans="1:20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35</v>
      </c>
      <c r="L3123">
        <v>918</v>
      </c>
      <c r="M3123">
        <v>5</v>
      </c>
      <c r="N3123" s="2">
        <v>42155</v>
      </c>
      <c r="O3123" s="19" t="str">
        <f>VLOOKUP(Coffee_data[[#This Row],[Area Code]],Location!$B$1:$E$157,2,FALSE)</f>
        <v>Oklahoma</v>
      </c>
      <c r="P3123" s="19" t="str">
        <f>VLOOKUP(Coffee_data[[#This Row],[Area Code]],Location!$B$1:$E$157,3,FALSE)</f>
        <v>South</v>
      </c>
      <c r="Q3123" s="19" t="str">
        <f>VLOOKUP(Coffee_data[[#This Row],[Area Code]],Location!$B$1:$E$157,4,FALSE)</f>
        <v>Small Market</v>
      </c>
      <c r="R3123" s="56" t="str">
        <f>HLOOKUP(Coffee_data[[#This Row],[ProductId]],Product!$B$4:$O$7,2,FALSE)</f>
        <v>Regular</v>
      </c>
      <c r="S3123" s="56" t="str">
        <f>HLOOKUP(Coffee_data[[#This Row],[ProductId]],Product!$B$4:$O$7,3,FALSE)</f>
        <v>Espresso</v>
      </c>
      <c r="T3123" s="56" t="str">
        <f>HLOOKUP(Coffee_data[[#This Row],[ProductId]],Product!$B$4:$O$7,4,FALSE)</f>
        <v>Caffe Mocha</v>
      </c>
    </row>
    <row r="3124" spans="1:20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96</v>
      </c>
      <c r="J3124">
        <v>140</v>
      </c>
      <c r="K3124">
        <v>236</v>
      </c>
      <c r="L3124">
        <v>918</v>
      </c>
      <c r="M3124">
        <v>6</v>
      </c>
      <c r="N3124" s="2">
        <v>42155</v>
      </c>
      <c r="O3124" s="19" t="str">
        <f>VLOOKUP(Coffee_data[[#This Row],[Area Code]],Location!$B$1:$E$157,2,FALSE)</f>
        <v>Oklahoma</v>
      </c>
      <c r="P3124" s="19" t="str">
        <f>VLOOKUP(Coffee_data[[#This Row],[Area Code]],Location!$B$1:$E$157,3,FALSE)</f>
        <v>South</v>
      </c>
      <c r="Q3124" s="19" t="str">
        <f>VLOOKUP(Coffee_data[[#This Row],[Area Code]],Location!$B$1:$E$157,4,FALSE)</f>
        <v>Small Market</v>
      </c>
      <c r="R3124" s="56" t="str">
        <f>HLOOKUP(Coffee_data[[#This Row],[ProductId]],Product!$B$4:$O$7,2,FALSE)</f>
        <v>Decaf</v>
      </c>
      <c r="S3124" s="56" t="str">
        <f>HLOOKUP(Coffee_data[[#This Row],[ProductId]],Product!$B$4:$O$7,3,FALSE)</f>
        <v>Espresso</v>
      </c>
      <c r="T3124" s="56" t="str">
        <f>HLOOKUP(Coffee_data[[#This Row],[ProductId]],Product!$B$4:$O$7,4,FALSE)</f>
        <v>Decaf Espresso</v>
      </c>
    </row>
    <row r="3125" spans="1:20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42155</v>
      </c>
      <c r="O3125" s="19" t="str">
        <f>VLOOKUP(Coffee_data[[#This Row],[Area Code]],Location!$B$1:$E$157,2,FALSE)</f>
        <v>Texas</v>
      </c>
      <c r="P3125" s="19" t="str">
        <f>VLOOKUP(Coffee_data[[#This Row],[Area Code]],Location!$B$1:$E$157,3,FALSE)</f>
        <v>South</v>
      </c>
      <c r="Q3125" s="19" t="str">
        <f>VLOOKUP(Coffee_data[[#This Row],[Area Code]],Location!$B$1:$E$157,4,FALSE)</f>
        <v>Major Market</v>
      </c>
      <c r="R3125" s="56" t="str">
        <f>HLOOKUP(Coffee_data[[#This Row],[ProductId]],Product!$B$4:$O$7,2,FALSE)</f>
        <v>Decaf</v>
      </c>
      <c r="S3125" s="56" t="str">
        <f>HLOOKUP(Coffee_data[[#This Row],[ProductId]],Product!$B$4:$O$7,3,FALSE)</f>
        <v>Herbal Tea</v>
      </c>
      <c r="T3125" s="56" t="str">
        <f>HLOOKUP(Coffee_data[[#This Row],[ProductId]],Product!$B$4:$O$7,4,FALSE)</f>
        <v>Chamomile</v>
      </c>
    </row>
    <row r="3126" spans="1:20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99</v>
      </c>
      <c r="L3126">
        <v>979</v>
      </c>
      <c r="M3126">
        <v>9</v>
      </c>
      <c r="N3126" s="2">
        <v>42155</v>
      </c>
      <c r="O3126" s="19" t="str">
        <f>VLOOKUP(Coffee_data[[#This Row],[Area Code]],Location!$B$1:$E$157,2,FALSE)</f>
        <v>Texas</v>
      </c>
      <c r="P3126" s="19" t="str">
        <f>VLOOKUP(Coffee_data[[#This Row],[Area Code]],Location!$B$1:$E$157,3,FALSE)</f>
        <v>South</v>
      </c>
      <c r="Q3126" s="19" t="str">
        <f>VLOOKUP(Coffee_data[[#This Row],[Area Code]],Location!$B$1:$E$157,4,FALSE)</f>
        <v>Major Market</v>
      </c>
      <c r="R3126" s="56" t="str">
        <f>HLOOKUP(Coffee_data[[#This Row],[ProductId]],Product!$B$4:$O$7,2,FALSE)</f>
        <v>Decaf</v>
      </c>
      <c r="S3126" s="56" t="str">
        <f>HLOOKUP(Coffee_data[[#This Row],[ProductId]],Product!$B$4:$O$7,3,FALSE)</f>
        <v>Herbal Tea</v>
      </c>
      <c r="T3126" s="56" t="str">
        <f>HLOOKUP(Coffee_data[[#This Row],[ProductId]],Product!$B$4:$O$7,4,FALSE)</f>
        <v>Lemon</v>
      </c>
    </row>
    <row r="3127" spans="1:20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662</v>
      </c>
      <c r="L3127">
        <v>469</v>
      </c>
      <c r="M3127">
        <v>2</v>
      </c>
      <c r="N3127" s="2">
        <v>42155</v>
      </c>
      <c r="O3127" s="19" t="str">
        <f>VLOOKUP(Coffee_data[[#This Row],[Area Code]],Location!$B$1:$E$157,2,FALSE)</f>
        <v>Texas</v>
      </c>
      <c r="P3127" s="19" t="str">
        <f>VLOOKUP(Coffee_data[[#This Row],[Area Code]],Location!$B$1:$E$157,3,FALSE)</f>
        <v>South</v>
      </c>
      <c r="Q3127" s="19" t="str">
        <f>VLOOKUP(Coffee_data[[#This Row],[Area Code]],Location!$B$1:$E$157,4,FALSE)</f>
        <v>Major Market</v>
      </c>
      <c r="R3127" s="56" t="str">
        <f>HLOOKUP(Coffee_data[[#This Row],[ProductId]],Product!$B$4:$O$7,2,FALSE)</f>
        <v>Regular</v>
      </c>
      <c r="S3127" s="56" t="str">
        <f>HLOOKUP(Coffee_data[[#This Row],[ProductId]],Product!$B$4:$O$7,3,FALSE)</f>
        <v>Coffee</v>
      </c>
      <c r="T3127" s="56" t="str">
        <f>HLOOKUP(Coffee_data[[#This Row],[ProductId]],Product!$B$4:$O$7,4,FALSE)</f>
        <v>Columbian</v>
      </c>
    </row>
    <row r="3128" spans="1:20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233</v>
      </c>
      <c r="L3128">
        <v>430</v>
      </c>
      <c r="M3128">
        <v>3</v>
      </c>
      <c r="N3128" s="2">
        <v>42155</v>
      </c>
      <c r="O3128" s="19" t="str">
        <f>VLOOKUP(Coffee_data[[#This Row],[Area Code]],Location!$B$1:$E$157,2,FALSE)</f>
        <v>Texas</v>
      </c>
      <c r="P3128" s="19" t="str">
        <f>VLOOKUP(Coffee_data[[#This Row],[Area Code]],Location!$B$1:$E$157,3,FALSE)</f>
        <v>South</v>
      </c>
      <c r="Q3128" s="19" t="str">
        <f>VLOOKUP(Coffee_data[[#This Row],[Area Code]],Location!$B$1:$E$157,4,FALSE)</f>
        <v>Major Market</v>
      </c>
      <c r="R3128" s="56" t="str">
        <f>HLOOKUP(Coffee_data[[#This Row],[ProductId]],Product!$B$4:$O$7,2,FALSE)</f>
        <v>Decaf</v>
      </c>
      <c r="S3128" s="56" t="str">
        <f>HLOOKUP(Coffee_data[[#This Row],[ProductId]],Product!$B$4:$O$7,3,FALSE)</f>
        <v>Coffee</v>
      </c>
      <c r="T3128" s="56" t="str">
        <f>HLOOKUP(Coffee_data[[#This Row],[ProductId]],Product!$B$4:$O$7,4,FALSE)</f>
        <v>Decaf Irish Cream</v>
      </c>
    </row>
    <row r="3129" spans="1:20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36</v>
      </c>
      <c r="J3129">
        <v>70</v>
      </c>
      <c r="K3129">
        <v>110</v>
      </c>
      <c r="L3129">
        <v>281</v>
      </c>
      <c r="M3129">
        <v>4</v>
      </c>
      <c r="N3129" s="2">
        <v>42155</v>
      </c>
      <c r="O3129" s="19" t="str">
        <f>VLOOKUP(Coffee_data[[#This Row],[Area Code]],Location!$B$1:$E$157,2,FALSE)</f>
        <v>Texas</v>
      </c>
      <c r="P3129" s="19" t="str">
        <f>VLOOKUP(Coffee_data[[#This Row],[Area Code]],Location!$B$1:$E$157,3,FALSE)</f>
        <v>South</v>
      </c>
      <c r="Q3129" s="19" t="str">
        <f>VLOOKUP(Coffee_data[[#This Row],[Area Code]],Location!$B$1:$E$157,4,FALSE)</f>
        <v>Major Market</v>
      </c>
      <c r="R3129" s="56" t="str">
        <f>HLOOKUP(Coffee_data[[#This Row],[ProductId]],Product!$B$4:$O$7,2,FALSE)</f>
        <v>Regular</v>
      </c>
      <c r="S3129" s="56" t="str">
        <f>HLOOKUP(Coffee_data[[#This Row],[ProductId]],Product!$B$4:$O$7,3,FALSE)</f>
        <v>Espresso</v>
      </c>
      <c r="T3129" s="56" t="str">
        <f>HLOOKUP(Coffee_data[[#This Row],[ProductId]],Product!$B$4:$O$7,4,FALSE)</f>
        <v>Caffe Latte</v>
      </c>
    </row>
    <row r="3130" spans="1:20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95</v>
      </c>
      <c r="J3130">
        <v>140</v>
      </c>
      <c r="K3130">
        <v>235</v>
      </c>
      <c r="L3130">
        <v>432</v>
      </c>
      <c r="M3130">
        <v>5</v>
      </c>
      <c r="N3130" s="2">
        <v>42155</v>
      </c>
      <c r="O3130" s="19" t="str">
        <f>VLOOKUP(Coffee_data[[#This Row],[Area Code]],Location!$B$1:$E$157,2,FALSE)</f>
        <v>Texas</v>
      </c>
      <c r="P3130" s="19" t="str">
        <f>VLOOKUP(Coffee_data[[#This Row],[Area Code]],Location!$B$1:$E$157,3,FALSE)</f>
        <v>South</v>
      </c>
      <c r="Q3130" s="19" t="str">
        <f>VLOOKUP(Coffee_data[[#This Row],[Area Code]],Location!$B$1:$E$157,4,FALSE)</f>
        <v>Major Market</v>
      </c>
      <c r="R3130" s="56" t="str">
        <f>HLOOKUP(Coffee_data[[#This Row],[ProductId]],Product!$B$4:$O$7,2,FALSE)</f>
        <v>Regular</v>
      </c>
      <c r="S3130" s="56" t="str">
        <f>HLOOKUP(Coffee_data[[#This Row],[ProductId]],Product!$B$4:$O$7,3,FALSE)</f>
        <v>Espresso</v>
      </c>
      <c r="T3130" s="56" t="str">
        <f>HLOOKUP(Coffee_data[[#This Row],[ProductId]],Product!$B$4:$O$7,4,FALSE)</f>
        <v>Caffe Mocha</v>
      </c>
    </row>
    <row r="3131" spans="1:20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86</v>
      </c>
      <c r="J3131">
        <v>110</v>
      </c>
      <c r="K3131">
        <v>190</v>
      </c>
      <c r="L3131">
        <v>409</v>
      </c>
      <c r="M3131">
        <v>6</v>
      </c>
      <c r="N3131" s="2">
        <v>42155</v>
      </c>
      <c r="O3131" s="19" t="str">
        <f>VLOOKUP(Coffee_data[[#This Row],[Area Code]],Location!$B$1:$E$157,2,FALSE)</f>
        <v>Texas</v>
      </c>
      <c r="P3131" s="19" t="str">
        <f>VLOOKUP(Coffee_data[[#This Row],[Area Code]],Location!$B$1:$E$157,3,FALSE)</f>
        <v>South</v>
      </c>
      <c r="Q3131" s="19" t="str">
        <f>VLOOKUP(Coffee_data[[#This Row],[Area Code]],Location!$B$1:$E$157,4,FALSE)</f>
        <v>Major Market</v>
      </c>
      <c r="R3131" s="56" t="str">
        <f>HLOOKUP(Coffee_data[[#This Row],[ProductId]],Product!$B$4:$O$7,2,FALSE)</f>
        <v>Decaf</v>
      </c>
      <c r="S3131" s="56" t="str">
        <f>HLOOKUP(Coffee_data[[#This Row],[ProductId]],Product!$B$4:$O$7,3,FALSE)</f>
        <v>Espresso</v>
      </c>
      <c r="T3131" s="56" t="str">
        <f>HLOOKUP(Coffee_data[[#This Row],[ProductId]],Product!$B$4:$O$7,4,FALSE)</f>
        <v>Decaf Espresso</v>
      </c>
    </row>
    <row r="3132" spans="1:20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42155</v>
      </c>
      <c r="O3132" s="19" t="str">
        <f>VLOOKUP(Coffee_data[[#This Row],[Area Code]],Location!$B$1:$E$157,2,FALSE)</f>
        <v>Utah</v>
      </c>
      <c r="P3132" s="19" t="str">
        <f>VLOOKUP(Coffee_data[[#This Row],[Area Code]],Location!$B$1:$E$157,3,FALSE)</f>
        <v>West</v>
      </c>
      <c r="Q3132" s="19" t="str">
        <f>VLOOKUP(Coffee_data[[#This Row],[Area Code]],Location!$B$1:$E$157,4,FALSE)</f>
        <v>Small Market</v>
      </c>
      <c r="R3132" s="56" t="str">
        <f>HLOOKUP(Coffee_data[[#This Row],[ProductId]],Product!$B$4:$O$7,2,FALSE)</f>
        <v>Decaf</v>
      </c>
      <c r="S3132" s="56" t="str">
        <f>HLOOKUP(Coffee_data[[#This Row],[ProductId]],Product!$B$4:$O$7,3,FALSE)</f>
        <v>Herbal Tea</v>
      </c>
      <c r="T3132" s="56" t="str">
        <f>HLOOKUP(Coffee_data[[#This Row],[ProductId]],Product!$B$4:$O$7,4,FALSE)</f>
        <v>Chamomile</v>
      </c>
    </row>
    <row r="3133" spans="1:20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139</v>
      </c>
      <c r="L3133">
        <v>801</v>
      </c>
      <c r="M3133">
        <v>9</v>
      </c>
      <c r="N3133" s="2">
        <v>42155</v>
      </c>
      <c r="O3133" s="19" t="str">
        <f>VLOOKUP(Coffee_data[[#This Row],[Area Code]],Location!$B$1:$E$157,2,FALSE)</f>
        <v>Utah</v>
      </c>
      <c r="P3133" s="19" t="str">
        <f>VLOOKUP(Coffee_data[[#This Row],[Area Code]],Location!$B$1:$E$157,3,FALSE)</f>
        <v>West</v>
      </c>
      <c r="Q3133" s="19" t="str">
        <f>VLOOKUP(Coffee_data[[#This Row],[Area Code]],Location!$B$1:$E$157,4,FALSE)</f>
        <v>Small Market</v>
      </c>
      <c r="R3133" s="56" t="str">
        <f>HLOOKUP(Coffee_data[[#This Row],[ProductId]],Product!$B$4:$O$7,2,FALSE)</f>
        <v>Decaf</v>
      </c>
      <c r="S3133" s="56" t="str">
        <f>HLOOKUP(Coffee_data[[#This Row],[ProductId]],Product!$B$4:$O$7,3,FALSE)</f>
        <v>Herbal Tea</v>
      </c>
      <c r="T3133" s="56" t="str">
        <f>HLOOKUP(Coffee_data[[#This Row],[ProductId]],Product!$B$4:$O$7,4,FALSE)</f>
        <v>Lemon</v>
      </c>
    </row>
    <row r="3134" spans="1:20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100</v>
      </c>
      <c r="J3134">
        <v>30</v>
      </c>
      <c r="K3134">
        <v>130</v>
      </c>
      <c r="L3134">
        <v>435</v>
      </c>
      <c r="M3134">
        <v>10</v>
      </c>
      <c r="N3134" s="2">
        <v>42155</v>
      </c>
      <c r="O3134" s="19" t="str">
        <f>VLOOKUP(Coffee_data[[#This Row],[Area Code]],Location!$B$1:$E$157,2,FALSE)</f>
        <v>Utah</v>
      </c>
      <c r="P3134" s="19" t="str">
        <f>VLOOKUP(Coffee_data[[#This Row],[Area Code]],Location!$B$1:$E$157,3,FALSE)</f>
        <v>West</v>
      </c>
      <c r="Q3134" s="19" t="str">
        <f>VLOOKUP(Coffee_data[[#This Row],[Area Code]],Location!$B$1:$E$157,4,FALSE)</f>
        <v>Small Market</v>
      </c>
      <c r="R3134" s="56" t="str">
        <f>HLOOKUP(Coffee_data[[#This Row],[ProductId]],Product!$B$4:$O$7,2,FALSE)</f>
        <v>Decaf</v>
      </c>
      <c r="S3134" s="56" t="str">
        <f>HLOOKUP(Coffee_data[[#This Row],[ProductId]],Product!$B$4:$O$7,3,FALSE)</f>
        <v>Herbal Tea</v>
      </c>
      <c r="T3134" s="56" t="str">
        <f>HLOOKUP(Coffee_data[[#This Row],[ProductId]],Product!$B$4:$O$7,4,FALSE)</f>
        <v>Mint</v>
      </c>
    </row>
    <row r="3135" spans="1:20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19</v>
      </c>
      <c r="J3135">
        <v>50</v>
      </c>
      <c r="K3135">
        <v>69</v>
      </c>
      <c r="L3135">
        <v>435</v>
      </c>
      <c r="M3135">
        <v>11</v>
      </c>
      <c r="N3135" s="2">
        <v>42155</v>
      </c>
      <c r="O3135" s="19" t="str">
        <f>VLOOKUP(Coffee_data[[#This Row],[Area Code]],Location!$B$1:$E$157,2,FALSE)</f>
        <v>Utah</v>
      </c>
      <c r="P3135" s="19" t="str">
        <f>VLOOKUP(Coffee_data[[#This Row],[Area Code]],Location!$B$1:$E$157,3,FALSE)</f>
        <v>West</v>
      </c>
      <c r="Q3135" s="19" t="str">
        <f>VLOOKUP(Coffee_data[[#This Row],[Area Code]],Location!$B$1:$E$157,4,FALSE)</f>
        <v>Small Market</v>
      </c>
      <c r="R3135" s="56" t="str">
        <f>HLOOKUP(Coffee_data[[#This Row],[ProductId]],Product!$B$4:$O$7,2,FALSE)</f>
        <v>Regular</v>
      </c>
      <c r="S3135" s="56" t="str">
        <f>HLOOKUP(Coffee_data[[#This Row],[ProductId]],Product!$B$4:$O$7,3,FALSE)</f>
        <v>Tea</v>
      </c>
      <c r="T3135" s="56" t="str">
        <f>HLOOKUP(Coffee_data[[#This Row],[ProductId]],Product!$B$4:$O$7,4,FALSE)</f>
        <v>Darjeeling</v>
      </c>
    </row>
    <row r="3136" spans="1:20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72</v>
      </c>
      <c r="L3136">
        <v>435</v>
      </c>
      <c r="M3136">
        <v>12</v>
      </c>
      <c r="N3136" s="2">
        <v>42155</v>
      </c>
      <c r="O3136" s="19" t="str">
        <f>VLOOKUP(Coffee_data[[#This Row],[Area Code]],Location!$B$1:$E$157,2,FALSE)</f>
        <v>Utah</v>
      </c>
      <c r="P3136" s="19" t="str">
        <f>VLOOKUP(Coffee_data[[#This Row],[Area Code]],Location!$B$1:$E$157,3,FALSE)</f>
        <v>West</v>
      </c>
      <c r="Q3136" s="19" t="str">
        <f>VLOOKUP(Coffee_data[[#This Row],[Area Code]],Location!$B$1:$E$157,4,FALSE)</f>
        <v>Small Market</v>
      </c>
      <c r="R3136" s="56" t="str">
        <f>HLOOKUP(Coffee_data[[#This Row],[ProductId]],Product!$B$4:$O$7,2,FALSE)</f>
        <v>Regular</v>
      </c>
      <c r="S3136" s="56" t="str">
        <f>HLOOKUP(Coffee_data[[#This Row],[ProductId]],Product!$B$4:$O$7,3,FALSE)</f>
        <v>Tea</v>
      </c>
      <c r="T3136" s="56" t="str">
        <f>HLOOKUP(Coffee_data[[#This Row],[ProductId]],Product!$B$4:$O$7,4,FALSE)</f>
        <v>Earl Grey</v>
      </c>
    </row>
    <row r="3137" spans="1:20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37</v>
      </c>
      <c r="L3137">
        <v>435</v>
      </c>
      <c r="M3137">
        <v>13</v>
      </c>
      <c r="N3137" s="2">
        <v>42155</v>
      </c>
      <c r="O3137" s="19" t="str">
        <f>VLOOKUP(Coffee_data[[#This Row],[Area Code]],Location!$B$1:$E$157,2,FALSE)</f>
        <v>Utah</v>
      </c>
      <c r="P3137" s="19" t="str">
        <f>VLOOKUP(Coffee_data[[#This Row],[Area Code]],Location!$B$1:$E$157,3,FALSE)</f>
        <v>West</v>
      </c>
      <c r="Q3137" s="19" t="str">
        <f>VLOOKUP(Coffee_data[[#This Row],[Area Code]],Location!$B$1:$E$157,4,FALSE)</f>
        <v>Small Market</v>
      </c>
      <c r="R3137" s="56" t="str">
        <f>HLOOKUP(Coffee_data[[#This Row],[ProductId]],Product!$B$4:$O$7,2,FALSE)</f>
        <v>Regular</v>
      </c>
      <c r="S3137" s="56" t="str">
        <f>HLOOKUP(Coffee_data[[#This Row],[ProductId]],Product!$B$4:$O$7,3,FALSE)</f>
        <v>Tea</v>
      </c>
      <c r="T3137" s="56" t="str">
        <f>HLOOKUP(Coffee_data[[#This Row],[ProductId]],Product!$B$4:$O$7,4,FALSE)</f>
        <v>Green Tea</v>
      </c>
    </row>
    <row r="3138" spans="1:20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34</v>
      </c>
      <c r="J3138">
        <v>50</v>
      </c>
      <c r="K3138">
        <v>80</v>
      </c>
      <c r="L3138">
        <v>435</v>
      </c>
      <c r="M3138">
        <v>4</v>
      </c>
      <c r="N3138" s="2">
        <v>42155</v>
      </c>
      <c r="O3138" s="19" t="str">
        <f>VLOOKUP(Coffee_data[[#This Row],[Area Code]],Location!$B$1:$E$157,2,FALSE)</f>
        <v>Utah</v>
      </c>
      <c r="P3138" s="19" t="str">
        <f>VLOOKUP(Coffee_data[[#This Row],[Area Code]],Location!$B$1:$E$157,3,FALSE)</f>
        <v>West</v>
      </c>
      <c r="Q3138" s="19" t="str">
        <f>VLOOKUP(Coffee_data[[#This Row],[Area Code]],Location!$B$1:$E$157,4,FALSE)</f>
        <v>Small Market</v>
      </c>
      <c r="R3138" s="56" t="str">
        <f>HLOOKUP(Coffee_data[[#This Row],[ProductId]],Product!$B$4:$O$7,2,FALSE)</f>
        <v>Regular</v>
      </c>
      <c r="S3138" s="56" t="str">
        <f>HLOOKUP(Coffee_data[[#This Row],[ProductId]],Product!$B$4:$O$7,3,FALSE)</f>
        <v>Espresso</v>
      </c>
      <c r="T3138" s="56" t="str">
        <f>HLOOKUP(Coffee_data[[#This Row],[ProductId]],Product!$B$4:$O$7,4,FALSE)</f>
        <v>Caffe Latte</v>
      </c>
    </row>
    <row r="3139" spans="1:20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35</v>
      </c>
      <c r="J3139">
        <v>60</v>
      </c>
      <c r="K3139">
        <v>95</v>
      </c>
      <c r="L3139">
        <v>801</v>
      </c>
      <c r="M3139">
        <v>5</v>
      </c>
      <c r="N3139" s="2">
        <v>42155</v>
      </c>
      <c r="O3139" s="19" t="str">
        <f>VLOOKUP(Coffee_data[[#This Row],[Area Code]],Location!$B$1:$E$157,2,FALSE)</f>
        <v>Utah</v>
      </c>
      <c r="P3139" s="19" t="str">
        <f>VLOOKUP(Coffee_data[[#This Row],[Area Code]],Location!$B$1:$E$157,3,FALSE)</f>
        <v>West</v>
      </c>
      <c r="Q3139" s="19" t="str">
        <f>VLOOKUP(Coffee_data[[#This Row],[Area Code]],Location!$B$1:$E$157,4,FALSE)</f>
        <v>Small Market</v>
      </c>
      <c r="R3139" s="56" t="str">
        <f>HLOOKUP(Coffee_data[[#This Row],[ProductId]],Product!$B$4:$O$7,2,FALSE)</f>
        <v>Regular</v>
      </c>
      <c r="S3139" s="56" t="str">
        <f>HLOOKUP(Coffee_data[[#This Row],[ProductId]],Product!$B$4:$O$7,3,FALSE)</f>
        <v>Espresso</v>
      </c>
      <c r="T3139" s="56" t="str">
        <f>HLOOKUP(Coffee_data[[#This Row],[ProductId]],Product!$B$4:$O$7,4,FALSE)</f>
        <v>Caffe Mocha</v>
      </c>
    </row>
    <row r="3140" spans="1:20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36</v>
      </c>
      <c r="J3140">
        <v>50</v>
      </c>
      <c r="K3140">
        <v>86</v>
      </c>
      <c r="L3140">
        <v>435</v>
      </c>
      <c r="M3140">
        <v>6</v>
      </c>
      <c r="N3140" s="2">
        <v>42155</v>
      </c>
      <c r="O3140" s="19" t="str">
        <f>VLOOKUP(Coffee_data[[#This Row],[Area Code]],Location!$B$1:$E$157,2,FALSE)</f>
        <v>Utah</v>
      </c>
      <c r="P3140" s="19" t="str">
        <f>VLOOKUP(Coffee_data[[#This Row],[Area Code]],Location!$B$1:$E$157,3,FALSE)</f>
        <v>West</v>
      </c>
      <c r="Q3140" s="19" t="str">
        <f>VLOOKUP(Coffee_data[[#This Row],[Area Code]],Location!$B$1:$E$157,4,FALSE)</f>
        <v>Small Market</v>
      </c>
      <c r="R3140" s="56" t="str">
        <f>HLOOKUP(Coffee_data[[#This Row],[ProductId]],Product!$B$4:$O$7,2,FALSE)</f>
        <v>Decaf</v>
      </c>
      <c r="S3140" s="56" t="str">
        <f>HLOOKUP(Coffee_data[[#This Row],[ProductId]],Product!$B$4:$O$7,3,FALSE)</f>
        <v>Espresso</v>
      </c>
      <c r="T3140" s="56" t="str">
        <f>HLOOKUP(Coffee_data[[#This Row],[ProductId]],Product!$B$4:$O$7,4,FALSE)</f>
        <v>Decaf Espresso</v>
      </c>
    </row>
    <row r="3141" spans="1:20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81</v>
      </c>
      <c r="J3141">
        <v>90</v>
      </c>
      <c r="K3141">
        <v>169</v>
      </c>
      <c r="L3141">
        <v>435</v>
      </c>
      <c r="M3141">
        <v>1</v>
      </c>
      <c r="N3141" s="2">
        <v>42155</v>
      </c>
      <c r="O3141" s="19" t="str">
        <f>VLOOKUP(Coffee_data[[#This Row],[Area Code]],Location!$B$1:$E$157,2,FALSE)</f>
        <v>Utah</v>
      </c>
      <c r="P3141" s="19" t="str">
        <f>VLOOKUP(Coffee_data[[#This Row],[Area Code]],Location!$B$1:$E$157,3,FALSE)</f>
        <v>West</v>
      </c>
      <c r="Q3141" s="19" t="str">
        <f>VLOOKUP(Coffee_data[[#This Row],[Area Code]],Location!$B$1:$E$157,4,FALSE)</f>
        <v>Small Market</v>
      </c>
      <c r="R3141" s="56" t="str">
        <f>HLOOKUP(Coffee_data[[#This Row],[ProductId]],Product!$B$4:$O$7,2,FALSE)</f>
        <v>Regular</v>
      </c>
      <c r="S3141" s="56" t="str">
        <f>HLOOKUP(Coffee_data[[#This Row],[ProductId]],Product!$B$4:$O$7,3,FALSE)</f>
        <v>Coffee</v>
      </c>
      <c r="T3141" s="56" t="str">
        <f>HLOOKUP(Coffee_data[[#This Row],[ProductId]],Product!$B$4:$O$7,4,FALSE)</f>
        <v>Amaretto</v>
      </c>
    </row>
    <row r="3142" spans="1:20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132</v>
      </c>
      <c r="L3142">
        <v>435</v>
      </c>
      <c r="M3142">
        <v>2</v>
      </c>
      <c r="N3142" s="2">
        <v>42155</v>
      </c>
      <c r="O3142" s="19" t="str">
        <f>VLOOKUP(Coffee_data[[#This Row],[Area Code]],Location!$B$1:$E$157,2,FALSE)</f>
        <v>Utah</v>
      </c>
      <c r="P3142" s="19" t="str">
        <f>VLOOKUP(Coffee_data[[#This Row],[Area Code]],Location!$B$1:$E$157,3,FALSE)</f>
        <v>West</v>
      </c>
      <c r="Q3142" s="19" t="str">
        <f>VLOOKUP(Coffee_data[[#This Row],[Area Code]],Location!$B$1:$E$157,4,FALSE)</f>
        <v>Small Market</v>
      </c>
      <c r="R3142" s="56" t="str">
        <f>HLOOKUP(Coffee_data[[#This Row],[ProductId]],Product!$B$4:$O$7,2,FALSE)</f>
        <v>Regular</v>
      </c>
      <c r="S3142" s="56" t="str">
        <f>HLOOKUP(Coffee_data[[#This Row],[ProductId]],Product!$B$4:$O$7,3,FALSE)</f>
        <v>Coffee</v>
      </c>
      <c r="T3142" s="56" t="str">
        <f>HLOOKUP(Coffee_data[[#This Row],[ProductId]],Product!$B$4:$O$7,4,FALSE)</f>
        <v>Columbian</v>
      </c>
    </row>
    <row r="3143" spans="1:20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87</v>
      </c>
      <c r="J3143">
        <v>120</v>
      </c>
      <c r="K3143">
        <v>213</v>
      </c>
      <c r="L3143">
        <v>435</v>
      </c>
      <c r="M3143">
        <v>3</v>
      </c>
      <c r="N3143" s="2">
        <v>42155</v>
      </c>
      <c r="O3143" s="19" t="str">
        <f>VLOOKUP(Coffee_data[[#This Row],[Area Code]],Location!$B$1:$E$157,2,FALSE)</f>
        <v>Utah</v>
      </c>
      <c r="P3143" s="19" t="str">
        <f>VLOOKUP(Coffee_data[[#This Row],[Area Code]],Location!$B$1:$E$157,3,FALSE)</f>
        <v>West</v>
      </c>
      <c r="Q3143" s="19" t="str">
        <f>VLOOKUP(Coffee_data[[#This Row],[Area Code]],Location!$B$1:$E$157,4,FALSE)</f>
        <v>Small Market</v>
      </c>
      <c r="R3143" s="56" t="str">
        <f>HLOOKUP(Coffee_data[[#This Row],[ProductId]],Product!$B$4:$O$7,2,FALSE)</f>
        <v>Decaf</v>
      </c>
      <c r="S3143" s="56" t="str">
        <f>HLOOKUP(Coffee_data[[#This Row],[ProductId]],Product!$B$4:$O$7,3,FALSE)</f>
        <v>Coffee</v>
      </c>
      <c r="T3143" s="56" t="str">
        <f>HLOOKUP(Coffee_data[[#This Row],[ProductId]],Product!$B$4:$O$7,4,FALSE)</f>
        <v>Decaf Irish Cream</v>
      </c>
    </row>
    <row r="3144" spans="1:20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81</v>
      </c>
      <c r="J3144">
        <v>160</v>
      </c>
      <c r="K3144">
        <v>252</v>
      </c>
      <c r="L3144">
        <v>949</v>
      </c>
      <c r="M3144">
        <v>8</v>
      </c>
      <c r="N3144" s="2">
        <v>42155</v>
      </c>
      <c r="O3144" s="19" t="str">
        <f>VLOOKUP(Coffee_data[[#This Row],[Area Code]],Location!$B$1:$E$157,2,FALSE)</f>
        <v>California</v>
      </c>
      <c r="P3144" s="19" t="str">
        <f>VLOOKUP(Coffee_data[[#This Row],[Area Code]],Location!$B$1:$E$157,3,FALSE)</f>
        <v>West</v>
      </c>
      <c r="Q3144" s="19" t="str">
        <f>VLOOKUP(Coffee_data[[#This Row],[Area Code]],Location!$B$1:$E$157,4,FALSE)</f>
        <v>Major Market</v>
      </c>
      <c r="R3144" s="56" t="str">
        <f>HLOOKUP(Coffee_data[[#This Row],[ProductId]],Product!$B$4:$O$7,2,FALSE)</f>
        <v>Decaf</v>
      </c>
      <c r="S3144" s="56" t="str">
        <f>HLOOKUP(Coffee_data[[#This Row],[ProductId]],Product!$B$4:$O$7,3,FALSE)</f>
        <v>Herbal Tea</v>
      </c>
      <c r="T3144" s="56" t="str">
        <f>HLOOKUP(Coffee_data[[#This Row],[ProductId]],Product!$B$4:$O$7,4,FALSE)</f>
        <v>Chamomile</v>
      </c>
    </row>
    <row r="3145" spans="1:20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171</v>
      </c>
      <c r="J3145">
        <v>260</v>
      </c>
      <c r="K3145">
        <v>460</v>
      </c>
      <c r="L3145">
        <v>415</v>
      </c>
      <c r="M3145">
        <v>9</v>
      </c>
      <c r="N3145" s="2">
        <v>42155</v>
      </c>
      <c r="O3145" s="19" t="str">
        <f>VLOOKUP(Coffee_data[[#This Row],[Area Code]],Location!$B$1:$E$157,2,FALSE)</f>
        <v>California</v>
      </c>
      <c r="P3145" s="19" t="str">
        <f>VLOOKUP(Coffee_data[[#This Row],[Area Code]],Location!$B$1:$E$157,3,FALSE)</f>
        <v>West</v>
      </c>
      <c r="Q3145" s="19" t="str">
        <f>VLOOKUP(Coffee_data[[#This Row],[Area Code]],Location!$B$1:$E$157,4,FALSE)</f>
        <v>Major Market</v>
      </c>
      <c r="R3145" s="56" t="str">
        <f>HLOOKUP(Coffee_data[[#This Row],[ProductId]],Product!$B$4:$O$7,2,FALSE)</f>
        <v>Decaf</v>
      </c>
      <c r="S3145" s="56" t="str">
        <f>HLOOKUP(Coffee_data[[#This Row],[ProductId]],Product!$B$4:$O$7,3,FALSE)</f>
        <v>Herbal Tea</v>
      </c>
      <c r="T3145" s="56" t="str">
        <f>HLOOKUP(Coffee_data[[#This Row],[ProductId]],Product!$B$4:$O$7,4,FALSE)</f>
        <v>Lemon</v>
      </c>
    </row>
    <row r="3146" spans="1:20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80</v>
      </c>
      <c r="J3146">
        <v>90</v>
      </c>
      <c r="K3146">
        <v>150</v>
      </c>
      <c r="L3146">
        <v>310</v>
      </c>
      <c r="M3146">
        <v>10</v>
      </c>
      <c r="N3146" s="2">
        <v>42155</v>
      </c>
      <c r="O3146" s="19" t="str">
        <f>VLOOKUP(Coffee_data[[#This Row],[Area Code]],Location!$B$1:$E$157,2,FALSE)</f>
        <v>California</v>
      </c>
      <c r="P3146" s="19" t="str">
        <f>VLOOKUP(Coffee_data[[#This Row],[Area Code]],Location!$B$1:$E$157,3,FALSE)</f>
        <v>West</v>
      </c>
      <c r="Q3146" s="19" t="str">
        <f>VLOOKUP(Coffee_data[[#This Row],[Area Code]],Location!$B$1:$E$157,4,FALSE)</f>
        <v>Major Market</v>
      </c>
      <c r="R3146" s="56" t="str">
        <f>HLOOKUP(Coffee_data[[#This Row],[ProductId]],Product!$B$4:$O$7,2,FALSE)</f>
        <v>Decaf</v>
      </c>
      <c r="S3146" s="56" t="str">
        <f>HLOOKUP(Coffee_data[[#This Row],[ProductId]],Product!$B$4:$O$7,3,FALSE)</f>
        <v>Herbal Tea</v>
      </c>
      <c r="T3146" s="56" t="str">
        <f>HLOOKUP(Coffee_data[[#This Row],[ProductId]],Product!$B$4:$O$7,4,FALSE)</f>
        <v>Mint</v>
      </c>
    </row>
    <row r="3147" spans="1:20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81</v>
      </c>
      <c r="J3147">
        <v>110</v>
      </c>
      <c r="K3147">
        <v>169</v>
      </c>
      <c r="L3147">
        <v>951</v>
      </c>
      <c r="M3147">
        <v>11</v>
      </c>
      <c r="N3147" s="2">
        <v>42155</v>
      </c>
      <c r="O3147" s="19" t="str">
        <f>VLOOKUP(Coffee_data[[#This Row],[Area Code]],Location!$B$1:$E$157,2,FALSE)</f>
        <v>California</v>
      </c>
      <c r="P3147" s="19" t="str">
        <f>VLOOKUP(Coffee_data[[#This Row],[Area Code]],Location!$B$1:$E$157,3,FALSE)</f>
        <v>West</v>
      </c>
      <c r="Q3147" s="19" t="str">
        <f>VLOOKUP(Coffee_data[[#This Row],[Area Code]],Location!$B$1:$E$157,4,FALSE)</f>
        <v>Major Market</v>
      </c>
      <c r="R3147" s="56" t="str">
        <f>HLOOKUP(Coffee_data[[#This Row],[ProductId]],Product!$B$4:$O$7,2,FALSE)</f>
        <v>Regular</v>
      </c>
      <c r="S3147" s="56" t="str">
        <f>HLOOKUP(Coffee_data[[#This Row],[ProductId]],Product!$B$4:$O$7,3,FALSE)</f>
        <v>Tea</v>
      </c>
      <c r="T3147" s="56" t="str">
        <f>HLOOKUP(Coffee_data[[#This Row],[ProductId]],Product!$B$4:$O$7,4,FALSE)</f>
        <v>Darjeeling</v>
      </c>
    </row>
    <row r="3148" spans="1:20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72</v>
      </c>
      <c r="J3148">
        <v>90</v>
      </c>
      <c r="K3148">
        <v>138</v>
      </c>
      <c r="L3148">
        <v>925</v>
      </c>
      <c r="M3148">
        <v>12</v>
      </c>
      <c r="N3148" s="2">
        <v>42155</v>
      </c>
      <c r="O3148" s="19" t="str">
        <f>VLOOKUP(Coffee_data[[#This Row],[Area Code]],Location!$B$1:$E$157,2,FALSE)</f>
        <v>California</v>
      </c>
      <c r="P3148" s="19" t="str">
        <f>VLOOKUP(Coffee_data[[#This Row],[Area Code]],Location!$B$1:$E$157,3,FALSE)</f>
        <v>West</v>
      </c>
      <c r="Q3148" s="19" t="str">
        <f>VLOOKUP(Coffee_data[[#This Row],[Area Code]],Location!$B$1:$E$157,4,FALSE)</f>
        <v>Major Market</v>
      </c>
      <c r="R3148" s="56" t="str">
        <f>HLOOKUP(Coffee_data[[#This Row],[ProductId]],Product!$B$4:$O$7,2,FALSE)</f>
        <v>Regular</v>
      </c>
      <c r="S3148" s="56" t="str">
        <f>HLOOKUP(Coffee_data[[#This Row],[ProductId]],Product!$B$4:$O$7,3,FALSE)</f>
        <v>Tea</v>
      </c>
      <c r="T3148" s="56" t="str">
        <f>HLOOKUP(Coffee_data[[#This Row],[ProductId]],Product!$B$4:$O$7,4,FALSE)</f>
        <v>Earl Grey</v>
      </c>
    </row>
    <row r="3149" spans="1:20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17</v>
      </c>
      <c r="J3149">
        <v>60</v>
      </c>
      <c r="K3149">
        <v>90</v>
      </c>
      <c r="L3149">
        <v>949</v>
      </c>
      <c r="M3149">
        <v>13</v>
      </c>
      <c r="N3149" s="2">
        <v>42155</v>
      </c>
      <c r="O3149" s="19" t="str">
        <f>VLOOKUP(Coffee_data[[#This Row],[Area Code]],Location!$B$1:$E$157,2,FALSE)</f>
        <v>California</v>
      </c>
      <c r="P3149" s="19" t="str">
        <f>VLOOKUP(Coffee_data[[#This Row],[Area Code]],Location!$B$1:$E$157,3,FALSE)</f>
        <v>West</v>
      </c>
      <c r="Q3149" s="19" t="str">
        <f>VLOOKUP(Coffee_data[[#This Row],[Area Code]],Location!$B$1:$E$157,4,FALSE)</f>
        <v>Major Market</v>
      </c>
      <c r="R3149" s="56" t="str">
        <f>HLOOKUP(Coffee_data[[#This Row],[ProductId]],Product!$B$4:$O$7,2,FALSE)</f>
        <v>Regular</v>
      </c>
      <c r="S3149" s="56" t="str">
        <f>HLOOKUP(Coffee_data[[#This Row],[ProductId]],Product!$B$4:$O$7,3,FALSE)</f>
        <v>Tea</v>
      </c>
      <c r="T3149" s="56" t="str">
        <f>HLOOKUP(Coffee_data[[#This Row],[ProductId]],Product!$B$4:$O$7,4,FALSE)</f>
        <v>Green Tea</v>
      </c>
    </row>
    <row r="3150" spans="1:20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191</v>
      </c>
      <c r="J3150">
        <v>260</v>
      </c>
      <c r="K3150">
        <v>500</v>
      </c>
      <c r="L3150">
        <v>510</v>
      </c>
      <c r="M3150">
        <v>4</v>
      </c>
      <c r="N3150" s="2">
        <v>42155</v>
      </c>
      <c r="O3150" s="19" t="str">
        <f>VLOOKUP(Coffee_data[[#This Row],[Area Code]],Location!$B$1:$E$157,2,FALSE)</f>
        <v>California</v>
      </c>
      <c r="P3150" s="19" t="str">
        <f>VLOOKUP(Coffee_data[[#This Row],[Area Code]],Location!$B$1:$E$157,3,FALSE)</f>
        <v>West</v>
      </c>
      <c r="Q3150" s="19" t="str">
        <f>VLOOKUP(Coffee_data[[#This Row],[Area Code]],Location!$B$1:$E$157,4,FALSE)</f>
        <v>Major Market</v>
      </c>
      <c r="R3150" s="56" t="str">
        <f>HLOOKUP(Coffee_data[[#This Row],[ProductId]],Product!$B$4:$O$7,2,FALSE)</f>
        <v>Regular</v>
      </c>
      <c r="S3150" s="56" t="str">
        <f>HLOOKUP(Coffee_data[[#This Row],[ProductId]],Product!$B$4:$O$7,3,FALSE)</f>
        <v>Espresso</v>
      </c>
      <c r="T3150" s="56" t="str">
        <f>HLOOKUP(Coffee_data[[#This Row],[ProductId]],Product!$B$4:$O$7,4,FALSE)</f>
        <v>Caffe Latte</v>
      </c>
    </row>
    <row r="3151" spans="1:20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121</v>
      </c>
      <c r="J3151">
        <v>200</v>
      </c>
      <c r="K3151">
        <v>330</v>
      </c>
      <c r="L3151">
        <v>650</v>
      </c>
      <c r="M3151">
        <v>5</v>
      </c>
      <c r="N3151" s="2">
        <v>42155</v>
      </c>
      <c r="O3151" s="19" t="str">
        <f>VLOOKUP(Coffee_data[[#This Row],[Area Code]],Location!$B$1:$E$157,2,FALSE)</f>
        <v>California</v>
      </c>
      <c r="P3151" s="19" t="str">
        <f>VLOOKUP(Coffee_data[[#This Row],[Area Code]],Location!$B$1:$E$157,3,FALSE)</f>
        <v>West</v>
      </c>
      <c r="Q3151" s="19" t="str">
        <f>VLOOKUP(Coffee_data[[#This Row],[Area Code]],Location!$B$1:$E$157,4,FALSE)</f>
        <v>Major Market</v>
      </c>
      <c r="R3151" s="56" t="str">
        <f>HLOOKUP(Coffee_data[[#This Row],[ProductId]],Product!$B$4:$O$7,2,FALSE)</f>
        <v>Regular</v>
      </c>
      <c r="S3151" s="56" t="str">
        <f>HLOOKUP(Coffee_data[[#This Row],[ProductId]],Product!$B$4:$O$7,3,FALSE)</f>
        <v>Espresso</v>
      </c>
      <c r="T3151" s="56" t="str">
        <f>HLOOKUP(Coffee_data[[#This Row],[ProductId]],Product!$B$4:$O$7,4,FALSE)</f>
        <v>Caffe Mocha</v>
      </c>
    </row>
    <row r="3152" spans="1:20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239</v>
      </c>
      <c r="J3152">
        <v>340</v>
      </c>
      <c r="K3152">
        <v>600</v>
      </c>
      <c r="L3152">
        <v>661</v>
      </c>
      <c r="M3152">
        <v>6</v>
      </c>
      <c r="N3152" s="2">
        <v>42155</v>
      </c>
      <c r="O3152" s="19" t="str">
        <f>VLOOKUP(Coffee_data[[#This Row],[Area Code]],Location!$B$1:$E$157,2,FALSE)</f>
        <v>California</v>
      </c>
      <c r="P3152" s="19" t="str">
        <f>VLOOKUP(Coffee_data[[#This Row],[Area Code]],Location!$B$1:$E$157,3,FALSE)</f>
        <v>West</v>
      </c>
      <c r="Q3152" s="19" t="str">
        <f>VLOOKUP(Coffee_data[[#This Row],[Area Code]],Location!$B$1:$E$157,4,FALSE)</f>
        <v>Major Market</v>
      </c>
      <c r="R3152" s="56" t="str">
        <f>HLOOKUP(Coffee_data[[#This Row],[ProductId]],Product!$B$4:$O$7,2,FALSE)</f>
        <v>Decaf</v>
      </c>
      <c r="S3152" s="56" t="str">
        <f>HLOOKUP(Coffee_data[[#This Row],[ProductId]],Product!$B$4:$O$7,3,FALSE)</f>
        <v>Espresso</v>
      </c>
      <c r="T3152" s="56" t="str">
        <f>HLOOKUP(Coffee_data[[#This Row],[ProductId]],Product!$B$4:$O$7,4,FALSE)</f>
        <v>Decaf Espresso</v>
      </c>
    </row>
    <row r="3153" spans="1:20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153</v>
      </c>
      <c r="J3153">
        <v>-50</v>
      </c>
      <c r="K3153">
        <v>119</v>
      </c>
      <c r="L3153">
        <v>650</v>
      </c>
      <c r="M3153">
        <v>1</v>
      </c>
      <c r="N3153" s="2">
        <v>42155</v>
      </c>
      <c r="O3153" s="19" t="str">
        <f>VLOOKUP(Coffee_data[[#This Row],[Area Code]],Location!$B$1:$E$157,2,FALSE)</f>
        <v>California</v>
      </c>
      <c r="P3153" s="19" t="str">
        <f>VLOOKUP(Coffee_data[[#This Row],[Area Code]],Location!$B$1:$E$157,3,FALSE)</f>
        <v>West</v>
      </c>
      <c r="Q3153" s="19" t="str">
        <f>VLOOKUP(Coffee_data[[#This Row],[Area Code]],Location!$B$1:$E$157,4,FALSE)</f>
        <v>Major Market</v>
      </c>
      <c r="R3153" s="56" t="str">
        <f>HLOOKUP(Coffee_data[[#This Row],[ProductId]],Product!$B$4:$O$7,2,FALSE)</f>
        <v>Regular</v>
      </c>
      <c r="S3153" s="56" t="str">
        <f>HLOOKUP(Coffee_data[[#This Row],[ProductId]],Product!$B$4:$O$7,3,FALSE)</f>
        <v>Coffee</v>
      </c>
      <c r="T3153" s="56" t="str">
        <f>HLOOKUP(Coffee_data[[#This Row],[ProductId]],Product!$B$4:$O$7,4,FALSE)</f>
        <v>Amaretto</v>
      </c>
    </row>
    <row r="3154" spans="1:20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1108</v>
      </c>
      <c r="L3154">
        <v>530</v>
      </c>
      <c r="M3154">
        <v>2</v>
      </c>
      <c r="N3154" s="2">
        <v>42155</v>
      </c>
      <c r="O3154" s="19" t="str">
        <f>VLOOKUP(Coffee_data[[#This Row],[Area Code]],Location!$B$1:$E$157,2,FALSE)</f>
        <v>California</v>
      </c>
      <c r="P3154" s="19" t="str">
        <f>VLOOKUP(Coffee_data[[#This Row],[Area Code]],Location!$B$1:$E$157,3,FALSE)</f>
        <v>West</v>
      </c>
      <c r="Q3154" s="19" t="str">
        <f>VLOOKUP(Coffee_data[[#This Row],[Area Code]],Location!$B$1:$E$157,4,FALSE)</f>
        <v>Major Market</v>
      </c>
      <c r="R3154" s="56" t="str">
        <f>HLOOKUP(Coffee_data[[#This Row],[ProductId]],Product!$B$4:$O$7,2,FALSE)</f>
        <v>Regular</v>
      </c>
      <c r="S3154" s="56" t="str">
        <f>HLOOKUP(Coffee_data[[#This Row],[ProductId]],Product!$B$4:$O$7,3,FALSE)</f>
        <v>Coffee</v>
      </c>
      <c r="T3154" s="56" t="str">
        <f>HLOOKUP(Coffee_data[[#This Row],[ProductId]],Product!$B$4:$O$7,4,FALSE)</f>
        <v>Columbian</v>
      </c>
    </row>
    <row r="3155" spans="1:20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202</v>
      </c>
      <c r="J3155">
        <v>-40</v>
      </c>
      <c r="K3155">
        <v>207</v>
      </c>
      <c r="L3155">
        <v>925</v>
      </c>
      <c r="M3155">
        <v>3</v>
      </c>
      <c r="N3155" s="2">
        <v>42155</v>
      </c>
      <c r="O3155" s="19" t="str">
        <f>VLOOKUP(Coffee_data[[#This Row],[Area Code]],Location!$B$1:$E$157,2,FALSE)</f>
        <v>California</v>
      </c>
      <c r="P3155" s="19" t="str">
        <f>VLOOKUP(Coffee_data[[#This Row],[Area Code]],Location!$B$1:$E$157,3,FALSE)</f>
        <v>West</v>
      </c>
      <c r="Q3155" s="19" t="str">
        <f>VLOOKUP(Coffee_data[[#This Row],[Area Code]],Location!$B$1:$E$157,4,FALSE)</f>
        <v>Major Market</v>
      </c>
      <c r="R3155" s="56" t="str">
        <f>HLOOKUP(Coffee_data[[#This Row],[ProductId]],Product!$B$4:$O$7,2,FALSE)</f>
        <v>Decaf</v>
      </c>
      <c r="S3155" s="56" t="str">
        <f>HLOOKUP(Coffee_data[[#This Row],[ProductId]],Product!$B$4:$O$7,3,FALSE)</f>
        <v>Coffee</v>
      </c>
      <c r="T3155" s="56" t="str">
        <f>HLOOKUP(Coffee_data[[#This Row],[ProductId]],Product!$B$4:$O$7,4,FALSE)</f>
        <v>Decaf Irish Cream</v>
      </c>
    </row>
    <row r="3156" spans="1:20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166</v>
      </c>
      <c r="J3156">
        <v>180</v>
      </c>
      <c r="K3156">
        <v>300</v>
      </c>
      <c r="L3156">
        <v>775</v>
      </c>
      <c r="M3156">
        <v>8</v>
      </c>
      <c r="N3156" s="2">
        <v>42155</v>
      </c>
      <c r="O3156" s="19" t="str">
        <f>VLOOKUP(Coffee_data[[#This Row],[Area Code]],Location!$B$1:$E$157,2,FALSE)</f>
        <v>Nevada</v>
      </c>
      <c r="P3156" s="19" t="str">
        <f>VLOOKUP(Coffee_data[[#This Row],[Area Code]],Location!$B$1:$E$157,3,FALSE)</f>
        <v>West</v>
      </c>
      <c r="Q3156" s="19" t="str">
        <f>VLOOKUP(Coffee_data[[#This Row],[Area Code]],Location!$B$1:$E$157,4,FALSE)</f>
        <v>Small Market</v>
      </c>
      <c r="R3156" s="56" t="str">
        <f>HLOOKUP(Coffee_data[[#This Row],[ProductId]],Product!$B$4:$O$7,2,FALSE)</f>
        <v>Decaf</v>
      </c>
      <c r="S3156" s="56" t="str">
        <f>HLOOKUP(Coffee_data[[#This Row],[ProductId]],Product!$B$4:$O$7,3,FALSE)</f>
        <v>Herbal Tea</v>
      </c>
      <c r="T3156" s="56" t="str">
        <f>HLOOKUP(Coffee_data[[#This Row],[ProductId]],Product!$B$4:$O$7,4,FALSE)</f>
        <v>Chamomile</v>
      </c>
    </row>
    <row r="3157" spans="1:20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100</v>
      </c>
      <c r="J3157">
        <v>250</v>
      </c>
      <c r="K3157">
        <v>411</v>
      </c>
      <c r="L3157">
        <v>702</v>
      </c>
      <c r="M3157">
        <v>9</v>
      </c>
      <c r="N3157" s="2">
        <v>42155</v>
      </c>
      <c r="O3157" s="19" t="str">
        <f>VLOOKUP(Coffee_data[[#This Row],[Area Code]],Location!$B$1:$E$157,2,FALSE)</f>
        <v>Nevada</v>
      </c>
      <c r="P3157" s="19" t="str">
        <f>VLOOKUP(Coffee_data[[#This Row],[Area Code]],Location!$B$1:$E$157,3,FALSE)</f>
        <v>West</v>
      </c>
      <c r="Q3157" s="19" t="str">
        <f>VLOOKUP(Coffee_data[[#This Row],[Area Code]],Location!$B$1:$E$157,4,FALSE)</f>
        <v>Small Market</v>
      </c>
      <c r="R3157" s="56" t="str">
        <f>HLOOKUP(Coffee_data[[#This Row],[ProductId]],Product!$B$4:$O$7,2,FALSE)</f>
        <v>Decaf</v>
      </c>
      <c r="S3157" s="56" t="str">
        <f>HLOOKUP(Coffee_data[[#This Row],[ProductId]],Product!$B$4:$O$7,3,FALSE)</f>
        <v>Herbal Tea</v>
      </c>
      <c r="T3157" s="56" t="str">
        <f>HLOOKUP(Coffee_data[[#This Row],[ProductId]],Product!$B$4:$O$7,4,FALSE)</f>
        <v>Lemon</v>
      </c>
    </row>
    <row r="3158" spans="1:20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163</v>
      </c>
      <c r="J3158">
        <v>180</v>
      </c>
      <c r="K3158">
        <v>310</v>
      </c>
      <c r="L3158">
        <v>775</v>
      </c>
      <c r="M3158">
        <v>10</v>
      </c>
      <c r="N3158" s="2">
        <v>42155</v>
      </c>
      <c r="O3158" s="19" t="str">
        <f>VLOOKUP(Coffee_data[[#This Row],[Area Code]],Location!$B$1:$E$157,2,FALSE)</f>
        <v>Nevada</v>
      </c>
      <c r="P3158" s="19" t="str">
        <f>VLOOKUP(Coffee_data[[#This Row],[Area Code]],Location!$B$1:$E$157,3,FALSE)</f>
        <v>West</v>
      </c>
      <c r="Q3158" s="19" t="str">
        <f>VLOOKUP(Coffee_data[[#This Row],[Area Code]],Location!$B$1:$E$157,4,FALSE)</f>
        <v>Small Market</v>
      </c>
      <c r="R3158" s="56" t="str">
        <f>HLOOKUP(Coffee_data[[#This Row],[ProductId]],Product!$B$4:$O$7,2,FALSE)</f>
        <v>Decaf</v>
      </c>
      <c r="S3158" s="56" t="str">
        <f>HLOOKUP(Coffee_data[[#This Row],[ProductId]],Product!$B$4:$O$7,3,FALSE)</f>
        <v>Herbal Tea</v>
      </c>
      <c r="T3158" s="56" t="str">
        <f>HLOOKUP(Coffee_data[[#This Row],[ProductId]],Product!$B$4:$O$7,4,FALSE)</f>
        <v>Mint</v>
      </c>
    </row>
    <row r="3159" spans="1:20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155</v>
      </c>
      <c r="J3159">
        <v>260</v>
      </c>
      <c r="K3159">
        <v>419</v>
      </c>
      <c r="L3159">
        <v>702</v>
      </c>
      <c r="M3159">
        <v>11</v>
      </c>
      <c r="N3159" s="2">
        <v>42155</v>
      </c>
      <c r="O3159" s="19" t="str">
        <f>VLOOKUP(Coffee_data[[#This Row],[Area Code]],Location!$B$1:$E$157,2,FALSE)</f>
        <v>Nevada</v>
      </c>
      <c r="P3159" s="19" t="str">
        <f>VLOOKUP(Coffee_data[[#This Row],[Area Code]],Location!$B$1:$E$157,3,FALSE)</f>
        <v>West</v>
      </c>
      <c r="Q3159" s="19" t="str">
        <f>VLOOKUP(Coffee_data[[#This Row],[Area Code]],Location!$B$1:$E$157,4,FALSE)</f>
        <v>Small Market</v>
      </c>
      <c r="R3159" s="56" t="str">
        <f>HLOOKUP(Coffee_data[[#This Row],[ProductId]],Product!$B$4:$O$7,2,FALSE)</f>
        <v>Regular</v>
      </c>
      <c r="S3159" s="56" t="str">
        <f>HLOOKUP(Coffee_data[[#This Row],[ProductId]],Product!$B$4:$O$7,3,FALSE)</f>
        <v>Tea</v>
      </c>
      <c r="T3159" s="56" t="str">
        <f>HLOOKUP(Coffee_data[[#This Row],[ProductId]],Product!$B$4:$O$7,4,FALSE)</f>
        <v>Darjeeling</v>
      </c>
    </row>
    <row r="3160" spans="1:20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42155</v>
      </c>
      <c r="O3160" s="19" t="str">
        <f>VLOOKUP(Coffee_data[[#This Row],[Area Code]],Location!$B$1:$E$157,2,FALSE)</f>
        <v>Nevada</v>
      </c>
      <c r="P3160" s="19" t="str">
        <f>VLOOKUP(Coffee_data[[#This Row],[Area Code]],Location!$B$1:$E$157,3,FALSE)</f>
        <v>West</v>
      </c>
      <c r="Q3160" s="19" t="str">
        <f>VLOOKUP(Coffee_data[[#This Row],[Area Code]],Location!$B$1:$E$157,4,FALSE)</f>
        <v>Small Market</v>
      </c>
      <c r="R3160" s="56" t="str">
        <f>HLOOKUP(Coffee_data[[#This Row],[ProductId]],Product!$B$4:$O$7,2,FALSE)</f>
        <v>Regular</v>
      </c>
      <c r="S3160" s="56" t="str">
        <f>HLOOKUP(Coffee_data[[#This Row],[ProductId]],Product!$B$4:$O$7,3,FALSE)</f>
        <v>Tea</v>
      </c>
      <c r="T3160" s="56" t="str">
        <f>HLOOKUP(Coffee_data[[#This Row],[ProductId]],Product!$B$4:$O$7,4,FALSE)</f>
        <v>Earl Grey</v>
      </c>
    </row>
    <row r="3161" spans="1:20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13</v>
      </c>
      <c r="L3161">
        <v>775</v>
      </c>
      <c r="M3161">
        <v>13</v>
      </c>
      <c r="N3161" s="2">
        <v>42155</v>
      </c>
      <c r="O3161" s="19" t="str">
        <f>VLOOKUP(Coffee_data[[#This Row],[Area Code]],Location!$B$1:$E$157,2,FALSE)</f>
        <v>Nevada</v>
      </c>
      <c r="P3161" s="19" t="str">
        <f>VLOOKUP(Coffee_data[[#This Row],[Area Code]],Location!$B$1:$E$157,3,FALSE)</f>
        <v>West</v>
      </c>
      <c r="Q3161" s="19" t="str">
        <f>VLOOKUP(Coffee_data[[#This Row],[Area Code]],Location!$B$1:$E$157,4,FALSE)</f>
        <v>Small Market</v>
      </c>
      <c r="R3161" s="56" t="str">
        <f>HLOOKUP(Coffee_data[[#This Row],[ProductId]],Product!$B$4:$O$7,2,FALSE)</f>
        <v>Regular</v>
      </c>
      <c r="S3161" s="56" t="str">
        <f>HLOOKUP(Coffee_data[[#This Row],[ProductId]],Product!$B$4:$O$7,3,FALSE)</f>
        <v>Tea</v>
      </c>
      <c r="T3161" s="56" t="str">
        <f>HLOOKUP(Coffee_data[[#This Row],[ProductId]],Product!$B$4:$O$7,4,FALSE)</f>
        <v>Green Tea</v>
      </c>
    </row>
    <row r="3162" spans="1:20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44</v>
      </c>
      <c r="L3162">
        <v>775</v>
      </c>
      <c r="M3162">
        <v>4</v>
      </c>
      <c r="N3162" s="2">
        <v>42155</v>
      </c>
      <c r="O3162" s="19" t="str">
        <f>VLOOKUP(Coffee_data[[#This Row],[Area Code]],Location!$B$1:$E$157,2,FALSE)</f>
        <v>Nevada</v>
      </c>
      <c r="P3162" s="19" t="str">
        <f>VLOOKUP(Coffee_data[[#This Row],[Area Code]],Location!$B$1:$E$157,3,FALSE)</f>
        <v>West</v>
      </c>
      <c r="Q3162" s="19" t="str">
        <f>VLOOKUP(Coffee_data[[#This Row],[Area Code]],Location!$B$1:$E$157,4,FALSE)</f>
        <v>Small Market</v>
      </c>
      <c r="R3162" s="56" t="str">
        <f>HLOOKUP(Coffee_data[[#This Row],[ProductId]],Product!$B$4:$O$7,2,FALSE)</f>
        <v>Regular</v>
      </c>
      <c r="S3162" s="56" t="str">
        <f>HLOOKUP(Coffee_data[[#This Row],[ProductId]],Product!$B$4:$O$7,3,FALSE)</f>
        <v>Espresso</v>
      </c>
      <c r="T3162" s="56" t="str">
        <f>HLOOKUP(Coffee_data[[#This Row],[ProductId]],Product!$B$4:$O$7,4,FALSE)</f>
        <v>Caffe Latte</v>
      </c>
    </row>
    <row r="3163" spans="1:20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45</v>
      </c>
      <c r="L3163">
        <v>702</v>
      </c>
      <c r="M3163">
        <v>5</v>
      </c>
      <c r="N3163" s="2">
        <v>42155</v>
      </c>
      <c r="O3163" s="19" t="str">
        <f>VLOOKUP(Coffee_data[[#This Row],[Area Code]],Location!$B$1:$E$157,2,FALSE)</f>
        <v>Nevada</v>
      </c>
      <c r="P3163" s="19" t="str">
        <f>VLOOKUP(Coffee_data[[#This Row],[Area Code]],Location!$B$1:$E$157,3,FALSE)</f>
        <v>West</v>
      </c>
      <c r="Q3163" s="19" t="str">
        <f>VLOOKUP(Coffee_data[[#This Row],[Area Code]],Location!$B$1:$E$157,4,FALSE)</f>
        <v>Small Market</v>
      </c>
      <c r="R3163" s="56" t="str">
        <f>HLOOKUP(Coffee_data[[#This Row],[ProductId]],Product!$B$4:$O$7,2,FALSE)</f>
        <v>Regular</v>
      </c>
      <c r="S3163" s="56" t="str">
        <f>HLOOKUP(Coffee_data[[#This Row],[ProductId]],Product!$B$4:$O$7,3,FALSE)</f>
        <v>Espresso</v>
      </c>
      <c r="T3163" s="56" t="str">
        <f>HLOOKUP(Coffee_data[[#This Row],[ProductId]],Product!$B$4:$O$7,4,FALSE)</f>
        <v>Caffe Mocha</v>
      </c>
    </row>
    <row r="3164" spans="1:20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42155</v>
      </c>
      <c r="O3164" s="19" t="str">
        <f>VLOOKUP(Coffee_data[[#This Row],[Area Code]],Location!$B$1:$E$157,2,FALSE)</f>
        <v>Nevada</v>
      </c>
      <c r="P3164" s="19" t="str">
        <f>VLOOKUP(Coffee_data[[#This Row],[Area Code]],Location!$B$1:$E$157,3,FALSE)</f>
        <v>West</v>
      </c>
      <c r="Q3164" s="19" t="str">
        <f>VLOOKUP(Coffee_data[[#This Row],[Area Code]],Location!$B$1:$E$157,4,FALSE)</f>
        <v>Small Market</v>
      </c>
      <c r="R3164" s="56" t="str">
        <f>HLOOKUP(Coffee_data[[#This Row],[ProductId]],Product!$B$4:$O$7,2,FALSE)</f>
        <v>Decaf</v>
      </c>
      <c r="S3164" s="56" t="str">
        <f>HLOOKUP(Coffee_data[[#This Row],[ProductId]],Product!$B$4:$O$7,3,FALSE)</f>
        <v>Espresso</v>
      </c>
      <c r="T3164" s="56" t="str">
        <f>HLOOKUP(Coffee_data[[#This Row],[ProductId]],Product!$B$4:$O$7,4,FALSE)</f>
        <v>Decaf Espresso</v>
      </c>
    </row>
    <row r="3165" spans="1:20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42155</v>
      </c>
      <c r="O3165" s="19" t="str">
        <f>VLOOKUP(Coffee_data[[#This Row],[Area Code]],Location!$B$1:$E$157,2,FALSE)</f>
        <v>Nevada</v>
      </c>
      <c r="P3165" s="19" t="str">
        <f>VLOOKUP(Coffee_data[[#This Row],[Area Code]],Location!$B$1:$E$157,3,FALSE)</f>
        <v>West</v>
      </c>
      <c r="Q3165" s="19" t="str">
        <f>VLOOKUP(Coffee_data[[#This Row],[Area Code]],Location!$B$1:$E$157,4,FALSE)</f>
        <v>Small Market</v>
      </c>
      <c r="R3165" s="56" t="str">
        <f>HLOOKUP(Coffee_data[[#This Row],[ProductId]],Product!$B$4:$O$7,2,FALSE)</f>
        <v>Regular</v>
      </c>
      <c r="S3165" s="56" t="str">
        <f>HLOOKUP(Coffee_data[[#This Row],[ProductId]],Product!$B$4:$O$7,3,FALSE)</f>
        <v>Coffee</v>
      </c>
      <c r="T3165" s="56" t="str">
        <f>HLOOKUP(Coffee_data[[#This Row],[ProductId]],Product!$B$4:$O$7,4,FALSE)</f>
        <v>Columbian</v>
      </c>
    </row>
    <row r="3166" spans="1:20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42155</v>
      </c>
      <c r="O3166" s="19" t="str">
        <f>VLOOKUP(Coffee_data[[#This Row],[Area Code]],Location!$B$1:$E$157,2,FALSE)</f>
        <v>Nevada</v>
      </c>
      <c r="P3166" s="19" t="str">
        <f>VLOOKUP(Coffee_data[[#This Row],[Area Code]],Location!$B$1:$E$157,3,FALSE)</f>
        <v>West</v>
      </c>
      <c r="Q3166" s="19" t="str">
        <f>VLOOKUP(Coffee_data[[#This Row],[Area Code]],Location!$B$1:$E$157,4,FALSE)</f>
        <v>Small Market</v>
      </c>
      <c r="R3166" s="56" t="str">
        <f>HLOOKUP(Coffee_data[[#This Row],[ProductId]],Product!$B$4:$O$7,2,FALSE)</f>
        <v>Decaf</v>
      </c>
      <c r="S3166" s="56" t="str">
        <f>HLOOKUP(Coffee_data[[#This Row],[ProductId]],Product!$B$4:$O$7,3,FALSE)</f>
        <v>Coffee</v>
      </c>
      <c r="T3166" s="56" t="str">
        <f>HLOOKUP(Coffee_data[[#This Row],[ProductId]],Product!$B$4:$O$7,4,FALSE)</f>
        <v>Decaf Irish Cream</v>
      </c>
    </row>
    <row r="3167" spans="1:20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68</v>
      </c>
      <c r="L3167">
        <v>541</v>
      </c>
      <c r="M3167">
        <v>8</v>
      </c>
      <c r="N3167" s="2">
        <v>42155</v>
      </c>
      <c r="O3167" s="19" t="str">
        <f>VLOOKUP(Coffee_data[[#This Row],[Area Code]],Location!$B$1:$E$157,2,FALSE)</f>
        <v>Oregon</v>
      </c>
      <c r="P3167" s="19" t="str">
        <f>VLOOKUP(Coffee_data[[#This Row],[Area Code]],Location!$B$1:$E$157,3,FALSE)</f>
        <v>West</v>
      </c>
      <c r="Q3167" s="19" t="str">
        <f>VLOOKUP(Coffee_data[[#This Row],[Area Code]],Location!$B$1:$E$157,4,FALSE)</f>
        <v>Small Market</v>
      </c>
      <c r="R3167" s="56" t="str">
        <f>HLOOKUP(Coffee_data[[#This Row],[ProductId]],Product!$B$4:$O$7,2,FALSE)</f>
        <v>Decaf</v>
      </c>
      <c r="S3167" s="56" t="str">
        <f>HLOOKUP(Coffee_data[[#This Row],[ProductId]],Product!$B$4:$O$7,3,FALSE)</f>
        <v>Herbal Tea</v>
      </c>
      <c r="T3167" s="56" t="str">
        <f>HLOOKUP(Coffee_data[[#This Row],[ProductId]],Product!$B$4:$O$7,4,FALSE)</f>
        <v>Chamomile</v>
      </c>
    </row>
    <row r="3168" spans="1:20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21</v>
      </c>
      <c r="J3168">
        <v>50</v>
      </c>
      <c r="K3168">
        <v>89</v>
      </c>
      <c r="L3168">
        <v>503</v>
      </c>
      <c r="M3168">
        <v>9</v>
      </c>
      <c r="N3168" s="2">
        <v>42155</v>
      </c>
      <c r="O3168" s="19" t="str">
        <f>VLOOKUP(Coffee_data[[#This Row],[Area Code]],Location!$B$1:$E$157,2,FALSE)</f>
        <v>Oregon</v>
      </c>
      <c r="P3168" s="19" t="str">
        <f>VLOOKUP(Coffee_data[[#This Row],[Area Code]],Location!$B$1:$E$157,3,FALSE)</f>
        <v>West</v>
      </c>
      <c r="Q3168" s="19" t="str">
        <f>VLOOKUP(Coffee_data[[#This Row],[Area Code]],Location!$B$1:$E$157,4,FALSE)</f>
        <v>Small Market</v>
      </c>
      <c r="R3168" s="56" t="str">
        <f>HLOOKUP(Coffee_data[[#This Row],[ProductId]],Product!$B$4:$O$7,2,FALSE)</f>
        <v>Decaf</v>
      </c>
      <c r="S3168" s="56" t="str">
        <f>HLOOKUP(Coffee_data[[#This Row],[ProductId]],Product!$B$4:$O$7,3,FALSE)</f>
        <v>Herbal Tea</v>
      </c>
      <c r="T3168" s="56" t="str">
        <f>HLOOKUP(Coffee_data[[#This Row],[ProductId]],Product!$B$4:$O$7,4,FALSE)</f>
        <v>Lemon</v>
      </c>
    </row>
    <row r="3169" spans="1:20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42155</v>
      </c>
      <c r="O3169" s="19" t="str">
        <f>VLOOKUP(Coffee_data[[#This Row],[Area Code]],Location!$B$1:$E$157,2,FALSE)</f>
        <v>Oregon</v>
      </c>
      <c r="P3169" s="19" t="str">
        <f>VLOOKUP(Coffee_data[[#This Row],[Area Code]],Location!$B$1:$E$157,3,FALSE)</f>
        <v>West</v>
      </c>
      <c r="Q3169" s="19" t="str">
        <f>VLOOKUP(Coffee_data[[#This Row],[Area Code]],Location!$B$1:$E$157,4,FALSE)</f>
        <v>Small Market</v>
      </c>
      <c r="R3169" s="56" t="str">
        <f>HLOOKUP(Coffee_data[[#This Row],[ProductId]],Product!$B$4:$O$7,2,FALSE)</f>
        <v>Regular</v>
      </c>
      <c r="S3169" s="56" t="str">
        <f>HLOOKUP(Coffee_data[[#This Row],[ProductId]],Product!$B$4:$O$7,3,FALSE)</f>
        <v>Tea</v>
      </c>
      <c r="T3169" s="56" t="str">
        <f>HLOOKUP(Coffee_data[[#This Row],[ProductId]],Product!$B$4:$O$7,4,FALSE)</f>
        <v>Darjeeling</v>
      </c>
    </row>
    <row r="3170" spans="1:20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192</v>
      </c>
      <c r="L3170">
        <v>503</v>
      </c>
      <c r="M3170">
        <v>12</v>
      </c>
      <c r="N3170" s="2">
        <v>42155</v>
      </c>
      <c r="O3170" s="19" t="str">
        <f>VLOOKUP(Coffee_data[[#This Row],[Area Code]],Location!$B$1:$E$157,2,FALSE)</f>
        <v>Oregon</v>
      </c>
      <c r="P3170" s="19" t="str">
        <f>VLOOKUP(Coffee_data[[#This Row],[Area Code]],Location!$B$1:$E$157,3,FALSE)</f>
        <v>West</v>
      </c>
      <c r="Q3170" s="19" t="str">
        <f>VLOOKUP(Coffee_data[[#This Row],[Area Code]],Location!$B$1:$E$157,4,FALSE)</f>
        <v>Small Market</v>
      </c>
      <c r="R3170" s="56" t="str">
        <f>HLOOKUP(Coffee_data[[#This Row],[ProductId]],Product!$B$4:$O$7,2,FALSE)</f>
        <v>Regular</v>
      </c>
      <c r="S3170" s="56" t="str">
        <f>HLOOKUP(Coffee_data[[#This Row],[ProductId]],Product!$B$4:$O$7,3,FALSE)</f>
        <v>Tea</v>
      </c>
      <c r="T3170" s="56" t="str">
        <f>HLOOKUP(Coffee_data[[#This Row],[ProductId]],Product!$B$4:$O$7,4,FALSE)</f>
        <v>Earl Grey</v>
      </c>
    </row>
    <row r="3171" spans="1:20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83</v>
      </c>
      <c r="J3171">
        <v>120</v>
      </c>
      <c r="K3171">
        <v>190</v>
      </c>
      <c r="L3171">
        <v>503</v>
      </c>
      <c r="M3171">
        <v>13</v>
      </c>
      <c r="N3171" s="2">
        <v>42155</v>
      </c>
      <c r="O3171" s="19" t="str">
        <f>VLOOKUP(Coffee_data[[#This Row],[Area Code]],Location!$B$1:$E$157,2,FALSE)</f>
        <v>Oregon</v>
      </c>
      <c r="P3171" s="19" t="str">
        <f>VLOOKUP(Coffee_data[[#This Row],[Area Code]],Location!$B$1:$E$157,3,FALSE)</f>
        <v>West</v>
      </c>
      <c r="Q3171" s="19" t="str">
        <f>VLOOKUP(Coffee_data[[#This Row],[Area Code]],Location!$B$1:$E$157,4,FALSE)</f>
        <v>Small Market</v>
      </c>
      <c r="R3171" s="56" t="str">
        <f>HLOOKUP(Coffee_data[[#This Row],[ProductId]],Product!$B$4:$O$7,2,FALSE)</f>
        <v>Regular</v>
      </c>
      <c r="S3171" s="56" t="str">
        <f>HLOOKUP(Coffee_data[[#This Row],[ProductId]],Product!$B$4:$O$7,3,FALSE)</f>
        <v>Tea</v>
      </c>
      <c r="T3171" s="56" t="str">
        <f>HLOOKUP(Coffee_data[[#This Row],[ProductId]],Product!$B$4:$O$7,4,FALSE)</f>
        <v>Green Tea</v>
      </c>
    </row>
    <row r="3172" spans="1:20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106</v>
      </c>
      <c r="L3172">
        <v>971</v>
      </c>
      <c r="M3172">
        <v>4</v>
      </c>
      <c r="N3172" s="2">
        <v>42155</v>
      </c>
      <c r="O3172" s="19" t="str">
        <f>VLOOKUP(Coffee_data[[#This Row],[Area Code]],Location!$B$1:$E$157,2,FALSE)</f>
        <v>Oregon</v>
      </c>
      <c r="P3172" s="19" t="str">
        <f>VLOOKUP(Coffee_data[[#This Row],[Area Code]],Location!$B$1:$E$157,3,FALSE)</f>
        <v>West</v>
      </c>
      <c r="Q3172" s="19" t="str">
        <f>VLOOKUP(Coffee_data[[#This Row],[Area Code]],Location!$B$1:$E$157,4,FALSE)</f>
        <v>Small Market</v>
      </c>
      <c r="R3172" s="56" t="str">
        <f>HLOOKUP(Coffee_data[[#This Row],[ProductId]],Product!$B$4:$O$7,2,FALSE)</f>
        <v>Regular</v>
      </c>
      <c r="S3172" s="56" t="str">
        <f>HLOOKUP(Coffee_data[[#This Row],[ProductId]],Product!$B$4:$O$7,3,FALSE)</f>
        <v>Espresso</v>
      </c>
      <c r="T3172" s="56" t="str">
        <f>HLOOKUP(Coffee_data[[#This Row],[ProductId]],Product!$B$4:$O$7,4,FALSE)</f>
        <v>Caffe Latte</v>
      </c>
    </row>
    <row r="3173" spans="1:20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105</v>
      </c>
      <c r="L3173">
        <v>541</v>
      </c>
      <c r="M3173">
        <v>5</v>
      </c>
      <c r="N3173" s="2">
        <v>42155</v>
      </c>
      <c r="O3173" s="19" t="str">
        <f>VLOOKUP(Coffee_data[[#This Row],[Area Code]],Location!$B$1:$E$157,2,FALSE)</f>
        <v>Oregon</v>
      </c>
      <c r="P3173" s="19" t="str">
        <f>VLOOKUP(Coffee_data[[#This Row],[Area Code]],Location!$B$1:$E$157,3,FALSE)</f>
        <v>West</v>
      </c>
      <c r="Q3173" s="19" t="str">
        <f>VLOOKUP(Coffee_data[[#This Row],[Area Code]],Location!$B$1:$E$157,4,FALSE)</f>
        <v>Small Market</v>
      </c>
      <c r="R3173" s="56" t="str">
        <f>HLOOKUP(Coffee_data[[#This Row],[ProductId]],Product!$B$4:$O$7,2,FALSE)</f>
        <v>Regular</v>
      </c>
      <c r="S3173" s="56" t="str">
        <f>HLOOKUP(Coffee_data[[#This Row],[ProductId]],Product!$B$4:$O$7,3,FALSE)</f>
        <v>Espresso</v>
      </c>
      <c r="T3173" s="56" t="str">
        <f>HLOOKUP(Coffee_data[[#This Row],[ProductId]],Product!$B$4:$O$7,4,FALSE)</f>
        <v>Caffe Mocha</v>
      </c>
    </row>
    <row r="3174" spans="1:20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116</v>
      </c>
      <c r="J3174">
        <v>140</v>
      </c>
      <c r="K3174">
        <v>280</v>
      </c>
      <c r="L3174">
        <v>503</v>
      </c>
      <c r="M3174">
        <v>6</v>
      </c>
      <c r="N3174" s="2">
        <v>42155</v>
      </c>
      <c r="O3174" s="19" t="str">
        <f>VLOOKUP(Coffee_data[[#This Row],[Area Code]],Location!$B$1:$E$157,2,FALSE)</f>
        <v>Oregon</v>
      </c>
      <c r="P3174" s="19" t="str">
        <f>VLOOKUP(Coffee_data[[#This Row],[Area Code]],Location!$B$1:$E$157,3,FALSE)</f>
        <v>West</v>
      </c>
      <c r="Q3174" s="19" t="str">
        <f>VLOOKUP(Coffee_data[[#This Row],[Area Code]],Location!$B$1:$E$157,4,FALSE)</f>
        <v>Small Market</v>
      </c>
      <c r="R3174" s="56" t="str">
        <f>HLOOKUP(Coffee_data[[#This Row],[ProductId]],Product!$B$4:$O$7,2,FALSE)</f>
        <v>Decaf</v>
      </c>
      <c r="S3174" s="56" t="str">
        <f>HLOOKUP(Coffee_data[[#This Row],[ProductId]],Product!$B$4:$O$7,3,FALSE)</f>
        <v>Espresso</v>
      </c>
      <c r="T3174" s="56" t="str">
        <f>HLOOKUP(Coffee_data[[#This Row],[ProductId]],Product!$B$4:$O$7,4,FALSE)</f>
        <v>Decaf Espresso</v>
      </c>
    </row>
    <row r="3175" spans="1:20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49</v>
      </c>
      <c r="J3175">
        <v>80</v>
      </c>
      <c r="K3175">
        <v>131</v>
      </c>
      <c r="L3175">
        <v>503</v>
      </c>
      <c r="M3175">
        <v>1</v>
      </c>
      <c r="N3175" s="2">
        <v>42155</v>
      </c>
      <c r="O3175" s="19" t="str">
        <f>VLOOKUP(Coffee_data[[#This Row],[Area Code]],Location!$B$1:$E$157,2,FALSE)</f>
        <v>Oregon</v>
      </c>
      <c r="P3175" s="19" t="str">
        <f>VLOOKUP(Coffee_data[[#This Row],[Area Code]],Location!$B$1:$E$157,3,FALSE)</f>
        <v>West</v>
      </c>
      <c r="Q3175" s="19" t="str">
        <f>VLOOKUP(Coffee_data[[#This Row],[Area Code]],Location!$B$1:$E$157,4,FALSE)</f>
        <v>Small Market</v>
      </c>
      <c r="R3175" s="56" t="str">
        <f>HLOOKUP(Coffee_data[[#This Row],[ProductId]],Product!$B$4:$O$7,2,FALSE)</f>
        <v>Regular</v>
      </c>
      <c r="S3175" s="56" t="str">
        <f>HLOOKUP(Coffee_data[[#This Row],[ProductId]],Product!$B$4:$O$7,3,FALSE)</f>
        <v>Coffee</v>
      </c>
      <c r="T3175" s="56" t="str">
        <f>HLOOKUP(Coffee_data[[#This Row],[ProductId]],Product!$B$4:$O$7,4,FALSE)</f>
        <v>Amaretto</v>
      </c>
    </row>
    <row r="3176" spans="1:20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42155</v>
      </c>
      <c r="O3176" s="19" t="str">
        <f>VLOOKUP(Coffee_data[[#This Row],[Area Code]],Location!$B$1:$E$157,2,FALSE)</f>
        <v>Oregon</v>
      </c>
      <c r="P3176" s="19" t="str">
        <f>VLOOKUP(Coffee_data[[#This Row],[Area Code]],Location!$B$1:$E$157,3,FALSE)</f>
        <v>West</v>
      </c>
      <c r="Q3176" s="19" t="str">
        <f>VLOOKUP(Coffee_data[[#This Row],[Area Code]],Location!$B$1:$E$157,4,FALSE)</f>
        <v>Small Market</v>
      </c>
      <c r="R3176" s="56" t="str">
        <f>HLOOKUP(Coffee_data[[#This Row],[ProductId]],Product!$B$4:$O$7,2,FALSE)</f>
        <v>Regular</v>
      </c>
      <c r="S3176" s="56" t="str">
        <f>HLOOKUP(Coffee_data[[#This Row],[ProductId]],Product!$B$4:$O$7,3,FALSE)</f>
        <v>Coffee</v>
      </c>
      <c r="T3176" s="56" t="str">
        <f>HLOOKUP(Coffee_data[[#This Row],[ProductId]],Product!$B$4:$O$7,4,FALSE)</f>
        <v>Columbian</v>
      </c>
    </row>
    <row r="3177" spans="1:20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37</v>
      </c>
      <c r="J3177">
        <v>70</v>
      </c>
      <c r="K3177">
        <v>113</v>
      </c>
      <c r="L3177">
        <v>503</v>
      </c>
      <c r="M3177">
        <v>3</v>
      </c>
      <c r="N3177" s="2">
        <v>42155</v>
      </c>
      <c r="O3177" s="19" t="str">
        <f>VLOOKUP(Coffee_data[[#This Row],[Area Code]],Location!$B$1:$E$157,2,FALSE)</f>
        <v>Oregon</v>
      </c>
      <c r="P3177" s="19" t="str">
        <f>VLOOKUP(Coffee_data[[#This Row],[Area Code]],Location!$B$1:$E$157,3,FALSE)</f>
        <v>West</v>
      </c>
      <c r="Q3177" s="19" t="str">
        <f>VLOOKUP(Coffee_data[[#This Row],[Area Code]],Location!$B$1:$E$157,4,FALSE)</f>
        <v>Small Market</v>
      </c>
      <c r="R3177" s="56" t="str">
        <f>HLOOKUP(Coffee_data[[#This Row],[ProductId]],Product!$B$4:$O$7,2,FALSE)</f>
        <v>Decaf</v>
      </c>
      <c r="S3177" s="56" t="str">
        <f>HLOOKUP(Coffee_data[[#This Row],[ProductId]],Product!$B$4:$O$7,3,FALSE)</f>
        <v>Coffee</v>
      </c>
      <c r="T3177" s="56" t="str">
        <f>HLOOKUP(Coffee_data[[#This Row],[ProductId]],Product!$B$4:$O$7,4,FALSE)</f>
        <v>Decaf Irish Cream</v>
      </c>
    </row>
    <row r="3178" spans="1:20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78</v>
      </c>
      <c r="J3178">
        <v>130</v>
      </c>
      <c r="K3178">
        <v>208</v>
      </c>
      <c r="L3178">
        <v>253</v>
      </c>
      <c r="M3178">
        <v>8</v>
      </c>
      <c r="N3178" s="2">
        <v>42155</v>
      </c>
      <c r="O3178" s="19" t="str">
        <f>VLOOKUP(Coffee_data[[#This Row],[Area Code]],Location!$B$1:$E$157,2,FALSE)</f>
        <v>Washington</v>
      </c>
      <c r="P3178" s="19" t="str">
        <f>VLOOKUP(Coffee_data[[#This Row],[Area Code]],Location!$B$1:$E$157,3,FALSE)</f>
        <v>West</v>
      </c>
      <c r="Q3178" s="19" t="str">
        <f>VLOOKUP(Coffee_data[[#This Row],[Area Code]],Location!$B$1:$E$157,4,FALSE)</f>
        <v>Small Market</v>
      </c>
      <c r="R3178" s="56" t="str">
        <f>HLOOKUP(Coffee_data[[#This Row],[ProductId]],Product!$B$4:$O$7,2,FALSE)</f>
        <v>Decaf</v>
      </c>
      <c r="S3178" s="56" t="str">
        <f>HLOOKUP(Coffee_data[[#This Row],[ProductId]],Product!$B$4:$O$7,3,FALSE)</f>
        <v>Herbal Tea</v>
      </c>
      <c r="T3178" s="56" t="str">
        <f>HLOOKUP(Coffee_data[[#This Row],[ProductId]],Product!$B$4:$O$7,4,FALSE)</f>
        <v>Chamomile</v>
      </c>
    </row>
    <row r="3179" spans="1:20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39</v>
      </c>
      <c r="J3179">
        <v>60</v>
      </c>
      <c r="K3179">
        <v>90</v>
      </c>
      <c r="L3179">
        <v>253</v>
      </c>
      <c r="M3179">
        <v>9</v>
      </c>
      <c r="N3179" s="2">
        <v>42155</v>
      </c>
      <c r="O3179" s="19" t="str">
        <f>VLOOKUP(Coffee_data[[#This Row],[Area Code]],Location!$B$1:$E$157,2,FALSE)</f>
        <v>Washington</v>
      </c>
      <c r="P3179" s="19" t="str">
        <f>VLOOKUP(Coffee_data[[#This Row],[Area Code]],Location!$B$1:$E$157,3,FALSE)</f>
        <v>West</v>
      </c>
      <c r="Q3179" s="19" t="str">
        <f>VLOOKUP(Coffee_data[[#This Row],[Area Code]],Location!$B$1:$E$157,4,FALSE)</f>
        <v>Small Market</v>
      </c>
      <c r="R3179" s="56" t="str">
        <f>HLOOKUP(Coffee_data[[#This Row],[ProductId]],Product!$B$4:$O$7,2,FALSE)</f>
        <v>Decaf</v>
      </c>
      <c r="S3179" s="56" t="str">
        <f>HLOOKUP(Coffee_data[[#This Row],[ProductId]],Product!$B$4:$O$7,3,FALSE)</f>
        <v>Herbal Tea</v>
      </c>
      <c r="T3179" s="56" t="str">
        <f>HLOOKUP(Coffee_data[[#This Row],[ProductId]],Product!$B$4:$O$7,4,FALSE)</f>
        <v>Lemon</v>
      </c>
    </row>
    <row r="3180" spans="1:20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41</v>
      </c>
      <c r="J3180">
        <v>50</v>
      </c>
      <c r="K3180">
        <v>69</v>
      </c>
      <c r="L3180">
        <v>206</v>
      </c>
      <c r="M3180">
        <v>11</v>
      </c>
      <c r="N3180" s="2">
        <v>42155</v>
      </c>
      <c r="O3180" s="19" t="str">
        <f>VLOOKUP(Coffee_data[[#This Row],[Area Code]],Location!$B$1:$E$157,2,FALSE)</f>
        <v>Washington</v>
      </c>
      <c r="P3180" s="19" t="str">
        <f>VLOOKUP(Coffee_data[[#This Row],[Area Code]],Location!$B$1:$E$157,3,FALSE)</f>
        <v>West</v>
      </c>
      <c r="Q3180" s="19" t="str">
        <f>VLOOKUP(Coffee_data[[#This Row],[Area Code]],Location!$B$1:$E$157,4,FALSE)</f>
        <v>Small Market</v>
      </c>
      <c r="R3180" s="56" t="str">
        <f>HLOOKUP(Coffee_data[[#This Row],[ProductId]],Product!$B$4:$O$7,2,FALSE)</f>
        <v>Regular</v>
      </c>
      <c r="S3180" s="56" t="str">
        <f>HLOOKUP(Coffee_data[[#This Row],[ProductId]],Product!$B$4:$O$7,3,FALSE)</f>
        <v>Tea</v>
      </c>
      <c r="T3180" s="56" t="str">
        <f>HLOOKUP(Coffee_data[[#This Row],[ProductId]],Product!$B$4:$O$7,4,FALSE)</f>
        <v>Darjeeling</v>
      </c>
    </row>
    <row r="3181" spans="1:20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42155</v>
      </c>
      <c r="O3181" s="19" t="str">
        <f>VLOOKUP(Coffee_data[[#This Row],[Area Code]],Location!$B$1:$E$157,2,FALSE)</f>
        <v>Washington</v>
      </c>
      <c r="P3181" s="19" t="str">
        <f>VLOOKUP(Coffee_data[[#This Row],[Area Code]],Location!$B$1:$E$157,3,FALSE)</f>
        <v>West</v>
      </c>
      <c r="Q3181" s="19" t="str">
        <f>VLOOKUP(Coffee_data[[#This Row],[Area Code]],Location!$B$1:$E$157,4,FALSE)</f>
        <v>Small Market</v>
      </c>
      <c r="R3181" s="56" t="str">
        <f>HLOOKUP(Coffee_data[[#This Row],[ProductId]],Product!$B$4:$O$7,2,FALSE)</f>
        <v>Regular</v>
      </c>
      <c r="S3181" s="56" t="str">
        <f>HLOOKUP(Coffee_data[[#This Row],[ProductId]],Product!$B$4:$O$7,3,FALSE)</f>
        <v>Tea</v>
      </c>
      <c r="T3181" s="56" t="str">
        <f>HLOOKUP(Coffee_data[[#This Row],[ProductId]],Product!$B$4:$O$7,4,FALSE)</f>
        <v>Earl Grey</v>
      </c>
    </row>
    <row r="3182" spans="1:20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42155</v>
      </c>
      <c r="O3182" s="19" t="str">
        <f>VLOOKUP(Coffee_data[[#This Row],[Area Code]],Location!$B$1:$E$157,2,FALSE)</f>
        <v>Washington</v>
      </c>
      <c r="P3182" s="19" t="str">
        <f>VLOOKUP(Coffee_data[[#This Row],[Area Code]],Location!$B$1:$E$157,3,FALSE)</f>
        <v>West</v>
      </c>
      <c r="Q3182" s="19" t="str">
        <f>VLOOKUP(Coffee_data[[#This Row],[Area Code]],Location!$B$1:$E$157,4,FALSE)</f>
        <v>Small Market</v>
      </c>
      <c r="R3182" s="56" t="str">
        <f>HLOOKUP(Coffee_data[[#This Row],[ProductId]],Product!$B$4:$O$7,2,FALSE)</f>
        <v>Regular</v>
      </c>
      <c r="S3182" s="56" t="str">
        <f>HLOOKUP(Coffee_data[[#This Row],[ProductId]],Product!$B$4:$O$7,3,FALSE)</f>
        <v>Tea</v>
      </c>
      <c r="T3182" s="56" t="str">
        <f>HLOOKUP(Coffee_data[[#This Row],[ProductId]],Product!$B$4:$O$7,4,FALSE)</f>
        <v>Green Tea</v>
      </c>
    </row>
    <row r="3183" spans="1:20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44</v>
      </c>
      <c r="J3183">
        <v>60</v>
      </c>
      <c r="K3183">
        <v>104</v>
      </c>
      <c r="L3183">
        <v>509</v>
      </c>
      <c r="M3183">
        <v>4</v>
      </c>
      <c r="N3183" s="2">
        <v>42155</v>
      </c>
      <c r="O3183" s="19" t="str">
        <f>VLOOKUP(Coffee_data[[#This Row],[Area Code]],Location!$B$1:$E$157,2,FALSE)</f>
        <v>Washington</v>
      </c>
      <c r="P3183" s="19" t="str">
        <f>VLOOKUP(Coffee_data[[#This Row],[Area Code]],Location!$B$1:$E$157,3,FALSE)</f>
        <v>West</v>
      </c>
      <c r="Q3183" s="19" t="str">
        <f>VLOOKUP(Coffee_data[[#This Row],[Area Code]],Location!$B$1:$E$157,4,FALSE)</f>
        <v>Small Market</v>
      </c>
      <c r="R3183" s="56" t="str">
        <f>HLOOKUP(Coffee_data[[#This Row],[ProductId]],Product!$B$4:$O$7,2,FALSE)</f>
        <v>Regular</v>
      </c>
      <c r="S3183" s="56" t="str">
        <f>HLOOKUP(Coffee_data[[#This Row],[ProductId]],Product!$B$4:$O$7,3,FALSE)</f>
        <v>Espresso</v>
      </c>
      <c r="T3183" s="56" t="str">
        <f>HLOOKUP(Coffee_data[[#This Row],[ProductId]],Product!$B$4:$O$7,4,FALSE)</f>
        <v>Caffe Latte</v>
      </c>
    </row>
    <row r="3184" spans="1:20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55</v>
      </c>
      <c r="J3184">
        <v>70</v>
      </c>
      <c r="K3184">
        <v>115</v>
      </c>
      <c r="L3184">
        <v>360</v>
      </c>
      <c r="M3184">
        <v>5</v>
      </c>
      <c r="N3184" s="2">
        <v>42155</v>
      </c>
      <c r="O3184" s="19" t="str">
        <f>VLOOKUP(Coffee_data[[#This Row],[Area Code]],Location!$B$1:$E$157,2,FALSE)</f>
        <v>Washington</v>
      </c>
      <c r="P3184" s="19" t="str">
        <f>VLOOKUP(Coffee_data[[#This Row],[Area Code]],Location!$B$1:$E$157,3,FALSE)</f>
        <v>West</v>
      </c>
      <c r="Q3184" s="19" t="str">
        <f>VLOOKUP(Coffee_data[[#This Row],[Area Code]],Location!$B$1:$E$157,4,FALSE)</f>
        <v>Small Market</v>
      </c>
      <c r="R3184" s="56" t="str">
        <f>HLOOKUP(Coffee_data[[#This Row],[ProductId]],Product!$B$4:$O$7,2,FALSE)</f>
        <v>Regular</v>
      </c>
      <c r="S3184" s="56" t="str">
        <f>HLOOKUP(Coffee_data[[#This Row],[ProductId]],Product!$B$4:$O$7,3,FALSE)</f>
        <v>Espresso</v>
      </c>
      <c r="T3184" s="56" t="str">
        <f>HLOOKUP(Coffee_data[[#This Row],[ProductId]],Product!$B$4:$O$7,4,FALSE)</f>
        <v>Caffe Mocha</v>
      </c>
    </row>
    <row r="3185" spans="1:20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64</v>
      </c>
      <c r="J3185">
        <v>90</v>
      </c>
      <c r="K3185">
        <v>160</v>
      </c>
      <c r="L3185">
        <v>425</v>
      </c>
      <c r="M3185">
        <v>6</v>
      </c>
      <c r="N3185" s="2">
        <v>42155</v>
      </c>
      <c r="O3185" s="19" t="str">
        <f>VLOOKUP(Coffee_data[[#This Row],[Area Code]],Location!$B$1:$E$157,2,FALSE)</f>
        <v>Washington</v>
      </c>
      <c r="P3185" s="19" t="str">
        <f>VLOOKUP(Coffee_data[[#This Row],[Area Code]],Location!$B$1:$E$157,3,FALSE)</f>
        <v>West</v>
      </c>
      <c r="Q3185" s="19" t="str">
        <f>VLOOKUP(Coffee_data[[#This Row],[Area Code]],Location!$B$1:$E$157,4,FALSE)</f>
        <v>Small Market</v>
      </c>
      <c r="R3185" s="56" t="str">
        <f>HLOOKUP(Coffee_data[[#This Row],[ProductId]],Product!$B$4:$O$7,2,FALSE)</f>
        <v>Decaf</v>
      </c>
      <c r="S3185" s="56" t="str">
        <f>HLOOKUP(Coffee_data[[#This Row],[ProductId]],Product!$B$4:$O$7,3,FALSE)</f>
        <v>Espresso</v>
      </c>
      <c r="T3185" s="56" t="str">
        <f>HLOOKUP(Coffee_data[[#This Row],[ProductId]],Product!$B$4:$O$7,4,FALSE)</f>
        <v>Decaf Espresso</v>
      </c>
    </row>
    <row r="3186" spans="1:20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88</v>
      </c>
      <c r="J3186">
        <v>150</v>
      </c>
      <c r="K3186">
        <v>238</v>
      </c>
      <c r="L3186">
        <v>206</v>
      </c>
      <c r="M3186">
        <v>2</v>
      </c>
      <c r="N3186" s="2">
        <v>42155</v>
      </c>
      <c r="O3186" s="19" t="str">
        <f>VLOOKUP(Coffee_data[[#This Row],[Area Code]],Location!$B$1:$E$157,2,FALSE)</f>
        <v>Washington</v>
      </c>
      <c r="P3186" s="19" t="str">
        <f>VLOOKUP(Coffee_data[[#This Row],[Area Code]],Location!$B$1:$E$157,3,FALSE)</f>
        <v>West</v>
      </c>
      <c r="Q3186" s="19" t="str">
        <f>VLOOKUP(Coffee_data[[#This Row],[Area Code]],Location!$B$1:$E$157,4,FALSE)</f>
        <v>Small Market</v>
      </c>
      <c r="R3186" s="56" t="str">
        <f>HLOOKUP(Coffee_data[[#This Row],[ProductId]],Product!$B$4:$O$7,2,FALSE)</f>
        <v>Regular</v>
      </c>
      <c r="S3186" s="56" t="str">
        <f>HLOOKUP(Coffee_data[[#This Row],[ProductId]],Product!$B$4:$O$7,3,FALSE)</f>
        <v>Coffee</v>
      </c>
      <c r="T3186" s="56" t="str">
        <f>HLOOKUP(Coffee_data[[#This Row],[ProductId]],Product!$B$4:$O$7,4,FALSE)</f>
        <v>Columbian</v>
      </c>
    </row>
    <row r="3187" spans="1:20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186</v>
      </c>
      <c r="J3187">
        <v>200</v>
      </c>
      <c r="K3187">
        <v>333</v>
      </c>
      <c r="L3187">
        <v>206</v>
      </c>
      <c r="M3187">
        <v>3</v>
      </c>
      <c r="N3187" s="2">
        <v>42155</v>
      </c>
      <c r="O3187" s="19" t="str">
        <f>VLOOKUP(Coffee_data[[#This Row],[Area Code]],Location!$B$1:$E$157,2,FALSE)</f>
        <v>Washington</v>
      </c>
      <c r="P3187" s="19" t="str">
        <f>VLOOKUP(Coffee_data[[#This Row],[Area Code]],Location!$B$1:$E$157,3,FALSE)</f>
        <v>West</v>
      </c>
      <c r="Q3187" s="19" t="str">
        <f>VLOOKUP(Coffee_data[[#This Row],[Area Code]],Location!$B$1:$E$157,4,FALSE)</f>
        <v>Small Market</v>
      </c>
      <c r="R3187" s="56" t="str">
        <f>HLOOKUP(Coffee_data[[#This Row],[ProductId]],Product!$B$4:$O$7,2,FALSE)</f>
        <v>Decaf</v>
      </c>
      <c r="S3187" s="56" t="str">
        <f>HLOOKUP(Coffee_data[[#This Row],[ProductId]],Product!$B$4:$O$7,3,FALSE)</f>
        <v>Coffee</v>
      </c>
      <c r="T3187" s="56" t="str">
        <f>HLOOKUP(Coffee_data[[#This Row],[ProductId]],Product!$B$4:$O$7,4,FALSE)</f>
        <v>Decaf Irish Cream</v>
      </c>
    </row>
    <row r="3188" spans="1:20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162</v>
      </c>
      <c r="J3188">
        <v>130</v>
      </c>
      <c r="K3188">
        <v>250</v>
      </c>
      <c r="L3188">
        <v>719</v>
      </c>
      <c r="M3188">
        <v>8</v>
      </c>
      <c r="N3188" s="2">
        <v>42185</v>
      </c>
      <c r="O3188" s="19" t="str">
        <f>VLOOKUP(Coffee_data[[#This Row],[Area Code]],Location!$B$1:$E$157,2,FALSE)</f>
        <v>Colorado</v>
      </c>
      <c r="P3188" s="19" t="str">
        <f>VLOOKUP(Coffee_data[[#This Row],[Area Code]],Location!$B$1:$E$157,3,FALSE)</f>
        <v>Central</v>
      </c>
      <c r="Q3188" s="19" t="str">
        <f>VLOOKUP(Coffee_data[[#This Row],[Area Code]],Location!$B$1:$E$157,4,FALSE)</f>
        <v>Major Market</v>
      </c>
      <c r="R3188" s="56" t="str">
        <f>HLOOKUP(Coffee_data[[#This Row],[ProductId]],Product!$B$4:$O$7,2,FALSE)</f>
        <v>Decaf</v>
      </c>
      <c r="S3188" s="56" t="str">
        <f>HLOOKUP(Coffee_data[[#This Row],[ProductId]],Product!$B$4:$O$7,3,FALSE)</f>
        <v>Herbal Tea</v>
      </c>
      <c r="T3188" s="56" t="str">
        <f>HLOOKUP(Coffee_data[[#This Row],[ProductId]],Product!$B$4:$O$7,4,FALSE)</f>
        <v>Chamomile</v>
      </c>
    </row>
    <row r="3189" spans="1:20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21</v>
      </c>
      <c r="J3189">
        <v>50</v>
      </c>
      <c r="K3189">
        <v>80</v>
      </c>
      <c r="L3189">
        <v>303</v>
      </c>
      <c r="M3189">
        <v>9</v>
      </c>
      <c r="N3189" s="2">
        <v>42185</v>
      </c>
      <c r="O3189" s="19" t="str">
        <f>VLOOKUP(Coffee_data[[#This Row],[Area Code]],Location!$B$1:$E$157,2,FALSE)</f>
        <v>Colorado</v>
      </c>
      <c r="P3189" s="19" t="str">
        <f>VLOOKUP(Coffee_data[[#This Row],[Area Code]],Location!$B$1:$E$157,3,FALSE)</f>
        <v>Central</v>
      </c>
      <c r="Q3189" s="19" t="str">
        <f>VLOOKUP(Coffee_data[[#This Row],[Area Code]],Location!$B$1:$E$157,4,FALSE)</f>
        <v>Major Market</v>
      </c>
      <c r="R3189" s="56" t="str">
        <f>HLOOKUP(Coffee_data[[#This Row],[ProductId]],Product!$B$4:$O$7,2,FALSE)</f>
        <v>Decaf</v>
      </c>
      <c r="S3189" s="56" t="str">
        <f>HLOOKUP(Coffee_data[[#This Row],[ProductId]],Product!$B$4:$O$7,3,FALSE)</f>
        <v>Herbal Tea</v>
      </c>
      <c r="T3189" s="56" t="str">
        <f>HLOOKUP(Coffee_data[[#This Row],[ProductId]],Product!$B$4:$O$7,4,FALSE)</f>
        <v>Lemon</v>
      </c>
    </row>
    <row r="3190" spans="1:20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100</v>
      </c>
      <c r="L3190">
        <v>720</v>
      </c>
      <c r="M3190">
        <v>10</v>
      </c>
      <c r="N3190" s="2">
        <v>42185</v>
      </c>
      <c r="O3190" s="19" t="str">
        <f>VLOOKUP(Coffee_data[[#This Row],[Area Code]],Location!$B$1:$E$157,2,FALSE)</f>
        <v>Colorado</v>
      </c>
      <c r="P3190" s="19" t="str">
        <f>VLOOKUP(Coffee_data[[#This Row],[Area Code]],Location!$B$1:$E$157,3,FALSE)</f>
        <v>Central</v>
      </c>
      <c r="Q3190" s="19" t="str">
        <f>VLOOKUP(Coffee_data[[#This Row],[Area Code]],Location!$B$1:$E$157,4,FALSE)</f>
        <v>Major Market</v>
      </c>
      <c r="R3190" s="56" t="str">
        <f>HLOOKUP(Coffee_data[[#This Row],[ProductId]],Product!$B$4:$O$7,2,FALSE)</f>
        <v>Decaf</v>
      </c>
      <c r="S3190" s="56" t="str">
        <f>HLOOKUP(Coffee_data[[#This Row],[ProductId]],Product!$B$4:$O$7,3,FALSE)</f>
        <v>Herbal Tea</v>
      </c>
      <c r="T3190" s="56" t="str">
        <f>HLOOKUP(Coffee_data[[#This Row],[ProductId]],Product!$B$4:$O$7,4,FALSE)</f>
        <v>Mint</v>
      </c>
    </row>
    <row r="3191" spans="1:20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51</v>
      </c>
      <c r="J3191">
        <v>60</v>
      </c>
      <c r="K3191">
        <v>111</v>
      </c>
      <c r="L3191">
        <v>719</v>
      </c>
      <c r="M3191">
        <v>11</v>
      </c>
      <c r="N3191" s="2">
        <v>42185</v>
      </c>
      <c r="O3191" s="19" t="str">
        <f>VLOOKUP(Coffee_data[[#This Row],[Area Code]],Location!$B$1:$E$157,2,FALSE)</f>
        <v>Colorado</v>
      </c>
      <c r="P3191" s="19" t="str">
        <f>VLOOKUP(Coffee_data[[#This Row],[Area Code]],Location!$B$1:$E$157,3,FALSE)</f>
        <v>Central</v>
      </c>
      <c r="Q3191" s="19" t="str">
        <f>VLOOKUP(Coffee_data[[#This Row],[Area Code]],Location!$B$1:$E$157,4,FALSE)</f>
        <v>Major Market</v>
      </c>
      <c r="R3191" s="56" t="str">
        <f>HLOOKUP(Coffee_data[[#This Row],[ProductId]],Product!$B$4:$O$7,2,FALSE)</f>
        <v>Regular</v>
      </c>
      <c r="S3191" s="56" t="str">
        <f>HLOOKUP(Coffee_data[[#This Row],[ProductId]],Product!$B$4:$O$7,3,FALSE)</f>
        <v>Tea</v>
      </c>
      <c r="T3191" s="56" t="str">
        <f>HLOOKUP(Coffee_data[[#This Row],[ProductId]],Product!$B$4:$O$7,4,FALSE)</f>
        <v>Darjeeling</v>
      </c>
    </row>
    <row r="3192" spans="1:20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42185</v>
      </c>
      <c r="O3192" s="19" t="str">
        <f>VLOOKUP(Coffee_data[[#This Row],[Area Code]],Location!$B$1:$E$157,2,FALSE)</f>
        <v>Colorado</v>
      </c>
      <c r="P3192" s="19" t="str">
        <f>VLOOKUP(Coffee_data[[#This Row],[Area Code]],Location!$B$1:$E$157,3,FALSE)</f>
        <v>Central</v>
      </c>
      <c r="Q3192" s="19" t="str">
        <f>VLOOKUP(Coffee_data[[#This Row],[Area Code]],Location!$B$1:$E$157,4,FALSE)</f>
        <v>Major Market</v>
      </c>
      <c r="R3192" s="56" t="str">
        <f>HLOOKUP(Coffee_data[[#This Row],[ProductId]],Product!$B$4:$O$7,2,FALSE)</f>
        <v>Regular</v>
      </c>
      <c r="S3192" s="56" t="str">
        <f>HLOOKUP(Coffee_data[[#This Row],[ProductId]],Product!$B$4:$O$7,3,FALSE)</f>
        <v>Tea</v>
      </c>
      <c r="T3192" s="56" t="str">
        <f>HLOOKUP(Coffee_data[[#This Row],[ProductId]],Product!$B$4:$O$7,4,FALSE)</f>
        <v>Earl Grey</v>
      </c>
    </row>
    <row r="3193" spans="1:20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93</v>
      </c>
      <c r="L3193">
        <v>970</v>
      </c>
      <c r="M3193">
        <v>13</v>
      </c>
      <c r="N3193" s="2">
        <v>42185</v>
      </c>
      <c r="O3193" s="19" t="str">
        <f>VLOOKUP(Coffee_data[[#This Row],[Area Code]],Location!$B$1:$E$157,2,FALSE)</f>
        <v>Colorado</v>
      </c>
      <c r="P3193" s="19" t="str">
        <f>VLOOKUP(Coffee_data[[#This Row],[Area Code]],Location!$B$1:$E$157,3,FALSE)</f>
        <v>Central</v>
      </c>
      <c r="Q3193" s="19" t="str">
        <f>VLOOKUP(Coffee_data[[#This Row],[Area Code]],Location!$B$1:$E$157,4,FALSE)</f>
        <v>Major Market</v>
      </c>
      <c r="R3193" s="56" t="str">
        <f>HLOOKUP(Coffee_data[[#This Row],[ProductId]],Product!$B$4:$O$7,2,FALSE)</f>
        <v>Regular</v>
      </c>
      <c r="S3193" s="56" t="str">
        <f>HLOOKUP(Coffee_data[[#This Row],[ProductId]],Product!$B$4:$O$7,3,FALSE)</f>
        <v>Tea</v>
      </c>
      <c r="T3193" s="56" t="str">
        <f>HLOOKUP(Coffee_data[[#This Row],[ProductId]],Product!$B$4:$O$7,4,FALSE)</f>
        <v>Green Tea</v>
      </c>
    </row>
    <row r="3194" spans="1:20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261</v>
      </c>
      <c r="L3194">
        <v>720</v>
      </c>
      <c r="M3194">
        <v>1</v>
      </c>
      <c r="N3194" s="2">
        <v>42185</v>
      </c>
      <c r="O3194" s="19" t="str">
        <f>VLOOKUP(Coffee_data[[#This Row],[Area Code]],Location!$B$1:$E$157,2,FALSE)</f>
        <v>Colorado</v>
      </c>
      <c r="P3194" s="19" t="str">
        <f>VLOOKUP(Coffee_data[[#This Row],[Area Code]],Location!$B$1:$E$157,3,FALSE)</f>
        <v>Central</v>
      </c>
      <c r="Q3194" s="19" t="str">
        <f>VLOOKUP(Coffee_data[[#This Row],[Area Code]],Location!$B$1:$E$157,4,FALSE)</f>
        <v>Major Market</v>
      </c>
      <c r="R3194" s="56" t="str">
        <f>HLOOKUP(Coffee_data[[#This Row],[ProductId]],Product!$B$4:$O$7,2,FALSE)</f>
        <v>Regular</v>
      </c>
      <c r="S3194" s="56" t="str">
        <f>HLOOKUP(Coffee_data[[#This Row],[ProductId]],Product!$B$4:$O$7,3,FALSE)</f>
        <v>Coffee</v>
      </c>
      <c r="T3194" s="56" t="str">
        <f>HLOOKUP(Coffee_data[[#This Row],[ProductId]],Product!$B$4:$O$7,4,FALSE)</f>
        <v>Amaretto</v>
      </c>
    </row>
    <row r="3195" spans="1:20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202</v>
      </c>
      <c r="L3195">
        <v>303</v>
      </c>
      <c r="M3195">
        <v>2</v>
      </c>
      <c r="N3195" s="2">
        <v>42185</v>
      </c>
      <c r="O3195" s="19" t="str">
        <f>VLOOKUP(Coffee_data[[#This Row],[Area Code]],Location!$B$1:$E$157,2,FALSE)</f>
        <v>Colorado</v>
      </c>
      <c r="P3195" s="19" t="str">
        <f>VLOOKUP(Coffee_data[[#This Row],[Area Code]],Location!$B$1:$E$157,3,FALSE)</f>
        <v>Central</v>
      </c>
      <c r="Q3195" s="19" t="str">
        <f>VLOOKUP(Coffee_data[[#This Row],[Area Code]],Location!$B$1:$E$157,4,FALSE)</f>
        <v>Major Market</v>
      </c>
      <c r="R3195" s="56" t="str">
        <f>HLOOKUP(Coffee_data[[#This Row],[ProductId]],Product!$B$4:$O$7,2,FALSE)</f>
        <v>Regular</v>
      </c>
      <c r="S3195" s="56" t="str">
        <f>HLOOKUP(Coffee_data[[#This Row],[ProductId]],Product!$B$4:$O$7,3,FALSE)</f>
        <v>Coffee</v>
      </c>
      <c r="T3195" s="56" t="str">
        <f>HLOOKUP(Coffee_data[[#This Row],[ProductId]],Product!$B$4:$O$7,4,FALSE)</f>
        <v>Columbian</v>
      </c>
    </row>
    <row r="3196" spans="1:20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122</v>
      </c>
      <c r="J3196">
        <v>190</v>
      </c>
      <c r="K3196">
        <v>320</v>
      </c>
      <c r="L3196">
        <v>303</v>
      </c>
      <c r="M3196">
        <v>3</v>
      </c>
      <c r="N3196" s="2">
        <v>42185</v>
      </c>
      <c r="O3196" s="19" t="str">
        <f>VLOOKUP(Coffee_data[[#This Row],[Area Code]],Location!$B$1:$E$157,2,FALSE)</f>
        <v>Colorado</v>
      </c>
      <c r="P3196" s="19" t="str">
        <f>VLOOKUP(Coffee_data[[#This Row],[Area Code]],Location!$B$1:$E$157,3,FALSE)</f>
        <v>Central</v>
      </c>
      <c r="Q3196" s="19" t="str">
        <f>VLOOKUP(Coffee_data[[#This Row],[Area Code]],Location!$B$1:$E$157,4,FALSE)</f>
        <v>Major Market</v>
      </c>
      <c r="R3196" s="56" t="str">
        <f>HLOOKUP(Coffee_data[[#This Row],[ProductId]],Product!$B$4:$O$7,2,FALSE)</f>
        <v>Decaf</v>
      </c>
      <c r="S3196" s="56" t="str">
        <f>HLOOKUP(Coffee_data[[#This Row],[ProductId]],Product!$B$4:$O$7,3,FALSE)</f>
        <v>Coffee</v>
      </c>
      <c r="T3196" s="56" t="str">
        <f>HLOOKUP(Coffee_data[[#This Row],[ProductId]],Product!$B$4:$O$7,4,FALSE)</f>
        <v>Decaf Irish Cream</v>
      </c>
    </row>
    <row r="3197" spans="1:20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88</v>
      </c>
      <c r="J3197">
        <v>170</v>
      </c>
      <c r="K3197">
        <v>265</v>
      </c>
      <c r="L3197">
        <v>720</v>
      </c>
      <c r="M3197">
        <v>5</v>
      </c>
      <c r="N3197" s="2">
        <v>42185</v>
      </c>
      <c r="O3197" s="19" t="str">
        <f>VLOOKUP(Coffee_data[[#This Row],[Area Code]],Location!$B$1:$E$157,2,FALSE)</f>
        <v>Colorado</v>
      </c>
      <c r="P3197" s="19" t="str">
        <f>VLOOKUP(Coffee_data[[#This Row],[Area Code]],Location!$B$1:$E$157,3,FALSE)</f>
        <v>Central</v>
      </c>
      <c r="Q3197" s="19" t="str">
        <f>VLOOKUP(Coffee_data[[#This Row],[Area Code]],Location!$B$1:$E$157,4,FALSE)</f>
        <v>Major Market</v>
      </c>
      <c r="R3197" s="56" t="str">
        <f>HLOOKUP(Coffee_data[[#This Row],[ProductId]],Product!$B$4:$O$7,2,FALSE)</f>
        <v>Regular</v>
      </c>
      <c r="S3197" s="56" t="str">
        <f>HLOOKUP(Coffee_data[[#This Row],[ProductId]],Product!$B$4:$O$7,3,FALSE)</f>
        <v>Espresso</v>
      </c>
      <c r="T3197" s="56" t="str">
        <f>HLOOKUP(Coffee_data[[#This Row],[ProductId]],Product!$B$4:$O$7,4,FALSE)</f>
        <v>Caffe Mocha</v>
      </c>
    </row>
    <row r="3198" spans="1:20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54</v>
      </c>
      <c r="J3198">
        <v>90</v>
      </c>
      <c r="K3198">
        <v>150</v>
      </c>
      <c r="L3198">
        <v>303</v>
      </c>
      <c r="M3198">
        <v>6</v>
      </c>
      <c r="N3198" s="2">
        <v>42185</v>
      </c>
      <c r="O3198" s="19" t="str">
        <f>VLOOKUP(Coffee_data[[#This Row],[Area Code]],Location!$B$1:$E$157,2,FALSE)</f>
        <v>Colorado</v>
      </c>
      <c r="P3198" s="19" t="str">
        <f>VLOOKUP(Coffee_data[[#This Row],[Area Code]],Location!$B$1:$E$157,3,FALSE)</f>
        <v>Central</v>
      </c>
      <c r="Q3198" s="19" t="str">
        <f>VLOOKUP(Coffee_data[[#This Row],[Area Code]],Location!$B$1:$E$157,4,FALSE)</f>
        <v>Major Market</v>
      </c>
      <c r="R3198" s="56" t="str">
        <f>HLOOKUP(Coffee_data[[#This Row],[ProductId]],Product!$B$4:$O$7,2,FALSE)</f>
        <v>Decaf</v>
      </c>
      <c r="S3198" s="56" t="str">
        <f>HLOOKUP(Coffee_data[[#This Row],[ProductId]],Product!$B$4:$O$7,3,FALSE)</f>
        <v>Espresso</v>
      </c>
      <c r="T3198" s="56" t="str">
        <f>HLOOKUP(Coffee_data[[#This Row],[ProductId]],Product!$B$4:$O$7,4,FALSE)</f>
        <v>Decaf Espresso</v>
      </c>
    </row>
    <row r="3199" spans="1:20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72</v>
      </c>
      <c r="J3199">
        <v>140</v>
      </c>
      <c r="K3199">
        <v>212</v>
      </c>
      <c r="L3199">
        <v>708</v>
      </c>
      <c r="M3199">
        <v>8</v>
      </c>
      <c r="N3199" s="2">
        <v>42185</v>
      </c>
      <c r="O3199" s="19" t="str">
        <f>VLOOKUP(Coffee_data[[#This Row],[Area Code]],Location!$B$1:$E$157,2,FALSE)</f>
        <v>Illinois</v>
      </c>
      <c r="P3199" s="19" t="str">
        <f>VLOOKUP(Coffee_data[[#This Row],[Area Code]],Location!$B$1:$E$157,3,FALSE)</f>
        <v>Central</v>
      </c>
      <c r="Q3199" s="19" t="str">
        <f>VLOOKUP(Coffee_data[[#This Row],[Area Code]],Location!$B$1:$E$157,4,FALSE)</f>
        <v>Major Market</v>
      </c>
      <c r="R3199" s="56" t="str">
        <f>HLOOKUP(Coffee_data[[#This Row],[ProductId]],Product!$B$4:$O$7,2,FALSE)</f>
        <v>Decaf</v>
      </c>
      <c r="S3199" s="56" t="str">
        <f>HLOOKUP(Coffee_data[[#This Row],[ProductId]],Product!$B$4:$O$7,3,FALSE)</f>
        <v>Herbal Tea</v>
      </c>
      <c r="T3199" s="56" t="str">
        <f>HLOOKUP(Coffee_data[[#This Row],[ProductId]],Product!$B$4:$O$7,4,FALSE)</f>
        <v>Chamomile</v>
      </c>
    </row>
    <row r="3200" spans="1:20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79</v>
      </c>
      <c r="J3200">
        <v>100</v>
      </c>
      <c r="K3200">
        <v>179</v>
      </c>
      <c r="L3200">
        <v>773</v>
      </c>
      <c r="M3200">
        <v>9</v>
      </c>
      <c r="N3200" s="2">
        <v>42185</v>
      </c>
      <c r="O3200" s="19" t="str">
        <f>VLOOKUP(Coffee_data[[#This Row],[Area Code]],Location!$B$1:$E$157,2,FALSE)</f>
        <v>Illinois</v>
      </c>
      <c r="P3200" s="19" t="str">
        <f>VLOOKUP(Coffee_data[[#This Row],[Area Code]],Location!$B$1:$E$157,3,FALSE)</f>
        <v>Central</v>
      </c>
      <c r="Q3200" s="19" t="str">
        <f>VLOOKUP(Coffee_data[[#This Row],[Area Code]],Location!$B$1:$E$157,4,FALSE)</f>
        <v>Major Market</v>
      </c>
      <c r="R3200" s="56" t="str">
        <f>HLOOKUP(Coffee_data[[#This Row],[ProductId]],Product!$B$4:$O$7,2,FALSE)</f>
        <v>Decaf</v>
      </c>
      <c r="S3200" s="56" t="str">
        <f>HLOOKUP(Coffee_data[[#This Row],[ProductId]],Product!$B$4:$O$7,3,FALSE)</f>
        <v>Herbal Tea</v>
      </c>
      <c r="T3200" s="56" t="str">
        <f>HLOOKUP(Coffee_data[[#This Row],[ProductId]],Product!$B$4:$O$7,4,FALSE)</f>
        <v>Lemon</v>
      </c>
    </row>
    <row r="3201" spans="1:20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80</v>
      </c>
      <c r="J3201">
        <v>170</v>
      </c>
      <c r="K3201">
        <v>270</v>
      </c>
      <c r="L3201">
        <v>312</v>
      </c>
      <c r="M3201">
        <v>10</v>
      </c>
      <c r="N3201" s="2">
        <v>42185</v>
      </c>
      <c r="O3201" s="19" t="str">
        <f>VLOOKUP(Coffee_data[[#This Row],[Area Code]],Location!$B$1:$E$157,2,FALSE)</f>
        <v>Illinois</v>
      </c>
      <c r="P3201" s="19" t="str">
        <f>VLOOKUP(Coffee_data[[#This Row],[Area Code]],Location!$B$1:$E$157,3,FALSE)</f>
        <v>Central</v>
      </c>
      <c r="Q3201" s="19" t="str">
        <f>VLOOKUP(Coffee_data[[#This Row],[Area Code]],Location!$B$1:$E$157,4,FALSE)</f>
        <v>Major Market</v>
      </c>
      <c r="R3201" s="56" t="str">
        <f>HLOOKUP(Coffee_data[[#This Row],[ProductId]],Product!$B$4:$O$7,2,FALSE)</f>
        <v>Decaf</v>
      </c>
      <c r="S3201" s="56" t="str">
        <f>HLOOKUP(Coffee_data[[#This Row],[ProductId]],Product!$B$4:$O$7,3,FALSE)</f>
        <v>Herbal Tea</v>
      </c>
      <c r="T3201" s="56" t="str">
        <f>HLOOKUP(Coffee_data[[#This Row],[ProductId]],Product!$B$4:$O$7,4,FALSE)</f>
        <v>Mint</v>
      </c>
    </row>
    <row r="3202" spans="1:20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91</v>
      </c>
      <c r="J3202">
        <v>120</v>
      </c>
      <c r="K3202">
        <v>189</v>
      </c>
      <c r="L3202">
        <v>312</v>
      </c>
      <c r="M3202">
        <v>11</v>
      </c>
      <c r="N3202" s="2">
        <v>42185</v>
      </c>
      <c r="O3202" s="19" t="str">
        <f>VLOOKUP(Coffee_data[[#This Row],[Area Code]],Location!$B$1:$E$157,2,FALSE)</f>
        <v>Illinois</v>
      </c>
      <c r="P3202" s="19" t="str">
        <f>VLOOKUP(Coffee_data[[#This Row],[Area Code]],Location!$B$1:$E$157,3,FALSE)</f>
        <v>Central</v>
      </c>
      <c r="Q3202" s="19" t="str">
        <f>VLOOKUP(Coffee_data[[#This Row],[Area Code]],Location!$B$1:$E$157,4,FALSE)</f>
        <v>Major Market</v>
      </c>
      <c r="R3202" s="56" t="str">
        <f>HLOOKUP(Coffee_data[[#This Row],[ProductId]],Product!$B$4:$O$7,2,FALSE)</f>
        <v>Regular</v>
      </c>
      <c r="S3202" s="56" t="str">
        <f>HLOOKUP(Coffee_data[[#This Row],[ProductId]],Product!$B$4:$O$7,3,FALSE)</f>
        <v>Tea</v>
      </c>
      <c r="T3202" s="56" t="str">
        <f>HLOOKUP(Coffee_data[[#This Row],[ProductId]],Product!$B$4:$O$7,4,FALSE)</f>
        <v>Darjeeling</v>
      </c>
    </row>
    <row r="3203" spans="1:20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122</v>
      </c>
      <c r="L3203">
        <v>312</v>
      </c>
      <c r="M3203">
        <v>12</v>
      </c>
      <c r="N3203" s="2">
        <v>42185</v>
      </c>
      <c r="O3203" s="19" t="str">
        <f>VLOOKUP(Coffee_data[[#This Row],[Area Code]],Location!$B$1:$E$157,2,FALSE)</f>
        <v>Illinois</v>
      </c>
      <c r="P3203" s="19" t="str">
        <f>VLOOKUP(Coffee_data[[#This Row],[Area Code]],Location!$B$1:$E$157,3,FALSE)</f>
        <v>Central</v>
      </c>
      <c r="Q3203" s="19" t="str">
        <f>VLOOKUP(Coffee_data[[#This Row],[Area Code]],Location!$B$1:$E$157,4,FALSE)</f>
        <v>Major Market</v>
      </c>
      <c r="R3203" s="56" t="str">
        <f>HLOOKUP(Coffee_data[[#This Row],[ProductId]],Product!$B$4:$O$7,2,FALSE)</f>
        <v>Regular</v>
      </c>
      <c r="S3203" s="56" t="str">
        <f>HLOOKUP(Coffee_data[[#This Row],[ProductId]],Product!$B$4:$O$7,3,FALSE)</f>
        <v>Tea</v>
      </c>
      <c r="T3203" s="56" t="str">
        <f>HLOOKUP(Coffee_data[[#This Row],[ProductId]],Product!$B$4:$O$7,4,FALSE)</f>
        <v>Earl Grey</v>
      </c>
    </row>
    <row r="3204" spans="1:20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42185</v>
      </c>
      <c r="O3204" s="19" t="str">
        <f>VLOOKUP(Coffee_data[[#This Row],[Area Code]],Location!$B$1:$E$157,2,FALSE)</f>
        <v>Illinois</v>
      </c>
      <c r="P3204" s="19" t="str">
        <f>VLOOKUP(Coffee_data[[#This Row],[Area Code]],Location!$B$1:$E$157,3,FALSE)</f>
        <v>Central</v>
      </c>
      <c r="Q3204" s="19" t="str">
        <f>VLOOKUP(Coffee_data[[#This Row],[Area Code]],Location!$B$1:$E$157,4,FALSE)</f>
        <v>Major Market</v>
      </c>
      <c r="R3204" s="56" t="str">
        <f>HLOOKUP(Coffee_data[[#This Row],[ProductId]],Product!$B$4:$O$7,2,FALSE)</f>
        <v>Regular</v>
      </c>
      <c r="S3204" s="56" t="str">
        <f>HLOOKUP(Coffee_data[[#This Row],[ProductId]],Product!$B$4:$O$7,3,FALSE)</f>
        <v>Coffee</v>
      </c>
      <c r="T3204" s="56" t="str">
        <f>HLOOKUP(Coffee_data[[#This Row],[ProductId]],Product!$B$4:$O$7,4,FALSE)</f>
        <v>Columbian</v>
      </c>
    </row>
    <row r="3205" spans="1:20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387</v>
      </c>
      <c r="L3205">
        <v>847</v>
      </c>
      <c r="M3205">
        <v>3</v>
      </c>
      <c r="N3205" s="2">
        <v>42185</v>
      </c>
      <c r="O3205" s="19" t="str">
        <f>VLOOKUP(Coffee_data[[#This Row],[Area Code]],Location!$B$1:$E$157,2,FALSE)</f>
        <v>Illinois</v>
      </c>
      <c r="P3205" s="19" t="str">
        <f>VLOOKUP(Coffee_data[[#This Row],[Area Code]],Location!$B$1:$E$157,3,FALSE)</f>
        <v>Central</v>
      </c>
      <c r="Q3205" s="19" t="str">
        <f>VLOOKUP(Coffee_data[[#This Row],[Area Code]],Location!$B$1:$E$157,4,FALSE)</f>
        <v>Major Market</v>
      </c>
      <c r="R3205" s="56" t="str">
        <f>HLOOKUP(Coffee_data[[#This Row],[ProductId]],Product!$B$4:$O$7,2,FALSE)</f>
        <v>Decaf</v>
      </c>
      <c r="S3205" s="56" t="str">
        <f>HLOOKUP(Coffee_data[[#This Row],[ProductId]],Product!$B$4:$O$7,3,FALSE)</f>
        <v>Coffee</v>
      </c>
      <c r="T3205" s="56" t="str">
        <f>HLOOKUP(Coffee_data[[#This Row],[ProductId]],Product!$B$4:$O$7,4,FALSE)</f>
        <v>Decaf Irish Cream</v>
      </c>
    </row>
    <row r="3206" spans="1:20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221</v>
      </c>
      <c r="J3206">
        <v>470</v>
      </c>
      <c r="K3206">
        <v>800</v>
      </c>
      <c r="L3206">
        <v>630</v>
      </c>
      <c r="M3206">
        <v>5</v>
      </c>
      <c r="N3206" s="2">
        <v>42185</v>
      </c>
      <c r="O3206" s="19" t="str">
        <f>VLOOKUP(Coffee_data[[#This Row],[Area Code]],Location!$B$1:$E$157,2,FALSE)</f>
        <v>Illinois</v>
      </c>
      <c r="P3206" s="19" t="str">
        <f>VLOOKUP(Coffee_data[[#This Row],[Area Code]],Location!$B$1:$E$157,3,FALSE)</f>
        <v>Central</v>
      </c>
      <c r="Q3206" s="19" t="str">
        <f>VLOOKUP(Coffee_data[[#This Row],[Area Code]],Location!$B$1:$E$157,4,FALSE)</f>
        <v>Major Market</v>
      </c>
      <c r="R3206" s="56" t="str">
        <f>HLOOKUP(Coffee_data[[#This Row],[ProductId]],Product!$B$4:$O$7,2,FALSE)</f>
        <v>Regular</v>
      </c>
      <c r="S3206" s="56" t="str">
        <f>HLOOKUP(Coffee_data[[#This Row],[ProductId]],Product!$B$4:$O$7,3,FALSE)</f>
        <v>Espresso</v>
      </c>
      <c r="T3206" s="56" t="str">
        <f>HLOOKUP(Coffee_data[[#This Row],[ProductId]],Product!$B$4:$O$7,4,FALSE)</f>
        <v>Caffe Mocha</v>
      </c>
    </row>
    <row r="3207" spans="1:20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225</v>
      </c>
      <c r="J3207">
        <v>320</v>
      </c>
      <c r="K3207">
        <v>620</v>
      </c>
      <c r="L3207">
        <v>815</v>
      </c>
      <c r="M3207">
        <v>6</v>
      </c>
      <c r="N3207" s="2">
        <v>42185</v>
      </c>
      <c r="O3207" s="19" t="str">
        <f>VLOOKUP(Coffee_data[[#This Row],[Area Code]],Location!$B$1:$E$157,2,FALSE)</f>
        <v>Illinois</v>
      </c>
      <c r="P3207" s="19" t="str">
        <f>VLOOKUP(Coffee_data[[#This Row],[Area Code]],Location!$B$1:$E$157,3,FALSE)</f>
        <v>Central</v>
      </c>
      <c r="Q3207" s="19" t="str">
        <f>VLOOKUP(Coffee_data[[#This Row],[Area Code]],Location!$B$1:$E$157,4,FALSE)</f>
        <v>Major Market</v>
      </c>
      <c r="R3207" s="56" t="str">
        <f>HLOOKUP(Coffee_data[[#This Row],[ProductId]],Product!$B$4:$O$7,2,FALSE)</f>
        <v>Decaf</v>
      </c>
      <c r="S3207" s="56" t="str">
        <f>HLOOKUP(Coffee_data[[#This Row],[ProductId]],Product!$B$4:$O$7,3,FALSE)</f>
        <v>Espresso</v>
      </c>
      <c r="T3207" s="56" t="str">
        <f>HLOOKUP(Coffee_data[[#This Row],[ProductId]],Product!$B$4:$O$7,4,FALSE)</f>
        <v>Decaf Espresso</v>
      </c>
    </row>
    <row r="3208" spans="1:20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222</v>
      </c>
      <c r="J3208">
        <v>340</v>
      </c>
      <c r="K3208">
        <v>582</v>
      </c>
      <c r="L3208">
        <v>641</v>
      </c>
      <c r="M3208">
        <v>8</v>
      </c>
      <c r="N3208" s="2">
        <v>42185</v>
      </c>
      <c r="O3208" s="19" t="str">
        <f>VLOOKUP(Coffee_data[[#This Row],[Area Code]],Location!$B$1:$E$157,2,FALSE)</f>
        <v>Iowa</v>
      </c>
      <c r="P3208" s="19" t="str">
        <f>VLOOKUP(Coffee_data[[#This Row],[Area Code]],Location!$B$1:$E$157,3,FALSE)</f>
        <v>Central</v>
      </c>
      <c r="Q3208" s="19" t="str">
        <f>VLOOKUP(Coffee_data[[#This Row],[Area Code]],Location!$B$1:$E$157,4,FALSE)</f>
        <v>Small Market</v>
      </c>
      <c r="R3208" s="56" t="str">
        <f>HLOOKUP(Coffee_data[[#This Row],[ProductId]],Product!$B$4:$O$7,2,FALSE)</f>
        <v>Decaf</v>
      </c>
      <c r="S3208" s="56" t="str">
        <f>HLOOKUP(Coffee_data[[#This Row],[ProductId]],Product!$B$4:$O$7,3,FALSE)</f>
        <v>Herbal Tea</v>
      </c>
      <c r="T3208" s="56" t="str">
        <f>HLOOKUP(Coffee_data[[#This Row],[ProductId]],Product!$B$4:$O$7,4,FALSE)</f>
        <v>Chamomile</v>
      </c>
    </row>
    <row r="3209" spans="1:20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339</v>
      </c>
      <c r="L3209">
        <v>563</v>
      </c>
      <c r="M3209">
        <v>9</v>
      </c>
      <c r="N3209" s="2">
        <v>42185</v>
      </c>
      <c r="O3209" s="19" t="str">
        <f>VLOOKUP(Coffee_data[[#This Row],[Area Code]],Location!$B$1:$E$157,2,FALSE)</f>
        <v>Iowa</v>
      </c>
      <c r="P3209" s="19" t="str">
        <f>VLOOKUP(Coffee_data[[#This Row],[Area Code]],Location!$B$1:$E$157,3,FALSE)</f>
        <v>Central</v>
      </c>
      <c r="Q3209" s="19" t="str">
        <f>VLOOKUP(Coffee_data[[#This Row],[Area Code]],Location!$B$1:$E$157,4,FALSE)</f>
        <v>Small Market</v>
      </c>
      <c r="R3209" s="56" t="str">
        <f>HLOOKUP(Coffee_data[[#This Row],[ProductId]],Product!$B$4:$O$7,2,FALSE)</f>
        <v>Decaf</v>
      </c>
      <c r="S3209" s="56" t="str">
        <f>HLOOKUP(Coffee_data[[#This Row],[ProductId]],Product!$B$4:$O$7,3,FALSE)</f>
        <v>Herbal Tea</v>
      </c>
      <c r="T3209" s="56" t="str">
        <f>HLOOKUP(Coffee_data[[#This Row],[ProductId]],Product!$B$4:$O$7,4,FALSE)</f>
        <v>Lemon</v>
      </c>
    </row>
    <row r="3210" spans="1:20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147</v>
      </c>
      <c r="J3210">
        <v>240</v>
      </c>
      <c r="K3210">
        <v>449</v>
      </c>
      <c r="L3210">
        <v>563</v>
      </c>
      <c r="M3210">
        <v>11</v>
      </c>
      <c r="N3210" s="2">
        <v>42185</v>
      </c>
      <c r="O3210" s="19" t="str">
        <f>VLOOKUP(Coffee_data[[#This Row],[Area Code]],Location!$B$1:$E$157,2,FALSE)</f>
        <v>Iowa</v>
      </c>
      <c r="P3210" s="19" t="str">
        <f>VLOOKUP(Coffee_data[[#This Row],[Area Code]],Location!$B$1:$E$157,3,FALSE)</f>
        <v>Central</v>
      </c>
      <c r="Q3210" s="19" t="str">
        <f>VLOOKUP(Coffee_data[[#This Row],[Area Code]],Location!$B$1:$E$157,4,FALSE)</f>
        <v>Small Market</v>
      </c>
      <c r="R3210" s="56" t="str">
        <f>HLOOKUP(Coffee_data[[#This Row],[ProductId]],Product!$B$4:$O$7,2,FALSE)</f>
        <v>Regular</v>
      </c>
      <c r="S3210" s="56" t="str">
        <f>HLOOKUP(Coffee_data[[#This Row],[ProductId]],Product!$B$4:$O$7,3,FALSE)</f>
        <v>Tea</v>
      </c>
      <c r="T3210" s="56" t="str">
        <f>HLOOKUP(Coffee_data[[#This Row],[ProductId]],Product!$B$4:$O$7,4,FALSE)</f>
        <v>Darjeeling</v>
      </c>
    </row>
    <row r="3211" spans="1:20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176</v>
      </c>
      <c r="J3211">
        <v>290</v>
      </c>
      <c r="K3211">
        <v>508</v>
      </c>
      <c r="L3211">
        <v>515</v>
      </c>
      <c r="M3211">
        <v>12</v>
      </c>
      <c r="N3211" s="2">
        <v>42185</v>
      </c>
      <c r="O3211" s="19" t="str">
        <f>VLOOKUP(Coffee_data[[#This Row],[Area Code]],Location!$B$1:$E$157,2,FALSE)</f>
        <v>Iowa</v>
      </c>
      <c r="P3211" s="19" t="str">
        <f>VLOOKUP(Coffee_data[[#This Row],[Area Code]],Location!$B$1:$E$157,3,FALSE)</f>
        <v>Central</v>
      </c>
      <c r="Q3211" s="19" t="str">
        <f>VLOOKUP(Coffee_data[[#This Row],[Area Code]],Location!$B$1:$E$157,4,FALSE)</f>
        <v>Small Market</v>
      </c>
      <c r="R3211" s="56" t="str">
        <f>HLOOKUP(Coffee_data[[#This Row],[ProductId]],Product!$B$4:$O$7,2,FALSE)</f>
        <v>Regular</v>
      </c>
      <c r="S3211" s="56" t="str">
        <f>HLOOKUP(Coffee_data[[#This Row],[ProductId]],Product!$B$4:$O$7,3,FALSE)</f>
        <v>Tea</v>
      </c>
      <c r="T3211" s="56" t="str">
        <f>HLOOKUP(Coffee_data[[#This Row],[ProductId]],Product!$B$4:$O$7,4,FALSE)</f>
        <v>Earl Grey</v>
      </c>
    </row>
    <row r="3212" spans="1:20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42185</v>
      </c>
      <c r="O3212" s="19" t="str">
        <f>VLOOKUP(Coffee_data[[#This Row],[Area Code]],Location!$B$1:$E$157,2,FALSE)</f>
        <v>Iowa</v>
      </c>
      <c r="P3212" s="19" t="str">
        <f>VLOOKUP(Coffee_data[[#This Row],[Area Code]],Location!$B$1:$E$157,3,FALSE)</f>
        <v>Central</v>
      </c>
      <c r="Q3212" s="19" t="str">
        <f>VLOOKUP(Coffee_data[[#This Row],[Area Code]],Location!$B$1:$E$157,4,FALSE)</f>
        <v>Small Market</v>
      </c>
      <c r="R3212" s="56" t="str">
        <f>HLOOKUP(Coffee_data[[#This Row],[ProductId]],Product!$B$4:$O$7,2,FALSE)</f>
        <v>Regular</v>
      </c>
      <c r="S3212" s="56" t="str">
        <f>HLOOKUP(Coffee_data[[#This Row],[ProductId]],Product!$B$4:$O$7,3,FALSE)</f>
        <v>Coffee</v>
      </c>
      <c r="T3212" s="56" t="str">
        <f>HLOOKUP(Coffee_data[[#This Row],[ProductId]],Product!$B$4:$O$7,4,FALSE)</f>
        <v>Amaretto</v>
      </c>
    </row>
    <row r="3213" spans="1:20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32</v>
      </c>
      <c r="J3213">
        <v>40</v>
      </c>
      <c r="K3213">
        <v>72</v>
      </c>
      <c r="L3213">
        <v>319</v>
      </c>
      <c r="M3213">
        <v>2</v>
      </c>
      <c r="N3213" s="2">
        <v>42185</v>
      </c>
      <c r="O3213" s="19" t="str">
        <f>VLOOKUP(Coffee_data[[#This Row],[Area Code]],Location!$B$1:$E$157,2,FALSE)</f>
        <v>Iowa</v>
      </c>
      <c r="P3213" s="19" t="str">
        <f>VLOOKUP(Coffee_data[[#This Row],[Area Code]],Location!$B$1:$E$157,3,FALSE)</f>
        <v>Central</v>
      </c>
      <c r="Q3213" s="19" t="str">
        <f>VLOOKUP(Coffee_data[[#This Row],[Area Code]],Location!$B$1:$E$157,4,FALSE)</f>
        <v>Small Market</v>
      </c>
      <c r="R3213" s="56" t="str">
        <f>HLOOKUP(Coffee_data[[#This Row],[ProductId]],Product!$B$4:$O$7,2,FALSE)</f>
        <v>Regular</v>
      </c>
      <c r="S3213" s="56" t="str">
        <f>HLOOKUP(Coffee_data[[#This Row],[ProductId]],Product!$B$4:$O$7,3,FALSE)</f>
        <v>Coffee</v>
      </c>
      <c r="T3213" s="56" t="str">
        <f>HLOOKUP(Coffee_data[[#This Row],[ProductId]],Product!$B$4:$O$7,4,FALSE)</f>
        <v>Columbian</v>
      </c>
    </row>
    <row r="3214" spans="1:20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42185</v>
      </c>
      <c r="O3214" s="19" t="str">
        <f>VLOOKUP(Coffee_data[[#This Row],[Area Code]],Location!$B$1:$E$157,2,FALSE)</f>
        <v>Iowa</v>
      </c>
      <c r="P3214" s="19" t="str">
        <f>VLOOKUP(Coffee_data[[#This Row],[Area Code]],Location!$B$1:$E$157,3,FALSE)</f>
        <v>Central</v>
      </c>
      <c r="Q3214" s="19" t="str">
        <f>VLOOKUP(Coffee_data[[#This Row],[Area Code]],Location!$B$1:$E$157,4,FALSE)</f>
        <v>Small Market</v>
      </c>
      <c r="R3214" s="56" t="str">
        <f>HLOOKUP(Coffee_data[[#This Row],[ProductId]],Product!$B$4:$O$7,2,FALSE)</f>
        <v>Decaf</v>
      </c>
      <c r="S3214" s="56" t="str">
        <f>HLOOKUP(Coffee_data[[#This Row],[ProductId]],Product!$B$4:$O$7,3,FALSE)</f>
        <v>Coffee</v>
      </c>
      <c r="T3214" s="56" t="str">
        <f>HLOOKUP(Coffee_data[[#This Row],[ProductId]],Product!$B$4:$O$7,4,FALSE)</f>
        <v>Decaf Irish Cream</v>
      </c>
    </row>
    <row r="3215" spans="1:20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55</v>
      </c>
      <c r="L3215">
        <v>712</v>
      </c>
      <c r="M3215">
        <v>5</v>
      </c>
      <c r="N3215" s="2">
        <v>42185</v>
      </c>
      <c r="O3215" s="19" t="str">
        <f>VLOOKUP(Coffee_data[[#This Row],[Area Code]],Location!$B$1:$E$157,2,FALSE)</f>
        <v>Iowa</v>
      </c>
      <c r="P3215" s="19" t="str">
        <f>VLOOKUP(Coffee_data[[#This Row],[Area Code]],Location!$B$1:$E$157,3,FALSE)</f>
        <v>Central</v>
      </c>
      <c r="Q3215" s="19" t="str">
        <f>VLOOKUP(Coffee_data[[#This Row],[Area Code]],Location!$B$1:$E$157,4,FALSE)</f>
        <v>Small Market</v>
      </c>
      <c r="R3215" s="56" t="str">
        <f>HLOOKUP(Coffee_data[[#This Row],[ProductId]],Product!$B$4:$O$7,2,FALSE)</f>
        <v>Regular</v>
      </c>
      <c r="S3215" s="56" t="str">
        <f>HLOOKUP(Coffee_data[[#This Row],[ProductId]],Product!$B$4:$O$7,3,FALSE)</f>
        <v>Espresso</v>
      </c>
      <c r="T3215" s="56" t="str">
        <f>HLOOKUP(Coffee_data[[#This Row],[ProductId]],Product!$B$4:$O$7,4,FALSE)</f>
        <v>Caffe Mocha</v>
      </c>
    </row>
    <row r="3216" spans="1:20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56</v>
      </c>
      <c r="L3216">
        <v>563</v>
      </c>
      <c r="M3216">
        <v>6</v>
      </c>
      <c r="N3216" s="2">
        <v>42185</v>
      </c>
      <c r="O3216" s="19" t="str">
        <f>VLOOKUP(Coffee_data[[#This Row],[Area Code]],Location!$B$1:$E$157,2,FALSE)</f>
        <v>Iowa</v>
      </c>
      <c r="P3216" s="19" t="str">
        <f>VLOOKUP(Coffee_data[[#This Row],[Area Code]],Location!$B$1:$E$157,3,FALSE)</f>
        <v>Central</v>
      </c>
      <c r="Q3216" s="19" t="str">
        <f>VLOOKUP(Coffee_data[[#This Row],[Area Code]],Location!$B$1:$E$157,4,FALSE)</f>
        <v>Small Market</v>
      </c>
      <c r="R3216" s="56" t="str">
        <f>HLOOKUP(Coffee_data[[#This Row],[ProductId]],Product!$B$4:$O$7,2,FALSE)</f>
        <v>Decaf</v>
      </c>
      <c r="S3216" s="56" t="str">
        <f>HLOOKUP(Coffee_data[[#This Row],[ProductId]],Product!$B$4:$O$7,3,FALSE)</f>
        <v>Espresso</v>
      </c>
      <c r="T3216" s="56" t="str">
        <f>HLOOKUP(Coffee_data[[#This Row],[ProductId]],Product!$B$4:$O$7,4,FALSE)</f>
        <v>Decaf Espresso</v>
      </c>
    </row>
    <row r="3217" spans="1:20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58</v>
      </c>
      <c r="J3217">
        <v>70</v>
      </c>
      <c r="K3217">
        <v>112</v>
      </c>
      <c r="L3217">
        <v>636</v>
      </c>
      <c r="M3217">
        <v>8</v>
      </c>
      <c r="N3217" s="2">
        <v>42185</v>
      </c>
      <c r="O3217" s="19" t="str">
        <f>VLOOKUP(Coffee_data[[#This Row],[Area Code]],Location!$B$1:$E$157,2,FALSE)</f>
        <v>Missouri</v>
      </c>
      <c r="P3217" s="19" t="str">
        <f>VLOOKUP(Coffee_data[[#This Row],[Area Code]],Location!$B$1:$E$157,3,FALSE)</f>
        <v>Central</v>
      </c>
      <c r="Q3217" s="19" t="str">
        <f>VLOOKUP(Coffee_data[[#This Row],[Area Code]],Location!$B$1:$E$157,4,FALSE)</f>
        <v>Small Market</v>
      </c>
      <c r="R3217" s="56" t="str">
        <f>HLOOKUP(Coffee_data[[#This Row],[ProductId]],Product!$B$4:$O$7,2,FALSE)</f>
        <v>Decaf</v>
      </c>
      <c r="S3217" s="56" t="str">
        <f>HLOOKUP(Coffee_data[[#This Row],[ProductId]],Product!$B$4:$O$7,3,FALSE)</f>
        <v>Herbal Tea</v>
      </c>
      <c r="T3217" s="56" t="str">
        <f>HLOOKUP(Coffee_data[[#This Row],[ProductId]],Product!$B$4:$O$7,4,FALSE)</f>
        <v>Chamomile</v>
      </c>
    </row>
    <row r="3218" spans="1:20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84</v>
      </c>
      <c r="J3218">
        <v>40</v>
      </c>
      <c r="K3218">
        <v>131</v>
      </c>
      <c r="L3218">
        <v>660</v>
      </c>
      <c r="M3218">
        <v>9</v>
      </c>
      <c r="N3218" s="2">
        <v>42185</v>
      </c>
      <c r="O3218" s="19" t="str">
        <f>VLOOKUP(Coffee_data[[#This Row],[Area Code]],Location!$B$1:$E$157,2,FALSE)</f>
        <v>Missouri</v>
      </c>
      <c r="P3218" s="19" t="str">
        <f>VLOOKUP(Coffee_data[[#This Row],[Area Code]],Location!$B$1:$E$157,3,FALSE)</f>
        <v>Central</v>
      </c>
      <c r="Q3218" s="19" t="str">
        <f>VLOOKUP(Coffee_data[[#This Row],[Area Code]],Location!$B$1:$E$157,4,FALSE)</f>
        <v>Small Market</v>
      </c>
      <c r="R3218" s="56" t="str">
        <f>HLOOKUP(Coffee_data[[#This Row],[ProductId]],Product!$B$4:$O$7,2,FALSE)</f>
        <v>Decaf</v>
      </c>
      <c r="S3218" s="56" t="str">
        <f>HLOOKUP(Coffee_data[[#This Row],[ProductId]],Product!$B$4:$O$7,3,FALSE)</f>
        <v>Herbal Tea</v>
      </c>
      <c r="T3218" s="56" t="str">
        <f>HLOOKUP(Coffee_data[[#This Row],[ProductId]],Product!$B$4:$O$7,4,FALSE)</f>
        <v>Lemon</v>
      </c>
    </row>
    <row r="3219" spans="1:20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79</v>
      </c>
      <c r="L3219">
        <v>314</v>
      </c>
      <c r="M3219">
        <v>11</v>
      </c>
      <c r="N3219" s="2">
        <v>42185</v>
      </c>
      <c r="O3219" s="19" t="str">
        <f>VLOOKUP(Coffee_data[[#This Row],[Area Code]],Location!$B$1:$E$157,2,FALSE)</f>
        <v>Missouri</v>
      </c>
      <c r="P3219" s="19" t="str">
        <f>VLOOKUP(Coffee_data[[#This Row],[Area Code]],Location!$B$1:$E$157,3,FALSE)</f>
        <v>Central</v>
      </c>
      <c r="Q3219" s="19" t="str">
        <f>VLOOKUP(Coffee_data[[#This Row],[Area Code]],Location!$B$1:$E$157,4,FALSE)</f>
        <v>Small Market</v>
      </c>
      <c r="R3219" s="56" t="str">
        <f>HLOOKUP(Coffee_data[[#This Row],[ProductId]],Product!$B$4:$O$7,2,FALSE)</f>
        <v>Regular</v>
      </c>
      <c r="S3219" s="56" t="str">
        <f>HLOOKUP(Coffee_data[[#This Row],[ProductId]],Product!$B$4:$O$7,3,FALSE)</f>
        <v>Tea</v>
      </c>
      <c r="T3219" s="56" t="str">
        <f>HLOOKUP(Coffee_data[[#This Row],[ProductId]],Product!$B$4:$O$7,4,FALSE)</f>
        <v>Darjeeling</v>
      </c>
    </row>
    <row r="3220" spans="1:20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18</v>
      </c>
      <c r="J3220">
        <v>40</v>
      </c>
      <c r="K3220">
        <v>58</v>
      </c>
      <c r="L3220">
        <v>816</v>
      </c>
      <c r="M3220">
        <v>12</v>
      </c>
      <c r="N3220" s="2">
        <v>42185</v>
      </c>
      <c r="O3220" s="19" t="str">
        <f>VLOOKUP(Coffee_data[[#This Row],[Area Code]],Location!$B$1:$E$157,2,FALSE)</f>
        <v>Missouri</v>
      </c>
      <c r="P3220" s="19" t="str">
        <f>VLOOKUP(Coffee_data[[#This Row],[Area Code]],Location!$B$1:$E$157,3,FALSE)</f>
        <v>Central</v>
      </c>
      <c r="Q3220" s="19" t="str">
        <f>VLOOKUP(Coffee_data[[#This Row],[Area Code]],Location!$B$1:$E$157,4,FALSE)</f>
        <v>Small Market</v>
      </c>
      <c r="R3220" s="56" t="str">
        <f>HLOOKUP(Coffee_data[[#This Row],[ProductId]],Product!$B$4:$O$7,2,FALSE)</f>
        <v>Regular</v>
      </c>
      <c r="S3220" s="56" t="str">
        <f>HLOOKUP(Coffee_data[[#This Row],[ProductId]],Product!$B$4:$O$7,3,FALSE)</f>
        <v>Tea</v>
      </c>
      <c r="T3220" s="56" t="str">
        <f>HLOOKUP(Coffee_data[[#This Row],[ProductId]],Product!$B$4:$O$7,4,FALSE)</f>
        <v>Earl Grey</v>
      </c>
    </row>
    <row r="3221" spans="1:20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57</v>
      </c>
      <c r="L3221">
        <v>417</v>
      </c>
      <c r="M3221">
        <v>13</v>
      </c>
      <c r="N3221" s="2">
        <v>42185</v>
      </c>
      <c r="O3221" s="19" t="str">
        <f>VLOOKUP(Coffee_data[[#This Row],[Area Code]],Location!$B$1:$E$157,2,FALSE)</f>
        <v>Missouri</v>
      </c>
      <c r="P3221" s="19" t="str">
        <f>VLOOKUP(Coffee_data[[#This Row],[Area Code]],Location!$B$1:$E$157,3,FALSE)</f>
        <v>Central</v>
      </c>
      <c r="Q3221" s="19" t="str">
        <f>VLOOKUP(Coffee_data[[#This Row],[Area Code]],Location!$B$1:$E$157,4,FALSE)</f>
        <v>Small Market</v>
      </c>
      <c r="R3221" s="56" t="str">
        <f>HLOOKUP(Coffee_data[[#This Row],[ProductId]],Product!$B$4:$O$7,2,FALSE)</f>
        <v>Regular</v>
      </c>
      <c r="S3221" s="56" t="str">
        <f>HLOOKUP(Coffee_data[[#This Row],[ProductId]],Product!$B$4:$O$7,3,FALSE)</f>
        <v>Tea</v>
      </c>
      <c r="T3221" s="56" t="str">
        <f>HLOOKUP(Coffee_data[[#This Row],[ProductId]],Product!$B$4:$O$7,4,FALSE)</f>
        <v>Green Tea</v>
      </c>
    </row>
    <row r="3222" spans="1:20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172</v>
      </c>
      <c r="L3222">
        <v>314</v>
      </c>
      <c r="M3222">
        <v>2</v>
      </c>
      <c r="N3222" s="2">
        <v>42185</v>
      </c>
      <c r="O3222" s="19" t="str">
        <f>VLOOKUP(Coffee_data[[#This Row],[Area Code]],Location!$B$1:$E$157,2,FALSE)</f>
        <v>Missouri</v>
      </c>
      <c r="P3222" s="19" t="str">
        <f>VLOOKUP(Coffee_data[[#This Row],[Area Code]],Location!$B$1:$E$157,3,FALSE)</f>
        <v>Central</v>
      </c>
      <c r="Q3222" s="19" t="str">
        <f>VLOOKUP(Coffee_data[[#This Row],[Area Code]],Location!$B$1:$E$157,4,FALSE)</f>
        <v>Small Market</v>
      </c>
      <c r="R3222" s="56" t="str">
        <f>HLOOKUP(Coffee_data[[#This Row],[ProductId]],Product!$B$4:$O$7,2,FALSE)</f>
        <v>Regular</v>
      </c>
      <c r="S3222" s="56" t="str">
        <f>HLOOKUP(Coffee_data[[#This Row],[ProductId]],Product!$B$4:$O$7,3,FALSE)</f>
        <v>Coffee</v>
      </c>
      <c r="T3222" s="56" t="str">
        <f>HLOOKUP(Coffee_data[[#This Row],[ProductId]],Product!$B$4:$O$7,4,FALSE)</f>
        <v>Columbian</v>
      </c>
    </row>
    <row r="3223" spans="1:20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57</v>
      </c>
      <c r="J3223">
        <v>70</v>
      </c>
      <c r="K3223">
        <v>127</v>
      </c>
      <c r="L3223">
        <v>314</v>
      </c>
      <c r="M3223">
        <v>3</v>
      </c>
      <c r="N3223" s="2">
        <v>42185</v>
      </c>
      <c r="O3223" s="19" t="str">
        <f>VLOOKUP(Coffee_data[[#This Row],[Area Code]],Location!$B$1:$E$157,2,FALSE)</f>
        <v>Missouri</v>
      </c>
      <c r="P3223" s="19" t="str">
        <f>VLOOKUP(Coffee_data[[#This Row],[Area Code]],Location!$B$1:$E$157,3,FALSE)</f>
        <v>Central</v>
      </c>
      <c r="Q3223" s="19" t="str">
        <f>VLOOKUP(Coffee_data[[#This Row],[Area Code]],Location!$B$1:$E$157,4,FALSE)</f>
        <v>Small Market</v>
      </c>
      <c r="R3223" s="56" t="str">
        <f>HLOOKUP(Coffee_data[[#This Row],[ProductId]],Product!$B$4:$O$7,2,FALSE)</f>
        <v>Decaf</v>
      </c>
      <c r="S3223" s="56" t="str">
        <f>HLOOKUP(Coffee_data[[#This Row],[ProductId]],Product!$B$4:$O$7,3,FALSE)</f>
        <v>Coffee</v>
      </c>
      <c r="T3223" s="56" t="str">
        <f>HLOOKUP(Coffee_data[[#This Row],[ProductId]],Product!$B$4:$O$7,4,FALSE)</f>
        <v>Decaf Irish Cream</v>
      </c>
    </row>
    <row r="3224" spans="1:20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42185</v>
      </c>
      <c r="O3224" s="19" t="str">
        <f>VLOOKUP(Coffee_data[[#This Row],[Area Code]],Location!$B$1:$E$157,2,FALSE)</f>
        <v>Missouri</v>
      </c>
      <c r="P3224" s="19" t="str">
        <f>VLOOKUP(Coffee_data[[#This Row],[Area Code]],Location!$B$1:$E$157,3,FALSE)</f>
        <v>Central</v>
      </c>
      <c r="Q3224" s="19" t="str">
        <f>VLOOKUP(Coffee_data[[#This Row],[Area Code]],Location!$B$1:$E$157,4,FALSE)</f>
        <v>Small Market</v>
      </c>
      <c r="R3224" s="56" t="str">
        <f>HLOOKUP(Coffee_data[[#This Row],[ProductId]],Product!$B$4:$O$7,2,FALSE)</f>
        <v>Regular</v>
      </c>
      <c r="S3224" s="56" t="str">
        <f>HLOOKUP(Coffee_data[[#This Row],[ProductId]],Product!$B$4:$O$7,3,FALSE)</f>
        <v>Espresso</v>
      </c>
      <c r="T3224" s="56" t="str">
        <f>HLOOKUP(Coffee_data[[#This Row],[ProductId]],Product!$B$4:$O$7,4,FALSE)</f>
        <v>Caffe Mocha</v>
      </c>
    </row>
    <row r="3225" spans="1:20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46</v>
      </c>
      <c r="J3225">
        <v>70</v>
      </c>
      <c r="K3225">
        <v>104</v>
      </c>
      <c r="L3225">
        <v>314</v>
      </c>
      <c r="M3225">
        <v>6</v>
      </c>
      <c r="N3225" s="2">
        <v>42185</v>
      </c>
      <c r="O3225" s="19" t="str">
        <f>VLOOKUP(Coffee_data[[#This Row],[Area Code]],Location!$B$1:$E$157,2,FALSE)</f>
        <v>Missouri</v>
      </c>
      <c r="P3225" s="19" t="str">
        <f>VLOOKUP(Coffee_data[[#This Row],[Area Code]],Location!$B$1:$E$157,3,FALSE)</f>
        <v>Central</v>
      </c>
      <c r="Q3225" s="19" t="str">
        <f>VLOOKUP(Coffee_data[[#This Row],[Area Code]],Location!$B$1:$E$157,4,FALSE)</f>
        <v>Small Market</v>
      </c>
      <c r="R3225" s="56" t="str">
        <f>HLOOKUP(Coffee_data[[#This Row],[ProductId]],Product!$B$4:$O$7,2,FALSE)</f>
        <v>Decaf</v>
      </c>
      <c r="S3225" s="56" t="str">
        <f>HLOOKUP(Coffee_data[[#This Row],[ProductId]],Product!$B$4:$O$7,3,FALSE)</f>
        <v>Espresso</v>
      </c>
      <c r="T3225" s="56" t="str">
        <f>HLOOKUP(Coffee_data[[#This Row],[ProductId]],Product!$B$4:$O$7,4,FALSE)</f>
        <v>Decaf Espresso</v>
      </c>
    </row>
    <row r="3226" spans="1:20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38</v>
      </c>
      <c r="L3226">
        <v>513</v>
      </c>
      <c r="M3226">
        <v>8</v>
      </c>
      <c r="N3226" s="2">
        <v>42185</v>
      </c>
      <c r="O3226" s="19" t="str">
        <f>VLOOKUP(Coffee_data[[#This Row],[Area Code]],Location!$B$1:$E$157,2,FALSE)</f>
        <v>Ohio</v>
      </c>
      <c r="P3226" s="19" t="str">
        <f>VLOOKUP(Coffee_data[[#This Row],[Area Code]],Location!$B$1:$E$157,3,FALSE)</f>
        <v>Central</v>
      </c>
      <c r="Q3226" s="19" t="str">
        <f>VLOOKUP(Coffee_data[[#This Row],[Area Code]],Location!$B$1:$E$157,4,FALSE)</f>
        <v>Major Market</v>
      </c>
      <c r="R3226" s="56" t="str">
        <f>HLOOKUP(Coffee_data[[#This Row],[ProductId]],Product!$B$4:$O$7,2,FALSE)</f>
        <v>Decaf</v>
      </c>
      <c r="S3226" s="56" t="str">
        <f>HLOOKUP(Coffee_data[[#This Row],[ProductId]],Product!$B$4:$O$7,3,FALSE)</f>
        <v>Herbal Tea</v>
      </c>
      <c r="T3226" s="56" t="str">
        <f>HLOOKUP(Coffee_data[[#This Row],[ProductId]],Product!$B$4:$O$7,4,FALSE)</f>
        <v>Chamomile</v>
      </c>
    </row>
    <row r="3227" spans="1:20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41</v>
      </c>
      <c r="L3227">
        <v>937</v>
      </c>
      <c r="M3227">
        <v>9</v>
      </c>
      <c r="N3227" s="2">
        <v>42185</v>
      </c>
      <c r="O3227" s="19" t="str">
        <f>VLOOKUP(Coffee_data[[#This Row],[Area Code]],Location!$B$1:$E$157,2,FALSE)</f>
        <v>Ohio</v>
      </c>
      <c r="P3227" s="19" t="str">
        <f>VLOOKUP(Coffee_data[[#This Row],[Area Code]],Location!$B$1:$E$157,3,FALSE)</f>
        <v>Central</v>
      </c>
      <c r="Q3227" s="19" t="str">
        <f>VLOOKUP(Coffee_data[[#This Row],[Area Code]],Location!$B$1:$E$157,4,FALSE)</f>
        <v>Major Market</v>
      </c>
      <c r="R3227" s="56" t="str">
        <f>HLOOKUP(Coffee_data[[#This Row],[ProductId]],Product!$B$4:$O$7,2,FALSE)</f>
        <v>Decaf</v>
      </c>
      <c r="S3227" s="56" t="str">
        <f>HLOOKUP(Coffee_data[[#This Row],[ProductId]],Product!$B$4:$O$7,3,FALSE)</f>
        <v>Herbal Tea</v>
      </c>
      <c r="T3227" s="56" t="str">
        <f>HLOOKUP(Coffee_data[[#This Row],[ProductId]],Product!$B$4:$O$7,4,FALSE)</f>
        <v>Lemon</v>
      </c>
    </row>
    <row r="3228" spans="1:20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261</v>
      </c>
      <c r="L3228">
        <v>740</v>
      </c>
      <c r="M3228">
        <v>11</v>
      </c>
      <c r="N3228" s="2">
        <v>42185</v>
      </c>
      <c r="O3228" s="19" t="str">
        <f>VLOOKUP(Coffee_data[[#This Row],[Area Code]],Location!$B$1:$E$157,2,FALSE)</f>
        <v>Ohio</v>
      </c>
      <c r="P3228" s="19" t="str">
        <f>VLOOKUP(Coffee_data[[#This Row],[Area Code]],Location!$B$1:$E$157,3,FALSE)</f>
        <v>Central</v>
      </c>
      <c r="Q3228" s="19" t="str">
        <f>VLOOKUP(Coffee_data[[#This Row],[Area Code]],Location!$B$1:$E$157,4,FALSE)</f>
        <v>Major Market</v>
      </c>
      <c r="R3228" s="56" t="str">
        <f>HLOOKUP(Coffee_data[[#This Row],[ProductId]],Product!$B$4:$O$7,2,FALSE)</f>
        <v>Regular</v>
      </c>
      <c r="S3228" s="56" t="str">
        <f>HLOOKUP(Coffee_data[[#This Row],[ProductId]],Product!$B$4:$O$7,3,FALSE)</f>
        <v>Tea</v>
      </c>
      <c r="T3228" s="56" t="str">
        <f>HLOOKUP(Coffee_data[[#This Row],[ProductId]],Product!$B$4:$O$7,4,FALSE)</f>
        <v>Darjeeling</v>
      </c>
    </row>
    <row r="3229" spans="1:20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110</v>
      </c>
      <c r="J3229">
        <v>170</v>
      </c>
      <c r="K3229">
        <v>278</v>
      </c>
      <c r="L3229">
        <v>419</v>
      </c>
      <c r="M3229">
        <v>12</v>
      </c>
      <c r="N3229" s="2">
        <v>42185</v>
      </c>
      <c r="O3229" s="19" t="str">
        <f>VLOOKUP(Coffee_data[[#This Row],[Area Code]],Location!$B$1:$E$157,2,FALSE)</f>
        <v>Ohio</v>
      </c>
      <c r="P3229" s="19" t="str">
        <f>VLOOKUP(Coffee_data[[#This Row],[Area Code]],Location!$B$1:$E$157,3,FALSE)</f>
        <v>Central</v>
      </c>
      <c r="Q3229" s="19" t="str">
        <f>VLOOKUP(Coffee_data[[#This Row],[Area Code]],Location!$B$1:$E$157,4,FALSE)</f>
        <v>Major Market</v>
      </c>
      <c r="R3229" s="56" t="str">
        <f>HLOOKUP(Coffee_data[[#This Row],[ProductId]],Product!$B$4:$O$7,2,FALSE)</f>
        <v>Regular</v>
      </c>
      <c r="S3229" s="56" t="str">
        <f>HLOOKUP(Coffee_data[[#This Row],[ProductId]],Product!$B$4:$O$7,3,FALSE)</f>
        <v>Tea</v>
      </c>
      <c r="T3229" s="56" t="str">
        <f>HLOOKUP(Coffee_data[[#This Row],[ProductId]],Product!$B$4:$O$7,4,FALSE)</f>
        <v>Earl Grey</v>
      </c>
    </row>
    <row r="3230" spans="1:20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56</v>
      </c>
      <c r="J3230">
        <v>80</v>
      </c>
      <c r="K3230">
        <v>136</v>
      </c>
      <c r="L3230">
        <v>614</v>
      </c>
      <c r="M3230">
        <v>6</v>
      </c>
      <c r="N3230" s="2">
        <v>42185</v>
      </c>
      <c r="O3230" s="19" t="str">
        <f>VLOOKUP(Coffee_data[[#This Row],[Area Code]],Location!$B$1:$E$157,2,FALSE)</f>
        <v>Ohio</v>
      </c>
      <c r="P3230" s="19" t="str">
        <f>VLOOKUP(Coffee_data[[#This Row],[Area Code]],Location!$B$1:$E$157,3,FALSE)</f>
        <v>Central</v>
      </c>
      <c r="Q3230" s="19" t="str">
        <f>VLOOKUP(Coffee_data[[#This Row],[Area Code]],Location!$B$1:$E$157,4,FALSE)</f>
        <v>Major Market</v>
      </c>
      <c r="R3230" s="56" t="str">
        <f>HLOOKUP(Coffee_data[[#This Row],[ProductId]],Product!$B$4:$O$7,2,FALSE)</f>
        <v>Decaf</v>
      </c>
      <c r="S3230" s="56" t="str">
        <f>HLOOKUP(Coffee_data[[#This Row],[ProductId]],Product!$B$4:$O$7,3,FALSE)</f>
        <v>Espresso</v>
      </c>
      <c r="T3230" s="56" t="str">
        <f>HLOOKUP(Coffee_data[[#This Row],[ProductId]],Product!$B$4:$O$7,4,FALSE)</f>
        <v>Decaf Espresso</v>
      </c>
    </row>
    <row r="3231" spans="1:20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41</v>
      </c>
      <c r="J3231">
        <v>70</v>
      </c>
      <c r="K3231">
        <v>109</v>
      </c>
      <c r="L3231">
        <v>513</v>
      </c>
      <c r="M3231">
        <v>1</v>
      </c>
      <c r="N3231" s="2">
        <v>42185</v>
      </c>
      <c r="O3231" s="19" t="str">
        <f>VLOOKUP(Coffee_data[[#This Row],[Area Code]],Location!$B$1:$E$157,2,FALSE)</f>
        <v>Ohio</v>
      </c>
      <c r="P3231" s="19" t="str">
        <f>VLOOKUP(Coffee_data[[#This Row],[Area Code]],Location!$B$1:$E$157,3,FALSE)</f>
        <v>Central</v>
      </c>
      <c r="Q3231" s="19" t="str">
        <f>VLOOKUP(Coffee_data[[#This Row],[Area Code]],Location!$B$1:$E$157,4,FALSE)</f>
        <v>Major Market</v>
      </c>
      <c r="R3231" s="56" t="str">
        <f>HLOOKUP(Coffee_data[[#This Row],[ProductId]],Product!$B$4:$O$7,2,FALSE)</f>
        <v>Regular</v>
      </c>
      <c r="S3231" s="56" t="str">
        <f>HLOOKUP(Coffee_data[[#This Row],[ProductId]],Product!$B$4:$O$7,3,FALSE)</f>
        <v>Coffee</v>
      </c>
      <c r="T3231" s="56" t="str">
        <f>HLOOKUP(Coffee_data[[#This Row],[ProductId]],Product!$B$4:$O$7,4,FALSE)</f>
        <v>Amaretto</v>
      </c>
    </row>
    <row r="3232" spans="1:20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78</v>
      </c>
      <c r="L3232">
        <v>234</v>
      </c>
      <c r="M3232">
        <v>2</v>
      </c>
      <c r="N3232" s="2">
        <v>42185</v>
      </c>
      <c r="O3232" s="19" t="str">
        <f>VLOOKUP(Coffee_data[[#This Row],[Area Code]],Location!$B$1:$E$157,2,FALSE)</f>
        <v>Ohio</v>
      </c>
      <c r="P3232" s="19" t="str">
        <f>VLOOKUP(Coffee_data[[#This Row],[Area Code]],Location!$B$1:$E$157,3,FALSE)</f>
        <v>Central</v>
      </c>
      <c r="Q3232" s="19" t="str">
        <f>VLOOKUP(Coffee_data[[#This Row],[Area Code]],Location!$B$1:$E$157,4,FALSE)</f>
        <v>Major Market</v>
      </c>
      <c r="R3232" s="56" t="str">
        <f>HLOOKUP(Coffee_data[[#This Row],[ProductId]],Product!$B$4:$O$7,2,FALSE)</f>
        <v>Regular</v>
      </c>
      <c r="S3232" s="56" t="str">
        <f>HLOOKUP(Coffee_data[[#This Row],[ProductId]],Product!$B$4:$O$7,3,FALSE)</f>
        <v>Coffee</v>
      </c>
      <c r="T3232" s="56" t="str">
        <f>HLOOKUP(Coffee_data[[#This Row],[ProductId]],Product!$B$4:$O$7,4,FALSE)</f>
        <v>Columbian</v>
      </c>
    </row>
    <row r="3233" spans="1:20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37</v>
      </c>
      <c r="J3233">
        <v>50</v>
      </c>
      <c r="K3233">
        <v>93</v>
      </c>
      <c r="L3233">
        <v>567</v>
      </c>
      <c r="M3233">
        <v>3</v>
      </c>
      <c r="N3233" s="2">
        <v>42185</v>
      </c>
      <c r="O3233" s="19" t="str">
        <f>VLOOKUP(Coffee_data[[#This Row],[Area Code]],Location!$B$1:$E$157,2,FALSE)</f>
        <v>Ohio</v>
      </c>
      <c r="P3233" s="19" t="str">
        <f>VLOOKUP(Coffee_data[[#This Row],[Area Code]],Location!$B$1:$E$157,3,FALSE)</f>
        <v>Central</v>
      </c>
      <c r="Q3233" s="19" t="str">
        <f>VLOOKUP(Coffee_data[[#This Row],[Area Code]],Location!$B$1:$E$157,4,FALSE)</f>
        <v>Major Market</v>
      </c>
      <c r="R3233" s="56" t="str">
        <f>HLOOKUP(Coffee_data[[#This Row],[ProductId]],Product!$B$4:$O$7,2,FALSE)</f>
        <v>Decaf</v>
      </c>
      <c r="S3233" s="56" t="str">
        <f>HLOOKUP(Coffee_data[[#This Row],[ProductId]],Product!$B$4:$O$7,3,FALSE)</f>
        <v>Coffee</v>
      </c>
      <c r="T3233" s="56" t="str">
        <f>HLOOKUP(Coffee_data[[#This Row],[ProductId]],Product!$B$4:$O$7,4,FALSE)</f>
        <v>Decaf Irish Cream</v>
      </c>
    </row>
    <row r="3234" spans="1:20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100</v>
      </c>
      <c r="J3234">
        <v>180</v>
      </c>
      <c r="K3234">
        <v>345</v>
      </c>
      <c r="L3234">
        <v>216</v>
      </c>
      <c r="M3234">
        <v>5</v>
      </c>
      <c r="N3234" s="2">
        <v>42185</v>
      </c>
      <c r="O3234" s="19" t="str">
        <f>VLOOKUP(Coffee_data[[#This Row],[Area Code]],Location!$B$1:$E$157,2,FALSE)</f>
        <v>Ohio</v>
      </c>
      <c r="P3234" s="19" t="str">
        <f>VLOOKUP(Coffee_data[[#This Row],[Area Code]],Location!$B$1:$E$157,3,FALSE)</f>
        <v>Central</v>
      </c>
      <c r="Q3234" s="19" t="str">
        <f>VLOOKUP(Coffee_data[[#This Row],[Area Code]],Location!$B$1:$E$157,4,FALSE)</f>
        <v>Major Market</v>
      </c>
      <c r="R3234" s="56" t="str">
        <f>HLOOKUP(Coffee_data[[#This Row],[ProductId]],Product!$B$4:$O$7,2,FALSE)</f>
        <v>Regular</v>
      </c>
      <c r="S3234" s="56" t="str">
        <f>HLOOKUP(Coffee_data[[#This Row],[ProductId]],Product!$B$4:$O$7,3,FALSE)</f>
        <v>Espresso</v>
      </c>
      <c r="T3234" s="56" t="str">
        <f>HLOOKUP(Coffee_data[[#This Row],[ProductId]],Product!$B$4:$O$7,4,FALSE)</f>
        <v>Caffe Mocha</v>
      </c>
    </row>
    <row r="3235" spans="1:20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38</v>
      </c>
      <c r="J3235">
        <v>60</v>
      </c>
      <c r="K3235">
        <v>90</v>
      </c>
      <c r="L3235">
        <v>262</v>
      </c>
      <c r="M3235">
        <v>8</v>
      </c>
      <c r="N3235" s="2">
        <v>42185</v>
      </c>
      <c r="O3235" s="19" t="str">
        <f>VLOOKUP(Coffee_data[[#This Row],[Area Code]],Location!$B$1:$E$157,2,FALSE)</f>
        <v>Wisconsin</v>
      </c>
      <c r="P3235" s="19" t="str">
        <f>VLOOKUP(Coffee_data[[#This Row],[Area Code]],Location!$B$1:$E$157,3,FALSE)</f>
        <v>Central</v>
      </c>
      <c r="Q3235" s="19" t="str">
        <f>VLOOKUP(Coffee_data[[#This Row],[Area Code]],Location!$B$1:$E$157,4,FALSE)</f>
        <v>Small Market</v>
      </c>
      <c r="R3235" s="56" t="str">
        <f>HLOOKUP(Coffee_data[[#This Row],[ProductId]],Product!$B$4:$O$7,2,FALSE)</f>
        <v>Decaf</v>
      </c>
      <c r="S3235" s="56" t="str">
        <f>HLOOKUP(Coffee_data[[#This Row],[ProductId]],Product!$B$4:$O$7,3,FALSE)</f>
        <v>Herbal Tea</v>
      </c>
      <c r="T3235" s="56" t="str">
        <f>HLOOKUP(Coffee_data[[#This Row],[ProductId]],Product!$B$4:$O$7,4,FALSE)</f>
        <v>Chamomile</v>
      </c>
    </row>
    <row r="3236" spans="1:20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41</v>
      </c>
      <c r="J3236">
        <v>70</v>
      </c>
      <c r="K3236">
        <v>111</v>
      </c>
      <c r="L3236">
        <v>262</v>
      </c>
      <c r="M3236">
        <v>9</v>
      </c>
      <c r="N3236" s="2">
        <v>42185</v>
      </c>
      <c r="O3236" s="19" t="str">
        <f>VLOOKUP(Coffee_data[[#This Row],[Area Code]],Location!$B$1:$E$157,2,FALSE)</f>
        <v>Wisconsin</v>
      </c>
      <c r="P3236" s="19" t="str">
        <f>VLOOKUP(Coffee_data[[#This Row],[Area Code]],Location!$B$1:$E$157,3,FALSE)</f>
        <v>Central</v>
      </c>
      <c r="Q3236" s="19" t="str">
        <f>VLOOKUP(Coffee_data[[#This Row],[Area Code]],Location!$B$1:$E$157,4,FALSE)</f>
        <v>Small Market</v>
      </c>
      <c r="R3236" s="56" t="str">
        <f>HLOOKUP(Coffee_data[[#This Row],[ProductId]],Product!$B$4:$O$7,2,FALSE)</f>
        <v>Decaf</v>
      </c>
      <c r="S3236" s="56" t="str">
        <f>HLOOKUP(Coffee_data[[#This Row],[ProductId]],Product!$B$4:$O$7,3,FALSE)</f>
        <v>Herbal Tea</v>
      </c>
      <c r="T3236" s="56" t="str">
        <f>HLOOKUP(Coffee_data[[#This Row],[ProductId]],Product!$B$4:$O$7,4,FALSE)</f>
        <v>Lemon</v>
      </c>
    </row>
    <row r="3237" spans="1:20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19</v>
      </c>
      <c r="J3237">
        <v>40</v>
      </c>
      <c r="K3237">
        <v>70</v>
      </c>
      <c r="L3237">
        <v>262</v>
      </c>
      <c r="M3237">
        <v>11</v>
      </c>
      <c r="N3237" s="2">
        <v>42185</v>
      </c>
      <c r="O3237" s="19" t="str">
        <f>VLOOKUP(Coffee_data[[#This Row],[Area Code]],Location!$B$1:$E$157,2,FALSE)</f>
        <v>Wisconsin</v>
      </c>
      <c r="P3237" s="19" t="str">
        <f>VLOOKUP(Coffee_data[[#This Row],[Area Code]],Location!$B$1:$E$157,3,FALSE)</f>
        <v>Central</v>
      </c>
      <c r="Q3237" s="19" t="str">
        <f>VLOOKUP(Coffee_data[[#This Row],[Area Code]],Location!$B$1:$E$157,4,FALSE)</f>
        <v>Small Market</v>
      </c>
      <c r="R3237" s="56" t="str">
        <f>HLOOKUP(Coffee_data[[#This Row],[ProductId]],Product!$B$4:$O$7,2,FALSE)</f>
        <v>Regular</v>
      </c>
      <c r="S3237" s="56" t="str">
        <f>HLOOKUP(Coffee_data[[#This Row],[ProductId]],Product!$B$4:$O$7,3,FALSE)</f>
        <v>Tea</v>
      </c>
      <c r="T3237" s="56" t="str">
        <f>HLOOKUP(Coffee_data[[#This Row],[ProductId]],Product!$B$4:$O$7,4,FALSE)</f>
        <v>Darjeeling</v>
      </c>
    </row>
    <row r="3238" spans="1:20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28</v>
      </c>
      <c r="J3238">
        <v>50</v>
      </c>
      <c r="K3238">
        <v>78</v>
      </c>
      <c r="L3238">
        <v>715</v>
      </c>
      <c r="M3238">
        <v>12</v>
      </c>
      <c r="N3238" s="2">
        <v>42185</v>
      </c>
      <c r="O3238" s="19" t="str">
        <f>VLOOKUP(Coffee_data[[#This Row],[Area Code]],Location!$B$1:$E$157,2,FALSE)</f>
        <v>Wisconsin</v>
      </c>
      <c r="P3238" s="19" t="str">
        <f>VLOOKUP(Coffee_data[[#This Row],[Area Code]],Location!$B$1:$E$157,3,FALSE)</f>
        <v>Central</v>
      </c>
      <c r="Q3238" s="19" t="str">
        <f>VLOOKUP(Coffee_data[[#This Row],[Area Code]],Location!$B$1:$E$157,4,FALSE)</f>
        <v>Small Market</v>
      </c>
      <c r="R3238" s="56" t="str">
        <f>HLOOKUP(Coffee_data[[#This Row],[ProductId]],Product!$B$4:$O$7,2,FALSE)</f>
        <v>Regular</v>
      </c>
      <c r="S3238" s="56" t="str">
        <f>HLOOKUP(Coffee_data[[#This Row],[ProductId]],Product!$B$4:$O$7,3,FALSE)</f>
        <v>Tea</v>
      </c>
      <c r="T3238" s="56" t="str">
        <f>HLOOKUP(Coffee_data[[#This Row],[ProductId]],Product!$B$4:$O$7,4,FALSE)</f>
        <v>Earl Grey</v>
      </c>
    </row>
    <row r="3239" spans="1:20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136</v>
      </c>
      <c r="L3239">
        <v>715</v>
      </c>
      <c r="M3239">
        <v>6</v>
      </c>
      <c r="N3239" s="2">
        <v>42185</v>
      </c>
      <c r="O3239" s="19" t="str">
        <f>VLOOKUP(Coffee_data[[#This Row],[Area Code]],Location!$B$1:$E$157,2,FALSE)</f>
        <v>Wisconsin</v>
      </c>
      <c r="P3239" s="19" t="str">
        <f>VLOOKUP(Coffee_data[[#This Row],[Area Code]],Location!$B$1:$E$157,3,FALSE)</f>
        <v>Central</v>
      </c>
      <c r="Q3239" s="19" t="str">
        <f>VLOOKUP(Coffee_data[[#This Row],[Area Code]],Location!$B$1:$E$157,4,FALSE)</f>
        <v>Small Market</v>
      </c>
      <c r="R3239" s="56" t="str">
        <f>HLOOKUP(Coffee_data[[#This Row],[ProductId]],Product!$B$4:$O$7,2,FALSE)</f>
        <v>Decaf</v>
      </c>
      <c r="S3239" s="56" t="str">
        <f>HLOOKUP(Coffee_data[[#This Row],[ProductId]],Product!$B$4:$O$7,3,FALSE)</f>
        <v>Espresso</v>
      </c>
      <c r="T3239" s="56" t="str">
        <f>HLOOKUP(Coffee_data[[#This Row],[ProductId]],Product!$B$4:$O$7,4,FALSE)</f>
        <v>Decaf Espresso</v>
      </c>
    </row>
    <row r="3240" spans="1:20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61</v>
      </c>
      <c r="J3240">
        <v>70</v>
      </c>
      <c r="K3240">
        <v>130</v>
      </c>
      <c r="L3240">
        <v>262</v>
      </c>
      <c r="M3240">
        <v>1</v>
      </c>
      <c r="N3240" s="2">
        <v>42185</v>
      </c>
      <c r="O3240" s="19" t="str">
        <f>VLOOKUP(Coffee_data[[#This Row],[Area Code]],Location!$B$1:$E$157,2,FALSE)</f>
        <v>Wisconsin</v>
      </c>
      <c r="P3240" s="19" t="str">
        <f>VLOOKUP(Coffee_data[[#This Row],[Area Code]],Location!$B$1:$E$157,3,FALSE)</f>
        <v>Central</v>
      </c>
      <c r="Q3240" s="19" t="str">
        <f>VLOOKUP(Coffee_data[[#This Row],[Area Code]],Location!$B$1:$E$157,4,FALSE)</f>
        <v>Small Market</v>
      </c>
      <c r="R3240" s="56" t="str">
        <f>HLOOKUP(Coffee_data[[#This Row],[ProductId]],Product!$B$4:$O$7,2,FALSE)</f>
        <v>Regular</v>
      </c>
      <c r="S3240" s="56" t="str">
        <f>HLOOKUP(Coffee_data[[#This Row],[ProductId]],Product!$B$4:$O$7,3,FALSE)</f>
        <v>Coffee</v>
      </c>
      <c r="T3240" s="56" t="str">
        <f>HLOOKUP(Coffee_data[[#This Row],[ProductId]],Product!$B$4:$O$7,4,FALSE)</f>
        <v>Amaretto</v>
      </c>
    </row>
    <row r="3241" spans="1:20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308</v>
      </c>
      <c r="L3241">
        <v>608</v>
      </c>
      <c r="M3241">
        <v>2</v>
      </c>
      <c r="N3241" s="2">
        <v>42185</v>
      </c>
      <c r="O3241" s="19" t="str">
        <f>VLOOKUP(Coffee_data[[#This Row],[Area Code]],Location!$B$1:$E$157,2,FALSE)</f>
        <v>Wisconsin</v>
      </c>
      <c r="P3241" s="19" t="str">
        <f>VLOOKUP(Coffee_data[[#This Row],[Area Code]],Location!$B$1:$E$157,3,FALSE)</f>
        <v>Central</v>
      </c>
      <c r="Q3241" s="19" t="str">
        <f>VLOOKUP(Coffee_data[[#This Row],[Area Code]],Location!$B$1:$E$157,4,FALSE)</f>
        <v>Small Market</v>
      </c>
      <c r="R3241" s="56" t="str">
        <f>HLOOKUP(Coffee_data[[#This Row],[ProductId]],Product!$B$4:$O$7,2,FALSE)</f>
        <v>Regular</v>
      </c>
      <c r="S3241" s="56" t="str">
        <f>HLOOKUP(Coffee_data[[#This Row],[ProductId]],Product!$B$4:$O$7,3,FALSE)</f>
        <v>Coffee</v>
      </c>
      <c r="T3241" s="56" t="str">
        <f>HLOOKUP(Coffee_data[[#This Row],[ProductId]],Product!$B$4:$O$7,4,FALSE)</f>
        <v>Columbian</v>
      </c>
    </row>
    <row r="3242" spans="1:20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233</v>
      </c>
      <c r="L3242">
        <v>262</v>
      </c>
      <c r="M3242">
        <v>3</v>
      </c>
      <c r="N3242" s="2">
        <v>42185</v>
      </c>
      <c r="O3242" s="19" t="str">
        <f>VLOOKUP(Coffee_data[[#This Row],[Area Code]],Location!$B$1:$E$157,2,FALSE)</f>
        <v>Wisconsin</v>
      </c>
      <c r="P3242" s="19" t="str">
        <f>VLOOKUP(Coffee_data[[#This Row],[Area Code]],Location!$B$1:$E$157,3,FALSE)</f>
        <v>Central</v>
      </c>
      <c r="Q3242" s="19" t="str">
        <f>VLOOKUP(Coffee_data[[#This Row],[Area Code]],Location!$B$1:$E$157,4,FALSE)</f>
        <v>Small Market</v>
      </c>
      <c r="R3242" s="56" t="str">
        <f>HLOOKUP(Coffee_data[[#This Row],[ProductId]],Product!$B$4:$O$7,2,FALSE)</f>
        <v>Decaf</v>
      </c>
      <c r="S3242" s="56" t="str">
        <f>HLOOKUP(Coffee_data[[#This Row],[ProductId]],Product!$B$4:$O$7,3,FALSE)</f>
        <v>Coffee</v>
      </c>
      <c r="T3242" s="56" t="str">
        <f>HLOOKUP(Coffee_data[[#This Row],[ProductId]],Product!$B$4:$O$7,4,FALSE)</f>
        <v>Decaf Irish Cream</v>
      </c>
    </row>
    <row r="3243" spans="1:20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85</v>
      </c>
      <c r="J3243">
        <v>130</v>
      </c>
      <c r="K3243">
        <v>225</v>
      </c>
      <c r="L3243">
        <v>715</v>
      </c>
      <c r="M3243">
        <v>5</v>
      </c>
      <c r="N3243" s="2">
        <v>42185</v>
      </c>
      <c r="O3243" s="19" t="str">
        <f>VLOOKUP(Coffee_data[[#This Row],[Area Code]],Location!$B$1:$E$157,2,FALSE)</f>
        <v>Wisconsin</v>
      </c>
      <c r="P3243" s="19" t="str">
        <f>VLOOKUP(Coffee_data[[#This Row],[Area Code]],Location!$B$1:$E$157,3,FALSE)</f>
        <v>Central</v>
      </c>
      <c r="Q3243" s="19" t="str">
        <f>VLOOKUP(Coffee_data[[#This Row],[Area Code]],Location!$B$1:$E$157,4,FALSE)</f>
        <v>Small Market</v>
      </c>
      <c r="R3243" s="56" t="str">
        <f>HLOOKUP(Coffee_data[[#This Row],[ProductId]],Product!$B$4:$O$7,2,FALSE)</f>
        <v>Regular</v>
      </c>
      <c r="S3243" s="56" t="str">
        <f>HLOOKUP(Coffee_data[[#This Row],[ProductId]],Product!$B$4:$O$7,3,FALSE)</f>
        <v>Espresso</v>
      </c>
      <c r="T3243" s="56" t="str">
        <f>HLOOKUP(Coffee_data[[#This Row],[ProductId]],Product!$B$4:$O$7,4,FALSE)</f>
        <v>Caffe Mocha</v>
      </c>
    </row>
    <row r="3244" spans="1:20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59</v>
      </c>
      <c r="J3244">
        <v>80</v>
      </c>
      <c r="K3244">
        <v>130</v>
      </c>
      <c r="L3244">
        <v>860</v>
      </c>
      <c r="M3244">
        <v>9</v>
      </c>
      <c r="N3244" s="2">
        <v>42185</v>
      </c>
      <c r="O3244" s="19" t="str">
        <f>VLOOKUP(Coffee_data[[#This Row],[Area Code]],Location!$B$1:$E$157,2,FALSE)</f>
        <v>Connecticut</v>
      </c>
      <c r="P3244" s="19" t="str">
        <f>VLOOKUP(Coffee_data[[#This Row],[Area Code]],Location!$B$1:$E$157,3,FALSE)</f>
        <v>East</v>
      </c>
      <c r="Q3244" s="19" t="str">
        <f>VLOOKUP(Coffee_data[[#This Row],[Area Code]],Location!$B$1:$E$157,4,FALSE)</f>
        <v>Small Market</v>
      </c>
      <c r="R3244" s="56" t="str">
        <f>HLOOKUP(Coffee_data[[#This Row],[ProductId]],Product!$B$4:$O$7,2,FALSE)</f>
        <v>Decaf</v>
      </c>
      <c r="S3244" s="56" t="str">
        <f>HLOOKUP(Coffee_data[[#This Row],[ProductId]],Product!$B$4:$O$7,3,FALSE)</f>
        <v>Herbal Tea</v>
      </c>
      <c r="T3244" s="56" t="str">
        <f>HLOOKUP(Coffee_data[[#This Row],[ProductId]],Product!$B$4:$O$7,4,FALSE)</f>
        <v>Lemon</v>
      </c>
    </row>
    <row r="3245" spans="1:20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30</v>
      </c>
      <c r="J3245">
        <v>60</v>
      </c>
      <c r="K3245">
        <v>110</v>
      </c>
      <c r="L3245">
        <v>959</v>
      </c>
      <c r="M3245">
        <v>10</v>
      </c>
      <c r="N3245" s="2">
        <v>42185</v>
      </c>
      <c r="O3245" s="19" t="str">
        <f>VLOOKUP(Coffee_data[[#This Row],[Area Code]],Location!$B$1:$E$157,2,FALSE)</f>
        <v>Connecticut</v>
      </c>
      <c r="P3245" s="19" t="str">
        <f>VLOOKUP(Coffee_data[[#This Row],[Area Code]],Location!$B$1:$E$157,3,FALSE)</f>
        <v>East</v>
      </c>
      <c r="Q3245" s="19" t="str">
        <f>VLOOKUP(Coffee_data[[#This Row],[Area Code]],Location!$B$1:$E$157,4,FALSE)</f>
        <v>Small Market</v>
      </c>
      <c r="R3245" s="56" t="str">
        <f>HLOOKUP(Coffee_data[[#This Row],[ProductId]],Product!$B$4:$O$7,2,FALSE)</f>
        <v>Decaf</v>
      </c>
      <c r="S3245" s="56" t="str">
        <f>HLOOKUP(Coffee_data[[#This Row],[ProductId]],Product!$B$4:$O$7,3,FALSE)</f>
        <v>Herbal Tea</v>
      </c>
      <c r="T3245" s="56" t="str">
        <f>HLOOKUP(Coffee_data[[#This Row],[ProductId]],Product!$B$4:$O$7,4,FALSE)</f>
        <v>Mint</v>
      </c>
    </row>
    <row r="3246" spans="1:20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41</v>
      </c>
      <c r="J3246">
        <v>60</v>
      </c>
      <c r="K3246">
        <v>79</v>
      </c>
      <c r="L3246">
        <v>959</v>
      </c>
      <c r="M3246">
        <v>11</v>
      </c>
      <c r="N3246" s="2">
        <v>42185</v>
      </c>
      <c r="O3246" s="19" t="str">
        <f>VLOOKUP(Coffee_data[[#This Row],[Area Code]],Location!$B$1:$E$157,2,FALSE)</f>
        <v>Connecticut</v>
      </c>
      <c r="P3246" s="19" t="str">
        <f>VLOOKUP(Coffee_data[[#This Row],[Area Code]],Location!$B$1:$E$157,3,FALSE)</f>
        <v>East</v>
      </c>
      <c r="Q3246" s="19" t="str">
        <f>VLOOKUP(Coffee_data[[#This Row],[Area Code]],Location!$B$1:$E$157,4,FALSE)</f>
        <v>Small Market</v>
      </c>
      <c r="R3246" s="56" t="str">
        <f>HLOOKUP(Coffee_data[[#This Row],[ProductId]],Product!$B$4:$O$7,2,FALSE)</f>
        <v>Regular</v>
      </c>
      <c r="S3246" s="56" t="str">
        <f>HLOOKUP(Coffee_data[[#This Row],[ProductId]],Product!$B$4:$O$7,3,FALSE)</f>
        <v>Tea</v>
      </c>
      <c r="T3246" s="56" t="str">
        <f>HLOOKUP(Coffee_data[[#This Row],[ProductId]],Product!$B$4:$O$7,4,FALSE)</f>
        <v>Darjeeling</v>
      </c>
    </row>
    <row r="3247" spans="1:20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63</v>
      </c>
      <c r="L3247">
        <v>860</v>
      </c>
      <c r="M3247">
        <v>13</v>
      </c>
      <c r="N3247" s="2">
        <v>42185</v>
      </c>
      <c r="O3247" s="19" t="str">
        <f>VLOOKUP(Coffee_data[[#This Row],[Area Code]],Location!$B$1:$E$157,2,FALSE)</f>
        <v>Connecticut</v>
      </c>
      <c r="P3247" s="19" t="str">
        <f>VLOOKUP(Coffee_data[[#This Row],[Area Code]],Location!$B$1:$E$157,3,FALSE)</f>
        <v>East</v>
      </c>
      <c r="Q3247" s="19" t="str">
        <f>VLOOKUP(Coffee_data[[#This Row],[Area Code]],Location!$B$1:$E$157,4,FALSE)</f>
        <v>Small Market</v>
      </c>
      <c r="R3247" s="56" t="str">
        <f>HLOOKUP(Coffee_data[[#This Row],[ProductId]],Product!$B$4:$O$7,2,FALSE)</f>
        <v>Regular</v>
      </c>
      <c r="S3247" s="56" t="str">
        <f>HLOOKUP(Coffee_data[[#This Row],[ProductId]],Product!$B$4:$O$7,3,FALSE)</f>
        <v>Tea</v>
      </c>
      <c r="T3247" s="56" t="str">
        <f>HLOOKUP(Coffee_data[[#This Row],[ProductId]],Product!$B$4:$O$7,4,FALSE)</f>
        <v>Green Tea</v>
      </c>
    </row>
    <row r="3248" spans="1:20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35</v>
      </c>
      <c r="J3248">
        <v>70</v>
      </c>
      <c r="K3248">
        <v>110</v>
      </c>
      <c r="L3248">
        <v>475</v>
      </c>
      <c r="M3248">
        <v>5</v>
      </c>
      <c r="N3248" s="2">
        <v>42185</v>
      </c>
      <c r="O3248" s="19" t="str">
        <f>VLOOKUP(Coffee_data[[#This Row],[Area Code]],Location!$B$1:$E$157,2,FALSE)</f>
        <v>Connecticut</v>
      </c>
      <c r="P3248" s="19" t="str">
        <f>VLOOKUP(Coffee_data[[#This Row],[Area Code]],Location!$B$1:$E$157,3,FALSE)</f>
        <v>East</v>
      </c>
      <c r="Q3248" s="19" t="str">
        <f>VLOOKUP(Coffee_data[[#This Row],[Area Code]],Location!$B$1:$E$157,4,FALSE)</f>
        <v>Small Market</v>
      </c>
      <c r="R3248" s="56" t="str">
        <f>HLOOKUP(Coffee_data[[#This Row],[ProductId]],Product!$B$4:$O$7,2,FALSE)</f>
        <v>Regular</v>
      </c>
      <c r="S3248" s="56" t="str">
        <f>HLOOKUP(Coffee_data[[#This Row],[ProductId]],Product!$B$4:$O$7,3,FALSE)</f>
        <v>Espresso</v>
      </c>
      <c r="T3248" s="56" t="str">
        <f>HLOOKUP(Coffee_data[[#This Row],[ProductId]],Product!$B$4:$O$7,4,FALSE)</f>
        <v>Caffe Mocha</v>
      </c>
    </row>
    <row r="3249" spans="1:20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46</v>
      </c>
      <c r="J3249">
        <v>50</v>
      </c>
      <c r="K3249">
        <v>96</v>
      </c>
      <c r="L3249">
        <v>860</v>
      </c>
      <c r="M3249">
        <v>6</v>
      </c>
      <c r="N3249" s="2">
        <v>42185</v>
      </c>
      <c r="O3249" s="19" t="str">
        <f>VLOOKUP(Coffee_data[[#This Row],[Area Code]],Location!$B$1:$E$157,2,FALSE)</f>
        <v>Connecticut</v>
      </c>
      <c r="P3249" s="19" t="str">
        <f>VLOOKUP(Coffee_data[[#This Row],[Area Code]],Location!$B$1:$E$157,3,FALSE)</f>
        <v>East</v>
      </c>
      <c r="Q3249" s="19" t="str">
        <f>VLOOKUP(Coffee_data[[#This Row],[Area Code]],Location!$B$1:$E$157,4,FALSE)</f>
        <v>Small Market</v>
      </c>
      <c r="R3249" s="56" t="str">
        <f>HLOOKUP(Coffee_data[[#This Row],[ProductId]],Product!$B$4:$O$7,2,FALSE)</f>
        <v>Decaf</v>
      </c>
      <c r="S3249" s="56" t="str">
        <f>HLOOKUP(Coffee_data[[#This Row],[ProductId]],Product!$B$4:$O$7,3,FALSE)</f>
        <v>Espresso</v>
      </c>
      <c r="T3249" s="56" t="str">
        <f>HLOOKUP(Coffee_data[[#This Row],[ProductId]],Product!$B$4:$O$7,4,FALSE)</f>
        <v>Decaf Espresso</v>
      </c>
    </row>
    <row r="3250" spans="1:20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78</v>
      </c>
      <c r="J3250">
        <v>130</v>
      </c>
      <c r="K3250">
        <v>210</v>
      </c>
      <c r="L3250">
        <v>203</v>
      </c>
      <c r="M3250">
        <v>2</v>
      </c>
      <c r="N3250" s="2">
        <v>42185</v>
      </c>
      <c r="O3250" s="19" t="str">
        <f>VLOOKUP(Coffee_data[[#This Row],[Area Code]],Location!$B$1:$E$157,2,FALSE)</f>
        <v>Connecticut</v>
      </c>
      <c r="P3250" s="19" t="str">
        <f>VLOOKUP(Coffee_data[[#This Row],[Area Code]],Location!$B$1:$E$157,3,FALSE)</f>
        <v>East</v>
      </c>
      <c r="Q3250" s="19" t="str">
        <f>VLOOKUP(Coffee_data[[#This Row],[Area Code]],Location!$B$1:$E$157,4,FALSE)</f>
        <v>Small Market</v>
      </c>
      <c r="R3250" s="56" t="str">
        <f>HLOOKUP(Coffee_data[[#This Row],[ProductId]],Product!$B$4:$O$7,2,FALSE)</f>
        <v>Regular</v>
      </c>
      <c r="S3250" s="56" t="str">
        <f>HLOOKUP(Coffee_data[[#This Row],[ProductId]],Product!$B$4:$O$7,3,FALSE)</f>
        <v>Coffee</v>
      </c>
      <c r="T3250" s="56" t="str">
        <f>HLOOKUP(Coffee_data[[#This Row],[ProductId]],Product!$B$4:$O$7,4,FALSE)</f>
        <v>Columbian</v>
      </c>
    </row>
    <row r="3251" spans="1:20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72</v>
      </c>
      <c r="L3251">
        <v>352</v>
      </c>
      <c r="M3251">
        <v>8</v>
      </c>
      <c r="N3251" s="2">
        <v>42185</v>
      </c>
      <c r="O3251" s="19" t="str">
        <f>VLOOKUP(Coffee_data[[#This Row],[Area Code]],Location!$B$1:$E$157,2,FALSE)</f>
        <v>Florida</v>
      </c>
      <c r="P3251" s="19" t="str">
        <f>VLOOKUP(Coffee_data[[#This Row],[Area Code]],Location!$B$1:$E$157,3,FALSE)</f>
        <v>East</v>
      </c>
      <c r="Q3251" s="19" t="str">
        <f>VLOOKUP(Coffee_data[[#This Row],[Area Code]],Location!$B$1:$E$157,4,FALSE)</f>
        <v>Major Market</v>
      </c>
      <c r="R3251" s="56" t="str">
        <f>HLOOKUP(Coffee_data[[#This Row],[ProductId]],Product!$B$4:$O$7,2,FALSE)</f>
        <v>Decaf</v>
      </c>
      <c r="S3251" s="56" t="str">
        <f>HLOOKUP(Coffee_data[[#This Row],[ProductId]],Product!$B$4:$O$7,3,FALSE)</f>
        <v>Herbal Tea</v>
      </c>
      <c r="T3251" s="56" t="str">
        <f>HLOOKUP(Coffee_data[[#This Row],[ProductId]],Product!$B$4:$O$7,4,FALSE)</f>
        <v>Chamomile</v>
      </c>
    </row>
    <row r="3252" spans="1:20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49</v>
      </c>
      <c r="J3252">
        <v>60</v>
      </c>
      <c r="K3252">
        <v>109</v>
      </c>
      <c r="L3252">
        <v>352</v>
      </c>
      <c r="M3252">
        <v>9</v>
      </c>
      <c r="N3252" s="2">
        <v>42185</v>
      </c>
      <c r="O3252" s="19" t="str">
        <f>VLOOKUP(Coffee_data[[#This Row],[Area Code]],Location!$B$1:$E$157,2,FALSE)</f>
        <v>Florida</v>
      </c>
      <c r="P3252" s="19" t="str">
        <f>VLOOKUP(Coffee_data[[#This Row],[Area Code]],Location!$B$1:$E$157,3,FALSE)</f>
        <v>East</v>
      </c>
      <c r="Q3252" s="19" t="str">
        <f>VLOOKUP(Coffee_data[[#This Row],[Area Code]],Location!$B$1:$E$157,4,FALSE)</f>
        <v>Major Market</v>
      </c>
      <c r="R3252" s="56" t="str">
        <f>HLOOKUP(Coffee_data[[#This Row],[ProductId]],Product!$B$4:$O$7,2,FALSE)</f>
        <v>Decaf</v>
      </c>
      <c r="S3252" s="56" t="str">
        <f>HLOOKUP(Coffee_data[[#This Row],[ProductId]],Product!$B$4:$O$7,3,FALSE)</f>
        <v>Herbal Tea</v>
      </c>
      <c r="T3252" s="56" t="str">
        <f>HLOOKUP(Coffee_data[[#This Row],[ProductId]],Product!$B$4:$O$7,4,FALSE)</f>
        <v>Lemon</v>
      </c>
    </row>
    <row r="3253" spans="1:20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42185</v>
      </c>
      <c r="O3253" s="19" t="str">
        <f>VLOOKUP(Coffee_data[[#This Row],[Area Code]],Location!$B$1:$E$157,2,FALSE)</f>
        <v>Florida</v>
      </c>
      <c r="P3253" s="19" t="str">
        <f>VLOOKUP(Coffee_data[[#This Row],[Area Code]],Location!$B$1:$E$157,3,FALSE)</f>
        <v>East</v>
      </c>
      <c r="Q3253" s="19" t="str">
        <f>VLOOKUP(Coffee_data[[#This Row],[Area Code]],Location!$B$1:$E$157,4,FALSE)</f>
        <v>Major Market</v>
      </c>
      <c r="R3253" s="56" t="str">
        <f>HLOOKUP(Coffee_data[[#This Row],[ProductId]],Product!$B$4:$O$7,2,FALSE)</f>
        <v>Decaf</v>
      </c>
      <c r="S3253" s="56" t="str">
        <f>HLOOKUP(Coffee_data[[#This Row],[ProductId]],Product!$B$4:$O$7,3,FALSE)</f>
        <v>Herbal Tea</v>
      </c>
      <c r="T3253" s="56" t="str">
        <f>HLOOKUP(Coffee_data[[#This Row],[ProductId]],Product!$B$4:$O$7,4,FALSE)</f>
        <v>Mint</v>
      </c>
    </row>
    <row r="3254" spans="1:20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99</v>
      </c>
      <c r="L3254">
        <v>772</v>
      </c>
      <c r="M3254">
        <v>11</v>
      </c>
      <c r="N3254" s="2">
        <v>42185</v>
      </c>
      <c r="O3254" s="19" t="str">
        <f>VLOOKUP(Coffee_data[[#This Row],[Area Code]],Location!$B$1:$E$157,2,FALSE)</f>
        <v>Florida</v>
      </c>
      <c r="P3254" s="19" t="str">
        <f>VLOOKUP(Coffee_data[[#This Row],[Area Code]],Location!$B$1:$E$157,3,FALSE)</f>
        <v>East</v>
      </c>
      <c r="Q3254" s="19" t="str">
        <f>VLOOKUP(Coffee_data[[#This Row],[Area Code]],Location!$B$1:$E$157,4,FALSE)</f>
        <v>Major Market</v>
      </c>
      <c r="R3254" s="56" t="str">
        <f>HLOOKUP(Coffee_data[[#This Row],[ProductId]],Product!$B$4:$O$7,2,FALSE)</f>
        <v>Regular</v>
      </c>
      <c r="S3254" s="56" t="str">
        <f>HLOOKUP(Coffee_data[[#This Row],[ProductId]],Product!$B$4:$O$7,3,FALSE)</f>
        <v>Tea</v>
      </c>
      <c r="T3254" s="56" t="str">
        <f>HLOOKUP(Coffee_data[[#This Row],[ProductId]],Product!$B$4:$O$7,4,FALSE)</f>
        <v>Darjeeling</v>
      </c>
    </row>
    <row r="3255" spans="1:20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163</v>
      </c>
      <c r="L3255">
        <v>239</v>
      </c>
      <c r="M3255">
        <v>13</v>
      </c>
      <c r="N3255" s="2">
        <v>42185</v>
      </c>
      <c r="O3255" s="19" t="str">
        <f>VLOOKUP(Coffee_data[[#This Row],[Area Code]],Location!$B$1:$E$157,2,FALSE)</f>
        <v>Florida</v>
      </c>
      <c r="P3255" s="19" t="str">
        <f>VLOOKUP(Coffee_data[[#This Row],[Area Code]],Location!$B$1:$E$157,3,FALSE)</f>
        <v>East</v>
      </c>
      <c r="Q3255" s="19" t="str">
        <f>VLOOKUP(Coffee_data[[#This Row],[Area Code]],Location!$B$1:$E$157,4,FALSE)</f>
        <v>Major Market</v>
      </c>
      <c r="R3255" s="56" t="str">
        <f>HLOOKUP(Coffee_data[[#This Row],[ProductId]],Product!$B$4:$O$7,2,FALSE)</f>
        <v>Regular</v>
      </c>
      <c r="S3255" s="56" t="str">
        <f>HLOOKUP(Coffee_data[[#This Row],[ProductId]],Product!$B$4:$O$7,3,FALSE)</f>
        <v>Tea</v>
      </c>
      <c r="T3255" s="56" t="str">
        <f>HLOOKUP(Coffee_data[[#This Row],[ProductId]],Product!$B$4:$O$7,4,FALSE)</f>
        <v>Green Tea</v>
      </c>
    </row>
    <row r="3256" spans="1:20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96</v>
      </c>
      <c r="J3256">
        <v>180</v>
      </c>
      <c r="K3256">
        <v>290</v>
      </c>
      <c r="L3256">
        <v>239</v>
      </c>
      <c r="M3256">
        <v>5</v>
      </c>
      <c r="N3256" s="2">
        <v>42185</v>
      </c>
      <c r="O3256" s="19" t="str">
        <f>VLOOKUP(Coffee_data[[#This Row],[Area Code]],Location!$B$1:$E$157,2,FALSE)</f>
        <v>Florida</v>
      </c>
      <c r="P3256" s="19" t="str">
        <f>VLOOKUP(Coffee_data[[#This Row],[Area Code]],Location!$B$1:$E$157,3,FALSE)</f>
        <v>East</v>
      </c>
      <c r="Q3256" s="19" t="str">
        <f>VLOOKUP(Coffee_data[[#This Row],[Area Code]],Location!$B$1:$E$157,4,FALSE)</f>
        <v>Major Market</v>
      </c>
      <c r="R3256" s="56" t="str">
        <f>HLOOKUP(Coffee_data[[#This Row],[ProductId]],Product!$B$4:$O$7,2,FALSE)</f>
        <v>Regular</v>
      </c>
      <c r="S3256" s="56" t="str">
        <f>HLOOKUP(Coffee_data[[#This Row],[ProductId]],Product!$B$4:$O$7,3,FALSE)</f>
        <v>Espresso</v>
      </c>
      <c r="T3256" s="56" t="str">
        <f>HLOOKUP(Coffee_data[[#This Row],[ProductId]],Product!$B$4:$O$7,4,FALSE)</f>
        <v>Caffe Mocha</v>
      </c>
    </row>
    <row r="3257" spans="1:20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96</v>
      </c>
      <c r="J3257">
        <v>130</v>
      </c>
      <c r="K3257">
        <v>214</v>
      </c>
      <c r="L3257">
        <v>754</v>
      </c>
      <c r="M3257">
        <v>6</v>
      </c>
      <c r="N3257" s="2">
        <v>42185</v>
      </c>
      <c r="O3257" s="19" t="str">
        <f>VLOOKUP(Coffee_data[[#This Row],[Area Code]],Location!$B$1:$E$157,2,FALSE)</f>
        <v>Florida</v>
      </c>
      <c r="P3257" s="19" t="str">
        <f>VLOOKUP(Coffee_data[[#This Row],[Area Code]],Location!$B$1:$E$157,3,FALSE)</f>
        <v>East</v>
      </c>
      <c r="Q3257" s="19" t="str">
        <f>VLOOKUP(Coffee_data[[#This Row],[Area Code]],Location!$B$1:$E$157,4,FALSE)</f>
        <v>Major Market</v>
      </c>
      <c r="R3257" s="56" t="str">
        <f>HLOOKUP(Coffee_data[[#This Row],[ProductId]],Product!$B$4:$O$7,2,FALSE)</f>
        <v>Decaf</v>
      </c>
      <c r="S3257" s="56" t="str">
        <f>HLOOKUP(Coffee_data[[#This Row],[ProductId]],Product!$B$4:$O$7,3,FALSE)</f>
        <v>Espresso</v>
      </c>
      <c r="T3257" s="56" t="str">
        <f>HLOOKUP(Coffee_data[[#This Row],[ProductId]],Product!$B$4:$O$7,4,FALSE)</f>
        <v>Decaf Espresso</v>
      </c>
    </row>
    <row r="3258" spans="1:20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67</v>
      </c>
      <c r="J3258">
        <v>170</v>
      </c>
      <c r="K3258">
        <v>272</v>
      </c>
      <c r="L3258">
        <v>305</v>
      </c>
      <c r="M3258">
        <v>2</v>
      </c>
      <c r="N3258" s="2">
        <v>42185</v>
      </c>
      <c r="O3258" s="19" t="str">
        <f>VLOOKUP(Coffee_data[[#This Row],[Area Code]],Location!$B$1:$E$157,2,FALSE)</f>
        <v>Florida</v>
      </c>
      <c r="P3258" s="19" t="str">
        <f>VLOOKUP(Coffee_data[[#This Row],[Area Code]],Location!$B$1:$E$157,3,FALSE)</f>
        <v>East</v>
      </c>
      <c r="Q3258" s="19" t="str">
        <f>VLOOKUP(Coffee_data[[#This Row],[Area Code]],Location!$B$1:$E$157,4,FALSE)</f>
        <v>Major Market</v>
      </c>
      <c r="R3258" s="56" t="str">
        <f>HLOOKUP(Coffee_data[[#This Row],[ProductId]],Product!$B$4:$O$7,2,FALSE)</f>
        <v>Regular</v>
      </c>
      <c r="S3258" s="56" t="str">
        <f>HLOOKUP(Coffee_data[[#This Row],[ProductId]],Product!$B$4:$O$7,3,FALSE)</f>
        <v>Coffee</v>
      </c>
      <c r="T3258" s="56" t="str">
        <f>HLOOKUP(Coffee_data[[#This Row],[ProductId]],Product!$B$4:$O$7,4,FALSE)</f>
        <v>Columbian</v>
      </c>
    </row>
    <row r="3259" spans="1:20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42185</v>
      </c>
      <c r="O3259" s="19" t="str">
        <f>VLOOKUP(Coffee_data[[#This Row],[Area Code]],Location!$B$1:$E$157,2,FALSE)</f>
        <v>Florida</v>
      </c>
      <c r="P3259" s="19" t="str">
        <f>VLOOKUP(Coffee_data[[#This Row],[Area Code]],Location!$B$1:$E$157,3,FALSE)</f>
        <v>East</v>
      </c>
      <c r="Q3259" s="19" t="str">
        <f>VLOOKUP(Coffee_data[[#This Row],[Area Code]],Location!$B$1:$E$157,4,FALSE)</f>
        <v>Major Market</v>
      </c>
      <c r="R3259" s="56" t="str">
        <f>HLOOKUP(Coffee_data[[#This Row],[ProductId]],Product!$B$4:$O$7,2,FALSE)</f>
        <v>Decaf</v>
      </c>
      <c r="S3259" s="56" t="str">
        <f>HLOOKUP(Coffee_data[[#This Row],[ProductId]],Product!$B$4:$O$7,3,FALSE)</f>
        <v>Coffee</v>
      </c>
      <c r="T3259" s="56" t="str">
        <f>HLOOKUP(Coffee_data[[#This Row],[ProductId]],Product!$B$4:$O$7,4,FALSE)</f>
        <v>Decaf Irish Cream</v>
      </c>
    </row>
    <row r="3260" spans="1:20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21</v>
      </c>
      <c r="J3260">
        <v>50</v>
      </c>
      <c r="K3260">
        <v>71</v>
      </c>
      <c r="L3260">
        <v>774</v>
      </c>
      <c r="M3260">
        <v>9</v>
      </c>
      <c r="N3260" s="2">
        <v>42185</v>
      </c>
      <c r="O3260" s="19" t="str">
        <f>VLOOKUP(Coffee_data[[#This Row],[Area Code]],Location!$B$1:$E$157,2,FALSE)</f>
        <v>Massachusetts</v>
      </c>
      <c r="P3260" s="19" t="str">
        <f>VLOOKUP(Coffee_data[[#This Row],[Area Code]],Location!$B$1:$E$157,3,FALSE)</f>
        <v>East</v>
      </c>
      <c r="Q3260" s="19" t="str">
        <f>VLOOKUP(Coffee_data[[#This Row],[Area Code]],Location!$B$1:$E$157,4,FALSE)</f>
        <v>Major Market</v>
      </c>
      <c r="R3260" s="56" t="str">
        <f>HLOOKUP(Coffee_data[[#This Row],[ProductId]],Product!$B$4:$O$7,2,FALSE)</f>
        <v>Decaf</v>
      </c>
      <c r="S3260" s="56" t="str">
        <f>HLOOKUP(Coffee_data[[#This Row],[ProductId]],Product!$B$4:$O$7,3,FALSE)</f>
        <v>Herbal Tea</v>
      </c>
      <c r="T3260" s="56" t="str">
        <f>HLOOKUP(Coffee_data[[#This Row],[ProductId]],Product!$B$4:$O$7,4,FALSE)</f>
        <v>Lemon</v>
      </c>
    </row>
    <row r="3261" spans="1:20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71</v>
      </c>
      <c r="L3261">
        <v>413</v>
      </c>
      <c r="M3261">
        <v>11</v>
      </c>
      <c r="N3261" s="2">
        <v>42185</v>
      </c>
      <c r="O3261" s="19" t="str">
        <f>VLOOKUP(Coffee_data[[#This Row],[Area Code]],Location!$B$1:$E$157,2,FALSE)</f>
        <v>Massachusetts</v>
      </c>
      <c r="P3261" s="19" t="str">
        <f>VLOOKUP(Coffee_data[[#This Row],[Area Code]],Location!$B$1:$E$157,3,FALSE)</f>
        <v>East</v>
      </c>
      <c r="Q3261" s="19" t="str">
        <f>VLOOKUP(Coffee_data[[#This Row],[Area Code]],Location!$B$1:$E$157,4,FALSE)</f>
        <v>Major Market</v>
      </c>
      <c r="R3261" s="56" t="str">
        <f>HLOOKUP(Coffee_data[[#This Row],[ProductId]],Product!$B$4:$O$7,2,FALSE)</f>
        <v>Regular</v>
      </c>
      <c r="S3261" s="56" t="str">
        <f>HLOOKUP(Coffee_data[[#This Row],[ProductId]],Product!$B$4:$O$7,3,FALSE)</f>
        <v>Tea</v>
      </c>
      <c r="T3261" s="56" t="str">
        <f>HLOOKUP(Coffee_data[[#This Row],[ProductId]],Product!$B$4:$O$7,4,FALSE)</f>
        <v>Darjeeling</v>
      </c>
    </row>
    <row r="3262" spans="1:20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53</v>
      </c>
      <c r="L3262">
        <v>774</v>
      </c>
      <c r="M3262">
        <v>13</v>
      </c>
      <c r="N3262" s="2">
        <v>42185</v>
      </c>
      <c r="O3262" s="19" t="str">
        <f>VLOOKUP(Coffee_data[[#This Row],[Area Code]],Location!$B$1:$E$157,2,FALSE)</f>
        <v>Massachusetts</v>
      </c>
      <c r="P3262" s="19" t="str">
        <f>VLOOKUP(Coffee_data[[#This Row],[Area Code]],Location!$B$1:$E$157,3,FALSE)</f>
        <v>East</v>
      </c>
      <c r="Q3262" s="19" t="str">
        <f>VLOOKUP(Coffee_data[[#This Row],[Area Code]],Location!$B$1:$E$157,4,FALSE)</f>
        <v>Major Market</v>
      </c>
      <c r="R3262" s="56" t="str">
        <f>HLOOKUP(Coffee_data[[#This Row],[ProductId]],Product!$B$4:$O$7,2,FALSE)</f>
        <v>Regular</v>
      </c>
      <c r="S3262" s="56" t="str">
        <f>HLOOKUP(Coffee_data[[#This Row],[ProductId]],Product!$B$4:$O$7,3,FALSE)</f>
        <v>Tea</v>
      </c>
      <c r="T3262" s="56" t="str">
        <f>HLOOKUP(Coffee_data[[#This Row],[ProductId]],Product!$B$4:$O$7,4,FALSE)</f>
        <v>Green Tea</v>
      </c>
    </row>
    <row r="3263" spans="1:20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35</v>
      </c>
      <c r="J3263">
        <v>70</v>
      </c>
      <c r="K3263">
        <v>100</v>
      </c>
      <c r="L3263">
        <v>413</v>
      </c>
      <c r="M3263">
        <v>5</v>
      </c>
      <c r="N3263" s="2">
        <v>42185</v>
      </c>
      <c r="O3263" s="19" t="str">
        <f>VLOOKUP(Coffee_data[[#This Row],[Area Code]],Location!$B$1:$E$157,2,FALSE)</f>
        <v>Massachusetts</v>
      </c>
      <c r="P3263" s="19" t="str">
        <f>VLOOKUP(Coffee_data[[#This Row],[Area Code]],Location!$B$1:$E$157,3,FALSE)</f>
        <v>East</v>
      </c>
      <c r="Q3263" s="19" t="str">
        <f>VLOOKUP(Coffee_data[[#This Row],[Area Code]],Location!$B$1:$E$157,4,FALSE)</f>
        <v>Major Market</v>
      </c>
      <c r="R3263" s="56" t="str">
        <f>HLOOKUP(Coffee_data[[#This Row],[ProductId]],Product!$B$4:$O$7,2,FALSE)</f>
        <v>Regular</v>
      </c>
      <c r="S3263" s="56" t="str">
        <f>HLOOKUP(Coffee_data[[#This Row],[ProductId]],Product!$B$4:$O$7,3,FALSE)</f>
        <v>Espresso</v>
      </c>
      <c r="T3263" s="56" t="str">
        <f>HLOOKUP(Coffee_data[[#This Row],[ProductId]],Product!$B$4:$O$7,4,FALSE)</f>
        <v>Caffe Mocha</v>
      </c>
    </row>
    <row r="3264" spans="1:20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287</v>
      </c>
      <c r="L3264">
        <v>339</v>
      </c>
      <c r="M3264">
        <v>7</v>
      </c>
      <c r="N3264" s="2">
        <v>42185</v>
      </c>
      <c r="O3264" s="19" t="str">
        <f>VLOOKUP(Coffee_data[[#This Row],[Area Code]],Location!$B$1:$E$157,2,FALSE)</f>
        <v>Massachusetts</v>
      </c>
      <c r="P3264" s="19" t="str">
        <f>VLOOKUP(Coffee_data[[#This Row],[Area Code]],Location!$B$1:$E$157,3,FALSE)</f>
        <v>East</v>
      </c>
      <c r="Q3264" s="19" t="str">
        <f>VLOOKUP(Coffee_data[[#This Row],[Area Code]],Location!$B$1:$E$157,4,FALSE)</f>
        <v>Major Market</v>
      </c>
      <c r="R3264" s="56" t="str">
        <f>HLOOKUP(Coffee_data[[#This Row],[ProductId]],Product!$B$4:$O$7,2,FALSE)</f>
        <v>Regular</v>
      </c>
      <c r="S3264" s="56" t="str">
        <f>HLOOKUP(Coffee_data[[#This Row],[ProductId]],Product!$B$4:$O$7,3,FALSE)</f>
        <v>Espresso</v>
      </c>
      <c r="T3264" s="56" t="str">
        <f>HLOOKUP(Coffee_data[[#This Row],[ProductId]],Product!$B$4:$O$7,4,FALSE)</f>
        <v>Regular Espresso</v>
      </c>
    </row>
    <row r="3265" spans="1:20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42</v>
      </c>
      <c r="J3265">
        <v>590</v>
      </c>
      <c r="K3265">
        <v>628</v>
      </c>
      <c r="L3265">
        <v>978</v>
      </c>
      <c r="M3265">
        <v>2</v>
      </c>
      <c r="N3265" s="2">
        <v>42185</v>
      </c>
      <c r="O3265" s="19" t="str">
        <f>VLOOKUP(Coffee_data[[#This Row],[Area Code]],Location!$B$1:$E$157,2,FALSE)</f>
        <v>Massachusetts</v>
      </c>
      <c r="P3265" s="19" t="str">
        <f>VLOOKUP(Coffee_data[[#This Row],[Area Code]],Location!$B$1:$E$157,3,FALSE)</f>
        <v>East</v>
      </c>
      <c r="Q3265" s="19" t="str">
        <f>VLOOKUP(Coffee_data[[#This Row],[Area Code]],Location!$B$1:$E$157,4,FALSE)</f>
        <v>Major Market</v>
      </c>
      <c r="R3265" s="56" t="str">
        <f>HLOOKUP(Coffee_data[[#This Row],[ProductId]],Product!$B$4:$O$7,2,FALSE)</f>
        <v>Regular</v>
      </c>
      <c r="S3265" s="56" t="str">
        <f>HLOOKUP(Coffee_data[[#This Row],[ProductId]],Product!$B$4:$O$7,3,FALSE)</f>
        <v>Coffee</v>
      </c>
      <c r="T3265" s="56" t="str">
        <f>HLOOKUP(Coffee_data[[#This Row],[ProductId]],Product!$B$4:$O$7,4,FALSE)</f>
        <v>Columbian</v>
      </c>
    </row>
    <row r="3266" spans="1:20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69</v>
      </c>
      <c r="L3266">
        <v>603</v>
      </c>
      <c r="M3266">
        <v>9</v>
      </c>
      <c r="N3266" s="2">
        <v>42185</v>
      </c>
      <c r="O3266" s="19" t="str">
        <f>VLOOKUP(Coffee_data[[#This Row],[Area Code]],Location!$B$1:$E$157,2,FALSE)</f>
        <v>New Hampshire</v>
      </c>
      <c r="P3266" s="19" t="str">
        <f>VLOOKUP(Coffee_data[[#This Row],[Area Code]],Location!$B$1:$E$157,3,FALSE)</f>
        <v>East</v>
      </c>
      <c r="Q3266" s="19" t="str">
        <f>VLOOKUP(Coffee_data[[#This Row],[Area Code]],Location!$B$1:$E$157,4,FALSE)</f>
        <v>Small Market</v>
      </c>
      <c r="R3266" s="56" t="str">
        <f>HLOOKUP(Coffee_data[[#This Row],[ProductId]],Product!$B$4:$O$7,2,FALSE)</f>
        <v>Decaf</v>
      </c>
      <c r="S3266" s="56" t="str">
        <f>HLOOKUP(Coffee_data[[#This Row],[ProductId]],Product!$B$4:$O$7,3,FALSE)</f>
        <v>Herbal Tea</v>
      </c>
      <c r="T3266" s="56" t="str">
        <f>HLOOKUP(Coffee_data[[#This Row],[ProductId]],Product!$B$4:$O$7,4,FALSE)</f>
        <v>Lemon</v>
      </c>
    </row>
    <row r="3267" spans="1:20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71</v>
      </c>
      <c r="L3267">
        <v>603</v>
      </c>
      <c r="M3267">
        <v>11</v>
      </c>
      <c r="N3267" s="2">
        <v>42185</v>
      </c>
      <c r="O3267" s="19" t="str">
        <f>VLOOKUP(Coffee_data[[#This Row],[Area Code]],Location!$B$1:$E$157,2,FALSE)</f>
        <v>New Hampshire</v>
      </c>
      <c r="P3267" s="19" t="str">
        <f>VLOOKUP(Coffee_data[[#This Row],[Area Code]],Location!$B$1:$E$157,3,FALSE)</f>
        <v>East</v>
      </c>
      <c r="Q3267" s="19" t="str">
        <f>VLOOKUP(Coffee_data[[#This Row],[Area Code]],Location!$B$1:$E$157,4,FALSE)</f>
        <v>Small Market</v>
      </c>
      <c r="R3267" s="56" t="str">
        <f>HLOOKUP(Coffee_data[[#This Row],[ProductId]],Product!$B$4:$O$7,2,FALSE)</f>
        <v>Regular</v>
      </c>
      <c r="S3267" s="56" t="str">
        <f>HLOOKUP(Coffee_data[[#This Row],[ProductId]],Product!$B$4:$O$7,3,FALSE)</f>
        <v>Tea</v>
      </c>
      <c r="T3267" s="56" t="str">
        <f>HLOOKUP(Coffee_data[[#This Row],[ProductId]],Product!$B$4:$O$7,4,FALSE)</f>
        <v>Darjeeling</v>
      </c>
    </row>
    <row r="3268" spans="1:20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42185</v>
      </c>
      <c r="O3268" s="19" t="str">
        <f>VLOOKUP(Coffee_data[[#This Row],[Area Code]],Location!$B$1:$E$157,2,FALSE)</f>
        <v>New Hampshire</v>
      </c>
      <c r="P3268" s="19" t="str">
        <f>VLOOKUP(Coffee_data[[#This Row],[Area Code]],Location!$B$1:$E$157,3,FALSE)</f>
        <v>East</v>
      </c>
      <c r="Q3268" s="19" t="str">
        <f>VLOOKUP(Coffee_data[[#This Row],[Area Code]],Location!$B$1:$E$157,4,FALSE)</f>
        <v>Small Market</v>
      </c>
      <c r="R3268" s="56" t="str">
        <f>HLOOKUP(Coffee_data[[#This Row],[ProductId]],Product!$B$4:$O$7,2,FALSE)</f>
        <v>Regular</v>
      </c>
      <c r="S3268" s="56" t="str">
        <f>HLOOKUP(Coffee_data[[#This Row],[ProductId]],Product!$B$4:$O$7,3,FALSE)</f>
        <v>Tea</v>
      </c>
      <c r="T3268" s="56" t="str">
        <f>HLOOKUP(Coffee_data[[#This Row],[ProductId]],Product!$B$4:$O$7,4,FALSE)</f>
        <v>Green Tea</v>
      </c>
    </row>
    <row r="3269" spans="1:20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55</v>
      </c>
      <c r="J3269">
        <v>80</v>
      </c>
      <c r="K3269">
        <v>125</v>
      </c>
      <c r="L3269">
        <v>603</v>
      </c>
      <c r="M3269">
        <v>5</v>
      </c>
      <c r="N3269" s="2">
        <v>42185</v>
      </c>
      <c r="O3269" s="19" t="str">
        <f>VLOOKUP(Coffee_data[[#This Row],[Area Code]],Location!$B$1:$E$157,2,FALSE)</f>
        <v>New Hampshire</v>
      </c>
      <c r="P3269" s="19" t="str">
        <f>VLOOKUP(Coffee_data[[#This Row],[Area Code]],Location!$B$1:$E$157,3,FALSE)</f>
        <v>East</v>
      </c>
      <c r="Q3269" s="19" t="str">
        <f>VLOOKUP(Coffee_data[[#This Row],[Area Code]],Location!$B$1:$E$157,4,FALSE)</f>
        <v>Small Market</v>
      </c>
      <c r="R3269" s="56" t="str">
        <f>HLOOKUP(Coffee_data[[#This Row],[ProductId]],Product!$B$4:$O$7,2,FALSE)</f>
        <v>Regular</v>
      </c>
      <c r="S3269" s="56" t="str">
        <f>HLOOKUP(Coffee_data[[#This Row],[ProductId]],Product!$B$4:$O$7,3,FALSE)</f>
        <v>Espresso</v>
      </c>
      <c r="T3269" s="56" t="str">
        <f>HLOOKUP(Coffee_data[[#This Row],[ProductId]],Product!$B$4:$O$7,4,FALSE)</f>
        <v>Caffe Mocha</v>
      </c>
    </row>
    <row r="3270" spans="1:20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73</v>
      </c>
      <c r="L3270">
        <v>603</v>
      </c>
      <c r="M3270">
        <v>7</v>
      </c>
      <c r="N3270" s="2">
        <v>42185</v>
      </c>
      <c r="O3270" s="19" t="str">
        <f>VLOOKUP(Coffee_data[[#This Row],[Area Code]],Location!$B$1:$E$157,2,FALSE)</f>
        <v>New Hampshire</v>
      </c>
      <c r="P3270" s="19" t="str">
        <f>VLOOKUP(Coffee_data[[#This Row],[Area Code]],Location!$B$1:$E$157,3,FALSE)</f>
        <v>East</v>
      </c>
      <c r="Q3270" s="19" t="str">
        <f>VLOOKUP(Coffee_data[[#This Row],[Area Code]],Location!$B$1:$E$157,4,FALSE)</f>
        <v>Small Market</v>
      </c>
      <c r="R3270" s="56" t="str">
        <f>HLOOKUP(Coffee_data[[#This Row],[ProductId]],Product!$B$4:$O$7,2,FALSE)</f>
        <v>Regular</v>
      </c>
      <c r="S3270" s="56" t="str">
        <f>HLOOKUP(Coffee_data[[#This Row],[ProductId]],Product!$B$4:$O$7,3,FALSE)</f>
        <v>Espresso</v>
      </c>
      <c r="T3270" s="56" t="str">
        <f>HLOOKUP(Coffee_data[[#This Row],[ProductId]],Product!$B$4:$O$7,4,FALSE)</f>
        <v>Regular Espresso</v>
      </c>
    </row>
    <row r="3271" spans="1:20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49</v>
      </c>
      <c r="J3271">
        <v>90</v>
      </c>
      <c r="K3271">
        <v>140</v>
      </c>
      <c r="L3271">
        <v>603</v>
      </c>
      <c r="M3271">
        <v>1</v>
      </c>
      <c r="N3271" s="2">
        <v>42185</v>
      </c>
      <c r="O3271" s="19" t="str">
        <f>VLOOKUP(Coffee_data[[#This Row],[Area Code]],Location!$B$1:$E$157,2,FALSE)</f>
        <v>New Hampshire</v>
      </c>
      <c r="P3271" s="19" t="str">
        <f>VLOOKUP(Coffee_data[[#This Row],[Area Code]],Location!$B$1:$E$157,3,FALSE)</f>
        <v>East</v>
      </c>
      <c r="Q3271" s="19" t="str">
        <f>VLOOKUP(Coffee_data[[#This Row],[Area Code]],Location!$B$1:$E$157,4,FALSE)</f>
        <v>Small Market</v>
      </c>
      <c r="R3271" s="56" t="str">
        <f>HLOOKUP(Coffee_data[[#This Row],[ProductId]],Product!$B$4:$O$7,2,FALSE)</f>
        <v>Regular</v>
      </c>
      <c r="S3271" s="56" t="str">
        <f>HLOOKUP(Coffee_data[[#This Row],[ProductId]],Product!$B$4:$O$7,3,FALSE)</f>
        <v>Coffee</v>
      </c>
      <c r="T3271" s="56" t="str">
        <f>HLOOKUP(Coffee_data[[#This Row],[ProductId]],Product!$B$4:$O$7,4,FALSE)</f>
        <v>Amaretto</v>
      </c>
    </row>
    <row r="3272" spans="1:20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62</v>
      </c>
      <c r="J3272">
        <v>90</v>
      </c>
      <c r="K3272">
        <v>152</v>
      </c>
      <c r="L3272">
        <v>603</v>
      </c>
      <c r="M3272">
        <v>2</v>
      </c>
      <c r="N3272" s="2">
        <v>42185</v>
      </c>
      <c r="O3272" s="19" t="str">
        <f>VLOOKUP(Coffee_data[[#This Row],[Area Code]],Location!$B$1:$E$157,2,FALSE)</f>
        <v>New Hampshire</v>
      </c>
      <c r="P3272" s="19" t="str">
        <f>VLOOKUP(Coffee_data[[#This Row],[Area Code]],Location!$B$1:$E$157,3,FALSE)</f>
        <v>East</v>
      </c>
      <c r="Q3272" s="19" t="str">
        <f>VLOOKUP(Coffee_data[[#This Row],[Area Code]],Location!$B$1:$E$157,4,FALSE)</f>
        <v>Small Market</v>
      </c>
      <c r="R3272" s="56" t="str">
        <f>HLOOKUP(Coffee_data[[#This Row],[ProductId]],Product!$B$4:$O$7,2,FALSE)</f>
        <v>Regular</v>
      </c>
      <c r="S3272" s="56" t="str">
        <f>HLOOKUP(Coffee_data[[#This Row],[ProductId]],Product!$B$4:$O$7,3,FALSE)</f>
        <v>Coffee</v>
      </c>
      <c r="T3272" s="56" t="str">
        <f>HLOOKUP(Coffee_data[[#This Row],[ProductId]],Product!$B$4:$O$7,4,FALSE)</f>
        <v>Columbian</v>
      </c>
    </row>
    <row r="3273" spans="1:20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177</v>
      </c>
      <c r="J3273">
        <v>410</v>
      </c>
      <c r="K3273">
        <v>610</v>
      </c>
      <c r="L3273">
        <v>516</v>
      </c>
      <c r="M3273">
        <v>9</v>
      </c>
      <c r="N3273" s="2">
        <v>42185</v>
      </c>
      <c r="O3273" s="19" t="str">
        <f>VLOOKUP(Coffee_data[[#This Row],[Area Code]],Location!$B$1:$E$157,2,FALSE)</f>
        <v>New York</v>
      </c>
      <c r="P3273" s="19" t="str">
        <f>VLOOKUP(Coffee_data[[#This Row],[Area Code]],Location!$B$1:$E$157,3,FALSE)</f>
        <v>East</v>
      </c>
      <c r="Q3273" s="19" t="str">
        <f>VLOOKUP(Coffee_data[[#This Row],[Area Code]],Location!$B$1:$E$157,4,FALSE)</f>
        <v>Major Market</v>
      </c>
      <c r="R3273" s="56" t="str">
        <f>HLOOKUP(Coffee_data[[#This Row],[ProductId]],Product!$B$4:$O$7,2,FALSE)</f>
        <v>Decaf</v>
      </c>
      <c r="S3273" s="56" t="str">
        <f>HLOOKUP(Coffee_data[[#This Row],[ProductId]],Product!$B$4:$O$7,3,FALSE)</f>
        <v>Herbal Tea</v>
      </c>
      <c r="T3273" s="56" t="str">
        <f>HLOOKUP(Coffee_data[[#This Row],[ProductId]],Product!$B$4:$O$7,4,FALSE)</f>
        <v>Lemon</v>
      </c>
    </row>
    <row r="3274" spans="1:20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145</v>
      </c>
      <c r="J3274">
        <v>-40</v>
      </c>
      <c r="K3274">
        <v>140</v>
      </c>
      <c r="L3274">
        <v>914</v>
      </c>
      <c r="M3274">
        <v>10</v>
      </c>
      <c r="N3274" s="2">
        <v>42185</v>
      </c>
      <c r="O3274" s="19" t="str">
        <f>VLOOKUP(Coffee_data[[#This Row],[Area Code]],Location!$B$1:$E$157,2,FALSE)</f>
        <v>New York</v>
      </c>
      <c r="P3274" s="19" t="str">
        <f>VLOOKUP(Coffee_data[[#This Row],[Area Code]],Location!$B$1:$E$157,3,FALSE)</f>
        <v>East</v>
      </c>
      <c r="Q3274" s="19" t="str">
        <f>VLOOKUP(Coffee_data[[#This Row],[Area Code]],Location!$B$1:$E$157,4,FALSE)</f>
        <v>Major Market</v>
      </c>
      <c r="R3274" s="56" t="str">
        <f>HLOOKUP(Coffee_data[[#This Row],[ProductId]],Product!$B$4:$O$7,2,FALSE)</f>
        <v>Decaf</v>
      </c>
      <c r="S3274" s="56" t="str">
        <f>HLOOKUP(Coffee_data[[#This Row],[ProductId]],Product!$B$4:$O$7,3,FALSE)</f>
        <v>Herbal Tea</v>
      </c>
      <c r="T3274" s="56" t="str">
        <f>HLOOKUP(Coffee_data[[#This Row],[ProductId]],Product!$B$4:$O$7,4,FALSE)</f>
        <v>Mint</v>
      </c>
    </row>
    <row r="3275" spans="1:20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97</v>
      </c>
      <c r="J3275">
        <v>200</v>
      </c>
      <c r="K3275">
        <v>319</v>
      </c>
      <c r="L3275">
        <v>212</v>
      </c>
      <c r="M3275">
        <v>11</v>
      </c>
      <c r="N3275" s="2">
        <v>42185</v>
      </c>
      <c r="O3275" s="19" t="str">
        <f>VLOOKUP(Coffee_data[[#This Row],[Area Code]],Location!$B$1:$E$157,2,FALSE)</f>
        <v>New York</v>
      </c>
      <c r="P3275" s="19" t="str">
        <f>VLOOKUP(Coffee_data[[#This Row],[Area Code]],Location!$B$1:$E$157,3,FALSE)</f>
        <v>East</v>
      </c>
      <c r="Q3275" s="19" t="str">
        <f>VLOOKUP(Coffee_data[[#This Row],[Area Code]],Location!$B$1:$E$157,4,FALSE)</f>
        <v>Major Market</v>
      </c>
      <c r="R3275" s="56" t="str">
        <f>HLOOKUP(Coffee_data[[#This Row],[ProductId]],Product!$B$4:$O$7,2,FALSE)</f>
        <v>Regular</v>
      </c>
      <c r="S3275" s="56" t="str">
        <f>HLOOKUP(Coffee_data[[#This Row],[ProductId]],Product!$B$4:$O$7,3,FALSE)</f>
        <v>Tea</v>
      </c>
      <c r="T3275" s="56" t="str">
        <f>HLOOKUP(Coffee_data[[#This Row],[ProductId]],Product!$B$4:$O$7,4,FALSE)</f>
        <v>Darjeeling</v>
      </c>
    </row>
    <row r="3276" spans="1:20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102</v>
      </c>
      <c r="J3276">
        <v>160</v>
      </c>
      <c r="K3276">
        <v>258</v>
      </c>
      <c r="L3276">
        <v>914</v>
      </c>
      <c r="M3276">
        <v>12</v>
      </c>
      <c r="N3276" s="2">
        <v>42185</v>
      </c>
      <c r="O3276" s="19" t="str">
        <f>VLOOKUP(Coffee_data[[#This Row],[Area Code]],Location!$B$1:$E$157,2,FALSE)</f>
        <v>New York</v>
      </c>
      <c r="P3276" s="19" t="str">
        <f>VLOOKUP(Coffee_data[[#This Row],[Area Code]],Location!$B$1:$E$157,3,FALSE)</f>
        <v>East</v>
      </c>
      <c r="Q3276" s="19" t="str">
        <f>VLOOKUP(Coffee_data[[#This Row],[Area Code]],Location!$B$1:$E$157,4,FALSE)</f>
        <v>Major Market</v>
      </c>
      <c r="R3276" s="56" t="str">
        <f>HLOOKUP(Coffee_data[[#This Row],[ProductId]],Product!$B$4:$O$7,2,FALSE)</f>
        <v>Regular</v>
      </c>
      <c r="S3276" s="56" t="str">
        <f>HLOOKUP(Coffee_data[[#This Row],[ProductId]],Product!$B$4:$O$7,3,FALSE)</f>
        <v>Tea</v>
      </c>
      <c r="T3276" s="56" t="str">
        <f>HLOOKUP(Coffee_data[[#This Row],[ProductId]],Product!$B$4:$O$7,4,FALSE)</f>
        <v>Earl Grey</v>
      </c>
    </row>
    <row r="3277" spans="1:20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77</v>
      </c>
      <c r="J3277">
        <v>150</v>
      </c>
      <c r="K3277">
        <v>240</v>
      </c>
      <c r="L3277">
        <v>631</v>
      </c>
      <c r="M3277">
        <v>13</v>
      </c>
      <c r="N3277" s="2">
        <v>42185</v>
      </c>
      <c r="O3277" s="19" t="str">
        <f>VLOOKUP(Coffee_data[[#This Row],[Area Code]],Location!$B$1:$E$157,2,FALSE)</f>
        <v>New York</v>
      </c>
      <c r="P3277" s="19" t="str">
        <f>VLOOKUP(Coffee_data[[#This Row],[Area Code]],Location!$B$1:$E$157,3,FALSE)</f>
        <v>East</v>
      </c>
      <c r="Q3277" s="19" t="str">
        <f>VLOOKUP(Coffee_data[[#This Row],[Area Code]],Location!$B$1:$E$157,4,FALSE)</f>
        <v>Major Market</v>
      </c>
      <c r="R3277" s="56" t="str">
        <f>HLOOKUP(Coffee_data[[#This Row],[ProductId]],Product!$B$4:$O$7,2,FALSE)</f>
        <v>Regular</v>
      </c>
      <c r="S3277" s="56" t="str">
        <f>HLOOKUP(Coffee_data[[#This Row],[ProductId]],Product!$B$4:$O$7,3,FALSE)</f>
        <v>Tea</v>
      </c>
      <c r="T3277" s="56" t="str">
        <f>HLOOKUP(Coffee_data[[#This Row],[ProductId]],Product!$B$4:$O$7,4,FALSE)</f>
        <v>Green Tea</v>
      </c>
    </row>
    <row r="3278" spans="1:20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159</v>
      </c>
      <c r="J3278">
        <v>-80</v>
      </c>
      <c r="K3278">
        <v>65</v>
      </c>
      <c r="L3278">
        <v>347</v>
      </c>
      <c r="M3278">
        <v>5</v>
      </c>
      <c r="N3278" s="2">
        <v>42185</v>
      </c>
      <c r="O3278" s="19" t="str">
        <f>VLOOKUP(Coffee_data[[#This Row],[Area Code]],Location!$B$1:$E$157,2,FALSE)</f>
        <v>New York</v>
      </c>
      <c r="P3278" s="19" t="str">
        <f>VLOOKUP(Coffee_data[[#This Row],[Area Code]],Location!$B$1:$E$157,3,FALSE)</f>
        <v>East</v>
      </c>
      <c r="Q3278" s="19" t="str">
        <f>VLOOKUP(Coffee_data[[#This Row],[Area Code]],Location!$B$1:$E$157,4,FALSE)</f>
        <v>Major Market</v>
      </c>
      <c r="R3278" s="56" t="str">
        <f>HLOOKUP(Coffee_data[[#This Row],[ProductId]],Product!$B$4:$O$7,2,FALSE)</f>
        <v>Regular</v>
      </c>
      <c r="S3278" s="56" t="str">
        <f>HLOOKUP(Coffee_data[[#This Row],[ProductId]],Product!$B$4:$O$7,3,FALSE)</f>
        <v>Espresso</v>
      </c>
      <c r="T3278" s="56" t="str">
        <f>HLOOKUP(Coffee_data[[#This Row],[ProductId]],Product!$B$4:$O$7,4,FALSE)</f>
        <v>Caffe Mocha</v>
      </c>
    </row>
    <row r="3279" spans="1:20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193</v>
      </c>
      <c r="J3279">
        <v>280</v>
      </c>
      <c r="K3279">
        <v>523</v>
      </c>
      <c r="L3279">
        <v>631</v>
      </c>
      <c r="M3279">
        <v>7</v>
      </c>
      <c r="N3279" s="2">
        <v>42185</v>
      </c>
      <c r="O3279" s="19" t="str">
        <f>VLOOKUP(Coffee_data[[#This Row],[Area Code]],Location!$B$1:$E$157,2,FALSE)</f>
        <v>New York</v>
      </c>
      <c r="P3279" s="19" t="str">
        <f>VLOOKUP(Coffee_data[[#This Row],[Area Code]],Location!$B$1:$E$157,3,FALSE)</f>
        <v>East</v>
      </c>
      <c r="Q3279" s="19" t="str">
        <f>VLOOKUP(Coffee_data[[#This Row],[Area Code]],Location!$B$1:$E$157,4,FALSE)</f>
        <v>Major Market</v>
      </c>
      <c r="R3279" s="56" t="str">
        <f>HLOOKUP(Coffee_data[[#This Row],[ProductId]],Product!$B$4:$O$7,2,FALSE)</f>
        <v>Regular</v>
      </c>
      <c r="S3279" s="56" t="str">
        <f>HLOOKUP(Coffee_data[[#This Row],[ProductId]],Product!$B$4:$O$7,3,FALSE)</f>
        <v>Espresso</v>
      </c>
      <c r="T3279" s="56" t="str">
        <f>HLOOKUP(Coffee_data[[#This Row],[ProductId]],Product!$B$4:$O$7,4,FALSE)</f>
        <v>Regular Espresso</v>
      </c>
    </row>
    <row r="3280" spans="1:20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862</v>
      </c>
      <c r="L3280">
        <v>716</v>
      </c>
      <c r="M3280">
        <v>2</v>
      </c>
      <c r="N3280" s="2">
        <v>42185</v>
      </c>
      <c r="O3280" s="19" t="str">
        <f>VLOOKUP(Coffee_data[[#This Row],[Area Code]],Location!$B$1:$E$157,2,FALSE)</f>
        <v>New York</v>
      </c>
      <c r="P3280" s="19" t="str">
        <f>VLOOKUP(Coffee_data[[#This Row],[Area Code]],Location!$B$1:$E$157,3,FALSE)</f>
        <v>East</v>
      </c>
      <c r="Q3280" s="19" t="str">
        <f>VLOOKUP(Coffee_data[[#This Row],[Area Code]],Location!$B$1:$E$157,4,FALSE)</f>
        <v>Major Market</v>
      </c>
      <c r="R3280" s="56" t="str">
        <f>HLOOKUP(Coffee_data[[#This Row],[ProductId]],Product!$B$4:$O$7,2,FALSE)</f>
        <v>Regular</v>
      </c>
      <c r="S3280" s="56" t="str">
        <f>HLOOKUP(Coffee_data[[#This Row],[ProductId]],Product!$B$4:$O$7,3,FALSE)</f>
        <v>Coffee</v>
      </c>
      <c r="T3280" s="56" t="str">
        <f>HLOOKUP(Coffee_data[[#This Row],[ProductId]],Product!$B$4:$O$7,4,FALSE)</f>
        <v>Columbian</v>
      </c>
    </row>
    <row r="3281" spans="1:20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48</v>
      </c>
      <c r="J3281">
        <v>60</v>
      </c>
      <c r="K3281">
        <v>100</v>
      </c>
      <c r="L3281">
        <v>337</v>
      </c>
      <c r="M3281">
        <v>8</v>
      </c>
      <c r="N3281" s="2">
        <v>42185</v>
      </c>
      <c r="O3281" s="19" t="str">
        <f>VLOOKUP(Coffee_data[[#This Row],[Area Code]],Location!$B$1:$E$157,2,FALSE)</f>
        <v>Louisiana</v>
      </c>
      <c r="P3281" s="19" t="str">
        <f>VLOOKUP(Coffee_data[[#This Row],[Area Code]],Location!$B$1:$E$157,3,FALSE)</f>
        <v>South</v>
      </c>
      <c r="Q3281" s="19" t="str">
        <f>VLOOKUP(Coffee_data[[#This Row],[Area Code]],Location!$B$1:$E$157,4,FALSE)</f>
        <v>Small Market</v>
      </c>
      <c r="R3281" s="56" t="str">
        <f>HLOOKUP(Coffee_data[[#This Row],[ProductId]],Product!$B$4:$O$7,2,FALSE)</f>
        <v>Decaf</v>
      </c>
      <c r="S3281" s="56" t="str">
        <f>HLOOKUP(Coffee_data[[#This Row],[ProductId]],Product!$B$4:$O$7,3,FALSE)</f>
        <v>Herbal Tea</v>
      </c>
      <c r="T3281" s="56" t="str">
        <f>HLOOKUP(Coffee_data[[#This Row],[ProductId]],Product!$B$4:$O$7,4,FALSE)</f>
        <v>Chamomile</v>
      </c>
    </row>
    <row r="3282" spans="1:20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151</v>
      </c>
      <c r="L3282">
        <v>985</v>
      </c>
      <c r="M3282">
        <v>9</v>
      </c>
      <c r="N3282" s="2">
        <v>42185</v>
      </c>
      <c r="O3282" s="19" t="str">
        <f>VLOOKUP(Coffee_data[[#This Row],[Area Code]],Location!$B$1:$E$157,2,FALSE)</f>
        <v>Louisiana</v>
      </c>
      <c r="P3282" s="19" t="str">
        <f>VLOOKUP(Coffee_data[[#This Row],[Area Code]],Location!$B$1:$E$157,3,FALSE)</f>
        <v>South</v>
      </c>
      <c r="Q3282" s="19" t="str">
        <f>VLOOKUP(Coffee_data[[#This Row],[Area Code]],Location!$B$1:$E$157,4,FALSE)</f>
        <v>Small Market</v>
      </c>
      <c r="R3282" s="56" t="str">
        <f>HLOOKUP(Coffee_data[[#This Row],[ProductId]],Product!$B$4:$O$7,2,FALSE)</f>
        <v>Decaf</v>
      </c>
      <c r="S3282" s="56" t="str">
        <f>HLOOKUP(Coffee_data[[#This Row],[ProductId]],Product!$B$4:$O$7,3,FALSE)</f>
        <v>Herbal Tea</v>
      </c>
      <c r="T3282" s="56" t="str">
        <f>HLOOKUP(Coffee_data[[#This Row],[ProductId]],Product!$B$4:$O$7,4,FALSE)</f>
        <v>Lemon</v>
      </c>
    </row>
    <row r="3283" spans="1:20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48</v>
      </c>
      <c r="J3283">
        <v>70</v>
      </c>
      <c r="K3283">
        <v>120</v>
      </c>
      <c r="L3283">
        <v>337</v>
      </c>
      <c r="M3283">
        <v>2</v>
      </c>
      <c r="N3283" s="2">
        <v>42185</v>
      </c>
      <c r="O3283" s="19" t="str">
        <f>VLOOKUP(Coffee_data[[#This Row],[Area Code]],Location!$B$1:$E$157,2,FALSE)</f>
        <v>Louisiana</v>
      </c>
      <c r="P3283" s="19" t="str">
        <f>VLOOKUP(Coffee_data[[#This Row],[Area Code]],Location!$B$1:$E$157,3,FALSE)</f>
        <v>South</v>
      </c>
      <c r="Q3283" s="19" t="str">
        <f>VLOOKUP(Coffee_data[[#This Row],[Area Code]],Location!$B$1:$E$157,4,FALSE)</f>
        <v>Small Market</v>
      </c>
      <c r="R3283" s="56" t="str">
        <f>HLOOKUP(Coffee_data[[#This Row],[ProductId]],Product!$B$4:$O$7,2,FALSE)</f>
        <v>Regular</v>
      </c>
      <c r="S3283" s="56" t="str">
        <f>HLOOKUP(Coffee_data[[#This Row],[ProductId]],Product!$B$4:$O$7,3,FALSE)</f>
        <v>Coffee</v>
      </c>
      <c r="T3283" s="56" t="str">
        <f>HLOOKUP(Coffee_data[[#This Row],[ProductId]],Product!$B$4:$O$7,4,FALSE)</f>
        <v>Columbian</v>
      </c>
    </row>
    <row r="3284" spans="1:20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73</v>
      </c>
      <c r="J3284">
        <v>110</v>
      </c>
      <c r="K3284">
        <v>180</v>
      </c>
      <c r="L3284">
        <v>504</v>
      </c>
      <c r="M3284">
        <v>3</v>
      </c>
      <c r="N3284" s="2">
        <v>42185</v>
      </c>
      <c r="O3284" s="19" t="str">
        <f>VLOOKUP(Coffee_data[[#This Row],[Area Code]],Location!$B$1:$E$157,2,FALSE)</f>
        <v>Louisiana</v>
      </c>
      <c r="P3284" s="19" t="str">
        <f>VLOOKUP(Coffee_data[[#This Row],[Area Code]],Location!$B$1:$E$157,3,FALSE)</f>
        <v>South</v>
      </c>
      <c r="Q3284" s="19" t="str">
        <f>VLOOKUP(Coffee_data[[#This Row],[Area Code]],Location!$B$1:$E$157,4,FALSE)</f>
        <v>Small Market</v>
      </c>
      <c r="R3284" s="56" t="str">
        <f>HLOOKUP(Coffee_data[[#This Row],[ProductId]],Product!$B$4:$O$7,2,FALSE)</f>
        <v>Decaf</v>
      </c>
      <c r="S3284" s="56" t="str">
        <f>HLOOKUP(Coffee_data[[#This Row],[ProductId]],Product!$B$4:$O$7,3,FALSE)</f>
        <v>Coffee</v>
      </c>
      <c r="T3284" s="56" t="str">
        <f>HLOOKUP(Coffee_data[[#This Row],[ProductId]],Product!$B$4:$O$7,4,FALSE)</f>
        <v>Decaf Irish Cream</v>
      </c>
    </row>
    <row r="3285" spans="1:20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44</v>
      </c>
      <c r="J3285">
        <v>50</v>
      </c>
      <c r="K3285">
        <v>86</v>
      </c>
      <c r="L3285">
        <v>225</v>
      </c>
      <c r="M3285">
        <v>4</v>
      </c>
      <c r="N3285" s="2">
        <v>42185</v>
      </c>
      <c r="O3285" s="19" t="str">
        <f>VLOOKUP(Coffee_data[[#This Row],[Area Code]],Location!$B$1:$E$157,2,FALSE)</f>
        <v>Louisiana</v>
      </c>
      <c r="P3285" s="19" t="str">
        <f>VLOOKUP(Coffee_data[[#This Row],[Area Code]],Location!$B$1:$E$157,3,FALSE)</f>
        <v>South</v>
      </c>
      <c r="Q3285" s="19" t="str">
        <f>VLOOKUP(Coffee_data[[#This Row],[Area Code]],Location!$B$1:$E$157,4,FALSE)</f>
        <v>Small Market</v>
      </c>
      <c r="R3285" s="56" t="str">
        <f>HLOOKUP(Coffee_data[[#This Row],[ProductId]],Product!$B$4:$O$7,2,FALSE)</f>
        <v>Regular</v>
      </c>
      <c r="S3285" s="56" t="str">
        <f>HLOOKUP(Coffee_data[[#This Row],[ProductId]],Product!$B$4:$O$7,3,FALSE)</f>
        <v>Espresso</v>
      </c>
      <c r="T3285" s="56" t="str">
        <f>HLOOKUP(Coffee_data[[#This Row],[ProductId]],Product!$B$4:$O$7,4,FALSE)</f>
        <v>Caffe Latte</v>
      </c>
    </row>
    <row r="3286" spans="1:20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42185</v>
      </c>
      <c r="O3286" s="19" t="str">
        <f>VLOOKUP(Coffee_data[[#This Row],[Area Code]],Location!$B$1:$E$157,2,FALSE)</f>
        <v>Louisiana</v>
      </c>
      <c r="P3286" s="19" t="str">
        <f>VLOOKUP(Coffee_data[[#This Row],[Area Code]],Location!$B$1:$E$157,3,FALSE)</f>
        <v>South</v>
      </c>
      <c r="Q3286" s="19" t="str">
        <f>VLOOKUP(Coffee_data[[#This Row],[Area Code]],Location!$B$1:$E$157,4,FALSE)</f>
        <v>Small Market</v>
      </c>
      <c r="R3286" s="56" t="str">
        <f>HLOOKUP(Coffee_data[[#This Row],[ProductId]],Product!$B$4:$O$7,2,FALSE)</f>
        <v>Regular</v>
      </c>
      <c r="S3286" s="56" t="str">
        <f>HLOOKUP(Coffee_data[[#This Row],[ProductId]],Product!$B$4:$O$7,3,FALSE)</f>
        <v>Espresso</v>
      </c>
      <c r="T3286" s="56" t="str">
        <f>HLOOKUP(Coffee_data[[#This Row],[ProductId]],Product!$B$4:$O$7,4,FALSE)</f>
        <v>Caffe Mocha</v>
      </c>
    </row>
    <row r="3287" spans="1:20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24</v>
      </c>
      <c r="J3287">
        <v>40</v>
      </c>
      <c r="K3287">
        <v>64</v>
      </c>
      <c r="L3287">
        <v>225</v>
      </c>
      <c r="M3287">
        <v>6</v>
      </c>
      <c r="N3287" s="2">
        <v>42185</v>
      </c>
      <c r="O3287" s="19" t="str">
        <f>VLOOKUP(Coffee_data[[#This Row],[Area Code]],Location!$B$1:$E$157,2,FALSE)</f>
        <v>Louisiana</v>
      </c>
      <c r="P3287" s="19" t="str">
        <f>VLOOKUP(Coffee_data[[#This Row],[Area Code]],Location!$B$1:$E$157,3,FALSE)</f>
        <v>South</v>
      </c>
      <c r="Q3287" s="19" t="str">
        <f>VLOOKUP(Coffee_data[[#This Row],[Area Code]],Location!$B$1:$E$157,4,FALSE)</f>
        <v>Small Market</v>
      </c>
      <c r="R3287" s="56" t="str">
        <f>HLOOKUP(Coffee_data[[#This Row],[ProductId]],Product!$B$4:$O$7,2,FALSE)</f>
        <v>Decaf</v>
      </c>
      <c r="S3287" s="56" t="str">
        <f>HLOOKUP(Coffee_data[[#This Row],[ProductId]],Product!$B$4:$O$7,3,FALSE)</f>
        <v>Espresso</v>
      </c>
      <c r="T3287" s="56" t="str">
        <f>HLOOKUP(Coffee_data[[#This Row],[ProductId]],Product!$B$4:$O$7,4,FALSE)</f>
        <v>Decaf Espresso</v>
      </c>
    </row>
    <row r="3288" spans="1:20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42</v>
      </c>
      <c r="L3288">
        <v>505</v>
      </c>
      <c r="M3288">
        <v>8</v>
      </c>
      <c r="N3288" s="2">
        <v>42185</v>
      </c>
      <c r="O3288" s="19" t="str">
        <f>VLOOKUP(Coffee_data[[#This Row],[Area Code]],Location!$B$1:$E$157,2,FALSE)</f>
        <v>New Mexico</v>
      </c>
      <c r="P3288" s="19" t="str">
        <f>VLOOKUP(Coffee_data[[#This Row],[Area Code]],Location!$B$1:$E$157,3,FALSE)</f>
        <v>South</v>
      </c>
      <c r="Q3288" s="19" t="str">
        <f>VLOOKUP(Coffee_data[[#This Row],[Area Code]],Location!$B$1:$E$157,4,FALSE)</f>
        <v>Small Market</v>
      </c>
      <c r="R3288" s="56" t="str">
        <f>HLOOKUP(Coffee_data[[#This Row],[ProductId]],Product!$B$4:$O$7,2,FALSE)</f>
        <v>Decaf</v>
      </c>
      <c r="S3288" s="56" t="str">
        <f>HLOOKUP(Coffee_data[[#This Row],[ProductId]],Product!$B$4:$O$7,3,FALSE)</f>
        <v>Herbal Tea</v>
      </c>
      <c r="T3288" s="56" t="str">
        <f>HLOOKUP(Coffee_data[[#This Row],[ProductId]],Product!$B$4:$O$7,4,FALSE)</f>
        <v>Chamomile</v>
      </c>
    </row>
    <row r="3289" spans="1:20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21</v>
      </c>
      <c r="J3289">
        <v>40</v>
      </c>
      <c r="K3289">
        <v>70</v>
      </c>
      <c r="L3289">
        <v>505</v>
      </c>
      <c r="M3289">
        <v>9</v>
      </c>
      <c r="N3289" s="2">
        <v>42185</v>
      </c>
      <c r="O3289" s="19" t="str">
        <f>VLOOKUP(Coffee_data[[#This Row],[Area Code]],Location!$B$1:$E$157,2,FALSE)</f>
        <v>New Mexico</v>
      </c>
      <c r="P3289" s="19" t="str">
        <f>VLOOKUP(Coffee_data[[#This Row],[Area Code]],Location!$B$1:$E$157,3,FALSE)</f>
        <v>South</v>
      </c>
      <c r="Q3289" s="19" t="str">
        <f>VLOOKUP(Coffee_data[[#This Row],[Area Code]],Location!$B$1:$E$157,4,FALSE)</f>
        <v>Small Market</v>
      </c>
      <c r="R3289" s="56" t="str">
        <f>HLOOKUP(Coffee_data[[#This Row],[ProductId]],Product!$B$4:$O$7,2,FALSE)</f>
        <v>Decaf</v>
      </c>
      <c r="S3289" s="56" t="str">
        <f>HLOOKUP(Coffee_data[[#This Row],[ProductId]],Product!$B$4:$O$7,3,FALSE)</f>
        <v>Herbal Tea</v>
      </c>
      <c r="T3289" s="56" t="str">
        <f>HLOOKUP(Coffee_data[[#This Row],[ProductId]],Product!$B$4:$O$7,4,FALSE)</f>
        <v>Lemon</v>
      </c>
    </row>
    <row r="3290" spans="1:20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78</v>
      </c>
      <c r="J3290">
        <v>120</v>
      </c>
      <c r="K3290">
        <v>200</v>
      </c>
      <c r="L3290">
        <v>505</v>
      </c>
      <c r="M3290">
        <v>2</v>
      </c>
      <c r="N3290" s="2">
        <v>42185</v>
      </c>
      <c r="O3290" s="19" t="str">
        <f>VLOOKUP(Coffee_data[[#This Row],[Area Code]],Location!$B$1:$E$157,2,FALSE)</f>
        <v>New Mexico</v>
      </c>
      <c r="P3290" s="19" t="str">
        <f>VLOOKUP(Coffee_data[[#This Row],[Area Code]],Location!$B$1:$E$157,3,FALSE)</f>
        <v>South</v>
      </c>
      <c r="Q3290" s="19" t="str">
        <f>VLOOKUP(Coffee_data[[#This Row],[Area Code]],Location!$B$1:$E$157,4,FALSE)</f>
        <v>Small Market</v>
      </c>
      <c r="R3290" s="56" t="str">
        <f>HLOOKUP(Coffee_data[[#This Row],[ProductId]],Product!$B$4:$O$7,2,FALSE)</f>
        <v>Regular</v>
      </c>
      <c r="S3290" s="56" t="str">
        <f>HLOOKUP(Coffee_data[[#This Row],[ProductId]],Product!$B$4:$O$7,3,FALSE)</f>
        <v>Coffee</v>
      </c>
      <c r="T3290" s="56" t="str">
        <f>HLOOKUP(Coffee_data[[#This Row],[ProductId]],Product!$B$4:$O$7,4,FALSE)</f>
        <v>Columbian</v>
      </c>
    </row>
    <row r="3291" spans="1:20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156</v>
      </c>
      <c r="J3291">
        <v>60</v>
      </c>
      <c r="K3291">
        <v>207</v>
      </c>
      <c r="L3291">
        <v>505</v>
      </c>
      <c r="M3291">
        <v>3</v>
      </c>
      <c r="N3291" s="2">
        <v>42185</v>
      </c>
      <c r="O3291" s="19" t="str">
        <f>VLOOKUP(Coffee_data[[#This Row],[Area Code]],Location!$B$1:$E$157,2,FALSE)</f>
        <v>New Mexico</v>
      </c>
      <c r="P3291" s="19" t="str">
        <f>VLOOKUP(Coffee_data[[#This Row],[Area Code]],Location!$B$1:$E$157,3,FALSE)</f>
        <v>South</v>
      </c>
      <c r="Q3291" s="19" t="str">
        <f>VLOOKUP(Coffee_data[[#This Row],[Area Code]],Location!$B$1:$E$157,4,FALSE)</f>
        <v>Small Market</v>
      </c>
      <c r="R3291" s="56" t="str">
        <f>HLOOKUP(Coffee_data[[#This Row],[ProductId]],Product!$B$4:$O$7,2,FALSE)</f>
        <v>Decaf</v>
      </c>
      <c r="S3291" s="56" t="str">
        <f>HLOOKUP(Coffee_data[[#This Row],[ProductId]],Product!$B$4:$O$7,3,FALSE)</f>
        <v>Coffee</v>
      </c>
      <c r="T3291" s="56" t="str">
        <f>HLOOKUP(Coffee_data[[#This Row],[ProductId]],Product!$B$4:$O$7,4,FALSE)</f>
        <v>Decaf Irish Cream</v>
      </c>
    </row>
    <row r="3292" spans="1:20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66</v>
      </c>
      <c r="L3292">
        <v>505</v>
      </c>
      <c r="M3292">
        <v>4</v>
      </c>
      <c r="N3292" s="2">
        <v>42185</v>
      </c>
      <c r="O3292" s="19" t="str">
        <f>VLOOKUP(Coffee_data[[#This Row],[Area Code]],Location!$B$1:$E$157,2,FALSE)</f>
        <v>New Mexico</v>
      </c>
      <c r="P3292" s="19" t="str">
        <f>VLOOKUP(Coffee_data[[#This Row],[Area Code]],Location!$B$1:$E$157,3,FALSE)</f>
        <v>South</v>
      </c>
      <c r="Q3292" s="19" t="str">
        <f>VLOOKUP(Coffee_data[[#This Row],[Area Code]],Location!$B$1:$E$157,4,FALSE)</f>
        <v>Small Market</v>
      </c>
      <c r="R3292" s="56" t="str">
        <f>HLOOKUP(Coffee_data[[#This Row],[ProductId]],Product!$B$4:$O$7,2,FALSE)</f>
        <v>Regular</v>
      </c>
      <c r="S3292" s="56" t="str">
        <f>HLOOKUP(Coffee_data[[#This Row],[ProductId]],Product!$B$4:$O$7,3,FALSE)</f>
        <v>Espresso</v>
      </c>
      <c r="T3292" s="56" t="str">
        <f>HLOOKUP(Coffee_data[[#This Row],[ProductId]],Product!$B$4:$O$7,4,FALSE)</f>
        <v>Caffe Latte</v>
      </c>
    </row>
    <row r="3293" spans="1:20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45</v>
      </c>
      <c r="J3293">
        <v>70</v>
      </c>
      <c r="K3293">
        <v>120</v>
      </c>
      <c r="L3293">
        <v>505</v>
      </c>
      <c r="M3293">
        <v>5</v>
      </c>
      <c r="N3293" s="2">
        <v>42185</v>
      </c>
      <c r="O3293" s="19" t="str">
        <f>VLOOKUP(Coffee_data[[#This Row],[Area Code]],Location!$B$1:$E$157,2,FALSE)</f>
        <v>New Mexico</v>
      </c>
      <c r="P3293" s="19" t="str">
        <f>VLOOKUP(Coffee_data[[#This Row],[Area Code]],Location!$B$1:$E$157,3,FALSE)</f>
        <v>South</v>
      </c>
      <c r="Q3293" s="19" t="str">
        <f>VLOOKUP(Coffee_data[[#This Row],[Area Code]],Location!$B$1:$E$157,4,FALSE)</f>
        <v>Small Market</v>
      </c>
      <c r="R3293" s="56" t="str">
        <f>HLOOKUP(Coffee_data[[#This Row],[ProductId]],Product!$B$4:$O$7,2,FALSE)</f>
        <v>Regular</v>
      </c>
      <c r="S3293" s="56" t="str">
        <f>HLOOKUP(Coffee_data[[#This Row],[ProductId]],Product!$B$4:$O$7,3,FALSE)</f>
        <v>Espresso</v>
      </c>
      <c r="T3293" s="56" t="str">
        <f>HLOOKUP(Coffee_data[[#This Row],[ProductId]],Product!$B$4:$O$7,4,FALSE)</f>
        <v>Caffe Mocha</v>
      </c>
    </row>
    <row r="3294" spans="1:20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36</v>
      </c>
      <c r="J3294">
        <v>50</v>
      </c>
      <c r="K3294">
        <v>80</v>
      </c>
      <c r="L3294">
        <v>505</v>
      </c>
      <c r="M3294">
        <v>6</v>
      </c>
      <c r="N3294" s="2">
        <v>42185</v>
      </c>
      <c r="O3294" s="19" t="str">
        <f>VLOOKUP(Coffee_data[[#This Row],[Area Code]],Location!$B$1:$E$157,2,FALSE)</f>
        <v>New Mexico</v>
      </c>
      <c r="P3294" s="19" t="str">
        <f>VLOOKUP(Coffee_data[[#This Row],[Area Code]],Location!$B$1:$E$157,3,FALSE)</f>
        <v>South</v>
      </c>
      <c r="Q3294" s="19" t="str">
        <f>VLOOKUP(Coffee_data[[#This Row],[Area Code]],Location!$B$1:$E$157,4,FALSE)</f>
        <v>Small Market</v>
      </c>
      <c r="R3294" s="56" t="str">
        <f>HLOOKUP(Coffee_data[[#This Row],[ProductId]],Product!$B$4:$O$7,2,FALSE)</f>
        <v>Decaf</v>
      </c>
      <c r="S3294" s="56" t="str">
        <f>HLOOKUP(Coffee_data[[#This Row],[ProductId]],Product!$B$4:$O$7,3,FALSE)</f>
        <v>Espresso</v>
      </c>
      <c r="T3294" s="56" t="str">
        <f>HLOOKUP(Coffee_data[[#This Row],[ProductId]],Product!$B$4:$O$7,4,FALSE)</f>
        <v>Decaf Espresso</v>
      </c>
    </row>
    <row r="3295" spans="1:20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58</v>
      </c>
      <c r="J3295">
        <v>80</v>
      </c>
      <c r="K3295">
        <v>130</v>
      </c>
      <c r="L3295">
        <v>580</v>
      </c>
      <c r="M3295">
        <v>8</v>
      </c>
      <c r="N3295" s="2">
        <v>42185</v>
      </c>
      <c r="O3295" s="19" t="str">
        <f>VLOOKUP(Coffee_data[[#This Row],[Area Code]],Location!$B$1:$E$157,2,FALSE)</f>
        <v>Oklahoma</v>
      </c>
      <c r="P3295" s="19" t="str">
        <f>VLOOKUP(Coffee_data[[#This Row],[Area Code]],Location!$B$1:$E$157,3,FALSE)</f>
        <v>South</v>
      </c>
      <c r="Q3295" s="19" t="str">
        <f>VLOOKUP(Coffee_data[[#This Row],[Area Code]],Location!$B$1:$E$157,4,FALSE)</f>
        <v>Small Market</v>
      </c>
      <c r="R3295" s="56" t="str">
        <f>HLOOKUP(Coffee_data[[#This Row],[ProductId]],Product!$B$4:$O$7,2,FALSE)</f>
        <v>Decaf</v>
      </c>
      <c r="S3295" s="56" t="str">
        <f>HLOOKUP(Coffee_data[[#This Row],[ProductId]],Product!$B$4:$O$7,3,FALSE)</f>
        <v>Herbal Tea</v>
      </c>
      <c r="T3295" s="56" t="str">
        <f>HLOOKUP(Coffee_data[[#This Row],[ProductId]],Product!$B$4:$O$7,4,FALSE)</f>
        <v>Chamomile</v>
      </c>
    </row>
    <row r="3296" spans="1:20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105</v>
      </c>
      <c r="J3296">
        <v>180</v>
      </c>
      <c r="K3296">
        <v>299</v>
      </c>
      <c r="L3296">
        <v>405</v>
      </c>
      <c r="M3296">
        <v>9</v>
      </c>
      <c r="N3296" s="2">
        <v>42185</v>
      </c>
      <c r="O3296" s="19" t="str">
        <f>VLOOKUP(Coffee_data[[#This Row],[Area Code]],Location!$B$1:$E$157,2,FALSE)</f>
        <v>Oklahoma</v>
      </c>
      <c r="P3296" s="19" t="str">
        <f>VLOOKUP(Coffee_data[[#This Row],[Area Code]],Location!$B$1:$E$157,3,FALSE)</f>
        <v>South</v>
      </c>
      <c r="Q3296" s="19" t="str">
        <f>VLOOKUP(Coffee_data[[#This Row],[Area Code]],Location!$B$1:$E$157,4,FALSE)</f>
        <v>Small Market</v>
      </c>
      <c r="R3296" s="56" t="str">
        <f>HLOOKUP(Coffee_data[[#This Row],[ProductId]],Product!$B$4:$O$7,2,FALSE)</f>
        <v>Decaf</v>
      </c>
      <c r="S3296" s="56" t="str">
        <f>HLOOKUP(Coffee_data[[#This Row],[ProductId]],Product!$B$4:$O$7,3,FALSE)</f>
        <v>Herbal Tea</v>
      </c>
      <c r="T3296" s="56" t="str">
        <f>HLOOKUP(Coffee_data[[#This Row],[ProductId]],Product!$B$4:$O$7,4,FALSE)</f>
        <v>Lemon</v>
      </c>
    </row>
    <row r="3297" spans="1:20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52</v>
      </c>
      <c r="J3297">
        <v>60</v>
      </c>
      <c r="K3297">
        <v>108</v>
      </c>
      <c r="L3297">
        <v>580</v>
      </c>
      <c r="M3297">
        <v>2</v>
      </c>
      <c r="N3297" s="2">
        <v>42185</v>
      </c>
      <c r="O3297" s="19" t="str">
        <f>VLOOKUP(Coffee_data[[#This Row],[Area Code]],Location!$B$1:$E$157,2,FALSE)</f>
        <v>Oklahoma</v>
      </c>
      <c r="P3297" s="19" t="str">
        <f>VLOOKUP(Coffee_data[[#This Row],[Area Code]],Location!$B$1:$E$157,3,FALSE)</f>
        <v>South</v>
      </c>
      <c r="Q3297" s="19" t="str">
        <f>VLOOKUP(Coffee_data[[#This Row],[Area Code]],Location!$B$1:$E$157,4,FALSE)</f>
        <v>Small Market</v>
      </c>
      <c r="R3297" s="56" t="str">
        <f>HLOOKUP(Coffee_data[[#This Row],[ProductId]],Product!$B$4:$O$7,2,FALSE)</f>
        <v>Regular</v>
      </c>
      <c r="S3297" s="56" t="str">
        <f>HLOOKUP(Coffee_data[[#This Row],[ProductId]],Product!$B$4:$O$7,3,FALSE)</f>
        <v>Coffee</v>
      </c>
      <c r="T3297" s="56" t="str">
        <f>HLOOKUP(Coffee_data[[#This Row],[ProductId]],Product!$B$4:$O$7,4,FALSE)</f>
        <v>Columbian</v>
      </c>
    </row>
    <row r="3298" spans="1:20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67</v>
      </c>
      <c r="L3298">
        <v>918</v>
      </c>
      <c r="M3298">
        <v>3</v>
      </c>
      <c r="N3298" s="2">
        <v>42185</v>
      </c>
      <c r="O3298" s="19" t="str">
        <f>VLOOKUP(Coffee_data[[#This Row],[Area Code]],Location!$B$1:$E$157,2,FALSE)</f>
        <v>Oklahoma</v>
      </c>
      <c r="P3298" s="19" t="str">
        <f>VLOOKUP(Coffee_data[[#This Row],[Area Code]],Location!$B$1:$E$157,3,FALSE)</f>
        <v>South</v>
      </c>
      <c r="Q3298" s="19" t="str">
        <f>VLOOKUP(Coffee_data[[#This Row],[Area Code]],Location!$B$1:$E$157,4,FALSE)</f>
        <v>Small Market</v>
      </c>
      <c r="R3298" s="56" t="str">
        <f>HLOOKUP(Coffee_data[[#This Row],[ProductId]],Product!$B$4:$O$7,2,FALSE)</f>
        <v>Decaf</v>
      </c>
      <c r="S3298" s="56" t="str">
        <f>HLOOKUP(Coffee_data[[#This Row],[ProductId]],Product!$B$4:$O$7,3,FALSE)</f>
        <v>Coffee</v>
      </c>
      <c r="T3298" s="56" t="str">
        <f>HLOOKUP(Coffee_data[[#This Row],[ProductId]],Product!$B$4:$O$7,4,FALSE)</f>
        <v>Decaf Irish Cream</v>
      </c>
    </row>
    <row r="3299" spans="1:20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156</v>
      </c>
      <c r="J3299">
        <v>160</v>
      </c>
      <c r="K3299">
        <v>280</v>
      </c>
      <c r="L3299">
        <v>405</v>
      </c>
      <c r="M3299">
        <v>4</v>
      </c>
      <c r="N3299" s="2">
        <v>42185</v>
      </c>
      <c r="O3299" s="19" t="str">
        <f>VLOOKUP(Coffee_data[[#This Row],[Area Code]],Location!$B$1:$E$157,2,FALSE)</f>
        <v>Oklahoma</v>
      </c>
      <c r="P3299" s="19" t="str">
        <f>VLOOKUP(Coffee_data[[#This Row],[Area Code]],Location!$B$1:$E$157,3,FALSE)</f>
        <v>South</v>
      </c>
      <c r="Q3299" s="19" t="str">
        <f>VLOOKUP(Coffee_data[[#This Row],[Area Code]],Location!$B$1:$E$157,4,FALSE)</f>
        <v>Small Market</v>
      </c>
      <c r="R3299" s="56" t="str">
        <f>HLOOKUP(Coffee_data[[#This Row],[ProductId]],Product!$B$4:$O$7,2,FALSE)</f>
        <v>Regular</v>
      </c>
      <c r="S3299" s="56" t="str">
        <f>HLOOKUP(Coffee_data[[#This Row],[ProductId]],Product!$B$4:$O$7,3,FALSE)</f>
        <v>Espresso</v>
      </c>
      <c r="T3299" s="56" t="str">
        <f>HLOOKUP(Coffee_data[[#This Row],[ProductId]],Product!$B$4:$O$7,4,FALSE)</f>
        <v>Caffe Latte</v>
      </c>
    </row>
    <row r="3300" spans="1:20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25</v>
      </c>
      <c r="L3300">
        <v>918</v>
      </c>
      <c r="M3300">
        <v>5</v>
      </c>
      <c r="N3300" s="2">
        <v>42185</v>
      </c>
      <c r="O3300" s="19" t="str">
        <f>VLOOKUP(Coffee_data[[#This Row],[Area Code]],Location!$B$1:$E$157,2,FALSE)</f>
        <v>Oklahoma</v>
      </c>
      <c r="P3300" s="19" t="str">
        <f>VLOOKUP(Coffee_data[[#This Row],[Area Code]],Location!$B$1:$E$157,3,FALSE)</f>
        <v>South</v>
      </c>
      <c r="Q3300" s="19" t="str">
        <f>VLOOKUP(Coffee_data[[#This Row],[Area Code]],Location!$B$1:$E$157,4,FALSE)</f>
        <v>Small Market</v>
      </c>
      <c r="R3300" s="56" t="str">
        <f>HLOOKUP(Coffee_data[[#This Row],[ProductId]],Product!$B$4:$O$7,2,FALSE)</f>
        <v>Regular</v>
      </c>
      <c r="S3300" s="56" t="str">
        <f>HLOOKUP(Coffee_data[[#This Row],[ProductId]],Product!$B$4:$O$7,3,FALSE)</f>
        <v>Espresso</v>
      </c>
      <c r="T3300" s="56" t="str">
        <f>HLOOKUP(Coffee_data[[#This Row],[ProductId]],Product!$B$4:$O$7,4,FALSE)</f>
        <v>Caffe Mocha</v>
      </c>
    </row>
    <row r="3301" spans="1:20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234</v>
      </c>
      <c r="L3301">
        <v>405</v>
      </c>
      <c r="M3301">
        <v>6</v>
      </c>
      <c r="N3301" s="2">
        <v>42185</v>
      </c>
      <c r="O3301" s="19" t="str">
        <f>VLOOKUP(Coffee_data[[#This Row],[Area Code]],Location!$B$1:$E$157,2,FALSE)</f>
        <v>Oklahoma</v>
      </c>
      <c r="P3301" s="19" t="str">
        <f>VLOOKUP(Coffee_data[[#This Row],[Area Code]],Location!$B$1:$E$157,3,FALSE)</f>
        <v>South</v>
      </c>
      <c r="Q3301" s="19" t="str">
        <f>VLOOKUP(Coffee_data[[#This Row],[Area Code]],Location!$B$1:$E$157,4,FALSE)</f>
        <v>Small Market</v>
      </c>
      <c r="R3301" s="56" t="str">
        <f>HLOOKUP(Coffee_data[[#This Row],[ProductId]],Product!$B$4:$O$7,2,FALSE)</f>
        <v>Decaf</v>
      </c>
      <c r="S3301" s="56" t="str">
        <f>HLOOKUP(Coffee_data[[#This Row],[ProductId]],Product!$B$4:$O$7,3,FALSE)</f>
        <v>Espresso</v>
      </c>
      <c r="T3301" s="56" t="str">
        <f>HLOOKUP(Coffee_data[[#This Row],[ProductId]],Product!$B$4:$O$7,4,FALSE)</f>
        <v>Decaf Espresso</v>
      </c>
    </row>
    <row r="3302" spans="1:20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42185</v>
      </c>
      <c r="O3302" s="19" t="str">
        <f>VLOOKUP(Coffee_data[[#This Row],[Area Code]],Location!$B$1:$E$157,2,FALSE)</f>
        <v>Texas</v>
      </c>
      <c r="P3302" s="19" t="str">
        <f>VLOOKUP(Coffee_data[[#This Row],[Area Code]],Location!$B$1:$E$157,3,FALSE)</f>
        <v>South</v>
      </c>
      <c r="Q3302" s="19" t="str">
        <f>VLOOKUP(Coffee_data[[#This Row],[Area Code]],Location!$B$1:$E$157,4,FALSE)</f>
        <v>Major Market</v>
      </c>
      <c r="R3302" s="56" t="str">
        <f>HLOOKUP(Coffee_data[[#This Row],[ProductId]],Product!$B$4:$O$7,2,FALSE)</f>
        <v>Decaf</v>
      </c>
      <c r="S3302" s="56" t="str">
        <f>HLOOKUP(Coffee_data[[#This Row],[ProductId]],Product!$B$4:$O$7,3,FALSE)</f>
        <v>Herbal Tea</v>
      </c>
      <c r="T3302" s="56" t="str">
        <f>HLOOKUP(Coffee_data[[#This Row],[ProductId]],Product!$B$4:$O$7,4,FALSE)</f>
        <v>Chamomile</v>
      </c>
    </row>
    <row r="3303" spans="1:20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39</v>
      </c>
      <c r="J3303">
        <v>50</v>
      </c>
      <c r="K3303">
        <v>71</v>
      </c>
      <c r="L3303">
        <v>254</v>
      </c>
      <c r="M3303">
        <v>9</v>
      </c>
      <c r="N3303" s="2">
        <v>42185</v>
      </c>
      <c r="O3303" s="19" t="str">
        <f>VLOOKUP(Coffee_data[[#This Row],[Area Code]],Location!$B$1:$E$157,2,FALSE)</f>
        <v>Texas</v>
      </c>
      <c r="P3303" s="19" t="str">
        <f>VLOOKUP(Coffee_data[[#This Row],[Area Code]],Location!$B$1:$E$157,3,FALSE)</f>
        <v>South</v>
      </c>
      <c r="Q3303" s="19" t="str">
        <f>VLOOKUP(Coffee_data[[#This Row],[Area Code]],Location!$B$1:$E$157,4,FALSE)</f>
        <v>Major Market</v>
      </c>
      <c r="R3303" s="56" t="str">
        <f>HLOOKUP(Coffee_data[[#This Row],[ProductId]],Product!$B$4:$O$7,2,FALSE)</f>
        <v>Decaf</v>
      </c>
      <c r="S3303" s="56" t="str">
        <f>HLOOKUP(Coffee_data[[#This Row],[ProductId]],Product!$B$4:$O$7,3,FALSE)</f>
        <v>Herbal Tea</v>
      </c>
      <c r="T3303" s="56" t="str">
        <f>HLOOKUP(Coffee_data[[#This Row],[ProductId]],Product!$B$4:$O$7,4,FALSE)</f>
        <v>Lemon</v>
      </c>
    </row>
    <row r="3304" spans="1:20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42185</v>
      </c>
      <c r="O3304" s="19" t="str">
        <f>VLOOKUP(Coffee_data[[#This Row],[Area Code]],Location!$B$1:$E$157,2,FALSE)</f>
        <v>Texas</v>
      </c>
      <c r="P3304" s="19" t="str">
        <f>VLOOKUP(Coffee_data[[#This Row],[Area Code]],Location!$B$1:$E$157,3,FALSE)</f>
        <v>South</v>
      </c>
      <c r="Q3304" s="19" t="str">
        <f>VLOOKUP(Coffee_data[[#This Row],[Area Code]],Location!$B$1:$E$157,4,FALSE)</f>
        <v>Major Market</v>
      </c>
      <c r="R3304" s="56" t="str">
        <f>HLOOKUP(Coffee_data[[#This Row],[ProductId]],Product!$B$4:$O$7,2,FALSE)</f>
        <v>Regular</v>
      </c>
      <c r="S3304" s="56" t="str">
        <f>HLOOKUP(Coffee_data[[#This Row],[ProductId]],Product!$B$4:$O$7,3,FALSE)</f>
        <v>Coffee</v>
      </c>
      <c r="T3304" s="56" t="str">
        <f>HLOOKUP(Coffee_data[[#This Row],[ProductId]],Product!$B$4:$O$7,4,FALSE)</f>
        <v>Columbian</v>
      </c>
    </row>
    <row r="3305" spans="1:20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243</v>
      </c>
      <c r="L3305">
        <v>806</v>
      </c>
      <c r="M3305">
        <v>3</v>
      </c>
      <c r="N3305" s="2">
        <v>42185</v>
      </c>
      <c r="O3305" s="19" t="str">
        <f>VLOOKUP(Coffee_data[[#This Row],[Area Code]],Location!$B$1:$E$157,2,FALSE)</f>
        <v>Texas</v>
      </c>
      <c r="P3305" s="19" t="str">
        <f>VLOOKUP(Coffee_data[[#This Row],[Area Code]],Location!$B$1:$E$157,3,FALSE)</f>
        <v>South</v>
      </c>
      <c r="Q3305" s="19" t="str">
        <f>VLOOKUP(Coffee_data[[#This Row],[Area Code]],Location!$B$1:$E$157,4,FALSE)</f>
        <v>Major Market</v>
      </c>
      <c r="R3305" s="56" t="str">
        <f>HLOOKUP(Coffee_data[[#This Row],[ProductId]],Product!$B$4:$O$7,2,FALSE)</f>
        <v>Decaf</v>
      </c>
      <c r="S3305" s="56" t="str">
        <f>HLOOKUP(Coffee_data[[#This Row],[ProductId]],Product!$B$4:$O$7,3,FALSE)</f>
        <v>Coffee</v>
      </c>
      <c r="T3305" s="56" t="str">
        <f>HLOOKUP(Coffee_data[[#This Row],[ProductId]],Product!$B$4:$O$7,4,FALSE)</f>
        <v>Decaf Irish Cream</v>
      </c>
    </row>
    <row r="3306" spans="1:20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114</v>
      </c>
      <c r="L3306">
        <v>682</v>
      </c>
      <c r="M3306">
        <v>4</v>
      </c>
      <c r="N3306" s="2">
        <v>42185</v>
      </c>
      <c r="O3306" s="19" t="str">
        <f>VLOOKUP(Coffee_data[[#This Row],[Area Code]],Location!$B$1:$E$157,2,FALSE)</f>
        <v>Texas</v>
      </c>
      <c r="P3306" s="19" t="str">
        <f>VLOOKUP(Coffee_data[[#This Row],[Area Code]],Location!$B$1:$E$157,3,FALSE)</f>
        <v>South</v>
      </c>
      <c r="Q3306" s="19" t="str">
        <f>VLOOKUP(Coffee_data[[#This Row],[Area Code]],Location!$B$1:$E$157,4,FALSE)</f>
        <v>Major Market</v>
      </c>
      <c r="R3306" s="56" t="str">
        <f>HLOOKUP(Coffee_data[[#This Row],[ProductId]],Product!$B$4:$O$7,2,FALSE)</f>
        <v>Regular</v>
      </c>
      <c r="S3306" s="56" t="str">
        <f>HLOOKUP(Coffee_data[[#This Row],[ProductId]],Product!$B$4:$O$7,3,FALSE)</f>
        <v>Espresso</v>
      </c>
      <c r="T3306" s="56" t="str">
        <f>HLOOKUP(Coffee_data[[#This Row],[ProductId]],Product!$B$4:$O$7,4,FALSE)</f>
        <v>Caffe Latte</v>
      </c>
    </row>
    <row r="3307" spans="1:20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225</v>
      </c>
      <c r="L3307">
        <v>979</v>
      </c>
      <c r="M3307">
        <v>5</v>
      </c>
      <c r="N3307" s="2">
        <v>42185</v>
      </c>
      <c r="O3307" s="19" t="str">
        <f>VLOOKUP(Coffee_data[[#This Row],[Area Code]],Location!$B$1:$E$157,2,FALSE)</f>
        <v>Texas</v>
      </c>
      <c r="P3307" s="19" t="str">
        <f>VLOOKUP(Coffee_data[[#This Row],[Area Code]],Location!$B$1:$E$157,3,FALSE)</f>
        <v>South</v>
      </c>
      <c r="Q3307" s="19" t="str">
        <f>VLOOKUP(Coffee_data[[#This Row],[Area Code]],Location!$B$1:$E$157,4,FALSE)</f>
        <v>Major Market</v>
      </c>
      <c r="R3307" s="56" t="str">
        <f>HLOOKUP(Coffee_data[[#This Row],[ProductId]],Product!$B$4:$O$7,2,FALSE)</f>
        <v>Regular</v>
      </c>
      <c r="S3307" s="56" t="str">
        <f>HLOOKUP(Coffee_data[[#This Row],[ProductId]],Product!$B$4:$O$7,3,FALSE)</f>
        <v>Espresso</v>
      </c>
      <c r="T3307" s="56" t="str">
        <f>HLOOKUP(Coffee_data[[#This Row],[ProductId]],Product!$B$4:$O$7,4,FALSE)</f>
        <v>Caffe Mocha</v>
      </c>
    </row>
    <row r="3308" spans="1:20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184</v>
      </c>
      <c r="L3308">
        <v>254</v>
      </c>
      <c r="M3308">
        <v>6</v>
      </c>
      <c r="N3308" s="2">
        <v>42185</v>
      </c>
      <c r="O3308" s="19" t="str">
        <f>VLOOKUP(Coffee_data[[#This Row],[Area Code]],Location!$B$1:$E$157,2,FALSE)</f>
        <v>Texas</v>
      </c>
      <c r="P3308" s="19" t="str">
        <f>VLOOKUP(Coffee_data[[#This Row],[Area Code]],Location!$B$1:$E$157,3,FALSE)</f>
        <v>South</v>
      </c>
      <c r="Q3308" s="19" t="str">
        <f>VLOOKUP(Coffee_data[[#This Row],[Area Code]],Location!$B$1:$E$157,4,FALSE)</f>
        <v>Major Market</v>
      </c>
      <c r="R3308" s="56" t="str">
        <f>HLOOKUP(Coffee_data[[#This Row],[ProductId]],Product!$B$4:$O$7,2,FALSE)</f>
        <v>Decaf</v>
      </c>
      <c r="S3308" s="56" t="str">
        <f>HLOOKUP(Coffee_data[[#This Row],[ProductId]],Product!$B$4:$O$7,3,FALSE)</f>
        <v>Espresso</v>
      </c>
      <c r="T3308" s="56" t="str">
        <f>HLOOKUP(Coffee_data[[#This Row],[ProductId]],Product!$B$4:$O$7,4,FALSE)</f>
        <v>Decaf Espresso</v>
      </c>
    </row>
    <row r="3309" spans="1:20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58</v>
      </c>
      <c r="L3309">
        <v>801</v>
      </c>
      <c r="M3309">
        <v>12</v>
      </c>
      <c r="N3309" s="2">
        <v>42185</v>
      </c>
      <c r="O3309" s="19" t="str">
        <f>VLOOKUP(Coffee_data[[#This Row],[Area Code]],Location!$B$1:$E$157,2,FALSE)</f>
        <v>Utah</v>
      </c>
      <c r="P3309" s="19" t="str">
        <f>VLOOKUP(Coffee_data[[#This Row],[Area Code]],Location!$B$1:$E$157,3,FALSE)</f>
        <v>West</v>
      </c>
      <c r="Q3309" s="19" t="str">
        <f>VLOOKUP(Coffee_data[[#This Row],[Area Code]],Location!$B$1:$E$157,4,FALSE)</f>
        <v>Small Market</v>
      </c>
      <c r="R3309" s="56" t="str">
        <f>HLOOKUP(Coffee_data[[#This Row],[ProductId]],Product!$B$4:$O$7,2,FALSE)</f>
        <v>Regular</v>
      </c>
      <c r="S3309" s="56" t="str">
        <f>HLOOKUP(Coffee_data[[#This Row],[ProductId]],Product!$B$4:$O$7,3,FALSE)</f>
        <v>Tea</v>
      </c>
      <c r="T3309" s="56" t="str">
        <f>HLOOKUP(Coffee_data[[#This Row],[ProductId]],Product!$B$4:$O$7,4,FALSE)</f>
        <v>Earl Grey</v>
      </c>
    </row>
    <row r="3310" spans="1:20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42185</v>
      </c>
      <c r="O3310" s="19" t="str">
        <f>VLOOKUP(Coffee_data[[#This Row],[Area Code]],Location!$B$1:$E$157,2,FALSE)</f>
        <v>Utah</v>
      </c>
      <c r="P3310" s="19" t="str">
        <f>VLOOKUP(Coffee_data[[#This Row],[Area Code]],Location!$B$1:$E$157,3,FALSE)</f>
        <v>West</v>
      </c>
      <c r="Q3310" s="19" t="str">
        <f>VLOOKUP(Coffee_data[[#This Row],[Area Code]],Location!$B$1:$E$157,4,FALSE)</f>
        <v>Small Market</v>
      </c>
      <c r="R3310" s="56" t="str">
        <f>HLOOKUP(Coffee_data[[#This Row],[ProductId]],Product!$B$4:$O$7,2,FALSE)</f>
        <v>Regular</v>
      </c>
      <c r="S3310" s="56" t="str">
        <f>HLOOKUP(Coffee_data[[#This Row],[ProductId]],Product!$B$4:$O$7,3,FALSE)</f>
        <v>Tea</v>
      </c>
      <c r="T3310" s="56" t="str">
        <f>HLOOKUP(Coffee_data[[#This Row],[ProductId]],Product!$B$4:$O$7,4,FALSE)</f>
        <v>Green Tea</v>
      </c>
    </row>
    <row r="3311" spans="1:20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42</v>
      </c>
      <c r="J3311">
        <v>80</v>
      </c>
      <c r="K3311">
        <v>130</v>
      </c>
      <c r="L3311">
        <v>435</v>
      </c>
      <c r="M3311">
        <v>8</v>
      </c>
      <c r="N3311" s="2">
        <v>42185</v>
      </c>
      <c r="O3311" s="19" t="str">
        <f>VLOOKUP(Coffee_data[[#This Row],[Area Code]],Location!$B$1:$E$157,2,FALSE)</f>
        <v>Utah</v>
      </c>
      <c r="P3311" s="19" t="str">
        <f>VLOOKUP(Coffee_data[[#This Row],[Area Code]],Location!$B$1:$E$157,3,FALSE)</f>
        <v>West</v>
      </c>
      <c r="Q3311" s="19" t="str">
        <f>VLOOKUP(Coffee_data[[#This Row],[Area Code]],Location!$B$1:$E$157,4,FALSE)</f>
        <v>Small Market</v>
      </c>
      <c r="R3311" s="56" t="str">
        <f>HLOOKUP(Coffee_data[[#This Row],[ProductId]],Product!$B$4:$O$7,2,FALSE)</f>
        <v>Decaf</v>
      </c>
      <c r="S3311" s="56" t="str">
        <f>HLOOKUP(Coffee_data[[#This Row],[ProductId]],Product!$B$4:$O$7,3,FALSE)</f>
        <v>Herbal Tea</v>
      </c>
      <c r="T3311" s="56" t="str">
        <f>HLOOKUP(Coffee_data[[#This Row],[ProductId]],Product!$B$4:$O$7,4,FALSE)</f>
        <v>Chamomile</v>
      </c>
    </row>
    <row r="3312" spans="1:20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59</v>
      </c>
      <c r="J3312">
        <v>90</v>
      </c>
      <c r="K3312">
        <v>149</v>
      </c>
      <c r="L3312">
        <v>435</v>
      </c>
      <c r="M3312">
        <v>9</v>
      </c>
      <c r="N3312" s="2">
        <v>42185</v>
      </c>
      <c r="O3312" s="19" t="str">
        <f>VLOOKUP(Coffee_data[[#This Row],[Area Code]],Location!$B$1:$E$157,2,FALSE)</f>
        <v>Utah</v>
      </c>
      <c r="P3312" s="19" t="str">
        <f>VLOOKUP(Coffee_data[[#This Row],[Area Code]],Location!$B$1:$E$157,3,FALSE)</f>
        <v>West</v>
      </c>
      <c r="Q3312" s="19" t="str">
        <f>VLOOKUP(Coffee_data[[#This Row],[Area Code]],Location!$B$1:$E$157,4,FALSE)</f>
        <v>Small Market</v>
      </c>
      <c r="R3312" s="56" t="str">
        <f>HLOOKUP(Coffee_data[[#This Row],[ProductId]],Product!$B$4:$O$7,2,FALSE)</f>
        <v>Decaf</v>
      </c>
      <c r="S3312" s="56" t="str">
        <f>HLOOKUP(Coffee_data[[#This Row],[ProductId]],Product!$B$4:$O$7,3,FALSE)</f>
        <v>Herbal Tea</v>
      </c>
      <c r="T3312" s="56" t="str">
        <f>HLOOKUP(Coffee_data[[#This Row],[ProductId]],Product!$B$4:$O$7,4,FALSE)</f>
        <v>Lemon</v>
      </c>
    </row>
    <row r="3313" spans="1:20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82</v>
      </c>
      <c r="J3313">
        <v>40</v>
      </c>
      <c r="K3313">
        <v>130</v>
      </c>
      <c r="L3313">
        <v>801</v>
      </c>
      <c r="M3313">
        <v>10</v>
      </c>
      <c r="N3313" s="2">
        <v>42185</v>
      </c>
      <c r="O3313" s="19" t="str">
        <f>VLOOKUP(Coffee_data[[#This Row],[Area Code]],Location!$B$1:$E$157,2,FALSE)</f>
        <v>Utah</v>
      </c>
      <c r="P3313" s="19" t="str">
        <f>VLOOKUP(Coffee_data[[#This Row],[Area Code]],Location!$B$1:$E$157,3,FALSE)</f>
        <v>West</v>
      </c>
      <c r="Q3313" s="19" t="str">
        <f>VLOOKUP(Coffee_data[[#This Row],[Area Code]],Location!$B$1:$E$157,4,FALSE)</f>
        <v>Small Market</v>
      </c>
      <c r="R3313" s="56" t="str">
        <f>HLOOKUP(Coffee_data[[#This Row],[ProductId]],Product!$B$4:$O$7,2,FALSE)</f>
        <v>Decaf</v>
      </c>
      <c r="S3313" s="56" t="str">
        <f>HLOOKUP(Coffee_data[[#This Row],[ProductId]],Product!$B$4:$O$7,3,FALSE)</f>
        <v>Herbal Tea</v>
      </c>
      <c r="T3313" s="56" t="str">
        <f>HLOOKUP(Coffee_data[[#This Row],[ProductId]],Product!$B$4:$O$7,4,FALSE)</f>
        <v>Mint</v>
      </c>
    </row>
    <row r="3314" spans="1:20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19</v>
      </c>
      <c r="J3314">
        <v>60</v>
      </c>
      <c r="K3314">
        <v>90</v>
      </c>
      <c r="L3314">
        <v>801</v>
      </c>
      <c r="M3314">
        <v>11</v>
      </c>
      <c r="N3314" s="2">
        <v>42185</v>
      </c>
      <c r="O3314" s="19" t="str">
        <f>VLOOKUP(Coffee_data[[#This Row],[Area Code]],Location!$B$1:$E$157,2,FALSE)</f>
        <v>Utah</v>
      </c>
      <c r="P3314" s="19" t="str">
        <f>VLOOKUP(Coffee_data[[#This Row],[Area Code]],Location!$B$1:$E$157,3,FALSE)</f>
        <v>West</v>
      </c>
      <c r="Q3314" s="19" t="str">
        <f>VLOOKUP(Coffee_data[[#This Row],[Area Code]],Location!$B$1:$E$157,4,FALSE)</f>
        <v>Small Market</v>
      </c>
      <c r="R3314" s="56" t="str">
        <f>HLOOKUP(Coffee_data[[#This Row],[ProductId]],Product!$B$4:$O$7,2,FALSE)</f>
        <v>Regular</v>
      </c>
      <c r="S3314" s="56" t="str">
        <f>HLOOKUP(Coffee_data[[#This Row],[ProductId]],Product!$B$4:$O$7,3,FALSE)</f>
        <v>Tea</v>
      </c>
      <c r="T3314" s="56" t="str">
        <f>HLOOKUP(Coffee_data[[#This Row],[ProductId]],Product!$B$4:$O$7,4,FALSE)</f>
        <v>Darjeeling</v>
      </c>
    </row>
    <row r="3315" spans="1:20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161</v>
      </c>
      <c r="L3315">
        <v>801</v>
      </c>
      <c r="M3315">
        <v>1</v>
      </c>
      <c r="N3315" s="2">
        <v>42185</v>
      </c>
      <c r="O3315" s="19" t="str">
        <f>VLOOKUP(Coffee_data[[#This Row],[Area Code]],Location!$B$1:$E$157,2,FALSE)</f>
        <v>Utah</v>
      </c>
      <c r="P3315" s="19" t="str">
        <f>VLOOKUP(Coffee_data[[#This Row],[Area Code]],Location!$B$1:$E$157,3,FALSE)</f>
        <v>West</v>
      </c>
      <c r="Q3315" s="19" t="str">
        <f>VLOOKUP(Coffee_data[[#This Row],[Area Code]],Location!$B$1:$E$157,4,FALSE)</f>
        <v>Small Market</v>
      </c>
      <c r="R3315" s="56" t="str">
        <f>HLOOKUP(Coffee_data[[#This Row],[ProductId]],Product!$B$4:$O$7,2,FALSE)</f>
        <v>Regular</v>
      </c>
      <c r="S3315" s="56" t="str">
        <f>HLOOKUP(Coffee_data[[#This Row],[ProductId]],Product!$B$4:$O$7,3,FALSE)</f>
        <v>Coffee</v>
      </c>
      <c r="T3315" s="56" t="str">
        <f>HLOOKUP(Coffee_data[[#This Row],[ProductId]],Product!$B$4:$O$7,4,FALSE)</f>
        <v>Amaretto</v>
      </c>
    </row>
    <row r="3316" spans="1:20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118</v>
      </c>
      <c r="L3316">
        <v>435</v>
      </c>
      <c r="M3316">
        <v>2</v>
      </c>
      <c r="N3316" s="2">
        <v>42185</v>
      </c>
      <c r="O3316" s="19" t="str">
        <f>VLOOKUP(Coffee_data[[#This Row],[Area Code]],Location!$B$1:$E$157,2,FALSE)</f>
        <v>Utah</v>
      </c>
      <c r="P3316" s="19" t="str">
        <f>VLOOKUP(Coffee_data[[#This Row],[Area Code]],Location!$B$1:$E$157,3,FALSE)</f>
        <v>West</v>
      </c>
      <c r="Q3316" s="19" t="str">
        <f>VLOOKUP(Coffee_data[[#This Row],[Area Code]],Location!$B$1:$E$157,4,FALSE)</f>
        <v>Small Market</v>
      </c>
      <c r="R3316" s="56" t="str">
        <f>HLOOKUP(Coffee_data[[#This Row],[ProductId]],Product!$B$4:$O$7,2,FALSE)</f>
        <v>Regular</v>
      </c>
      <c r="S3316" s="56" t="str">
        <f>HLOOKUP(Coffee_data[[#This Row],[ProductId]],Product!$B$4:$O$7,3,FALSE)</f>
        <v>Coffee</v>
      </c>
      <c r="T3316" s="56" t="str">
        <f>HLOOKUP(Coffee_data[[#This Row],[ProductId]],Product!$B$4:$O$7,4,FALSE)</f>
        <v>Columbian</v>
      </c>
    </row>
    <row r="3317" spans="1:20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42185</v>
      </c>
      <c r="O3317" s="19" t="str">
        <f>VLOOKUP(Coffee_data[[#This Row],[Area Code]],Location!$B$1:$E$157,2,FALSE)</f>
        <v>Utah</v>
      </c>
      <c r="P3317" s="19" t="str">
        <f>VLOOKUP(Coffee_data[[#This Row],[Area Code]],Location!$B$1:$E$157,3,FALSE)</f>
        <v>West</v>
      </c>
      <c r="Q3317" s="19" t="str">
        <f>VLOOKUP(Coffee_data[[#This Row],[Area Code]],Location!$B$1:$E$157,4,FALSE)</f>
        <v>Small Market</v>
      </c>
      <c r="R3317" s="56" t="str">
        <f>HLOOKUP(Coffee_data[[#This Row],[ProductId]],Product!$B$4:$O$7,2,FALSE)</f>
        <v>Decaf</v>
      </c>
      <c r="S3317" s="56" t="str">
        <f>HLOOKUP(Coffee_data[[#This Row],[ProductId]],Product!$B$4:$O$7,3,FALSE)</f>
        <v>Coffee</v>
      </c>
      <c r="T3317" s="56" t="str">
        <f>HLOOKUP(Coffee_data[[#This Row],[ProductId]],Product!$B$4:$O$7,4,FALSE)</f>
        <v>Decaf Irish Cream</v>
      </c>
    </row>
    <row r="3318" spans="1:20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26</v>
      </c>
      <c r="J3318">
        <v>60</v>
      </c>
      <c r="K3318">
        <v>94</v>
      </c>
      <c r="L3318">
        <v>435</v>
      </c>
      <c r="M3318">
        <v>4</v>
      </c>
      <c r="N3318" s="2">
        <v>42185</v>
      </c>
      <c r="O3318" s="19" t="str">
        <f>VLOOKUP(Coffee_data[[#This Row],[Area Code]],Location!$B$1:$E$157,2,FALSE)</f>
        <v>Utah</v>
      </c>
      <c r="P3318" s="19" t="str">
        <f>VLOOKUP(Coffee_data[[#This Row],[Area Code]],Location!$B$1:$E$157,3,FALSE)</f>
        <v>West</v>
      </c>
      <c r="Q3318" s="19" t="str">
        <f>VLOOKUP(Coffee_data[[#This Row],[Area Code]],Location!$B$1:$E$157,4,FALSE)</f>
        <v>Small Market</v>
      </c>
      <c r="R3318" s="56" t="str">
        <f>HLOOKUP(Coffee_data[[#This Row],[ProductId]],Product!$B$4:$O$7,2,FALSE)</f>
        <v>Regular</v>
      </c>
      <c r="S3318" s="56" t="str">
        <f>HLOOKUP(Coffee_data[[#This Row],[ProductId]],Product!$B$4:$O$7,3,FALSE)</f>
        <v>Espresso</v>
      </c>
      <c r="T3318" s="56" t="str">
        <f>HLOOKUP(Coffee_data[[#This Row],[ProductId]],Product!$B$4:$O$7,4,FALSE)</f>
        <v>Caffe Latte</v>
      </c>
    </row>
    <row r="3319" spans="1:20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35</v>
      </c>
      <c r="J3319">
        <v>60</v>
      </c>
      <c r="K3319">
        <v>100</v>
      </c>
      <c r="L3319">
        <v>435</v>
      </c>
      <c r="M3319">
        <v>5</v>
      </c>
      <c r="N3319" s="2">
        <v>42185</v>
      </c>
      <c r="O3319" s="19" t="str">
        <f>VLOOKUP(Coffee_data[[#This Row],[Area Code]],Location!$B$1:$E$157,2,FALSE)</f>
        <v>Utah</v>
      </c>
      <c r="P3319" s="19" t="str">
        <f>VLOOKUP(Coffee_data[[#This Row],[Area Code]],Location!$B$1:$E$157,3,FALSE)</f>
        <v>West</v>
      </c>
      <c r="Q3319" s="19" t="str">
        <f>VLOOKUP(Coffee_data[[#This Row],[Area Code]],Location!$B$1:$E$157,4,FALSE)</f>
        <v>Small Market</v>
      </c>
      <c r="R3319" s="56" t="str">
        <f>HLOOKUP(Coffee_data[[#This Row],[ProductId]],Product!$B$4:$O$7,2,FALSE)</f>
        <v>Regular</v>
      </c>
      <c r="S3319" s="56" t="str">
        <f>HLOOKUP(Coffee_data[[#This Row],[ProductId]],Product!$B$4:$O$7,3,FALSE)</f>
        <v>Espresso</v>
      </c>
      <c r="T3319" s="56" t="str">
        <f>HLOOKUP(Coffee_data[[#This Row],[ProductId]],Product!$B$4:$O$7,4,FALSE)</f>
        <v>Caffe Mocha</v>
      </c>
    </row>
    <row r="3320" spans="1:20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24</v>
      </c>
      <c r="J3320">
        <v>50</v>
      </c>
      <c r="K3320">
        <v>86</v>
      </c>
      <c r="L3320">
        <v>435</v>
      </c>
      <c r="M3320">
        <v>6</v>
      </c>
      <c r="N3320" s="2">
        <v>42185</v>
      </c>
      <c r="O3320" s="19" t="str">
        <f>VLOOKUP(Coffee_data[[#This Row],[Area Code]],Location!$B$1:$E$157,2,FALSE)</f>
        <v>Utah</v>
      </c>
      <c r="P3320" s="19" t="str">
        <f>VLOOKUP(Coffee_data[[#This Row],[Area Code]],Location!$B$1:$E$157,3,FALSE)</f>
        <v>West</v>
      </c>
      <c r="Q3320" s="19" t="str">
        <f>VLOOKUP(Coffee_data[[#This Row],[Area Code]],Location!$B$1:$E$157,4,FALSE)</f>
        <v>Small Market</v>
      </c>
      <c r="R3320" s="56" t="str">
        <f>HLOOKUP(Coffee_data[[#This Row],[ProductId]],Product!$B$4:$O$7,2,FALSE)</f>
        <v>Decaf</v>
      </c>
      <c r="S3320" s="56" t="str">
        <f>HLOOKUP(Coffee_data[[#This Row],[ProductId]],Product!$B$4:$O$7,3,FALSE)</f>
        <v>Espresso</v>
      </c>
      <c r="T3320" s="56" t="str">
        <f>HLOOKUP(Coffee_data[[#This Row],[ProductId]],Product!$B$4:$O$7,4,FALSE)</f>
        <v>Decaf Espresso</v>
      </c>
    </row>
    <row r="3321" spans="1:20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48</v>
      </c>
      <c r="J3321">
        <v>90</v>
      </c>
      <c r="K3321">
        <v>162</v>
      </c>
      <c r="L3321">
        <v>707</v>
      </c>
      <c r="M3321">
        <v>12</v>
      </c>
      <c r="N3321" s="2">
        <v>42185</v>
      </c>
      <c r="O3321" s="19" t="str">
        <f>VLOOKUP(Coffee_data[[#This Row],[Area Code]],Location!$B$1:$E$157,2,FALSE)</f>
        <v>California</v>
      </c>
      <c r="P3321" s="19" t="str">
        <f>VLOOKUP(Coffee_data[[#This Row],[Area Code]],Location!$B$1:$E$157,3,FALSE)</f>
        <v>West</v>
      </c>
      <c r="Q3321" s="19" t="str">
        <f>VLOOKUP(Coffee_data[[#This Row],[Area Code]],Location!$B$1:$E$157,4,FALSE)</f>
        <v>Major Market</v>
      </c>
      <c r="R3321" s="56" t="str">
        <f>HLOOKUP(Coffee_data[[#This Row],[ProductId]],Product!$B$4:$O$7,2,FALSE)</f>
        <v>Regular</v>
      </c>
      <c r="S3321" s="56" t="str">
        <f>HLOOKUP(Coffee_data[[#This Row],[ProductId]],Product!$B$4:$O$7,3,FALSE)</f>
        <v>Tea</v>
      </c>
      <c r="T3321" s="56" t="str">
        <f>HLOOKUP(Coffee_data[[#This Row],[ProductId]],Product!$B$4:$O$7,4,FALSE)</f>
        <v>Earl Grey</v>
      </c>
    </row>
    <row r="3322" spans="1:20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17</v>
      </c>
      <c r="J3322">
        <v>50</v>
      </c>
      <c r="K3322">
        <v>93</v>
      </c>
      <c r="L3322">
        <v>949</v>
      </c>
      <c r="M3322">
        <v>13</v>
      </c>
      <c r="N3322" s="2">
        <v>42185</v>
      </c>
      <c r="O3322" s="19" t="str">
        <f>VLOOKUP(Coffee_data[[#This Row],[Area Code]],Location!$B$1:$E$157,2,FALSE)</f>
        <v>California</v>
      </c>
      <c r="P3322" s="19" t="str">
        <f>VLOOKUP(Coffee_data[[#This Row],[Area Code]],Location!$B$1:$E$157,3,FALSE)</f>
        <v>West</v>
      </c>
      <c r="Q3322" s="19" t="str">
        <f>VLOOKUP(Coffee_data[[#This Row],[Area Code]],Location!$B$1:$E$157,4,FALSE)</f>
        <v>Major Market</v>
      </c>
      <c r="R3322" s="56" t="str">
        <f>HLOOKUP(Coffee_data[[#This Row],[ProductId]],Product!$B$4:$O$7,2,FALSE)</f>
        <v>Regular</v>
      </c>
      <c r="S3322" s="56" t="str">
        <f>HLOOKUP(Coffee_data[[#This Row],[ProductId]],Product!$B$4:$O$7,3,FALSE)</f>
        <v>Tea</v>
      </c>
      <c r="T3322" s="56" t="str">
        <f>HLOOKUP(Coffee_data[[#This Row],[ProductId]],Product!$B$4:$O$7,4,FALSE)</f>
        <v>Green Tea</v>
      </c>
    </row>
    <row r="3323" spans="1:20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64</v>
      </c>
      <c r="J3323">
        <v>170</v>
      </c>
      <c r="K3323">
        <v>278</v>
      </c>
      <c r="L3323">
        <v>619</v>
      </c>
      <c r="M3323">
        <v>8</v>
      </c>
      <c r="N3323" s="2">
        <v>42185</v>
      </c>
      <c r="O3323" s="19" t="str">
        <f>VLOOKUP(Coffee_data[[#This Row],[Area Code]],Location!$B$1:$E$157,2,FALSE)</f>
        <v>California</v>
      </c>
      <c r="P3323" s="19" t="str">
        <f>VLOOKUP(Coffee_data[[#This Row],[Area Code]],Location!$B$1:$E$157,3,FALSE)</f>
        <v>West</v>
      </c>
      <c r="Q3323" s="19" t="str">
        <f>VLOOKUP(Coffee_data[[#This Row],[Area Code]],Location!$B$1:$E$157,4,FALSE)</f>
        <v>Major Market</v>
      </c>
      <c r="R3323" s="56" t="str">
        <f>HLOOKUP(Coffee_data[[#This Row],[ProductId]],Product!$B$4:$O$7,2,FALSE)</f>
        <v>Decaf</v>
      </c>
      <c r="S3323" s="56" t="str">
        <f>HLOOKUP(Coffee_data[[#This Row],[ProductId]],Product!$B$4:$O$7,3,FALSE)</f>
        <v>Herbal Tea</v>
      </c>
      <c r="T3323" s="56" t="str">
        <f>HLOOKUP(Coffee_data[[#This Row],[ProductId]],Product!$B$4:$O$7,4,FALSE)</f>
        <v>Chamomile</v>
      </c>
    </row>
    <row r="3324" spans="1:20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182</v>
      </c>
      <c r="J3324">
        <v>270</v>
      </c>
      <c r="K3324">
        <v>499</v>
      </c>
      <c r="L3324">
        <v>714</v>
      </c>
      <c r="M3324">
        <v>9</v>
      </c>
      <c r="N3324" s="2">
        <v>42185</v>
      </c>
      <c r="O3324" s="19" t="str">
        <f>VLOOKUP(Coffee_data[[#This Row],[Area Code]],Location!$B$1:$E$157,2,FALSE)</f>
        <v>California</v>
      </c>
      <c r="P3324" s="19" t="str">
        <f>VLOOKUP(Coffee_data[[#This Row],[Area Code]],Location!$B$1:$E$157,3,FALSE)</f>
        <v>West</v>
      </c>
      <c r="Q3324" s="19" t="str">
        <f>VLOOKUP(Coffee_data[[#This Row],[Area Code]],Location!$B$1:$E$157,4,FALSE)</f>
        <v>Major Market</v>
      </c>
      <c r="R3324" s="56" t="str">
        <f>HLOOKUP(Coffee_data[[#This Row],[ProductId]],Product!$B$4:$O$7,2,FALSE)</f>
        <v>Decaf</v>
      </c>
      <c r="S3324" s="56" t="str">
        <f>HLOOKUP(Coffee_data[[#This Row],[ProductId]],Product!$B$4:$O$7,3,FALSE)</f>
        <v>Herbal Tea</v>
      </c>
      <c r="T3324" s="56" t="str">
        <f>HLOOKUP(Coffee_data[[#This Row],[ProductId]],Product!$B$4:$O$7,4,FALSE)</f>
        <v>Lemon</v>
      </c>
    </row>
    <row r="3325" spans="1:20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42185</v>
      </c>
      <c r="O3325" s="19" t="str">
        <f>VLOOKUP(Coffee_data[[#This Row],[Area Code]],Location!$B$1:$E$157,2,FALSE)</f>
        <v>California</v>
      </c>
      <c r="P3325" s="19" t="str">
        <f>VLOOKUP(Coffee_data[[#This Row],[Area Code]],Location!$B$1:$E$157,3,FALSE)</f>
        <v>West</v>
      </c>
      <c r="Q3325" s="19" t="str">
        <f>VLOOKUP(Coffee_data[[#This Row],[Area Code]],Location!$B$1:$E$157,4,FALSE)</f>
        <v>Major Market</v>
      </c>
      <c r="R3325" s="56" t="str">
        <f>HLOOKUP(Coffee_data[[#This Row],[ProductId]],Product!$B$4:$O$7,2,FALSE)</f>
        <v>Decaf</v>
      </c>
      <c r="S3325" s="56" t="str">
        <f>HLOOKUP(Coffee_data[[#This Row],[ProductId]],Product!$B$4:$O$7,3,FALSE)</f>
        <v>Herbal Tea</v>
      </c>
      <c r="T3325" s="56" t="str">
        <f>HLOOKUP(Coffee_data[[#This Row],[ProductId]],Product!$B$4:$O$7,4,FALSE)</f>
        <v>Mint</v>
      </c>
    </row>
    <row r="3326" spans="1:20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71</v>
      </c>
      <c r="J3326">
        <v>110</v>
      </c>
      <c r="K3326">
        <v>181</v>
      </c>
      <c r="L3326">
        <v>619</v>
      </c>
      <c r="M3326">
        <v>11</v>
      </c>
      <c r="N3326" s="2">
        <v>42185</v>
      </c>
      <c r="O3326" s="19" t="str">
        <f>VLOOKUP(Coffee_data[[#This Row],[Area Code]],Location!$B$1:$E$157,2,FALSE)</f>
        <v>California</v>
      </c>
      <c r="P3326" s="19" t="str">
        <f>VLOOKUP(Coffee_data[[#This Row],[Area Code]],Location!$B$1:$E$157,3,FALSE)</f>
        <v>West</v>
      </c>
      <c r="Q3326" s="19" t="str">
        <f>VLOOKUP(Coffee_data[[#This Row],[Area Code]],Location!$B$1:$E$157,4,FALSE)</f>
        <v>Major Market</v>
      </c>
      <c r="R3326" s="56" t="str">
        <f>HLOOKUP(Coffee_data[[#This Row],[ProductId]],Product!$B$4:$O$7,2,FALSE)</f>
        <v>Regular</v>
      </c>
      <c r="S3326" s="56" t="str">
        <f>HLOOKUP(Coffee_data[[#This Row],[ProductId]],Product!$B$4:$O$7,3,FALSE)</f>
        <v>Tea</v>
      </c>
      <c r="T3326" s="56" t="str">
        <f>HLOOKUP(Coffee_data[[#This Row],[ProductId]],Product!$B$4:$O$7,4,FALSE)</f>
        <v>Darjeeling</v>
      </c>
    </row>
    <row r="3327" spans="1:20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42185</v>
      </c>
      <c r="O3327" s="19" t="str">
        <f>VLOOKUP(Coffee_data[[#This Row],[Area Code]],Location!$B$1:$E$157,2,FALSE)</f>
        <v>California</v>
      </c>
      <c r="P3327" s="19" t="str">
        <f>VLOOKUP(Coffee_data[[#This Row],[Area Code]],Location!$B$1:$E$157,3,FALSE)</f>
        <v>West</v>
      </c>
      <c r="Q3327" s="19" t="str">
        <f>VLOOKUP(Coffee_data[[#This Row],[Area Code]],Location!$B$1:$E$157,4,FALSE)</f>
        <v>Major Market</v>
      </c>
      <c r="R3327" s="56" t="str">
        <f>HLOOKUP(Coffee_data[[#This Row],[ProductId]],Product!$B$4:$O$7,2,FALSE)</f>
        <v>Regular</v>
      </c>
      <c r="S3327" s="56" t="str">
        <f>HLOOKUP(Coffee_data[[#This Row],[ProductId]],Product!$B$4:$O$7,3,FALSE)</f>
        <v>Coffee</v>
      </c>
      <c r="T3327" s="56" t="str">
        <f>HLOOKUP(Coffee_data[[#This Row],[ProductId]],Product!$B$4:$O$7,4,FALSE)</f>
        <v>Amaretto</v>
      </c>
    </row>
    <row r="3328" spans="1:20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42185</v>
      </c>
      <c r="O3328" s="19" t="str">
        <f>VLOOKUP(Coffee_data[[#This Row],[Area Code]],Location!$B$1:$E$157,2,FALSE)</f>
        <v>California</v>
      </c>
      <c r="P3328" s="19" t="str">
        <f>VLOOKUP(Coffee_data[[#This Row],[Area Code]],Location!$B$1:$E$157,3,FALSE)</f>
        <v>West</v>
      </c>
      <c r="Q3328" s="19" t="str">
        <f>VLOOKUP(Coffee_data[[#This Row],[Area Code]],Location!$B$1:$E$157,4,FALSE)</f>
        <v>Major Market</v>
      </c>
      <c r="R3328" s="56" t="str">
        <f>HLOOKUP(Coffee_data[[#This Row],[ProductId]],Product!$B$4:$O$7,2,FALSE)</f>
        <v>Regular</v>
      </c>
      <c r="S3328" s="56" t="str">
        <f>HLOOKUP(Coffee_data[[#This Row],[ProductId]],Product!$B$4:$O$7,3,FALSE)</f>
        <v>Coffee</v>
      </c>
      <c r="T3328" s="56" t="str">
        <f>HLOOKUP(Coffee_data[[#This Row],[ProductId]],Product!$B$4:$O$7,4,FALSE)</f>
        <v>Columbian</v>
      </c>
    </row>
    <row r="3329" spans="1:20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42185</v>
      </c>
      <c r="O3329" s="19" t="str">
        <f>VLOOKUP(Coffee_data[[#This Row],[Area Code]],Location!$B$1:$E$157,2,FALSE)</f>
        <v>California</v>
      </c>
      <c r="P3329" s="19" t="str">
        <f>VLOOKUP(Coffee_data[[#This Row],[Area Code]],Location!$B$1:$E$157,3,FALSE)</f>
        <v>West</v>
      </c>
      <c r="Q3329" s="19" t="str">
        <f>VLOOKUP(Coffee_data[[#This Row],[Area Code]],Location!$B$1:$E$157,4,FALSE)</f>
        <v>Major Market</v>
      </c>
      <c r="R3329" s="56" t="str">
        <f>HLOOKUP(Coffee_data[[#This Row],[ProductId]],Product!$B$4:$O$7,2,FALSE)</f>
        <v>Decaf</v>
      </c>
      <c r="S3329" s="56" t="str">
        <f>HLOOKUP(Coffee_data[[#This Row],[ProductId]],Product!$B$4:$O$7,3,FALSE)</f>
        <v>Coffee</v>
      </c>
      <c r="T3329" s="56" t="str">
        <f>HLOOKUP(Coffee_data[[#This Row],[ProductId]],Product!$B$4:$O$7,4,FALSE)</f>
        <v>Decaf Irish Cream</v>
      </c>
    </row>
    <row r="3330" spans="1:20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172</v>
      </c>
      <c r="J3330">
        <v>260</v>
      </c>
      <c r="K3330">
        <v>506</v>
      </c>
      <c r="L3330">
        <v>213</v>
      </c>
      <c r="M3330">
        <v>4</v>
      </c>
      <c r="N3330" s="2">
        <v>42185</v>
      </c>
      <c r="O3330" s="19" t="str">
        <f>VLOOKUP(Coffee_data[[#This Row],[Area Code]],Location!$B$1:$E$157,2,FALSE)</f>
        <v>California</v>
      </c>
      <c r="P3330" s="19" t="str">
        <f>VLOOKUP(Coffee_data[[#This Row],[Area Code]],Location!$B$1:$E$157,3,FALSE)</f>
        <v>West</v>
      </c>
      <c r="Q3330" s="19" t="str">
        <f>VLOOKUP(Coffee_data[[#This Row],[Area Code]],Location!$B$1:$E$157,4,FALSE)</f>
        <v>Major Market</v>
      </c>
      <c r="R3330" s="56" t="str">
        <f>HLOOKUP(Coffee_data[[#This Row],[ProductId]],Product!$B$4:$O$7,2,FALSE)</f>
        <v>Regular</v>
      </c>
      <c r="S3330" s="56" t="str">
        <f>HLOOKUP(Coffee_data[[#This Row],[ProductId]],Product!$B$4:$O$7,3,FALSE)</f>
        <v>Espresso</v>
      </c>
      <c r="T3330" s="56" t="str">
        <f>HLOOKUP(Coffee_data[[#This Row],[ProductId]],Product!$B$4:$O$7,4,FALSE)</f>
        <v>Caffe Latte</v>
      </c>
    </row>
    <row r="3331" spans="1:20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140</v>
      </c>
      <c r="J3331">
        <v>220</v>
      </c>
      <c r="K3331">
        <v>375</v>
      </c>
      <c r="L3331">
        <v>408</v>
      </c>
      <c r="M3331">
        <v>5</v>
      </c>
      <c r="N3331" s="2">
        <v>42185</v>
      </c>
      <c r="O3331" s="19" t="str">
        <f>VLOOKUP(Coffee_data[[#This Row],[Area Code]],Location!$B$1:$E$157,2,FALSE)</f>
        <v>California</v>
      </c>
      <c r="P3331" s="19" t="str">
        <f>VLOOKUP(Coffee_data[[#This Row],[Area Code]],Location!$B$1:$E$157,3,FALSE)</f>
        <v>West</v>
      </c>
      <c r="Q3331" s="19" t="str">
        <f>VLOOKUP(Coffee_data[[#This Row],[Area Code]],Location!$B$1:$E$157,4,FALSE)</f>
        <v>Major Market</v>
      </c>
      <c r="R3331" s="56" t="str">
        <f>HLOOKUP(Coffee_data[[#This Row],[ProductId]],Product!$B$4:$O$7,2,FALSE)</f>
        <v>Regular</v>
      </c>
      <c r="S3331" s="56" t="str">
        <f>HLOOKUP(Coffee_data[[#This Row],[ProductId]],Product!$B$4:$O$7,3,FALSE)</f>
        <v>Espresso</v>
      </c>
      <c r="T3331" s="56" t="str">
        <f>HLOOKUP(Coffee_data[[#This Row],[ProductId]],Product!$B$4:$O$7,4,FALSE)</f>
        <v>Caffe Mocha</v>
      </c>
    </row>
    <row r="3332" spans="1:20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214</v>
      </c>
      <c r="J3332">
        <v>380</v>
      </c>
      <c r="K3332">
        <v>656</v>
      </c>
      <c r="L3332">
        <v>562</v>
      </c>
      <c r="M3332">
        <v>6</v>
      </c>
      <c r="N3332" s="2">
        <v>42185</v>
      </c>
      <c r="O3332" s="19" t="str">
        <f>VLOOKUP(Coffee_data[[#This Row],[Area Code]],Location!$B$1:$E$157,2,FALSE)</f>
        <v>California</v>
      </c>
      <c r="P3332" s="19" t="str">
        <f>VLOOKUP(Coffee_data[[#This Row],[Area Code]],Location!$B$1:$E$157,3,FALSE)</f>
        <v>West</v>
      </c>
      <c r="Q3332" s="19" t="str">
        <f>VLOOKUP(Coffee_data[[#This Row],[Area Code]],Location!$B$1:$E$157,4,FALSE)</f>
        <v>Major Market</v>
      </c>
      <c r="R3332" s="56" t="str">
        <f>HLOOKUP(Coffee_data[[#This Row],[ProductId]],Product!$B$4:$O$7,2,FALSE)</f>
        <v>Decaf</v>
      </c>
      <c r="S3332" s="56" t="str">
        <f>HLOOKUP(Coffee_data[[#This Row],[ProductId]],Product!$B$4:$O$7,3,FALSE)</f>
        <v>Espresso</v>
      </c>
      <c r="T3332" s="56" t="str">
        <f>HLOOKUP(Coffee_data[[#This Row],[ProductId]],Product!$B$4:$O$7,4,FALSE)</f>
        <v>Decaf Espresso</v>
      </c>
    </row>
    <row r="3333" spans="1:20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147</v>
      </c>
      <c r="J3333">
        <v>270</v>
      </c>
      <c r="K3333">
        <v>471</v>
      </c>
      <c r="L3333">
        <v>702</v>
      </c>
      <c r="M3333">
        <v>11</v>
      </c>
      <c r="N3333" s="2">
        <v>42185</v>
      </c>
      <c r="O3333" s="19" t="str">
        <f>VLOOKUP(Coffee_data[[#This Row],[Area Code]],Location!$B$1:$E$157,2,FALSE)</f>
        <v>Nevada</v>
      </c>
      <c r="P3333" s="19" t="str">
        <f>VLOOKUP(Coffee_data[[#This Row],[Area Code]],Location!$B$1:$E$157,3,FALSE)</f>
        <v>West</v>
      </c>
      <c r="Q3333" s="19" t="str">
        <f>VLOOKUP(Coffee_data[[#This Row],[Area Code]],Location!$B$1:$E$157,4,FALSE)</f>
        <v>Small Market</v>
      </c>
      <c r="R3333" s="56" t="str">
        <f>HLOOKUP(Coffee_data[[#This Row],[ProductId]],Product!$B$4:$O$7,2,FALSE)</f>
        <v>Regular</v>
      </c>
      <c r="S3333" s="56" t="str">
        <f>HLOOKUP(Coffee_data[[#This Row],[ProductId]],Product!$B$4:$O$7,3,FALSE)</f>
        <v>Tea</v>
      </c>
      <c r="T3333" s="56" t="str">
        <f>HLOOKUP(Coffee_data[[#This Row],[ProductId]],Product!$B$4:$O$7,4,FALSE)</f>
        <v>Darjeeling</v>
      </c>
    </row>
    <row r="3334" spans="1:20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139</v>
      </c>
      <c r="J3334">
        <v>190</v>
      </c>
      <c r="K3334">
        <v>360</v>
      </c>
      <c r="L3334">
        <v>702</v>
      </c>
      <c r="M3334">
        <v>12</v>
      </c>
      <c r="N3334" s="2">
        <v>42185</v>
      </c>
      <c r="O3334" s="19" t="str">
        <f>VLOOKUP(Coffee_data[[#This Row],[Area Code]],Location!$B$1:$E$157,2,FALSE)</f>
        <v>Nevada</v>
      </c>
      <c r="P3334" s="19" t="str">
        <f>VLOOKUP(Coffee_data[[#This Row],[Area Code]],Location!$B$1:$E$157,3,FALSE)</f>
        <v>West</v>
      </c>
      <c r="Q3334" s="19" t="str">
        <f>VLOOKUP(Coffee_data[[#This Row],[Area Code]],Location!$B$1:$E$157,4,FALSE)</f>
        <v>Small Market</v>
      </c>
      <c r="R3334" s="56" t="str">
        <f>HLOOKUP(Coffee_data[[#This Row],[ProductId]],Product!$B$4:$O$7,2,FALSE)</f>
        <v>Regular</v>
      </c>
      <c r="S3334" s="56" t="str">
        <f>HLOOKUP(Coffee_data[[#This Row],[ProductId]],Product!$B$4:$O$7,3,FALSE)</f>
        <v>Tea</v>
      </c>
      <c r="T3334" s="56" t="str">
        <f>HLOOKUP(Coffee_data[[#This Row],[ProductId]],Product!$B$4:$O$7,4,FALSE)</f>
        <v>Earl Grey</v>
      </c>
    </row>
    <row r="3335" spans="1:20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172</v>
      </c>
      <c r="J3335">
        <v>-170</v>
      </c>
      <c r="K3335">
        <v>-13</v>
      </c>
      <c r="L3335">
        <v>775</v>
      </c>
      <c r="M3335">
        <v>13</v>
      </c>
      <c r="N3335" s="2">
        <v>42185</v>
      </c>
      <c r="O3335" s="19" t="str">
        <f>VLOOKUP(Coffee_data[[#This Row],[Area Code]],Location!$B$1:$E$157,2,FALSE)</f>
        <v>Nevada</v>
      </c>
      <c r="P3335" s="19" t="str">
        <f>VLOOKUP(Coffee_data[[#This Row],[Area Code]],Location!$B$1:$E$157,3,FALSE)</f>
        <v>West</v>
      </c>
      <c r="Q3335" s="19" t="str">
        <f>VLOOKUP(Coffee_data[[#This Row],[Area Code]],Location!$B$1:$E$157,4,FALSE)</f>
        <v>Small Market</v>
      </c>
      <c r="R3335" s="56" t="str">
        <f>HLOOKUP(Coffee_data[[#This Row],[ProductId]],Product!$B$4:$O$7,2,FALSE)</f>
        <v>Regular</v>
      </c>
      <c r="S3335" s="56" t="str">
        <f>HLOOKUP(Coffee_data[[#This Row],[ProductId]],Product!$B$4:$O$7,3,FALSE)</f>
        <v>Tea</v>
      </c>
      <c r="T3335" s="56" t="str">
        <f>HLOOKUP(Coffee_data[[#This Row],[ProductId]],Product!$B$4:$O$7,4,FALSE)</f>
        <v>Green Tea</v>
      </c>
    </row>
    <row r="3336" spans="1:20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108</v>
      </c>
      <c r="J3336">
        <v>210</v>
      </c>
      <c r="K3336">
        <v>348</v>
      </c>
      <c r="L3336">
        <v>702</v>
      </c>
      <c r="M3336">
        <v>8</v>
      </c>
      <c r="N3336" s="2">
        <v>42185</v>
      </c>
      <c r="O3336" s="19" t="str">
        <f>VLOOKUP(Coffee_data[[#This Row],[Area Code]],Location!$B$1:$E$157,2,FALSE)</f>
        <v>Nevada</v>
      </c>
      <c r="P3336" s="19" t="str">
        <f>VLOOKUP(Coffee_data[[#This Row],[Area Code]],Location!$B$1:$E$157,3,FALSE)</f>
        <v>West</v>
      </c>
      <c r="Q3336" s="19" t="str">
        <f>VLOOKUP(Coffee_data[[#This Row],[Area Code]],Location!$B$1:$E$157,4,FALSE)</f>
        <v>Small Market</v>
      </c>
      <c r="R3336" s="56" t="str">
        <f>HLOOKUP(Coffee_data[[#This Row],[ProductId]],Product!$B$4:$O$7,2,FALSE)</f>
        <v>Decaf</v>
      </c>
      <c r="S3336" s="56" t="str">
        <f>HLOOKUP(Coffee_data[[#This Row],[ProductId]],Product!$B$4:$O$7,3,FALSE)</f>
        <v>Herbal Tea</v>
      </c>
      <c r="T3336" s="56" t="str">
        <f>HLOOKUP(Coffee_data[[#This Row],[ProductId]],Product!$B$4:$O$7,4,FALSE)</f>
        <v>Chamomile</v>
      </c>
    </row>
    <row r="3337" spans="1:20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499</v>
      </c>
      <c r="L3337">
        <v>702</v>
      </c>
      <c r="M3337">
        <v>9</v>
      </c>
      <c r="N3337" s="2">
        <v>42185</v>
      </c>
      <c r="O3337" s="19" t="str">
        <f>VLOOKUP(Coffee_data[[#This Row],[Area Code]],Location!$B$1:$E$157,2,FALSE)</f>
        <v>Nevada</v>
      </c>
      <c r="P3337" s="19" t="str">
        <f>VLOOKUP(Coffee_data[[#This Row],[Area Code]],Location!$B$1:$E$157,3,FALSE)</f>
        <v>West</v>
      </c>
      <c r="Q3337" s="19" t="str">
        <f>VLOOKUP(Coffee_data[[#This Row],[Area Code]],Location!$B$1:$E$157,4,FALSE)</f>
        <v>Small Market</v>
      </c>
      <c r="R3337" s="56" t="str">
        <f>HLOOKUP(Coffee_data[[#This Row],[ProductId]],Product!$B$4:$O$7,2,FALSE)</f>
        <v>Decaf</v>
      </c>
      <c r="S3337" s="56" t="str">
        <f>HLOOKUP(Coffee_data[[#This Row],[ProductId]],Product!$B$4:$O$7,3,FALSE)</f>
        <v>Herbal Tea</v>
      </c>
      <c r="T3337" s="56" t="str">
        <f>HLOOKUP(Coffee_data[[#This Row],[ProductId]],Product!$B$4:$O$7,4,FALSE)</f>
        <v>Lemon</v>
      </c>
    </row>
    <row r="3338" spans="1:20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103</v>
      </c>
      <c r="J3338">
        <v>200</v>
      </c>
      <c r="K3338">
        <v>340</v>
      </c>
      <c r="L3338">
        <v>702</v>
      </c>
      <c r="M3338">
        <v>10</v>
      </c>
      <c r="N3338" s="2">
        <v>42185</v>
      </c>
      <c r="O3338" s="19" t="str">
        <f>VLOOKUP(Coffee_data[[#This Row],[Area Code]],Location!$B$1:$E$157,2,FALSE)</f>
        <v>Nevada</v>
      </c>
      <c r="P3338" s="19" t="str">
        <f>VLOOKUP(Coffee_data[[#This Row],[Area Code]],Location!$B$1:$E$157,3,FALSE)</f>
        <v>West</v>
      </c>
      <c r="Q3338" s="19" t="str">
        <f>VLOOKUP(Coffee_data[[#This Row],[Area Code]],Location!$B$1:$E$157,4,FALSE)</f>
        <v>Small Market</v>
      </c>
      <c r="R3338" s="56" t="str">
        <f>HLOOKUP(Coffee_data[[#This Row],[ProductId]],Product!$B$4:$O$7,2,FALSE)</f>
        <v>Decaf</v>
      </c>
      <c r="S3338" s="56" t="str">
        <f>HLOOKUP(Coffee_data[[#This Row],[ProductId]],Product!$B$4:$O$7,3,FALSE)</f>
        <v>Herbal Tea</v>
      </c>
      <c r="T3338" s="56" t="str">
        <f>HLOOKUP(Coffee_data[[#This Row],[ProductId]],Product!$B$4:$O$7,4,FALSE)</f>
        <v>Mint</v>
      </c>
    </row>
    <row r="3339" spans="1:20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38</v>
      </c>
      <c r="J3339">
        <v>60</v>
      </c>
      <c r="K3339">
        <v>102</v>
      </c>
      <c r="L3339">
        <v>775</v>
      </c>
      <c r="M3339">
        <v>2</v>
      </c>
      <c r="N3339" s="2">
        <v>42185</v>
      </c>
      <c r="O3339" s="19" t="str">
        <f>VLOOKUP(Coffee_data[[#This Row],[Area Code]],Location!$B$1:$E$157,2,FALSE)</f>
        <v>Nevada</v>
      </c>
      <c r="P3339" s="19" t="str">
        <f>VLOOKUP(Coffee_data[[#This Row],[Area Code]],Location!$B$1:$E$157,3,FALSE)</f>
        <v>West</v>
      </c>
      <c r="Q3339" s="19" t="str">
        <f>VLOOKUP(Coffee_data[[#This Row],[Area Code]],Location!$B$1:$E$157,4,FALSE)</f>
        <v>Small Market</v>
      </c>
      <c r="R3339" s="56" t="str">
        <f>HLOOKUP(Coffee_data[[#This Row],[ProductId]],Product!$B$4:$O$7,2,FALSE)</f>
        <v>Regular</v>
      </c>
      <c r="S3339" s="56" t="str">
        <f>HLOOKUP(Coffee_data[[#This Row],[ProductId]],Product!$B$4:$O$7,3,FALSE)</f>
        <v>Coffee</v>
      </c>
      <c r="T3339" s="56" t="str">
        <f>HLOOKUP(Coffee_data[[#This Row],[ProductId]],Product!$B$4:$O$7,4,FALSE)</f>
        <v>Columbian</v>
      </c>
    </row>
    <row r="3340" spans="1:20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37</v>
      </c>
      <c r="J3340">
        <v>50</v>
      </c>
      <c r="K3340">
        <v>87</v>
      </c>
      <c r="L3340">
        <v>702</v>
      </c>
      <c r="M3340">
        <v>3</v>
      </c>
      <c r="N3340" s="2">
        <v>42185</v>
      </c>
      <c r="O3340" s="19" t="str">
        <f>VLOOKUP(Coffee_data[[#This Row],[Area Code]],Location!$B$1:$E$157,2,FALSE)</f>
        <v>Nevada</v>
      </c>
      <c r="P3340" s="19" t="str">
        <f>VLOOKUP(Coffee_data[[#This Row],[Area Code]],Location!$B$1:$E$157,3,FALSE)</f>
        <v>West</v>
      </c>
      <c r="Q3340" s="19" t="str">
        <f>VLOOKUP(Coffee_data[[#This Row],[Area Code]],Location!$B$1:$E$157,4,FALSE)</f>
        <v>Small Market</v>
      </c>
      <c r="R3340" s="56" t="str">
        <f>HLOOKUP(Coffee_data[[#This Row],[ProductId]],Product!$B$4:$O$7,2,FALSE)</f>
        <v>Decaf</v>
      </c>
      <c r="S3340" s="56" t="str">
        <f>HLOOKUP(Coffee_data[[#This Row],[ProductId]],Product!$B$4:$O$7,3,FALSE)</f>
        <v>Coffee</v>
      </c>
      <c r="T3340" s="56" t="str">
        <f>HLOOKUP(Coffee_data[[#This Row],[ProductId]],Product!$B$4:$O$7,4,FALSE)</f>
        <v>Decaf Irish Cream</v>
      </c>
    </row>
    <row r="3341" spans="1:20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36</v>
      </c>
      <c r="L3341">
        <v>775</v>
      </c>
      <c r="M3341">
        <v>4</v>
      </c>
      <c r="N3341" s="2">
        <v>42185</v>
      </c>
      <c r="O3341" s="19" t="str">
        <f>VLOOKUP(Coffee_data[[#This Row],[Area Code]],Location!$B$1:$E$157,2,FALSE)</f>
        <v>Nevada</v>
      </c>
      <c r="P3341" s="19" t="str">
        <f>VLOOKUP(Coffee_data[[#This Row],[Area Code]],Location!$B$1:$E$157,3,FALSE)</f>
        <v>West</v>
      </c>
      <c r="Q3341" s="19" t="str">
        <f>VLOOKUP(Coffee_data[[#This Row],[Area Code]],Location!$B$1:$E$157,4,FALSE)</f>
        <v>Small Market</v>
      </c>
      <c r="R3341" s="56" t="str">
        <f>HLOOKUP(Coffee_data[[#This Row],[ProductId]],Product!$B$4:$O$7,2,FALSE)</f>
        <v>Regular</v>
      </c>
      <c r="S3341" s="56" t="str">
        <f>HLOOKUP(Coffee_data[[#This Row],[ProductId]],Product!$B$4:$O$7,3,FALSE)</f>
        <v>Espresso</v>
      </c>
      <c r="T3341" s="56" t="str">
        <f>HLOOKUP(Coffee_data[[#This Row],[ProductId]],Product!$B$4:$O$7,4,FALSE)</f>
        <v>Caffe Latte</v>
      </c>
    </row>
    <row r="3342" spans="1:20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45</v>
      </c>
      <c r="L3342">
        <v>702</v>
      </c>
      <c r="M3342">
        <v>5</v>
      </c>
      <c r="N3342" s="2">
        <v>42185</v>
      </c>
      <c r="O3342" s="19" t="str">
        <f>VLOOKUP(Coffee_data[[#This Row],[Area Code]],Location!$B$1:$E$157,2,FALSE)</f>
        <v>Nevada</v>
      </c>
      <c r="P3342" s="19" t="str">
        <f>VLOOKUP(Coffee_data[[#This Row],[Area Code]],Location!$B$1:$E$157,3,FALSE)</f>
        <v>West</v>
      </c>
      <c r="Q3342" s="19" t="str">
        <f>VLOOKUP(Coffee_data[[#This Row],[Area Code]],Location!$B$1:$E$157,4,FALSE)</f>
        <v>Small Market</v>
      </c>
      <c r="R3342" s="56" t="str">
        <f>HLOOKUP(Coffee_data[[#This Row],[ProductId]],Product!$B$4:$O$7,2,FALSE)</f>
        <v>Regular</v>
      </c>
      <c r="S3342" s="56" t="str">
        <f>HLOOKUP(Coffee_data[[#This Row],[ProductId]],Product!$B$4:$O$7,3,FALSE)</f>
        <v>Espresso</v>
      </c>
      <c r="T3342" s="56" t="str">
        <f>HLOOKUP(Coffee_data[[#This Row],[ProductId]],Product!$B$4:$O$7,4,FALSE)</f>
        <v>Caffe Mocha</v>
      </c>
    </row>
    <row r="3343" spans="1:20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46</v>
      </c>
      <c r="L3343">
        <v>775</v>
      </c>
      <c r="M3343">
        <v>6</v>
      </c>
      <c r="N3343" s="2">
        <v>42185</v>
      </c>
      <c r="O3343" s="19" t="str">
        <f>VLOOKUP(Coffee_data[[#This Row],[Area Code]],Location!$B$1:$E$157,2,FALSE)</f>
        <v>Nevada</v>
      </c>
      <c r="P3343" s="19" t="str">
        <f>VLOOKUP(Coffee_data[[#This Row],[Area Code]],Location!$B$1:$E$157,3,FALSE)</f>
        <v>West</v>
      </c>
      <c r="Q3343" s="19" t="str">
        <f>VLOOKUP(Coffee_data[[#This Row],[Area Code]],Location!$B$1:$E$157,4,FALSE)</f>
        <v>Small Market</v>
      </c>
      <c r="R3343" s="56" t="str">
        <f>HLOOKUP(Coffee_data[[#This Row],[ProductId]],Product!$B$4:$O$7,2,FALSE)</f>
        <v>Decaf</v>
      </c>
      <c r="S3343" s="56" t="str">
        <f>HLOOKUP(Coffee_data[[#This Row],[ProductId]],Product!$B$4:$O$7,3,FALSE)</f>
        <v>Espresso</v>
      </c>
      <c r="T3343" s="56" t="str">
        <f>HLOOKUP(Coffee_data[[#This Row],[ProductId]],Product!$B$4:$O$7,4,FALSE)</f>
        <v>Decaf Espresso</v>
      </c>
    </row>
    <row r="3344" spans="1:20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42185</v>
      </c>
      <c r="O3344" s="19" t="str">
        <f>VLOOKUP(Coffee_data[[#This Row],[Area Code]],Location!$B$1:$E$157,2,FALSE)</f>
        <v>Oregon</v>
      </c>
      <c r="P3344" s="19" t="str">
        <f>VLOOKUP(Coffee_data[[#This Row],[Area Code]],Location!$B$1:$E$157,3,FALSE)</f>
        <v>West</v>
      </c>
      <c r="Q3344" s="19" t="str">
        <f>VLOOKUP(Coffee_data[[#This Row],[Area Code]],Location!$B$1:$E$157,4,FALSE)</f>
        <v>Small Market</v>
      </c>
      <c r="R3344" s="56" t="str">
        <f>HLOOKUP(Coffee_data[[#This Row],[ProductId]],Product!$B$4:$O$7,2,FALSE)</f>
        <v>Regular</v>
      </c>
      <c r="S3344" s="56" t="str">
        <f>HLOOKUP(Coffee_data[[#This Row],[ProductId]],Product!$B$4:$O$7,3,FALSE)</f>
        <v>Tea</v>
      </c>
      <c r="T3344" s="56" t="str">
        <f>HLOOKUP(Coffee_data[[#This Row],[ProductId]],Product!$B$4:$O$7,4,FALSE)</f>
        <v>Darjeeling</v>
      </c>
    </row>
    <row r="3345" spans="1:20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58</v>
      </c>
      <c r="J3345">
        <v>120</v>
      </c>
      <c r="K3345">
        <v>178</v>
      </c>
      <c r="L3345">
        <v>541</v>
      </c>
      <c r="M3345">
        <v>12</v>
      </c>
      <c r="N3345" s="2">
        <v>42185</v>
      </c>
      <c r="O3345" s="19" t="str">
        <f>VLOOKUP(Coffee_data[[#This Row],[Area Code]],Location!$B$1:$E$157,2,FALSE)</f>
        <v>Oregon</v>
      </c>
      <c r="P3345" s="19" t="str">
        <f>VLOOKUP(Coffee_data[[#This Row],[Area Code]],Location!$B$1:$E$157,3,FALSE)</f>
        <v>West</v>
      </c>
      <c r="Q3345" s="19" t="str">
        <f>VLOOKUP(Coffee_data[[#This Row],[Area Code]],Location!$B$1:$E$157,4,FALSE)</f>
        <v>Small Market</v>
      </c>
      <c r="R3345" s="56" t="str">
        <f>HLOOKUP(Coffee_data[[#This Row],[ProductId]],Product!$B$4:$O$7,2,FALSE)</f>
        <v>Regular</v>
      </c>
      <c r="S3345" s="56" t="str">
        <f>HLOOKUP(Coffee_data[[#This Row],[ProductId]],Product!$B$4:$O$7,3,FALSE)</f>
        <v>Tea</v>
      </c>
      <c r="T3345" s="56" t="str">
        <f>HLOOKUP(Coffee_data[[#This Row],[ProductId]],Product!$B$4:$O$7,4,FALSE)</f>
        <v>Earl Grey</v>
      </c>
    </row>
    <row r="3346" spans="1:20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207</v>
      </c>
      <c r="L3346">
        <v>541</v>
      </c>
      <c r="M3346">
        <v>13</v>
      </c>
      <c r="N3346" s="2">
        <v>42185</v>
      </c>
      <c r="O3346" s="19" t="str">
        <f>VLOOKUP(Coffee_data[[#This Row],[Area Code]],Location!$B$1:$E$157,2,FALSE)</f>
        <v>Oregon</v>
      </c>
      <c r="P3346" s="19" t="str">
        <f>VLOOKUP(Coffee_data[[#This Row],[Area Code]],Location!$B$1:$E$157,3,FALSE)</f>
        <v>West</v>
      </c>
      <c r="Q3346" s="19" t="str">
        <f>VLOOKUP(Coffee_data[[#This Row],[Area Code]],Location!$B$1:$E$157,4,FALSE)</f>
        <v>Small Market</v>
      </c>
      <c r="R3346" s="56" t="str">
        <f>HLOOKUP(Coffee_data[[#This Row],[ProductId]],Product!$B$4:$O$7,2,FALSE)</f>
        <v>Regular</v>
      </c>
      <c r="S3346" s="56" t="str">
        <f>HLOOKUP(Coffee_data[[#This Row],[ProductId]],Product!$B$4:$O$7,3,FALSE)</f>
        <v>Tea</v>
      </c>
      <c r="T3346" s="56" t="str">
        <f>HLOOKUP(Coffee_data[[#This Row],[ProductId]],Product!$B$4:$O$7,4,FALSE)</f>
        <v>Green Tea</v>
      </c>
    </row>
    <row r="3347" spans="1:20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68</v>
      </c>
      <c r="L3347">
        <v>503</v>
      </c>
      <c r="M3347">
        <v>8</v>
      </c>
      <c r="N3347" s="2">
        <v>42185</v>
      </c>
      <c r="O3347" s="19" t="str">
        <f>VLOOKUP(Coffee_data[[#This Row],[Area Code]],Location!$B$1:$E$157,2,FALSE)</f>
        <v>Oregon</v>
      </c>
      <c r="P3347" s="19" t="str">
        <f>VLOOKUP(Coffee_data[[#This Row],[Area Code]],Location!$B$1:$E$157,3,FALSE)</f>
        <v>West</v>
      </c>
      <c r="Q3347" s="19" t="str">
        <f>VLOOKUP(Coffee_data[[#This Row],[Area Code]],Location!$B$1:$E$157,4,FALSE)</f>
        <v>Small Market</v>
      </c>
      <c r="R3347" s="56" t="str">
        <f>HLOOKUP(Coffee_data[[#This Row],[ProductId]],Product!$B$4:$O$7,2,FALSE)</f>
        <v>Decaf</v>
      </c>
      <c r="S3347" s="56" t="str">
        <f>HLOOKUP(Coffee_data[[#This Row],[ProductId]],Product!$B$4:$O$7,3,FALSE)</f>
        <v>Herbal Tea</v>
      </c>
      <c r="T3347" s="56" t="str">
        <f>HLOOKUP(Coffee_data[[#This Row],[ProductId]],Product!$B$4:$O$7,4,FALSE)</f>
        <v>Chamomile</v>
      </c>
    </row>
    <row r="3348" spans="1:20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71</v>
      </c>
      <c r="L3348">
        <v>503</v>
      </c>
      <c r="M3348">
        <v>9</v>
      </c>
      <c r="N3348" s="2">
        <v>42185</v>
      </c>
      <c r="O3348" s="19" t="str">
        <f>VLOOKUP(Coffee_data[[#This Row],[Area Code]],Location!$B$1:$E$157,2,FALSE)</f>
        <v>Oregon</v>
      </c>
      <c r="P3348" s="19" t="str">
        <f>VLOOKUP(Coffee_data[[#This Row],[Area Code]],Location!$B$1:$E$157,3,FALSE)</f>
        <v>West</v>
      </c>
      <c r="Q3348" s="19" t="str">
        <f>VLOOKUP(Coffee_data[[#This Row],[Area Code]],Location!$B$1:$E$157,4,FALSE)</f>
        <v>Small Market</v>
      </c>
      <c r="R3348" s="56" t="str">
        <f>HLOOKUP(Coffee_data[[#This Row],[ProductId]],Product!$B$4:$O$7,2,FALSE)</f>
        <v>Decaf</v>
      </c>
      <c r="S3348" s="56" t="str">
        <f>HLOOKUP(Coffee_data[[#This Row],[ProductId]],Product!$B$4:$O$7,3,FALSE)</f>
        <v>Herbal Tea</v>
      </c>
      <c r="T3348" s="56" t="str">
        <f>HLOOKUP(Coffee_data[[#This Row],[ProductId]],Product!$B$4:$O$7,4,FALSE)</f>
        <v>Lemon</v>
      </c>
    </row>
    <row r="3349" spans="1:20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39</v>
      </c>
      <c r="J3349">
        <v>70</v>
      </c>
      <c r="K3349">
        <v>111</v>
      </c>
      <c r="L3349">
        <v>503</v>
      </c>
      <c r="M3349">
        <v>1</v>
      </c>
      <c r="N3349" s="2">
        <v>42185</v>
      </c>
      <c r="O3349" s="19" t="str">
        <f>VLOOKUP(Coffee_data[[#This Row],[Area Code]],Location!$B$1:$E$157,2,FALSE)</f>
        <v>Oregon</v>
      </c>
      <c r="P3349" s="19" t="str">
        <f>VLOOKUP(Coffee_data[[#This Row],[Area Code]],Location!$B$1:$E$157,3,FALSE)</f>
        <v>West</v>
      </c>
      <c r="Q3349" s="19" t="str">
        <f>VLOOKUP(Coffee_data[[#This Row],[Area Code]],Location!$B$1:$E$157,4,FALSE)</f>
        <v>Small Market</v>
      </c>
      <c r="R3349" s="56" t="str">
        <f>HLOOKUP(Coffee_data[[#This Row],[ProductId]],Product!$B$4:$O$7,2,FALSE)</f>
        <v>Regular</v>
      </c>
      <c r="S3349" s="56" t="str">
        <f>HLOOKUP(Coffee_data[[#This Row],[ProductId]],Product!$B$4:$O$7,3,FALSE)</f>
        <v>Coffee</v>
      </c>
      <c r="T3349" s="56" t="str">
        <f>HLOOKUP(Coffee_data[[#This Row],[ProductId]],Product!$B$4:$O$7,4,FALSE)</f>
        <v>Amaretto</v>
      </c>
    </row>
    <row r="3350" spans="1:20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112</v>
      </c>
      <c r="L3350">
        <v>541</v>
      </c>
      <c r="M3350">
        <v>2</v>
      </c>
      <c r="N3350" s="2">
        <v>42185</v>
      </c>
      <c r="O3350" s="19" t="str">
        <f>VLOOKUP(Coffee_data[[#This Row],[Area Code]],Location!$B$1:$E$157,2,FALSE)</f>
        <v>Oregon</v>
      </c>
      <c r="P3350" s="19" t="str">
        <f>VLOOKUP(Coffee_data[[#This Row],[Area Code]],Location!$B$1:$E$157,3,FALSE)</f>
        <v>West</v>
      </c>
      <c r="Q3350" s="19" t="str">
        <f>VLOOKUP(Coffee_data[[#This Row],[Area Code]],Location!$B$1:$E$157,4,FALSE)</f>
        <v>Small Market</v>
      </c>
      <c r="R3350" s="56" t="str">
        <f>HLOOKUP(Coffee_data[[#This Row],[ProductId]],Product!$B$4:$O$7,2,FALSE)</f>
        <v>Regular</v>
      </c>
      <c r="S3350" s="56" t="str">
        <f>HLOOKUP(Coffee_data[[#This Row],[ProductId]],Product!$B$4:$O$7,3,FALSE)</f>
        <v>Coffee</v>
      </c>
      <c r="T3350" s="56" t="str">
        <f>HLOOKUP(Coffee_data[[#This Row],[ProductId]],Product!$B$4:$O$7,4,FALSE)</f>
        <v>Columbian</v>
      </c>
    </row>
    <row r="3351" spans="1:20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42185</v>
      </c>
      <c r="O3351" s="19" t="str">
        <f>VLOOKUP(Coffee_data[[#This Row],[Area Code]],Location!$B$1:$E$157,2,FALSE)</f>
        <v>Oregon</v>
      </c>
      <c r="P3351" s="19" t="str">
        <f>VLOOKUP(Coffee_data[[#This Row],[Area Code]],Location!$B$1:$E$157,3,FALSE)</f>
        <v>West</v>
      </c>
      <c r="Q3351" s="19" t="str">
        <f>VLOOKUP(Coffee_data[[#This Row],[Area Code]],Location!$B$1:$E$157,4,FALSE)</f>
        <v>Small Market</v>
      </c>
      <c r="R3351" s="56" t="str">
        <f>HLOOKUP(Coffee_data[[#This Row],[ProductId]],Product!$B$4:$O$7,2,FALSE)</f>
        <v>Decaf</v>
      </c>
      <c r="S3351" s="56" t="str">
        <f>HLOOKUP(Coffee_data[[#This Row],[ProductId]],Product!$B$4:$O$7,3,FALSE)</f>
        <v>Coffee</v>
      </c>
      <c r="T3351" s="56" t="str">
        <f>HLOOKUP(Coffee_data[[#This Row],[ProductId]],Product!$B$4:$O$7,4,FALSE)</f>
        <v>Decaf Irish Cream</v>
      </c>
    </row>
    <row r="3352" spans="1:20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44</v>
      </c>
      <c r="J3352">
        <v>70</v>
      </c>
      <c r="K3352">
        <v>114</v>
      </c>
      <c r="L3352">
        <v>971</v>
      </c>
      <c r="M3352">
        <v>4</v>
      </c>
      <c r="N3352" s="2">
        <v>42185</v>
      </c>
      <c r="O3352" s="19" t="str">
        <f>VLOOKUP(Coffee_data[[#This Row],[Area Code]],Location!$B$1:$E$157,2,FALSE)</f>
        <v>Oregon</v>
      </c>
      <c r="P3352" s="19" t="str">
        <f>VLOOKUP(Coffee_data[[#This Row],[Area Code]],Location!$B$1:$E$157,3,FALSE)</f>
        <v>West</v>
      </c>
      <c r="Q3352" s="19" t="str">
        <f>VLOOKUP(Coffee_data[[#This Row],[Area Code]],Location!$B$1:$E$157,4,FALSE)</f>
        <v>Small Market</v>
      </c>
      <c r="R3352" s="56" t="str">
        <f>HLOOKUP(Coffee_data[[#This Row],[ProductId]],Product!$B$4:$O$7,2,FALSE)</f>
        <v>Regular</v>
      </c>
      <c r="S3352" s="56" t="str">
        <f>HLOOKUP(Coffee_data[[#This Row],[ProductId]],Product!$B$4:$O$7,3,FALSE)</f>
        <v>Espresso</v>
      </c>
      <c r="T3352" s="56" t="str">
        <f>HLOOKUP(Coffee_data[[#This Row],[ProductId]],Product!$B$4:$O$7,4,FALSE)</f>
        <v>Caffe Latte</v>
      </c>
    </row>
    <row r="3353" spans="1:20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35</v>
      </c>
      <c r="J3353">
        <v>60</v>
      </c>
      <c r="K3353">
        <v>95</v>
      </c>
      <c r="L3353">
        <v>503</v>
      </c>
      <c r="M3353">
        <v>5</v>
      </c>
      <c r="N3353" s="2">
        <v>42185</v>
      </c>
      <c r="O3353" s="19" t="str">
        <f>VLOOKUP(Coffee_data[[#This Row],[Area Code]],Location!$B$1:$E$157,2,FALSE)</f>
        <v>Oregon</v>
      </c>
      <c r="P3353" s="19" t="str">
        <f>VLOOKUP(Coffee_data[[#This Row],[Area Code]],Location!$B$1:$E$157,3,FALSE)</f>
        <v>West</v>
      </c>
      <c r="Q3353" s="19" t="str">
        <f>VLOOKUP(Coffee_data[[#This Row],[Area Code]],Location!$B$1:$E$157,4,FALSE)</f>
        <v>Small Market</v>
      </c>
      <c r="R3353" s="56" t="str">
        <f>HLOOKUP(Coffee_data[[#This Row],[ProductId]],Product!$B$4:$O$7,2,FALSE)</f>
        <v>Regular</v>
      </c>
      <c r="S3353" s="56" t="str">
        <f>HLOOKUP(Coffee_data[[#This Row],[ProductId]],Product!$B$4:$O$7,3,FALSE)</f>
        <v>Espresso</v>
      </c>
      <c r="T3353" s="56" t="str">
        <f>HLOOKUP(Coffee_data[[#This Row],[ProductId]],Product!$B$4:$O$7,4,FALSE)</f>
        <v>Caffe Mocha</v>
      </c>
    </row>
    <row r="3354" spans="1:20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133</v>
      </c>
      <c r="J3354">
        <v>140</v>
      </c>
      <c r="K3354">
        <v>264</v>
      </c>
      <c r="L3354">
        <v>503</v>
      </c>
      <c r="M3354">
        <v>6</v>
      </c>
      <c r="N3354" s="2">
        <v>42185</v>
      </c>
      <c r="O3354" s="19" t="str">
        <f>VLOOKUP(Coffee_data[[#This Row],[Area Code]],Location!$B$1:$E$157,2,FALSE)</f>
        <v>Oregon</v>
      </c>
      <c r="P3354" s="19" t="str">
        <f>VLOOKUP(Coffee_data[[#This Row],[Area Code]],Location!$B$1:$E$157,3,FALSE)</f>
        <v>West</v>
      </c>
      <c r="Q3354" s="19" t="str">
        <f>VLOOKUP(Coffee_data[[#This Row],[Area Code]],Location!$B$1:$E$157,4,FALSE)</f>
        <v>Small Market</v>
      </c>
      <c r="R3354" s="56" t="str">
        <f>HLOOKUP(Coffee_data[[#This Row],[ProductId]],Product!$B$4:$O$7,2,FALSE)</f>
        <v>Decaf</v>
      </c>
      <c r="S3354" s="56" t="str">
        <f>HLOOKUP(Coffee_data[[#This Row],[ProductId]],Product!$B$4:$O$7,3,FALSE)</f>
        <v>Espresso</v>
      </c>
      <c r="T3354" s="56" t="str">
        <f>HLOOKUP(Coffee_data[[#This Row],[ProductId]],Product!$B$4:$O$7,4,FALSE)</f>
        <v>Decaf Espresso</v>
      </c>
    </row>
    <row r="3355" spans="1:20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59</v>
      </c>
      <c r="L3355">
        <v>360</v>
      </c>
      <c r="M3355">
        <v>11</v>
      </c>
      <c r="N3355" s="2">
        <v>42185</v>
      </c>
      <c r="O3355" s="19" t="str">
        <f>VLOOKUP(Coffee_data[[#This Row],[Area Code]],Location!$B$1:$E$157,2,FALSE)</f>
        <v>Washington</v>
      </c>
      <c r="P3355" s="19" t="str">
        <f>VLOOKUP(Coffee_data[[#This Row],[Area Code]],Location!$B$1:$E$157,3,FALSE)</f>
        <v>West</v>
      </c>
      <c r="Q3355" s="19" t="str">
        <f>VLOOKUP(Coffee_data[[#This Row],[Area Code]],Location!$B$1:$E$157,4,FALSE)</f>
        <v>Small Market</v>
      </c>
      <c r="R3355" s="56" t="str">
        <f>HLOOKUP(Coffee_data[[#This Row],[ProductId]],Product!$B$4:$O$7,2,FALSE)</f>
        <v>Regular</v>
      </c>
      <c r="S3355" s="56" t="str">
        <f>HLOOKUP(Coffee_data[[#This Row],[ProductId]],Product!$B$4:$O$7,3,FALSE)</f>
        <v>Tea</v>
      </c>
      <c r="T3355" s="56" t="str">
        <f>HLOOKUP(Coffee_data[[#This Row],[ProductId]],Product!$B$4:$O$7,4,FALSE)</f>
        <v>Darjeeling</v>
      </c>
    </row>
    <row r="3356" spans="1:20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48</v>
      </c>
      <c r="L3356">
        <v>509</v>
      </c>
      <c r="M3356">
        <v>12</v>
      </c>
      <c r="N3356" s="2">
        <v>42185</v>
      </c>
      <c r="O3356" s="19" t="str">
        <f>VLOOKUP(Coffee_data[[#This Row],[Area Code]],Location!$B$1:$E$157,2,FALSE)</f>
        <v>Washington</v>
      </c>
      <c r="P3356" s="19" t="str">
        <f>VLOOKUP(Coffee_data[[#This Row],[Area Code]],Location!$B$1:$E$157,3,FALSE)</f>
        <v>West</v>
      </c>
      <c r="Q3356" s="19" t="str">
        <f>VLOOKUP(Coffee_data[[#This Row],[Area Code]],Location!$B$1:$E$157,4,FALSE)</f>
        <v>Small Market</v>
      </c>
      <c r="R3356" s="56" t="str">
        <f>HLOOKUP(Coffee_data[[#This Row],[ProductId]],Product!$B$4:$O$7,2,FALSE)</f>
        <v>Regular</v>
      </c>
      <c r="S3356" s="56" t="str">
        <f>HLOOKUP(Coffee_data[[#This Row],[ProductId]],Product!$B$4:$O$7,3,FALSE)</f>
        <v>Tea</v>
      </c>
      <c r="T3356" s="56" t="str">
        <f>HLOOKUP(Coffee_data[[#This Row],[ProductId]],Product!$B$4:$O$7,4,FALSE)</f>
        <v>Earl Grey</v>
      </c>
    </row>
    <row r="3357" spans="1:20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43</v>
      </c>
      <c r="J3357">
        <v>40</v>
      </c>
      <c r="K3357">
        <v>83</v>
      </c>
      <c r="L3357">
        <v>360</v>
      </c>
      <c r="M3357">
        <v>13</v>
      </c>
      <c r="N3357" s="2">
        <v>42185</v>
      </c>
      <c r="O3357" s="19" t="str">
        <f>VLOOKUP(Coffee_data[[#This Row],[Area Code]],Location!$B$1:$E$157,2,FALSE)</f>
        <v>Washington</v>
      </c>
      <c r="P3357" s="19" t="str">
        <f>VLOOKUP(Coffee_data[[#This Row],[Area Code]],Location!$B$1:$E$157,3,FALSE)</f>
        <v>West</v>
      </c>
      <c r="Q3357" s="19" t="str">
        <f>VLOOKUP(Coffee_data[[#This Row],[Area Code]],Location!$B$1:$E$157,4,FALSE)</f>
        <v>Small Market</v>
      </c>
      <c r="R3357" s="56" t="str">
        <f>HLOOKUP(Coffee_data[[#This Row],[ProductId]],Product!$B$4:$O$7,2,FALSE)</f>
        <v>Regular</v>
      </c>
      <c r="S3357" s="56" t="str">
        <f>HLOOKUP(Coffee_data[[#This Row],[ProductId]],Product!$B$4:$O$7,3,FALSE)</f>
        <v>Tea</v>
      </c>
      <c r="T3357" s="56" t="str">
        <f>HLOOKUP(Coffee_data[[#This Row],[ProductId]],Product!$B$4:$O$7,4,FALSE)</f>
        <v>Green Tea</v>
      </c>
    </row>
    <row r="3358" spans="1:20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78</v>
      </c>
      <c r="J3358">
        <v>120</v>
      </c>
      <c r="K3358">
        <v>190</v>
      </c>
      <c r="L3358">
        <v>425</v>
      </c>
      <c r="M3358">
        <v>8</v>
      </c>
      <c r="N3358" s="2">
        <v>42185</v>
      </c>
      <c r="O3358" s="19" t="str">
        <f>VLOOKUP(Coffee_data[[#This Row],[Area Code]],Location!$B$1:$E$157,2,FALSE)</f>
        <v>Washington</v>
      </c>
      <c r="P3358" s="19" t="str">
        <f>VLOOKUP(Coffee_data[[#This Row],[Area Code]],Location!$B$1:$E$157,3,FALSE)</f>
        <v>West</v>
      </c>
      <c r="Q3358" s="19" t="str">
        <f>VLOOKUP(Coffee_data[[#This Row],[Area Code]],Location!$B$1:$E$157,4,FALSE)</f>
        <v>Small Market</v>
      </c>
      <c r="R3358" s="56" t="str">
        <f>HLOOKUP(Coffee_data[[#This Row],[ProductId]],Product!$B$4:$O$7,2,FALSE)</f>
        <v>Decaf</v>
      </c>
      <c r="S3358" s="56" t="str">
        <f>HLOOKUP(Coffee_data[[#This Row],[ProductId]],Product!$B$4:$O$7,3,FALSE)</f>
        <v>Herbal Tea</v>
      </c>
      <c r="T3358" s="56" t="str">
        <f>HLOOKUP(Coffee_data[[#This Row],[ProductId]],Product!$B$4:$O$7,4,FALSE)</f>
        <v>Chamomile</v>
      </c>
    </row>
    <row r="3359" spans="1:20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21</v>
      </c>
      <c r="J3359">
        <v>50</v>
      </c>
      <c r="K3359">
        <v>89</v>
      </c>
      <c r="L3359">
        <v>425</v>
      </c>
      <c r="M3359">
        <v>9</v>
      </c>
      <c r="N3359" s="2">
        <v>42185</v>
      </c>
      <c r="O3359" s="19" t="str">
        <f>VLOOKUP(Coffee_data[[#This Row],[Area Code]],Location!$B$1:$E$157,2,FALSE)</f>
        <v>Washington</v>
      </c>
      <c r="P3359" s="19" t="str">
        <f>VLOOKUP(Coffee_data[[#This Row],[Area Code]],Location!$B$1:$E$157,3,FALSE)</f>
        <v>West</v>
      </c>
      <c r="Q3359" s="19" t="str">
        <f>VLOOKUP(Coffee_data[[#This Row],[Area Code]],Location!$B$1:$E$157,4,FALSE)</f>
        <v>Small Market</v>
      </c>
      <c r="R3359" s="56" t="str">
        <f>HLOOKUP(Coffee_data[[#This Row],[ProductId]],Product!$B$4:$O$7,2,FALSE)</f>
        <v>Decaf</v>
      </c>
      <c r="S3359" s="56" t="str">
        <f>HLOOKUP(Coffee_data[[#This Row],[ProductId]],Product!$B$4:$O$7,3,FALSE)</f>
        <v>Herbal Tea</v>
      </c>
      <c r="T3359" s="56" t="str">
        <f>HLOOKUP(Coffee_data[[#This Row],[ProductId]],Product!$B$4:$O$7,4,FALSE)</f>
        <v>Lemon</v>
      </c>
    </row>
    <row r="3360" spans="1:20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105</v>
      </c>
      <c r="J3360">
        <v>160</v>
      </c>
      <c r="K3360">
        <v>258</v>
      </c>
      <c r="L3360">
        <v>253</v>
      </c>
      <c r="M3360">
        <v>2</v>
      </c>
      <c r="N3360" s="2">
        <v>42185</v>
      </c>
      <c r="O3360" s="19" t="str">
        <f>VLOOKUP(Coffee_data[[#This Row],[Area Code]],Location!$B$1:$E$157,2,FALSE)</f>
        <v>Washington</v>
      </c>
      <c r="P3360" s="19" t="str">
        <f>VLOOKUP(Coffee_data[[#This Row],[Area Code]],Location!$B$1:$E$157,3,FALSE)</f>
        <v>West</v>
      </c>
      <c r="Q3360" s="19" t="str">
        <f>VLOOKUP(Coffee_data[[#This Row],[Area Code]],Location!$B$1:$E$157,4,FALSE)</f>
        <v>Small Market</v>
      </c>
      <c r="R3360" s="56" t="str">
        <f>HLOOKUP(Coffee_data[[#This Row],[ProductId]],Product!$B$4:$O$7,2,FALSE)</f>
        <v>Regular</v>
      </c>
      <c r="S3360" s="56" t="str">
        <f>HLOOKUP(Coffee_data[[#This Row],[ProductId]],Product!$B$4:$O$7,3,FALSE)</f>
        <v>Coffee</v>
      </c>
      <c r="T3360" s="56" t="str">
        <f>HLOOKUP(Coffee_data[[#This Row],[ProductId]],Product!$B$4:$O$7,4,FALSE)</f>
        <v>Columbian</v>
      </c>
    </row>
    <row r="3361" spans="1:20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122</v>
      </c>
      <c r="J3361">
        <v>220</v>
      </c>
      <c r="K3361">
        <v>367</v>
      </c>
      <c r="L3361">
        <v>206</v>
      </c>
      <c r="M3361">
        <v>3</v>
      </c>
      <c r="N3361" s="2">
        <v>42185</v>
      </c>
      <c r="O3361" s="19" t="str">
        <f>VLOOKUP(Coffee_data[[#This Row],[Area Code]],Location!$B$1:$E$157,2,FALSE)</f>
        <v>Washington</v>
      </c>
      <c r="P3361" s="19" t="str">
        <f>VLOOKUP(Coffee_data[[#This Row],[Area Code]],Location!$B$1:$E$157,3,FALSE)</f>
        <v>West</v>
      </c>
      <c r="Q3361" s="19" t="str">
        <f>VLOOKUP(Coffee_data[[#This Row],[Area Code]],Location!$B$1:$E$157,4,FALSE)</f>
        <v>Small Market</v>
      </c>
      <c r="R3361" s="56" t="str">
        <f>HLOOKUP(Coffee_data[[#This Row],[ProductId]],Product!$B$4:$O$7,2,FALSE)</f>
        <v>Decaf</v>
      </c>
      <c r="S3361" s="56" t="str">
        <f>HLOOKUP(Coffee_data[[#This Row],[ProductId]],Product!$B$4:$O$7,3,FALSE)</f>
        <v>Coffee</v>
      </c>
      <c r="T3361" s="56" t="str">
        <f>HLOOKUP(Coffee_data[[#This Row],[ProductId]],Product!$B$4:$O$7,4,FALSE)</f>
        <v>Decaf Irish Cream</v>
      </c>
    </row>
    <row r="3362" spans="1:20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36</v>
      </c>
      <c r="J3362">
        <v>70</v>
      </c>
      <c r="K3362">
        <v>114</v>
      </c>
      <c r="L3362">
        <v>206</v>
      </c>
      <c r="M3362">
        <v>4</v>
      </c>
      <c r="N3362" s="2">
        <v>42185</v>
      </c>
      <c r="O3362" s="19" t="str">
        <f>VLOOKUP(Coffee_data[[#This Row],[Area Code]],Location!$B$1:$E$157,2,FALSE)</f>
        <v>Washington</v>
      </c>
      <c r="P3362" s="19" t="str">
        <f>VLOOKUP(Coffee_data[[#This Row],[Area Code]],Location!$B$1:$E$157,3,FALSE)</f>
        <v>West</v>
      </c>
      <c r="Q3362" s="19" t="str">
        <f>VLOOKUP(Coffee_data[[#This Row],[Area Code]],Location!$B$1:$E$157,4,FALSE)</f>
        <v>Small Market</v>
      </c>
      <c r="R3362" s="56" t="str">
        <f>HLOOKUP(Coffee_data[[#This Row],[ProductId]],Product!$B$4:$O$7,2,FALSE)</f>
        <v>Regular</v>
      </c>
      <c r="S3362" s="56" t="str">
        <f>HLOOKUP(Coffee_data[[#This Row],[ProductId]],Product!$B$4:$O$7,3,FALSE)</f>
        <v>Espresso</v>
      </c>
      <c r="T3362" s="56" t="str">
        <f>HLOOKUP(Coffee_data[[#This Row],[ProductId]],Product!$B$4:$O$7,4,FALSE)</f>
        <v>Caffe Latte</v>
      </c>
    </row>
    <row r="3363" spans="1:20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45</v>
      </c>
      <c r="J3363">
        <v>70</v>
      </c>
      <c r="K3363">
        <v>120</v>
      </c>
      <c r="L3363">
        <v>360</v>
      </c>
      <c r="M3363">
        <v>5</v>
      </c>
      <c r="N3363" s="2">
        <v>42185</v>
      </c>
      <c r="O3363" s="19" t="str">
        <f>VLOOKUP(Coffee_data[[#This Row],[Area Code]],Location!$B$1:$E$157,2,FALSE)</f>
        <v>Washington</v>
      </c>
      <c r="P3363" s="19" t="str">
        <f>VLOOKUP(Coffee_data[[#This Row],[Area Code]],Location!$B$1:$E$157,3,FALSE)</f>
        <v>West</v>
      </c>
      <c r="Q3363" s="19" t="str">
        <f>VLOOKUP(Coffee_data[[#This Row],[Area Code]],Location!$B$1:$E$157,4,FALSE)</f>
        <v>Small Market</v>
      </c>
      <c r="R3363" s="56" t="str">
        <f>HLOOKUP(Coffee_data[[#This Row],[ProductId]],Product!$B$4:$O$7,2,FALSE)</f>
        <v>Regular</v>
      </c>
      <c r="S3363" s="56" t="str">
        <f>HLOOKUP(Coffee_data[[#This Row],[ProductId]],Product!$B$4:$O$7,3,FALSE)</f>
        <v>Espresso</v>
      </c>
      <c r="T3363" s="56" t="str">
        <f>HLOOKUP(Coffee_data[[#This Row],[ProductId]],Product!$B$4:$O$7,4,FALSE)</f>
        <v>Caffe Mocha</v>
      </c>
    </row>
    <row r="3364" spans="1:20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186</v>
      </c>
      <c r="L3364">
        <v>360</v>
      </c>
      <c r="M3364">
        <v>6</v>
      </c>
      <c r="N3364" s="2">
        <v>42185</v>
      </c>
      <c r="O3364" s="19" t="str">
        <f>VLOOKUP(Coffee_data[[#This Row],[Area Code]],Location!$B$1:$E$157,2,FALSE)</f>
        <v>Washington</v>
      </c>
      <c r="P3364" s="19" t="str">
        <f>VLOOKUP(Coffee_data[[#This Row],[Area Code]],Location!$B$1:$E$157,3,FALSE)</f>
        <v>West</v>
      </c>
      <c r="Q3364" s="19" t="str">
        <f>VLOOKUP(Coffee_data[[#This Row],[Area Code]],Location!$B$1:$E$157,4,FALSE)</f>
        <v>Small Market</v>
      </c>
      <c r="R3364" s="56" t="str">
        <f>HLOOKUP(Coffee_data[[#This Row],[ProductId]],Product!$B$4:$O$7,2,FALSE)</f>
        <v>Decaf</v>
      </c>
      <c r="S3364" s="56" t="str">
        <f>HLOOKUP(Coffee_data[[#This Row],[ProductId]],Product!$B$4:$O$7,3,FALSE)</f>
        <v>Espresso</v>
      </c>
      <c r="T3364" s="56" t="str">
        <f>HLOOKUP(Coffee_data[[#This Row],[ProductId]],Product!$B$4:$O$7,4,FALSE)</f>
        <v>Decaf Espresso</v>
      </c>
    </row>
    <row r="3365" spans="1:20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126</v>
      </c>
      <c r="J3365">
        <v>130</v>
      </c>
      <c r="K3365">
        <v>250</v>
      </c>
      <c r="L3365">
        <v>719</v>
      </c>
      <c r="M3365">
        <v>8</v>
      </c>
      <c r="N3365" s="2">
        <v>42216</v>
      </c>
      <c r="O3365" s="19" t="str">
        <f>VLOOKUP(Coffee_data[[#This Row],[Area Code]],Location!$B$1:$E$157,2,FALSE)</f>
        <v>Colorado</v>
      </c>
      <c r="P3365" s="19" t="str">
        <f>VLOOKUP(Coffee_data[[#This Row],[Area Code]],Location!$B$1:$E$157,3,FALSE)</f>
        <v>Central</v>
      </c>
      <c r="Q3365" s="19" t="str">
        <f>VLOOKUP(Coffee_data[[#This Row],[Area Code]],Location!$B$1:$E$157,4,FALSE)</f>
        <v>Major Market</v>
      </c>
      <c r="R3365" s="56" t="str">
        <f>HLOOKUP(Coffee_data[[#This Row],[ProductId]],Product!$B$4:$O$7,2,FALSE)</f>
        <v>Decaf</v>
      </c>
      <c r="S3365" s="56" t="str">
        <f>HLOOKUP(Coffee_data[[#This Row],[ProductId]],Product!$B$4:$O$7,3,FALSE)</f>
        <v>Herbal Tea</v>
      </c>
      <c r="T3365" s="56" t="str">
        <f>HLOOKUP(Coffee_data[[#This Row],[ProductId]],Product!$B$4:$O$7,4,FALSE)</f>
        <v>Chamomile</v>
      </c>
    </row>
    <row r="3366" spans="1:20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21</v>
      </c>
      <c r="J3366">
        <v>40</v>
      </c>
      <c r="K3366">
        <v>79</v>
      </c>
      <c r="L3366">
        <v>719</v>
      </c>
      <c r="M3366">
        <v>9</v>
      </c>
      <c r="N3366" s="2">
        <v>42216</v>
      </c>
      <c r="O3366" s="19" t="str">
        <f>VLOOKUP(Coffee_data[[#This Row],[Area Code]],Location!$B$1:$E$157,2,FALSE)</f>
        <v>Colorado</v>
      </c>
      <c r="P3366" s="19" t="str">
        <f>VLOOKUP(Coffee_data[[#This Row],[Area Code]],Location!$B$1:$E$157,3,FALSE)</f>
        <v>Central</v>
      </c>
      <c r="Q3366" s="19" t="str">
        <f>VLOOKUP(Coffee_data[[#This Row],[Area Code]],Location!$B$1:$E$157,4,FALSE)</f>
        <v>Major Market</v>
      </c>
      <c r="R3366" s="56" t="str">
        <f>HLOOKUP(Coffee_data[[#This Row],[ProductId]],Product!$B$4:$O$7,2,FALSE)</f>
        <v>Decaf</v>
      </c>
      <c r="S3366" s="56" t="str">
        <f>HLOOKUP(Coffee_data[[#This Row],[ProductId]],Product!$B$4:$O$7,3,FALSE)</f>
        <v>Herbal Tea</v>
      </c>
      <c r="T3366" s="56" t="str">
        <f>HLOOKUP(Coffee_data[[#This Row],[ProductId]],Product!$B$4:$O$7,4,FALSE)</f>
        <v>Lemon</v>
      </c>
    </row>
    <row r="3367" spans="1:20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80</v>
      </c>
      <c r="L3367">
        <v>303</v>
      </c>
      <c r="M3367">
        <v>10</v>
      </c>
      <c r="N3367" s="2">
        <v>42216</v>
      </c>
      <c r="O3367" s="19" t="str">
        <f>VLOOKUP(Coffee_data[[#This Row],[Area Code]],Location!$B$1:$E$157,2,FALSE)</f>
        <v>Colorado</v>
      </c>
      <c r="P3367" s="19" t="str">
        <f>VLOOKUP(Coffee_data[[#This Row],[Area Code]],Location!$B$1:$E$157,3,FALSE)</f>
        <v>Central</v>
      </c>
      <c r="Q3367" s="19" t="str">
        <f>VLOOKUP(Coffee_data[[#This Row],[Area Code]],Location!$B$1:$E$157,4,FALSE)</f>
        <v>Major Market</v>
      </c>
      <c r="R3367" s="56" t="str">
        <f>HLOOKUP(Coffee_data[[#This Row],[ProductId]],Product!$B$4:$O$7,2,FALSE)</f>
        <v>Decaf</v>
      </c>
      <c r="S3367" s="56" t="str">
        <f>HLOOKUP(Coffee_data[[#This Row],[ProductId]],Product!$B$4:$O$7,3,FALSE)</f>
        <v>Herbal Tea</v>
      </c>
      <c r="T3367" s="56" t="str">
        <f>HLOOKUP(Coffee_data[[#This Row],[ProductId]],Product!$B$4:$O$7,4,FALSE)</f>
        <v>Mint</v>
      </c>
    </row>
    <row r="3368" spans="1:20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29</v>
      </c>
      <c r="J3368">
        <v>50</v>
      </c>
      <c r="K3368">
        <v>90</v>
      </c>
      <c r="L3368">
        <v>720</v>
      </c>
      <c r="M3368">
        <v>11</v>
      </c>
      <c r="N3368" s="2">
        <v>42216</v>
      </c>
      <c r="O3368" s="19" t="str">
        <f>VLOOKUP(Coffee_data[[#This Row],[Area Code]],Location!$B$1:$E$157,2,FALSE)</f>
        <v>Colorado</v>
      </c>
      <c r="P3368" s="19" t="str">
        <f>VLOOKUP(Coffee_data[[#This Row],[Area Code]],Location!$B$1:$E$157,3,FALSE)</f>
        <v>Central</v>
      </c>
      <c r="Q3368" s="19" t="str">
        <f>VLOOKUP(Coffee_data[[#This Row],[Area Code]],Location!$B$1:$E$157,4,FALSE)</f>
        <v>Major Market</v>
      </c>
      <c r="R3368" s="56" t="str">
        <f>HLOOKUP(Coffee_data[[#This Row],[ProductId]],Product!$B$4:$O$7,2,FALSE)</f>
        <v>Regular</v>
      </c>
      <c r="S3368" s="56" t="str">
        <f>HLOOKUP(Coffee_data[[#This Row],[ProductId]],Product!$B$4:$O$7,3,FALSE)</f>
        <v>Tea</v>
      </c>
      <c r="T3368" s="56" t="str">
        <f>HLOOKUP(Coffee_data[[#This Row],[ProductId]],Product!$B$4:$O$7,4,FALSE)</f>
        <v>Darjeeling</v>
      </c>
    </row>
    <row r="3369" spans="1:20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18</v>
      </c>
      <c r="J3369">
        <v>50</v>
      </c>
      <c r="K3369">
        <v>68</v>
      </c>
      <c r="L3369">
        <v>720</v>
      </c>
      <c r="M3369">
        <v>12</v>
      </c>
      <c r="N3369" s="2">
        <v>42216</v>
      </c>
      <c r="O3369" s="19" t="str">
        <f>VLOOKUP(Coffee_data[[#This Row],[Area Code]],Location!$B$1:$E$157,2,FALSE)</f>
        <v>Colorado</v>
      </c>
      <c r="P3369" s="19" t="str">
        <f>VLOOKUP(Coffee_data[[#This Row],[Area Code]],Location!$B$1:$E$157,3,FALSE)</f>
        <v>Central</v>
      </c>
      <c r="Q3369" s="19" t="str">
        <f>VLOOKUP(Coffee_data[[#This Row],[Area Code]],Location!$B$1:$E$157,4,FALSE)</f>
        <v>Major Market</v>
      </c>
      <c r="R3369" s="56" t="str">
        <f>HLOOKUP(Coffee_data[[#This Row],[ProductId]],Product!$B$4:$O$7,2,FALSE)</f>
        <v>Regular</v>
      </c>
      <c r="S3369" s="56" t="str">
        <f>HLOOKUP(Coffee_data[[#This Row],[ProductId]],Product!$B$4:$O$7,3,FALSE)</f>
        <v>Tea</v>
      </c>
      <c r="T3369" s="56" t="str">
        <f>HLOOKUP(Coffee_data[[#This Row],[ProductId]],Product!$B$4:$O$7,4,FALSE)</f>
        <v>Earl Grey</v>
      </c>
    </row>
    <row r="3370" spans="1:20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37</v>
      </c>
      <c r="J3370">
        <v>80</v>
      </c>
      <c r="K3370">
        <v>143</v>
      </c>
      <c r="L3370">
        <v>720</v>
      </c>
      <c r="M3370">
        <v>13</v>
      </c>
      <c r="N3370" s="2">
        <v>42216</v>
      </c>
      <c r="O3370" s="19" t="str">
        <f>VLOOKUP(Coffee_data[[#This Row],[Area Code]],Location!$B$1:$E$157,2,FALSE)</f>
        <v>Colorado</v>
      </c>
      <c r="P3370" s="19" t="str">
        <f>VLOOKUP(Coffee_data[[#This Row],[Area Code]],Location!$B$1:$E$157,3,FALSE)</f>
        <v>Central</v>
      </c>
      <c r="Q3370" s="19" t="str">
        <f>VLOOKUP(Coffee_data[[#This Row],[Area Code]],Location!$B$1:$E$157,4,FALSE)</f>
        <v>Major Market</v>
      </c>
      <c r="R3370" s="56" t="str">
        <f>HLOOKUP(Coffee_data[[#This Row],[ProductId]],Product!$B$4:$O$7,2,FALSE)</f>
        <v>Regular</v>
      </c>
      <c r="S3370" s="56" t="str">
        <f>HLOOKUP(Coffee_data[[#This Row],[ProductId]],Product!$B$4:$O$7,3,FALSE)</f>
        <v>Tea</v>
      </c>
      <c r="T3370" s="56" t="str">
        <f>HLOOKUP(Coffee_data[[#This Row],[ProductId]],Product!$B$4:$O$7,4,FALSE)</f>
        <v>Green Tea</v>
      </c>
    </row>
    <row r="3371" spans="1:20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191</v>
      </c>
      <c r="J3371">
        <v>180</v>
      </c>
      <c r="K3371">
        <v>311</v>
      </c>
      <c r="L3371">
        <v>720</v>
      </c>
      <c r="M3371">
        <v>1</v>
      </c>
      <c r="N3371" s="2">
        <v>42216</v>
      </c>
      <c r="O3371" s="19" t="str">
        <f>VLOOKUP(Coffee_data[[#This Row],[Area Code]],Location!$B$1:$E$157,2,FALSE)</f>
        <v>Colorado</v>
      </c>
      <c r="P3371" s="19" t="str">
        <f>VLOOKUP(Coffee_data[[#This Row],[Area Code]],Location!$B$1:$E$157,3,FALSE)</f>
        <v>Central</v>
      </c>
      <c r="Q3371" s="19" t="str">
        <f>VLOOKUP(Coffee_data[[#This Row],[Area Code]],Location!$B$1:$E$157,4,FALSE)</f>
        <v>Major Market</v>
      </c>
      <c r="R3371" s="56" t="str">
        <f>HLOOKUP(Coffee_data[[#This Row],[ProductId]],Product!$B$4:$O$7,2,FALSE)</f>
        <v>Regular</v>
      </c>
      <c r="S3371" s="56" t="str">
        <f>HLOOKUP(Coffee_data[[#This Row],[ProductId]],Product!$B$4:$O$7,3,FALSE)</f>
        <v>Coffee</v>
      </c>
      <c r="T3371" s="56" t="str">
        <f>HLOOKUP(Coffee_data[[#This Row],[ProductId]],Product!$B$4:$O$7,4,FALSE)</f>
        <v>Amaretto</v>
      </c>
    </row>
    <row r="3372" spans="1:20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118</v>
      </c>
      <c r="L3372">
        <v>970</v>
      </c>
      <c r="M3372">
        <v>2</v>
      </c>
      <c r="N3372" s="2">
        <v>42216</v>
      </c>
      <c r="O3372" s="19" t="str">
        <f>VLOOKUP(Coffee_data[[#This Row],[Area Code]],Location!$B$1:$E$157,2,FALSE)</f>
        <v>Colorado</v>
      </c>
      <c r="P3372" s="19" t="str">
        <f>VLOOKUP(Coffee_data[[#This Row],[Area Code]],Location!$B$1:$E$157,3,FALSE)</f>
        <v>Central</v>
      </c>
      <c r="Q3372" s="19" t="str">
        <f>VLOOKUP(Coffee_data[[#This Row],[Area Code]],Location!$B$1:$E$157,4,FALSE)</f>
        <v>Major Market</v>
      </c>
      <c r="R3372" s="56" t="str">
        <f>HLOOKUP(Coffee_data[[#This Row],[ProductId]],Product!$B$4:$O$7,2,FALSE)</f>
        <v>Regular</v>
      </c>
      <c r="S3372" s="56" t="str">
        <f>HLOOKUP(Coffee_data[[#This Row],[ProductId]],Product!$B$4:$O$7,3,FALSE)</f>
        <v>Coffee</v>
      </c>
      <c r="T3372" s="56" t="str">
        <f>HLOOKUP(Coffee_data[[#This Row],[ProductId]],Product!$B$4:$O$7,4,FALSE)</f>
        <v>Columbian</v>
      </c>
    </row>
    <row r="3373" spans="1:20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126</v>
      </c>
      <c r="J3373">
        <v>200</v>
      </c>
      <c r="K3373">
        <v>327</v>
      </c>
      <c r="L3373">
        <v>720</v>
      </c>
      <c r="M3373">
        <v>3</v>
      </c>
      <c r="N3373" s="2">
        <v>42216</v>
      </c>
      <c r="O3373" s="19" t="str">
        <f>VLOOKUP(Coffee_data[[#This Row],[Area Code]],Location!$B$1:$E$157,2,FALSE)</f>
        <v>Colorado</v>
      </c>
      <c r="P3373" s="19" t="str">
        <f>VLOOKUP(Coffee_data[[#This Row],[Area Code]],Location!$B$1:$E$157,3,FALSE)</f>
        <v>Central</v>
      </c>
      <c r="Q3373" s="19" t="str">
        <f>VLOOKUP(Coffee_data[[#This Row],[Area Code]],Location!$B$1:$E$157,4,FALSE)</f>
        <v>Major Market</v>
      </c>
      <c r="R3373" s="56" t="str">
        <f>HLOOKUP(Coffee_data[[#This Row],[ProductId]],Product!$B$4:$O$7,2,FALSE)</f>
        <v>Decaf</v>
      </c>
      <c r="S3373" s="56" t="str">
        <f>HLOOKUP(Coffee_data[[#This Row],[ProductId]],Product!$B$4:$O$7,3,FALSE)</f>
        <v>Coffee</v>
      </c>
      <c r="T3373" s="56" t="str">
        <f>HLOOKUP(Coffee_data[[#This Row],[ProductId]],Product!$B$4:$O$7,4,FALSE)</f>
        <v>Decaf Irish Cream</v>
      </c>
    </row>
    <row r="3374" spans="1:20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97</v>
      </c>
      <c r="J3374">
        <v>170</v>
      </c>
      <c r="K3374">
        <v>280</v>
      </c>
      <c r="L3374">
        <v>719</v>
      </c>
      <c r="M3374">
        <v>5</v>
      </c>
      <c r="N3374" s="2">
        <v>42216</v>
      </c>
      <c r="O3374" s="19" t="str">
        <f>VLOOKUP(Coffee_data[[#This Row],[Area Code]],Location!$B$1:$E$157,2,FALSE)</f>
        <v>Colorado</v>
      </c>
      <c r="P3374" s="19" t="str">
        <f>VLOOKUP(Coffee_data[[#This Row],[Area Code]],Location!$B$1:$E$157,3,FALSE)</f>
        <v>Central</v>
      </c>
      <c r="Q3374" s="19" t="str">
        <f>VLOOKUP(Coffee_data[[#This Row],[Area Code]],Location!$B$1:$E$157,4,FALSE)</f>
        <v>Major Market</v>
      </c>
      <c r="R3374" s="56" t="str">
        <f>HLOOKUP(Coffee_data[[#This Row],[ProductId]],Product!$B$4:$O$7,2,FALSE)</f>
        <v>Regular</v>
      </c>
      <c r="S3374" s="56" t="str">
        <f>HLOOKUP(Coffee_data[[#This Row],[ProductId]],Product!$B$4:$O$7,3,FALSE)</f>
        <v>Espresso</v>
      </c>
      <c r="T3374" s="56" t="str">
        <f>HLOOKUP(Coffee_data[[#This Row],[ProductId]],Product!$B$4:$O$7,4,FALSE)</f>
        <v>Caffe Mocha</v>
      </c>
    </row>
    <row r="3375" spans="1:20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156</v>
      </c>
      <c r="L3375">
        <v>720</v>
      </c>
      <c r="M3375">
        <v>6</v>
      </c>
      <c r="N3375" s="2">
        <v>42216</v>
      </c>
      <c r="O3375" s="19" t="str">
        <f>VLOOKUP(Coffee_data[[#This Row],[Area Code]],Location!$B$1:$E$157,2,FALSE)</f>
        <v>Colorado</v>
      </c>
      <c r="P3375" s="19" t="str">
        <f>VLOOKUP(Coffee_data[[#This Row],[Area Code]],Location!$B$1:$E$157,3,FALSE)</f>
        <v>Central</v>
      </c>
      <c r="Q3375" s="19" t="str">
        <f>VLOOKUP(Coffee_data[[#This Row],[Area Code]],Location!$B$1:$E$157,4,FALSE)</f>
        <v>Major Market</v>
      </c>
      <c r="R3375" s="56" t="str">
        <f>HLOOKUP(Coffee_data[[#This Row],[ProductId]],Product!$B$4:$O$7,2,FALSE)</f>
        <v>Decaf</v>
      </c>
      <c r="S3375" s="56" t="str">
        <f>HLOOKUP(Coffee_data[[#This Row],[ProductId]],Product!$B$4:$O$7,3,FALSE)</f>
        <v>Espresso</v>
      </c>
      <c r="T3375" s="56" t="str">
        <f>HLOOKUP(Coffee_data[[#This Row],[ProductId]],Product!$B$4:$O$7,4,FALSE)</f>
        <v>Decaf Espresso</v>
      </c>
    </row>
    <row r="3376" spans="1:20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155</v>
      </c>
      <c r="J3376">
        <v>160</v>
      </c>
      <c r="K3376">
        <v>260</v>
      </c>
      <c r="L3376">
        <v>815</v>
      </c>
      <c r="M3376">
        <v>8</v>
      </c>
      <c r="N3376" s="2">
        <v>42216</v>
      </c>
      <c r="O3376" s="19" t="str">
        <f>VLOOKUP(Coffee_data[[#This Row],[Area Code]],Location!$B$1:$E$157,2,FALSE)</f>
        <v>Illinois</v>
      </c>
      <c r="P3376" s="19" t="str">
        <f>VLOOKUP(Coffee_data[[#This Row],[Area Code]],Location!$B$1:$E$157,3,FALSE)</f>
        <v>Central</v>
      </c>
      <c r="Q3376" s="19" t="str">
        <f>VLOOKUP(Coffee_data[[#This Row],[Area Code]],Location!$B$1:$E$157,4,FALSE)</f>
        <v>Major Market</v>
      </c>
      <c r="R3376" s="56" t="str">
        <f>HLOOKUP(Coffee_data[[#This Row],[ProductId]],Product!$B$4:$O$7,2,FALSE)</f>
        <v>Decaf</v>
      </c>
      <c r="S3376" s="56" t="str">
        <f>HLOOKUP(Coffee_data[[#This Row],[ProductId]],Product!$B$4:$O$7,3,FALSE)</f>
        <v>Herbal Tea</v>
      </c>
      <c r="T3376" s="56" t="str">
        <f>HLOOKUP(Coffee_data[[#This Row],[ProductId]],Product!$B$4:$O$7,4,FALSE)</f>
        <v>Chamomile</v>
      </c>
    </row>
    <row r="3377" spans="1:20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31</v>
      </c>
      <c r="J3377">
        <v>60</v>
      </c>
      <c r="K3377">
        <v>91</v>
      </c>
      <c r="L3377">
        <v>312</v>
      </c>
      <c r="M3377">
        <v>9</v>
      </c>
      <c r="N3377" s="2">
        <v>42216</v>
      </c>
      <c r="O3377" s="19" t="str">
        <f>VLOOKUP(Coffee_data[[#This Row],[Area Code]],Location!$B$1:$E$157,2,FALSE)</f>
        <v>Illinois</v>
      </c>
      <c r="P3377" s="19" t="str">
        <f>VLOOKUP(Coffee_data[[#This Row],[Area Code]],Location!$B$1:$E$157,3,FALSE)</f>
        <v>Central</v>
      </c>
      <c r="Q3377" s="19" t="str">
        <f>VLOOKUP(Coffee_data[[#This Row],[Area Code]],Location!$B$1:$E$157,4,FALSE)</f>
        <v>Major Market</v>
      </c>
      <c r="R3377" s="56" t="str">
        <f>HLOOKUP(Coffee_data[[#This Row],[ProductId]],Product!$B$4:$O$7,2,FALSE)</f>
        <v>Decaf</v>
      </c>
      <c r="S3377" s="56" t="str">
        <f>HLOOKUP(Coffee_data[[#This Row],[ProductId]],Product!$B$4:$O$7,3,FALSE)</f>
        <v>Herbal Tea</v>
      </c>
      <c r="T3377" s="56" t="str">
        <f>HLOOKUP(Coffee_data[[#This Row],[ProductId]],Product!$B$4:$O$7,4,FALSE)</f>
        <v>Lemon</v>
      </c>
    </row>
    <row r="3378" spans="1:20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85</v>
      </c>
      <c r="J3378">
        <v>170</v>
      </c>
      <c r="K3378">
        <v>290</v>
      </c>
      <c r="L3378">
        <v>312</v>
      </c>
      <c r="M3378">
        <v>10</v>
      </c>
      <c r="N3378" s="2">
        <v>42216</v>
      </c>
      <c r="O3378" s="19" t="str">
        <f>VLOOKUP(Coffee_data[[#This Row],[Area Code]],Location!$B$1:$E$157,2,FALSE)</f>
        <v>Illinois</v>
      </c>
      <c r="P3378" s="19" t="str">
        <f>VLOOKUP(Coffee_data[[#This Row],[Area Code]],Location!$B$1:$E$157,3,FALSE)</f>
        <v>Central</v>
      </c>
      <c r="Q3378" s="19" t="str">
        <f>VLOOKUP(Coffee_data[[#This Row],[Area Code]],Location!$B$1:$E$157,4,FALSE)</f>
        <v>Major Market</v>
      </c>
      <c r="R3378" s="56" t="str">
        <f>HLOOKUP(Coffee_data[[#This Row],[ProductId]],Product!$B$4:$O$7,2,FALSE)</f>
        <v>Decaf</v>
      </c>
      <c r="S3378" s="56" t="str">
        <f>HLOOKUP(Coffee_data[[#This Row],[ProductId]],Product!$B$4:$O$7,3,FALSE)</f>
        <v>Herbal Tea</v>
      </c>
      <c r="T3378" s="56" t="str">
        <f>HLOOKUP(Coffee_data[[#This Row],[ProductId]],Product!$B$4:$O$7,4,FALSE)</f>
        <v>Mint</v>
      </c>
    </row>
    <row r="3379" spans="1:20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42216</v>
      </c>
      <c r="O3379" s="19" t="str">
        <f>VLOOKUP(Coffee_data[[#This Row],[Area Code]],Location!$B$1:$E$157,2,FALSE)</f>
        <v>Illinois</v>
      </c>
      <c r="P3379" s="19" t="str">
        <f>VLOOKUP(Coffee_data[[#This Row],[Area Code]],Location!$B$1:$E$157,3,FALSE)</f>
        <v>Central</v>
      </c>
      <c r="Q3379" s="19" t="str">
        <f>VLOOKUP(Coffee_data[[#This Row],[Area Code]],Location!$B$1:$E$157,4,FALSE)</f>
        <v>Major Market</v>
      </c>
      <c r="R3379" s="56" t="str">
        <f>HLOOKUP(Coffee_data[[#This Row],[ProductId]],Product!$B$4:$O$7,2,FALSE)</f>
        <v>Regular</v>
      </c>
      <c r="S3379" s="56" t="str">
        <f>HLOOKUP(Coffee_data[[#This Row],[ProductId]],Product!$B$4:$O$7,3,FALSE)</f>
        <v>Tea</v>
      </c>
      <c r="T3379" s="56" t="str">
        <f>HLOOKUP(Coffee_data[[#This Row],[ProductId]],Product!$B$4:$O$7,4,FALSE)</f>
        <v>Darjeeling</v>
      </c>
    </row>
    <row r="3380" spans="1:20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28</v>
      </c>
      <c r="J3380">
        <v>70</v>
      </c>
      <c r="K3380">
        <v>122</v>
      </c>
      <c r="L3380">
        <v>815</v>
      </c>
      <c r="M3380">
        <v>12</v>
      </c>
      <c r="N3380" s="2">
        <v>42216</v>
      </c>
      <c r="O3380" s="19" t="str">
        <f>VLOOKUP(Coffee_data[[#This Row],[Area Code]],Location!$B$1:$E$157,2,FALSE)</f>
        <v>Illinois</v>
      </c>
      <c r="P3380" s="19" t="str">
        <f>VLOOKUP(Coffee_data[[#This Row],[Area Code]],Location!$B$1:$E$157,3,FALSE)</f>
        <v>Central</v>
      </c>
      <c r="Q3380" s="19" t="str">
        <f>VLOOKUP(Coffee_data[[#This Row],[Area Code]],Location!$B$1:$E$157,4,FALSE)</f>
        <v>Major Market</v>
      </c>
      <c r="R3380" s="56" t="str">
        <f>HLOOKUP(Coffee_data[[#This Row],[ProductId]],Product!$B$4:$O$7,2,FALSE)</f>
        <v>Regular</v>
      </c>
      <c r="S3380" s="56" t="str">
        <f>HLOOKUP(Coffee_data[[#This Row],[ProductId]],Product!$B$4:$O$7,3,FALSE)</f>
        <v>Tea</v>
      </c>
      <c r="T3380" s="56" t="str">
        <f>HLOOKUP(Coffee_data[[#This Row],[ProductId]],Product!$B$4:$O$7,4,FALSE)</f>
        <v>Earl Grey</v>
      </c>
    </row>
    <row r="3381" spans="1:20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187</v>
      </c>
      <c r="J3381">
        <v>290</v>
      </c>
      <c r="K3381">
        <v>488</v>
      </c>
      <c r="L3381">
        <v>224</v>
      </c>
      <c r="M3381">
        <v>2</v>
      </c>
      <c r="N3381" s="2">
        <v>42216</v>
      </c>
      <c r="O3381" s="19" t="str">
        <f>VLOOKUP(Coffee_data[[#This Row],[Area Code]],Location!$B$1:$E$157,2,FALSE)</f>
        <v>Illinois</v>
      </c>
      <c r="P3381" s="19" t="str">
        <f>VLOOKUP(Coffee_data[[#This Row],[Area Code]],Location!$B$1:$E$157,3,FALSE)</f>
        <v>Central</v>
      </c>
      <c r="Q3381" s="19" t="str">
        <f>VLOOKUP(Coffee_data[[#This Row],[Area Code]],Location!$B$1:$E$157,4,FALSE)</f>
        <v>Major Market</v>
      </c>
      <c r="R3381" s="56" t="str">
        <f>HLOOKUP(Coffee_data[[#This Row],[ProductId]],Product!$B$4:$O$7,2,FALSE)</f>
        <v>Regular</v>
      </c>
      <c r="S3381" s="56" t="str">
        <f>HLOOKUP(Coffee_data[[#This Row],[ProductId]],Product!$B$4:$O$7,3,FALSE)</f>
        <v>Coffee</v>
      </c>
      <c r="T3381" s="56" t="str">
        <f>HLOOKUP(Coffee_data[[#This Row],[ProductId]],Product!$B$4:$O$7,4,FALSE)</f>
        <v>Columbian</v>
      </c>
    </row>
    <row r="3382" spans="1:20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137</v>
      </c>
      <c r="J3382">
        <v>230</v>
      </c>
      <c r="K3382">
        <v>390</v>
      </c>
      <c r="L3382">
        <v>309</v>
      </c>
      <c r="M3382">
        <v>3</v>
      </c>
      <c r="N3382" s="2">
        <v>42216</v>
      </c>
      <c r="O3382" s="19" t="str">
        <f>VLOOKUP(Coffee_data[[#This Row],[Area Code]],Location!$B$1:$E$157,2,FALSE)</f>
        <v>Illinois</v>
      </c>
      <c r="P3382" s="19" t="str">
        <f>VLOOKUP(Coffee_data[[#This Row],[Area Code]],Location!$B$1:$E$157,3,FALSE)</f>
        <v>Central</v>
      </c>
      <c r="Q3382" s="19" t="str">
        <f>VLOOKUP(Coffee_data[[#This Row],[Area Code]],Location!$B$1:$E$157,4,FALSE)</f>
        <v>Major Market</v>
      </c>
      <c r="R3382" s="56" t="str">
        <f>HLOOKUP(Coffee_data[[#This Row],[ProductId]],Product!$B$4:$O$7,2,FALSE)</f>
        <v>Decaf</v>
      </c>
      <c r="S3382" s="56" t="str">
        <f>HLOOKUP(Coffee_data[[#This Row],[ProductId]],Product!$B$4:$O$7,3,FALSE)</f>
        <v>Coffee</v>
      </c>
      <c r="T3382" s="56" t="str">
        <f>HLOOKUP(Coffee_data[[#This Row],[ProductId]],Product!$B$4:$O$7,4,FALSE)</f>
        <v>Decaf Irish Cream</v>
      </c>
    </row>
    <row r="3383" spans="1:20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815</v>
      </c>
      <c r="L3383">
        <v>773</v>
      </c>
      <c r="M3383">
        <v>5</v>
      </c>
      <c r="N3383" s="2">
        <v>42216</v>
      </c>
      <c r="O3383" s="19" t="str">
        <f>VLOOKUP(Coffee_data[[#This Row],[Area Code]],Location!$B$1:$E$157,2,FALSE)</f>
        <v>Illinois</v>
      </c>
      <c r="P3383" s="19" t="str">
        <f>VLOOKUP(Coffee_data[[#This Row],[Area Code]],Location!$B$1:$E$157,3,FALSE)</f>
        <v>Central</v>
      </c>
      <c r="Q3383" s="19" t="str">
        <f>VLOOKUP(Coffee_data[[#This Row],[Area Code]],Location!$B$1:$E$157,4,FALSE)</f>
        <v>Major Market</v>
      </c>
      <c r="R3383" s="56" t="str">
        <f>HLOOKUP(Coffee_data[[#This Row],[ProductId]],Product!$B$4:$O$7,2,FALSE)</f>
        <v>Regular</v>
      </c>
      <c r="S3383" s="56" t="str">
        <f>HLOOKUP(Coffee_data[[#This Row],[ProductId]],Product!$B$4:$O$7,3,FALSE)</f>
        <v>Espresso</v>
      </c>
      <c r="T3383" s="56" t="str">
        <f>HLOOKUP(Coffee_data[[#This Row],[ProductId]],Product!$B$4:$O$7,4,FALSE)</f>
        <v>Caffe Mocha</v>
      </c>
    </row>
    <row r="3384" spans="1:20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227</v>
      </c>
      <c r="J3384">
        <v>320</v>
      </c>
      <c r="K3384">
        <v>620</v>
      </c>
      <c r="L3384">
        <v>847</v>
      </c>
      <c r="M3384">
        <v>6</v>
      </c>
      <c r="N3384" s="2">
        <v>42216</v>
      </c>
      <c r="O3384" s="19" t="str">
        <f>VLOOKUP(Coffee_data[[#This Row],[Area Code]],Location!$B$1:$E$157,2,FALSE)</f>
        <v>Illinois</v>
      </c>
      <c r="P3384" s="19" t="str">
        <f>VLOOKUP(Coffee_data[[#This Row],[Area Code]],Location!$B$1:$E$157,3,FALSE)</f>
        <v>Central</v>
      </c>
      <c r="Q3384" s="19" t="str">
        <f>VLOOKUP(Coffee_data[[#This Row],[Area Code]],Location!$B$1:$E$157,4,FALSE)</f>
        <v>Major Market</v>
      </c>
      <c r="R3384" s="56" t="str">
        <f>HLOOKUP(Coffee_data[[#This Row],[ProductId]],Product!$B$4:$O$7,2,FALSE)</f>
        <v>Decaf</v>
      </c>
      <c r="S3384" s="56" t="str">
        <f>HLOOKUP(Coffee_data[[#This Row],[ProductId]],Product!$B$4:$O$7,3,FALSE)</f>
        <v>Espresso</v>
      </c>
      <c r="T3384" s="56" t="str">
        <f>HLOOKUP(Coffee_data[[#This Row],[ProductId]],Product!$B$4:$O$7,4,FALSE)</f>
        <v>Decaf Espresso</v>
      </c>
    </row>
    <row r="3385" spans="1:20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592</v>
      </c>
      <c r="L3385">
        <v>515</v>
      </c>
      <c r="M3385">
        <v>8</v>
      </c>
      <c r="N3385" s="2">
        <v>42216</v>
      </c>
      <c r="O3385" s="19" t="str">
        <f>VLOOKUP(Coffee_data[[#This Row],[Area Code]],Location!$B$1:$E$157,2,FALSE)</f>
        <v>Iowa</v>
      </c>
      <c r="P3385" s="19" t="str">
        <f>VLOOKUP(Coffee_data[[#This Row],[Area Code]],Location!$B$1:$E$157,3,FALSE)</f>
        <v>Central</v>
      </c>
      <c r="Q3385" s="19" t="str">
        <f>VLOOKUP(Coffee_data[[#This Row],[Area Code]],Location!$B$1:$E$157,4,FALSE)</f>
        <v>Small Market</v>
      </c>
      <c r="R3385" s="56" t="str">
        <f>HLOOKUP(Coffee_data[[#This Row],[ProductId]],Product!$B$4:$O$7,2,FALSE)</f>
        <v>Decaf</v>
      </c>
      <c r="S3385" s="56" t="str">
        <f>HLOOKUP(Coffee_data[[#This Row],[ProductId]],Product!$B$4:$O$7,3,FALSE)</f>
        <v>Herbal Tea</v>
      </c>
      <c r="T3385" s="56" t="str">
        <f>HLOOKUP(Coffee_data[[#This Row],[ProductId]],Product!$B$4:$O$7,4,FALSE)</f>
        <v>Chamomile</v>
      </c>
    </row>
    <row r="3386" spans="1:20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158</v>
      </c>
      <c r="J3386">
        <v>200</v>
      </c>
      <c r="K3386">
        <v>330</v>
      </c>
      <c r="L3386">
        <v>515</v>
      </c>
      <c r="M3386">
        <v>9</v>
      </c>
      <c r="N3386" s="2">
        <v>42216</v>
      </c>
      <c r="O3386" s="19" t="str">
        <f>VLOOKUP(Coffee_data[[#This Row],[Area Code]],Location!$B$1:$E$157,2,FALSE)</f>
        <v>Iowa</v>
      </c>
      <c r="P3386" s="19" t="str">
        <f>VLOOKUP(Coffee_data[[#This Row],[Area Code]],Location!$B$1:$E$157,3,FALSE)</f>
        <v>Central</v>
      </c>
      <c r="Q3386" s="19" t="str">
        <f>VLOOKUP(Coffee_data[[#This Row],[Area Code]],Location!$B$1:$E$157,4,FALSE)</f>
        <v>Small Market</v>
      </c>
      <c r="R3386" s="56" t="str">
        <f>HLOOKUP(Coffee_data[[#This Row],[ProductId]],Product!$B$4:$O$7,2,FALSE)</f>
        <v>Decaf</v>
      </c>
      <c r="S3386" s="56" t="str">
        <f>HLOOKUP(Coffee_data[[#This Row],[ProductId]],Product!$B$4:$O$7,3,FALSE)</f>
        <v>Herbal Tea</v>
      </c>
      <c r="T3386" s="56" t="str">
        <f>HLOOKUP(Coffee_data[[#This Row],[ProductId]],Product!$B$4:$O$7,4,FALSE)</f>
        <v>Lemon</v>
      </c>
    </row>
    <row r="3387" spans="1:20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155</v>
      </c>
      <c r="J3387">
        <v>240</v>
      </c>
      <c r="K3387">
        <v>449</v>
      </c>
      <c r="L3387">
        <v>319</v>
      </c>
      <c r="M3387">
        <v>11</v>
      </c>
      <c r="N3387" s="2">
        <v>42216</v>
      </c>
      <c r="O3387" s="19" t="str">
        <f>VLOOKUP(Coffee_data[[#This Row],[Area Code]],Location!$B$1:$E$157,2,FALSE)</f>
        <v>Iowa</v>
      </c>
      <c r="P3387" s="19" t="str">
        <f>VLOOKUP(Coffee_data[[#This Row],[Area Code]],Location!$B$1:$E$157,3,FALSE)</f>
        <v>Central</v>
      </c>
      <c r="Q3387" s="19" t="str">
        <f>VLOOKUP(Coffee_data[[#This Row],[Area Code]],Location!$B$1:$E$157,4,FALSE)</f>
        <v>Small Market</v>
      </c>
      <c r="R3387" s="56" t="str">
        <f>HLOOKUP(Coffee_data[[#This Row],[ProductId]],Product!$B$4:$O$7,2,FALSE)</f>
        <v>Regular</v>
      </c>
      <c r="S3387" s="56" t="str">
        <f>HLOOKUP(Coffee_data[[#This Row],[ProductId]],Product!$B$4:$O$7,3,FALSE)</f>
        <v>Tea</v>
      </c>
      <c r="T3387" s="56" t="str">
        <f>HLOOKUP(Coffee_data[[#This Row],[ProductId]],Product!$B$4:$O$7,4,FALSE)</f>
        <v>Darjeeling</v>
      </c>
    </row>
    <row r="3388" spans="1:20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163</v>
      </c>
      <c r="J3388">
        <v>310</v>
      </c>
      <c r="K3388">
        <v>538</v>
      </c>
      <c r="L3388">
        <v>515</v>
      </c>
      <c r="M3388">
        <v>12</v>
      </c>
      <c r="N3388" s="2">
        <v>42216</v>
      </c>
      <c r="O3388" s="19" t="str">
        <f>VLOOKUP(Coffee_data[[#This Row],[Area Code]],Location!$B$1:$E$157,2,FALSE)</f>
        <v>Iowa</v>
      </c>
      <c r="P3388" s="19" t="str">
        <f>VLOOKUP(Coffee_data[[#This Row],[Area Code]],Location!$B$1:$E$157,3,FALSE)</f>
        <v>Central</v>
      </c>
      <c r="Q3388" s="19" t="str">
        <f>VLOOKUP(Coffee_data[[#This Row],[Area Code]],Location!$B$1:$E$157,4,FALSE)</f>
        <v>Small Market</v>
      </c>
      <c r="R3388" s="56" t="str">
        <f>HLOOKUP(Coffee_data[[#This Row],[ProductId]],Product!$B$4:$O$7,2,FALSE)</f>
        <v>Regular</v>
      </c>
      <c r="S3388" s="56" t="str">
        <f>HLOOKUP(Coffee_data[[#This Row],[ProductId]],Product!$B$4:$O$7,3,FALSE)</f>
        <v>Tea</v>
      </c>
      <c r="T3388" s="56" t="str">
        <f>HLOOKUP(Coffee_data[[#This Row],[ProductId]],Product!$B$4:$O$7,4,FALSE)</f>
        <v>Earl Grey</v>
      </c>
    </row>
    <row r="3389" spans="1:20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61</v>
      </c>
      <c r="L3389">
        <v>319</v>
      </c>
      <c r="M3389">
        <v>1</v>
      </c>
      <c r="N3389" s="2">
        <v>42216</v>
      </c>
      <c r="O3389" s="19" t="str">
        <f>VLOOKUP(Coffee_data[[#This Row],[Area Code]],Location!$B$1:$E$157,2,FALSE)</f>
        <v>Iowa</v>
      </c>
      <c r="P3389" s="19" t="str">
        <f>VLOOKUP(Coffee_data[[#This Row],[Area Code]],Location!$B$1:$E$157,3,FALSE)</f>
        <v>Central</v>
      </c>
      <c r="Q3389" s="19" t="str">
        <f>VLOOKUP(Coffee_data[[#This Row],[Area Code]],Location!$B$1:$E$157,4,FALSE)</f>
        <v>Small Market</v>
      </c>
      <c r="R3389" s="56" t="str">
        <f>HLOOKUP(Coffee_data[[#This Row],[ProductId]],Product!$B$4:$O$7,2,FALSE)</f>
        <v>Regular</v>
      </c>
      <c r="S3389" s="56" t="str">
        <f>HLOOKUP(Coffee_data[[#This Row],[ProductId]],Product!$B$4:$O$7,3,FALSE)</f>
        <v>Coffee</v>
      </c>
      <c r="T3389" s="56" t="str">
        <f>HLOOKUP(Coffee_data[[#This Row],[ProductId]],Product!$B$4:$O$7,4,FALSE)</f>
        <v>Amaretto</v>
      </c>
    </row>
    <row r="3390" spans="1:20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38</v>
      </c>
      <c r="J3390">
        <v>50</v>
      </c>
      <c r="K3390">
        <v>92</v>
      </c>
      <c r="L3390">
        <v>319</v>
      </c>
      <c r="M3390">
        <v>2</v>
      </c>
      <c r="N3390" s="2">
        <v>42216</v>
      </c>
      <c r="O3390" s="19" t="str">
        <f>VLOOKUP(Coffee_data[[#This Row],[Area Code]],Location!$B$1:$E$157,2,FALSE)</f>
        <v>Iowa</v>
      </c>
      <c r="P3390" s="19" t="str">
        <f>VLOOKUP(Coffee_data[[#This Row],[Area Code]],Location!$B$1:$E$157,3,FALSE)</f>
        <v>Central</v>
      </c>
      <c r="Q3390" s="19" t="str">
        <f>VLOOKUP(Coffee_data[[#This Row],[Area Code]],Location!$B$1:$E$157,4,FALSE)</f>
        <v>Small Market</v>
      </c>
      <c r="R3390" s="56" t="str">
        <f>HLOOKUP(Coffee_data[[#This Row],[ProductId]],Product!$B$4:$O$7,2,FALSE)</f>
        <v>Regular</v>
      </c>
      <c r="S3390" s="56" t="str">
        <f>HLOOKUP(Coffee_data[[#This Row],[ProductId]],Product!$B$4:$O$7,3,FALSE)</f>
        <v>Coffee</v>
      </c>
      <c r="T3390" s="56" t="str">
        <f>HLOOKUP(Coffee_data[[#This Row],[ProductId]],Product!$B$4:$O$7,4,FALSE)</f>
        <v>Columbian</v>
      </c>
    </row>
    <row r="3391" spans="1:20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33</v>
      </c>
      <c r="L3391">
        <v>641</v>
      </c>
      <c r="M3391">
        <v>3</v>
      </c>
      <c r="N3391" s="2">
        <v>42216</v>
      </c>
      <c r="O3391" s="19" t="str">
        <f>VLOOKUP(Coffee_data[[#This Row],[Area Code]],Location!$B$1:$E$157,2,FALSE)</f>
        <v>Iowa</v>
      </c>
      <c r="P3391" s="19" t="str">
        <f>VLOOKUP(Coffee_data[[#This Row],[Area Code]],Location!$B$1:$E$157,3,FALSE)</f>
        <v>Central</v>
      </c>
      <c r="Q3391" s="19" t="str">
        <f>VLOOKUP(Coffee_data[[#This Row],[Area Code]],Location!$B$1:$E$157,4,FALSE)</f>
        <v>Small Market</v>
      </c>
      <c r="R3391" s="56" t="str">
        <f>HLOOKUP(Coffee_data[[#This Row],[ProductId]],Product!$B$4:$O$7,2,FALSE)</f>
        <v>Decaf</v>
      </c>
      <c r="S3391" s="56" t="str">
        <f>HLOOKUP(Coffee_data[[#This Row],[ProductId]],Product!$B$4:$O$7,3,FALSE)</f>
        <v>Coffee</v>
      </c>
      <c r="T3391" s="56" t="str">
        <f>HLOOKUP(Coffee_data[[#This Row],[ProductId]],Product!$B$4:$O$7,4,FALSE)</f>
        <v>Decaf Irish Cream</v>
      </c>
    </row>
    <row r="3392" spans="1:20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42216</v>
      </c>
      <c r="O3392" s="19" t="str">
        <f>VLOOKUP(Coffee_data[[#This Row],[Area Code]],Location!$B$1:$E$157,2,FALSE)</f>
        <v>Iowa</v>
      </c>
      <c r="P3392" s="19" t="str">
        <f>VLOOKUP(Coffee_data[[#This Row],[Area Code]],Location!$B$1:$E$157,3,FALSE)</f>
        <v>Central</v>
      </c>
      <c r="Q3392" s="19" t="str">
        <f>VLOOKUP(Coffee_data[[#This Row],[Area Code]],Location!$B$1:$E$157,4,FALSE)</f>
        <v>Small Market</v>
      </c>
      <c r="R3392" s="56" t="str">
        <f>HLOOKUP(Coffee_data[[#This Row],[ProductId]],Product!$B$4:$O$7,2,FALSE)</f>
        <v>Regular</v>
      </c>
      <c r="S3392" s="56" t="str">
        <f>HLOOKUP(Coffee_data[[#This Row],[ProductId]],Product!$B$4:$O$7,3,FALSE)</f>
        <v>Espresso</v>
      </c>
      <c r="T3392" s="56" t="str">
        <f>HLOOKUP(Coffee_data[[#This Row],[ProductId]],Product!$B$4:$O$7,4,FALSE)</f>
        <v>Caffe Mocha</v>
      </c>
    </row>
    <row r="3393" spans="1:20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44</v>
      </c>
      <c r="L3393">
        <v>563</v>
      </c>
      <c r="M3393">
        <v>6</v>
      </c>
      <c r="N3393" s="2">
        <v>42216</v>
      </c>
      <c r="O3393" s="19" t="str">
        <f>VLOOKUP(Coffee_data[[#This Row],[Area Code]],Location!$B$1:$E$157,2,FALSE)</f>
        <v>Iowa</v>
      </c>
      <c r="P3393" s="19" t="str">
        <f>VLOOKUP(Coffee_data[[#This Row],[Area Code]],Location!$B$1:$E$157,3,FALSE)</f>
        <v>Central</v>
      </c>
      <c r="Q3393" s="19" t="str">
        <f>VLOOKUP(Coffee_data[[#This Row],[Area Code]],Location!$B$1:$E$157,4,FALSE)</f>
        <v>Small Market</v>
      </c>
      <c r="R3393" s="56" t="str">
        <f>HLOOKUP(Coffee_data[[#This Row],[ProductId]],Product!$B$4:$O$7,2,FALSE)</f>
        <v>Decaf</v>
      </c>
      <c r="S3393" s="56" t="str">
        <f>HLOOKUP(Coffee_data[[#This Row],[ProductId]],Product!$B$4:$O$7,3,FALSE)</f>
        <v>Espresso</v>
      </c>
      <c r="T3393" s="56" t="str">
        <f>HLOOKUP(Coffee_data[[#This Row],[ProductId]],Product!$B$4:$O$7,4,FALSE)</f>
        <v>Decaf Espresso</v>
      </c>
    </row>
    <row r="3394" spans="1:20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42</v>
      </c>
      <c r="J3394">
        <v>80</v>
      </c>
      <c r="K3394">
        <v>130</v>
      </c>
      <c r="L3394">
        <v>636</v>
      </c>
      <c r="M3394">
        <v>8</v>
      </c>
      <c r="N3394" s="2">
        <v>42216</v>
      </c>
      <c r="O3394" s="19" t="str">
        <f>VLOOKUP(Coffee_data[[#This Row],[Area Code]],Location!$B$1:$E$157,2,FALSE)</f>
        <v>Missouri</v>
      </c>
      <c r="P3394" s="19" t="str">
        <f>VLOOKUP(Coffee_data[[#This Row],[Area Code]],Location!$B$1:$E$157,3,FALSE)</f>
        <v>Central</v>
      </c>
      <c r="Q3394" s="19" t="str">
        <f>VLOOKUP(Coffee_data[[#This Row],[Area Code]],Location!$B$1:$E$157,4,FALSE)</f>
        <v>Small Market</v>
      </c>
      <c r="R3394" s="56" t="str">
        <f>HLOOKUP(Coffee_data[[#This Row],[ProductId]],Product!$B$4:$O$7,2,FALSE)</f>
        <v>Decaf</v>
      </c>
      <c r="S3394" s="56" t="str">
        <f>HLOOKUP(Coffee_data[[#This Row],[ProductId]],Product!$B$4:$O$7,3,FALSE)</f>
        <v>Herbal Tea</v>
      </c>
      <c r="T3394" s="56" t="str">
        <f>HLOOKUP(Coffee_data[[#This Row],[ProductId]],Product!$B$4:$O$7,4,FALSE)</f>
        <v>Chamomile</v>
      </c>
    </row>
    <row r="3395" spans="1:20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106</v>
      </c>
      <c r="J3395">
        <v>20</v>
      </c>
      <c r="K3395">
        <v>129</v>
      </c>
      <c r="L3395">
        <v>816</v>
      </c>
      <c r="M3395">
        <v>9</v>
      </c>
      <c r="N3395" s="2">
        <v>42216</v>
      </c>
      <c r="O3395" s="19" t="str">
        <f>VLOOKUP(Coffee_data[[#This Row],[Area Code]],Location!$B$1:$E$157,2,FALSE)</f>
        <v>Missouri</v>
      </c>
      <c r="P3395" s="19" t="str">
        <f>VLOOKUP(Coffee_data[[#This Row],[Area Code]],Location!$B$1:$E$157,3,FALSE)</f>
        <v>Central</v>
      </c>
      <c r="Q3395" s="19" t="str">
        <f>VLOOKUP(Coffee_data[[#This Row],[Area Code]],Location!$B$1:$E$157,4,FALSE)</f>
        <v>Small Market</v>
      </c>
      <c r="R3395" s="56" t="str">
        <f>HLOOKUP(Coffee_data[[#This Row],[ProductId]],Product!$B$4:$O$7,2,FALSE)</f>
        <v>Decaf</v>
      </c>
      <c r="S3395" s="56" t="str">
        <f>HLOOKUP(Coffee_data[[#This Row],[ProductId]],Product!$B$4:$O$7,3,FALSE)</f>
        <v>Herbal Tea</v>
      </c>
      <c r="T3395" s="56" t="str">
        <f>HLOOKUP(Coffee_data[[#This Row],[ProductId]],Product!$B$4:$O$7,4,FALSE)</f>
        <v>Lemon</v>
      </c>
    </row>
    <row r="3396" spans="1:20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19</v>
      </c>
      <c r="J3396">
        <v>60</v>
      </c>
      <c r="K3396">
        <v>79</v>
      </c>
      <c r="L3396">
        <v>573</v>
      </c>
      <c r="M3396">
        <v>11</v>
      </c>
      <c r="N3396" s="2">
        <v>42216</v>
      </c>
      <c r="O3396" s="19" t="str">
        <f>VLOOKUP(Coffee_data[[#This Row],[Area Code]],Location!$B$1:$E$157,2,FALSE)</f>
        <v>Missouri</v>
      </c>
      <c r="P3396" s="19" t="str">
        <f>VLOOKUP(Coffee_data[[#This Row],[Area Code]],Location!$B$1:$E$157,3,FALSE)</f>
        <v>Central</v>
      </c>
      <c r="Q3396" s="19" t="str">
        <f>VLOOKUP(Coffee_data[[#This Row],[Area Code]],Location!$B$1:$E$157,4,FALSE)</f>
        <v>Small Market</v>
      </c>
      <c r="R3396" s="56" t="str">
        <f>HLOOKUP(Coffee_data[[#This Row],[ProductId]],Product!$B$4:$O$7,2,FALSE)</f>
        <v>Regular</v>
      </c>
      <c r="S3396" s="56" t="str">
        <f>HLOOKUP(Coffee_data[[#This Row],[ProductId]],Product!$B$4:$O$7,3,FALSE)</f>
        <v>Tea</v>
      </c>
      <c r="T3396" s="56" t="str">
        <f>HLOOKUP(Coffee_data[[#This Row],[ProductId]],Product!$B$4:$O$7,4,FALSE)</f>
        <v>Darjeeling</v>
      </c>
    </row>
    <row r="3397" spans="1:20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38</v>
      </c>
      <c r="L3397">
        <v>314</v>
      </c>
      <c r="M3397">
        <v>12</v>
      </c>
      <c r="N3397" s="2">
        <v>42216</v>
      </c>
      <c r="O3397" s="19" t="str">
        <f>VLOOKUP(Coffee_data[[#This Row],[Area Code]],Location!$B$1:$E$157,2,FALSE)</f>
        <v>Missouri</v>
      </c>
      <c r="P3397" s="19" t="str">
        <f>VLOOKUP(Coffee_data[[#This Row],[Area Code]],Location!$B$1:$E$157,3,FALSE)</f>
        <v>Central</v>
      </c>
      <c r="Q3397" s="19" t="str">
        <f>VLOOKUP(Coffee_data[[#This Row],[Area Code]],Location!$B$1:$E$157,4,FALSE)</f>
        <v>Small Market</v>
      </c>
      <c r="R3397" s="56" t="str">
        <f>HLOOKUP(Coffee_data[[#This Row],[ProductId]],Product!$B$4:$O$7,2,FALSE)</f>
        <v>Regular</v>
      </c>
      <c r="S3397" s="56" t="str">
        <f>HLOOKUP(Coffee_data[[#This Row],[ProductId]],Product!$B$4:$O$7,3,FALSE)</f>
        <v>Tea</v>
      </c>
      <c r="T3397" s="56" t="str">
        <f>HLOOKUP(Coffee_data[[#This Row],[ProductId]],Product!$B$4:$O$7,4,FALSE)</f>
        <v>Earl Grey</v>
      </c>
    </row>
    <row r="3398" spans="1:20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42216</v>
      </c>
      <c r="O3398" s="19" t="str">
        <f>VLOOKUP(Coffee_data[[#This Row],[Area Code]],Location!$B$1:$E$157,2,FALSE)</f>
        <v>Missouri</v>
      </c>
      <c r="P3398" s="19" t="str">
        <f>VLOOKUP(Coffee_data[[#This Row],[Area Code]],Location!$B$1:$E$157,3,FALSE)</f>
        <v>Central</v>
      </c>
      <c r="Q3398" s="19" t="str">
        <f>VLOOKUP(Coffee_data[[#This Row],[Area Code]],Location!$B$1:$E$157,4,FALSE)</f>
        <v>Small Market</v>
      </c>
      <c r="R3398" s="56" t="str">
        <f>HLOOKUP(Coffee_data[[#This Row],[ProductId]],Product!$B$4:$O$7,2,FALSE)</f>
        <v>Regular</v>
      </c>
      <c r="S3398" s="56" t="str">
        <f>HLOOKUP(Coffee_data[[#This Row],[ProductId]],Product!$B$4:$O$7,3,FALSE)</f>
        <v>Tea</v>
      </c>
      <c r="T3398" s="56" t="str">
        <f>HLOOKUP(Coffee_data[[#This Row],[ProductId]],Product!$B$4:$O$7,4,FALSE)</f>
        <v>Green Tea</v>
      </c>
    </row>
    <row r="3399" spans="1:20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68</v>
      </c>
      <c r="J3399">
        <v>90</v>
      </c>
      <c r="K3399">
        <v>158</v>
      </c>
      <c r="L3399">
        <v>660</v>
      </c>
      <c r="M3399">
        <v>2</v>
      </c>
      <c r="N3399" s="2">
        <v>42216</v>
      </c>
      <c r="O3399" s="19" t="str">
        <f>VLOOKUP(Coffee_data[[#This Row],[Area Code]],Location!$B$1:$E$157,2,FALSE)</f>
        <v>Missouri</v>
      </c>
      <c r="P3399" s="19" t="str">
        <f>VLOOKUP(Coffee_data[[#This Row],[Area Code]],Location!$B$1:$E$157,3,FALSE)</f>
        <v>Central</v>
      </c>
      <c r="Q3399" s="19" t="str">
        <f>VLOOKUP(Coffee_data[[#This Row],[Area Code]],Location!$B$1:$E$157,4,FALSE)</f>
        <v>Small Market</v>
      </c>
      <c r="R3399" s="56" t="str">
        <f>HLOOKUP(Coffee_data[[#This Row],[ProductId]],Product!$B$4:$O$7,2,FALSE)</f>
        <v>Regular</v>
      </c>
      <c r="S3399" s="56" t="str">
        <f>HLOOKUP(Coffee_data[[#This Row],[ProductId]],Product!$B$4:$O$7,3,FALSE)</f>
        <v>Coffee</v>
      </c>
      <c r="T3399" s="56" t="str">
        <f>HLOOKUP(Coffee_data[[#This Row],[ProductId]],Product!$B$4:$O$7,4,FALSE)</f>
        <v>Columbian</v>
      </c>
    </row>
    <row r="3400" spans="1:20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42216</v>
      </c>
      <c r="O3400" s="19" t="str">
        <f>VLOOKUP(Coffee_data[[#This Row],[Area Code]],Location!$B$1:$E$157,2,FALSE)</f>
        <v>Missouri</v>
      </c>
      <c r="P3400" s="19" t="str">
        <f>VLOOKUP(Coffee_data[[#This Row],[Area Code]],Location!$B$1:$E$157,3,FALSE)</f>
        <v>Central</v>
      </c>
      <c r="Q3400" s="19" t="str">
        <f>VLOOKUP(Coffee_data[[#This Row],[Area Code]],Location!$B$1:$E$157,4,FALSE)</f>
        <v>Small Market</v>
      </c>
      <c r="R3400" s="56" t="str">
        <f>HLOOKUP(Coffee_data[[#This Row],[ProductId]],Product!$B$4:$O$7,2,FALSE)</f>
        <v>Decaf</v>
      </c>
      <c r="S3400" s="56" t="str">
        <f>HLOOKUP(Coffee_data[[#This Row],[ProductId]],Product!$B$4:$O$7,3,FALSE)</f>
        <v>Coffee</v>
      </c>
      <c r="T3400" s="56" t="str">
        <f>HLOOKUP(Coffee_data[[#This Row],[ProductId]],Product!$B$4:$O$7,4,FALSE)</f>
        <v>Decaf Irish Cream</v>
      </c>
    </row>
    <row r="3401" spans="1:20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25</v>
      </c>
      <c r="J3401">
        <v>60</v>
      </c>
      <c r="K3401">
        <v>85</v>
      </c>
      <c r="L3401">
        <v>636</v>
      </c>
      <c r="M3401">
        <v>5</v>
      </c>
      <c r="N3401" s="2">
        <v>42216</v>
      </c>
      <c r="O3401" s="19" t="str">
        <f>VLOOKUP(Coffee_data[[#This Row],[Area Code]],Location!$B$1:$E$157,2,FALSE)</f>
        <v>Missouri</v>
      </c>
      <c r="P3401" s="19" t="str">
        <f>VLOOKUP(Coffee_data[[#This Row],[Area Code]],Location!$B$1:$E$157,3,FALSE)</f>
        <v>Central</v>
      </c>
      <c r="Q3401" s="19" t="str">
        <f>VLOOKUP(Coffee_data[[#This Row],[Area Code]],Location!$B$1:$E$157,4,FALSE)</f>
        <v>Small Market</v>
      </c>
      <c r="R3401" s="56" t="str">
        <f>HLOOKUP(Coffee_data[[#This Row],[ProductId]],Product!$B$4:$O$7,2,FALSE)</f>
        <v>Regular</v>
      </c>
      <c r="S3401" s="56" t="str">
        <f>HLOOKUP(Coffee_data[[#This Row],[ProductId]],Product!$B$4:$O$7,3,FALSE)</f>
        <v>Espresso</v>
      </c>
      <c r="T3401" s="56" t="str">
        <f>HLOOKUP(Coffee_data[[#This Row],[ProductId]],Product!$B$4:$O$7,4,FALSE)</f>
        <v>Caffe Mocha</v>
      </c>
    </row>
    <row r="3402" spans="1:20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96</v>
      </c>
      <c r="L3402">
        <v>573</v>
      </c>
      <c r="M3402">
        <v>6</v>
      </c>
      <c r="N3402" s="2">
        <v>42216</v>
      </c>
      <c r="O3402" s="19" t="str">
        <f>VLOOKUP(Coffee_data[[#This Row],[Area Code]],Location!$B$1:$E$157,2,FALSE)</f>
        <v>Missouri</v>
      </c>
      <c r="P3402" s="19" t="str">
        <f>VLOOKUP(Coffee_data[[#This Row],[Area Code]],Location!$B$1:$E$157,3,FALSE)</f>
        <v>Central</v>
      </c>
      <c r="Q3402" s="19" t="str">
        <f>VLOOKUP(Coffee_data[[#This Row],[Area Code]],Location!$B$1:$E$157,4,FALSE)</f>
        <v>Small Market</v>
      </c>
      <c r="R3402" s="56" t="str">
        <f>HLOOKUP(Coffee_data[[#This Row],[ProductId]],Product!$B$4:$O$7,2,FALSE)</f>
        <v>Decaf</v>
      </c>
      <c r="S3402" s="56" t="str">
        <f>HLOOKUP(Coffee_data[[#This Row],[ProductId]],Product!$B$4:$O$7,3,FALSE)</f>
        <v>Espresso</v>
      </c>
      <c r="T3402" s="56" t="str">
        <f>HLOOKUP(Coffee_data[[#This Row],[ProductId]],Product!$B$4:$O$7,4,FALSE)</f>
        <v>Decaf Espresso</v>
      </c>
    </row>
    <row r="3403" spans="1:20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38</v>
      </c>
      <c r="L3403">
        <v>513</v>
      </c>
      <c r="M3403">
        <v>8</v>
      </c>
      <c r="N3403" s="2">
        <v>42216</v>
      </c>
      <c r="O3403" s="19" t="str">
        <f>VLOOKUP(Coffee_data[[#This Row],[Area Code]],Location!$B$1:$E$157,2,FALSE)</f>
        <v>Ohio</v>
      </c>
      <c r="P3403" s="19" t="str">
        <f>VLOOKUP(Coffee_data[[#This Row],[Area Code]],Location!$B$1:$E$157,3,FALSE)</f>
        <v>Central</v>
      </c>
      <c r="Q3403" s="19" t="str">
        <f>VLOOKUP(Coffee_data[[#This Row],[Area Code]],Location!$B$1:$E$157,4,FALSE)</f>
        <v>Major Market</v>
      </c>
      <c r="R3403" s="56" t="str">
        <f>HLOOKUP(Coffee_data[[#This Row],[ProductId]],Product!$B$4:$O$7,2,FALSE)</f>
        <v>Decaf</v>
      </c>
      <c r="S3403" s="56" t="str">
        <f>HLOOKUP(Coffee_data[[#This Row],[ProductId]],Product!$B$4:$O$7,3,FALSE)</f>
        <v>Herbal Tea</v>
      </c>
      <c r="T3403" s="56" t="str">
        <f>HLOOKUP(Coffee_data[[#This Row],[ProductId]],Product!$B$4:$O$7,4,FALSE)</f>
        <v>Chamomile</v>
      </c>
    </row>
    <row r="3404" spans="1:20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42216</v>
      </c>
      <c r="O3404" s="19" t="str">
        <f>VLOOKUP(Coffee_data[[#This Row],[Area Code]],Location!$B$1:$E$157,2,FALSE)</f>
        <v>Ohio</v>
      </c>
      <c r="P3404" s="19" t="str">
        <f>VLOOKUP(Coffee_data[[#This Row],[Area Code]],Location!$B$1:$E$157,3,FALSE)</f>
        <v>Central</v>
      </c>
      <c r="Q3404" s="19" t="str">
        <f>VLOOKUP(Coffee_data[[#This Row],[Area Code]],Location!$B$1:$E$157,4,FALSE)</f>
        <v>Major Market</v>
      </c>
      <c r="R3404" s="56" t="str">
        <f>HLOOKUP(Coffee_data[[#This Row],[ProductId]],Product!$B$4:$O$7,2,FALSE)</f>
        <v>Decaf</v>
      </c>
      <c r="S3404" s="56" t="str">
        <f>HLOOKUP(Coffee_data[[#This Row],[ProductId]],Product!$B$4:$O$7,3,FALSE)</f>
        <v>Herbal Tea</v>
      </c>
      <c r="T3404" s="56" t="str">
        <f>HLOOKUP(Coffee_data[[#This Row],[ProductId]],Product!$B$4:$O$7,4,FALSE)</f>
        <v>Lemon</v>
      </c>
    </row>
    <row r="3405" spans="1:20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101</v>
      </c>
      <c r="J3405">
        <v>160</v>
      </c>
      <c r="K3405">
        <v>239</v>
      </c>
      <c r="L3405">
        <v>614</v>
      </c>
      <c r="M3405">
        <v>11</v>
      </c>
      <c r="N3405" s="2">
        <v>42216</v>
      </c>
      <c r="O3405" s="19" t="str">
        <f>VLOOKUP(Coffee_data[[#This Row],[Area Code]],Location!$B$1:$E$157,2,FALSE)</f>
        <v>Ohio</v>
      </c>
      <c r="P3405" s="19" t="str">
        <f>VLOOKUP(Coffee_data[[#This Row],[Area Code]],Location!$B$1:$E$157,3,FALSE)</f>
        <v>Central</v>
      </c>
      <c r="Q3405" s="19" t="str">
        <f>VLOOKUP(Coffee_data[[#This Row],[Area Code]],Location!$B$1:$E$157,4,FALSE)</f>
        <v>Major Market</v>
      </c>
      <c r="R3405" s="56" t="str">
        <f>HLOOKUP(Coffee_data[[#This Row],[ProductId]],Product!$B$4:$O$7,2,FALSE)</f>
        <v>Regular</v>
      </c>
      <c r="S3405" s="56" t="str">
        <f>HLOOKUP(Coffee_data[[#This Row],[ProductId]],Product!$B$4:$O$7,3,FALSE)</f>
        <v>Tea</v>
      </c>
      <c r="T3405" s="56" t="str">
        <f>HLOOKUP(Coffee_data[[#This Row],[ProductId]],Product!$B$4:$O$7,4,FALSE)</f>
        <v>Darjeeling</v>
      </c>
    </row>
    <row r="3406" spans="1:20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78</v>
      </c>
      <c r="J3406">
        <v>150</v>
      </c>
      <c r="K3406">
        <v>252</v>
      </c>
      <c r="L3406">
        <v>419</v>
      </c>
      <c r="M3406">
        <v>12</v>
      </c>
      <c r="N3406" s="2">
        <v>42216</v>
      </c>
      <c r="O3406" s="19" t="str">
        <f>VLOOKUP(Coffee_data[[#This Row],[Area Code]],Location!$B$1:$E$157,2,FALSE)</f>
        <v>Ohio</v>
      </c>
      <c r="P3406" s="19" t="str">
        <f>VLOOKUP(Coffee_data[[#This Row],[Area Code]],Location!$B$1:$E$157,3,FALSE)</f>
        <v>Central</v>
      </c>
      <c r="Q3406" s="19" t="str">
        <f>VLOOKUP(Coffee_data[[#This Row],[Area Code]],Location!$B$1:$E$157,4,FALSE)</f>
        <v>Major Market</v>
      </c>
      <c r="R3406" s="56" t="str">
        <f>HLOOKUP(Coffee_data[[#This Row],[ProductId]],Product!$B$4:$O$7,2,FALSE)</f>
        <v>Regular</v>
      </c>
      <c r="S3406" s="56" t="str">
        <f>HLOOKUP(Coffee_data[[#This Row],[ProductId]],Product!$B$4:$O$7,3,FALSE)</f>
        <v>Tea</v>
      </c>
      <c r="T3406" s="56" t="str">
        <f>HLOOKUP(Coffee_data[[#This Row],[ProductId]],Product!$B$4:$O$7,4,FALSE)</f>
        <v>Earl Grey</v>
      </c>
    </row>
    <row r="3407" spans="1:20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44</v>
      </c>
      <c r="J3407">
        <v>70</v>
      </c>
      <c r="K3407">
        <v>126</v>
      </c>
      <c r="L3407">
        <v>216</v>
      </c>
      <c r="M3407">
        <v>6</v>
      </c>
      <c r="N3407" s="2">
        <v>42216</v>
      </c>
      <c r="O3407" s="19" t="str">
        <f>VLOOKUP(Coffee_data[[#This Row],[Area Code]],Location!$B$1:$E$157,2,FALSE)</f>
        <v>Ohio</v>
      </c>
      <c r="P3407" s="19" t="str">
        <f>VLOOKUP(Coffee_data[[#This Row],[Area Code]],Location!$B$1:$E$157,3,FALSE)</f>
        <v>Central</v>
      </c>
      <c r="Q3407" s="19" t="str">
        <f>VLOOKUP(Coffee_data[[#This Row],[Area Code]],Location!$B$1:$E$157,4,FALSE)</f>
        <v>Major Market</v>
      </c>
      <c r="R3407" s="56" t="str">
        <f>HLOOKUP(Coffee_data[[#This Row],[ProductId]],Product!$B$4:$O$7,2,FALSE)</f>
        <v>Decaf</v>
      </c>
      <c r="S3407" s="56" t="str">
        <f>HLOOKUP(Coffee_data[[#This Row],[ProductId]],Product!$B$4:$O$7,3,FALSE)</f>
        <v>Espresso</v>
      </c>
      <c r="T3407" s="56" t="str">
        <f>HLOOKUP(Coffee_data[[#This Row],[ProductId]],Product!$B$4:$O$7,4,FALSE)</f>
        <v>Decaf Espresso</v>
      </c>
    </row>
    <row r="3408" spans="1:20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42216</v>
      </c>
      <c r="O3408" s="19" t="str">
        <f>VLOOKUP(Coffee_data[[#This Row],[Area Code]],Location!$B$1:$E$157,2,FALSE)</f>
        <v>Ohio</v>
      </c>
      <c r="P3408" s="19" t="str">
        <f>VLOOKUP(Coffee_data[[#This Row],[Area Code]],Location!$B$1:$E$157,3,FALSE)</f>
        <v>Central</v>
      </c>
      <c r="Q3408" s="19" t="str">
        <f>VLOOKUP(Coffee_data[[#This Row],[Area Code]],Location!$B$1:$E$157,4,FALSE)</f>
        <v>Major Market</v>
      </c>
      <c r="R3408" s="56" t="str">
        <f>HLOOKUP(Coffee_data[[#This Row],[ProductId]],Product!$B$4:$O$7,2,FALSE)</f>
        <v>Regular</v>
      </c>
      <c r="S3408" s="56" t="str">
        <f>HLOOKUP(Coffee_data[[#This Row],[ProductId]],Product!$B$4:$O$7,3,FALSE)</f>
        <v>Coffee</v>
      </c>
      <c r="T3408" s="56" t="str">
        <f>HLOOKUP(Coffee_data[[#This Row],[ProductId]],Product!$B$4:$O$7,4,FALSE)</f>
        <v>Amaretto</v>
      </c>
    </row>
    <row r="3409" spans="1:20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32</v>
      </c>
      <c r="J3409">
        <v>50</v>
      </c>
      <c r="K3409">
        <v>78</v>
      </c>
      <c r="L3409">
        <v>330</v>
      </c>
      <c r="M3409">
        <v>2</v>
      </c>
      <c r="N3409" s="2">
        <v>42216</v>
      </c>
      <c r="O3409" s="19" t="str">
        <f>VLOOKUP(Coffee_data[[#This Row],[Area Code]],Location!$B$1:$E$157,2,FALSE)</f>
        <v>Ohio</v>
      </c>
      <c r="P3409" s="19" t="str">
        <f>VLOOKUP(Coffee_data[[#This Row],[Area Code]],Location!$B$1:$E$157,3,FALSE)</f>
        <v>Central</v>
      </c>
      <c r="Q3409" s="19" t="str">
        <f>VLOOKUP(Coffee_data[[#This Row],[Area Code]],Location!$B$1:$E$157,4,FALSE)</f>
        <v>Major Market</v>
      </c>
      <c r="R3409" s="56" t="str">
        <f>HLOOKUP(Coffee_data[[#This Row],[ProductId]],Product!$B$4:$O$7,2,FALSE)</f>
        <v>Regular</v>
      </c>
      <c r="S3409" s="56" t="str">
        <f>HLOOKUP(Coffee_data[[#This Row],[ProductId]],Product!$B$4:$O$7,3,FALSE)</f>
        <v>Coffee</v>
      </c>
      <c r="T3409" s="56" t="str">
        <f>HLOOKUP(Coffee_data[[#This Row],[ProductId]],Product!$B$4:$O$7,4,FALSE)</f>
        <v>Columbian</v>
      </c>
    </row>
    <row r="3410" spans="1:20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87</v>
      </c>
      <c r="L3410">
        <v>513</v>
      </c>
      <c r="M3410">
        <v>3</v>
      </c>
      <c r="N3410" s="2">
        <v>42216</v>
      </c>
      <c r="O3410" s="19" t="str">
        <f>VLOOKUP(Coffee_data[[#This Row],[Area Code]],Location!$B$1:$E$157,2,FALSE)</f>
        <v>Ohio</v>
      </c>
      <c r="P3410" s="19" t="str">
        <f>VLOOKUP(Coffee_data[[#This Row],[Area Code]],Location!$B$1:$E$157,3,FALSE)</f>
        <v>Central</v>
      </c>
      <c r="Q3410" s="19" t="str">
        <f>VLOOKUP(Coffee_data[[#This Row],[Area Code]],Location!$B$1:$E$157,4,FALSE)</f>
        <v>Major Market</v>
      </c>
      <c r="R3410" s="56" t="str">
        <f>HLOOKUP(Coffee_data[[#This Row],[ProductId]],Product!$B$4:$O$7,2,FALSE)</f>
        <v>Decaf</v>
      </c>
      <c r="S3410" s="56" t="str">
        <f>HLOOKUP(Coffee_data[[#This Row],[ProductId]],Product!$B$4:$O$7,3,FALSE)</f>
        <v>Coffee</v>
      </c>
      <c r="T3410" s="56" t="str">
        <f>HLOOKUP(Coffee_data[[#This Row],[ProductId]],Product!$B$4:$O$7,4,FALSE)</f>
        <v>Decaf Irish Cream</v>
      </c>
    </row>
    <row r="3411" spans="1:20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144</v>
      </c>
      <c r="J3411">
        <v>180</v>
      </c>
      <c r="K3411">
        <v>345</v>
      </c>
      <c r="L3411">
        <v>513</v>
      </c>
      <c r="M3411">
        <v>5</v>
      </c>
      <c r="N3411" s="2">
        <v>42216</v>
      </c>
      <c r="O3411" s="19" t="str">
        <f>VLOOKUP(Coffee_data[[#This Row],[Area Code]],Location!$B$1:$E$157,2,FALSE)</f>
        <v>Ohio</v>
      </c>
      <c r="P3411" s="19" t="str">
        <f>VLOOKUP(Coffee_data[[#This Row],[Area Code]],Location!$B$1:$E$157,3,FALSE)</f>
        <v>Central</v>
      </c>
      <c r="Q3411" s="19" t="str">
        <f>VLOOKUP(Coffee_data[[#This Row],[Area Code]],Location!$B$1:$E$157,4,FALSE)</f>
        <v>Major Market</v>
      </c>
      <c r="R3411" s="56" t="str">
        <f>HLOOKUP(Coffee_data[[#This Row],[ProductId]],Product!$B$4:$O$7,2,FALSE)</f>
        <v>Regular</v>
      </c>
      <c r="S3411" s="56" t="str">
        <f>HLOOKUP(Coffee_data[[#This Row],[ProductId]],Product!$B$4:$O$7,3,FALSE)</f>
        <v>Espresso</v>
      </c>
      <c r="T3411" s="56" t="str">
        <f>HLOOKUP(Coffee_data[[#This Row],[ProductId]],Product!$B$4:$O$7,4,FALSE)</f>
        <v>Caffe Mocha</v>
      </c>
    </row>
    <row r="3412" spans="1:20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48</v>
      </c>
      <c r="J3412">
        <v>70</v>
      </c>
      <c r="K3412">
        <v>110</v>
      </c>
      <c r="L3412">
        <v>414</v>
      </c>
      <c r="M3412">
        <v>8</v>
      </c>
      <c r="N3412" s="2">
        <v>42216</v>
      </c>
      <c r="O3412" s="19" t="str">
        <f>VLOOKUP(Coffee_data[[#This Row],[Area Code]],Location!$B$1:$E$157,2,FALSE)</f>
        <v>Wisconsin</v>
      </c>
      <c r="P3412" s="19" t="str">
        <f>VLOOKUP(Coffee_data[[#This Row],[Area Code]],Location!$B$1:$E$157,3,FALSE)</f>
        <v>Central</v>
      </c>
      <c r="Q3412" s="19" t="str">
        <f>VLOOKUP(Coffee_data[[#This Row],[Area Code]],Location!$B$1:$E$157,4,FALSE)</f>
        <v>Small Market</v>
      </c>
      <c r="R3412" s="56" t="str">
        <f>HLOOKUP(Coffee_data[[#This Row],[ProductId]],Product!$B$4:$O$7,2,FALSE)</f>
        <v>Decaf</v>
      </c>
      <c r="S3412" s="56" t="str">
        <f>HLOOKUP(Coffee_data[[#This Row],[ProductId]],Product!$B$4:$O$7,3,FALSE)</f>
        <v>Herbal Tea</v>
      </c>
      <c r="T3412" s="56" t="str">
        <f>HLOOKUP(Coffee_data[[#This Row],[ProductId]],Product!$B$4:$O$7,4,FALSE)</f>
        <v>Chamomile</v>
      </c>
    </row>
    <row r="3413" spans="1:20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41</v>
      </c>
      <c r="J3413">
        <v>80</v>
      </c>
      <c r="K3413">
        <v>121</v>
      </c>
      <c r="L3413">
        <v>262</v>
      </c>
      <c r="M3413">
        <v>9</v>
      </c>
      <c r="N3413" s="2">
        <v>42216</v>
      </c>
      <c r="O3413" s="19" t="str">
        <f>VLOOKUP(Coffee_data[[#This Row],[Area Code]],Location!$B$1:$E$157,2,FALSE)</f>
        <v>Wisconsin</v>
      </c>
      <c r="P3413" s="19" t="str">
        <f>VLOOKUP(Coffee_data[[#This Row],[Area Code]],Location!$B$1:$E$157,3,FALSE)</f>
        <v>Central</v>
      </c>
      <c r="Q3413" s="19" t="str">
        <f>VLOOKUP(Coffee_data[[#This Row],[Area Code]],Location!$B$1:$E$157,4,FALSE)</f>
        <v>Small Market</v>
      </c>
      <c r="R3413" s="56" t="str">
        <f>HLOOKUP(Coffee_data[[#This Row],[ProductId]],Product!$B$4:$O$7,2,FALSE)</f>
        <v>Decaf</v>
      </c>
      <c r="S3413" s="56" t="str">
        <f>HLOOKUP(Coffee_data[[#This Row],[ProductId]],Product!$B$4:$O$7,3,FALSE)</f>
        <v>Herbal Tea</v>
      </c>
      <c r="T3413" s="56" t="str">
        <f>HLOOKUP(Coffee_data[[#This Row],[ProductId]],Product!$B$4:$O$7,4,FALSE)</f>
        <v>Lemon</v>
      </c>
    </row>
    <row r="3414" spans="1:20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19</v>
      </c>
      <c r="J3414">
        <v>40</v>
      </c>
      <c r="K3414">
        <v>70</v>
      </c>
      <c r="L3414">
        <v>715</v>
      </c>
      <c r="M3414">
        <v>11</v>
      </c>
      <c r="N3414" s="2">
        <v>42216</v>
      </c>
      <c r="O3414" s="19" t="str">
        <f>VLOOKUP(Coffee_data[[#This Row],[Area Code]],Location!$B$1:$E$157,2,FALSE)</f>
        <v>Wisconsin</v>
      </c>
      <c r="P3414" s="19" t="str">
        <f>VLOOKUP(Coffee_data[[#This Row],[Area Code]],Location!$B$1:$E$157,3,FALSE)</f>
        <v>Central</v>
      </c>
      <c r="Q3414" s="19" t="str">
        <f>VLOOKUP(Coffee_data[[#This Row],[Area Code]],Location!$B$1:$E$157,4,FALSE)</f>
        <v>Small Market</v>
      </c>
      <c r="R3414" s="56" t="str">
        <f>HLOOKUP(Coffee_data[[#This Row],[ProductId]],Product!$B$4:$O$7,2,FALSE)</f>
        <v>Regular</v>
      </c>
      <c r="S3414" s="56" t="str">
        <f>HLOOKUP(Coffee_data[[#This Row],[ProductId]],Product!$B$4:$O$7,3,FALSE)</f>
        <v>Tea</v>
      </c>
      <c r="T3414" s="56" t="str">
        <f>HLOOKUP(Coffee_data[[#This Row],[ProductId]],Product!$B$4:$O$7,4,FALSE)</f>
        <v>Darjeeling</v>
      </c>
    </row>
    <row r="3415" spans="1:20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18</v>
      </c>
      <c r="J3415">
        <v>60</v>
      </c>
      <c r="K3415">
        <v>102</v>
      </c>
      <c r="L3415">
        <v>715</v>
      </c>
      <c r="M3415">
        <v>12</v>
      </c>
      <c r="N3415" s="2">
        <v>42216</v>
      </c>
      <c r="O3415" s="19" t="str">
        <f>VLOOKUP(Coffee_data[[#This Row],[Area Code]],Location!$B$1:$E$157,2,FALSE)</f>
        <v>Wisconsin</v>
      </c>
      <c r="P3415" s="19" t="str">
        <f>VLOOKUP(Coffee_data[[#This Row],[Area Code]],Location!$B$1:$E$157,3,FALSE)</f>
        <v>Central</v>
      </c>
      <c r="Q3415" s="19" t="str">
        <f>VLOOKUP(Coffee_data[[#This Row],[Area Code]],Location!$B$1:$E$157,4,FALSE)</f>
        <v>Small Market</v>
      </c>
      <c r="R3415" s="56" t="str">
        <f>HLOOKUP(Coffee_data[[#This Row],[ProductId]],Product!$B$4:$O$7,2,FALSE)</f>
        <v>Regular</v>
      </c>
      <c r="S3415" s="56" t="str">
        <f>HLOOKUP(Coffee_data[[#This Row],[ProductId]],Product!$B$4:$O$7,3,FALSE)</f>
        <v>Tea</v>
      </c>
      <c r="T3415" s="56" t="str">
        <f>HLOOKUP(Coffee_data[[#This Row],[ProductId]],Product!$B$4:$O$7,4,FALSE)</f>
        <v>Earl Grey</v>
      </c>
    </row>
    <row r="3416" spans="1:20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36</v>
      </c>
      <c r="J3416">
        <v>50</v>
      </c>
      <c r="K3416">
        <v>86</v>
      </c>
      <c r="L3416">
        <v>262</v>
      </c>
      <c r="M3416">
        <v>6</v>
      </c>
      <c r="N3416" s="2">
        <v>42216</v>
      </c>
      <c r="O3416" s="19" t="str">
        <f>VLOOKUP(Coffee_data[[#This Row],[Area Code]],Location!$B$1:$E$157,2,FALSE)</f>
        <v>Wisconsin</v>
      </c>
      <c r="P3416" s="19" t="str">
        <f>VLOOKUP(Coffee_data[[#This Row],[Area Code]],Location!$B$1:$E$157,3,FALSE)</f>
        <v>Central</v>
      </c>
      <c r="Q3416" s="19" t="str">
        <f>VLOOKUP(Coffee_data[[#This Row],[Area Code]],Location!$B$1:$E$157,4,FALSE)</f>
        <v>Small Market</v>
      </c>
      <c r="R3416" s="56" t="str">
        <f>HLOOKUP(Coffee_data[[#This Row],[ProductId]],Product!$B$4:$O$7,2,FALSE)</f>
        <v>Decaf</v>
      </c>
      <c r="S3416" s="56" t="str">
        <f>HLOOKUP(Coffee_data[[#This Row],[ProductId]],Product!$B$4:$O$7,3,FALSE)</f>
        <v>Espresso</v>
      </c>
      <c r="T3416" s="56" t="str">
        <f>HLOOKUP(Coffee_data[[#This Row],[ProductId]],Product!$B$4:$O$7,4,FALSE)</f>
        <v>Decaf Espresso</v>
      </c>
    </row>
    <row r="3417" spans="1:20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59</v>
      </c>
      <c r="J3417">
        <v>80</v>
      </c>
      <c r="K3417">
        <v>141</v>
      </c>
      <c r="L3417">
        <v>414</v>
      </c>
      <c r="M3417">
        <v>1</v>
      </c>
      <c r="N3417" s="2">
        <v>42216</v>
      </c>
      <c r="O3417" s="19" t="str">
        <f>VLOOKUP(Coffee_data[[#This Row],[Area Code]],Location!$B$1:$E$157,2,FALSE)</f>
        <v>Wisconsin</v>
      </c>
      <c r="P3417" s="19" t="str">
        <f>VLOOKUP(Coffee_data[[#This Row],[Area Code]],Location!$B$1:$E$157,3,FALSE)</f>
        <v>Central</v>
      </c>
      <c r="Q3417" s="19" t="str">
        <f>VLOOKUP(Coffee_data[[#This Row],[Area Code]],Location!$B$1:$E$157,4,FALSE)</f>
        <v>Small Market</v>
      </c>
      <c r="R3417" s="56" t="str">
        <f>HLOOKUP(Coffee_data[[#This Row],[ProductId]],Product!$B$4:$O$7,2,FALSE)</f>
        <v>Regular</v>
      </c>
      <c r="S3417" s="56" t="str">
        <f>HLOOKUP(Coffee_data[[#This Row],[ProductId]],Product!$B$4:$O$7,3,FALSE)</f>
        <v>Coffee</v>
      </c>
      <c r="T3417" s="56" t="str">
        <f>HLOOKUP(Coffee_data[[#This Row],[ProductId]],Product!$B$4:$O$7,4,FALSE)</f>
        <v>Amaretto</v>
      </c>
    </row>
    <row r="3418" spans="1:20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147</v>
      </c>
      <c r="J3418">
        <v>190</v>
      </c>
      <c r="K3418">
        <v>332</v>
      </c>
      <c r="L3418">
        <v>920</v>
      </c>
      <c r="M3418">
        <v>2</v>
      </c>
      <c r="N3418" s="2">
        <v>42216</v>
      </c>
      <c r="O3418" s="19" t="str">
        <f>VLOOKUP(Coffee_data[[#This Row],[Area Code]],Location!$B$1:$E$157,2,FALSE)</f>
        <v>Wisconsin</v>
      </c>
      <c r="P3418" s="19" t="str">
        <f>VLOOKUP(Coffee_data[[#This Row],[Area Code]],Location!$B$1:$E$157,3,FALSE)</f>
        <v>Central</v>
      </c>
      <c r="Q3418" s="19" t="str">
        <f>VLOOKUP(Coffee_data[[#This Row],[Area Code]],Location!$B$1:$E$157,4,FALSE)</f>
        <v>Small Market</v>
      </c>
      <c r="R3418" s="56" t="str">
        <f>HLOOKUP(Coffee_data[[#This Row],[ProductId]],Product!$B$4:$O$7,2,FALSE)</f>
        <v>Regular</v>
      </c>
      <c r="S3418" s="56" t="str">
        <f>HLOOKUP(Coffee_data[[#This Row],[ProductId]],Product!$B$4:$O$7,3,FALSE)</f>
        <v>Coffee</v>
      </c>
      <c r="T3418" s="56" t="str">
        <f>HLOOKUP(Coffee_data[[#This Row],[ProductId]],Product!$B$4:$O$7,4,FALSE)</f>
        <v>Columbian</v>
      </c>
    </row>
    <row r="3419" spans="1:20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237</v>
      </c>
      <c r="L3419">
        <v>715</v>
      </c>
      <c r="M3419">
        <v>3</v>
      </c>
      <c r="N3419" s="2">
        <v>42216</v>
      </c>
      <c r="O3419" s="19" t="str">
        <f>VLOOKUP(Coffee_data[[#This Row],[Area Code]],Location!$B$1:$E$157,2,FALSE)</f>
        <v>Wisconsin</v>
      </c>
      <c r="P3419" s="19" t="str">
        <f>VLOOKUP(Coffee_data[[#This Row],[Area Code]],Location!$B$1:$E$157,3,FALSE)</f>
        <v>Central</v>
      </c>
      <c r="Q3419" s="19" t="str">
        <f>VLOOKUP(Coffee_data[[#This Row],[Area Code]],Location!$B$1:$E$157,4,FALSE)</f>
        <v>Small Market</v>
      </c>
      <c r="R3419" s="56" t="str">
        <f>HLOOKUP(Coffee_data[[#This Row],[ProductId]],Product!$B$4:$O$7,2,FALSE)</f>
        <v>Decaf</v>
      </c>
      <c r="S3419" s="56" t="str">
        <f>HLOOKUP(Coffee_data[[#This Row],[ProductId]],Product!$B$4:$O$7,3,FALSE)</f>
        <v>Coffee</v>
      </c>
      <c r="T3419" s="56" t="str">
        <f>HLOOKUP(Coffee_data[[#This Row],[ProductId]],Product!$B$4:$O$7,4,FALSE)</f>
        <v>Decaf Irish Cream</v>
      </c>
    </row>
    <row r="3420" spans="1:20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265</v>
      </c>
      <c r="L3420">
        <v>715</v>
      </c>
      <c r="M3420">
        <v>5</v>
      </c>
      <c r="N3420" s="2">
        <v>42216</v>
      </c>
      <c r="O3420" s="19" t="str">
        <f>VLOOKUP(Coffee_data[[#This Row],[Area Code]],Location!$B$1:$E$157,2,FALSE)</f>
        <v>Wisconsin</v>
      </c>
      <c r="P3420" s="19" t="str">
        <f>VLOOKUP(Coffee_data[[#This Row],[Area Code]],Location!$B$1:$E$157,3,FALSE)</f>
        <v>Central</v>
      </c>
      <c r="Q3420" s="19" t="str">
        <f>VLOOKUP(Coffee_data[[#This Row],[Area Code]],Location!$B$1:$E$157,4,FALSE)</f>
        <v>Small Market</v>
      </c>
      <c r="R3420" s="56" t="str">
        <f>HLOOKUP(Coffee_data[[#This Row],[ProductId]],Product!$B$4:$O$7,2,FALSE)</f>
        <v>Regular</v>
      </c>
      <c r="S3420" s="56" t="str">
        <f>HLOOKUP(Coffee_data[[#This Row],[ProductId]],Product!$B$4:$O$7,3,FALSE)</f>
        <v>Espresso</v>
      </c>
      <c r="T3420" s="56" t="str">
        <f>HLOOKUP(Coffee_data[[#This Row],[ProductId]],Product!$B$4:$O$7,4,FALSE)</f>
        <v>Caffe Mocha</v>
      </c>
    </row>
    <row r="3421" spans="1:20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42216</v>
      </c>
      <c r="O3421" s="19" t="str">
        <f>VLOOKUP(Coffee_data[[#This Row],[Area Code]],Location!$B$1:$E$157,2,FALSE)</f>
        <v>Connecticut</v>
      </c>
      <c r="P3421" s="19" t="str">
        <f>VLOOKUP(Coffee_data[[#This Row],[Area Code]],Location!$B$1:$E$157,3,FALSE)</f>
        <v>East</v>
      </c>
      <c r="Q3421" s="19" t="str">
        <f>VLOOKUP(Coffee_data[[#This Row],[Area Code]],Location!$B$1:$E$157,4,FALSE)</f>
        <v>Small Market</v>
      </c>
      <c r="R3421" s="56" t="str">
        <f>HLOOKUP(Coffee_data[[#This Row],[ProductId]],Product!$B$4:$O$7,2,FALSE)</f>
        <v>Decaf</v>
      </c>
      <c r="S3421" s="56" t="str">
        <f>HLOOKUP(Coffee_data[[#This Row],[ProductId]],Product!$B$4:$O$7,3,FALSE)</f>
        <v>Herbal Tea</v>
      </c>
      <c r="T3421" s="56" t="str">
        <f>HLOOKUP(Coffee_data[[#This Row],[ProductId]],Product!$B$4:$O$7,4,FALSE)</f>
        <v>Lemon</v>
      </c>
    </row>
    <row r="3422" spans="1:20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40</v>
      </c>
      <c r="J3422">
        <v>50</v>
      </c>
      <c r="K3422">
        <v>70</v>
      </c>
      <c r="L3422">
        <v>475</v>
      </c>
      <c r="M3422">
        <v>10</v>
      </c>
      <c r="N3422" s="2">
        <v>42216</v>
      </c>
      <c r="O3422" s="19" t="str">
        <f>VLOOKUP(Coffee_data[[#This Row],[Area Code]],Location!$B$1:$E$157,2,FALSE)</f>
        <v>Connecticut</v>
      </c>
      <c r="P3422" s="19" t="str">
        <f>VLOOKUP(Coffee_data[[#This Row],[Area Code]],Location!$B$1:$E$157,3,FALSE)</f>
        <v>East</v>
      </c>
      <c r="Q3422" s="19" t="str">
        <f>VLOOKUP(Coffee_data[[#This Row],[Area Code]],Location!$B$1:$E$157,4,FALSE)</f>
        <v>Small Market</v>
      </c>
      <c r="R3422" s="56" t="str">
        <f>HLOOKUP(Coffee_data[[#This Row],[ProductId]],Product!$B$4:$O$7,2,FALSE)</f>
        <v>Decaf</v>
      </c>
      <c r="S3422" s="56" t="str">
        <f>HLOOKUP(Coffee_data[[#This Row],[ProductId]],Product!$B$4:$O$7,3,FALSE)</f>
        <v>Herbal Tea</v>
      </c>
      <c r="T3422" s="56" t="str">
        <f>HLOOKUP(Coffee_data[[#This Row],[ProductId]],Product!$B$4:$O$7,4,FALSE)</f>
        <v>Mint</v>
      </c>
    </row>
    <row r="3423" spans="1:20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19</v>
      </c>
      <c r="J3423">
        <v>50</v>
      </c>
      <c r="K3423">
        <v>69</v>
      </c>
      <c r="L3423">
        <v>959</v>
      </c>
      <c r="M3423">
        <v>11</v>
      </c>
      <c r="N3423" s="2">
        <v>42216</v>
      </c>
      <c r="O3423" s="19" t="str">
        <f>VLOOKUP(Coffee_data[[#This Row],[Area Code]],Location!$B$1:$E$157,2,FALSE)</f>
        <v>Connecticut</v>
      </c>
      <c r="P3423" s="19" t="str">
        <f>VLOOKUP(Coffee_data[[#This Row],[Area Code]],Location!$B$1:$E$157,3,FALSE)</f>
        <v>East</v>
      </c>
      <c r="Q3423" s="19" t="str">
        <f>VLOOKUP(Coffee_data[[#This Row],[Area Code]],Location!$B$1:$E$157,4,FALSE)</f>
        <v>Small Market</v>
      </c>
      <c r="R3423" s="56" t="str">
        <f>HLOOKUP(Coffee_data[[#This Row],[ProductId]],Product!$B$4:$O$7,2,FALSE)</f>
        <v>Regular</v>
      </c>
      <c r="S3423" s="56" t="str">
        <f>HLOOKUP(Coffee_data[[#This Row],[ProductId]],Product!$B$4:$O$7,3,FALSE)</f>
        <v>Tea</v>
      </c>
      <c r="T3423" s="56" t="str">
        <f>HLOOKUP(Coffee_data[[#This Row],[ProductId]],Product!$B$4:$O$7,4,FALSE)</f>
        <v>Darjeeling</v>
      </c>
    </row>
    <row r="3424" spans="1:20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63</v>
      </c>
      <c r="L3424">
        <v>203</v>
      </c>
      <c r="M3424">
        <v>13</v>
      </c>
      <c r="N3424" s="2">
        <v>42216</v>
      </c>
      <c r="O3424" s="19" t="str">
        <f>VLOOKUP(Coffee_data[[#This Row],[Area Code]],Location!$B$1:$E$157,2,FALSE)</f>
        <v>Connecticut</v>
      </c>
      <c r="P3424" s="19" t="str">
        <f>VLOOKUP(Coffee_data[[#This Row],[Area Code]],Location!$B$1:$E$157,3,FALSE)</f>
        <v>East</v>
      </c>
      <c r="Q3424" s="19" t="str">
        <f>VLOOKUP(Coffee_data[[#This Row],[Area Code]],Location!$B$1:$E$157,4,FALSE)</f>
        <v>Small Market</v>
      </c>
      <c r="R3424" s="56" t="str">
        <f>HLOOKUP(Coffee_data[[#This Row],[ProductId]],Product!$B$4:$O$7,2,FALSE)</f>
        <v>Regular</v>
      </c>
      <c r="S3424" s="56" t="str">
        <f>HLOOKUP(Coffee_data[[#This Row],[ProductId]],Product!$B$4:$O$7,3,FALSE)</f>
        <v>Tea</v>
      </c>
      <c r="T3424" s="56" t="str">
        <f>HLOOKUP(Coffee_data[[#This Row],[ProductId]],Product!$B$4:$O$7,4,FALSE)</f>
        <v>Green Tea</v>
      </c>
    </row>
    <row r="3425" spans="1:20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95</v>
      </c>
      <c r="L3425">
        <v>475</v>
      </c>
      <c r="M3425">
        <v>5</v>
      </c>
      <c r="N3425" s="2">
        <v>42216</v>
      </c>
      <c r="O3425" s="19" t="str">
        <f>VLOOKUP(Coffee_data[[#This Row],[Area Code]],Location!$B$1:$E$157,2,FALSE)</f>
        <v>Connecticut</v>
      </c>
      <c r="P3425" s="19" t="str">
        <f>VLOOKUP(Coffee_data[[#This Row],[Area Code]],Location!$B$1:$E$157,3,FALSE)</f>
        <v>East</v>
      </c>
      <c r="Q3425" s="19" t="str">
        <f>VLOOKUP(Coffee_data[[#This Row],[Area Code]],Location!$B$1:$E$157,4,FALSE)</f>
        <v>Small Market</v>
      </c>
      <c r="R3425" s="56" t="str">
        <f>HLOOKUP(Coffee_data[[#This Row],[ProductId]],Product!$B$4:$O$7,2,FALSE)</f>
        <v>Regular</v>
      </c>
      <c r="S3425" s="56" t="str">
        <f>HLOOKUP(Coffee_data[[#This Row],[ProductId]],Product!$B$4:$O$7,3,FALSE)</f>
        <v>Espresso</v>
      </c>
      <c r="T3425" s="56" t="str">
        <f>HLOOKUP(Coffee_data[[#This Row],[ProductId]],Product!$B$4:$O$7,4,FALSE)</f>
        <v>Caffe Mocha</v>
      </c>
    </row>
    <row r="3426" spans="1:20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34</v>
      </c>
      <c r="J3426">
        <v>50</v>
      </c>
      <c r="K3426">
        <v>84</v>
      </c>
      <c r="L3426">
        <v>203</v>
      </c>
      <c r="M3426">
        <v>6</v>
      </c>
      <c r="N3426" s="2">
        <v>42216</v>
      </c>
      <c r="O3426" s="19" t="str">
        <f>VLOOKUP(Coffee_data[[#This Row],[Area Code]],Location!$B$1:$E$157,2,FALSE)</f>
        <v>Connecticut</v>
      </c>
      <c r="P3426" s="19" t="str">
        <f>VLOOKUP(Coffee_data[[#This Row],[Area Code]],Location!$B$1:$E$157,3,FALSE)</f>
        <v>East</v>
      </c>
      <c r="Q3426" s="19" t="str">
        <f>VLOOKUP(Coffee_data[[#This Row],[Area Code]],Location!$B$1:$E$157,4,FALSE)</f>
        <v>Small Market</v>
      </c>
      <c r="R3426" s="56" t="str">
        <f>HLOOKUP(Coffee_data[[#This Row],[ProductId]],Product!$B$4:$O$7,2,FALSE)</f>
        <v>Decaf</v>
      </c>
      <c r="S3426" s="56" t="str">
        <f>HLOOKUP(Coffee_data[[#This Row],[ProductId]],Product!$B$4:$O$7,3,FALSE)</f>
        <v>Espresso</v>
      </c>
      <c r="T3426" s="56" t="str">
        <f>HLOOKUP(Coffee_data[[#This Row],[ProductId]],Product!$B$4:$O$7,4,FALSE)</f>
        <v>Decaf Espresso</v>
      </c>
    </row>
    <row r="3427" spans="1:20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208</v>
      </c>
      <c r="L3427">
        <v>203</v>
      </c>
      <c r="M3427">
        <v>2</v>
      </c>
      <c r="N3427" s="2">
        <v>42216</v>
      </c>
      <c r="O3427" s="19" t="str">
        <f>VLOOKUP(Coffee_data[[#This Row],[Area Code]],Location!$B$1:$E$157,2,FALSE)</f>
        <v>Connecticut</v>
      </c>
      <c r="P3427" s="19" t="str">
        <f>VLOOKUP(Coffee_data[[#This Row],[Area Code]],Location!$B$1:$E$157,3,FALSE)</f>
        <v>East</v>
      </c>
      <c r="Q3427" s="19" t="str">
        <f>VLOOKUP(Coffee_data[[#This Row],[Area Code]],Location!$B$1:$E$157,4,FALSE)</f>
        <v>Small Market</v>
      </c>
      <c r="R3427" s="56" t="str">
        <f>HLOOKUP(Coffee_data[[#This Row],[ProductId]],Product!$B$4:$O$7,2,FALSE)</f>
        <v>Regular</v>
      </c>
      <c r="S3427" s="56" t="str">
        <f>HLOOKUP(Coffee_data[[#This Row],[ProductId]],Product!$B$4:$O$7,3,FALSE)</f>
        <v>Coffee</v>
      </c>
      <c r="T3427" s="56" t="str">
        <f>HLOOKUP(Coffee_data[[#This Row],[ProductId]],Product!$B$4:$O$7,4,FALSE)</f>
        <v>Columbian</v>
      </c>
    </row>
    <row r="3428" spans="1:20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42</v>
      </c>
      <c r="L3428">
        <v>786</v>
      </c>
      <c r="M3428">
        <v>8</v>
      </c>
      <c r="N3428" s="2">
        <v>42216</v>
      </c>
      <c r="O3428" s="19" t="str">
        <f>VLOOKUP(Coffee_data[[#This Row],[Area Code]],Location!$B$1:$E$157,2,FALSE)</f>
        <v>Florida</v>
      </c>
      <c r="P3428" s="19" t="str">
        <f>VLOOKUP(Coffee_data[[#This Row],[Area Code]],Location!$B$1:$E$157,3,FALSE)</f>
        <v>East</v>
      </c>
      <c r="Q3428" s="19" t="str">
        <f>VLOOKUP(Coffee_data[[#This Row],[Area Code]],Location!$B$1:$E$157,4,FALSE)</f>
        <v>Major Market</v>
      </c>
      <c r="R3428" s="56" t="str">
        <f>HLOOKUP(Coffee_data[[#This Row],[ProductId]],Product!$B$4:$O$7,2,FALSE)</f>
        <v>Decaf</v>
      </c>
      <c r="S3428" s="56" t="str">
        <f>HLOOKUP(Coffee_data[[#This Row],[ProductId]],Product!$B$4:$O$7,3,FALSE)</f>
        <v>Herbal Tea</v>
      </c>
      <c r="T3428" s="56" t="str">
        <f>HLOOKUP(Coffee_data[[#This Row],[ProductId]],Product!$B$4:$O$7,4,FALSE)</f>
        <v>Chamomile</v>
      </c>
    </row>
    <row r="3429" spans="1:20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91</v>
      </c>
      <c r="L3429">
        <v>727</v>
      </c>
      <c r="M3429">
        <v>9</v>
      </c>
      <c r="N3429" s="2">
        <v>42216</v>
      </c>
      <c r="O3429" s="19" t="str">
        <f>VLOOKUP(Coffee_data[[#This Row],[Area Code]],Location!$B$1:$E$157,2,FALSE)</f>
        <v>Florida</v>
      </c>
      <c r="P3429" s="19" t="str">
        <f>VLOOKUP(Coffee_data[[#This Row],[Area Code]],Location!$B$1:$E$157,3,FALSE)</f>
        <v>East</v>
      </c>
      <c r="Q3429" s="19" t="str">
        <f>VLOOKUP(Coffee_data[[#This Row],[Area Code]],Location!$B$1:$E$157,4,FALSE)</f>
        <v>Major Market</v>
      </c>
      <c r="R3429" s="56" t="str">
        <f>HLOOKUP(Coffee_data[[#This Row],[ProductId]],Product!$B$4:$O$7,2,FALSE)</f>
        <v>Decaf</v>
      </c>
      <c r="S3429" s="56" t="str">
        <f>HLOOKUP(Coffee_data[[#This Row],[ProductId]],Product!$B$4:$O$7,3,FALSE)</f>
        <v>Herbal Tea</v>
      </c>
      <c r="T3429" s="56" t="str">
        <f>HLOOKUP(Coffee_data[[#This Row],[ProductId]],Product!$B$4:$O$7,4,FALSE)</f>
        <v>Lemon</v>
      </c>
    </row>
    <row r="3430" spans="1:20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60</v>
      </c>
      <c r="J3430">
        <v>100</v>
      </c>
      <c r="K3430">
        <v>180</v>
      </c>
      <c r="L3430">
        <v>850</v>
      </c>
      <c r="M3430">
        <v>10</v>
      </c>
      <c r="N3430" s="2">
        <v>42216</v>
      </c>
      <c r="O3430" s="19" t="str">
        <f>VLOOKUP(Coffee_data[[#This Row],[Area Code]],Location!$B$1:$E$157,2,FALSE)</f>
        <v>Florida</v>
      </c>
      <c r="P3430" s="19" t="str">
        <f>VLOOKUP(Coffee_data[[#This Row],[Area Code]],Location!$B$1:$E$157,3,FALSE)</f>
        <v>East</v>
      </c>
      <c r="Q3430" s="19" t="str">
        <f>VLOOKUP(Coffee_data[[#This Row],[Area Code]],Location!$B$1:$E$157,4,FALSE)</f>
        <v>Major Market</v>
      </c>
      <c r="R3430" s="56" t="str">
        <f>HLOOKUP(Coffee_data[[#This Row],[ProductId]],Product!$B$4:$O$7,2,FALSE)</f>
        <v>Decaf</v>
      </c>
      <c r="S3430" s="56" t="str">
        <f>HLOOKUP(Coffee_data[[#This Row],[ProductId]],Product!$B$4:$O$7,3,FALSE)</f>
        <v>Herbal Tea</v>
      </c>
      <c r="T3430" s="56" t="str">
        <f>HLOOKUP(Coffee_data[[#This Row],[ProductId]],Product!$B$4:$O$7,4,FALSE)</f>
        <v>Mint</v>
      </c>
    </row>
    <row r="3431" spans="1:20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29</v>
      </c>
      <c r="J3431">
        <v>80</v>
      </c>
      <c r="K3431">
        <v>109</v>
      </c>
      <c r="L3431">
        <v>954</v>
      </c>
      <c r="M3431">
        <v>11</v>
      </c>
      <c r="N3431" s="2">
        <v>42216</v>
      </c>
      <c r="O3431" s="19" t="str">
        <f>VLOOKUP(Coffee_data[[#This Row],[Area Code]],Location!$B$1:$E$157,2,FALSE)</f>
        <v>Florida</v>
      </c>
      <c r="P3431" s="19" t="str">
        <f>VLOOKUP(Coffee_data[[#This Row],[Area Code]],Location!$B$1:$E$157,3,FALSE)</f>
        <v>East</v>
      </c>
      <c r="Q3431" s="19" t="str">
        <f>VLOOKUP(Coffee_data[[#This Row],[Area Code]],Location!$B$1:$E$157,4,FALSE)</f>
        <v>Major Market</v>
      </c>
      <c r="R3431" s="56" t="str">
        <f>HLOOKUP(Coffee_data[[#This Row],[ProductId]],Product!$B$4:$O$7,2,FALSE)</f>
        <v>Regular</v>
      </c>
      <c r="S3431" s="56" t="str">
        <f>HLOOKUP(Coffee_data[[#This Row],[ProductId]],Product!$B$4:$O$7,3,FALSE)</f>
        <v>Tea</v>
      </c>
      <c r="T3431" s="56" t="str">
        <f>HLOOKUP(Coffee_data[[#This Row],[ProductId]],Product!$B$4:$O$7,4,FALSE)</f>
        <v>Darjeeling</v>
      </c>
    </row>
    <row r="3432" spans="1:20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73</v>
      </c>
      <c r="J3432">
        <v>100</v>
      </c>
      <c r="K3432">
        <v>160</v>
      </c>
      <c r="L3432">
        <v>904</v>
      </c>
      <c r="M3432">
        <v>13</v>
      </c>
      <c r="N3432" s="2">
        <v>42216</v>
      </c>
      <c r="O3432" s="19" t="str">
        <f>VLOOKUP(Coffee_data[[#This Row],[Area Code]],Location!$B$1:$E$157,2,FALSE)</f>
        <v>Florida</v>
      </c>
      <c r="P3432" s="19" t="str">
        <f>VLOOKUP(Coffee_data[[#This Row],[Area Code]],Location!$B$1:$E$157,3,FALSE)</f>
        <v>East</v>
      </c>
      <c r="Q3432" s="19" t="str">
        <f>VLOOKUP(Coffee_data[[#This Row],[Area Code]],Location!$B$1:$E$157,4,FALSE)</f>
        <v>Major Market</v>
      </c>
      <c r="R3432" s="56" t="str">
        <f>HLOOKUP(Coffee_data[[#This Row],[ProductId]],Product!$B$4:$O$7,2,FALSE)</f>
        <v>Regular</v>
      </c>
      <c r="S3432" s="56" t="str">
        <f>HLOOKUP(Coffee_data[[#This Row],[ProductId]],Product!$B$4:$O$7,3,FALSE)</f>
        <v>Tea</v>
      </c>
      <c r="T3432" s="56" t="str">
        <f>HLOOKUP(Coffee_data[[#This Row],[ProductId]],Product!$B$4:$O$7,4,FALSE)</f>
        <v>Green Tea</v>
      </c>
    </row>
    <row r="3433" spans="1:20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94</v>
      </c>
      <c r="J3433">
        <v>190</v>
      </c>
      <c r="K3433">
        <v>305</v>
      </c>
      <c r="L3433">
        <v>941</v>
      </c>
      <c r="M3433">
        <v>5</v>
      </c>
      <c r="N3433" s="2">
        <v>42216</v>
      </c>
      <c r="O3433" s="19" t="str">
        <f>VLOOKUP(Coffee_data[[#This Row],[Area Code]],Location!$B$1:$E$157,2,FALSE)</f>
        <v>Florida</v>
      </c>
      <c r="P3433" s="19" t="str">
        <f>VLOOKUP(Coffee_data[[#This Row],[Area Code]],Location!$B$1:$E$157,3,FALSE)</f>
        <v>East</v>
      </c>
      <c r="Q3433" s="19" t="str">
        <f>VLOOKUP(Coffee_data[[#This Row],[Area Code]],Location!$B$1:$E$157,4,FALSE)</f>
        <v>Major Market</v>
      </c>
      <c r="R3433" s="56" t="str">
        <f>HLOOKUP(Coffee_data[[#This Row],[ProductId]],Product!$B$4:$O$7,2,FALSE)</f>
        <v>Regular</v>
      </c>
      <c r="S3433" s="56" t="str">
        <f>HLOOKUP(Coffee_data[[#This Row],[ProductId]],Product!$B$4:$O$7,3,FALSE)</f>
        <v>Espresso</v>
      </c>
      <c r="T3433" s="56" t="str">
        <f>HLOOKUP(Coffee_data[[#This Row],[ProductId]],Product!$B$4:$O$7,4,FALSE)</f>
        <v>Caffe Mocha</v>
      </c>
    </row>
    <row r="3434" spans="1:20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84</v>
      </c>
      <c r="J3434">
        <v>130</v>
      </c>
      <c r="K3434">
        <v>214</v>
      </c>
      <c r="L3434">
        <v>904</v>
      </c>
      <c r="M3434">
        <v>6</v>
      </c>
      <c r="N3434" s="2">
        <v>42216</v>
      </c>
      <c r="O3434" s="19" t="str">
        <f>VLOOKUP(Coffee_data[[#This Row],[Area Code]],Location!$B$1:$E$157,2,FALSE)</f>
        <v>Florida</v>
      </c>
      <c r="P3434" s="19" t="str">
        <f>VLOOKUP(Coffee_data[[#This Row],[Area Code]],Location!$B$1:$E$157,3,FALSE)</f>
        <v>East</v>
      </c>
      <c r="Q3434" s="19" t="str">
        <f>VLOOKUP(Coffee_data[[#This Row],[Area Code]],Location!$B$1:$E$157,4,FALSE)</f>
        <v>Major Market</v>
      </c>
      <c r="R3434" s="56" t="str">
        <f>HLOOKUP(Coffee_data[[#This Row],[ProductId]],Product!$B$4:$O$7,2,FALSE)</f>
        <v>Decaf</v>
      </c>
      <c r="S3434" s="56" t="str">
        <f>HLOOKUP(Coffee_data[[#This Row],[ProductId]],Product!$B$4:$O$7,3,FALSE)</f>
        <v>Espresso</v>
      </c>
      <c r="T3434" s="56" t="str">
        <f>HLOOKUP(Coffee_data[[#This Row],[ProductId]],Product!$B$4:$O$7,4,FALSE)</f>
        <v>Decaf Espresso</v>
      </c>
    </row>
    <row r="3435" spans="1:20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139</v>
      </c>
      <c r="J3435">
        <v>170</v>
      </c>
      <c r="K3435">
        <v>272</v>
      </c>
      <c r="L3435">
        <v>954</v>
      </c>
      <c r="M3435">
        <v>2</v>
      </c>
      <c r="N3435" s="2">
        <v>42216</v>
      </c>
      <c r="O3435" s="19" t="str">
        <f>VLOOKUP(Coffee_data[[#This Row],[Area Code]],Location!$B$1:$E$157,2,FALSE)</f>
        <v>Florida</v>
      </c>
      <c r="P3435" s="19" t="str">
        <f>VLOOKUP(Coffee_data[[#This Row],[Area Code]],Location!$B$1:$E$157,3,FALSE)</f>
        <v>East</v>
      </c>
      <c r="Q3435" s="19" t="str">
        <f>VLOOKUP(Coffee_data[[#This Row],[Area Code]],Location!$B$1:$E$157,4,FALSE)</f>
        <v>Major Market</v>
      </c>
      <c r="R3435" s="56" t="str">
        <f>HLOOKUP(Coffee_data[[#This Row],[ProductId]],Product!$B$4:$O$7,2,FALSE)</f>
        <v>Regular</v>
      </c>
      <c r="S3435" s="56" t="str">
        <f>HLOOKUP(Coffee_data[[#This Row],[ProductId]],Product!$B$4:$O$7,3,FALSE)</f>
        <v>Coffee</v>
      </c>
      <c r="T3435" s="56" t="str">
        <f>HLOOKUP(Coffee_data[[#This Row],[ProductId]],Product!$B$4:$O$7,4,FALSE)</f>
        <v>Columbian</v>
      </c>
    </row>
    <row r="3436" spans="1:20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121</v>
      </c>
      <c r="J3436">
        <v>150</v>
      </c>
      <c r="K3436">
        <v>260</v>
      </c>
      <c r="L3436">
        <v>561</v>
      </c>
      <c r="M3436">
        <v>3</v>
      </c>
      <c r="N3436" s="2">
        <v>42216</v>
      </c>
      <c r="O3436" s="19" t="str">
        <f>VLOOKUP(Coffee_data[[#This Row],[Area Code]],Location!$B$1:$E$157,2,FALSE)</f>
        <v>Florida</v>
      </c>
      <c r="P3436" s="19" t="str">
        <f>VLOOKUP(Coffee_data[[#This Row],[Area Code]],Location!$B$1:$E$157,3,FALSE)</f>
        <v>East</v>
      </c>
      <c r="Q3436" s="19" t="str">
        <f>VLOOKUP(Coffee_data[[#This Row],[Area Code]],Location!$B$1:$E$157,4,FALSE)</f>
        <v>Major Market</v>
      </c>
      <c r="R3436" s="56" t="str">
        <f>HLOOKUP(Coffee_data[[#This Row],[ProductId]],Product!$B$4:$O$7,2,FALSE)</f>
        <v>Decaf</v>
      </c>
      <c r="S3436" s="56" t="str">
        <f>HLOOKUP(Coffee_data[[#This Row],[ProductId]],Product!$B$4:$O$7,3,FALSE)</f>
        <v>Coffee</v>
      </c>
      <c r="T3436" s="56" t="str">
        <f>HLOOKUP(Coffee_data[[#This Row],[ProductId]],Product!$B$4:$O$7,4,FALSE)</f>
        <v>Decaf Irish Cream</v>
      </c>
    </row>
    <row r="3437" spans="1:20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42216</v>
      </c>
      <c r="O3437" s="19" t="str">
        <f>VLOOKUP(Coffee_data[[#This Row],[Area Code]],Location!$B$1:$E$157,2,FALSE)</f>
        <v>Massachusetts</v>
      </c>
      <c r="P3437" s="19" t="str">
        <f>VLOOKUP(Coffee_data[[#This Row],[Area Code]],Location!$B$1:$E$157,3,FALSE)</f>
        <v>East</v>
      </c>
      <c r="Q3437" s="19" t="str">
        <f>VLOOKUP(Coffee_data[[#This Row],[Area Code]],Location!$B$1:$E$157,4,FALSE)</f>
        <v>Major Market</v>
      </c>
      <c r="R3437" s="56" t="str">
        <f>HLOOKUP(Coffee_data[[#This Row],[ProductId]],Product!$B$4:$O$7,2,FALSE)</f>
        <v>Decaf</v>
      </c>
      <c r="S3437" s="56" t="str">
        <f>HLOOKUP(Coffee_data[[#This Row],[ProductId]],Product!$B$4:$O$7,3,FALSE)</f>
        <v>Herbal Tea</v>
      </c>
      <c r="T3437" s="56" t="str">
        <f>HLOOKUP(Coffee_data[[#This Row],[ProductId]],Product!$B$4:$O$7,4,FALSE)</f>
        <v>Lemon</v>
      </c>
    </row>
    <row r="3438" spans="1:20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61</v>
      </c>
      <c r="L3438">
        <v>508</v>
      </c>
      <c r="M3438">
        <v>11</v>
      </c>
      <c r="N3438" s="2">
        <v>42216</v>
      </c>
      <c r="O3438" s="19" t="str">
        <f>VLOOKUP(Coffee_data[[#This Row],[Area Code]],Location!$B$1:$E$157,2,FALSE)</f>
        <v>Massachusetts</v>
      </c>
      <c r="P3438" s="19" t="str">
        <f>VLOOKUP(Coffee_data[[#This Row],[Area Code]],Location!$B$1:$E$157,3,FALSE)</f>
        <v>East</v>
      </c>
      <c r="Q3438" s="19" t="str">
        <f>VLOOKUP(Coffee_data[[#This Row],[Area Code]],Location!$B$1:$E$157,4,FALSE)</f>
        <v>Major Market</v>
      </c>
      <c r="R3438" s="56" t="str">
        <f>HLOOKUP(Coffee_data[[#This Row],[ProductId]],Product!$B$4:$O$7,2,FALSE)</f>
        <v>Regular</v>
      </c>
      <c r="S3438" s="56" t="str">
        <f>HLOOKUP(Coffee_data[[#This Row],[ProductId]],Product!$B$4:$O$7,3,FALSE)</f>
        <v>Tea</v>
      </c>
      <c r="T3438" s="56" t="str">
        <f>HLOOKUP(Coffee_data[[#This Row],[ProductId]],Product!$B$4:$O$7,4,FALSE)</f>
        <v>Darjeeling</v>
      </c>
    </row>
    <row r="3439" spans="1:20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42216</v>
      </c>
      <c r="O3439" s="19" t="str">
        <f>VLOOKUP(Coffee_data[[#This Row],[Area Code]],Location!$B$1:$E$157,2,FALSE)</f>
        <v>Massachusetts</v>
      </c>
      <c r="P3439" s="19" t="str">
        <f>VLOOKUP(Coffee_data[[#This Row],[Area Code]],Location!$B$1:$E$157,3,FALSE)</f>
        <v>East</v>
      </c>
      <c r="Q3439" s="19" t="str">
        <f>VLOOKUP(Coffee_data[[#This Row],[Area Code]],Location!$B$1:$E$157,4,FALSE)</f>
        <v>Major Market</v>
      </c>
      <c r="R3439" s="56" t="str">
        <f>HLOOKUP(Coffee_data[[#This Row],[ProductId]],Product!$B$4:$O$7,2,FALSE)</f>
        <v>Regular</v>
      </c>
      <c r="S3439" s="56" t="str">
        <f>HLOOKUP(Coffee_data[[#This Row],[ProductId]],Product!$B$4:$O$7,3,FALSE)</f>
        <v>Tea</v>
      </c>
      <c r="T3439" s="56" t="str">
        <f>HLOOKUP(Coffee_data[[#This Row],[ProductId]],Product!$B$4:$O$7,4,FALSE)</f>
        <v>Green Tea</v>
      </c>
    </row>
    <row r="3440" spans="1:20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25</v>
      </c>
      <c r="J3440">
        <v>70</v>
      </c>
      <c r="K3440">
        <v>100</v>
      </c>
      <c r="L3440">
        <v>339</v>
      </c>
      <c r="M3440">
        <v>5</v>
      </c>
      <c r="N3440" s="2">
        <v>42216</v>
      </c>
      <c r="O3440" s="19" t="str">
        <f>VLOOKUP(Coffee_data[[#This Row],[Area Code]],Location!$B$1:$E$157,2,FALSE)</f>
        <v>Massachusetts</v>
      </c>
      <c r="P3440" s="19" t="str">
        <f>VLOOKUP(Coffee_data[[#This Row],[Area Code]],Location!$B$1:$E$157,3,FALSE)</f>
        <v>East</v>
      </c>
      <c r="Q3440" s="19" t="str">
        <f>VLOOKUP(Coffee_data[[#This Row],[Area Code]],Location!$B$1:$E$157,4,FALSE)</f>
        <v>Major Market</v>
      </c>
      <c r="R3440" s="56" t="str">
        <f>HLOOKUP(Coffee_data[[#This Row],[ProductId]],Product!$B$4:$O$7,2,FALSE)</f>
        <v>Regular</v>
      </c>
      <c r="S3440" s="56" t="str">
        <f>HLOOKUP(Coffee_data[[#This Row],[ProductId]],Product!$B$4:$O$7,3,FALSE)</f>
        <v>Espresso</v>
      </c>
      <c r="T3440" s="56" t="str">
        <f>HLOOKUP(Coffee_data[[#This Row],[ProductId]],Product!$B$4:$O$7,4,FALSE)</f>
        <v>Caffe Mocha</v>
      </c>
    </row>
    <row r="3441" spans="1:20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105</v>
      </c>
      <c r="J3441">
        <v>150</v>
      </c>
      <c r="K3441">
        <v>280</v>
      </c>
      <c r="L3441">
        <v>857</v>
      </c>
      <c r="M3441">
        <v>7</v>
      </c>
      <c r="N3441" s="2">
        <v>42216</v>
      </c>
      <c r="O3441" s="19" t="str">
        <f>VLOOKUP(Coffee_data[[#This Row],[Area Code]],Location!$B$1:$E$157,2,FALSE)</f>
        <v>Massachusetts</v>
      </c>
      <c r="P3441" s="19" t="str">
        <f>VLOOKUP(Coffee_data[[#This Row],[Area Code]],Location!$B$1:$E$157,3,FALSE)</f>
        <v>East</v>
      </c>
      <c r="Q3441" s="19" t="str">
        <f>VLOOKUP(Coffee_data[[#This Row],[Area Code]],Location!$B$1:$E$157,4,FALSE)</f>
        <v>Major Market</v>
      </c>
      <c r="R3441" s="56" t="str">
        <f>HLOOKUP(Coffee_data[[#This Row],[ProductId]],Product!$B$4:$O$7,2,FALSE)</f>
        <v>Regular</v>
      </c>
      <c r="S3441" s="56" t="str">
        <f>HLOOKUP(Coffee_data[[#This Row],[ProductId]],Product!$B$4:$O$7,3,FALSE)</f>
        <v>Espresso</v>
      </c>
      <c r="T3441" s="56" t="str">
        <f>HLOOKUP(Coffee_data[[#This Row],[ProductId]],Product!$B$4:$O$7,4,FALSE)</f>
        <v>Regular Espresso</v>
      </c>
    </row>
    <row r="3442" spans="1:20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38</v>
      </c>
      <c r="J3442">
        <v>590</v>
      </c>
      <c r="K3442">
        <v>632</v>
      </c>
      <c r="L3442">
        <v>617</v>
      </c>
      <c r="M3442">
        <v>2</v>
      </c>
      <c r="N3442" s="2">
        <v>42216</v>
      </c>
      <c r="O3442" s="19" t="str">
        <f>VLOOKUP(Coffee_data[[#This Row],[Area Code]],Location!$B$1:$E$157,2,FALSE)</f>
        <v>Massachusetts</v>
      </c>
      <c r="P3442" s="19" t="str">
        <f>VLOOKUP(Coffee_data[[#This Row],[Area Code]],Location!$B$1:$E$157,3,FALSE)</f>
        <v>East</v>
      </c>
      <c r="Q3442" s="19" t="str">
        <f>VLOOKUP(Coffee_data[[#This Row],[Area Code]],Location!$B$1:$E$157,4,FALSE)</f>
        <v>Major Market</v>
      </c>
      <c r="R3442" s="56" t="str">
        <f>HLOOKUP(Coffee_data[[#This Row],[ProductId]],Product!$B$4:$O$7,2,FALSE)</f>
        <v>Regular</v>
      </c>
      <c r="S3442" s="56" t="str">
        <f>HLOOKUP(Coffee_data[[#This Row],[ProductId]],Product!$B$4:$O$7,3,FALSE)</f>
        <v>Coffee</v>
      </c>
      <c r="T3442" s="56" t="str">
        <f>HLOOKUP(Coffee_data[[#This Row],[ProductId]],Product!$B$4:$O$7,4,FALSE)</f>
        <v>Columbian</v>
      </c>
    </row>
    <row r="3443" spans="1:20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69</v>
      </c>
      <c r="L3443">
        <v>603</v>
      </c>
      <c r="M3443">
        <v>9</v>
      </c>
      <c r="N3443" s="2">
        <v>42216</v>
      </c>
      <c r="O3443" s="19" t="str">
        <f>VLOOKUP(Coffee_data[[#This Row],[Area Code]],Location!$B$1:$E$157,2,FALSE)</f>
        <v>New Hampshire</v>
      </c>
      <c r="P3443" s="19" t="str">
        <f>VLOOKUP(Coffee_data[[#This Row],[Area Code]],Location!$B$1:$E$157,3,FALSE)</f>
        <v>East</v>
      </c>
      <c r="Q3443" s="19" t="str">
        <f>VLOOKUP(Coffee_data[[#This Row],[Area Code]],Location!$B$1:$E$157,4,FALSE)</f>
        <v>Small Market</v>
      </c>
      <c r="R3443" s="56" t="str">
        <f>HLOOKUP(Coffee_data[[#This Row],[ProductId]],Product!$B$4:$O$7,2,FALSE)</f>
        <v>Decaf</v>
      </c>
      <c r="S3443" s="56" t="str">
        <f>HLOOKUP(Coffee_data[[#This Row],[ProductId]],Product!$B$4:$O$7,3,FALSE)</f>
        <v>Herbal Tea</v>
      </c>
      <c r="T3443" s="56" t="str">
        <f>HLOOKUP(Coffee_data[[#This Row],[ProductId]],Product!$B$4:$O$7,4,FALSE)</f>
        <v>Lemon</v>
      </c>
    </row>
    <row r="3444" spans="1:20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42216</v>
      </c>
      <c r="O3444" s="19" t="str">
        <f>VLOOKUP(Coffee_data[[#This Row],[Area Code]],Location!$B$1:$E$157,2,FALSE)</f>
        <v>New Hampshire</v>
      </c>
      <c r="P3444" s="19" t="str">
        <f>VLOOKUP(Coffee_data[[#This Row],[Area Code]],Location!$B$1:$E$157,3,FALSE)</f>
        <v>East</v>
      </c>
      <c r="Q3444" s="19" t="str">
        <f>VLOOKUP(Coffee_data[[#This Row],[Area Code]],Location!$B$1:$E$157,4,FALSE)</f>
        <v>Small Market</v>
      </c>
      <c r="R3444" s="56" t="str">
        <f>HLOOKUP(Coffee_data[[#This Row],[ProductId]],Product!$B$4:$O$7,2,FALSE)</f>
        <v>Regular</v>
      </c>
      <c r="S3444" s="56" t="str">
        <f>HLOOKUP(Coffee_data[[#This Row],[ProductId]],Product!$B$4:$O$7,3,FALSE)</f>
        <v>Tea</v>
      </c>
      <c r="T3444" s="56" t="str">
        <f>HLOOKUP(Coffee_data[[#This Row],[ProductId]],Product!$B$4:$O$7,4,FALSE)</f>
        <v>Darjeeling</v>
      </c>
    </row>
    <row r="3445" spans="1:20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53</v>
      </c>
      <c r="L3445">
        <v>603</v>
      </c>
      <c r="M3445">
        <v>13</v>
      </c>
      <c r="N3445" s="2">
        <v>42216</v>
      </c>
      <c r="O3445" s="19" t="str">
        <f>VLOOKUP(Coffee_data[[#This Row],[Area Code]],Location!$B$1:$E$157,2,FALSE)</f>
        <v>New Hampshire</v>
      </c>
      <c r="P3445" s="19" t="str">
        <f>VLOOKUP(Coffee_data[[#This Row],[Area Code]],Location!$B$1:$E$157,3,FALSE)</f>
        <v>East</v>
      </c>
      <c r="Q3445" s="19" t="str">
        <f>VLOOKUP(Coffee_data[[#This Row],[Area Code]],Location!$B$1:$E$157,4,FALSE)</f>
        <v>Small Market</v>
      </c>
      <c r="R3445" s="56" t="str">
        <f>HLOOKUP(Coffee_data[[#This Row],[ProductId]],Product!$B$4:$O$7,2,FALSE)</f>
        <v>Regular</v>
      </c>
      <c r="S3445" s="56" t="str">
        <f>HLOOKUP(Coffee_data[[#This Row],[ProductId]],Product!$B$4:$O$7,3,FALSE)</f>
        <v>Tea</v>
      </c>
      <c r="T3445" s="56" t="str">
        <f>HLOOKUP(Coffee_data[[#This Row],[ProductId]],Product!$B$4:$O$7,4,FALSE)</f>
        <v>Green Tea</v>
      </c>
    </row>
    <row r="3446" spans="1:20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42216</v>
      </c>
      <c r="O3446" s="19" t="str">
        <f>VLOOKUP(Coffee_data[[#This Row],[Area Code]],Location!$B$1:$E$157,2,FALSE)</f>
        <v>New Hampshire</v>
      </c>
      <c r="P3446" s="19" t="str">
        <f>VLOOKUP(Coffee_data[[#This Row],[Area Code]],Location!$B$1:$E$157,3,FALSE)</f>
        <v>East</v>
      </c>
      <c r="Q3446" s="19" t="str">
        <f>VLOOKUP(Coffee_data[[#This Row],[Area Code]],Location!$B$1:$E$157,4,FALSE)</f>
        <v>Small Market</v>
      </c>
      <c r="R3446" s="56" t="str">
        <f>HLOOKUP(Coffee_data[[#This Row],[ProductId]],Product!$B$4:$O$7,2,FALSE)</f>
        <v>Regular</v>
      </c>
      <c r="S3446" s="56" t="str">
        <f>HLOOKUP(Coffee_data[[#This Row],[ProductId]],Product!$B$4:$O$7,3,FALSE)</f>
        <v>Espresso</v>
      </c>
      <c r="T3446" s="56" t="str">
        <f>HLOOKUP(Coffee_data[[#This Row],[ProductId]],Product!$B$4:$O$7,4,FALSE)</f>
        <v>Caffe Mocha</v>
      </c>
    </row>
    <row r="3447" spans="1:20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53</v>
      </c>
      <c r="L3447">
        <v>603</v>
      </c>
      <c r="M3447">
        <v>7</v>
      </c>
      <c r="N3447" s="2">
        <v>42216</v>
      </c>
      <c r="O3447" s="19" t="str">
        <f>VLOOKUP(Coffee_data[[#This Row],[Area Code]],Location!$B$1:$E$157,2,FALSE)</f>
        <v>New Hampshire</v>
      </c>
      <c r="P3447" s="19" t="str">
        <f>VLOOKUP(Coffee_data[[#This Row],[Area Code]],Location!$B$1:$E$157,3,FALSE)</f>
        <v>East</v>
      </c>
      <c r="Q3447" s="19" t="str">
        <f>VLOOKUP(Coffee_data[[#This Row],[Area Code]],Location!$B$1:$E$157,4,FALSE)</f>
        <v>Small Market</v>
      </c>
      <c r="R3447" s="56" t="str">
        <f>HLOOKUP(Coffee_data[[#This Row],[ProductId]],Product!$B$4:$O$7,2,FALSE)</f>
        <v>Regular</v>
      </c>
      <c r="S3447" s="56" t="str">
        <f>HLOOKUP(Coffee_data[[#This Row],[ProductId]],Product!$B$4:$O$7,3,FALSE)</f>
        <v>Espresso</v>
      </c>
      <c r="T3447" s="56" t="str">
        <f>HLOOKUP(Coffee_data[[#This Row],[ProductId]],Product!$B$4:$O$7,4,FALSE)</f>
        <v>Regular Espresso</v>
      </c>
    </row>
    <row r="3448" spans="1:20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49</v>
      </c>
      <c r="J3448">
        <v>90</v>
      </c>
      <c r="K3448">
        <v>140</v>
      </c>
      <c r="L3448">
        <v>603</v>
      </c>
      <c r="M3448">
        <v>1</v>
      </c>
      <c r="N3448" s="2">
        <v>42216</v>
      </c>
      <c r="O3448" s="19" t="str">
        <f>VLOOKUP(Coffee_data[[#This Row],[Area Code]],Location!$B$1:$E$157,2,FALSE)</f>
        <v>New Hampshire</v>
      </c>
      <c r="P3448" s="19" t="str">
        <f>VLOOKUP(Coffee_data[[#This Row],[Area Code]],Location!$B$1:$E$157,3,FALSE)</f>
        <v>East</v>
      </c>
      <c r="Q3448" s="19" t="str">
        <f>VLOOKUP(Coffee_data[[#This Row],[Area Code]],Location!$B$1:$E$157,4,FALSE)</f>
        <v>Small Market</v>
      </c>
      <c r="R3448" s="56" t="str">
        <f>HLOOKUP(Coffee_data[[#This Row],[ProductId]],Product!$B$4:$O$7,2,FALSE)</f>
        <v>Regular</v>
      </c>
      <c r="S3448" s="56" t="str">
        <f>HLOOKUP(Coffee_data[[#This Row],[ProductId]],Product!$B$4:$O$7,3,FALSE)</f>
        <v>Coffee</v>
      </c>
      <c r="T3448" s="56" t="str">
        <f>HLOOKUP(Coffee_data[[#This Row],[ProductId]],Product!$B$4:$O$7,4,FALSE)</f>
        <v>Amaretto</v>
      </c>
    </row>
    <row r="3449" spans="1:20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62</v>
      </c>
      <c r="J3449">
        <v>90</v>
      </c>
      <c r="K3449">
        <v>152</v>
      </c>
      <c r="L3449">
        <v>603</v>
      </c>
      <c r="M3449">
        <v>2</v>
      </c>
      <c r="N3449" s="2">
        <v>42216</v>
      </c>
      <c r="O3449" s="19" t="str">
        <f>VLOOKUP(Coffee_data[[#This Row],[Area Code]],Location!$B$1:$E$157,2,FALSE)</f>
        <v>New Hampshire</v>
      </c>
      <c r="P3449" s="19" t="str">
        <f>VLOOKUP(Coffee_data[[#This Row],[Area Code]],Location!$B$1:$E$157,3,FALSE)</f>
        <v>East</v>
      </c>
      <c r="Q3449" s="19" t="str">
        <f>VLOOKUP(Coffee_data[[#This Row],[Area Code]],Location!$B$1:$E$157,4,FALSE)</f>
        <v>Small Market</v>
      </c>
      <c r="R3449" s="56" t="str">
        <f>HLOOKUP(Coffee_data[[#This Row],[ProductId]],Product!$B$4:$O$7,2,FALSE)</f>
        <v>Regular</v>
      </c>
      <c r="S3449" s="56" t="str">
        <f>HLOOKUP(Coffee_data[[#This Row],[ProductId]],Product!$B$4:$O$7,3,FALSE)</f>
        <v>Coffee</v>
      </c>
      <c r="T3449" s="56" t="str">
        <f>HLOOKUP(Coffee_data[[#This Row],[ProductId]],Product!$B$4:$O$7,4,FALSE)</f>
        <v>Columbian</v>
      </c>
    </row>
    <row r="3450" spans="1:20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198</v>
      </c>
      <c r="J3450">
        <v>290</v>
      </c>
      <c r="K3450">
        <v>491</v>
      </c>
      <c r="L3450">
        <v>212</v>
      </c>
      <c r="M3450">
        <v>9</v>
      </c>
      <c r="N3450" s="2">
        <v>42216</v>
      </c>
      <c r="O3450" s="19" t="str">
        <f>VLOOKUP(Coffee_data[[#This Row],[Area Code]],Location!$B$1:$E$157,2,FALSE)</f>
        <v>New York</v>
      </c>
      <c r="P3450" s="19" t="str">
        <f>VLOOKUP(Coffee_data[[#This Row],[Area Code]],Location!$B$1:$E$157,3,FALSE)</f>
        <v>East</v>
      </c>
      <c r="Q3450" s="19" t="str">
        <f>VLOOKUP(Coffee_data[[#This Row],[Area Code]],Location!$B$1:$E$157,4,FALSE)</f>
        <v>Major Market</v>
      </c>
      <c r="R3450" s="56" t="str">
        <f>HLOOKUP(Coffee_data[[#This Row],[ProductId]],Product!$B$4:$O$7,2,FALSE)</f>
        <v>Decaf</v>
      </c>
      <c r="S3450" s="56" t="str">
        <f>HLOOKUP(Coffee_data[[#This Row],[ProductId]],Product!$B$4:$O$7,3,FALSE)</f>
        <v>Herbal Tea</v>
      </c>
      <c r="T3450" s="56" t="str">
        <f>HLOOKUP(Coffee_data[[#This Row],[ProductId]],Product!$B$4:$O$7,4,FALSE)</f>
        <v>Lemon</v>
      </c>
    </row>
    <row r="3451" spans="1:20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144</v>
      </c>
      <c r="J3451">
        <v>-140</v>
      </c>
      <c r="K3451">
        <v>80</v>
      </c>
      <c r="L3451">
        <v>718</v>
      </c>
      <c r="M3451">
        <v>10</v>
      </c>
      <c r="N3451" s="2">
        <v>42216</v>
      </c>
      <c r="O3451" s="19" t="str">
        <f>VLOOKUP(Coffee_data[[#This Row],[Area Code]],Location!$B$1:$E$157,2,FALSE)</f>
        <v>New York</v>
      </c>
      <c r="P3451" s="19" t="str">
        <f>VLOOKUP(Coffee_data[[#This Row],[Area Code]],Location!$B$1:$E$157,3,FALSE)</f>
        <v>East</v>
      </c>
      <c r="Q3451" s="19" t="str">
        <f>VLOOKUP(Coffee_data[[#This Row],[Area Code]],Location!$B$1:$E$157,4,FALSE)</f>
        <v>Major Market</v>
      </c>
      <c r="R3451" s="56" t="str">
        <f>HLOOKUP(Coffee_data[[#This Row],[ProductId]],Product!$B$4:$O$7,2,FALSE)</f>
        <v>Decaf</v>
      </c>
      <c r="S3451" s="56" t="str">
        <f>HLOOKUP(Coffee_data[[#This Row],[ProductId]],Product!$B$4:$O$7,3,FALSE)</f>
        <v>Herbal Tea</v>
      </c>
      <c r="T3451" s="56" t="str">
        <f>HLOOKUP(Coffee_data[[#This Row],[ProductId]],Product!$B$4:$O$7,4,FALSE)</f>
        <v>Mint</v>
      </c>
    </row>
    <row r="3452" spans="1:20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101</v>
      </c>
      <c r="J3452">
        <v>210</v>
      </c>
      <c r="K3452">
        <v>340</v>
      </c>
      <c r="L3452">
        <v>646</v>
      </c>
      <c r="M3452">
        <v>11</v>
      </c>
      <c r="N3452" s="2">
        <v>42216</v>
      </c>
      <c r="O3452" s="19" t="str">
        <f>VLOOKUP(Coffee_data[[#This Row],[Area Code]],Location!$B$1:$E$157,2,FALSE)</f>
        <v>New York</v>
      </c>
      <c r="P3452" s="19" t="str">
        <f>VLOOKUP(Coffee_data[[#This Row],[Area Code]],Location!$B$1:$E$157,3,FALSE)</f>
        <v>East</v>
      </c>
      <c r="Q3452" s="19" t="str">
        <f>VLOOKUP(Coffee_data[[#This Row],[Area Code]],Location!$B$1:$E$157,4,FALSE)</f>
        <v>Major Market</v>
      </c>
      <c r="R3452" s="56" t="str">
        <f>HLOOKUP(Coffee_data[[#This Row],[ProductId]],Product!$B$4:$O$7,2,FALSE)</f>
        <v>Regular</v>
      </c>
      <c r="S3452" s="56" t="str">
        <f>HLOOKUP(Coffee_data[[#This Row],[ProductId]],Product!$B$4:$O$7,3,FALSE)</f>
        <v>Tea</v>
      </c>
      <c r="T3452" s="56" t="str">
        <f>HLOOKUP(Coffee_data[[#This Row],[ProductId]],Product!$B$4:$O$7,4,FALSE)</f>
        <v>Darjeeling</v>
      </c>
    </row>
    <row r="3453" spans="1:20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93</v>
      </c>
      <c r="J3453">
        <v>190</v>
      </c>
      <c r="K3453">
        <v>308</v>
      </c>
      <c r="L3453">
        <v>716</v>
      </c>
      <c r="M3453">
        <v>12</v>
      </c>
      <c r="N3453" s="2">
        <v>42216</v>
      </c>
      <c r="O3453" s="19" t="str">
        <f>VLOOKUP(Coffee_data[[#This Row],[Area Code]],Location!$B$1:$E$157,2,FALSE)</f>
        <v>New York</v>
      </c>
      <c r="P3453" s="19" t="str">
        <f>VLOOKUP(Coffee_data[[#This Row],[Area Code]],Location!$B$1:$E$157,3,FALSE)</f>
        <v>East</v>
      </c>
      <c r="Q3453" s="19" t="str">
        <f>VLOOKUP(Coffee_data[[#This Row],[Area Code]],Location!$B$1:$E$157,4,FALSE)</f>
        <v>Major Market</v>
      </c>
      <c r="R3453" s="56" t="str">
        <f>HLOOKUP(Coffee_data[[#This Row],[ProductId]],Product!$B$4:$O$7,2,FALSE)</f>
        <v>Regular</v>
      </c>
      <c r="S3453" s="56" t="str">
        <f>HLOOKUP(Coffee_data[[#This Row],[ProductId]],Product!$B$4:$O$7,3,FALSE)</f>
        <v>Tea</v>
      </c>
      <c r="T3453" s="56" t="str">
        <f>HLOOKUP(Coffee_data[[#This Row],[ProductId]],Product!$B$4:$O$7,4,FALSE)</f>
        <v>Earl Grey</v>
      </c>
    </row>
    <row r="3454" spans="1:20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104</v>
      </c>
      <c r="J3454">
        <v>160</v>
      </c>
      <c r="K3454">
        <v>273</v>
      </c>
      <c r="L3454">
        <v>845</v>
      </c>
      <c r="M3454">
        <v>13</v>
      </c>
      <c r="N3454" s="2">
        <v>42216</v>
      </c>
      <c r="O3454" s="19" t="str">
        <f>VLOOKUP(Coffee_data[[#This Row],[Area Code]],Location!$B$1:$E$157,2,FALSE)</f>
        <v>New York</v>
      </c>
      <c r="P3454" s="19" t="str">
        <f>VLOOKUP(Coffee_data[[#This Row],[Area Code]],Location!$B$1:$E$157,3,FALSE)</f>
        <v>East</v>
      </c>
      <c r="Q3454" s="19" t="str">
        <f>VLOOKUP(Coffee_data[[#This Row],[Area Code]],Location!$B$1:$E$157,4,FALSE)</f>
        <v>Major Market</v>
      </c>
      <c r="R3454" s="56" t="str">
        <f>HLOOKUP(Coffee_data[[#This Row],[ProductId]],Product!$B$4:$O$7,2,FALSE)</f>
        <v>Regular</v>
      </c>
      <c r="S3454" s="56" t="str">
        <f>HLOOKUP(Coffee_data[[#This Row],[ProductId]],Product!$B$4:$O$7,3,FALSE)</f>
        <v>Tea</v>
      </c>
      <c r="T3454" s="56" t="str">
        <f>HLOOKUP(Coffee_data[[#This Row],[ProductId]],Product!$B$4:$O$7,4,FALSE)</f>
        <v>Green Tea</v>
      </c>
    </row>
    <row r="3455" spans="1:20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42216</v>
      </c>
      <c r="O3455" s="19" t="str">
        <f>VLOOKUP(Coffee_data[[#This Row],[Area Code]],Location!$B$1:$E$157,2,FALSE)</f>
        <v>New York</v>
      </c>
      <c r="P3455" s="19" t="str">
        <f>VLOOKUP(Coffee_data[[#This Row],[Area Code]],Location!$B$1:$E$157,3,FALSE)</f>
        <v>East</v>
      </c>
      <c r="Q3455" s="19" t="str">
        <f>VLOOKUP(Coffee_data[[#This Row],[Area Code]],Location!$B$1:$E$157,4,FALSE)</f>
        <v>Major Market</v>
      </c>
      <c r="R3455" s="56" t="str">
        <f>HLOOKUP(Coffee_data[[#This Row],[ProductId]],Product!$B$4:$O$7,2,FALSE)</f>
        <v>Regular</v>
      </c>
      <c r="S3455" s="56" t="str">
        <f>HLOOKUP(Coffee_data[[#This Row],[ProductId]],Product!$B$4:$O$7,3,FALSE)</f>
        <v>Espresso</v>
      </c>
      <c r="T3455" s="56" t="str">
        <f>HLOOKUP(Coffee_data[[#This Row],[ProductId]],Product!$B$4:$O$7,4,FALSE)</f>
        <v>Caffe Mocha</v>
      </c>
    </row>
    <row r="3456" spans="1:20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181</v>
      </c>
      <c r="J3456">
        <v>280</v>
      </c>
      <c r="K3456">
        <v>537</v>
      </c>
      <c r="L3456">
        <v>585</v>
      </c>
      <c r="M3456">
        <v>7</v>
      </c>
      <c r="N3456" s="2">
        <v>42216</v>
      </c>
      <c r="O3456" s="19" t="str">
        <f>VLOOKUP(Coffee_data[[#This Row],[Area Code]],Location!$B$1:$E$157,2,FALSE)</f>
        <v>New York</v>
      </c>
      <c r="P3456" s="19" t="str">
        <f>VLOOKUP(Coffee_data[[#This Row],[Area Code]],Location!$B$1:$E$157,3,FALSE)</f>
        <v>East</v>
      </c>
      <c r="Q3456" s="19" t="str">
        <f>VLOOKUP(Coffee_data[[#This Row],[Area Code]],Location!$B$1:$E$157,4,FALSE)</f>
        <v>Major Market</v>
      </c>
      <c r="R3456" s="56" t="str">
        <f>HLOOKUP(Coffee_data[[#This Row],[ProductId]],Product!$B$4:$O$7,2,FALSE)</f>
        <v>Regular</v>
      </c>
      <c r="S3456" s="56" t="str">
        <f>HLOOKUP(Coffee_data[[#This Row],[ProductId]],Product!$B$4:$O$7,3,FALSE)</f>
        <v>Espresso</v>
      </c>
      <c r="T3456" s="56" t="str">
        <f>HLOOKUP(Coffee_data[[#This Row],[ProductId]],Product!$B$4:$O$7,4,FALSE)</f>
        <v>Regular Espresso</v>
      </c>
    </row>
    <row r="3457" spans="1:20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281</v>
      </c>
      <c r="J3457">
        <v>520</v>
      </c>
      <c r="K3457">
        <v>862</v>
      </c>
      <c r="L3457">
        <v>914</v>
      </c>
      <c r="M3457">
        <v>2</v>
      </c>
      <c r="N3457" s="2">
        <v>42216</v>
      </c>
      <c r="O3457" s="19" t="str">
        <f>VLOOKUP(Coffee_data[[#This Row],[Area Code]],Location!$B$1:$E$157,2,FALSE)</f>
        <v>New York</v>
      </c>
      <c r="P3457" s="19" t="str">
        <f>VLOOKUP(Coffee_data[[#This Row],[Area Code]],Location!$B$1:$E$157,3,FALSE)</f>
        <v>East</v>
      </c>
      <c r="Q3457" s="19" t="str">
        <f>VLOOKUP(Coffee_data[[#This Row],[Area Code]],Location!$B$1:$E$157,4,FALSE)</f>
        <v>Major Market</v>
      </c>
      <c r="R3457" s="56" t="str">
        <f>HLOOKUP(Coffee_data[[#This Row],[ProductId]],Product!$B$4:$O$7,2,FALSE)</f>
        <v>Regular</v>
      </c>
      <c r="S3457" s="56" t="str">
        <f>HLOOKUP(Coffee_data[[#This Row],[ProductId]],Product!$B$4:$O$7,3,FALSE)</f>
        <v>Coffee</v>
      </c>
      <c r="T3457" s="56" t="str">
        <f>HLOOKUP(Coffee_data[[#This Row],[ProductId]],Product!$B$4:$O$7,4,FALSE)</f>
        <v>Columbian</v>
      </c>
    </row>
    <row r="3458" spans="1:20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78</v>
      </c>
      <c r="J3458">
        <v>100</v>
      </c>
      <c r="K3458">
        <v>162</v>
      </c>
      <c r="L3458">
        <v>504</v>
      </c>
      <c r="M3458">
        <v>8</v>
      </c>
      <c r="N3458" s="2">
        <v>42216</v>
      </c>
      <c r="O3458" s="19" t="str">
        <f>VLOOKUP(Coffee_data[[#This Row],[Area Code]],Location!$B$1:$E$157,2,FALSE)</f>
        <v>Louisiana</v>
      </c>
      <c r="P3458" s="19" t="str">
        <f>VLOOKUP(Coffee_data[[#This Row],[Area Code]],Location!$B$1:$E$157,3,FALSE)</f>
        <v>South</v>
      </c>
      <c r="Q3458" s="19" t="str">
        <f>VLOOKUP(Coffee_data[[#This Row],[Area Code]],Location!$B$1:$E$157,4,FALSE)</f>
        <v>Small Market</v>
      </c>
      <c r="R3458" s="56" t="str">
        <f>HLOOKUP(Coffee_data[[#This Row],[ProductId]],Product!$B$4:$O$7,2,FALSE)</f>
        <v>Decaf</v>
      </c>
      <c r="S3458" s="56" t="str">
        <f>HLOOKUP(Coffee_data[[#This Row],[ProductId]],Product!$B$4:$O$7,3,FALSE)</f>
        <v>Herbal Tea</v>
      </c>
      <c r="T3458" s="56" t="str">
        <f>HLOOKUP(Coffee_data[[#This Row],[ProductId]],Product!$B$4:$O$7,4,FALSE)</f>
        <v>Chamomile</v>
      </c>
    </row>
    <row r="3459" spans="1:20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51</v>
      </c>
      <c r="J3459">
        <v>90</v>
      </c>
      <c r="K3459">
        <v>159</v>
      </c>
      <c r="L3459">
        <v>225</v>
      </c>
      <c r="M3459">
        <v>9</v>
      </c>
      <c r="N3459" s="2">
        <v>42216</v>
      </c>
      <c r="O3459" s="19" t="str">
        <f>VLOOKUP(Coffee_data[[#This Row],[Area Code]],Location!$B$1:$E$157,2,FALSE)</f>
        <v>Louisiana</v>
      </c>
      <c r="P3459" s="19" t="str">
        <f>VLOOKUP(Coffee_data[[#This Row],[Area Code]],Location!$B$1:$E$157,3,FALSE)</f>
        <v>South</v>
      </c>
      <c r="Q3459" s="19" t="str">
        <f>VLOOKUP(Coffee_data[[#This Row],[Area Code]],Location!$B$1:$E$157,4,FALSE)</f>
        <v>Small Market</v>
      </c>
      <c r="R3459" s="56" t="str">
        <f>HLOOKUP(Coffee_data[[#This Row],[ProductId]],Product!$B$4:$O$7,2,FALSE)</f>
        <v>Decaf</v>
      </c>
      <c r="S3459" s="56" t="str">
        <f>HLOOKUP(Coffee_data[[#This Row],[ProductId]],Product!$B$4:$O$7,3,FALSE)</f>
        <v>Herbal Tea</v>
      </c>
      <c r="T3459" s="56" t="str">
        <f>HLOOKUP(Coffee_data[[#This Row],[ProductId]],Product!$B$4:$O$7,4,FALSE)</f>
        <v>Lemon</v>
      </c>
    </row>
    <row r="3460" spans="1:20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138</v>
      </c>
      <c r="L3460">
        <v>504</v>
      </c>
      <c r="M3460">
        <v>2</v>
      </c>
      <c r="N3460" s="2">
        <v>42216</v>
      </c>
      <c r="O3460" s="19" t="str">
        <f>VLOOKUP(Coffee_data[[#This Row],[Area Code]],Location!$B$1:$E$157,2,FALSE)</f>
        <v>Louisiana</v>
      </c>
      <c r="P3460" s="19" t="str">
        <f>VLOOKUP(Coffee_data[[#This Row],[Area Code]],Location!$B$1:$E$157,3,FALSE)</f>
        <v>South</v>
      </c>
      <c r="Q3460" s="19" t="str">
        <f>VLOOKUP(Coffee_data[[#This Row],[Area Code]],Location!$B$1:$E$157,4,FALSE)</f>
        <v>Small Market</v>
      </c>
      <c r="R3460" s="56" t="str">
        <f>HLOOKUP(Coffee_data[[#This Row],[ProductId]],Product!$B$4:$O$7,2,FALSE)</f>
        <v>Regular</v>
      </c>
      <c r="S3460" s="56" t="str">
        <f>HLOOKUP(Coffee_data[[#This Row],[ProductId]],Product!$B$4:$O$7,3,FALSE)</f>
        <v>Coffee</v>
      </c>
      <c r="T3460" s="56" t="str">
        <f>HLOOKUP(Coffee_data[[#This Row],[ProductId]],Product!$B$4:$O$7,4,FALSE)</f>
        <v>Columbian</v>
      </c>
    </row>
    <row r="3461" spans="1:20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73</v>
      </c>
      <c r="J3461">
        <v>120</v>
      </c>
      <c r="K3461">
        <v>187</v>
      </c>
      <c r="L3461">
        <v>985</v>
      </c>
      <c r="M3461">
        <v>3</v>
      </c>
      <c r="N3461" s="2">
        <v>42216</v>
      </c>
      <c r="O3461" s="19" t="str">
        <f>VLOOKUP(Coffee_data[[#This Row],[Area Code]],Location!$B$1:$E$157,2,FALSE)</f>
        <v>Louisiana</v>
      </c>
      <c r="P3461" s="19" t="str">
        <f>VLOOKUP(Coffee_data[[#This Row],[Area Code]],Location!$B$1:$E$157,3,FALSE)</f>
        <v>South</v>
      </c>
      <c r="Q3461" s="19" t="str">
        <f>VLOOKUP(Coffee_data[[#This Row],[Area Code]],Location!$B$1:$E$157,4,FALSE)</f>
        <v>Small Market</v>
      </c>
      <c r="R3461" s="56" t="str">
        <f>HLOOKUP(Coffee_data[[#This Row],[ProductId]],Product!$B$4:$O$7,2,FALSE)</f>
        <v>Decaf</v>
      </c>
      <c r="S3461" s="56" t="str">
        <f>HLOOKUP(Coffee_data[[#This Row],[ProductId]],Product!$B$4:$O$7,3,FALSE)</f>
        <v>Coffee</v>
      </c>
      <c r="T3461" s="56" t="str">
        <f>HLOOKUP(Coffee_data[[#This Row],[ProductId]],Product!$B$4:$O$7,4,FALSE)</f>
        <v>Decaf Irish Cream</v>
      </c>
    </row>
    <row r="3462" spans="1:20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94</v>
      </c>
      <c r="L3462">
        <v>337</v>
      </c>
      <c r="M3462">
        <v>4</v>
      </c>
      <c r="N3462" s="2">
        <v>42216</v>
      </c>
      <c r="O3462" s="19" t="str">
        <f>VLOOKUP(Coffee_data[[#This Row],[Area Code]],Location!$B$1:$E$157,2,FALSE)</f>
        <v>Louisiana</v>
      </c>
      <c r="P3462" s="19" t="str">
        <f>VLOOKUP(Coffee_data[[#This Row],[Area Code]],Location!$B$1:$E$157,3,FALSE)</f>
        <v>South</v>
      </c>
      <c r="Q3462" s="19" t="str">
        <f>VLOOKUP(Coffee_data[[#This Row],[Area Code]],Location!$B$1:$E$157,4,FALSE)</f>
        <v>Small Market</v>
      </c>
      <c r="R3462" s="56" t="str">
        <f>HLOOKUP(Coffee_data[[#This Row],[ProductId]],Product!$B$4:$O$7,2,FALSE)</f>
        <v>Regular</v>
      </c>
      <c r="S3462" s="56" t="str">
        <f>HLOOKUP(Coffee_data[[#This Row],[ProductId]],Product!$B$4:$O$7,3,FALSE)</f>
        <v>Espresso</v>
      </c>
      <c r="T3462" s="56" t="str">
        <f>HLOOKUP(Coffee_data[[#This Row],[ProductId]],Product!$B$4:$O$7,4,FALSE)</f>
        <v>Caffe Latte</v>
      </c>
    </row>
    <row r="3463" spans="1:20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35</v>
      </c>
      <c r="J3463">
        <v>60</v>
      </c>
      <c r="K3463">
        <v>105</v>
      </c>
      <c r="L3463">
        <v>318</v>
      </c>
      <c r="M3463">
        <v>5</v>
      </c>
      <c r="N3463" s="2">
        <v>42216</v>
      </c>
      <c r="O3463" s="19" t="str">
        <f>VLOOKUP(Coffee_data[[#This Row],[Area Code]],Location!$B$1:$E$157,2,FALSE)</f>
        <v>Louisiana</v>
      </c>
      <c r="P3463" s="19" t="str">
        <f>VLOOKUP(Coffee_data[[#This Row],[Area Code]],Location!$B$1:$E$157,3,FALSE)</f>
        <v>South</v>
      </c>
      <c r="Q3463" s="19" t="str">
        <f>VLOOKUP(Coffee_data[[#This Row],[Area Code]],Location!$B$1:$E$157,4,FALSE)</f>
        <v>Small Market</v>
      </c>
      <c r="R3463" s="56" t="str">
        <f>HLOOKUP(Coffee_data[[#This Row],[ProductId]],Product!$B$4:$O$7,2,FALSE)</f>
        <v>Regular</v>
      </c>
      <c r="S3463" s="56" t="str">
        <f>HLOOKUP(Coffee_data[[#This Row],[ProductId]],Product!$B$4:$O$7,3,FALSE)</f>
        <v>Espresso</v>
      </c>
      <c r="T3463" s="56" t="str">
        <f>HLOOKUP(Coffee_data[[#This Row],[ProductId]],Product!$B$4:$O$7,4,FALSE)</f>
        <v>Caffe Mocha</v>
      </c>
    </row>
    <row r="3464" spans="1:20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24</v>
      </c>
      <c r="J3464">
        <v>40</v>
      </c>
      <c r="K3464">
        <v>64</v>
      </c>
      <c r="L3464">
        <v>504</v>
      </c>
      <c r="M3464">
        <v>6</v>
      </c>
      <c r="N3464" s="2">
        <v>42216</v>
      </c>
      <c r="O3464" s="19" t="str">
        <f>VLOOKUP(Coffee_data[[#This Row],[Area Code]],Location!$B$1:$E$157,2,FALSE)</f>
        <v>Louisiana</v>
      </c>
      <c r="P3464" s="19" t="str">
        <f>VLOOKUP(Coffee_data[[#This Row],[Area Code]],Location!$B$1:$E$157,3,FALSE)</f>
        <v>South</v>
      </c>
      <c r="Q3464" s="19" t="str">
        <f>VLOOKUP(Coffee_data[[#This Row],[Area Code]],Location!$B$1:$E$157,4,FALSE)</f>
        <v>Small Market</v>
      </c>
      <c r="R3464" s="56" t="str">
        <f>HLOOKUP(Coffee_data[[#This Row],[ProductId]],Product!$B$4:$O$7,2,FALSE)</f>
        <v>Decaf</v>
      </c>
      <c r="S3464" s="56" t="str">
        <f>HLOOKUP(Coffee_data[[#This Row],[ProductId]],Product!$B$4:$O$7,3,FALSE)</f>
        <v>Espresso</v>
      </c>
      <c r="T3464" s="56" t="str">
        <f>HLOOKUP(Coffee_data[[#This Row],[ProductId]],Product!$B$4:$O$7,4,FALSE)</f>
        <v>Decaf Espresso</v>
      </c>
    </row>
    <row r="3465" spans="1:20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52</v>
      </c>
      <c r="L3465">
        <v>505</v>
      </c>
      <c r="M3465">
        <v>8</v>
      </c>
      <c r="N3465" s="2">
        <v>42216</v>
      </c>
      <c r="O3465" s="19" t="str">
        <f>VLOOKUP(Coffee_data[[#This Row],[Area Code]],Location!$B$1:$E$157,2,FALSE)</f>
        <v>New Mexico</v>
      </c>
      <c r="P3465" s="19" t="str">
        <f>VLOOKUP(Coffee_data[[#This Row],[Area Code]],Location!$B$1:$E$157,3,FALSE)</f>
        <v>South</v>
      </c>
      <c r="Q3465" s="19" t="str">
        <f>VLOOKUP(Coffee_data[[#This Row],[Area Code]],Location!$B$1:$E$157,4,FALSE)</f>
        <v>Small Market</v>
      </c>
      <c r="R3465" s="56" t="str">
        <f>HLOOKUP(Coffee_data[[#This Row],[ProductId]],Product!$B$4:$O$7,2,FALSE)</f>
        <v>Decaf</v>
      </c>
      <c r="S3465" s="56" t="str">
        <f>HLOOKUP(Coffee_data[[#This Row],[ProductId]],Product!$B$4:$O$7,3,FALSE)</f>
        <v>Herbal Tea</v>
      </c>
      <c r="T3465" s="56" t="str">
        <f>HLOOKUP(Coffee_data[[#This Row],[ProductId]],Product!$B$4:$O$7,4,FALSE)</f>
        <v>Chamomile</v>
      </c>
    </row>
    <row r="3466" spans="1:20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21</v>
      </c>
      <c r="J3466">
        <v>50</v>
      </c>
      <c r="K3466">
        <v>89</v>
      </c>
      <c r="L3466">
        <v>505</v>
      </c>
      <c r="M3466">
        <v>9</v>
      </c>
      <c r="N3466" s="2">
        <v>42216</v>
      </c>
      <c r="O3466" s="19" t="str">
        <f>VLOOKUP(Coffee_data[[#This Row],[Area Code]],Location!$B$1:$E$157,2,FALSE)</f>
        <v>New Mexico</v>
      </c>
      <c r="P3466" s="19" t="str">
        <f>VLOOKUP(Coffee_data[[#This Row],[Area Code]],Location!$B$1:$E$157,3,FALSE)</f>
        <v>South</v>
      </c>
      <c r="Q3466" s="19" t="str">
        <f>VLOOKUP(Coffee_data[[#This Row],[Area Code]],Location!$B$1:$E$157,4,FALSE)</f>
        <v>Small Market</v>
      </c>
      <c r="R3466" s="56" t="str">
        <f>HLOOKUP(Coffee_data[[#This Row],[ProductId]],Product!$B$4:$O$7,2,FALSE)</f>
        <v>Decaf</v>
      </c>
      <c r="S3466" s="56" t="str">
        <f>HLOOKUP(Coffee_data[[#This Row],[ProductId]],Product!$B$4:$O$7,3,FALSE)</f>
        <v>Herbal Tea</v>
      </c>
      <c r="T3466" s="56" t="str">
        <f>HLOOKUP(Coffee_data[[#This Row],[ProductId]],Product!$B$4:$O$7,4,FALSE)</f>
        <v>Lemon</v>
      </c>
    </row>
    <row r="3467" spans="1:20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78</v>
      </c>
      <c r="J3467">
        <v>120</v>
      </c>
      <c r="K3467">
        <v>198</v>
      </c>
      <c r="L3467">
        <v>505</v>
      </c>
      <c r="M3467">
        <v>2</v>
      </c>
      <c r="N3467" s="2">
        <v>42216</v>
      </c>
      <c r="O3467" s="19" t="str">
        <f>VLOOKUP(Coffee_data[[#This Row],[Area Code]],Location!$B$1:$E$157,2,FALSE)</f>
        <v>New Mexico</v>
      </c>
      <c r="P3467" s="19" t="str">
        <f>VLOOKUP(Coffee_data[[#This Row],[Area Code]],Location!$B$1:$E$157,3,FALSE)</f>
        <v>South</v>
      </c>
      <c r="Q3467" s="19" t="str">
        <f>VLOOKUP(Coffee_data[[#This Row],[Area Code]],Location!$B$1:$E$157,4,FALSE)</f>
        <v>Small Market</v>
      </c>
      <c r="R3467" s="56" t="str">
        <f>HLOOKUP(Coffee_data[[#This Row],[ProductId]],Product!$B$4:$O$7,2,FALSE)</f>
        <v>Regular</v>
      </c>
      <c r="S3467" s="56" t="str">
        <f>HLOOKUP(Coffee_data[[#This Row],[ProductId]],Product!$B$4:$O$7,3,FALSE)</f>
        <v>Coffee</v>
      </c>
      <c r="T3467" s="56" t="str">
        <f>HLOOKUP(Coffee_data[[#This Row],[ProductId]],Product!$B$4:$O$7,4,FALSE)</f>
        <v>Columbian</v>
      </c>
    </row>
    <row r="3468" spans="1:20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155</v>
      </c>
      <c r="J3468">
        <v>20</v>
      </c>
      <c r="K3468">
        <v>167</v>
      </c>
      <c r="L3468">
        <v>505</v>
      </c>
      <c r="M3468">
        <v>3</v>
      </c>
      <c r="N3468" s="2">
        <v>42216</v>
      </c>
      <c r="O3468" s="19" t="str">
        <f>VLOOKUP(Coffee_data[[#This Row],[Area Code]],Location!$B$1:$E$157,2,FALSE)</f>
        <v>New Mexico</v>
      </c>
      <c r="P3468" s="19" t="str">
        <f>VLOOKUP(Coffee_data[[#This Row],[Area Code]],Location!$B$1:$E$157,3,FALSE)</f>
        <v>South</v>
      </c>
      <c r="Q3468" s="19" t="str">
        <f>VLOOKUP(Coffee_data[[#This Row],[Area Code]],Location!$B$1:$E$157,4,FALSE)</f>
        <v>Small Market</v>
      </c>
      <c r="R3468" s="56" t="str">
        <f>HLOOKUP(Coffee_data[[#This Row],[ProductId]],Product!$B$4:$O$7,2,FALSE)</f>
        <v>Decaf</v>
      </c>
      <c r="S3468" s="56" t="str">
        <f>HLOOKUP(Coffee_data[[#This Row],[ProductId]],Product!$B$4:$O$7,3,FALSE)</f>
        <v>Coffee</v>
      </c>
      <c r="T3468" s="56" t="str">
        <f>HLOOKUP(Coffee_data[[#This Row],[ProductId]],Product!$B$4:$O$7,4,FALSE)</f>
        <v>Decaf Irish Cream</v>
      </c>
    </row>
    <row r="3469" spans="1:20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46</v>
      </c>
      <c r="L3469">
        <v>505</v>
      </c>
      <c r="M3469">
        <v>4</v>
      </c>
      <c r="N3469" s="2">
        <v>42216</v>
      </c>
      <c r="O3469" s="19" t="str">
        <f>VLOOKUP(Coffee_data[[#This Row],[Area Code]],Location!$B$1:$E$157,2,FALSE)</f>
        <v>New Mexico</v>
      </c>
      <c r="P3469" s="19" t="str">
        <f>VLOOKUP(Coffee_data[[#This Row],[Area Code]],Location!$B$1:$E$157,3,FALSE)</f>
        <v>South</v>
      </c>
      <c r="Q3469" s="19" t="str">
        <f>VLOOKUP(Coffee_data[[#This Row],[Area Code]],Location!$B$1:$E$157,4,FALSE)</f>
        <v>Small Market</v>
      </c>
      <c r="R3469" s="56" t="str">
        <f>HLOOKUP(Coffee_data[[#This Row],[ProductId]],Product!$B$4:$O$7,2,FALSE)</f>
        <v>Regular</v>
      </c>
      <c r="S3469" s="56" t="str">
        <f>HLOOKUP(Coffee_data[[#This Row],[ProductId]],Product!$B$4:$O$7,3,FALSE)</f>
        <v>Espresso</v>
      </c>
      <c r="T3469" s="56" t="str">
        <f>HLOOKUP(Coffee_data[[#This Row],[ProductId]],Product!$B$4:$O$7,4,FALSE)</f>
        <v>Caffe Latte</v>
      </c>
    </row>
    <row r="3470" spans="1:20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55</v>
      </c>
      <c r="J3470">
        <v>70</v>
      </c>
      <c r="K3470">
        <v>125</v>
      </c>
      <c r="L3470">
        <v>505</v>
      </c>
      <c r="M3470">
        <v>5</v>
      </c>
      <c r="N3470" s="2">
        <v>42216</v>
      </c>
      <c r="O3470" s="19" t="str">
        <f>VLOOKUP(Coffee_data[[#This Row],[Area Code]],Location!$B$1:$E$157,2,FALSE)</f>
        <v>New Mexico</v>
      </c>
      <c r="P3470" s="19" t="str">
        <f>VLOOKUP(Coffee_data[[#This Row],[Area Code]],Location!$B$1:$E$157,3,FALSE)</f>
        <v>South</v>
      </c>
      <c r="Q3470" s="19" t="str">
        <f>VLOOKUP(Coffee_data[[#This Row],[Area Code]],Location!$B$1:$E$157,4,FALSE)</f>
        <v>Small Market</v>
      </c>
      <c r="R3470" s="56" t="str">
        <f>HLOOKUP(Coffee_data[[#This Row],[ProductId]],Product!$B$4:$O$7,2,FALSE)</f>
        <v>Regular</v>
      </c>
      <c r="S3470" s="56" t="str">
        <f>HLOOKUP(Coffee_data[[#This Row],[ProductId]],Product!$B$4:$O$7,3,FALSE)</f>
        <v>Espresso</v>
      </c>
      <c r="T3470" s="56" t="str">
        <f>HLOOKUP(Coffee_data[[#This Row],[ProductId]],Product!$B$4:$O$7,4,FALSE)</f>
        <v>Caffe Mocha</v>
      </c>
    </row>
    <row r="3471" spans="1:20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24</v>
      </c>
      <c r="J3471">
        <v>60</v>
      </c>
      <c r="K3471">
        <v>96</v>
      </c>
      <c r="L3471">
        <v>505</v>
      </c>
      <c r="M3471">
        <v>6</v>
      </c>
      <c r="N3471" s="2">
        <v>42216</v>
      </c>
      <c r="O3471" s="19" t="str">
        <f>VLOOKUP(Coffee_data[[#This Row],[Area Code]],Location!$B$1:$E$157,2,FALSE)</f>
        <v>New Mexico</v>
      </c>
      <c r="P3471" s="19" t="str">
        <f>VLOOKUP(Coffee_data[[#This Row],[Area Code]],Location!$B$1:$E$157,3,FALSE)</f>
        <v>South</v>
      </c>
      <c r="Q3471" s="19" t="str">
        <f>VLOOKUP(Coffee_data[[#This Row],[Area Code]],Location!$B$1:$E$157,4,FALSE)</f>
        <v>Small Market</v>
      </c>
      <c r="R3471" s="56" t="str">
        <f>HLOOKUP(Coffee_data[[#This Row],[ProductId]],Product!$B$4:$O$7,2,FALSE)</f>
        <v>Decaf</v>
      </c>
      <c r="S3471" s="56" t="str">
        <f>HLOOKUP(Coffee_data[[#This Row],[ProductId]],Product!$B$4:$O$7,3,FALSE)</f>
        <v>Espresso</v>
      </c>
      <c r="T3471" s="56" t="str">
        <f>HLOOKUP(Coffee_data[[#This Row],[ProductId]],Product!$B$4:$O$7,4,FALSE)</f>
        <v>Decaf Espresso</v>
      </c>
    </row>
    <row r="3472" spans="1:20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42216</v>
      </c>
      <c r="O3472" s="19" t="str">
        <f>VLOOKUP(Coffee_data[[#This Row],[Area Code]],Location!$B$1:$E$157,2,FALSE)</f>
        <v>Oklahoma</v>
      </c>
      <c r="P3472" s="19" t="str">
        <f>VLOOKUP(Coffee_data[[#This Row],[Area Code]],Location!$B$1:$E$157,3,FALSE)</f>
        <v>South</v>
      </c>
      <c r="Q3472" s="19" t="str">
        <f>VLOOKUP(Coffee_data[[#This Row],[Area Code]],Location!$B$1:$E$157,4,FALSE)</f>
        <v>Small Market</v>
      </c>
      <c r="R3472" s="56" t="str">
        <f>HLOOKUP(Coffee_data[[#This Row],[ProductId]],Product!$B$4:$O$7,2,FALSE)</f>
        <v>Decaf</v>
      </c>
      <c r="S3472" s="56" t="str">
        <f>HLOOKUP(Coffee_data[[#This Row],[ProductId]],Product!$B$4:$O$7,3,FALSE)</f>
        <v>Herbal Tea</v>
      </c>
      <c r="T3472" s="56" t="str">
        <f>HLOOKUP(Coffee_data[[#This Row],[ProductId]],Product!$B$4:$O$7,4,FALSE)</f>
        <v>Chamomile</v>
      </c>
    </row>
    <row r="3473" spans="1:20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170</v>
      </c>
      <c r="J3473">
        <v>190</v>
      </c>
      <c r="K3473">
        <v>301</v>
      </c>
      <c r="L3473">
        <v>405</v>
      </c>
      <c r="M3473">
        <v>9</v>
      </c>
      <c r="N3473" s="2">
        <v>42216</v>
      </c>
      <c r="O3473" s="19" t="str">
        <f>VLOOKUP(Coffee_data[[#This Row],[Area Code]],Location!$B$1:$E$157,2,FALSE)</f>
        <v>Oklahoma</v>
      </c>
      <c r="P3473" s="19" t="str">
        <f>VLOOKUP(Coffee_data[[#This Row],[Area Code]],Location!$B$1:$E$157,3,FALSE)</f>
        <v>South</v>
      </c>
      <c r="Q3473" s="19" t="str">
        <f>VLOOKUP(Coffee_data[[#This Row],[Area Code]],Location!$B$1:$E$157,4,FALSE)</f>
        <v>Small Market</v>
      </c>
      <c r="R3473" s="56" t="str">
        <f>HLOOKUP(Coffee_data[[#This Row],[ProductId]],Product!$B$4:$O$7,2,FALSE)</f>
        <v>Decaf</v>
      </c>
      <c r="S3473" s="56" t="str">
        <f>HLOOKUP(Coffee_data[[#This Row],[ProductId]],Product!$B$4:$O$7,3,FALSE)</f>
        <v>Herbal Tea</v>
      </c>
      <c r="T3473" s="56" t="str">
        <f>HLOOKUP(Coffee_data[[#This Row],[ProductId]],Product!$B$4:$O$7,4,FALSE)</f>
        <v>Lemon</v>
      </c>
    </row>
    <row r="3474" spans="1:20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82</v>
      </c>
      <c r="J3474">
        <v>110</v>
      </c>
      <c r="K3474">
        <v>190</v>
      </c>
      <c r="L3474">
        <v>580</v>
      </c>
      <c r="M3474">
        <v>2</v>
      </c>
      <c r="N3474" s="2">
        <v>42216</v>
      </c>
      <c r="O3474" s="19" t="str">
        <f>VLOOKUP(Coffee_data[[#This Row],[Area Code]],Location!$B$1:$E$157,2,FALSE)</f>
        <v>Oklahoma</v>
      </c>
      <c r="P3474" s="19" t="str">
        <f>VLOOKUP(Coffee_data[[#This Row],[Area Code]],Location!$B$1:$E$157,3,FALSE)</f>
        <v>South</v>
      </c>
      <c r="Q3474" s="19" t="str">
        <f>VLOOKUP(Coffee_data[[#This Row],[Area Code]],Location!$B$1:$E$157,4,FALSE)</f>
        <v>Small Market</v>
      </c>
      <c r="R3474" s="56" t="str">
        <f>HLOOKUP(Coffee_data[[#This Row],[ProductId]],Product!$B$4:$O$7,2,FALSE)</f>
        <v>Regular</v>
      </c>
      <c r="S3474" s="56" t="str">
        <f>HLOOKUP(Coffee_data[[#This Row],[ProductId]],Product!$B$4:$O$7,3,FALSE)</f>
        <v>Coffee</v>
      </c>
      <c r="T3474" s="56" t="str">
        <f>HLOOKUP(Coffee_data[[#This Row],[ProductId]],Product!$B$4:$O$7,4,FALSE)</f>
        <v>Columbian</v>
      </c>
    </row>
    <row r="3475" spans="1:20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42216</v>
      </c>
      <c r="O3475" s="19" t="str">
        <f>VLOOKUP(Coffee_data[[#This Row],[Area Code]],Location!$B$1:$E$157,2,FALSE)</f>
        <v>Oklahoma</v>
      </c>
      <c r="P3475" s="19" t="str">
        <f>VLOOKUP(Coffee_data[[#This Row],[Area Code]],Location!$B$1:$E$157,3,FALSE)</f>
        <v>South</v>
      </c>
      <c r="Q3475" s="19" t="str">
        <f>VLOOKUP(Coffee_data[[#This Row],[Area Code]],Location!$B$1:$E$157,4,FALSE)</f>
        <v>Small Market</v>
      </c>
      <c r="R3475" s="56" t="str">
        <f>HLOOKUP(Coffee_data[[#This Row],[ProductId]],Product!$B$4:$O$7,2,FALSE)</f>
        <v>Decaf</v>
      </c>
      <c r="S3475" s="56" t="str">
        <f>HLOOKUP(Coffee_data[[#This Row],[ProductId]],Product!$B$4:$O$7,3,FALSE)</f>
        <v>Coffee</v>
      </c>
      <c r="T3475" s="56" t="str">
        <f>HLOOKUP(Coffee_data[[#This Row],[ProductId]],Product!$B$4:$O$7,4,FALSE)</f>
        <v>Decaf Irish Cream</v>
      </c>
    </row>
    <row r="3476" spans="1:20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94</v>
      </c>
      <c r="J3476">
        <v>140</v>
      </c>
      <c r="K3476">
        <v>230</v>
      </c>
      <c r="L3476">
        <v>918</v>
      </c>
      <c r="M3476">
        <v>4</v>
      </c>
      <c r="N3476" s="2">
        <v>42216</v>
      </c>
      <c r="O3476" s="19" t="str">
        <f>VLOOKUP(Coffee_data[[#This Row],[Area Code]],Location!$B$1:$E$157,2,FALSE)</f>
        <v>Oklahoma</v>
      </c>
      <c r="P3476" s="19" t="str">
        <f>VLOOKUP(Coffee_data[[#This Row],[Area Code]],Location!$B$1:$E$157,3,FALSE)</f>
        <v>South</v>
      </c>
      <c r="Q3476" s="19" t="str">
        <f>VLOOKUP(Coffee_data[[#This Row],[Area Code]],Location!$B$1:$E$157,4,FALSE)</f>
        <v>Small Market</v>
      </c>
      <c r="R3476" s="56" t="str">
        <f>HLOOKUP(Coffee_data[[#This Row],[ProductId]],Product!$B$4:$O$7,2,FALSE)</f>
        <v>Regular</v>
      </c>
      <c r="S3476" s="56" t="str">
        <f>HLOOKUP(Coffee_data[[#This Row],[ProductId]],Product!$B$4:$O$7,3,FALSE)</f>
        <v>Espresso</v>
      </c>
      <c r="T3476" s="56" t="str">
        <f>HLOOKUP(Coffee_data[[#This Row],[ProductId]],Product!$B$4:$O$7,4,FALSE)</f>
        <v>Caffe Latte</v>
      </c>
    </row>
    <row r="3477" spans="1:20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35</v>
      </c>
      <c r="L3477">
        <v>580</v>
      </c>
      <c r="M3477">
        <v>5</v>
      </c>
      <c r="N3477" s="2">
        <v>42216</v>
      </c>
      <c r="O3477" s="19" t="str">
        <f>VLOOKUP(Coffee_data[[#This Row],[Area Code]],Location!$B$1:$E$157,2,FALSE)</f>
        <v>Oklahoma</v>
      </c>
      <c r="P3477" s="19" t="str">
        <f>VLOOKUP(Coffee_data[[#This Row],[Area Code]],Location!$B$1:$E$157,3,FALSE)</f>
        <v>South</v>
      </c>
      <c r="Q3477" s="19" t="str">
        <f>VLOOKUP(Coffee_data[[#This Row],[Area Code]],Location!$B$1:$E$157,4,FALSE)</f>
        <v>Small Market</v>
      </c>
      <c r="R3477" s="56" t="str">
        <f>HLOOKUP(Coffee_data[[#This Row],[ProductId]],Product!$B$4:$O$7,2,FALSE)</f>
        <v>Regular</v>
      </c>
      <c r="S3477" s="56" t="str">
        <f>HLOOKUP(Coffee_data[[#This Row],[ProductId]],Product!$B$4:$O$7,3,FALSE)</f>
        <v>Espresso</v>
      </c>
      <c r="T3477" s="56" t="str">
        <f>HLOOKUP(Coffee_data[[#This Row],[ProductId]],Product!$B$4:$O$7,4,FALSE)</f>
        <v>Caffe Mocha</v>
      </c>
    </row>
    <row r="3478" spans="1:20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84</v>
      </c>
      <c r="J3478">
        <v>150</v>
      </c>
      <c r="K3478">
        <v>234</v>
      </c>
      <c r="L3478">
        <v>580</v>
      </c>
      <c r="M3478">
        <v>6</v>
      </c>
      <c r="N3478" s="2">
        <v>42216</v>
      </c>
      <c r="O3478" s="19" t="str">
        <f>VLOOKUP(Coffee_data[[#This Row],[Area Code]],Location!$B$1:$E$157,2,FALSE)</f>
        <v>Oklahoma</v>
      </c>
      <c r="P3478" s="19" t="str">
        <f>VLOOKUP(Coffee_data[[#This Row],[Area Code]],Location!$B$1:$E$157,3,FALSE)</f>
        <v>South</v>
      </c>
      <c r="Q3478" s="19" t="str">
        <f>VLOOKUP(Coffee_data[[#This Row],[Area Code]],Location!$B$1:$E$157,4,FALSE)</f>
        <v>Small Market</v>
      </c>
      <c r="R3478" s="56" t="str">
        <f>HLOOKUP(Coffee_data[[#This Row],[ProductId]],Product!$B$4:$O$7,2,FALSE)</f>
        <v>Decaf</v>
      </c>
      <c r="S3478" s="56" t="str">
        <f>HLOOKUP(Coffee_data[[#This Row],[ProductId]],Product!$B$4:$O$7,3,FALSE)</f>
        <v>Espresso</v>
      </c>
      <c r="T3478" s="56" t="str">
        <f>HLOOKUP(Coffee_data[[#This Row],[ProductId]],Product!$B$4:$O$7,4,FALSE)</f>
        <v>Decaf Espresso</v>
      </c>
    </row>
    <row r="3479" spans="1:20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108</v>
      </c>
      <c r="L3479">
        <v>817</v>
      </c>
      <c r="M3479">
        <v>8</v>
      </c>
      <c r="N3479" s="2">
        <v>42216</v>
      </c>
      <c r="O3479" s="19" t="str">
        <f>VLOOKUP(Coffee_data[[#This Row],[Area Code]],Location!$B$1:$E$157,2,FALSE)</f>
        <v>Texas</v>
      </c>
      <c r="P3479" s="19" t="str">
        <f>VLOOKUP(Coffee_data[[#This Row],[Area Code]],Location!$B$1:$E$157,3,FALSE)</f>
        <v>South</v>
      </c>
      <c r="Q3479" s="19" t="str">
        <f>VLOOKUP(Coffee_data[[#This Row],[Area Code]],Location!$B$1:$E$157,4,FALSE)</f>
        <v>Major Market</v>
      </c>
      <c r="R3479" s="56" t="str">
        <f>HLOOKUP(Coffee_data[[#This Row],[ProductId]],Product!$B$4:$O$7,2,FALSE)</f>
        <v>Decaf</v>
      </c>
      <c r="S3479" s="56" t="str">
        <f>HLOOKUP(Coffee_data[[#This Row],[ProductId]],Product!$B$4:$O$7,3,FALSE)</f>
        <v>Herbal Tea</v>
      </c>
      <c r="T3479" s="56" t="str">
        <f>HLOOKUP(Coffee_data[[#This Row],[ProductId]],Product!$B$4:$O$7,4,FALSE)</f>
        <v>Chamomile</v>
      </c>
    </row>
    <row r="3480" spans="1:20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21</v>
      </c>
      <c r="J3480">
        <v>50</v>
      </c>
      <c r="K3480">
        <v>89</v>
      </c>
      <c r="L3480">
        <v>210</v>
      </c>
      <c r="M3480">
        <v>9</v>
      </c>
      <c r="N3480" s="2">
        <v>42216</v>
      </c>
      <c r="O3480" s="19" t="str">
        <f>VLOOKUP(Coffee_data[[#This Row],[Area Code]],Location!$B$1:$E$157,2,FALSE)</f>
        <v>Texas</v>
      </c>
      <c r="P3480" s="19" t="str">
        <f>VLOOKUP(Coffee_data[[#This Row],[Area Code]],Location!$B$1:$E$157,3,FALSE)</f>
        <v>South</v>
      </c>
      <c r="Q3480" s="19" t="str">
        <f>VLOOKUP(Coffee_data[[#This Row],[Area Code]],Location!$B$1:$E$157,4,FALSE)</f>
        <v>Major Market</v>
      </c>
      <c r="R3480" s="56" t="str">
        <f>HLOOKUP(Coffee_data[[#This Row],[ProductId]],Product!$B$4:$O$7,2,FALSE)</f>
        <v>Decaf</v>
      </c>
      <c r="S3480" s="56" t="str">
        <f>HLOOKUP(Coffee_data[[#This Row],[ProductId]],Product!$B$4:$O$7,3,FALSE)</f>
        <v>Herbal Tea</v>
      </c>
      <c r="T3480" s="56" t="str">
        <f>HLOOKUP(Coffee_data[[#This Row],[ProductId]],Product!$B$4:$O$7,4,FALSE)</f>
        <v>Lemon</v>
      </c>
    </row>
    <row r="3481" spans="1:20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842</v>
      </c>
      <c r="L3481">
        <v>940</v>
      </c>
      <c r="M3481">
        <v>2</v>
      </c>
      <c r="N3481" s="2">
        <v>42216</v>
      </c>
      <c r="O3481" s="19" t="str">
        <f>VLOOKUP(Coffee_data[[#This Row],[Area Code]],Location!$B$1:$E$157,2,FALSE)</f>
        <v>Texas</v>
      </c>
      <c r="P3481" s="19" t="str">
        <f>VLOOKUP(Coffee_data[[#This Row],[Area Code]],Location!$B$1:$E$157,3,FALSE)</f>
        <v>South</v>
      </c>
      <c r="Q3481" s="19" t="str">
        <f>VLOOKUP(Coffee_data[[#This Row],[Area Code]],Location!$B$1:$E$157,4,FALSE)</f>
        <v>Major Market</v>
      </c>
      <c r="R3481" s="56" t="str">
        <f>HLOOKUP(Coffee_data[[#This Row],[ProductId]],Product!$B$4:$O$7,2,FALSE)</f>
        <v>Regular</v>
      </c>
      <c r="S3481" s="56" t="str">
        <f>HLOOKUP(Coffee_data[[#This Row],[ProductId]],Product!$B$4:$O$7,3,FALSE)</f>
        <v>Coffee</v>
      </c>
      <c r="T3481" s="56" t="str">
        <f>HLOOKUP(Coffee_data[[#This Row],[ProductId]],Product!$B$4:$O$7,4,FALSE)</f>
        <v>Columbian</v>
      </c>
    </row>
    <row r="3482" spans="1:20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57</v>
      </c>
      <c r="J3482">
        <v>90</v>
      </c>
      <c r="K3482">
        <v>153</v>
      </c>
      <c r="L3482">
        <v>469</v>
      </c>
      <c r="M3482">
        <v>3</v>
      </c>
      <c r="N3482" s="2">
        <v>42216</v>
      </c>
      <c r="O3482" s="19" t="str">
        <f>VLOOKUP(Coffee_data[[#This Row],[Area Code]],Location!$B$1:$E$157,2,FALSE)</f>
        <v>Texas</v>
      </c>
      <c r="P3482" s="19" t="str">
        <f>VLOOKUP(Coffee_data[[#This Row],[Area Code]],Location!$B$1:$E$157,3,FALSE)</f>
        <v>South</v>
      </c>
      <c r="Q3482" s="19" t="str">
        <f>VLOOKUP(Coffee_data[[#This Row],[Area Code]],Location!$B$1:$E$157,4,FALSE)</f>
        <v>Major Market</v>
      </c>
      <c r="R3482" s="56" t="str">
        <f>HLOOKUP(Coffee_data[[#This Row],[ProductId]],Product!$B$4:$O$7,2,FALSE)</f>
        <v>Decaf</v>
      </c>
      <c r="S3482" s="56" t="str">
        <f>HLOOKUP(Coffee_data[[#This Row],[ProductId]],Product!$B$4:$O$7,3,FALSE)</f>
        <v>Coffee</v>
      </c>
      <c r="T3482" s="56" t="str">
        <f>HLOOKUP(Coffee_data[[#This Row],[ProductId]],Product!$B$4:$O$7,4,FALSE)</f>
        <v>Decaf Irish Cream</v>
      </c>
    </row>
    <row r="3483" spans="1:20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106</v>
      </c>
      <c r="L3483">
        <v>817</v>
      </c>
      <c r="M3483">
        <v>4</v>
      </c>
      <c r="N3483" s="2">
        <v>42216</v>
      </c>
      <c r="O3483" s="19" t="str">
        <f>VLOOKUP(Coffee_data[[#This Row],[Area Code]],Location!$B$1:$E$157,2,FALSE)</f>
        <v>Texas</v>
      </c>
      <c r="P3483" s="19" t="str">
        <f>VLOOKUP(Coffee_data[[#This Row],[Area Code]],Location!$B$1:$E$157,3,FALSE)</f>
        <v>South</v>
      </c>
      <c r="Q3483" s="19" t="str">
        <f>VLOOKUP(Coffee_data[[#This Row],[Area Code]],Location!$B$1:$E$157,4,FALSE)</f>
        <v>Major Market</v>
      </c>
      <c r="R3483" s="56" t="str">
        <f>HLOOKUP(Coffee_data[[#This Row],[ProductId]],Product!$B$4:$O$7,2,FALSE)</f>
        <v>Regular</v>
      </c>
      <c r="S3483" s="56" t="str">
        <f>HLOOKUP(Coffee_data[[#This Row],[ProductId]],Product!$B$4:$O$7,3,FALSE)</f>
        <v>Espresso</v>
      </c>
      <c r="T3483" s="56" t="str">
        <f>HLOOKUP(Coffee_data[[#This Row],[ProductId]],Product!$B$4:$O$7,4,FALSE)</f>
        <v>Caffe Latte</v>
      </c>
    </row>
    <row r="3484" spans="1:20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255</v>
      </c>
      <c r="L3484">
        <v>210</v>
      </c>
      <c r="M3484">
        <v>5</v>
      </c>
      <c r="N3484" s="2">
        <v>42216</v>
      </c>
      <c r="O3484" s="19" t="str">
        <f>VLOOKUP(Coffee_data[[#This Row],[Area Code]],Location!$B$1:$E$157,2,FALSE)</f>
        <v>Texas</v>
      </c>
      <c r="P3484" s="19" t="str">
        <f>VLOOKUP(Coffee_data[[#This Row],[Area Code]],Location!$B$1:$E$157,3,FALSE)</f>
        <v>South</v>
      </c>
      <c r="Q3484" s="19" t="str">
        <f>VLOOKUP(Coffee_data[[#This Row],[Area Code]],Location!$B$1:$E$157,4,FALSE)</f>
        <v>Major Market</v>
      </c>
      <c r="R3484" s="56" t="str">
        <f>HLOOKUP(Coffee_data[[#This Row],[ProductId]],Product!$B$4:$O$7,2,FALSE)</f>
        <v>Regular</v>
      </c>
      <c r="S3484" s="56" t="str">
        <f>HLOOKUP(Coffee_data[[#This Row],[ProductId]],Product!$B$4:$O$7,3,FALSE)</f>
        <v>Espresso</v>
      </c>
      <c r="T3484" s="56" t="str">
        <f>HLOOKUP(Coffee_data[[#This Row],[ProductId]],Product!$B$4:$O$7,4,FALSE)</f>
        <v>Caffe Mocha</v>
      </c>
    </row>
    <row r="3485" spans="1:20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86</v>
      </c>
      <c r="J3485">
        <v>130</v>
      </c>
      <c r="K3485">
        <v>216</v>
      </c>
      <c r="L3485">
        <v>469</v>
      </c>
      <c r="M3485">
        <v>6</v>
      </c>
      <c r="N3485" s="2">
        <v>42216</v>
      </c>
      <c r="O3485" s="19" t="str">
        <f>VLOOKUP(Coffee_data[[#This Row],[Area Code]],Location!$B$1:$E$157,2,FALSE)</f>
        <v>Texas</v>
      </c>
      <c r="P3485" s="19" t="str">
        <f>VLOOKUP(Coffee_data[[#This Row],[Area Code]],Location!$B$1:$E$157,3,FALSE)</f>
        <v>South</v>
      </c>
      <c r="Q3485" s="19" t="str">
        <f>VLOOKUP(Coffee_data[[#This Row],[Area Code]],Location!$B$1:$E$157,4,FALSE)</f>
        <v>Major Market</v>
      </c>
      <c r="R3485" s="56" t="str">
        <f>HLOOKUP(Coffee_data[[#This Row],[ProductId]],Product!$B$4:$O$7,2,FALSE)</f>
        <v>Decaf</v>
      </c>
      <c r="S3485" s="56" t="str">
        <f>HLOOKUP(Coffee_data[[#This Row],[ProductId]],Product!$B$4:$O$7,3,FALSE)</f>
        <v>Espresso</v>
      </c>
      <c r="T3485" s="56" t="str">
        <f>HLOOKUP(Coffee_data[[#This Row],[ProductId]],Product!$B$4:$O$7,4,FALSE)</f>
        <v>Decaf Espresso</v>
      </c>
    </row>
    <row r="3486" spans="1:20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51</v>
      </c>
      <c r="J3486">
        <v>60</v>
      </c>
      <c r="K3486">
        <v>100</v>
      </c>
      <c r="L3486">
        <v>435</v>
      </c>
      <c r="M3486">
        <v>11</v>
      </c>
      <c r="N3486" s="2">
        <v>42216</v>
      </c>
      <c r="O3486" s="19" t="str">
        <f>VLOOKUP(Coffee_data[[#This Row],[Area Code]],Location!$B$1:$E$157,2,FALSE)</f>
        <v>Utah</v>
      </c>
      <c r="P3486" s="19" t="str">
        <f>VLOOKUP(Coffee_data[[#This Row],[Area Code]],Location!$B$1:$E$157,3,FALSE)</f>
        <v>West</v>
      </c>
      <c r="Q3486" s="19" t="str">
        <f>VLOOKUP(Coffee_data[[#This Row],[Area Code]],Location!$B$1:$E$157,4,FALSE)</f>
        <v>Small Market</v>
      </c>
      <c r="R3486" s="56" t="str">
        <f>HLOOKUP(Coffee_data[[#This Row],[ProductId]],Product!$B$4:$O$7,2,FALSE)</f>
        <v>Regular</v>
      </c>
      <c r="S3486" s="56" t="str">
        <f>HLOOKUP(Coffee_data[[#This Row],[ProductId]],Product!$B$4:$O$7,3,FALSE)</f>
        <v>Tea</v>
      </c>
      <c r="T3486" s="56" t="str">
        <f>HLOOKUP(Coffee_data[[#This Row],[ProductId]],Product!$B$4:$O$7,4,FALSE)</f>
        <v>Darjeeling</v>
      </c>
    </row>
    <row r="3487" spans="1:20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42216</v>
      </c>
      <c r="O3487" s="19" t="str">
        <f>VLOOKUP(Coffee_data[[#This Row],[Area Code]],Location!$B$1:$E$157,2,FALSE)</f>
        <v>Utah</v>
      </c>
      <c r="P3487" s="19" t="str">
        <f>VLOOKUP(Coffee_data[[#This Row],[Area Code]],Location!$B$1:$E$157,3,FALSE)</f>
        <v>West</v>
      </c>
      <c r="Q3487" s="19" t="str">
        <f>VLOOKUP(Coffee_data[[#This Row],[Area Code]],Location!$B$1:$E$157,4,FALSE)</f>
        <v>Small Market</v>
      </c>
      <c r="R3487" s="56" t="str">
        <f>HLOOKUP(Coffee_data[[#This Row],[ProductId]],Product!$B$4:$O$7,2,FALSE)</f>
        <v>Regular</v>
      </c>
      <c r="S3487" s="56" t="str">
        <f>HLOOKUP(Coffee_data[[#This Row],[ProductId]],Product!$B$4:$O$7,3,FALSE)</f>
        <v>Tea</v>
      </c>
      <c r="T3487" s="56" t="str">
        <f>HLOOKUP(Coffee_data[[#This Row],[ProductId]],Product!$B$4:$O$7,4,FALSE)</f>
        <v>Earl Grey</v>
      </c>
    </row>
    <row r="3488" spans="1:20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42216</v>
      </c>
      <c r="O3488" s="19" t="str">
        <f>VLOOKUP(Coffee_data[[#This Row],[Area Code]],Location!$B$1:$E$157,2,FALSE)</f>
        <v>Utah</v>
      </c>
      <c r="P3488" s="19" t="str">
        <f>VLOOKUP(Coffee_data[[#This Row],[Area Code]],Location!$B$1:$E$157,3,FALSE)</f>
        <v>West</v>
      </c>
      <c r="Q3488" s="19" t="str">
        <f>VLOOKUP(Coffee_data[[#This Row],[Area Code]],Location!$B$1:$E$157,4,FALSE)</f>
        <v>Small Market</v>
      </c>
      <c r="R3488" s="56" t="str">
        <f>HLOOKUP(Coffee_data[[#This Row],[ProductId]],Product!$B$4:$O$7,2,FALSE)</f>
        <v>Regular</v>
      </c>
      <c r="S3488" s="56" t="str">
        <f>HLOOKUP(Coffee_data[[#This Row],[ProductId]],Product!$B$4:$O$7,3,FALSE)</f>
        <v>Tea</v>
      </c>
      <c r="T3488" s="56" t="str">
        <f>HLOOKUP(Coffee_data[[#This Row],[ProductId]],Product!$B$4:$O$7,4,FALSE)</f>
        <v>Green Tea</v>
      </c>
    </row>
    <row r="3489" spans="1:20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58</v>
      </c>
      <c r="J3489">
        <v>80</v>
      </c>
      <c r="K3489">
        <v>130</v>
      </c>
      <c r="L3489">
        <v>435</v>
      </c>
      <c r="M3489">
        <v>8</v>
      </c>
      <c r="N3489" s="2">
        <v>42216</v>
      </c>
      <c r="O3489" s="19" t="str">
        <f>VLOOKUP(Coffee_data[[#This Row],[Area Code]],Location!$B$1:$E$157,2,FALSE)</f>
        <v>Utah</v>
      </c>
      <c r="P3489" s="19" t="str">
        <f>VLOOKUP(Coffee_data[[#This Row],[Area Code]],Location!$B$1:$E$157,3,FALSE)</f>
        <v>West</v>
      </c>
      <c r="Q3489" s="19" t="str">
        <f>VLOOKUP(Coffee_data[[#This Row],[Area Code]],Location!$B$1:$E$157,4,FALSE)</f>
        <v>Small Market</v>
      </c>
      <c r="R3489" s="56" t="str">
        <f>HLOOKUP(Coffee_data[[#This Row],[ProductId]],Product!$B$4:$O$7,2,FALSE)</f>
        <v>Decaf</v>
      </c>
      <c r="S3489" s="56" t="str">
        <f>HLOOKUP(Coffee_data[[#This Row],[ProductId]],Product!$B$4:$O$7,3,FALSE)</f>
        <v>Herbal Tea</v>
      </c>
      <c r="T3489" s="56" t="str">
        <f>HLOOKUP(Coffee_data[[#This Row],[ProductId]],Product!$B$4:$O$7,4,FALSE)</f>
        <v>Chamomile</v>
      </c>
    </row>
    <row r="3490" spans="1:20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131</v>
      </c>
      <c r="L3490">
        <v>435</v>
      </c>
      <c r="M3490">
        <v>9</v>
      </c>
      <c r="N3490" s="2">
        <v>42216</v>
      </c>
      <c r="O3490" s="19" t="str">
        <f>VLOOKUP(Coffee_data[[#This Row],[Area Code]],Location!$B$1:$E$157,2,FALSE)</f>
        <v>Utah</v>
      </c>
      <c r="P3490" s="19" t="str">
        <f>VLOOKUP(Coffee_data[[#This Row],[Area Code]],Location!$B$1:$E$157,3,FALSE)</f>
        <v>West</v>
      </c>
      <c r="Q3490" s="19" t="str">
        <f>VLOOKUP(Coffee_data[[#This Row],[Area Code]],Location!$B$1:$E$157,4,FALSE)</f>
        <v>Small Market</v>
      </c>
      <c r="R3490" s="56" t="str">
        <f>HLOOKUP(Coffee_data[[#This Row],[ProductId]],Product!$B$4:$O$7,2,FALSE)</f>
        <v>Decaf</v>
      </c>
      <c r="S3490" s="56" t="str">
        <f>HLOOKUP(Coffee_data[[#This Row],[ProductId]],Product!$B$4:$O$7,3,FALSE)</f>
        <v>Herbal Tea</v>
      </c>
      <c r="T3490" s="56" t="str">
        <f>HLOOKUP(Coffee_data[[#This Row],[ProductId]],Product!$B$4:$O$7,4,FALSE)</f>
        <v>Lemon</v>
      </c>
    </row>
    <row r="3491" spans="1:20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127</v>
      </c>
      <c r="J3491">
        <v>20</v>
      </c>
      <c r="K3491">
        <v>130</v>
      </c>
      <c r="L3491">
        <v>801</v>
      </c>
      <c r="M3491">
        <v>10</v>
      </c>
      <c r="N3491" s="2">
        <v>42216</v>
      </c>
      <c r="O3491" s="19" t="str">
        <f>VLOOKUP(Coffee_data[[#This Row],[Area Code]],Location!$B$1:$E$157,2,FALSE)</f>
        <v>Utah</v>
      </c>
      <c r="P3491" s="19" t="str">
        <f>VLOOKUP(Coffee_data[[#This Row],[Area Code]],Location!$B$1:$E$157,3,FALSE)</f>
        <v>West</v>
      </c>
      <c r="Q3491" s="19" t="str">
        <f>VLOOKUP(Coffee_data[[#This Row],[Area Code]],Location!$B$1:$E$157,4,FALSE)</f>
        <v>Small Market</v>
      </c>
      <c r="R3491" s="56" t="str">
        <f>HLOOKUP(Coffee_data[[#This Row],[ProductId]],Product!$B$4:$O$7,2,FALSE)</f>
        <v>Decaf</v>
      </c>
      <c r="S3491" s="56" t="str">
        <f>HLOOKUP(Coffee_data[[#This Row],[ProductId]],Product!$B$4:$O$7,3,FALSE)</f>
        <v>Herbal Tea</v>
      </c>
      <c r="T3491" s="56" t="str">
        <f>HLOOKUP(Coffee_data[[#This Row],[ProductId]],Product!$B$4:$O$7,4,FALSE)</f>
        <v>Mint</v>
      </c>
    </row>
    <row r="3492" spans="1:20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61</v>
      </c>
      <c r="J3492">
        <v>70</v>
      </c>
      <c r="K3492">
        <v>130</v>
      </c>
      <c r="L3492">
        <v>435</v>
      </c>
      <c r="M3492">
        <v>1</v>
      </c>
      <c r="N3492" s="2">
        <v>42216</v>
      </c>
      <c r="O3492" s="19" t="str">
        <f>VLOOKUP(Coffee_data[[#This Row],[Area Code]],Location!$B$1:$E$157,2,FALSE)</f>
        <v>Utah</v>
      </c>
      <c r="P3492" s="19" t="str">
        <f>VLOOKUP(Coffee_data[[#This Row],[Area Code]],Location!$B$1:$E$157,3,FALSE)</f>
        <v>West</v>
      </c>
      <c r="Q3492" s="19" t="str">
        <f>VLOOKUP(Coffee_data[[#This Row],[Area Code]],Location!$B$1:$E$157,4,FALSE)</f>
        <v>Small Market</v>
      </c>
      <c r="R3492" s="56" t="str">
        <f>HLOOKUP(Coffee_data[[#This Row],[ProductId]],Product!$B$4:$O$7,2,FALSE)</f>
        <v>Regular</v>
      </c>
      <c r="S3492" s="56" t="str">
        <f>HLOOKUP(Coffee_data[[#This Row],[ProductId]],Product!$B$4:$O$7,3,FALSE)</f>
        <v>Coffee</v>
      </c>
      <c r="T3492" s="56" t="str">
        <f>HLOOKUP(Coffee_data[[#This Row],[ProductId]],Product!$B$4:$O$7,4,FALSE)</f>
        <v>Amaretto</v>
      </c>
    </row>
    <row r="3493" spans="1:20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48</v>
      </c>
      <c r="J3493">
        <v>70</v>
      </c>
      <c r="K3493">
        <v>122</v>
      </c>
      <c r="L3493">
        <v>435</v>
      </c>
      <c r="M3493">
        <v>2</v>
      </c>
      <c r="N3493" s="2">
        <v>42216</v>
      </c>
      <c r="O3493" s="19" t="str">
        <f>VLOOKUP(Coffee_data[[#This Row],[Area Code]],Location!$B$1:$E$157,2,FALSE)</f>
        <v>Utah</v>
      </c>
      <c r="P3493" s="19" t="str">
        <f>VLOOKUP(Coffee_data[[#This Row],[Area Code]],Location!$B$1:$E$157,3,FALSE)</f>
        <v>West</v>
      </c>
      <c r="Q3493" s="19" t="str">
        <f>VLOOKUP(Coffee_data[[#This Row],[Area Code]],Location!$B$1:$E$157,4,FALSE)</f>
        <v>Small Market</v>
      </c>
      <c r="R3493" s="56" t="str">
        <f>HLOOKUP(Coffee_data[[#This Row],[ProductId]],Product!$B$4:$O$7,2,FALSE)</f>
        <v>Regular</v>
      </c>
      <c r="S3493" s="56" t="str">
        <f>HLOOKUP(Coffee_data[[#This Row],[ProductId]],Product!$B$4:$O$7,3,FALSE)</f>
        <v>Coffee</v>
      </c>
      <c r="T3493" s="56" t="str">
        <f>HLOOKUP(Coffee_data[[#This Row],[ProductId]],Product!$B$4:$O$7,4,FALSE)</f>
        <v>Columbian</v>
      </c>
    </row>
    <row r="3494" spans="1:20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42216</v>
      </c>
      <c r="O3494" s="19" t="str">
        <f>VLOOKUP(Coffee_data[[#This Row],[Area Code]],Location!$B$1:$E$157,2,FALSE)</f>
        <v>Utah</v>
      </c>
      <c r="P3494" s="19" t="str">
        <f>VLOOKUP(Coffee_data[[#This Row],[Area Code]],Location!$B$1:$E$157,3,FALSE)</f>
        <v>West</v>
      </c>
      <c r="Q3494" s="19" t="str">
        <f>VLOOKUP(Coffee_data[[#This Row],[Area Code]],Location!$B$1:$E$157,4,FALSE)</f>
        <v>Small Market</v>
      </c>
      <c r="R3494" s="56" t="str">
        <f>HLOOKUP(Coffee_data[[#This Row],[ProductId]],Product!$B$4:$O$7,2,FALSE)</f>
        <v>Decaf</v>
      </c>
      <c r="S3494" s="56" t="str">
        <f>HLOOKUP(Coffee_data[[#This Row],[ProductId]],Product!$B$4:$O$7,3,FALSE)</f>
        <v>Coffee</v>
      </c>
      <c r="T3494" s="56" t="str">
        <f>HLOOKUP(Coffee_data[[#This Row],[ProductId]],Product!$B$4:$O$7,4,FALSE)</f>
        <v>Decaf Irish Cream</v>
      </c>
    </row>
    <row r="3495" spans="1:20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42216</v>
      </c>
      <c r="O3495" s="19" t="str">
        <f>VLOOKUP(Coffee_data[[#This Row],[Area Code]],Location!$B$1:$E$157,2,FALSE)</f>
        <v>Utah</v>
      </c>
      <c r="P3495" s="19" t="str">
        <f>VLOOKUP(Coffee_data[[#This Row],[Area Code]],Location!$B$1:$E$157,3,FALSE)</f>
        <v>West</v>
      </c>
      <c r="Q3495" s="19" t="str">
        <f>VLOOKUP(Coffee_data[[#This Row],[Area Code]],Location!$B$1:$E$157,4,FALSE)</f>
        <v>Small Market</v>
      </c>
      <c r="R3495" s="56" t="str">
        <f>HLOOKUP(Coffee_data[[#This Row],[ProductId]],Product!$B$4:$O$7,2,FALSE)</f>
        <v>Regular</v>
      </c>
      <c r="S3495" s="56" t="str">
        <f>HLOOKUP(Coffee_data[[#This Row],[ProductId]],Product!$B$4:$O$7,3,FALSE)</f>
        <v>Espresso</v>
      </c>
      <c r="T3495" s="56" t="str">
        <f>HLOOKUP(Coffee_data[[#This Row],[ProductId]],Product!$B$4:$O$7,4,FALSE)</f>
        <v>Caffe Latte</v>
      </c>
    </row>
    <row r="3496" spans="1:20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75</v>
      </c>
      <c r="J3496">
        <v>90</v>
      </c>
      <c r="K3496">
        <v>165</v>
      </c>
      <c r="L3496">
        <v>435</v>
      </c>
      <c r="M3496">
        <v>5</v>
      </c>
      <c r="N3496" s="2">
        <v>42216</v>
      </c>
      <c r="O3496" s="19" t="str">
        <f>VLOOKUP(Coffee_data[[#This Row],[Area Code]],Location!$B$1:$E$157,2,FALSE)</f>
        <v>Utah</v>
      </c>
      <c r="P3496" s="19" t="str">
        <f>VLOOKUP(Coffee_data[[#This Row],[Area Code]],Location!$B$1:$E$157,3,FALSE)</f>
        <v>West</v>
      </c>
      <c r="Q3496" s="19" t="str">
        <f>VLOOKUP(Coffee_data[[#This Row],[Area Code]],Location!$B$1:$E$157,4,FALSE)</f>
        <v>Small Market</v>
      </c>
      <c r="R3496" s="56" t="str">
        <f>HLOOKUP(Coffee_data[[#This Row],[ProductId]],Product!$B$4:$O$7,2,FALSE)</f>
        <v>Regular</v>
      </c>
      <c r="S3496" s="56" t="str">
        <f>HLOOKUP(Coffee_data[[#This Row],[ProductId]],Product!$B$4:$O$7,3,FALSE)</f>
        <v>Espresso</v>
      </c>
      <c r="T3496" s="56" t="str">
        <f>HLOOKUP(Coffee_data[[#This Row],[ProductId]],Product!$B$4:$O$7,4,FALSE)</f>
        <v>Caffe Mocha</v>
      </c>
    </row>
    <row r="3497" spans="1:20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42216</v>
      </c>
      <c r="O3497" s="19" t="str">
        <f>VLOOKUP(Coffee_data[[#This Row],[Area Code]],Location!$B$1:$E$157,2,FALSE)</f>
        <v>Utah</v>
      </c>
      <c r="P3497" s="19" t="str">
        <f>VLOOKUP(Coffee_data[[#This Row],[Area Code]],Location!$B$1:$E$157,3,FALSE)</f>
        <v>West</v>
      </c>
      <c r="Q3497" s="19" t="str">
        <f>VLOOKUP(Coffee_data[[#This Row],[Area Code]],Location!$B$1:$E$157,4,FALSE)</f>
        <v>Small Market</v>
      </c>
      <c r="R3497" s="56" t="str">
        <f>HLOOKUP(Coffee_data[[#This Row],[ProductId]],Product!$B$4:$O$7,2,FALSE)</f>
        <v>Decaf</v>
      </c>
      <c r="S3497" s="56" t="str">
        <f>HLOOKUP(Coffee_data[[#This Row],[ProductId]],Product!$B$4:$O$7,3,FALSE)</f>
        <v>Espresso</v>
      </c>
      <c r="T3497" s="56" t="str">
        <f>HLOOKUP(Coffee_data[[#This Row],[ProductId]],Product!$B$4:$O$7,4,FALSE)</f>
        <v>Decaf Espresso</v>
      </c>
    </row>
    <row r="3498" spans="1:20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91</v>
      </c>
      <c r="J3498">
        <v>120</v>
      </c>
      <c r="K3498">
        <v>189</v>
      </c>
      <c r="L3498">
        <v>805</v>
      </c>
      <c r="M3498">
        <v>11</v>
      </c>
      <c r="N3498" s="2">
        <v>42216</v>
      </c>
      <c r="O3498" s="19" t="str">
        <f>VLOOKUP(Coffee_data[[#This Row],[Area Code]],Location!$B$1:$E$157,2,FALSE)</f>
        <v>California</v>
      </c>
      <c r="P3498" s="19" t="str">
        <f>VLOOKUP(Coffee_data[[#This Row],[Area Code]],Location!$B$1:$E$157,3,FALSE)</f>
        <v>West</v>
      </c>
      <c r="Q3498" s="19" t="str">
        <f>VLOOKUP(Coffee_data[[#This Row],[Area Code]],Location!$B$1:$E$157,4,FALSE)</f>
        <v>Major Market</v>
      </c>
      <c r="R3498" s="56" t="str">
        <f>HLOOKUP(Coffee_data[[#This Row],[ProductId]],Product!$B$4:$O$7,2,FALSE)</f>
        <v>Regular</v>
      </c>
      <c r="S3498" s="56" t="str">
        <f>HLOOKUP(Coffee_data[[#This Row],[ProductId]],Product!$B$4:$O$7,3,FALSE)</f>
        <v>Tea</v>
      </c>
      <c r="T3498" s="56" t="str">
        <f>HLOOKUP(Coffee_data[[#This Row],[ProductId]],Product!$B$4:$O$7,4,FALSE)</f>
        <v>Darjeeling</v>
      </c>
    </row>
    <row r="3499" spans="1:20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48</v>
      </c>
      <c r="J3499">
        <v>100</v>
      </c>
      <c r="K3499">
        <v>172</v>
      </c>
      <c r="L3499">
        <v>760</v>
      </c>
      <c r="M3499">
        <v>12</v>
      </c>
      <c r="N3499" s="2">
        <v>42216</v>
      </c>
      <c r="O3499" s="19" t="str">
        <f>VLOOKUP(Coffee_data[[#This Row],[Area Code]],Location!$B$1:$E$157,2,FALSE)</f>
        <v>California</v>
      </c>
      <c r="P3499" s="19" t="str">
        <f>VLOOKUP(Coffee_data[[#This Row],[Area Code]],Location!$B$1:$E$157,3,FALSE)</f>
        <v>West</v>
      </c>
      <c r="Q3499" s="19" t="str">
        <f>VLOOKUP(Coffee_data[[#This Row],[Area Code]],Location!$B$1:$E$157,4,FALSE)</f>
        <v>Major Market</v>
      </c>
      <c r="R3499" s="56" t="str">
        <f>HLOOKUP(Coffee_data[[#This Row],[ProductId]],Product!$B$4:$O$7,2,FALSE)</f>
        <v>Regular</v>
      </c>
      <c r="S3499" s="56" t="str">
        <f>HLOOKUP(Coffee_data[[#This Row],[ProductId]],Product!$B$4:$O$7,3,FALSE)</f>
        <v>Tea</v>
      </c>
      <c r="T3499" s="56" t="str">
        <f>HLOOKUP(Coffee_data[[#This Row],[ProductId]],Product!$B$4:$O$7,4,FALSE)</f>
        <v>Earl Grey</v>
      </c>
    </row>
    <row r="3500" spans="1:20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43</v>
      </c>
      <c r="J3500">
        <v>50</v>
      </c>
      <c r="K3500">
        <v>80</v>
      </c>
      <c r="L3500">
        <v>650</v>
      </c>
      <c r="M3500">
        <v>13</v>
      </c>
      <c r="N3500" s="2">
        <v>42216</v>
      </c>
      <c r="O3500" s="19" t="str">
        <f>VLOOKUP(Coffee_data[[#This Row],[Area Code]],Location!$B$1:$E$157,2,FALSE)</f>
        <v>California</v>
      </c>
      <c r="P3500" s="19" t="str">
        <f>VLOOKUP(Coffee_data[[#This Row],[Area Code]],Location!$B$1:$E$157,3,FALSE)</f>
        <v>West</v>
      </c>
      <c r="Q3500" s="19" t="str">
        <f>VLOOKUP(Coffee_data[[#This Row],[Area Code]],Location!$B$1:$E$157,4,FALSE)</f>
        <v>Major Market</v>
      </c>
      <c r="R3500" s="56" t="str">
        <f>HLOOKUP(Coffee_data[[#This Row],[ProductId]],Product!$B$4:$O$7,2,FALSE)</f>
        <v>Regular</v>
      </c>
      <c r="S3500" s="56" t="str">
        <f>HLOOKUP(Coffee_data[[#This Row],[ProductId]],Product!$B$4:$O$7,3,FALSE)</f>
        <v>Tea</v>
      </c>
      <c r="T3500" s="56" t="str">
        <f>HLOOKUP(Coffee_data[[#This Row],[ProductId]],Product!$B$4:$O$7,4,FALSE)</f>
        <v>Green Tea</v>
      </c>
    </row>
    <row r="3501" spans="1:20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288</v>
      </c>
      <c r="L3501">
        <v>916</v>
      </c>
      <c r="M3501">
        <v>8</v>
      </c>
      <c r="N3501" s="2">
        <v>42216</v>
      </c>
      <c r="O3501" s="19" t="str">
        <f>VLOOKUP(Coffee_data[[#This Row],[Area Code]],Location!$B$1:$E$157,2,FALSE)</f>
        <v>California</v>
      </c>
      <c r="P3501" s="19" t="str">
        <f>VLOOKUP(Coffee_data[[#This Row],[Area Code]],Location!$B$1:$E$157,3,FALSE)</f>
        <v>West</v>
      </c>
      <c r="Q3501" s="19" t="str">
        <f>VLOOKUP(Coffee_data[[#This Row],[Area Code]],Location!$B$1:$E$157,4,FALSE)</f>
        <v>Major Market</v>
      </c>
      <c r="R3501" s="56" t="str">
        <f>HLOOKUP(Coffee_data[[#This Row],[ProductId]],Product!$B$4:$O$7,2,FALSE)</f>
        <v>Decaf</v>
      </c>
      <c r="S3501" s="56" t="str">
        <f>HLOOKUP(Coffee_data[[#This Row],[ProductId]],Product!$B$4:$O$7,3,FALSE)</f>
        <v>Herbal Tea</v>
      </c>
      <c r="T3501" s="56" t="str">
        <f>HLOOKUP(Coffee_data[[#This Row],[ProductId]],Product!$B$4:$O$7,4,FALSE)</f>
        <v>Chamomile</v>
      </c>
    </row>
    <row r="3502" spans="1:20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599</v>
      </c>
      <c r="L3502">
        <v>818</v>
      </c>
      <c r="M3502">
        <v>9</v>
      </c>
      <c r="N3502" s="2">
        <v>42216</v>
      </c>
      <c r="O3502" s="19" t="str">
        <f>VLOOKUP(Coffee_data[[#This Row],[Area Code]],Location!$B$1:$E$157,2,FALSE)</f>
        <v>California</v>
      </c>
      <c r="P3502" s="19" t="str">
        <f>VLOOKUP(Coffee_data[[#This Row],[Area Code]],Location!$B$1:$E$157,3,FALSE)</f>
        <v>West</v>
      </c>
      <c r="Q3502" s="19" t="str">
        <f>VLOOKUP(Coffee_data[[#This Row],[Area Code]],Location!$B$1:$E$157,4,FALSE)</f>
        <v>Major Market</v>
      </c>
      <c r="R3502" s="56" t="str">
        <f>HLOOKUP(Coffee_data[[#This Row],[ProductId]],Product!$B$4:$O$7,2,FALSE)</f>
        <v>Decaf</v>
      </c>
      <c r="S3502" s="56" t="str">
        <f>HLOOKUP(Coffee_data[[#This Row],[ProductId]],Product!$B$4:$O$7,3,FALSE)</f>
        <v>Herbal Tea</v>
      </c>
      <c r="T3502" s="56" t="str">
        <f>HLOOKUP(Coffee_data[[#This Row],[ProductId]],Product!$B$4:$O$7,4,FALSE)</f>
        <v>Lemon</v>
      </c>
    </row>
    <row r="3503" spans="1:20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50</v>
      </c>
      <c r="J3503">
        <v>60</v>
      </c>
      <c r="K3503">
        <v>90</v>
      </c>
      <c r="L3503">
        <v>213</v>
      </c>
      <c r="M3503">
        <v>10</v>
      </c>
      <c r="N3503" s="2">
        <v>42216</v>
      </c>
      <c r="O3503" s="19" t="str">
        <f>VLOOKUP(Coffee_data[[#This Row],[Area Code]],Location!$B$1:$E$157,2,FALSE)</f>
        <v>California</v>
      </c>
      <c r="P3503" s="19" t="str">
        <f>VLOOKUP(Coffee_data[[#This Row],[Area Code]],Location!$B$1:$E$157,3,FALSE)</f>
        <v>West</v>
      </c>
      <c r="Q3503" s="19" t="str">
        <f>VLOOKUP(Coffee_data[[#This Row],[Area Code]],Location!$B$1:$E$157,4,FALSE)</f>
        <v>Major Market</v>
      </c>
      <c r="R3503" s="56" t="str">
        <f>HLOOKUP(Coffee_data[[#This Row],[ProductId]],Product!$B$4:$O$7,2,FALSE)</f>
        <v>Decaf</v>
      </c>
      <c r="S3503" s="56" t="str">
        <f>HLOOKUP(Coffee_data[[#This Row],[ProductId]],Product!$B$4:$O$7,3,FALSE)</f>
        <v>Herbal Tea</v>
      </c>
      <c r="T3503" s="56" t="str">
        <f>HLOOKUP(Coffee_data[[#This Row],[ProductId]],Product!$B$4:$O$7,4,FALSE)</f>
        <v>Mint</v>
      </c>
    </row>
    <row r="3504" spans="1:20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186</v>
      </c>
      <c r="J3504">
        <v>-90</v>
      </c>
      <c r="K3504">
        <v>100</v>
      </c>
      <c r="L3504">
        <v>858</v>
      </c>
      <c r="M3504">
        <v>1</v>
      </c>
      <c r="N3504" s="2">
        <v>42216</v>
      </c>
      <c r="O3504" s="19" t="str">
        <f>VLOOKUP(Coffee_data[[#This Row],[Area Code]],Location!$B$1:$E$157,2,FALSE)</f>
        <v>California</v>
      </c>
      <c r="P3504" s="19" t="str">
        <f>VLOOKUP(Coffee_data[[#This Row],[Area Code]],Location!$B$1:$E$157,3,FALSE)</f>
        <v>West</v>
      </c>
      <c r="Q3504" s="19" t="str">
        <f>VLOOKUP(Coffee_data[[#This Row],[Area Code]],Location!$B$1:$E$157,4,FALSE)</f>
        <v>Major Market</v>
      </c>
      <c r="R3504" s="56" t="str">
        <f>HLOOKUP(Coffee_data[[#This Row],[ProductId]],Product!$B$4:$O$7,2,FALSE)</f>
        <v>Regular</v>
      </c>
      <c r="S3504" s="56" t="str">
        <f>HLOOKUP(Coffee_data[[#This Row],[ProductId]],Product!$B$4:$O$7,3,FALSE)</f>
        <v>Coffee</v>
      </c>
      <c r="T3504" s="56" t="str">
        <f>HLOOKUP(Coffee_data[[#This Row],[ProductId]],Product!$B$4:$O$7,4,FALSE)</f>
        <v>Amaretto</v>
      </c>
    </row>
    <row r="3505" spans="1:20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1128</v>
      </c>
      <c r="L3505">
        <v>213</v>
      </c>
      <c r="M3505">
        <v>2</v>
      </c>
      <c r="N3505" s="2">
        <v>42216</v>
      </c>
      <c r="O3505" s="19" t="str">
        <f>VLOOKUP(Coffee_data[[#This Row],[Area Code]],Location!$B$1:$E$157,2,FALSE)</f>
        <v>California</v>
      </c>
      <c r="P3505" s="19" t="str">
        <f>VLOOKUP(Coffee_data[[#This Row],[Area Code]],Location!$B$1:$E$157,3,FALSE)</f>
        <v>West</v>
      </c>
      <c r="Q3505" s="19" t="str">
        <f>VLOOKUP(Coffee_data[[#This Row],[Area Code]],Location!$B$1:$E$157,4,FALSE)</f>
        <v>Major Market</v>
      </c>
      <c r="R3505" s="56" t="str">
        <f>HLOOKUP(Coffee_data[[#This Row],[ProductId]],Product!$B$4:$O$7,2,FALSE)</f>
        <v>Regular</v>
      </c>
      <c r="S3505" s="56" t="str">
        <f>HLOOKUP(Coffee_data[[#This Row],[ProductId]],Product!$B$4:$O$7,3,FALSE)</f>
        <v>Coffee</v>
      </c>
      <c r="T3505" s="56" t="str">
        <f>HLOOKUP(Coffee_data[[#This Row],[ProductId]],Product!$B$4:$O$7,4,FALSE)</f>
        <v>Columbian</v>
      </c>
    </row>
    <row r="3506" spans="1:20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216</v>
      </c>
      <c r="J3506">
        <v>-40</v>
      </c>
      <c r="K3506">
        <v>203</v>
      </c>
      <c r="L3506">
        <v>530</v>
      </c>
      <c r="M3506">
        <v>3</v>
      </c>
      <c r="N3506" s="2">
        <v>42216</v>
      </c>
      <c r="O3506" s="19" t="str">
        <f>VLOOKUP(Coffee_data[[#This Row],[Area Code]],Location!$B$1:$E$157,2,FALSE)</f>
        <v>California</v>
      </c>
      <c r="P3506" s="19" t="str">
        <f>VLOOKUP(Coffee_data[[#This Row],[Area Code]],Location!$B$1:$E$157,3,FALSE)</f>
        <v>West</v>
      </c>
      <c r="Q3506" s="19" t="str">
        <f>VLOOKUP(Coffee_data[[#This Row],[Area Code]],Location!$B$1:$E$157,4,FALSE)</f>
        <v>Major Market</v>
      </c>
      <c r="R3506" s="56" t="str">
        <f>HLOOKUP(Coffee_data[[#This Row],[ProductId]],Product!$B$4:$O$7,2,FALSE)</f>
        <v>Decaf</v>
      </c>
      <c r="S3506" s="56" t="str">
        <f>HLOOKUP(Coffee_data[[#This Row],[ProductId]],Product!$B$4:$O$7,3,FALSE)</f>
        <v>Coffee</v>
      </c>
      <c r="T3506" s="56" t="str">
        <f>HLOOKUP(Coffee_data[[#This Row],[ProductId]],Product!$B$4:$O$7,4,FALSE)</f>
        <v>Decaf Irish Cream</v>
      </c>
    </row>
    <row r="3507" spans="1:20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209</v>
      </c>
      <c r="J3507">
        <v>260</v>
      </c>
      <c r="K3507">
        <v>510</v>
      </c>
      <c r="L3507">
        <v>213</v>
      </c>
      <c r="M3507">
        <v>4</v>
      </c>
      <c r="N3507" s="2">
        <v>42216</v>
      </c>
      <c r="O3507" s="19" t="str">
        <f>VLOOKUP(Coffee_data[[#This Row],[Area Code]],Location!$B$1:$E$157,2,FALSE)</f>
        <v>California</v>
      </c>
      <c r="P3507" s="19" t="str">
        <f>VLOOKUP(Coffee_data[[#This Row],[Area Code]],Location!$B$1:$E$157,3,FALSE)</f>
        <v>West</v>
      </c>
      <c r="Q3507" s="19" t="str">
        <f>VLOOKUP(Coffee_data[[#This Row],[Area Code]],Location!$B$1:$E$157,4,FALSE)</f>
        <v>Major Market</v>
      </c>
      <c r="R3507" s="56" t="str">
        <f>HLOOKUP(Coffee_data[[#This Row],[ProductId]],Product!$B$4:$O$7,2,FALSE)</f>
        <v>Regular</v>
      </c>
      <c r="S3507" s="56" t="str">
        <f>HLOOKUP(Coffee_data[[#This Row],[ProductId]],Product!$B$4:$O$7,3,FALSE)</f>
        <v>Espresso</v>
      </c>
      <c r="T3507" s="56" t="str">
        <f>HLOOKUP(Coffee_data[[#This Row],[ProductId]],Product!$B$4:$O$7,4,FALSE)</f>
        <v>Caffe Latte</v>
      </c>
    </row>
    <row r="3508" spans="1:20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42216</v>
      </c>
      <c r="O3508" s="19" t="str">
        <f>VLOOKUP(Coffee_data[[#This Row],[Area Code]],Location!$B$1:$E$157,2,FALSE)</f>
        <v>California</v>
      </c>
      <c r="P3508" s="19" t="str">
        <f>VLOOKUP(Coffee_data[[#This Row],[Area Code]],Location!$B$1:$E$157,3,FALSE)</f>
        <v>West</v>
      </c>
      <c r="Q3508" s="19" t="str">
        <f>VLOOKUP(Coffee_data[[#This Row],[Area Code]],Location!$B$1:$E$157,4,FALSE)</f>
        <v>Major Market</v>
      </c>
      <c r="R3508" s="56" t="str">
        <f>HLOOKUP(Coffee_data[[#This Row],[ProductId]],Product!$B$4:$O$7,2,FALSE)</f>
        <v>Regular</v>
      </c>
      <c r="S3508" s="56" t="str">
        <f>HLOOKUP(Coffee_data[[#This Row],[ProductId]],Product!$B$4:$O$7,3,FALSE)</f>
        <v>Espresso</v>
      </c>
      <c r="T3508" s="56" t="str">
        <f>HLOOKUP(Coffee_data[[#This Row],[ProductId]],Product!$B$4:$O$7,4,FALSE)</f>
        <v>Caffe Mocha</v>
      </c>
    </row>
    <row r="3509" spans="1:20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199</v>
      </c>
      <c r="J3509">
        <v>370</v>
      </c>
      <c r="K3509">
        <v>650</v>
      </c>
      <c r="L3509">
        <v>909</v>
      </c>
      <c r="M3509">
        <v>6</v>
      </c>
      <c r="N3509" s="2">
        <v>42216</v>
      </c>
      <c r="O3509" s="19" t="str">
        <f>VLOOKUP(Coffee_data[[#This Row],[Area Code]],Location!$B$1:$E$157,2,FALSE)</f>
        <v>California</v>
      </c>
      <c r="P3509" s="19" t="str">
        <f>VLOOKUP(Coffee_data[[#This Row],[Area Code]],Location!$B$1:$E$157,3,FALSE)</f>
        <v>West</v>
      </c>
      <c r="Q3509" s="19" t="str">
        <f>VLOOKUP(Coffee_data[[#This Row],[Area Code]],Location!$B$1:$E$157,4,FALSE)</f>
        <v>Major Market</v>
      </c>
      <c r="R3509" s="56" t="str">
        <f>HLOOKUP(Coffee_data[[#This Row],[ProductId]],Product!$B$4:$O$7,2,FALSE)</f>
        <v>Decaf</v>
      </c>
      <c r="S3509" s="56" t="str">
        <f>HLOOKUP(Coffee_data[[#This Row],[ProductId]],Product!$B$4:$O$7,3,FALSE)</f>
        <v>Espresso</v>
      </c>
      <c r="T3509" s="56" t="str">
        <f>HLOOKUP(Coffee_data[[#This Row],[ProductId]],Product!$B$4:$O$7,4,FALSE)</f>
        <v>Decaf Espresso</v>
      </c>
    </row>
    <row r="3510" spans="1:20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471</v>
      </c>
      <c r="L3510">
        <v>702</v>
      </c>
      <c r="M3510">
        <v>11</v>
      </c>
      <c r="N3510" s="2">
        <v>42216</v>
      </c>
      <c r="O3510" s="19" t="str">
        <f>VLOOKUP(Coffee_data[[#This Row],[Area Code]],Location!$B$1:$E$157,2,FALSE)</f>
        <v>Nevada</v>
      </c>
      <c r="P3510" s="19" t="str">
        <f>VLOOKUP(Coffee_data[[#This Row],[Area Code]],Location!$B$1:$E$157,3,FALSE)</f>
        <v>West</v>
      </c>
      <c r="Q3510" s="19" t="str">
        <f>VLOOKUP(Coffee_data[[#This Row],[Area Code]],Location!$B$1:$E$157,4,FALSE)</f>
        <v>Small Market</v>
      </c>
      <c r="R3510" s="56" t="str">
        <f>HLOOKUP(Coffee_data[[#This Row],[ProductId]],Product!$B$4:$O$7,2,FALSE)</f>
        <v>Regular</v>
      </c>
      <c r="S3510" s="56" t="str">
        <f>HLOOKUP(Coffee_data[[#This Row],[ProductId]],Product!$B$4:$O$7,3,FALSE)</f>
        <v>Tea</v>
      </c>
      <c r="T3510" s="56" t="str">
        <f>HLOOKUP(Coffee_data[[#This Row],[ProductId]],Product!$B$4:$O$7,4,FALSE)</f>
        <v>Darjeeling</v>
      </c>
    </row>
    <row r="3511" spans="1:20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114</v>
      </c>
      <c r="J3511">
        <v>190</v>
      </c>
      <c r="K3511">
        <v>372</v>
      </c>
      <c r="L3511">
        <v>702</v>
      </c>
      <c r="M3511">
        <v>12</v>
      </c>
      <c r="N3511" s="2">
        <v>42216</v>
      </c>
      <c r="O3511" s="19" t="str">
        <f>VLOOKUP(Coffee_data[[#This Row],[Area Code]],Location!$B$1:$E$157,2,FALSE)</f>
        <v>Nevada</v>
      </c>
      <c r="P3511" s="19" t="str">
        <f>VLOOKUP(Coffee_data[[#This Row],[Area Code]],Location!$B$1:$E$157,3,FALSE)</f>
        <v>West</v>
      </c>
      <c r="Q3511" s="19" t="str">
        <f>VLOOKUP(Coffee_data[[#This Row],[Area Code]],Location!$B$1:$E$157,4,FALSE)</f>
        <v>Small Market</v>
      </c>
      <c r="R3511" s="56" t="str">
        <f>HLOOKUP(Coffee_data[[#This Row],[ProductId]],Product!$B$4:$O$7,2,FALSE)</f>
        <v>Regular</v>
      </c>
      <c r="S3511" s="56" t="str">
        <f>HLOOKUP(Coffee_data[[#This Row],[ProductId]],Product!$B$4:$O$7,3,FALSE)</f>
        <v>Tea</v>
      </c>
      <c r="T3511" s="56" t="str">
        <f>HLOOKUP(Coffee_data[[#This Row],[ProductId]],Product!$B$4:$O$7,4,FALSE)</f>
        <v>Earl Grey</v>
      </c>
    </row>
    <row r="3512" spans="1:20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203</v>
      </c>
      <c r="J3512">
        <v>-180</v>
      </c>
      <c r="K3512">
        <v>0</v>
      </c>
      <c r="L3512">
        <v>775</v>
      </c>
      <c r="M3512">
        <v>13</v>
      </c>
      <c r="N3512" s="2">
        <v>42216</v>
      </c>
      <c r="O3512" s="19" t="str">
        <f>VLOOKUP(Coffee_data[[#This Row],[Area Code]],Location!$B$1:$E$157,2,FALSE)</f>
        <v>Nevada</v>
      </c>
      <c r="P3512" s="19" t="str">
        <f>VLOOKUP(Coffee_data[[#This Row],[Area Code]],Location!$B$1:$E$157,3,FALSE)</f>
        <v>West</v>
      </c>
      <c r="Q3512" s="19" t="str">
        <f>VLOOKUP(Coffee_data[[#This Row],[Area Code]],Location!$B$1:$E$157,4,FALSE)</f>
        <v>Small Market</v>
      </c>
      <c r="R3512" s="56" t="str">
        <f>HLOOKUP(Coffee_data[[#This Row],[ProductId]],Product!$B$4:$O$7,2,FALSE)</f>
        <v>Regular</v>
      </c>
      <c r="S3512" s="56" t="str">
        <f>HLOOKUP(Coffee_data[[#This Row],[ProductId]],Product!$B$4:$O$7,3,FALSE)</f>
        <v>Tea</v>
      </c>
      <c r="T3512" s="56" t="str">
        <f>HLOOKUP(Coffee_data[[#This Row],[ProductId]],Product!$B$4:$O$7,4,FALSE)</f>
        <v>Green Tea</v>
      </c>
    </row>
    <row r="3513" spans="1:20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83</v>
      </c>
      <c r="J3513">
        <v>220</v>
      </c>
      <c r="K3513">
        <v>360</v>
      </c>
      <c r="L3513">
        <v>702</v>
      </c>
      <c r="M3513">
        <v>8</v>
      </c>
      <c r="N3513" s="2">
        <v>42216</v>
      </c>
      <c r="O3513" s="19" t="str">
        <f>VLOOKUP(Coffee_data[[#This Row],[Area Code]],Location!$B$1:$E$157,2,FALSE)</f>
        <v>Nevada</v>
      </c>
      <c r="P3513" s="19" t="str">
        <f>VLOOKUP(Coffee_data[[#This Row],[Area Code]],Location!$B$1:$E$157,3,FALSE)</f>
        <v>West</v>
      </c>
      <c r="Q3513" s="19" t="str">
        <f>VLOOKUP(Coffee_data[[#This Row],[Area Code]],Location!$B$1:$E$157,4,FALSE)</f>
        <v>Small Market</v>
      </c>
      <c r="R3513" s="56" t="str">
        <f>HLOOKUP(Coffee_data[[#This Row],[ProductId]],Product!$B$4:$O$7,2,FALSE)</f>
        <v>Decaf</v>
      </c>
      <c r="S3513" s="56" t="str">
        <f>HLOOKUP(Coffee_data[[#This Row],[ProductId]],Product!$B$4:$O$7,3,FALSE)</f>
        <v>Herbal Tea</v>
      </c>
      <c r="T3513" s="56" t="str">
        <f>HLOOKUP(Coffee_data[[#This Row],[ProductId]],Product!$B$4:$O$7,4,FALSE)</f>
        <v>Chamomile</v>
      </c>
    </row>
    <row r="3514" spans="1:20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42216</v>
      </c>
      <c r="O3514" s="19" t="str">
        <f>VLOOKUP(Coffee_data[[#This Row],[Area Code]],Location!$B$1:$E$157,2,FALSE)</f>
        <v>Nevada</v>
      </c>
      <c r="P3514" s="19" t="str">
        <f>VLOOKUP(Coffee_data[[#This Row],[Area Code]],Location!$B$1:$E$157,3,FALSE)</f>
        <v>West</v>
      </c>
      <c r="Q3514" s="19" t="str">
        <f>VLOOKUP(Coffee_data[[#This Row],[Area Code]],Location!$B$1:$E$157,4,FALSE)</f>
        <v>Small Market</v>
      </c>
      <c r="R3514" s="56" t="str">
        <f>HLOOKUP(Coffee_data[[#This Row],[ProductId]],Product!$B$4:$O$7,2,FALSE)</f>
        <v>Decaf</v>
      </c>
      <c r="S3514" s="56" t="str">
        <f>HLOOKUP(Coffee_data[[#This Row],[ProductId]],Product!$B$4:$O$7,3,FALSE)</f>
        <v>Herbal Tea</v>
      </c>
      <c r="T3514" s="56" t="str">
        <f>HLOOKUP(Coffee_data[[#This Row],[ProductId]],Product!$B$4:$O$7,4,FALSE)</f>
        <v>Lemon</v>
      </c>
    </row>
    <row r="3515" spans="1:20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121</v>
      </c>
      <c r="J3515">
        <v>200</v>
      </c>
      <c r="K3515">
        <v>330</v>
      </c>
      <c r="L3515">
        <v>775</v>
      </c>
      <c r="M3515">
        <v>10</v>
      </c>
      <c r="N3515" s="2">
        <v>42216</v>
      </c>
      <c r="O3515" s="19" t="str">
        <f>VLOOKUP(Coffee_data[[#This Row],[Area Code]],Location!$B$1:$E$157,2,FALSE)</f>
        <v>Nevada</v>
      </c>
      <c r="P3515" s="19" t="str">
        <f>VLOOKUP(Coffee_data[[#This Row],[Area Code]],Location!$B$1:$E$157,3,FALSE)</f>
        <v>West</v>
      </c>
      <c r="Q3515" s="19" t="str">
        <f>VLOOKUP(Coffee_data[[#This Row],[Area Code]],Location!$B$1:$E$157,4,FALSE)</f>
        <v>Small Market</v>
      </c>
      <c r="R3515" s="56" t="str">
        <f>HLOOKUP(Coffee_data[[#This Row],[ProductId]],Product!$B$4:$O$7,2,FALSE)</f>
        <v>Decaf</v>
      </c>
      <c r="S3515" s="56" t="str">
        <f>HLOOKUP(Coffee_data[[#This Row],[ProductId]],Product!$B$4:$O$7,3,FALSE)</f>
        <v>Herbal Tea</v>
      </c>
      <c r="T3515" s="56" t="str">
        <f>HLOOKUP(Coffee_data[[#This Row],[ProductId]],Product!$B$4:$O$7,4,FALSE)</f>
        <v>Mint</v>
      </c>
    </row>
    <row r="3516" spans="1:20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42</v>
      </c>
      <c r="J3516">
        <v>60</v>
      </c>
      <c r="K3516">
        <v>100</v>
      </c>
      <c r="L3516">
        <v>775</v>
      </c>
      <c r="M3516">
        <v>2</v>
      </c>
      <c r="N3516" s="2">
        <v>42216</v>
      </c>
      <c r="O3516" s="19" t="str">
        <f>VLOOKUP(Coffee_data[[#This Row],[Area Code]],Location!$B$1:$E$157,2,FALSE)</f>
        <v>Nevada</v>
      </c>
      <c r="P3516" s="19" t="str">
        <f>VLOOKUP(Coffee_data[[#This Row],[Area Code]],Location!$B$1:$E$157,3,FALSE)</f>
        <v>West</v>
      </c>
      <c r="Q3516" s="19" t="str">
        <f>VLOOKUP(Coffee_data[[#This Row],[Area Code]],Location!$B$1:$E$157,4,FALSE)</f>
        <v>Small Market</v>
      </c>
      <c r="R3516" s="56" t="str">
        <f>HLOOKUP(Coffee_data[[#This Row],[ProductId]],Product!$B$4:$O$7,2,FALSE)</f>
        <v>Regular</v>
      </c>
      <c r="S3516" s="56" t="str">
        <f>HLOOKUP(Coffee_data[[#This Row],[ProductId]],Product!$B$4:$O$7,3,FALSE)</f>
        <v>Coffee</v>
      </c>
      <c r="T3516" s="56" t="str">
        <f>HLOOKUP(Coffee_data[[#This Row],[ProductId]],Product!$B$4:$O$7,4,FALSE)</f>
        <v>Columbian</v>
      </c>
    </row>
    <row r="3517" spans="1:20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53</v>
      </c>
      <c r="J3517">
        <v>60</v>
      </c>
      <c r="K3517">
        <v>110</v>
      </c>
      <c r="L3517">
        <v>702</v>
      </c>
      <c r="M3517">
        <v>3</v>
      </c>
      <c r="N3517" s="2">
        <v>42216</v>
      </c>
      <c r="O3517" s="19" t="str">
        <f>VLOOKUP(Coffee_data[[#This Row],[Area Code]],Location!$B$1:$E$157,2,FALSE)</f>
        <v>Nevada</v>
      </c>
      <c r="P3517" s="19" t="str">
        <f>VLOOKUP(Coffee_data[[#This Row],[Area Code]],Location!$B$1:$E$157,3,FALSE)</f>
        <v>West</v>
      </c>
      <c r="Q3517" s="19" t="str">
        <f>VLOOKUP(Coffee_data[[#This Row],[Area Code]],Location!$B$1:$E$157,4,FALSE)</f>
        <v>Small Market</v>
      </c>
      <c r="R3517" s="56" t="str">
        <f>HLOOKUP(Coffee_data[[#This Row],[ProductId]],Product!$B$4:$O$7,2,FALSE)</f>
        <v>Decaf</v>
      </c>
      <c r="S3517" s="56" t="str">
        <f>HLOOKUP(Coffee_data[[#This Row],[ProductId]],Product!$B$4:$O$7,3,FALSE)</f>
        <v>Coffee</v>
      </c>
      <c r="T3517" s="56" t="str">
        <f>HLOOKUP(Coffee_data[[#This Row],[ProductId]],Product!$B$4:$O$7,4,FALSE)</f>
        <v>Decaf Irish Cream</v>
      </c>
    </row>
    <row r="3518" spans="1:20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44</v>
      </c>
      <c r="L3518">
        <v>775</v>
      </c>
      <c r="M3518">
        <v>4</v>
      </c>
      <c r="N3518" s="2">
        <v>42216</v>
      </c>
      <c r="O3518" s="19" t="str">
        <f>VLOOKUP(Coffee_data[[#This Row],[Area Code]],Location!$B$1:$E$157,2,FALSE)</f>
        <v>Nevada</v>
      </c>
      <c r="P3518" s="19" t="str">
        <f>VLOOKUP(Coffee_data[[#This Row],[Area Code]],Location!$B$1:$E$157,3,FALSE)</f>
        <v>West</v>
      </c>
      <c r="Q3518" s="19" t="str">
        <f>VLOOKUP(Coffee_data[[#This Row],[Area Code]],Location!$B$1:$E$157,4,FALSE)</f>
        <v>Small Market</v>
      </c>
      <c r="R3518" s="56" t="str">
        <f>HLOOKUP(Coffee_data[[#This Row],[ProductId]],Product!$B$4:$O$7,2,FALSE)</f>
        <v>Regular</v>
      </c>
      <c r="S3518" s="56" t="str">
        <f>HLOOKUP(Coffee_data[[#This Row],[ProductId]],Product!$B$4:$O$7,3,FALSE)</f>
        <v>Espresso</v>
      </c>
      <c r="T3518" s="56" t="str">
        <f>HLOOKUP(Coffee_data[[#This Row],[ProductId]],Product!$B$4:$O$7,4,FALSE)</f>
        <v>Caffe Latte</v>
      </c>
    </row>
    <row r="3519" spans="1:20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65</v>
      </c>
      <c r="L3519">
        <v>702</v>
      </c>
      <c r="M3519">
        <v>5</v>
      </c>
      <c r="N3519" s="2">
        <v>42216</v>
      </c>
      <c r="O3519" s="19" t="str">
        <f>VLOOKUP(Coffee_data[[#This Row],[Area Code]],Location!$B$1:$E$157,2,FALSE)</f>
        <v>Nevada</v>
      </c>
      <c r="P3519" s="19" t="str">
        <f>VLOOKUP(Coffee_data[[#This Row],[Area Code]],Location!$B$1:$E$157,3,FALSE)</f>
        <v>West</v>
      </c>
      <c r="Q3519" s="19" t="str">
        <f>VLOOKUP(Coffee_data[[#This Row],[Area Code]],Location!$B$1:$E$157,4,FALSE)</f>
        <v>Small Market</v>
      </c>
      <c r="R3519" s="56" t="str">
        <f>HLOOKUP(Coffee_data[[#This Row],[ProductId]],Product!$B$4:$O$7,2,FALSE)</f>
        <v>Regular</v>
      </c>
      <c r="S3519" s="56" t="str">
        <f>HLOOKUP(Coffee_data[[#This Row],[ProductId]],Product!$B$4:$O$7,3,FALSE)</f>
        <v>Espresso</v>
      </c>
      <c r="T3519" s="56" t="str">
        <f>HLOOKUP(Coffee_data[[#This Row],[ProductId]],Product!$B$4:$O$7,4,FALSE)</f>
        <v>Caffe Mocha</v>
      </c>
    </row>
    <row r="3520" spans="1:20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56</v>
      </c>
      <c r="L3520">
        <v>775</v>
      </c>
      <c r="M3520">
        <v>6</v>
      </c>
      <c r="N3520" s="2">
        <v>42216</v>
      </c>
      <c r="O3520" s="19" t="str">
        <f>VLOOKUP(Coffee_data[[#This Row],[Area Code]],Location!$B$1:$E$157,2,FALSE)</f>
        <v>Nevada</v>
      </c>
      <c r="P3520" s="19" t="str">
        <f>VLOOKUP(Coffee_data[[#This Row],[Area Code]],Location!$B$1:$E$157,3,FALSE)</f>
        <v>West</v>
      </c>
      <c r="Q3520" s="19" t="str">
        <f>VLOOKUP(Coffee_data[[#This Row],[Area Code]],Location!$B$1:$E$157,4,FALSE)</f>
        <v>Small Market</v>
      </c>
      <c r="R3520" s="56" t="str">
        <f>HLOOKUP(Coffee_data[[#This Row],[ProductId]],Product!$B$4:$O$7,2,FALSE)</f>
        <v>Decaf</v>
      </c>
      <c r="S3520" s="56" t="str">
        <f>HLOOKUP(Coffee_data[[#This Row],[ProductId]],Product!$B$4:$O$7,3,FALSE)</f>
        <v>Espresso</v>
      </c>
      <c r="T3520" s="56" t="str">
        <f>HLOOKUP(Coffee_data[[#This Row],[ProductId]],Product!$B$4:$O$7,4,FALSE)</f>
        <v>Decaf Espresso</v>
      </c>
    </row>
    <row r="3521" spans="1:20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42216</v>
      </c>
      <c r="O3521" s="19" t="str">
        <f>VLOOKUP(Coffee_data[[#This Row],[Area Code]],Location!$B$1:$E$157,2,FALSE)</f>
        <v>Oregon</v>
      </c>
      <c r="P3521" s="19" t="str">
        <f>VLOOKUP(Coffee_data[[#This Row],[Area Code]],Location!$B$1:$E$157,3,FALSE)</f>
        <v>West</v>
      </c>
      <c r="Q3521" s="19" t="str">
        <f>VLOOKUP(Coffee_data[[#This Row],[Area Code]],Location!$B$1:$E$157,4,FALSE)</f>
        <v>Small Market</v>
      </c>
      <c r="R3521" s="56" t="str">
        <f>HLOOKUP(Coffee_data[[#This Row],[ProductId]],Product!$B$4:$O$7,2,FALSE)</f>
        <v>Regular</v>
      </c>
      <c r="S3521" s="56" t="str">
        <f>HLOOKUP(Coffee_data[[#This Row],[ProductId]],Product!$B$4:$O$7,3,FALSE)</f>
        <v>Tea</v>
      </c>
      <c r="T3521" s="56" t="str">
        <f>HLOOKUP(Coffee_data[[#This Row],[ProductId]],Product!$B$4:$O$7,4,FALSE)</f>
        <v>Darjeeling</v>
      </c>
    </row>
    <row r="3522" spans="1:20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58</v>
      </c>
      <c r="J3522">
        <v>120</v>
      </c>
      <c r="K3522">
        <v>178</v>
      </c>
      <c r="L3522">
        <v>541</v>
      </c>
      <c r="M3522">
        <v>12</v>
      </c>
      <c r="N3522" s="2">
        <v>42216</v>
      </c>
      <c r="O3522" s="19" t="str">
        <f>VLOOKUP(Coffee_data[[#This Row],[Area Code]],Location!$B$1:$E$157,2,FALSE)</f>
        <v>Oregon</v>
      </c>
      <c r="P3522" s="19" t="str">
        <f>VLOOKUP(Coffee_data[[#This Row],[Area Code]],Location!$B$1:$E$157,3,FALSE)</f>
        <v>West</v>
      </c>
      <c r="Q3522" s="19" t="str">
        <f>VLOOKUP(Coffee_data[[#This Row],[Area Code]],Location!$B$1:$E$157,4,FALSE)</f>
        <v>Small Market</v>
      </c>
      <c r="R3522" s="56" t="str">
        <f>HLOOKUP(Coffee_data[[#This Row],[ProductId]],Product!$B$4:$O$7,2,FALSE)</f>
        <v>Regular</v>
      </c>
      <c r="S3522" s="56" t="str">
        <f>HLOOKUP(Coffee_data[[#This Row],[ProductId]],Product!$B$4:$O$7,3,FALSE)</f>
        <v>Tea</v>
      </c>
      <c r="T3522" s="56" t="str">
        <f>HLOOKUP(Coffee_data[[#This Row],[ProductId]],Product!$B$4:$O$7,4,FALSE)</f>
        <v>Earl Grey</v>
      </c>
    </row>
    <row r="3523" spans="1:20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167</v>
      </c>
      <c r="L3523">
        <v>503</v>
      </c>
      <c r="M3523">
        <v>13</v>
      </c>
      <c r="N3523" s="2">
        <v>42216</v>
      </c>
      <c r="O3523" s="19" t="str">
        <f>VLOOKUP(Coffee_data[[#This Row],[Area Code]],Location!$B$1:$E$157,2,FALSE)</f>
        <v>Oregon</v>
      </c>
      <c r="P3523" s="19" t="str">
        <f>VLOOKUP(Coffee_data[[#This Row],[Area Code]],Location!$B$1:$E$157,3,FALSE)</f>
        <v>West</v>
      </c>
      <c r="Q3523" s="19" t="str">
        <f>VLOOKUP(Coffee_data[[#This Row],[Area Code]],Location!$B$1:$E$157,4,FALSE)</f>
        <v>Small Market</v>
      </c>
      <c r="R3523" s="56" t="str">
        <f>HLOOKUP(Coffee_data[[#This Row],[ProductId]],Product!$B$4:$O$7,2,FALSE)</f>
        <v>Regular</v>
      </c>
      <c r="S3523" s="56" t="str">
        <f>HLOOKUP(Coffee_data[[#This Row],[ProductId]],Product!$B$4:$O$7,3,FALSE)</f>
        <v>Tea</v>
      </c>
      <c r="T3523" s="56" t="str">
        <f>HLOOKUP(Coffee_data[[#This Row],[ProductId]],Product!$B$4:$O$7,4,FALSE)</f>
        <v>Green Tea</v>
      </c>
    </row>
    <row r="3524" spans="1:20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58</v>
      </c>
      <c r="L3524">
        <v>971</v>
      </c>
      <c r="M3524">
        <v>8</v>
      </c>
      <c r="N3524" s="2">
        <v>42216</v>
      </c>
      <c r="O3524" s="19" t="str">
        <f>VLOOKUP(Coffee_data[[#This Row],[Area Code]],Location!$B$1:$E$157,2,FALSE)</f>
        <v>Oregon</v>
      </c>
      <c r="P3524" s="19" t="str">
        <f>VLOOKUP(Coffee_data[[#This Row],[Area Code]],Location!$B$1:$E$157,3,FALSE)</f>
        <v>West</v>
      </c>
      <c r="Q3524" s="19" t="str">
        <f>VLOOKUP(Coffee_data[[#This Row],[Area Code]],Location!$B$1:$E$157,4,FALSE)</f>
        <v>Small Market</v>
      </c>
      <c r="R3524" s="56" t="str">
        <f>HLOOKUP(Coffee_data[[#This Row],[ProductId]],Product!$B$4:$O$7,2,FALSE)</f>
        <v>Decaf</v>
      </c>
      <c r="S3524" s="56" t="str">
        <f>HLOOKUP(Coffee_data[[#This Row],[ProductId]],Product!$B$4:$O$7,3,FALSE)</f>
        <v>Herbal Tea</v>
      </c>
      <c r="T3524" s="56" t="str">
        <f>HLOOKUP(Coffee_data[[#This Row],[ProductId]],Product!$B$4:$O$7,4,FALSE)</f>
        <v>Chamomile</v>
      </c>
    </row>
    <row r="3525" spans="1:20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139</v>
      </c>
      <c r="L3525">
        <v>541</v>
      </c>
      <c r="M3525">
        <v>9</v>
      </c>
      <c r="N3525" s="2">
        <v>42216</v>
      </c>
      <c r="O3525" s="19" t="str">
        <f>VLOOKUP(Coffee_data[[#This Row],[Area Code]],Location!$B$1:$E$157,2,FALSE)</f>
        <v>Oregon</v>
      </c>
      <c r="P3525" s="19" t="str">
        <f>VLOOKUP(Coffee_data[[#This Row],[Area Code]],Location!$B$1:$E$157,3,FALSE)</f>
        <v>West</v>
      </c>
      <c r="Q3525" s="19" t="str">
        <f>VLOOKUP(Coffee_data[[#This Row],[Area Code]],Location!$B$1:$E$157,4,FALSE)</f>
        <v>Small Market</v>
      </c>
      <c r="R3525" s="56" t="str">
        <f>HLOOKUP(Coffee_data[[#This Row],[ProductId]],Product!$B$4:$O$7,2,FALSE)</f>
        <v>Decaf</v>
      </c>
      <c r="S3525" s="56" t="str">
        <f>HLOOKUP(Coffee_data[[#This Row],[ProductId]],Product!$B$4:$O$7,3,FALSE)</f>
        <v>Herbal Tea</v>
      </c>
      <c r="T3525" s="56" t="str">
        <f>HLOOKUP(Coffee_data[[#This Row],[ProductId]],Product!$B$4:$O$7,4,FALSE)</f>
        <v>Lemon</v>
      </c>
    </row>
    <row r="3526" spans="1:20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109</v>
      </c>
      <c r="L3526">
        <v>971</v>
      </c>
      <c r="M3526">
        <v>1</v>
      </c>
      <c r="N3526" s="2">
        <v>42216</v>
      </c>
      <c r="O3526" s="19" t="str">
        <f>VLOOKUP(Coffee_data[[#This Row],[Area Code]],Location!$B$1:$E$157,2,FALSE)</f>
        <v>Oregon</v>
      </c>
      <c r="P3526" s="19" t="str">
        <f>VLOOKUP(Coffee_data[[#This Row],[Area Code]],Location!$B$1:$E$157,3,FALSE)</f>
        <v>West</v>
      </c>
      <c r="Q3526" s="19" t="str">
        <f>VLOOKUP(Coffee_data[[#This Row],[Area Code]],Location!$B$1:$E$157,4,FALSE)</f>
        <v>Small Market</v>
      </c>
      <c r="R3526" s="56" t="str">
        <f>HLOOKUP(Coffee_data[[#This Row],[ProductId]],Product!$B$4:$O$7,2,FALSE)</f>
        <v>Regular</v>
      </c>
      <c r="S3526" s="56" t="str">
        <f>HLOOKUP(Coffee_data[[#This Row],[ProductId]],Product!$B$4:$O$7,3,FALSE)</f>
        <v>Coffee</v>
      </c>
      <c r="T3526" s="56" t="str">
        <f>HLOOKUP(Coffee_data[[#This Row],[ProductId]],Product!$B$4:$O$7,4,FALSE)</f>
        <v>Amaretto</v>
      </c>
    </row>
    <row r="3527" spans="1:20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48</v>
      </c>
      <c r="J3527">
        <v>90</v>
      </c>
      <c r="K3527">
        <v>138</v>
      </c>
      <c r="L3527">
        <v>971</v>
      </c>
      <c r="M3527">
        <v>2</v>
      </c>
      <c r="N3527" s="2">
        <v>42216</v>
      </c>
      <c r="O3527" s="19" t="str">
        <f>VLOOKUP(Coffee_data[[#This Row],[Area Code]],Location!$B$1:$E$157,2,FALSE)</f>
        <v>Oregon</v>
      </c>
      <c r="P3527" s="19" t="str">
        <f>VLOOKUP(Coffee_data[[#This Row],[Area Code]],Location!$B$1:$E$157,3,FALSE)</f>
        <v>West</v>
      </c>
      <c r="Q3527" s="19" t="str">
        <f>VLOOKUP(Coffee_data[[#This Row],[Area Code]],Location!$B$1:$E$157,4,FALSE)</f>
        <v>Small Market</v>
      </c>
      <c r="R3527" s="56" t="str">
        <f>HLOOKUP(Coffee_data[[#This Row],[ProductId]],Product!$B$4:$O$7,2,FALSE)</f>
        <v>Regular</v>
      </c>
      <c r="S3527" s="56" t="str">
        <f>HLOOKUP(Coffee_data[[#This Row],[ProductId]],Product!$B$4:$O$7,3,FALSE)</f>
        <v>Coffee</v>
      </c>
      <c r="T3527" s="56" t="str">
        <f>HLOOKUP(Coffee_data[[#This Row],[ProductId]],Product!$B$4:$O$7,4,FALSE)</f>
        <v>Columbian</v>
      </c>
    </row>
    <row r="3528" spans="1:20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43</v>
      </c>
      <c r="J3528">
        <v>60</v>
      </c>
      <c r="K3528">
        <v>97</v>
      </c>
      <c r="L3528">
        <v>503</v>
      </c>
      <c r="M3528">
        <v>3</v>
      </c>
      <c r="N3528" s="2">
        <v>42216</v>
      </c>
      <c r="O3528" s="19" t="str">
        <f>VLOOKUP(Coffee_data[[#This Row],[Area Code]],Location!$B$1:$E$157,2,FALSE)</f>
        <v>Oregon</v>
      </c>
      <c r="P3528" s="19" t="str">
        <f>VLOOKUP(Coffee_data[[#This Row],[Area Code]],Location!$B$1:$E$157,3,FALSE)</f>
        <v>West</v>
      </c>
      <c r="Q3528" s="19" t="str">
        <f>VLOOKUP(Coffee_data[[#This Row],[Area Code]],Location!$B$1:$E$157,4,FALSE)</f>
        <v>Small Market</v>
      </c>
      <c r="R3528" s="56" t="str">
        <f>HLOOKUP(Coffee_data[[#This Row],[ProductId]],Product!$B$4:$O$7,2,FALSE)</f>
        <v>Decaf</v>
      </c>
      <c r="S3528" s="56" t="str">
        <f>HLOOKUP(Coffee_data[[#This Row],[ProductId]],Product!$B$4:$O$7,3,FALSE)</f>
        <v>Coffee</v>
      </c>
      <c r="T3528" s="56" t="str">
        <f>HLOOKUP(Coffee_data[[#This Row],[ProductId]],Product!$B$4:$O$7,4,FALSE)</f>
        <v>Decaf Irish Cream</v>
      </c>
    </row>
    <row r="3529" spans="1:20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44</v>
      </c>
      <c r="J3529">
        <v>60</v>
      </c>
      <c r="K3529">
        <v>96</v>
      </c>
      <c r="L3529">
        <v>541</v>
      </c>
      <c r="M3529">
        <v>4</v>
      </c>
      <c r="N3529" s="2">
        <v>42216</v>
      </c>
      <c r="O3529" s="19" t="str">
        <f>VLOOKUP(Coffee_data[[#This Row],[Area Code]],Location!$B$1:$E$157,2,FALSE)</f>
        <v>Oregon</v>
      </c>
      <c r="P3529" s="19" t="str">
        <f>VLOOKUP(Coffee_data[[#This Row],[Area Code]],Location!$B$1:$E$157,3,FALSE)</f>
        <v>West</v>
      </c>
      <c r="Q3529" s="19" t="str">
        <f>VLOOKUP(Coffee_data[[#This Row],[Area Code]],Location!$B$1:$E$157,4,FALSE)</f>
        <v>Small Market</v>
      </c>
      <c r="R3529" s="56" t="str">
        <f>HLOOKUP(Coffee_data[[#This Row],[ProductId]],Product!$B$4:$O$7,2,FALSE)</f>
        <v>Regular</v>
      </c>
      <c r="S3529" s="56" t="str">
        <f>HLOOKUP(Coffee_data[[#This Row],[ProductId]],Product!$B$4:$O$7,3,FALSE)</f>
        <v>Espresso</v>
      </c>
      <c r="T3529" s="56" t="str">
        <f>HLOOKUP(Coffee_data[[#This Row],[ProductId]],Product!$B$4:$O$7,4,FALSE)</f>
        <v>Caffe Latte</v>
      </c>
    </row>
    <row r="3530" spans="1:20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45</v>
      </c>
      <c r="J3530">
        <v>60</v>
      </c>
      <c r="K3530">
        <v>100</v>
      </c>
      <c r="L3530">
        <v>971</v>
      </c>
      <c r="M3530">
        <v>5</v>
      </c>
      <c r="N3530" s="2">
        <v>42216</v>
      </c>
      <c r="O3530" s="19" t="str">
        <f>VLOOKUP(Coffee_data[[#This Row],[Area Code]],Location!$B$1:$E$157,2,FALSE)</f>
        <v>Oregon</v>
      </c>
      <c r="P3530" s="19" t="str">
        <f>VLOOKUP(Coffee_data[[#This Row],[Area Code]],Location!$B$1:$E$157,3,FALSE)</f>
        <v>West</v>
      </c>
      <c r="Q3530" s="19" t="str">
        <f>VLOOKUP(Coffee_data[[#This Row],[Area Code]],Location!$B$1:$E$157,4,FALSE)</f>
        <v>Small Market</v>
      </c>
      <c r="R3530" s="56" t="str">
        <f>HLOOKUP(Coffee_data[[#This Row],[ProductId]],Product!$B$4:$O$7,2,FALSE)</f>
        <v>Regular</v>
      </c>
      <c r="S3530" s="56" t="str">
        <f>HLOOKUP(Coffee_data[[#This Row],[ProductId]],Product!$B$4:$O$7,3,FALSE)</f>
        <v>Espresso</v>
      </c>
      <c r="T3530" s="56" t="str">
        <f>HLOOKUP(Coffee_data[[#This Row],[ProductId]],Product!$B$4:$O$7,4,FALSE)</f>
        <v>Caffe Mocha</v>
      </c>
    </row>
    <row r="3531" spans="1:20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276</v>
      </c>
      <c r="L3531">
        <v>541</v>
      </c>
      <c r="M3531">
        <v>6</v>
      </c>
      <c r="N3531" s="2">
        <v>42216</v>
      </c>
      <c r="O3531" s="19" t="str">
        <f>VLOOKUP(Coffee_data[[#This Row],[Area Code]],Location!$B$1:$E$157,2,FALSE)</f>
        <v>Oregon</v>
      </c>
      <c r="P3531" s="19" t="str">
        <f>VLOOKUP(Coffee_data[[#This Row],[Area Code]],Location!$B$1:$E$157,3,FALSE)</f>
        <v>West</v>
      </c>
      <c r="Q3531" s="19" t="str">
        <f>VLOOKUP(Coffee_data[[#This Row],[Area Code]],Location!$B$1:$E$157,4,FALSE)</f>
        <v>Small Market</v>
      </c>
      <c r="R3531" s="56" t="str">
        <f>HLOOKUP(Coffee_data[[#This Row],[ProductId]],Product!$B$4:$O$7,2,FALSE)</f>
        <v>Decaf</v>
      </c>
      <c r="S3531" s="56" t="str">
        <f>HLOOKUP(Coffee_data[[#This Row],[ProductId]],Product!$B$4:$O$7,3,FALSE)</f>
        <v>Espresso</v>
      </c>
      <c r="T3531" s="56" t="str">
        <f>HLOOKUP(Coffee_data[[#This Row],[ProductId]],Product!$B$4:$O$7,4,FALSE)</f>
        <v>Decaf Espresso</v>
      </c>
    </row>
    <row r="3532" spans="1:20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41</v>
      </c>
      <c r="J3532">
        <v>50</v>
      </c>
      <c r="K3532">
        <v>91</v>
      </c>
      <c r="L3532">
        <v>425</v>
      </c>
      <c r="M3532">
        <v>11</v>
      </c>
      <c r="N3532" s="2">
        <v>42216</v>
      </c>
      <c r="O3532" s="19" t="str">
        <f>VLOOKUP(Coffee_data[[#This Row],[Area Code]],Location!$B$1:$E$157,2,FALSE)</f>
        <v>Washington</v>
      </c>
      <c r="P3532" s="19" t="str">
        <f>VLOOKUP(Coffee_data[[#This Row],[Area Code]],Location!$B$1:$E$157,3,FALSE)</f>
        <v>West</v>
      </c>
      <c r="Q3532" s="19" t="str">
        <f>VLOOKUP(Coffee_data[[#This Row],[Area Code]],Location!$B$1:$E$157,4,FALSE)</f>
        <v>Small Market</v>
      </c>
      <c r="R3532" s="56" t="str">
        <f>HLOOKUP(Coffee_data[[#This Row],[ProductId]],Product!$B$4:$O$7,2,FALSE)</f>
        <v>Regular</v>
      </c>
      <c r="S3532" s="56" t="str">
        <f>HLOOKUP(Coffee_data[[#This Row],[ProductId]],Product!$B$4:$O$7,3,FALSE)</f>
        <v>Tea</v>
      </c>
      <c r="T3532" s="56" t="str">
        <f>HLOOKUP(Coffee_data[[#This Row],[ProductId]],Product!$B$4:$O$7,4,FALSE)</f>
        <v>Darjeeling</v>
      </c>
    </row>
    <row r="3533" spans="1:20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42216</v>
      </c>
      <c r="O3533" s="19" t="str">
        <f>VLOOKUP(Coffee_data[[#This Row],[Area Code]],Location!$B$1:$E$157,2,FALSE)</f>
        <v>Washington</v>
      </c>
      <c r="P3533" s="19" t="str">
        <f>VLOOKUP(Coffee_data[[#This Row],[Area Code]],Location!$B$1:$E$157,3,FALSE)</f>
        <v>West</v>
      </c>
      <c r="Q3533" s="19" t="str">
        <f>VLOOKUP(Coffee_data[[#This Row],[Area Code]],Location!$B$1:$E$157,4,FALSE)</f>
        <v>Small Market</v>
      </c>
      <c r="R3533" s="56" t="str">
        <f>HLOOKUP(Coffee_data[[#This Row],[ProductId]],Product!$B$4:$O$7,2,FALSE)</f>
        <v>Regular</v>
      </c>
      <c r="S3533" s="56" t="str">
        <f>HLOOKUP(Coffee_data[[#This Row],[ProductId]],Product!$B$4:$O$7,3,FALSE)</f>
        <v>Tea</v>
      </c>
      <c r="T3533" s="56" t="str">
        <f>HLOOKUP(Coffee_data[[#This Row],[ProductId]],Product!$B$4:$O$7,4,FALSE)</f>
        <v>Earl Grey</v>
      </c>
    </row>
    <row r="3534" spans="1:20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57</v>
      </c>
      <c r="L3534">
        <v>253</v>
      </c>
      <c r="M3534">
        <v>13</v>
      </c>
      <c r="N3534" s="2">
        <v>42216</v>
      </c>
      <c r="O3534" s="19" t="str">
        <f>VLOOKUP(Coffee_data[[#This Row],[Area Code]],Location!$B$1:$E$157,2,FALSE)</f>
        <v>Washington</v>
      </c>
      <c r="P3534" s="19" t="str">
        <f>VLOOKUP(Coffee_data[[#This Row],[Area Code]],Location!$B$1:$E$157,3,FALSE)</f>
        <v>West</v>
      </c>
      <c r="Q3534" s="19" t="str">
        <f>VLOOKUP(Coffee_data[[#This Row],[Area Code]],Location!$B$1:$E$157,4,FALSE)</f>
        <v>Small Market</v>
      </c>
      <c r="R3534" s="56" t="str">
        <f>HLOOKUP(Coffee_data[[#This Row],[ProductId]],Product!$B$4:$O$7,2,FALSE)</f>
        <v>Regular</v>
      </c>
      <c r="S3534" s="56" t="str">
        <f>HLOOKUP(Coffee_data[[#This Row],[ProductId]],Product!$B$4:$O$7,3,FALSE)</f>
        <v>Tea</v>
      </c>
      <c r="T3534" s="56" t="str">
        <f>HLOOKUP(Coffee_data[[#This Row],[ProductId]],Product!$B$4:$O$7,4,FALSE)</f>
        <v>Green Tea</v>
      </c>
    </row>
    <row r="3535" spans="1:20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62</v>
      </c>
      <c r="J3535">
        <v>120</v>
      </c>
      <c r="K3535">
        <v>190</v>
      </c>
      <c r="L3535">
        <v>253</v>
      </c>
      <c r="M3535">
        <v>8</v>
      </c>
      <c r="N3535" s="2">
        <v>42216</v>
      </c>
      <c r="O3535" s="19" t="str">
        <f>VLOOKUP(Coffee_data[[#This Row],[Area Code]],Location!$B$1:$E$157,2,FALSE)</f>
        <v>Washington</v>
      </c>
      <c r="P3535" s="19" t="str">
        <f>VLOOKUP(Coffee_data[[#This Row],[Area Code]],Location!$B$1:$E$157,3,FALSE)</f>
        <v>West</v>
      </c>
      <c r="Q3535" s="19" t="str">
        <f>VLOOKUP(Coffee_data[[#This Row],[Area Code]],Location!$B$1:$E$157,4,FALSE)</f>
        <v>Small Market</v>
      </c>
      <c r="R3535" s="56" t="str">
        <f>HLOOKUP(Coffee_data[[#This Row],[ProductId]],Product!$B$4:$O$7,2,FALSE)</f>
        <v>Decaf</v>
      </c>
      <c r="S3535" s="56" t="str">
        <f>HLOOKUP(Coffee_data[[#This Row],[ProductId]],Product!$B$4:$O$7,3,FALSE)</f>
        <v>Herbal Tea</v>
      </c>
      <c r="T3535" s="56" t="str">
        <f>HLOOKUP(Coffee_data[[#This Row],[ProductId]],Product!$B$4:$O$7,4,FALSE)</f>
        <v>Chamomile</v>
      </c>
    </row>
    <row r="3536" spans="1:20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31</v>
      </c>
      <c r="J3536">
        <v>60</v>
      </c>
      <c r="K3536">
        <v>109</v>
      </c>
      <c r="L3536">
        <v>360</v>
      </c>
      <c r="M3536">
        <v>9</v>
      </c>
      <c r="N3536" s="2">
        <v>42216</v>
      </c>
      <c r="O3536" s="19" t="str">
        <f>VLOOKUP(Coffee_data[[#This Row],[Area Code]],Location!$B$1:$E$157,2,FALSE)</f>
        <v>Washington</v>
      </c>
      <c r="P3536" s="19" t="str">
        <f>VLOOKUP(Coffee_data[[#This Row],[Area Code]],Location!$B$1:$E$157,3,FALSE)</f>
        <v>West</v>
      </c>
      <c r="Q3536" s="19" t="str">
        <f>VLOOKUP(Coffee_data[[#This Row],[Area Code]],Location!$B$1:$E$157,4,FALSE)</f>
        <v>Small Market</v>
      </c>
      <c r="R3536" s="56" t="str">
        <f>HLOOKUP(Coffee_data[[#This Row],[ProductId]],Product!$B$4:$O$7,2,FALSE)</f>
        <v>Decaf</v>
      </c>
      <c r="S3536" s="56" t="str">
        <f>HLOOKUP(Coffee_data[[#This Row],[ProductId]],Product!$B$4:$O$7,3,FALSE)</f>
        <v>Herbal Tea</v>
      </c>
      <c r="T3536" s="56" t="str">
        <f>HLOOKUP(Coffee_data[[#This Row],[ProductId]],Product!$B$4:$O$7,4,FALSE)</f>
        <v>Lemon</v>
      </c>
    </row>
    <row r="3537" spans="1:20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262</v>
      </c>
      <c r="L3537">
        <v>425</v>
      </c>
      <c r="M3537">
        <v>2</v>
      </c>
      <c r="N3537" s="2">
        <v>42216</v>
      </c>
      <c r="O3537" s="19" t="str">
        <f>VLOOKUP(Coffee_data[[#This Row],[Area Code]],Location!$B$1:$E$157,2,FALSE)</f>
        <v>Washington</v>
      </c>
      <c r="P3537" s="19" t="str">
        <f>VLOOKUP(Coffee_data[[#This Row],[Area Code]],Location!$B$1:$E$157,3,FALSE)</f>
        <v>West</v>
      </c>
      <c r="Q3537" s="19" t="str">
        <f>VLOOKUP(Coffee_data[[#This Row],[Area Code]],Location!$B$1:$E$157,4,FALSE)</f>
        <v>Small Market</v>
      </c>
      <c r="R3537" s="56" t="str">
        <f>HLOOKUP(Coffee_data[[#This Row],[ProductId]],Product!$B$4:$O$7,2,FALSE)</f>
        <v>Regular</v>
      </c>
      <c r="S3537" s="56" t="str">
        <f>HLOOKUP(Coffee_data[[#This Row],[ProductId]],Product!$B$4:$O$7,3,FALSE)</f>
        <v>Coffee</v>
      </c>
      <c r="T3537" s="56" t="str">
        <f>HLOOKUP(Coffee_data[[#This Row],[ProductId]],Product!$B$4:$O$7,4,FALSE)</f>
        <v>Columbian</v>
      </c>
    </row>
    <row r="3538" spans="1:20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153</v>
      </c>
      <c r="J3538">
        <v>230</v>
      </c>
      <c r="K3538">
        <v>393</v>
      </c>
      <c r="L3538">
        <v>360</v>
      </c>
      <c r="M3538">
        <v>3</v>
      </c>
      <c r="N3538" s="2">
        <v>42216</v>
      </c>
      <c r="O3538" s="19" t="str">
        <f>VLOOKUP(Coffee_data[[#This Row],[Area Code]],Location!$B$1:$E$157,2,FALSE)</f>
        <v>Washington</v>
      </c>
      <c r="P3538" s="19" t="str">
        <f>VLOOKUP(Coffee_data[[#This Row],[Area Code]],Location!$B$1:$E$157,3,FALSE)</f>
        <v>West</v>
      </c>
      <c r="Q3538" s="19" t="str">
        <f>VLOOKUP(Coffee_data[[#This Row],[Area Code]],Location!$B$1:$E$157,4,FALSE)</f>
        <v>Small Market</v>
      </c>
      <c r="R3538" s="56" t="str">
        <f>HLOOKUP(Coffee_data[[#This Row],[ProductId]],Product!$B$4:$O$7,2,FALSE)</f>
        <v>Decaf</v>
      </c>
      <c r="S3538" s="56" t="str">
        <f>HLOOKUP(Coffee_data[[#This Row],[ProductId]],Product!$B$4:$O$7,3,FALSE)</f>
        <v>Coffee</v>
      </c>
      <c r="T3538" s="56" t="str">
        <f>HLOOKUP(Coffee_data[[#This Row],[ProductId]],Product!$B$4:$O$7,4,FALSE)</f>
        <v>Decaf Irish Cream</v>
      </c>
    </row>
    <row r="3539" spans="1:20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42216</v>
      </c>
      <c r="O3539" s="19" t="str">
        <f>VLOOKUP(Coffee_data[[#This Row],[Area Code]],Location!$B$1:$E$157,2,FALSE)</f>
        <v>Washington</v>
      </c>
      <c r="P3539" s="19" t="str">
        <f>VLOOKUP(Coffee_data[[#This Row],[Area Code]],Location!$B$1:$E$157,3,FALSE)</f>
        <v>West</v>
      </c>
      <c r="Q3539" s="19" t="str">
        <f>VLOOKUP(Coffee_data[[#This Row],[Area Code]],Location!$B$1:$E$157,4,FALSE)</f>
        <v>Small Market</v>
      </c>
      <c r="R3539" s="56" t="str">
        <f>HLOOKUP(Coffee_data[[#This Row],[ProductId]],Product!$B$4:$O$7,2,FALSE)</f>
        <v>Regular</v>
      </c>
      <c r="S3539" s="56" t="str">
        <f>HLOOKUP(Coffee_data[[#This Row],[ProductId]],Product!$B$4:$O$7,3,FALSE)</f>
        <v>Espresso</v>
      </c>
      <c r="T3539" s="56" t="str">
        <f>HLOOKUP(Coffee_data[[#This Row],[ProductId]],Product!$B$4:$O$7,4,FALSE)</f>
        <v>Caffe Latte</v>
      </c>
    </row>
    <row r="3540" spans="1:20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42216</v>
      </c>
      <c r="O3540" s="19" t="str">
        <f>VLOOKUP(Coffee_data[[#This Row],[Area Code]],Location!$B$1:$E$157,2,FALSE)</f>
        <v>Washington</v>
      </c>
      <c r="P3540" s="19" t="str">
        <f>VLOOKUP(Coffee_data[[#This Row],[Area Code]],Location!$B$1:$E$157,3,FALSE)</f>
        <v>West</v>
      </c>
      <c r="Q3540" s="19" t="str">
        <f>VLOOKUP(Coffee_data[[#This Row],[Area Code]],Location!$B$1:$E$157,4,FALSE)</f>
        <v>Small Market</v>
      </c>
      <c r="R3540" s="56" t="str">
        <f>HLOOKUP(Coffee_data[[#This Row],[ProductId]],Product!$B$4:$O$7,2,FALSE)</f>
        <v>Regular</v>
      </c>
      <c r="S3540" s="56" t="str">
        <f>HLOOKUP(Coffee_data[[#This Row],[ProductId]],Product!$B$4:$O$7,3,FALSE)</f>
        <v>Espresso</v>
      </c>
      <c r="T3540" s="56" t="str">
        <f>HLOOKUP(Coffee_data[[#This Row],[ProductId]],Product!$B$4:$O$7,4,FALSE)</f>
        <v>Caffe Mocha</v>
      </c>
    </row>
    <row r="3541" spans="1:20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96</v>
      </c>
      <c r="J3541">
        <v>120</v>
      </c>
      <c r="K3541">
        <v>216</v>
      </c>
      <c r="L3541">
        <v>425</v>
      </c>
      <c r="M3541">
        <v>6</v>
      </c>
      <c r="N3541" s="2">
        <v>42216</v>
      </c>
      <c r="O3541" s="19" t="str">
        <f>VLOOKUP(Coffee_data[[#This Row],[Area Code]],Location!$B$1:$E$157,2,FALSE)</f>
        <v>Washington</v>
      </c>
      <c r="P3541" s="19" t="str">
        <f>VLOOKUP(Coffee_data[[#This Row],[Area Code]],Location!$B$1:$E$157,3,FALSE)</f>
        <v>West</v>
      </c>
      <c r="Q3541" s="19" t="str">
        <f>VLOOKUP(Coffee_data[[#This Row],[Area Code]],Location!$B$1:$E$157,4,FALSE)</f>
        <v>Small Market</v>
      </c>
      <c r="R3541" s="56" t="str">
        <f>HLOOKUP(Coffee_data[[#This Row],[ProductId]],Product!$B$4:$O$7,2,FALSE)</f>
        <v>Decaf</v>
      </c>
      <c r="S3541" s="56" t="str">
        <f>HLOOKUP(Coffee_data[[#This Row],[ProductId]],Product!$B$4:$O$7,3,FALSE)</f>
        <v>Espresso</v>
      </c>
      <c r="T3541" s="56" t="str">
        <f>HLOOKUP(Coffee_data[[#This Row],[ProductId]],Product!$B$4:$O$7,4,FALSE)</f>
        <v>Decaf Espresso</v>
      </c>
    </row>
    <row r="3542" spans="1:20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42247</v>
      </c>
      <c r="O3542" s="19" t="str">
        <f>VLOOKUP(Coffee_data[[#This Row],[Area Code]],Location!$B$1:$E$157,2,FALSE)</f>
        <v>Colorado</v>
      </c>
      <c r="P3542" s="19" t="str">
        <f>VLOOKUP(Coffee_data[[#This Row],[Area Code]],Location!$B$1:$E$157,3,FALSE)</f>
        <v>Central</v>
      </c>
      <c r="Q3542" s="19" t="str">
        <f>VLOOKUP(Coffee_data[[#This Row],[Area Code]],Location!$B$1:$E$157,4,FALSE)</f>
        <v>Major Market</v>
      </c>
      <c r="R3542" s="56" t="str">
        <f>HLOOKUP(Coffee_data[[#This Row],[ProductId]],Product!$B$4:$O$7,2,FALSE)</f>
        <v>Decaf</v>
      </c>
      <c r="S3542" s="56" t="str">
        <f>HLOOKUP(Coffee_data[[#This Row],[ProductId]],Product!$B$4:$O$7,3,FALSE)</f>
        <v>Herbal Tea</v>
      </c>
      <c r="T3542" s="56" t="str">
        <f>HLOOKUP(Coffee_data[[#This Row],[ProductId]],Product!$B$4:$O$7,4,FALSE)</f>
        <v>Chamomile</v>
      </c>
    </row>
    <row r="3543" spans="1:20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101</v>
      </c>
      <c r="L3543">
        <v>970</v>
      </c>
      <c r="M3543">
        <v>9</v>
      </c>
      <c r="N3543" s="2">
        <v>42247</v>
      </c>
      <c r="O3543" s="19" t="str">
        <f>VLOOKUP(Coffee_data[[#This Row],[Area Code]],Location!$B$1:$E$157,2,FALSE)</f>
        <v>Colorado</v>
      </c>
      <c r="P3543" s="19" t="str">
        <f>VLOOKUP(Coffee_data[[#This Row],[Area Code]],Location!$B$1:$E$157,3,FALSE)</f>
        <v>Central</v>
      </c>
      <c r="Q3543" s="19" t="str">
        <f>VLOOKUP(Coffee_data[[#This Row],[Area Code]],Location!$B$1:$E$157,4,FALSE)</f>
        <v>Major Market</v>
      </c>
      <c r="R3543" s="56" t="str">
        <f>HLOOKUP(Coffee_data[[#This Row],[ProductId]],Product!$B$4:$O$7,2,FALSE)</f>
        <v>Decaf</v>
      </c>
      <c r="S3543" s="56" t="str">
        <f>HLOOKUP(Coffee_data[[#This Row],[ProductId]],Product!$B$4:$O$7,3,FALSE)</f>
        <v>Herbal Tea</v>
      </c>
      <c r="T3543" s="56" t="str">
        <f>HLOOKUP(Coffee_data[[#This Row],[ProductId]],Product!$B$4:$O$7,4,FALSE)</f>
        <v>Lemon</v>
      </c>
    </row>
    <row r="3544" spans="1:20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30</v>
      </c>
      <c r="J3544">
        <v>70</v>
      </c>
      <c r="K3544">
        <v>110</v>
      </c>
      <c r="L3544">
        <v>720</v>
      </c>
      <c r="M3544">
        <v>10</v>
      </c>
      <c r="N3544" s="2">
        <v>42247</v>
      </c>
      <c r="O3544" s="19" t="str">
        <f>VLOOKUP(Coffee_data[[#This Row],[Area Code]],Location!$B$1:$E$157,2,FALSE)</f>
        <v>Colorado</v>
      </c>
      <c r="P3544" s="19" t="str">
        <f>VLOOKUP(Coffee_data[[#This Row],[Area Code]],Location!$B$1:$E$157,3,FALSE)</f>
        <v>Central</v>
      </c>
      <c r="Q3544" s="19" t="str">
        <f>VLOOKUP(Coffee_data[[#This Row],[Area Code]],Location!$B$1:$E$157,4,FALSE)</f>
        <v>Major Market</v>
      </c>
      <c r="R3544" s="56" t="str">
        <f>HLOOKUP(Coffee_data[[#This Row],[ProductId]],Product!$B$4:$O$7,2,FALSE)</f>
        <v>Decaf</v>
      </c>
      <c r="S3544" s="56" t="str">
        <f>HLOOKUP(Coffee_data[[#This Row],[ProductId]],Product!$B$4:$O$7,3,FALSE)</f>
        <v>Herbal Tea</v>
      </c>
      <c r="T3544" s="56" t="str">
        <f>HLOOKUP(Coffee_data[[#This Row],[ProductId]],Product!$B$4:$O$7,4,FALSE)</f>
        <v>Mint</v>
      </c>
    </row>
    <row r="3545" spans="1:20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19</v>
      </c>
      <c r="J3545">
        <v>50</v>
      </c>
      <c r="K3545">
        <v>80</v>
      </c>
      <c r="L3545">
        <v>719</v>
      </c>
      <c r="M3545">
        <v>11</v>
      </c>
      <c r="N3545" s="2">
        <v>42247</v>
      </c>
      <c r="O3545" s="19" t="str">
        <f>VLOOKUP(Coffee_data[[#This Row],[Area Code]],Location!$B$1:$E$157,2,FALSE)</f>
        <v>Colorado</v>
      </c>
      <c r="P3545" s="19" t="str">
        <f>VLOOKUP(Coffee_data[[#This Row],[Area Code]],Location!$B$1:$E$157,3,FALSE)</f>
        <v>Central</v>
      </c>
      <c r="Q3545" s="19" t="str">
        <f>VLOOKUP(Coffee_data[[#This Row],[Area Code]],Location!$B$1:$E$157,4,FALSE)</f>
        <v>Major Market</v>
      </c>
      <c r="R3545" s="56" t="str">
        <f>HLOOKUP(Coffee_data[[#This Row],[ProductId]],Product!$B$4:$O$7,2,FALSE)</f>
        <v>Regular</v>
      </c>
      <c r="S3545" s="56" t="str">
        <f>HLOOKUP(Coffee_data[[#This Row],[ProductId]],Product!$B$4:$O$7,3,FALSE)</f>
        <v>Tea</v>
      </c>
      <c r="T3545" s="56" t="str">
        <f>HLOOKUP(Coffee_data[[#This Row],[ProductId]],Product!$B$4:$O$7,4,FALSE)</f>
        <v>Darjeeling</v>
      </c>
    </row>
    <row r="3546" spans="1:20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52</v>
      </c>
      <c r="J3546">
        <v>50</v>
      </c>
      <c r="K3546">
        <v>78</v>
      </c>
      <c r="L3546">
        <v>719</v>
      </c>
      <c r="M3546">
        <v>12</v>
      </c>
      <c r="N3546" s="2">
        <v>42247</v>
      </c>
      <c r="O3546" s="19" t="str">
        <f>VLOOKUP(Coffee_data[[#This Row],[Area Code]],Location!$B$1:$E$157,2,FALSE)</f>
        <v>Colorado</v>
      </c>
      <c r="P3546" s="19" t="str">
        <f>VLOOKUP(Coffee_data[[#This Row],[Area Code]],Location!$B$1:$E$157,3,FALSE)</f>
        <v>Central</v>
      </c>
      <c r="Q3546" s="19" t="str">
        <f>VLOOKUP(Coffee_data[[#This Row],[Area Code]],Location!$B$1:$E$157,4,FALSE)</f>
        <v>Major Market</v>
      </c>
      <c r="R3546" s="56" t="str">
        <f>HLOOKUP(Coffee_data[[#This Row],[ProductId]],Product!$B$4:$O$7,2,FALSE)</f>
        <v>Regular</v>
      </c>
      <c r="S3546" s="56" t="str">
        <f>HLOOKUP(Coffee_data[[#This Row],[ProductId]],Product!$B$4:$O$7,3,FALSE)</f>
        <v>Tea</v>
      </c>
      <c r="T3546" s="56" t="str">
        <f>HLOOKUP(Coffee_data[[#This Row],[ProductId]],Product!$B$4:$O$7,4,FALSE)</f>
        <v>Earl Grey</v>
      </c>
    </row>
    <row r="3547" spans="1:20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63</v>
      </c>
      <c r="J3547">
        <v>70</v>
      </c>
      <c r="K3547">
        <v>133</v>
      </c>
      <c r="L3547">
        <v>719</v>
      </c>
      <c r="M3547">
        <v>13</v>
      </c>
      <c r="N3547" s="2">
        <v>42247</v>
      </c>
      <c r="O3547" s="19" t="str">
        <f>VLOOKUP(Coffee_data[[#This Row],[Area Code]],Location!$B$1:$E$157,2,FALSE)</f>
        <v>Colorado</v>
      </c>
      <c r="P3547" s="19" t="str">
        <f>VLOOKUP(Coffee_data[[#This Row],[Area Code]],Location!$B$1:$E$157,3,FALSE)</f>
        <v>Central</v>
      </c>
      <c r="Q3547" s="19" t="str">
        <f>VLOOKUP(Coffee_data[[#This Row],[Area Code]],Location!$B$1:$E$157,4,FALSE)</f>
        <v>Major Market</v>
      </c>
      <c r="R3547" s="56" t="str">
        <f>HLOOKUP(Coffee_data[[#This Row],[ProductId]],Product!$B$4:$O$7,2,FALSE)</f>
        <v>Regular</v>
      </c>
      <c r="S3547" s="56" t="str">
        <f>HLOOKUP(Coffee_data[[#This Row],[ProductId]],Product!$B$4:$O$7,3,FALSE)</f>
        <v>Tea</v>
      </c>
      <c r="T3547" s="56" t="str">
        <f>HLOOKUP(Coffee_data[[#This Row],[ProductId]],Product!$B$4:$O$7,4,FALSE)</f>
        <v>Green Tea</v>
      </c>
    </row>
    <row r="3548" spans="1:20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42247</v>
      </c>
      <c r="O3548" s="19" t="str">
        <f>VLOOKUP(Coffee_data[[#This Row],[Area Code]],Location!$B$1:$E$157,2,FALSE)</f>
        <v>Colorado</v>
      </c>
      <c r="P3548" s="19" t="str">
        <f>VLOOKUP(Coffee_data[[#This Row],[Area Code]],Location!$B$1:$E$157,3,FALSE)</f>
        <v>Central</v>
      </c>
      <c r="Q3548" s="19" t="str">
        <f>VLOOKUP(Coffee_data[[#This Row],[Area Code]],Location!$B$1:$E$157,4,FALSE)</f>
        <v>Major Market</v>
      </c>
      <c r="R3548" s="56" t="str">
        <f>HLOOKUP(Coffee_data[[#This Row],[ProductId]],Product!$B$4:$O$7,2,FALSE)</f>
        <v>Regular</v>
      </c>
      <c r="S3548" s="56" t="str">
        <f>HLOOKUP(Coffee_data[[#This Row],[ProductId]],Product!$B$4:$O$7,3,FALSE)</f>
        <v>Coffee</v>
      </c>
      <c r="T3548" s="56" t="str">
        <f>HLOOKUP(Coffee_data[[#This Row],[ProductId]],Product!$B$4:$O$7,4,FALSE)</f>
        <v>Amaretto</v>
      </c>
    </row>
    <row r="3549" spans="1:20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62</v>
      </c>
      <c r="J3549">
        <v>70</v>
      </c>
      <c r="K3549">
        <v>128</v>
      </c>
      <c r="L3549">
        <v>303</v>
      </c>
      <c r="M3549">
        <v>2</v>
      </c>
      <c r="N3549" s="2">
        <v>42247</v>
      </c>
      <c r="O3549" s="19" t="str">
        <f>VLOOKUP(Coffee_data[[#This Row],[Area Code]],Location!$B$1:$E$157,2,FALSE)</f>
        <v>Colorado</v>
      </c>
      <c r="P3549" s="19" t="str">
        <f>VLOOKUP(Coffee_data[[#This Row],[Area Code]],Location!$B$1:$E$157,3,FALSE)</f>
        <v>Central</v>
      </c>
      <c r="Q3549" s="19" t="str">
        <f>VLOOKUP(Coffee_data[[#This Row],[Area Code]],Location!$B$1:$E$157,4,FALSE)</f>
        <v>Major Market</v>
      </c>
      <c r="R3549" s="56" t="str">
        <f>HLOOKUP(Coffee_data[[#This Row],[ProductId]],Product!$B$4:$O$7,2,FALSE)</f>
        <v>Regular</v>
      </c>
      <c r="S3549" s="56" t="str">
        <f>HLOOKUP(Coffee_data[[#This Row],[ProductId]],Product!$B$4:$O$7,3,FALSE)</f>
        <v>Coffee</v>
      </c>
      <c r="T3549" s="56" t="str">
        <f>HLOOKUP(Coffee_data[[#This Row],[ProductId]],Product!$B$4:$O$7,4,FALSE)</f>
        <v>Columbian</v>
      </c>
    </row>
    <row r="3550" spans="1:20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81</v>
      </c>
      <c r="J3550">
        <v>150</v>
      </c>
      <c r="K3550">
        <v>247</v>
      </c>
      <c r="L3550">
        <v>720</v>
      </c>
      <c r="M3550">
        <v>3</v>
      </c>
      <c r="N3550" s="2">
        <v>42247</v>
      </c>
      <c r="O3550" s="19" t="str">
        <f>VLOOKUP(Coffee_data[[#This Row],[Area Code]],Location!$B$1:$E$157,2,FALSE)</f>
        <v>Colorado</v>
      </c>
      <c r="P3550" s="19" t="str">
        <f>VLOOKUP(Coffee_data[[#This Row],[Area Code]],Location!$B$1:$E$157,3,FALSE)</f>
        <v>Central</v>
      </c>
      <c r="Q3550" s="19" t="str">
        <f>VLOOKUP(Coffee_data[[#This Row],[Area Code]],Location!$B$1:$E$157,4,FALSE)</f>
        <v>Major Market</v>
      </c>
      <c r="R3550" s="56" t="str">
        <f>HLOOKUP(Coffee_data[[#This Row],[ProductId]],Product!$B$4:$O$7,2,FALSE)</f>
        <v>Decaf</v>
      </c>
      <c r="S3550" s="56" t="str">
        <f>HLOOKUP(Coffee_data[[#This Row],[ProductId]],Product!$B$4:$O$7,3,FALSE)</f>
        <v>Coffee</v>
      </c>
      <c r="T3550" s="56" t="str">
        <f>HLOOKUP(Coffee_data[[#This Row],[ProductId]],Product!$B$4:$O$7,4,FALSE)</f>
        <v>Decaf Irish Cream</v>
      </c>
    </row>
    <row r="3551" spans="1:20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95</v>
      </c>
      <c r="J3551">
        <v>140</v>
      </c>
      <c r="K3551">
        <v>235</v>
      </c>
      <c r="L3551">
        <v>719</v>
      </c>
      <c r="M3551">
        <v>5</v>
      </c>
      <c r="N3551" s="2">
        <v>42247</v>
      </c>
      <c r="O3551" s="19" t="str">
        <f>VLOOKUP(Coffee_data[[#This Row],[Area Code]],Location!$B$1:$E$157,2,FALSE)</f>
        <v>Colorado</v>
      </c>
      <c r="P3551" s="19" t="str">
        <f>VLOOKUP(Coffee_data[[#This Row],[Area Code]],Location!$B$1:$E$157,3,FALSE)</f>
        <v>Central</v>
      </c>
      <c r="Q3551" s="19" t="str">
        <f>VLOOKUP(Coffee_data[[#This Row],[Area Code]],Location!$B$1:$E$157,4,FALSE)</f>
        <v>Major Market</v>
      </c>
      <c r="R3551" s="56" t="str">
        <f>HLOOKUP(Coffee_data[[#This Row],[ProductId]],Product!$B$4:$O$7,2,FALSE)</f>
        <v>Regular</v>
      </c>
      <c r="S3551" s="56" t="str">
        <f>HLOOKUP(Coffee_data[[#This Row],[ProductId]],Product!$B$4:$O$7,3,FALSE)</f>
        <v>Espresso</v>
      </c>
      <c r="T3551" s="56" t="str">
        <f>HLOOKUP(Coffee_data[[#This Row],[ProductId]],Product!$B$4:$O$7,4,FALSE)</f>
        <v>Caffe Mocha</v>
      </c>
    </row>
    <row r="3552" spans="1:20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66</v>
      </c>
      <c r="J3552">
        <v>110</v>
      </c>
      <c r="K3552">
        <v>170</v>
      </c>
      <c r="L3552">
        <v>970</v>
      </c>
      <c r="M3552">
        <v>6</v>
      </c>
      <c r="N3552" s="2">
        <v>42247</v>
      </c>
      <c r="O3552" s="19" t="str">
        <f>VLOOKUP(Coffee_data[[#This Row],[Area Code]],Location!$B$1:$E$157,2,FALSE)</f>
        <v>Colorado</v>
      </c>
      <c r="P3552" s="19" t="str">
        <f>VLOOKUP(Coffee_data[[#This Row],[Area Code]],Location!$B$1:$E$157,3,FALSE)</f>
        <v>Central</v>
      </c>
      <c r="Q3552" s="19" t="str">
        <f>VLOOKUP(Coffee_data[[#This Row],[Area Code]],Location!$B$1:$E$157,4,FALSE)</f>
        <v>Major Market</v>
      </c>
      <c r="R3552" s="56" t="str">
        <f>HLOOKUP(Coffee_data[[#This Row],[ProductId]],Product!$B$4:$O$7,2,FALSE)</f>
        <v>Decaf</v>
      </c>
      <c r="S3552" s="56" t="str">
        <f>HLOOKUP(Coffee_data[[#This Row],[ProductId]],Product!$B$4:$O$7,3,FALSE)</f>
        <v>Espresso</v>
      </c>
      <c r="T3552" s="56" t="str">
        <f>HLOOKUP(Coffee_data[[#This Row],[ProductId]],Product!$B$4:$O$7,4,FALSE)</f>
        <v>Decaf Espresso</v>
      </c>
    </row>
    <row r="3553" spans="1:20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268</v>
      </c>
      <c r="L3553">
        <v>312</v>
      </c>
      <c r="M3553">
        <v>8</v>
      </c>
      <c r="N3553" s="2">
        <v>42247</v>
      </c>
      <c r="O3553" s="19" t="str">
        <f>VLOOKUP(Coffee_data[[#This Row],[Area Code]],Location!$B$1:$E$157,2,FALSE)</f>
        <v>Illinois</v>
      </c>
      <c r="P3553" s="19" t="str">
        <f>VLOOKUP(Coffee_data[[#This Row],[Area Code]],Location!$B$1:$E$157,3,FALSE)</f>
        <v>Central</v>
      </c>
      <c r="Q3553" s="19" t="str">
        <f>VLOOKUP(Coffee_data[[#This Row],[Area Code]],Location!$B$1:$E$157,4,FALSE)</f>
        <v>Major Market</v>
      </c>
      <c r="R3553" s="56" t="str">
        <f>HLOOKUP(Coffee_data[[#This Row],[ProductId]],Product!$B$4:$O$7,2,FALSE)</f>
        <v>Decaf</v>
      </c>
      <c r="S3553" s="56" t="str">
        <f>HLOOKUP(Coffee_data[[#This Row],[ProductId]],Product!$B$4:$O$7,3,FALSE)</f>
        <v>Herbal Tea</v>
      </c>
      <c r="T3553" s="56" t="str">
        <f>HLOOKUP(Coffee_data[[#This Row],[ProductId]],Product!$B$4:$O$7,4,FALSE)</f>
        <v>Chamomile</v>
      </c>
    </row>
    <row r="3554" spans="1:20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31</v>
      </c>
      <c r="J3554">
        <v>70</v>
      </c>
      <c r="K3554">
        <v>119</v>
      </c>
      <c r="L3554">
        <v>312</v>
      </c>
      <c r="M3554">
        <v>9</v>
      </c>
      <c r="N3554" s="2">
        <v>42247</v>
      </c>
      <c r="O3554" s="19" t="str">
        <f>VLOOKUP(Coffee_data[[#This Row],[Area Code]],Location!$B$1:$E$157,2,FALSE)</f>
        <v>Illinois</v>
      </c>
      <c r="P3554" s="19" t="str">
        <f>VLOOKUP(Coffee_data[[#This Row],[Area Code]],Location!$B$1:$E$157,3,FALSE)</f>
        <v>Central</v>
      </c>
      <c r="Q3554" s="19" t="str">
        <f>VLOOKUP(Coffee_data[[#This Row],[Area Code]],Location!$B$1:$E$157,4,FALSE)</f>
        <v>Major Market</v>
      </c>
      <c r="R3554" s="56" t="str">
        <f>HLOOKUP(Coffee_data[[#This Row],[ProductId]],Product!$B$4:$O$7,2,FALSE)</f>
        <v>Decaf</v>
      </c>
      <c r="S3554" s="56" t="str">
        <f>HLOOKUP(Coffee_data[[#This Row],[ProductId]],Product!$B$4:$O$7,3,FALSE)</f>
        <v>Herbal Tea</v>
      </c>
      <c r="T3554" s="56" t="str">
        <f>HLOOKUP(Coffee_data[[#This Row],[ProductId]],Product!$B$4:$O$7,4,FALSE)</f>
        <v>Lemon</v>
      </c>
    </row>
    <row r="3555" spans="1:20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90</v>
      </c>
      <c r="J3555">
        <v>130</v>
      </c>
      <c r="K3555">
        <v>200</v>
      </c>
      <c r="L3555">
        <v>773</v>
      </c>
      <c r="M3555">
        <v>10</v>
      </c>
      <c r="N3555" s="2">
        <v>42247</v>
      </c>
      <c r="O3555" s="19" t="str">
        <f>VLOOKUP(Coffee_data[[#This Row],[Area Code]],Location!$B$1:$E$157,2,FALSE)</f>
        <v>Illinois</v>
      </c>
      <c r="P3555" s="19" t="str">
        <f>VLOOKUP(Coffee_data[[#This Row],[Area Code]],Location!$B$1:$E$157,3,FALSE)</f>
        <v>Central</v>
      </c>
      <c r="Q3555" s="19" t="str">
        <f>VLOOKUP(Coffee_data[[#This Row],[Area Code]],Location!$B$1:$E$157,4,FALSE)</f>
        <v>Major Market</v>
      </c>
      <c r="R3555" s="56" t="str">
        <f>HLOOKUP(Coffee_data[[#This Row],[ProductId]],Product!$B$4:$O$7,2,FALSE)</f>
        <v>Decaf</v>
      </c>
      <c r="S3555" s="56" t="str">
        <f>HLOOKUP(Coffee_data[[#This Row],[ProductId]],Product!$B$4:$O$7,3,FALSE)</f>
        <v>Herbal Tea</v>
      </c>
      <c r="T3555" s="56" t="str">
        <f>HLOOKUP(Coffee_data[[#This Row],[ProductId]],Product!$B$4:$O$7,4,FALSE)</f>
        <v>Mint</v>
      </c>
    </row>
    <row r="3556" spans="1:20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49</v>
      </c>
      <c r="J3556">
        <v>110</v>
      </c>
      <c r="K3556">
        <v>181</v>
      </c>
      <c r="L3556">
        <v>630</v>
      </c>
      <c r="M3556">
        <v>11</v>
      </c>
      <c r="N3556" s="2">
        <v>42247</v>
      </c>
      <c r="O3556" s="19" t="str">
        <f>VLOOKUP(Coffee_data[[#This Row],[Area Code]],Location!$B$1:$E$157,2,FALSE)</f>
        <v>Illinois</v>
      </c>
      <c r="P3556" s="19" t="str">
        <f>VLOOKUP(Coffee_data[[#This Row],[Area Code]],Location!$B$1:$E$157,3,FALSE)</f>
        <v>Central</v>
      </c>
      <c r="Q3556" s="19" t="str">
        <f>VLOOKUP(Coffee_data[[#This Row],[Area Code]],Location!$B$1:$E$157,4,FALSE)</f>
        <v>Major Market</v>
      </c>
      <c r="R3556" s="56" t="str">
        <f>HLOOKUP(Coffee_data[[#This Row],[ProductId]],Product!$B$4:$O$7,2,FALSE)</f>
        <v>Regular</v>
      </c>
      <c r="S3556" s="56" t="str">
        <f>HLOOKUP(Coffee_data[[#This Row],[ProductId]],Product!$B$4:$O$7,3,FALSE)</f>
        <v>Tea</v>
      </c>
      <c r="T3556" s="56" t="str">
        <f>HLOOKUP(Coffee_data[[#This Row],[ProductId]],Product!$B$4:$O$7,4,FALSE)</f>
        <v>Darjeeling</v>
      </c>
    </row>
    <row r="3557" spans="1:20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38</v>
      </c>
      <c r="J3557">
        <v>80</v>
      </c>
      <c r="K3557">
        <v>118</v>
      </c>
      <c r="L3557">
        <v>630</v>
      </c>
      <c r="M3557">
        <v>12</v>
      </c>
      <c r="N3557" s="2">
        <v>42247</v>
      </c>
      <c r="O3557" s="19" t="str">
        <f>VLOOKUP(Coffee_data[[#This Row],[Area Code]],Location!$B$1:$E$157,2,FALSE)</f>
        <v>Illinois</v>
      </c>
      <c r="P3557" s="19" t="str">
        <f>VLOOKUP(Coffee_data[[#This Row],[Area Code]],Location!$B$1:$E$157,3,FALSE)</f>
        <v>Central</v>
      </c>
      <c r="Q3557" s="19" t="str">
        <f>VLOOKUP(Coffee_data[[#This Row],[Area Code]],Location!$B$1:$E$157,4,FALSE)</f>
        <v>Major Market</v>
      </c>
      <c r="R3557" s="56" t="str">
        <f>HLOOKUP(Coffee_data[[#This Row],[ProductId]],Product!$B$4:$O$7,2,FALSE)</f>
        <v>Regular</v>
      </c>
      <c r="S3557" s="56" t="str">
        <f>HLOOKUP(Coffee_data[[#This Row],[ProductId]],Product!$B$4:$O$7,3,FALSE)</f>
        <v>Tea</v>
      </c>
      <c r="T3557" s="56" t="str">
        <f>HLOOKUP(Coffee_data[[#This Row],[ProductId]],Product!$B$4:$O$7,4,FALSE)</f>
        <v>Earl Grey</v>
      </c>
    </row>
    <row r="3558" spans="1:20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42247</v>
      </c>
      <c r="O3558" s="19" t="str">
        <f>VLOOKUP(Coffee_data[[#This Row],[Area Code]],Location!$B$1:$E$157,2,FALSE)</f>
        <v>Illinois</v>
      </c>
      <c r="P3558" s="19" t="str">
        <f>VLOOKUP(Coffee_data[[#This Row],[Area Code]],Location!$B$1:$E$157,3,FALSE)</f>
        <v>Central</v>
      </c>
      <c r="Q3558" s="19" t="str">
        <f>VLOOKUP(Coffee_data[[#This Row],[Area Code]],Location!$B$1:$E$157,4,FALSE)</f>
        <v>Major Market</v>
      </c>
      <c r="R3558" s="56" t="str">
        <f>HLOOKUP(Coffee_data[[#This Row],[ProductId]],Product!$B$4:$O$7,2,FALSE)</f>
        <v>Regular</v>
      </c>
      <c r="S3558" s="56" t="str">
        <f>HLOOKUP(Coffee_data[[#This Row],[ProductId]],Product!$B$4:$O$7,3,FALSE)</f>
        <v>Coffee</v>
      </c>
      <c r="T3558" s="56" t="str">
        <f>HLOOKUP(Coffee_data[[#This Row],[ProductId]],Product!$B$4:$O$7,4,FALSE)</f>
        <v>Columbian</v>
      </c>
    </row>
    <row r="3559" spans="1:20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87</v>
      </c>
      <c r="J3559">
        <v>190</v>
      </c>
      <c r="K3559">
        <v>310</v>
      </c>
      <c r="L3559">
        <v>847</v>
      </c>
      <c r="M3559">
        <v>3</v>
      </c>
      <c r="N3559" s="2">
        <v>42247</v>
      </c>
      <c r="O3559" s="19" t="str">
        <f>VLOOKUP(Coffee_data[[#This Row],[Area Code]],Location!$B$1:$E$157,2,FALSE)</f>
        <v>Illinois</v>
      </c>
      <c r="P3559" s="19" t="str">
        <f>VLOOKUP(Coffee_data[[#This Row],[Area Code]],Location!$B$1:$E$157,3,FALSE)</f>
        <v>Central</v>
      </c>
      <c r="Q3559" s="19" t="str">
        <f>VLOOKUP(Coffee_data[[#This Row],[Area Code]],Location!$B$1:$E$157,4,FALSE)</f>
        <v>Major Market</v>
      </c>
      <c r="R3559" s="56" t="str">
        <f>HLOOKUP(Coffee_data[[#This Row],[ProductId]],Product!$B$4:$O$7,2,FALSE)</f>
        <v>Decaf</v>
      </c>
      <c r="S3559" s="56" t="str">
        <f>HLOOKUP(Coffee_data[[#This Row],[ProductId]],Product!$B$4:$O$7,3,FALSE)</f>
        <v>Coffee</v>
      </c>
      <c r="T3559" s="56" t="str">
        <f>HLOOKUP(Coffee_data[[#This Row],[ProductId]],Product!$B$4:$O$7,4,FALSE)</f>
        <v>Decaf Irish Cream</v>
      </c>
    </row>
    <row r="3560" spans="1:20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280</v>
      </c>
      <c r="J3560">
        <v>400</v>
      </c>
      <c r="K3560">
        <v>695</v>
      </c>
      <c r="L3560">
        <v>309</v>
      </c>
      <c r="M3560">
        <v>5</v>
      </c>
      <c r="N3560" s="2">
        <v>42247</v>
      </c>
      <c r="O3560" s="19" t="str">
        <f>VLOOKUP(Coffee_data[[#This Row],[Area Code]],Location!$B$1:$E$157,2,FALSE)</f>
        <v>Illinois</v>
      </c>
      <c r="P3560" s="19" t="str">
        <f>VLOOKUP(Coffee_data[[#This Row],[Area Code]],Location!$B$1:$E$157,3,FALSE)</f>
        <v>Central</v>
      </c>
      <c r="Q3560" s="19" t="str">
        <f>VLOOKUP(Coffee_data[[#This Row],[Area Code]],Location!$B$1:$E$157,4,FALSE)</f>
        <v>Major Market</v>
      </c>
      <c r="R3560" s="56" t="str">
        <f>HLOOKUP(Coffee_data[[#This Row],[ProductId]],Product!$B$4:$O$7,2,FALSE)</f>
        <v>Regular</v>
      </c>
      <c r="S3560" s="56" t="str">
        <f>HLOOKUP(Coffee_data[[#This Row],[ProductId]],Product!$B$4:$O$7,3,FALSE)</f>
        <v>Espresso</v>
      </c>
      <c r="T3560" s="56" t="str">
        <f>HLOOKUP(Coffee_data[[#This Row],[ProductId]],Product!$B$4:$O$7,4,FALSE)</f>
        <v>Caffe Mocha</v>
      </c>
    </row>
    <row r="3561" spans="1:20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258</v>
      </c>
      <c r="J3561">
        <v>300</v>
      </c>
      <c r="K3561">
        <v>580</v>
      </c>
      <c r="L3561">
        <v>773</v>
      </c>
      <c r="M3561">
        <v>6</v>
      </c>
      <c r="N3561" s="2">
        <v>42247</v>
      </c>
      <c r="O3561" s="19" t="str">
        <f>VLOOKUP(Coffee_data[[#This Row],[Area Code]],Location!$B$1:$E$157,2,FALSE)</f>
        <v>Illinois</v>
      </c>
      <c r="P3561" s="19" t="str">
        <f>VLOOKUP(Coffee_data[[#This Row],[Area Code]],Location!$B$1:$E$157,3,FALSE)</f>
        <v>Central</v>
      </c>
      <c r="Q3561" s="19" t="str">
        <f>VLOOKUP(Coffee_data[[#This Row],[Area Code]],Location!$B$1:$E$157,4,FALSE)</f>
        <v>Major Market</v>
      </c>
      <c r="R3561" s="56" t="str">
        <f>HLOOKUP(Coffee_data[[#This Row],[ProductId]],Product!$B$4:$O$7,2,FALSE)</f>
        <v>Decaf</v>
      </c>
      <c r="S3561" s="56" t="str">
        <f>HLOOKUP(Coffee_data[[#This Row],[ProductId]],Product!$B$4:$O$7,3,FALSE)</f>
        <v>Espresso</v>
      </c>
      <c r="T3561" s="56" t="str">
        <f>HLOOKUP(Coffee_data[[#This Row],[ProductId]],Product!$B$4:$O$7,4,FALSE)</f>
        <v>Decaf Espresso</v>
      </c>
    </row>
    <row r="3562" spans="1:20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177</v>
      </c>
      <c r="J3562">
        <v>300</v>
      </c>
      <c r="K3562">
        <v>510</v>
      </c>
      <c r="L3562">
        <v>319</v>
      </c>
      <c r="M3562">
        <v>8</v>
      </c>
      <c r="N3562" s="2">
        <v>42247</v>
      </c>
      <c r="O3562" s="19" t="str">
        <f>VLOOKUP(Coffee_data[[#This Row],[Area Code]],Location!$B$1:$E$157,2,FALSE)</f>
        <v>Iowa</v>
      </c>
      <c r="P3562" s="19" t="str">
        <f>VLOOKUP(Coffee_data[[#This Row],[Area Code]],Location!$B$1:$E$157,3,FALSE)</f>
        <v>Central</v>
      </c>
      <c r="Q3562" s="19" t="str">
        <f>VLOOKUP(Coffee_data[[#This Row],[Area Code]],Location!$B$1:$E$157,4,FALSE)</f>
        <v>Small Market</v>
      </c>
      <c r="R3562" s="56" t="str">
        <f>HLOOKUP(Coffee_data[[#This Row],[ProductId]],Product!$B$4:$O$7,2,FALSE)</f>
        <v>Decaf</v>
      </c>
      <c r="S3562" s="56" t="str">
        <f>HLOOKUP(Coffee_data[[#This Row],[ProductId]],Product!$B$4:$O$7,3,FALSE)</f>
        <v>Herbal Tea</v>
      </c>
      <c r="T3562" s="56" t="str">
        <f>HLOOKUP(Coffee_data[[#This Row],[ProductId]],Product!$B$4:$O$7,4,FALSE)</f>
        <v>Chamomile</v>
      </c>
    </row>
    <row r="3563" spans="1:20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42247</v>
      </c>
      <c r="O3563" s="19" t="str">
        <f>VLOOKUP(Coffee_data[[#This Row],[Area Code]],Location!$B$1:$E$157,2,FALSE)</f>
        <v>Iowa</v>
      </c>
      <c r="P3563" s="19" t="str">
        <f>VLOOKUP(Coffee_data[[#This Row],[Area Code]],Location!$B$1:$E$157,3,FALSE)</f>
        <v>Central</v>
      </c>
      <c r="Q3563" s="19" t="str">
        <f>VLOOKUP(Coffee_data[[#This Row],[Area Code]],Location!$B$1:$E$157,4,FALSE)</f>
        <v>Small Market</v>
      </c>
      <c r="R3563" s="56" t="str">
        <f>HLOOKUP(Coffee_data[[#This Row],[ProductId]],Product!$B$4:$O$7,2,FALSE)</f>
        <v>Decaf</v>
      </c>
      <c r="S3563" s="56" t="str">
        <f>HLOOKUP(Coffee_data[[#This Row],[ProductId]],Product!$B$4:$O$7,3,FALSE)</f>
        <v>Herbal Tea</v>
      </c>
      <c r="T3563" s="56" t="str">
        <f>HLOOKUP(Coffee_data[[#This Row],[ProductId]],Product!$B$4:$O$7,4,FALSE)</f>
        <v>Lemon</v>
      </c>
    </row>
    <row r="3564" spans="1:20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175</v>
      </c>
      <c r="J3564">
        <v>220</v>
      </c>
      <c r="K3564">
        <v>430</v>
      </c>
      <c r="L3564">
        <v>563</v>
      </c>
      <c r="M3564">
        <v>11</v>
      </c>
      <c r="N3564" s="2">
        <v>42247</v>
      </c>
      <c r="O3564" s="19" t="str">
        <f>VLOOKUP(Coffee_data[[#This Row],[Area Code]],Location!$B$1:$E$157,2,FALSE)</f>
        <v>Iowa</v>
      </c>
      <c r="P3564" s="19" t="str">
        <f>VLOOKUP(Coffee_data[[#This Row],[Area Code]],Location!$B$1:$E$157,3,FALSE)</f>
        <v>Central</v>
      </c>
      <c r="Q3564" s="19" t="str">
        <f>VLOOKUP(Coffee_data[[#This Row],[Area Code]],Location!$B$1:$E$157,4,FALSE)</f>
        <v>Small Market</v>
      </c>
      <c r="R3564" s="56" t="str">
        <f>HLOOKUP(Coffee_data[[#This Row],[ProductId]],Product!$B$4:$O$7,2,FALSE)</f>
        <v>Regular</v>
      </c>
      <c r="S3564" s="56" t="str">
        <f>HLOOKUP(Coffee_data[[#This Row],[ProductId]],Product!$B$4:$O$7,3,FALSE)</f>
        <v>Tea</v>
      </c>
      <c r="T3564" s="56" t="str">
        <f>HLOOKUP(Coffee_data[[#This Row],[ProductId]],Product!$B$4:$O$7,4,FALSE)</f>
        <v>Darjeeling</v>
      </c>
    </row>
    <row r="3565" spans="1:20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186</v>
      </c>
      <c r="J3565">
        <v>340</v>
      </c>
      <c r="K3565">
        <v>590</v>
      </c>
      <c r="L3565">
        <v>641</v>
      </c>
      <c r="M3565">
        <v>12</v>
      </c>
      <c r="N3565" s="2">
        <v>42247</v>
      </c>
      <c r="O3565" s="19" t="str">
        <f>VLOOKUP(Coffee_data[[#This Row],[Area Code]],Location!$B$1:$E$157,2,FALSE)</f>
        <v>Iowa</v>
      </c>
      <c r="P3565" s="19" t="str">
        <f>VLOOKUP(Coffee_data[[#This Row],[Area Code]],Location!$B$1:$E$157,3,FALSE)</f>
        <v>Central</v>
      </c>
      <c r="Q3565" s="19" t="str">
        <f>VLOOKUP(Coffee_data[[#This Row],[Area Code]],Location!$B$1:$E$157,4,FALSE)</f>
        <v>Small Market</v>
      </c>
      <c r="R3565" s="56" t="str">
        <f>HLOOKUP(Coffee_data[[#This Row],[ProductId]],Product!$B$4:$O$7,2,FALSE)</f>
        <v>Regular</v>
      </c>
      <c r="S3565" s="56" t="str">
        <f>HLOOKUP(Coffee_data[[#This Row],[ProductId]],Product!$B$4:$O$7,3,FALSE)</f>
        <v>Tea</v>
      </c>
      <c r="T3565" s="56" t="str">
        <f>HLOOKUP(Coffee_data[[#This Row],[ProductId]],Product!$B$4:$O$7,4,FALSE)</f>
        <v>Earl Grey</v>
      </c>
    </row>
    <row r="3566" spans="1:20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56</v>
      </c>
      <c r="L3566">
        <v>712</v>
      </c>
      <c r="M3566">
        <v>6</v>
      </c>
      <c r="N3566" s="2">
        <v>42247</v>
      </c>
      <c r="O3566" s="19" t="str">
        <f>VLOOKUP(Coffee_data[[#This Row],[Area Code]],Location!$B$1:$E$157,2,FALSE)</f>
        <v>Iowa</v>
      </c>
      <c r="P3566" s="19" t="str">
        <f>VLOOKUP(Coffee_data[[#This Row],[Area Code]],Location!$B$1:$E$157,3,FALSE)</f>
        <v>Central</v>
      </c>
      <c r="Q3566" s="19" t="str">
        <f>VLOOKUP(Coffee_data[[#This Row],[Area Code]],Location!$B$1:$E$157,4,FALSE)</f>
        <v>Small Market</v>
      </c>
      <c r="R3566" s="56" t="str">
        <f>HLOOKUP(Coffee_data[[#This Row],[ProductId]],Product!$B$4:$O$7,2,FALSE)</f>
        <v>Decaf</v>
      </c>
      <c r="S3566" s="56" t="str">
        <f>HLOOKUP(Coffee_data[[#This Row],[ProductId]],Product!$B$4:$O$7,3,FALSE)</f>
        <v>Espresso</v>
      </c>
      <c r="T3566" s="56" t="str">
        <f>HLOOKUP(Coffee_data[[#This Row],[ProductId]],Product!$B$4:$O$7,4,FALSE)</f>
        <v>Decaf Espresso</v>
      </c>
    </row>
    <row r="3567" spans="1:20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51</v>
      </c>
      <c r="L3567">
        <v>319</v>
      </c>
      <c r="M3567">
        <v>1</v>
      </c>
      <c r="N3567" s="2">
        <v>42247</v>
      </c>
      <c r="O3567" s="19" t="str">
        <f>VLOOKUP(Coffee_data[[#This Row],[Area Code]],Location!$B$1:$E$157,2,FALSE)</f>
        <v>Iowa</v>
      </c>
      <c r="P3567" s="19" t="str">
        <f>VLOOKUP(Coffee_data[[#This Row],[Area Code]],Location!$B$1:$E$157,3,FALSE)</f>
        <v>Central</v>
      </c>
      <c r="Q3567" s="19" t="str">
        <f>VLOOKUP(Coffee_data[[#This Row],[Area Code]],Location!$B$1:$E$157,4,FALSE)</f>
        <v>Small Market</v>
      </c>
      <c r="R3567" s="56" t="str">
        <f>HLOOKUP(Coffee_data[[#This Row],[ProductId]],Product!$B$4:$O$7,2,FALSE)</f>
        <v>Regular</v>
      </c>
      <c r="S3567" s="56" t="str">
        <f>HLOOKUP(Coffee_data[[#This Row],[ProductId]],Product!$B$4:$O$7,3,FALSE)</f>
        <v>Coffee</v>
      </c>
      <c r="T3567" s="56" t="str">
        <f>HLOOKUP(Coffee_data[[#This Row],[ProductId]],Product!$B$4:$O$7,4,FALSE)</f>
        <v>Amaretto</v>
      </c>
    </row>
    <row r="3568" spans="1:20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68</v>
      </c>
      <c r="L3568">
        <v>515</v>
      </c>
      <c r="M3568">
        <v>2</v>
      </c>
      <c r="N3568" s="2">
        <v>42247</v>
      </c>
      <c r="O3568" s="19" t="str">
        <f>VLOOKUP(Coffee_data[[#This Row],[Area Code]],Location!$B$1:$E$157,2,FALSE)</f>
        <v>Iowa</v>
      </c>
      <c r="P3568" s="19" t="str">
        <f>VLOOKUP(Coffee_data[[#This Row],[Area Code]],Location!$B$1:$E$157,3,FALSE)</f>
        <v>Central</v>
      </c>
      <c r="Q3568" s="19" t="str">
        <f>VLOOKUP(Coffee_data[[#This Row],[Area Code]],Location!$B$1:$E$157,4,FALSE)</f>
        <v>Small Market</v>
      </c>
      <c r="R3568" s="56" t="str">
        <f>HLOOKUP(Coffee_data[[#This Row],[ProductId]],Product!$B$4:$O$7,2,FALSE)</f>
        <v>Regular</v>
      </c>
      <c r="S3568" s="56" t="str">
        <f>HLOOKUP(Coffee_data[[#This Row],[ProductId]],Product!$B$4:$O$7,3,FALSE)</f>
        <v>Coffee</v>
      </c>
      <c r="T3568" s="56" t="str">
        <f>HLOOKUP(Coffee_data[[#This Row],[ProductId]],Product!$B$4:$O$7,4,FALSE)</f>
        <v>Columbian</v>
      </c>
    </row>
    <row r="3569" spans="1:20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27</v>
      </c>
      <c r="L3569">
        <v>319</v>
      </c>
      <c r="M3569">
        <v>3</v>
      </c>
      <c r="N3569" s="2">
        <v>42247</v>
      </c>
      <c r="O3569" s="19" t="str">
        <f>VLOOKUP(Coffee_data[[#This Row],[Area Code]],Location!$B$1:$E$157,2,FALSE)</f>
        <v>Iowa</v>
      </c>
      <c r="P3569" s="19" t="str">
        <f>VLOOKUP(Coffee_data[[#This Row],[Area Code]],Location!$B$1:$E$157,3,FALSE)</f>
        <v>Central</v>
      </c>
      <c r="Q3569" s="19" t="str">
        <f>VLOOKUP(Coffee_data[[#This Row],[Area Code]],Location!$B$1:$E$157,4,FALSE)</f>
        <v>Small Market</v>
      </c>
      <c r="R3569" s="56" t="str">
        <f>HLOOKUP(Coffee_data[[#This Row],[ProductId]],Product!$B$4:$O$7,2,FALSE)</f>
        <v>Decaf</v>
      </c>
      <c r="S3569" s="56" t="str">
        <f>HLOOKUP(Coffee_data[[#This Row],[ProductId]],Product!$B$4:$O$7,3,FALSE)</f>
        <v>Coffee</v>
      </c>
      <c r="T3569" s="56" t="str">
        <f>HLOOKUP(Coffee_data[[#This Row],[ProductId]],Product!$B$4:$O$7,4,FALSE)</f>
        <v>Decaf Irish Cream</v>
      </c>
    </row>
    <row r="3570" spans="1:20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42247</v>
      </c>
      <c r="O3570" s="19" t="str">
        <f>VLOOKUP(Coffee_data[[#This Row],[Area Code]],Location!$B$1:$E$157,2,FALSE)</f>
        <v>Iowa</v>
      </c>
      <c r="P3570" s="19" t="str">
        <f>VLOOKUP(Coffee_data[[#This Row],[Area Code]],Location!$B$1:$E$157,3,FALSE)</f>
        <v>Central</v>
      </c>
      <c r="Q3570" s="19" t="str">
        <f>VLOOKUP(Coffee_data[[#This Row],[Area Code]],Location!$B$1:$E$157,4,FALSE)</f>
        <v>Small Market</v>
      </c>
      <c r="R3570" s="56" t="str">
        <f>HLOOKUP(Coffee_data[[#This Row],[ProductId]],Product!$B$4:$O$7,2,FALSE)</f>
        <v>Regular</v>
      </c>
      <c r="S3570" s="56" t="str">
        <f>HLOOKUP(Coffee_data[[#This Row],[ProductId]],Product!$B$4:$O$7,3,FALSE)</f>
        <v>Espresso</v>
      </c>
      <c r="T3570" s="56" t="str">
        <f>HLOOKUP(Coffee_data[[#This Row],[ProductId]],Product!$B$4:$O$7,4,FALSE)</f>
        <v>Caffe Mocha</v>
      </c>
    </row>
    <row r="3571" spans="1:20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38</v>
      </c>
      <c r="J3571">
        <v>60</v>
      </c>
      <c r="K3571">
        <v>90</v>
      </c>
      <c r="L3571">
        <v>314</v>
      </c>
      <c r="M3571">
        <v>8</v>
      </c>
      <c r="N3571" s="2">
        <v>42247</v>
      </c>
      <c r="O3571" s="19" t="str">
        <f>VLOOKUP(Coffee_data[[#This Row],[Area Code]],Location!$B$1:$E$157,2,FALSE)</f>
        <v>Missouri</v>
      </c>
      <c r="P3571" s="19" t="str">
        <f>VLOOKUP(Coffee_data[[#This Row],[Area Code]],Location!$B$1:$E$157,3,FALSE)</f>
        <v>Central</v>
      </c>
      <c r="Q3571" s="19" t="str">
        <f>VLOOKUP(Coffee_data[[#This Row],[Area Code]],Location!$B$1:$E$157,4,FALSE)</f>
        <v>Small Market</v>
      </c>
      <c r="R3571" s="56" t="str">
        <f>HLOOKUP(Coffee_data[[#This Row],[ProductId]],Product!$B$4:$O$7,2,FALSE)</f>
        <v>Decaf</v>
      </c>
      <c r="S3571" s="56" t="str">
        <f>HLOOKUP(Coffee_data[[#This Row],[ProductId]],Product!$B$4:$O$7,3,FALSE)</f>
        <v>Herbal Tea</v>
      </c>
      <c r="T3571" s="56" t="str">
        <f>HLOOKUP(Coffee_data[[#This Row],[ProductId]],Product!$B$4:$O$7,4,FALSE)</f>
        <v>Chamomile</v>
      </c>
    </row>
    <row r="3572" spans="1:20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89</v>
      </c>
      <c r="J3572">
        <v>20</v>
      </c>
      <c r="K3572">
        <v>109</v>
      </c>
      <c r="L3572">
        <v>573</v>
      </c>
      <c r="M3572">
        <v>9</v>
      </c>
      <c r="N3572" s="2">
        <v>42247</v>
      </c>
      <c r="O3572" s="19" t="str">
        <f>VLOOKUP(Coffee_data[[#This Row],[Area Code]],Location!$B$1:$E$157,2,FALSE)</f>
        <v>Missouri</v>
      </c>
      <c r="P3572" s="19" t="str">
        <f>VLOOKUP(Coffee_data[[#This Row],[Area Code]],Location!$B$1:$E$157,3,FALSE)</f>
        <v>Central</v>
      </c>
      <c r="Q3572" s="19" t="str">
        <f>VLOOKUP(Coffee_data[[#This Row],[Area Code]],Location!$B$1:$E$157,4,FALSE)</f>
        <v>Small Market</v>
      </c>
      <c r="R3572" s="56" t="str">
        <f>HLOOKUP(Coffee_data[[#This Row],[ProductId]],Product!$B$4:$O$7,2,FALSE)</f>
        <v>Decaf</v>
      </c>
      <c r="S3572" s="56" t="str">
        <f>HLOOKUP(Coffee_data[[#This Row],[ProductId]],Product!$B$4:$O$7,3,FALSE)</f>
        <v>Herbal Tea</v>
      </c>
      <c r="T3572" s="56" t="str">
        <f>HLOOKUP(Coffee_data[[#This Row],[ProductId]],Product!$B$4:$O$7,4,FALSE)</f>
        <v>Lemon</v>
      </c>
    </row>
    <row r="3573" spans="1:20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19</v>
      </c>
      <c r="J3573">
        <v>50</v>
      </c>
      <c r="K3573">
        <v>69</v>
      </c>
      <c r="L3573">
        <v>573</v>
      </c>
      <c r="M3573">
        <v>11</v>
      </c>
      <c r="N3573" s="2">
        <v>42247</v>
      </c>
      <c r="O3573" s="19" t="str">
        <f>VLOOKUP(Coffee_data[[#This Row],[Area Code]],Location!$B$1:$E$157,2,FALSE)</f>
        <v>Missouri</v>
      </c>
      <c r="P3573" s="19" t="str">
        <f>VLOOKUP(Coffee_data[[#This Row],[Area Code]],Location!$B$1:$E$157,3,FALSE)</f>
        <v>Central</v>
      </c>
      <c r="Q3573" s="19" t="str">
        <f>VLOOKUP(Coffee_data[[#This Row],[Area Code]],Location!$B$1:$E$157,4,FALSE)</f>
        <v>Small Market</v>
      </c>
      <c r="R3573" s="56" t="str">
        <f>HLOOKUP(Coffee_data[[#This Row],[ProductId]],Product!$B$4:$O$7,2,FALSE)</f>
        <v>Regular</v>
      </c>
      <c r="S3573" s="56" t="str">
        <f>HLOOKUP(Coffee_data[[#This Row],[ProductId]],Product!$B$4:$O$7,3,FALSE)</f>
        <v>Tea</v>
      </c>
      <c r="T3573" s="56" t="str">
        <f>HLOOKUP(Coffee_data[[#This Row],[ProductId]],Product!$B$4:$O$7,4,FALSE)</f>
        <v>Darjeeling</v>
      </c>
    </row>
    <row r="3574" spans="1:20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52</v>
      </c>
      <c r="L3574">
        <v>660</v>
      </c>
      <c r="M3574">
        <v>12</v>
      </c>
      <c r="N3574" s="2">
        <v>42247</v>
      </c>
      <c r="O3574" s="19" t="str">
        <f>VLOOKUP(Coffee_data[[#This Row],[Area Code]],Location!$B$1:$E$157,2,FALSE)</f>
        <v>Missouri</v>
      </c>
      <c r="P3574" s="19" t="str">
        <f>VLOOKUP(Coffee_data[[#This Row],[Area Code]],Location!$B$1:$E$157,3,FALSE)</f>
        <v>Central</v>
      </c>
      <c r="Q3574" s="19" t="str">
        <f>VLOOKUP(Coffee_data[[#This Row],[Area Code]],Location!$B$1:$E$157,4,FALSE)</f>
        <v>Small Market</v>
      </c>
      <c r="R3574" s="56" t="str">
        <f>HLOOKUP(Coffee_data[[#This Row],[ProductId]],Product!$B$4:$O$7,2,FALSE)</f>
        <v>Regular</v>
      </c>
      <c r="S3574" s="56" t="str">
        <f>HLOOKUP(Coffee_data[[#This Row],[ProductId]],Product!$B$4:$O$7,3,FALSE)</f>
        <v>Tea</v>
      </c>
      <c r="T3574" s="56" t="str">
        <f>HLOOKUP(Coffee_data[[#This Row],[ProductId]],Product!$B$4:$O$7,4,FALSE)</f>
        <v>Earl Grey</v>
      </c>
    </row>
    <row r="3575" spans="1:20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43</v>
      </c>
      <c r="J3575">
        <v>50</v>
      </c>
      <c r="K3575">
        <v>80</v>
      </c>
      <c r="L3575">
        <v>314</v>
      </c>
      <c r="M3575">
        <v>13</v>
      </c>
      <c r="N3575" s="2">
        <v>42247</v>
      </c>
      <c r="O3575" s="19" t="str">
        <f>VLOOKUP(Coffee_data[[#This Row],[Area Code]],Location!$B$1:$E$157,2,FALSE)</f>
        <v>Missouri</v>
      </c>
      <c r="P3575" s="19" t="str">
        <f>VLOOKUP(Coffee_data[[#This Row],[Area Code]],Location!$B$1:$E$157,3,FALSE)</f>
        <v>Central</v>
      </c>
      <c r="Q3575" s="19" t="str">
        <f>VLOOKUP(Coffee_data[[#This Row],[Area Code]],Location!$B$1:$E$157,4,FALSE)</f>
        <v>Small Market</v>
      </c>
      <c r="R3575" s="56" t="str">
        <f>HLOOKUP(Coffee_data[[#This Row],[ProductId]],Product!$B$4:$O$7,2,FALSE)</f>
        <v>Regular</v>
      </c>
      <c r="S3575" s="56" t="str">
        <f>HLOOKUP(Coffee_data[[#This Row],[ProductId]],Product!$B$4:$O$7,3,FALSE)</f>
        <v>Tea</v>
      </c>
      <c r="T3575" s="56" t="str">
        <f>HLOOKUP(Coffee_data[[#This Row],[ProductId]],Product!$B$4:$O$7,4,FALSE)</f>
        <v>Green Tea</v>
      </c>
    </row>
    <row r="3576" spans="1:20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42247</v>
      </c>
      <c r="O3576" s="19" t="str">
        <f>VLOOKUP(Coffee_data[[#This Row],[Area Code]],Location!$B$1:$E$157,2,FALSE)</f>
        <v>Missouri</v>
      </c>
      <c r="P3576" s="19" t="str">
        <f>VLOOKUP(Coffee_data[[#This Row],[Area Code]],Location!$B$1:$E$157,3,FALSE)</f>
        <v>Central</v>
      </c>
      <c r="Q3576" s="19" t="str">
        <f>VLOOKUP(Coffee_data[[#This Row],[Area Code]],Location!$B$1:$E$157,4,FALSE)</f>
        <v>Small Market</v>
      </c>
      <c r="R3576" s="56" t="str">
        <f>HLOOKUP(Coffee_data[[#This Row],[ProductId]],Product!$B$4:$O$7,2,FALSE)</f>
        <v>Decaf</v>
      </c>
      <c r="S3576" s="56" t="str">
        <f>HLOOKUP(Coffee_data[[#This Row],[ProductId]],Product!$B$4:$O$7,3,FALSE)</f>
        <v>Espresso</v>
      </c>
      <c r="T3576" s="56" t="str">
        <f>HLOOKUP(Coffee_data[[#This Row],[ProductId]],Product!$B$4:$O$7,4,FALSE)</f>
        <v>Decaf Espresso</v>
      </c>
    </row>
    <row r="3577" spans="1:20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72</v>
      </c>
      <c r="J3577">
        <v>80</v>
      </c>
      <c r="K3577">
        <v>152</v>
      </c>
      <c r="L3577">
        <v>573</v>
      </c>
      <c r="M3577">
        <v>2</v>
      </c>
      <c r="N3577" s="2">
        <v>42247</v>
      </c>
      <c r="O3577" s="19" t="str">
        <f>VLOOKUP(Coffee_data[[#This Row],[Area Code]],Location!$B$1:$E$157,2,FALSE)</f>
        <v>Missouri</v>
      </c>
      <c r="P3577" s="19" t="str">
        <f>VLOOKUP(Coffee_data[[#This Row],[Area Code]],Location!$B$1:$E$157,3,FALSE)</f>
        <v>Central</v>
      </c>
      <c r="Q3577" s="19" t="str">
        <f>VLOOKUP(Coffee_data[[#This Row],[Area Code]],Location!$B$1:$E$157,4,FALSE)</f>
        <v>Small Market</v>
      </c>
      <c r="R3577" s="56" t="str">
        <f>HLOOKUP(Coffee_data[[#This Row],[ProductId]],Product!$B$4:$O$7,2,FALSE)</f>
        <v>Regular</v>
      </c>
      <c r="S3577" s="56" t="str">
        <f>HLOOKUP(Coffee_data[[#This Row],[ProductId]],Product!$B$4:$O$7,3,FALSE)</f>
        <v>Coffee</v>
      </c>
      <c r="T3577" s="56" t="str">
        <f>HLOOKUP(Coffee_data[[#This Row],[ProductId]],Product!$B$4:$O$7,4,FALSE)</f>
        <v>Columbian</v>
      </c>
    </row>
    <row r="3578" spans="1:20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63</v>
      </c>
      <c r="J3578">
        <v>80</v>
      </c>
      <c r="K3578">
        <v>143</v>
      </c>
      <c r="L3578">
        <v>816</v>
      </c>
      <c r="M3578">
        <v>3</v>
      </c>
      <c r="N3578" s="2">
        <v>42247</v>
      </c>
      <c r="O3578" s="19" t="str">
        <f>VLOOKUP(Coffee_data[[#This Row],[Area Code]],Location!$B$1:$E$157,2,FALSE)</f>
        <v>Missouri</v>
      </c>
      <c r="P3578" s="19" t="str">
        <f>VLOOKUP(Coffee_data[[#This Row],[Area Code]],Location!$B$1:$E$157,3,FALSE)</f>
        <v>Central</v>
      </c>
      <c r="Q3578" s="19" t="str">
        <f>VLOOKUP(Coffee_data[[#This Row],[Area Code]],Location!$B$1:$E$157,4,FALSE)</f>
        <v>Small Market</v>
      </c>
      <c r="R3578" s="56" t="str">
        <f>HLOOKUP(Coffee_data[[#This Row],[ProductId]],Product!$B$4:$O$7,2,FALSE)</f>
        <v>Decaf</v>
      </c>
      <c r="S3578" s="56" t="str">
        <f>HLOOKUP(Coffee_data[[#This Row],[ProductId]],Product!$B$4:$O$7,3,FALSE)</f>
        <v>Coffee</v>
      </c>
      <c r="T3578" s="56" t="str">
        <f>HLOOKUP(Coffee_data[[#This Row],[ProductId]],Product!$B$4:$O$7,4,FALSE)</f>
        <v>Decaf Irish Cream</v>
      </c>
    </row>
    <row r="3579" spans="1:20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45</v>
      </c>
      <c r="J3579">
        <v>70</v>
      </c>
      <c r="K3579">
        <v>125</v>
      </c>
      <c r="L3579">
        <v>573</v>
      </c>
      <c r="M3579">
        <v>5</v>
      </c>
      <c r="N3579" s="2">
        <v>42247</v>
      </c>
      <c r="O3579" s="19" t="str">
        <f>VLOOKUP(Coffee_data[[#This Row],[Area Code]],Location!$B$1:$E$157,2,FALSE)</f>
        <v>Missouri</v>
      </c>
      <c r="P3579" s="19" t="str">
        <f>VLOOKUP(Coffee_data[[#This Row],[Area Code]],Location!$B$1:$E$157,3,FALSE)</f>
        <v>Central</v>
      </c>
      <c r="Q3579" s="19" t="str">
        <f>VLOOKUP(Coffee_data[[#This Row],[Area Code]],Location!$B$1:$E$157,4,FALSE)</f>
        <v>Small Market</v>
      </c>
      <c r="R3579" s="56" t="str">
        <f>HLOOKUP(Coffee_data[[#This Row],[ProductId]],Product!$B$4:$O$7,2,FALSE)</f>
        <v>Regular</v>
      </c>
      <c r="S3579" s="56" t="str">
        <f>HLOOKUP(Coffee_data[[#This Row],[ProductId]],Product!$B$4:$O$7,3,FALSE)</f>
        <v>Espresso</v>
      </c>
      <c r="T3579" s="56" t="str">
        <f>HLOOKUP(Coffee_data[[#This Row],[ProductId]],Product!$B$4:$O$7,4,FALSE)</f>
        <v>Caffe Mocha</v>
      </c>
    </row>
    <row r="3580" spans="1:20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48</v>
      </c>
      <c r="L3580">
        <v>513</v>
      </c>
      <c r="M3580">
        <v>8</v>
      </c>
      <c r="N3580" s="2">
        <v>42247</v>
      </c>
      <c r="O3580" s="19" t="str">
        <f>VLOOKUP(Coffee_data[[#This Row],[Area Code]],Location!$B$1:$E$157,2,FALSE)</f>
        <v>Ohio</v>
      </c>
      <c r="P3580" s="19" t="str">
        <f>VLOOKUP(Coffee_data[[#This Row],[Area Code]],Location!$B$1:$E$157,3,FALSE)</f>
        <v>Central</v>
      </c>
      <c r="Q3580" s="19" t="str">
        <f>VLOOKUP(Coffee_data[[#This Row],[Area Code]],Location!$B$1:$E$157,4,FALSE)</f>
        <v>Major Market</v>
      </c>
      <c r="R3580" s="56" t="str">
        <f>HLOOKUP(Coffee_data[[#This Row],[ProductId]],Product!$B$4:$O$7,2,FALSE)</f>
        <v>Decaf</v>
      </c>
      <c r="S3580" s="56" t="str">
        <f>HLOOKUP(Coffee_data[[#This Row],[ProductId]],Product!$B$4:$O$7,3,FALSE)</f>
        <v>Herbal Tea</v>
      </c>
      <c r="T3580" s="56" t="str">
        <f>HLOOKUP(Coffee_data[[#This Row],[ProductId]],Product!$B$4:$O$7,4,FALSE)</f>
        <v>Chamomile</v>
      </c>
    </row>
    <row r="3581" spans="1:20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69</v>
      </c>
      <c r="L3581">
        <v>614</v>
      </c>
      <c r="M3581">
        <v>9</v>
      </c>
      <c r="N3581" s="2">
        <v>42247</v>
      </c>
      <c r="O3581" s="19" t="str">
        <f>VLOOKUP(Coffee_data[[#This Row],[Area Code]],Location!$B$1:$E$157,2,FALSE)</f>
        <v>Ohio</v>
      </c>
      <c r="P3581" s="19" t="str">
        <f>VLOOKUP(Coffee_data[[#This Row],[Area Code]],Location!$B$1:$E$157,3,FALSE)</f>
        <v>Central</v>
      </c>
      <c r="Q3581" s="19" t="str">
        <f>VLOOKUP(Coffee_data[[#This Row],[Area Code]],Location!$B$1:$E$157,4,FALSE)</f>
        <v>Major Market</v>
      </c>
      <c r="R3581" s="56" t="str">
        <f>HLOOKUP(Coffee_data[[#This Row],[ProductId]],Product!$B$4:$O$7,2,FALSE)</f>
        <v>Decaf</v>
      </c>
      <c r="S3581" s="56" t="str">
        <f>HLOOKUP(Coffee_data[[#This Row],[ProductId]],Product!$B$4:$O$7,3,FALSE)</f>
        <v>Herbal Tea</v>
      </c>
      <c r="T3581" s="56" t="str">
        <f>HLOOKUP(Coffee_data[[#This Row],[ProductId]],Product!$B$4:$O$7,4,FALSE)</f>
        <v>Lemon</v>
      </c>
    </row>
    <row r="3582" spans="1:20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221</v>
      </c>
      <c r="L3582">
        <v>614</v>
      </c>
      <c r="M3582">
        <v>11</v>
      </c>
      <c r="N3582" s="2">
        <v>42247</v>
      </c>
      <c r="O3582" s="19" t="str">
        <f>VLOOKUP(Coffee_data[[#This Row],[Area Code]],Location!$B$1:$E$157,2,FALSE)</f>
        <v>Ohio</v>
      </c>
      <c r="P3582" s="19" t="str">
        <f>VLOOKUP(Coffee_data[[#This Row],[Area Code]],Location!$B$1:$E$157,3,FALSE)</f>
        <v>Central</v>
      </c>
      <c r="Q3582" s="19" t="str">
        <f>VLOOKUP(Coffee_data[[#This Row],[Area Code]],Location!$B$1:$E$157,4,FALSE)</f>
        <v>Major Market</v>
      </c>
      <c r="R3582" s="56" t="str">
        <f>HLOOKUP(Coffee_data[[#This Row],[ProductId]],Product!$B$4:$O$7,2,FALSE)</f>
        <v>Regular</v>
      </c>
      <c r="S3582" s="56" t="str">
        <f>HLOOKUP(Coffee_data[[#This Row],[ProductId]],Product!$B$4:$O$7,3,FALSE)</f>
        <v>Tea</v>
      </c>
      <c r="T3582" s="56" t="str">
        <f>HLOOKUP(Coffee_data[[#This Row],[ProductId]],Product!$B$4:$O$7,4,FALSE)</f>
        <v>Darjeeling</v>
      </c>
    </row>
    <row r="3583" spans="1:20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68</v>
      </c>
      <c r="J3583">
        <v>120</v>
      </c>
      <c r="K3583">
        <v>212</v>
      </c>
      <c r="L3583">
        <v>234</v>
      </c>
      <c r="M3583">
        <v>12</v>
      </c>
      <c r="N3583" s="2">
        <v>42247</v>
      </c>
      <c r="O3583" s="19" t="str">
        <f>VLOOKUP(Coffee_data[[#This Row],[Area Code]],Location!$B$1:$E$157,2,FALSE)</f>
        <v>Ohio</v>
      </c>
      <c r="P3583" s="19" t="str">
        <f>VLOOKUP(Coffee_data[[#This Row],[Area Code]],Location!$B$1:$E$157,3,FALSE)</f>
        <v>Central</v>
      </c>
      <c r="Q3583" s="19" t="str">
        <f>VLOOKUP(Coffee_data[[#This Row],[Area Code]],Location!$B$1:$E$157,4,FALSE)</f>
        <v>Major Market</v>
      </c>
      <c r="R3583" s="56" t="str">
        <f>HLOOKUP(Coffee_data[[#This Row],[ProductId]],Product!$B$4:$O$7,2,FALSE)</f>
        <v>Regular</v>
      </c>
      <c r="S3583" s="56" t="str">
        <f>HLOOKUP(Coffee_data[[#This Row],[ProductId]],Product!$B$4:$O$7,3,FALSE)</f>
        <v>Tea</v>
      </c>
      <c r="T3583" s="56" t="str">
        <f>HLOOKUP(Coffee_data[[#This Row],[ProductId]],Product!$B$4:$O$7,4,FALSE)</f>
        <v>Earl Grey</v>
      </c>
    </row>
    <row r="3584" spans="1:20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56</v>
      </c>
      <c r="J3584">
        <v>70</v>
      </c>
      <c r="K3584">
        <v>114</v>
      </c>
      <c r="L3584">
        <v>419</v>
      </c>
      <c r="M3584">
        <v>6</v>
      </c>
      <c r="N3584" s="2">
        <v>42247</v>
      </c>
      <c r="O3584" s="19" t="str">
        <f>VLOOKUP(Coffee_data[[#This Row],[Area Code]],Location!$B$1:$E$157,2,FALSE)</f>
        <v>Ohio</v>
      </c>
      <c r="P3584" s="19" t="str">
        <f>VLOOKUP(Coffee_data[[#This Row],[Area Code]],Location!$B$1:$E$157,3,FALSE)</f>
        <v>Central</v>
      </c>
      <c r="Q3584" s="19" t="str">
        <f>VLOOKUP(Coffee_data[[#This Row],[Area Code]],Location!$B$1:$E$157,4,FALSE)</f>
        <v>Major Market</v>
      </c>
      <c r="R3584" s="56" t="str">
        <f>HLOOKUP(Coffee_data[[#This Row],[ProductId]],Product!$B$4:$O$7,2,FALSE)</f>
        <v>Decaf</v>
      </c>
      <c r="S3584" s="56" t="str">
        <f>HLOOKUP(Coffee_data[[#This Row],[ProductId]],Product!$B$4:$O$7,3,FALSE)</f>
        <v>Espresso</v>
      </c>
      <c r="T3584" s="56" t="str">
        <f>HLOOKUP(Coffee_data[[#This Row],[ProductId]],Product!$B$4:$O$7,4,FALSE)</f>
        <v>Decaf Espresso</v>
      </c>
    </row>
    <row r="3585" spans="1:20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42247</v>
      </c>
      <c r="O3585" s="19" t="str">
        <f>VLOOKUP(Coffee_data[[#This Row],[Area Code]],Location!$B$1:$E$157,2,FALSE)</f>
        <v>Ohio</v>
      </c>
      <c r="P3585" s="19" t="str">
        <f>VLOOKUP(Coffee_data[[#This Row],[Area Code]],Location!$B$1:$E$157,3,FALSE)</f>
        <v>Central</v>
      </c>
      <c r="Q3585" s="19" t="str">
        <f>VLOOKUP(Coffee_data[[#This Row],[Area Code]],Location!$B$1:$E$157,4,FALSE)</f>
        <v>Major Market</v>
      </c>
      <c r="R3585" s="56" t="str">
        <f>HLOOKUP(Coffee_data[[#This Row],[ProductId]],Product!$B$4:$O$7,2,FALSE)</f>
        <v>Regular</v>
      </c>
      <c r="S3585" s="56" t="str">
        <f>HLOOKUP(Coffee_data[[#This Row],[ProductId]],Product!$B$4:$O$7,3,FALSE)</f>
        <v>Coffee</v>
      </c>
      <c r="T3585" s="56" t="str">
        <f>HLOOKUP(Coffee_data[[#This Row],[ProductId]],Product!$B$4:$O$7,4,FALSE)</f>
        <v>Amaretto</v>
      </c>
    </row>
    <row r="3586" spans="1:20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38</v>
      </c>
      <c r="J3586">
        <v>70</v>
      </c>
      <c r="K3586">
        <v>112</v>
      </c>
      <c r="L3586">
        <v>614</v>
      </c>
      <c r="M3586">
        <v>2</v>
      </c>
      <c r="N3586" s="2">
        <v>42247</v>
      </c>
      <c r="O3586" s="19" t="str">
        <f>VLOOKUP(Coffee_data[[#This Row],[Area Code]],Location!$B$1:$E$157,2,FALSE)</f>
        <v>Ohio</v>
      </c>
      <c r="P3586" s="19" t="str">
        <f>VLOOKUP(Coffee_data[[#This Row],[Area Code]],Location!$B$1:$E$157,3,FALSE)</f>
        <v>Central</v>
      </c>
      <c r="Q3586" s="19" t="str">
        <f>VLOOKUP(Coffee_data[[#This Row],[Area Code]],Location!$B$1:$E$157,4,FALSE)</f>
        <v>Major Market</v>
      </c>
      <c r="R3586" s="56" t="str">
        <f>HLOOKUP(Coffee_data[[#This Row],[ProductId]],Product!$B$4:$O$7,2,FALSE)</f>
        <v>Regular</v>
      </c>
      <c r="S3586" s="56" t="str">
        <f>HLOOKUP(Coffee_data[[#This Row],[ProductId]],Product!$B$4:$O$7,3,FALSE)</f>
        <v>Coffee</v>
      </c>
      <c r="T3586" s="56" t="str">
        <f>HLOOKUP(Coffee_data[[#This Row],[ProductId]],Product!$B$4:$O$7,4,FALSE)</f>
        <v>Columbian</v>
      </c>
    </row>
    <row r="3587" spans="1:20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53</v>
      </c>
      <c r="J3587">
        <v>80</v>
      </c>
      <c r="K3587">
        <v>133</v>
      </c>
      <c r="L3587">
        <v>614</v>
      </c>
      <c r="M3587">
        <v>3</v>
      </c>
      <c r="N3587" s="2">
        <v>42247</v>
      </c>
      <c r="O3587" s="19" t="str">
        <f>VLOOKUP(Coffee_data[[#This Row],[Area Code]],Location!$B$1:$E$157,2,FALSE)</f>
        <v>Ohio</v>
      </c>
      <c r="P3587" s="19" t="str">
        <f>VLOOKUP(Coffee_data[[#This Row],[Area Code]],Location!$B$1:$E$157,3,FALSE)</f>
        <v>Central</v>
      </c>
      <c r="Q3587" s="19" t="str">
        <f>VLOOKUP(Coffee_data[[#This Row],[Area Code]],Location!$B$1:$E$157,4,FALSE)</f>
        <v>Major Market</v>
      </c>
      <c r="R3587" s="56" t="str">
        <f>HLOOKUP(Coffee_data[[#This Row],[ProductId]],Product!$B$4:$O$7,2,FALSE)</f>
        <v>Decaf</v>
      </c>
      <c r="S3587" s="56" t="str">
        <f>HLOOKUP(Coffee_data[[#This Row],[ProductId]],Product!$B$4:$O$7,3,FALSE)</f>
        <v>Coffee</v>
      </c>
      <c r="T3587" s="56" t="str">
        <f>HLOOKUP(Coffee_data[[#This Row],[ProductId]],Product!$B$4:$O$7,4,FALSE)</f>
        <v>Decaf Irish Cream</v>
      </c>
    </row>
    <row r="3588" spans="1:20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185</v>
      </c>
      <c r="J3588">
        <v>190</v>
      </c>
      <c r="K3588">
        <v>365</v>
      </c>
      <c r="L3588">
        <v>440</v>
      </c>
      <c r="M3588">
        <v>5</v>
      </c>
      <c r="N3588" s="2">
        <v>42247</v>
      </c>
      <c r="O3588" s="19" t="str">
        <f>VLOOKUP(Coffee_data[[#This Row],[Area Code]],Location!$B$1:$E$157,2,FALSE)</f>
        <v>Ohio</v>
      </c>
      <c r="P3588" s="19" t="str">
        <f>VLOOKUP(Coffee_data[[#This Row],[Area Code]],Location!$B$1:$E$157,3,FALSE)</f>
        <v>Central</v>
      </c>
      <c r="Q3588" s="19" t="str">
        <f>VLOOKUP(Coffee_data[[#This Row],[Area Code]],Location!$B$1:$E$157,4,FALSE)</f>
        <v>Major Market</v>
      </c>
      <c r="R3588" s="56" t="str">
        <f>HLOOKUP(Coffee_data[[#This Row],[ProductId]],Product!$B$4:$O$7,2,FALSE)</f>
        <v>Regular</v>
      </c>
      <c r="S3588" s="56" t="str">
        <f>HLOOKUP(Coffee_data[[#This Row],[ProductId]],Product!$B$4:$O$7,3,FALSE)</f>
        <v>Espresso</v>
      </c>
      <c r="T3588" s="56" t="str">
        <f>HLOOKUP(Coffee_data[[#This Row],[ProductId]],Product!$B$4:$O$7,4,FALSE)</f>
        <v>Caffe Mocha</v>
      </c>
    </row>
    <row r="3589" spans="1:20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42247</v>
      </c>
      <c r="O3589" s="19" t="str">
        <f>VLOOKUP(Coffee_data[[#This Row],[Area Code]],Location!$B$1:$E$157,2,FALSE)</f>
        <v>Wisconsin</v>
      </c>
      <c r="P3589" s="19" t="str">
        <f>VLOOKUP(Coffee_data[[#This Row],[Area Code]],Location!$B$1:$E$157,3,FALSE)</f>
        <v>Central</v>
      </c>
      <c r="Q3589" s="19" t="str">
        <f>VLOOKUP(Coffee_data[[#This Row],[Area Code]],Location!$B$1:$E$157,4,FALSE)</f>
        <v>Small Market</v>
      </c>
      <c r="R3589" s="56" t="str">
        <f>HLOOKUP(Coffee_data[[#This Row],[ProductId]],Product!$B$4:$O$7,2,FALSE)</f>
        <v>Decaf</v>
      </c>
      <c r="S3589" s="56" t="str">
        <f>HLOOKUP(Coffee_data[[#This Row],[ProductId]],Product!$B$4:$O$7,3,FALSE)</f>
        <v>Herbal Tea</v>
      </c>
      <c r="T3589" s="56" t="str">
        <f>HLOOKUP(Coffee_data[[#This Row],[ProductId]],Product!$B$4:$O$7,4,FALSE)</f>
        <v>Chamomile</v>
      </c>
    </row>
    <row r="3590" spans="1:20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49</v>
      </c>
      <c r="J3590">
        <v>70</v>
      </c>
      <c r="K3590">
        <v>110</v>
      </c>
      <c r="L3590">
        <v>414</v>
      </c>
      <c r="M3590">
        <v>9</v>
      </c>
      <c r="N3590" s="2">
        <v>42247</v>
      </c>
      <c r="O3590" s="19" t="str">
        <f>VLOOKUP(Coffee_data[[#This Row],[Area Code]],Location!$B$1:$E$157,2,FALSE)</f>
        <v>Wisconsin</v>
      </c>
      <c r="P3590" s="19" t="str">
        <f>VLOOKUP(Coffee_data[[#This Row],[Area Code]],Location!$B$1:$E$157,3,FALSE)</f>
        <v>Central</v>
      </c>
      <c r="Q3590" s="19" t="str">
        <f>VLOOKUP(Coffee_data[[#This Row],[Area Code]],Location!$B$1:$E$157,4,FALSE)</f>
        <v>Small Market</v>
      </c>
      <c r="R3590" s="56" t="str">
        <f>HLOOKUP(Coffee_data[[#This Row],[ProductId]],Product!$B$4:$O$7,2,FALSE)</f>
        <v>Decaf</v>
      </c>
      <c r="S3590" s="56" t="str">
        <f>HLOOKUP(Coffee_data[[#This Row],[ProductId]],Product!$B$4:$O$7,3,FALSE)</f>
        <v>Herbal Tea</v>
      </c>
      <c r="T3590" s="56" t="str">
        <f>HLOOKUP(Coffee_data[[#This Row],[ProductId]],Product!$B$4:$O$7,4,FALSE)</f>
        <v>Lemon</v>
      </c>
    </row>
    <row r="3591" spans="1:20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41</v>
      </c>
      <c r="J3591">
        <v>60</v>
      </c>
      <c r="K3591">
        <v>101</v>
      </c>
      <c r="L3591">
        <v>608</v>
      </c>
      <c r="M3591">
        <v>11</v>
      </c>
      <c r="N3591" s="2">
        <v>42247</v>
      </c>
      <c r="O3591" s="19" t="str">
        <f>VLOOKUP(Coffee_data[[#This Row],[Area Code]],Location!$B$1:$E$157,2,FALSE)</f>
        <v>Wisconsin</v>
      </c>
      <c r="P3591" s="19" t="str">
        <f>VLOOKUP(Coffee_data[[#This Row],[Area Code]],Location!$B$1:$E$157,3,FALSE)</f>
        <v>Central</v>
      </c>
      <c r="Q3591" s="19" t="str">
        <f>VLOOKUP(Coffee_data[[#This Row],[Area Code]],Location!$B$1:$E$157,4,FALSE)</f>
        <v>Small Market</v>
      </c>
      <c r="R3591" s="56" t="str">
        <f>HLOOKUP(Coffee_data[[#This Row],[ProductId]],Product!$B$4:$O$7,2,FALSE)</f>
        <v>Regular</v>
      </c>
      <c r="S3591" s="56" t="str">
        <f>HLOOKUP(Coffee_data[[#This Row],[ProductId]],Product!$B$4:$O$7,3,FALSE)</f>
        <v>Tea</v>
      </c>
      <c r="T3591" s="56" t="str">
        <f>HLOOKUP(Coffee_data[[#This Row],[ProductId]],Product!$B$4:$O$7,4,FALSE)</f>
        <v>Darjeeling</v>
      </c>
    </row>
    <row r="3592" spans="1:20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118</v>
      </c>
      <c r="L3592">
        <v>715</v>
      </c>
      <c r="M3592">
        <v>12</v>
      </c>
      <c r="N3592" s="2">
        <v>42247</v>
      </c>
      <c r="O3592" s="19" t="str">
        <f>VLOOKUP(Coffee_data[[#This Row],[Area Code]],Location!$B$1:$E$157,2,FALSE)</f>
        <v>Wisconsin</v>
      </c>
      <c r="P3592" s="19" t="str">
        <f>VLOOKUP(Coffee_data[[#This Row],[Area Code]],Location!$B$1:$E$157,3,FALSE)</f>
        <v>Central</v>
      </c>
      <c r="Q3592" s="19" t="str">
        <f>VLOOKUP(Coffee_data[[#This Row],[Area Code]],Location!$B$1:$E$157,4,FALSE)</f>
        <v>Small Market</v>
      </c>
      <c r="R3592" s="56" t="str">
        <f>HLOOKUP(Coffee_data[[#This Row],[ProductId]],Product!$B$4:$O$7,2,FALSE)</f>
        <v>Regular</v>
      </c>
      <c r="S3592" s="56" t="str">
        <f>HLOOKUP(Coffee_data[[#This Row],[ProductId]],Product!$B$4:$O$7,3,FALSE)</f>
        <v>Tea</v>
      </c>
      <c r="T3592" s="56" t="str">
        <f>HLOOKUP(Coffee_data[[#This Row],[ProductId]],Product!$B$4:$O$7,4,FALSE)</f>
        <v>Earl Grey</v>
      </c>
    </row>
    <row r="3593" spans="1:20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36</v>
      </c>
      <c r="J3593">
        <v>50</v>
      </c>
      <c r="K3593">
        <v>86</v>
      </c>
      <c r="L3593">
        <v>715</v>
      </c>
      <c r="M3593">
        <v>6</v>
      </c>
      <c r="N3593" s="2">
        <v>42247</v>
      </c>
      <c r="O3593" s="19" t="str">
        <f>VLOOKUP(Coffee_data[[#This Row],[Area Code]],Location!$B$1:$E$157,2,FALSE)</f>
        <v>Wisconsin</v>
      </c>
      <c r="P3593" s="19" t="str">
        <f>VLOOKUP(Coffee_data[[#This Row],[Area Code]],Location!$B$1:$E$157,3,FALSE)</f>
        <v>Central</v>
      </c>
      <c r="Q3593" s="19" t="str">
        <f>VLOOKUP(Coffee_data[[#This Row],[Area Code]],Location!$B$1:$E$157,4,FALSE)</f>
        <v>Small Market</v>
      </c>
      <c r="R3593" s="56" t="str">
        <f>HLOOKUP(Coffee_data[[#This Row],[ProductId]],Product!$B$4:$O$7,2,FALSE)</f>
        <v>Decaf</v>
      </c>
      <c r="S3593" s="56" t="str">
        <f>HLOOKUP(Coffee_data[[#This Row],[ProductId]],Product!$B$4:$O$7,3,FALSE)</f>
        <v>Espresso</v>
      </c>
      <c r="T3593" s="56" t="str">
        <f>HLOOKUP(Coffee_data[[#This Row],[ProductId]],Product!$B$4:$O$7,4,FALSE)</f>
        <v>Decaf Espresso</v>
      </c>
    </row>
    <row r="3594" spans="1:20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151</v>
      </c>
      <c r="L3594">
        <v>608</v>
      </c>
      <c r="M3594">
        <v>1</v>
      </c>
      <c r="N3594" s="2">
        <v>42247</v>
      </c>
      <c r="O3594" s="19" t="str">
        <f>VLOOKUP(Coffee_data[[#This Row],[Area Code]],Location!$B$1:$E$157,2,FALSE)</f>
        <v>Wisconsin</v>
      </c>
      <c r="P3594" s="19" t="str">
        <f>VLOOKUP(Coffee_data[[#This Row],[Area Code]],Location!$B$1:$E$157,3,FALSE)</f>
        <v>Central</v>
      </c>
      <c r="Q3594" s="19" t="str">
        <f>VLOOKUP(Coffee_data[[#This Row],[Area Code]],Location!$B$1:$E$157,4,FALSE)</f>
        <v>Small Market</v>
      </c>
      <c r="R3594" s="56" t="str">
        <f>HLOOKUP(Coffee_data[[#This Row],[ProductId]],Product!$B$4:$O$7,2,FALSE)</f>
        <v>Regular</v>
      </c>
      <c r="S3594" s="56" t="str">
        <f>HLOOKUP(Coffee_data[[#This Row],[ProductId]],Product!$B$4:$O$7,3,FALSE)</f>
        <v>Coffee</v>
      </c>
      <c r="T3594" s="56" t="str">
        <f>HLOOKUP(Coffee_data[[#This Row],[ProductId]],Product!$B$4:$O$7,4,FALSE)</f>
        <v>Amaretto</v>
      </c>
    </row>
    <row r="3595" spans="1:20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92</v>
      </c>
      <c r="J3595">
        <v>140</v>
      </c>
      <c r="K3595">
        <v>228</v>
      </c>
      <c r="L3595">
        <v>715</v>
      </c>
      <c r="M3595">
        <v>2</v>
      </c>
      <c r="N3595" s="2">
        <v>42247</v>
      </c>
      <c r="O3595" s="19" t="str">
        <f>VLOOKUP(Coffee_data[[#This Row],[Area Code]],Location!$B$1:$E$157,2,FALSE)</f>
        <v>Wisconsin</v>
      </c>
      <c r="P3595" s="19" t="str">
        <f>VLOOKUP(Coffee_data[[#This Row],[Area Code]],Location!$B$1:$E$157,3,FALSE)</f>
        <v>Central</v>
      </c>
      <c r="Q3595" s="19" t="str">
        <f>VLOOKUP(Coffee_data[[#This Row],[Area Code]],Location!$B$1:$E$157,4,FALSE)</f>
        <v>Small Market</v>
      </c>
      <c r="R3595" s="56" t="str">
        <f>HLOOKUP(Coffee_data[[#This Row],[ProductId]],Product!$B$4:$O$7,2,FALSE)</f>
        <v>Regular</v>
      </c>
      <c r="S3595" s="56" t="str">
        <f>HLOOKUP(Coffee_data[[#This Row],[ProductId]],Product!$B$4:$O$7,3,FALSE)</f>
        <v>Coffee</v>
      </c>
      <c r="T3595" s="56" t="str">
        <f>HLOOKUP(Coffee_data[[#This Row],[ProductId]],Product!$B$4:$O$7,4,FALSE)</f>
        <v>Columbian</v>
      </c>
    </row>
    <row r="3596" spans="1:20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197</v>
      </c>
      <c r="L3596">
        <v>414</v>
      </c>
      <c r="M3596">
        <v>3</v>
      </c>
      <c r="N3596" s="2">
        <v>42247</v>
      </c>
      <c r="O3596" s="19" t="str">
        <f>VLOOKUP(Coffee_data[[#This Row],[Area Code]],Location!$B$1:$E$157,2,FALSE)</f>
        <v>Wisconsin</v>
      </c>
      <c r="P3596" s="19" t="str">
        <f>VLOOKUP(Coffee_data[[#This Row],[Area Code]],Location!$B$1:$E$157,3,FALSE)</f>
        <v>Central</v>
      </c>
      <c r="Q3596" s="19" t="str">
        <f>VLOOKUP(Coffee_data[[#This Row],[Area Code]],Location!$B$1:$E$157,4,FALSE)</f>
        <v>Small Market</v>
      </c>
      <c r="R3596" s="56" t="str">
        <f>HLOOKUP(Coffee_data[[#This Row],[ProductId]],Product!$B$4:$O$7,2,FALSE)</f>
        <v>Decaf</v>
      </c>
      <c r="S3596" s="56" t="str">
        <f>HLOOKUP(Coffee_data[[#This Row],[ProductId]],Product!$B$4:$O$7,3,FALSE)</f>
        <v>Coffee</v>
      </c>
      <c r="T3596" s="56" t="str">
        <f>HLOOKUP(Coffee_data[[#This Row],[ProductId]],Product!$B$4:$O$7,4,FALSE)</f>
        <v>Decaf Irish Cream</v>
      </c>
    </row>
    <row r="3597" spans="1:20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85</v>
      </c>
      <c r="J3597">
        <v>120</v>
      </c>
      <c r="K3597">
        <v>205</v>
      </c>
      <c r="L3597">
        <v>920</v>
      </c>
      <c r="M3597">
        <v>5</v>
      </c>
      <c r="N3597" s="2">
        <v>42247</v>
      </c>
      <c r="O3597" s="19" t="str">
        <f>VLOOKUP(Coffee_data[[#This Row],[Area Code]],Location!$B$1:$E$157,2,FALSE)</f>
        <v>Wisconsin</v>
      </c>
      <c r="P3597" s="19" t="str">
        <f>VLOOKUP(Coffee_data[[#This Row],[Area Code]],Location!$B$1:$E$157,3,FALSE)</f>
        <v>Central</v>
      </c>
      <c r="Q3597" s="19" t="str">
        <f>VLOOKUP(Coffee_data[[#This Row],[Area Code]],Location!$B$1:$E$157,4,FALSE)</f>
        <v>Small Market</v>
      </c>
      <c r="R3597" s="56" t="str">
        <f>HLOOKUP(Coffee_data[[#This Row],[ProductId]],Product!$B$4:$O$7,2,FALSE)</f>
        <v>Regular</v>
      </c>
      <c r="S3597" s="56" t="str">
        <f>HLOOKUP(Coffee_data[[#This Row],[ProductId]],Product!$B$4:$O$7,3,FALSE)</f>
        <v>Espresso</v>
      </c>
      <c r="T3597" s="56" t="str">
        <f>HLOOKUP(Coffee_data[[#This Row],[ProductId]],Product!$B$4:$O$7,4,FALSE)</f>
        <v>Caffe Mocha</v>
      </c>
    </row>
    <row r="3598" spans="1:20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41</v>
      </c>
      <c r="J3598">
        <v>60</v>
      </c>
      <c r="K3598">
        <v>110</v>
      </c>
      <c r="L3598">
        <v>203</v>
      </c>
      <c r="M3598">
        <v>9</v>
      </c>
      <c r="N3598" s="2">
        <v>42247</v>
      </c>
      <c r="O3598" s="19" t="str">
        <f>VLOOKUP(Coffee_data[[#This Row],[Area Code]],Location!$B$1:$E$157,2,FALSE)</f>
        <v>Connecticut</v>
      </c>
      <c r="P3598" s="19" t="str">
        <f>VLOOKUP(Coffee_data[[#This Row],[Area Code]],Location!$B$1:$E$157,3,FALSE)</f>
        <v>East</v>
      </c>
      <c r="Q3598" s="19" t="str">
        <f>VLOOKUP(Coffee_data[[#This Row],[Area Code]],Location!$B$1:$E$157,4,FALSE)</f>
        <v>Small Market</v>
      </c>
      <c r="R3598" s="56" t="str">
        <f>HLOOKUP(Coffee_data[[#This Row],[ProductId]],Product!$B$4:$O$7,2,FALSE)</f>
        <v>Decaf</v>
      </c>
      <c r="S3598" s="56" t="str">
        <f>HLOOKUP(Coffee_data[[#This Row],[ProductId]],Product!$B$4:$O$7,3,FALSE)</f>
        <v>Herbal Tea</v>
      </c>
      <c r="T3598" s="56" t="str">
        <f>HLOOKUP(Coffee_data[[#This Row],[ProductId]],Product!$B$4:$O$7,4,FALSE)</f>
        <v>Lemon</v>
      </c>
    </row>
    <row r="3599" spans="1:20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90</v>
      </c>
      <c r="L3599">
        <v>203</v>
      </c>
      <c r="M3599">
        <v>10</v>
      </c>
      <c r="N3599" s="2">
        <v>42247</v>
      </c>
      <c r="O3599" s="19" t="str">
        <f>VLOOKUP(Coffee_data[[#This Row],[Area Code]],Location!$B$1:$E$157,2,FALSE)</f>
        <v>Connecticut</v>
      </c>
      <c r="P3599" s="19" t="str">
        <f>VLOOKUP(Coffee_data[[#This Row],[Area Code]],Location!$B$1:$E$157,3,FALSE)</f>
        <v>East</v>
      </c>
      <c r="Q3599" s="19" t="str">
        <f>VLOOKUP(Coffee_data[[#This Row],[Area Code]],Location!$B$1:$E$157,4,FALSE)</f>
        <v>Small Market</v>
      </c>
      <c r="R3599" s="56" t="str">
        <f>HLOOKUP(Coffee_data[[#This Row],[ProductId]],Product!$B$4:$O$7,2,FALSE)</f>
        <v>Decaf</v>
      </c>
      <c r="S3599" s="56" t="str">
        <f>HLOOKUP(Coffee_data[[#This Row],[ProductId]],Product!$B$4:$O$7,3,FALSE)</f>
        <v>Herbal Tea</v>
      </c>
      <c r="T3599" s="56" t="str">
        <f>HLOOKUP(Coffee_data[[#This Row],[ProductId]],Product!$B$4:$O$7,4,FALSE)</f>
        <v>Mint</v>
      </c>
    </row>
    <row r="3600" spans="1:20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29</v>
      </c>
      <c r="J3600">
        <v>70</v>
      </c>
      <c r="K3600">
        <v>110</v>
      </c>
      <c r="L3600">
        <v>860</v>
      </c>
      <c r="M3600">
        <v>11</v>
      </c>
      <c r="N3600" s="2">
        <v>42247</v>
      </c>
      <c r="O3600" s="19" t="str">
        <f>VLOOKUP(Coffee_data[[#This Row],[Area Code]],Location!$B$1:$E$157,2,FALSE)</f>
        <v>Connecticut</v>
      </c>
      <c r="P3600" s="19" t="str">
        <f>VLOOKUP(Coffee_data[[#This Row],[Area Code]],Location!$B$1:$E$157,3,FALSE)</f>
        <v>East</v>
      </c>
      <c r="Q3600" s="19" t="str">
        <f>VLOOKUP(Coffee_data[[#This Row],[Area Code]],Location!$B$1:$E$157,4,FALSE)</f>
        <v>Small Market</v>
      </c>
      <c r="R3600" s="56" t="str">
        <f>HLOOKUP(Coffee_data[[#This Row],[ProductId]],Product!$B$4:$O$7,2,FALSE)</f>
        <v>Regular</v>
      </c>
      <c r="S3600" s="56" t="str">
        <f>HLOOKUP(Coffee_data[[#This Row],[ProductId]],Product!$B$4:$O$7,3,FALSE)</f>
        <v>Tea</v>
      </c>
      <c r="T3600" s="56" t="str">
        <f>HLOOKUP(Coffee_data[[#This Row],[ProductId]],Product!$B$4:$O$7,4,FALSE)</f>
        <v>Darjeeling</v>
      </c>
    </row>
    <row r="3601" spans="1:20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73</v>
      </c>
      <c r="L3601">
        <v>959</v>
      </c>
      <c r="M3601">
        <v>13</v>
      </c>
      <c r="N3601" s="2">
        <v>42247</v>
      </c>
      <c r="O3601" s="19" t="str">
        <f>VLOOKUP(Coffee_data[[#This Row],[Area Code]],Location!$B$1:$E$157,2,FALSE)</f>
        <v>Connecticut</v>
      </c>
      <c r="P3601" s="19" t="str">
        <f>VLOOKUP(Coffee_data[[#This Row],[Area Code]],Location!$B$1:$E$157,3,FALSE)</f>
        <v>East</v>
      </c>
      <c r="Q3601" s="19" t="str">
        <f>VLOOKUP(Coffee_data[[#This Row],[Area Code]],Location!$B$1:$E$157,4,FALSE)</f>
        <v>Small Market</v>
      </c>
      <c r="R3601" s="56" t="str">
        <f>HLOOKUP(Coffee_data[[#This Row],[ProductId]],Product!$B$4:$O$7,2,FALSE)</f>
        <v>Regular</v>
      </c>
      <c r="S3601" s="56" t="str">
        <f>HLOOKUP(Coffee_data[[#This Row],[ProductId]],Product!$B$4:$O$7,3,FALSE)</f>
        <v>Tea</v>
      </c>
      <c r="T3601" s="56" t="str">
        <f>HLOOKUP(Coffee_data[[#This Row],[ProductId]],Product!$B$4:$O$7,4,FALSE)</f>
        <v>Green Tea</v>
      </c>
    </row>
    <row r="3602" spans="1:20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135</v>
      </c>
      <c r="L3602">
        <v>203</v>
      </c>
      <c r="M3602">
        <v>5</v>
      </c>
      <c r="N3602" s="2">
        <v>42247</v>
      </c>
      <c r="O3602" s="19" t="str">
        <f>VLOOKUP(Coffee_data[[#This Row],[Area Code]],Location!$B$1:$E$157,2,FALSE)</f>
        <v>Connecticut</v>
      </c>
      <c r="P3602" s="19" t="str">
        <f>VLOOKUP(Coffee_data[[#This Row],[Area Code]],Location!$B$1:$E$157,3,FALSE)</f>
        <v>East</v>
      </c>
      <c r="Q3602" s="19" t="str">
        <f>VLOOKUP(Coffee_data[[#This Row],[Area Code]],Location!$B$1:$E$157,4,FALSE)</f>
        <v>Small Market</v>
      </c>
      <c r="R3602" s="56" t="str">
        <f>HLOOKUP(Coffee_data[[#This Row],[ProductId]],Product!$B$4:$O$7,2,FALSE)</f>
        <v>Regular</v>
      </c>
      <c r="S3602" s="56" t="str">
        <f>HLOOKUP(Coffee_data[[#This Row],[ProductId]],Product!$B$4:$O$7,3,FALSE)</f>
        <v>Espresso</v>
      </c>
      <c r="T3602" s="56" t="str">
        <f>HLOOKUP(Coffee_data[[#This Row],[ProductId]],Product!$B$4:$O$7,4,FALSE)</f>
        <v>Caffe Mocha</v>
      </c>
    </row>
    <row r="3603" spans="1:20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46</v>
      </c>
      <c r="J3603">
        <v>70</v>
      </c>
      <c r="K3603">
        <v>116</v>
      </c>
      <c r="L3603">
        <v>959</v>
      </c>
      <c r="M3603">
        <v>6</v>
      </c>
      <c r="N3603" s="2">
        <v>42247</v>
      </c>
      <c r="O3603" s="19" t="str">
        <f>VLOOKUP(Coffee_data[[#This Row],[Area Code]],Location!$B$1:$E$157,2,FALSE)</f>
        <v>Connecticut</v>
      </c>
      <c r="P3603" s="19" t="str">
        <f>VLOOKUP(Coffee_data[[#This Row],[Area Code]],Location!$B$1:$E$157,3,FALSE)</f>
        <v>East</v>
      </c>
      <c r="Q3603" s="19" t="str">
        <f>VLOOKUP(Coffee_data[[#This Row],[Area Code]],Location!$B$1:$E$157,4,FALSE)</f>
        <v>Small Market</v>
      </c>
      <c r="R3603" s="56" t="str">
        <f>HLOOKUP(Coffee_data[[#This Row],[ProductId]],Product!$B$4:$O$7,2,FALSE)</f>
        <v>Decaf</v>
      </c>
      <c r="S3603" s="56" t="str">
        <f>HLOOKUP(Coffee_data[[#This Row],[ProductId]],Product!$B$4:$O$7,3,FALSE)</f>
        <v>Espresso</v>
      </c>
      <c r="T3603" s="56" t="str">
        <f>HLOOKUP(Coffee_data[[#This Row],[ProductId]],Product!$B$4:$O$7,4,FALSE)</f>
        <v>Decaf Espresso</v>
      </c>
    </row>
    <row r="3604" spans="1:20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92</v>
      </c>
      <c r="J3604">
        <v>150</v>
      </c>
      <c r="K3604">
        <v>238</v>
      </c>
      <c r="L3604">
        <v>203</v>
      </c>
      <c r="M3604">
        <v>2</v>
      </c>
      <c r="N3604" s="2">
        <v>42247</v>
      </c>
      <c r="O3604" s="19" t="str">
        <f>VLOOKUP(Coffee_data[[#This Row],[Area Code]],Location!$B$1:$E$157,2,FALSE)</f>
        <v>Connecticut</v>
      </c>
      <c r="P3604" s="19" t="str">
        <f>VLOOKUP(Coffee_data[[#This Row],[Area Code]],Location!$B$1:$E$157,3,FALSE)</f>
        <v>East</v>
      </c>
      <c r="Q3604" s="19" t="str">
        <f>VLOOKUP(Coffee_data[[#This Row],[Area Code]],Location!$B$1:$E$157,4,FALSE)</f>
        <v>Small Market</v>
      </c>
      <c r="R3604" s="56" t="str">
        <f>HLOOKUP(Coffee_data[[#This Row],[ProductId]],Product!$B$4:$O$7,2,FALSE)</f>
        <v>Regular</v>
      </c>
      <c r="S3604" s="56" t="str">
        <f>HLOOKUP(Coffee_data[[#This Row],[ProductId]],Product!$B$4:$O$7,3,FALSE)</f>
        <v>Coffee</v>
      </c>
      <c r="T3604" s="56" t="str">
        <f>HLOOKUP(Coffee_data[[#This Row],[ProductId]],Product!$B$4:$O$7,4,FALSE)</f>
        <v>Columbian</v>
      </c>
    </row>
    <row r="3605" spans="1:20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42247</v>
      </c>
      <c r="O3605" s="19" t="str">
        <f>VLOOKUP(Coffee_data[[#This Row],[Area Code]],Location!$B$1:$E$157,2,FALSE)</f>
        <v>Florida</v>
      </c>
      <c r="P3605" s="19" t="str">
        <f>VLOOKUP(Coffee_data[[#This Row],[Area Code]],Location!$B$1:$E$157,3,FALSE)</f>
        <v>East</v>
      </c>
      <c r="Q3605" s="19" t="str">
        <f>VLOOKUP(Coffee_data[[#This Row],[Area Code]],Location!$B$1:$E$157,4,FALSE)</f>
        <v>Major Market</v>
      </c>
      <c r="R3605" s="56" t="str">
        <f>HLOOKUP(Coffee_data[[#This Row],[ProductId]],Product!$B$4:$O$7,2,FALSE)</f>
        <v>Decaf</v>
      </c>
      <c r="S3605" s="56" t="str">
        <f>HLOOKUP(Coffee_data[[#This Row],[ProductId]],Product!$B$4:$O$7,3,FALSE)</f>
        <v>Herbal Tea</v>
      </c>
      <c r="T3605" s="56" t="str">
        <f>HLOOKUP(Coffee_data[[#This Row],[ProductId]],Product!$B$4:$O$7,4,FALSE)</f>
        <v>Chamomile</v>
      </c>
    </row>
    <row r="3606" spans="1:20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41</v>
      </c>
      <c r="J3606">
        <v>60</v>
      </c>
      <c r="K3606">
        <v>101</v>
      </c>
      <c r="L3606">
        <v>305</v>
      </c>
      <c r="M3606">
        <v>9</v>
      </c>
      <c r="N3606" s="2">
        <v>42247</v>
      </c>
      <c r="O3606" s="19" t="str">
        <f>VLOOKUP(Coffee_data[[#This Row],[Area Code]],Location!$B$1:$E$157,2,FALSE)</f>
        <v>Florida</v>
      </c>
      <c r="P3606" s="19" t="str">
        <f>VLOOKUP(Coffee_data[[#This Row],[Area Code]],Location!$B$1:$E$157,3,FALSE)</f>
        <v>East</v>
      </c>
      <c r="Q3606" s="19" t="str">
        <f>VLOOKUP(Coffee_data[[#This Row],[Area Code]],Location!$B$1:$E$157,4,FALSE)</f>
        <v>Major Market</v>
      </c>
      <c r="R3606" s="56" t="str">
        <f>HLOOKUP(Coffee_data[[#This Row],[ProductId]],Product!$B$4:$O$7,2,FALSE)</f>
        <v>Decaf</v>
      </c>
      <c r="S3606" s="56" t="str">
        <f>HLOOKUP(Coffee_data[[#This Row],[ProductId]],Product!$B$4:$O$7,3,FALSE)</f>
        <v>Herbal Tea</v>
      </c>
      <c r="T3606" s="56" t="str">
        <f>HLOOKUP(Coffee_data[[#This Row],[ProductId]],Product!$B$4:$O$7,4,FALSE)</f>
        <v>Lemon</v>
      </c>
    </row>
    <row r="3607" spans="1:20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50</v>
      </c>
      <c r="J3607">
        <v>80</v>
      </c>
      <c r="K3607">
        <v>150</v>
      </c>
      <c r="L3607">
        <v>754</v>
      </c>
      <c r="M3607">
        <v>10</v>
      </c>
      <c r="N3607" s="2">
        <v>42247</v>
      </c>
      <c r="O3607" s="19" t="str">
        <f>VLOOKUP(Coffee_data[[#This Row],[Area Code]],Location!$B$1:$E$157,2,FALSE)</f>
        <v>Florida</v>
      </c>
      <c r="P3607" s="19" t="str">
        <f>VLOOKUP(Coffee_data[[#This Row],[Area Code]],Location!$B$1:$E$157,3,FALSE)</f>
        <v>East</v>
      </c>
      <c r="Q3607" s="19" t="str">
        <f>VLOOKUP(Coffee_data[[#This Row],[Area Code]],Location!$B$1:$E$157,4,FALSE)</f>
        <v>Major Market</v>
      </c>
      <c r="R3607" s="56" t="str">
        <f>HLOOKUP(Coffee_data[[#This Row],[ProductId]],Product!$B$4:$O$7,2,FALSE)</f>
        <v>Decaf</v>
      </c>
      <c r="S3607" s="56" t="str">
        <f>HLOOKUP(Coffee_data[[#This Row],[ProductId]],Product!$B$4:$O$7,3,FALSE)</f>
        <v>Herbal Tea</v>
      </c>
      <c r="T3607" s="56" t="str">
        <f>HLOOKUP(Coffee_data[[#This Row],[ProductId]],Product!$B$4:$O$7,4,FALSE)</f>
        <v>Mint</v>
      </c>
    </row>
    <row r="3608" spans="1:20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19</v>
      </c>
      <c r="J3608">
        <v>60</v>
      </c>
      <c r="K3608">
        <v>101</v>
      </c>
      <c r="L3608">
        <v>561</v>
      </c>
      <c r="M3608">
        <v>11</v>
      </c>
      <c r="N3608" s="2">
        <v>42247</v>
      </c>
      <c r="O3608" s="19" t="str">
        <f>VLOOKUP(Coffee_data[[#This Row],[Area Code]],Location!$B$1:$E$157,2,FALSE)</f>
        <v>Florida</v>
      </c>
      <c r="P3608" s="19" t="str">
        <f>VLOOKUP(Coffee_data[[#This Row],[Area Code]],Location!$B$1:$E$157,3,FALSE)</f>
        <v>East</v>
      </c>
      <c r="Q3608" s="19" t="str">
        <f>VLOOKUP(Coffee_data[[#This Row],[Area Code]],Location!$B$1:$E$157,4,FALSE)</f>
        <v>Major Market</v>
      </c>
      <c r="R3608" s="56" t="str">
        <f>HLOOKUP(Coffee_data[[#This Row],[ProductId]],Product!$B$4:$O$7,2,FALSE)</f>
        <v>Regular</v>
      </c>
      <c r="S3608" s="56" t="str">
        <f>HLOOKUP(Coffee_data[[#This Row],[ProductId]],Product!$B$4:$O$7,3,FALSE)</f>
        <v>Tea</v>
      </c>
      <c r="T3608" s="56" t="str">
        <f>HLOOKUP(Coffee_data[[#This Row],[ProductId]],Product!$B$4:$O$7,4,FALSE)</f>
        <v>Darjeeling</v>
      </c>
    </row>
    <row r="3609" spans="1:20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42247</v>
      </c>
      <c r="O3609" s="19" t="str">
        <f>VLOOKUP(Coffee_data[[#This Row],[Area Code]],Location!$B$1:$E$157,2,FALSE)</f>
        <v>Florida</v>
      </c>
      <c r="P3609" s="19" t="str">
        <f>VLOOKUP(Coffee_data[[#This Row],[Area Code]],Location!$B$1:$E$157,3,FALSE)</f>
        <v>East</v>
      </c>
      <c r="Q3609" s="19" t="str">
        <f>VLOOKUP(Coffee_data[[#This Row],[Area Code]],Location!$B$1:$E$157,4,FALSE)</f>
        <v>Major Market</v>
      </c>
      <c r="R3609" s="56" t="str">
        <f>HLOOKUP(Coffee_data[[#This Row],[ProductId]],Product!$B$4:$O$7,2,FALSE)</f>
        <v>Regular</v>
      </c>
      <c r="S3609" s="56" t="str">
        <f>HLOOKUP(Coffee_data[[#This Row],[ProductId]],Product!$B$4:$O$7,3,FALSE)</f>
        <v>Tea</v>
      </c>
      <c r="T3609" s="56" t="str">
        <f>HLOOKUP(Coffee_data[[#This Row],[ProductId]],Product!$B$4:$O$7,4,FALSE)</f>
        <v>Green Tea</v>
      </c>
    </row>
    <row r="3610" spans="1:20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205</v>
      </c>
      <c r="L3610">
        <v>754</v>
      </c>
      <c r="M3610">
        <v>5</v>
      </c>
      <c r="N3610" s="2">
        <v>42247</v>
      </c>
      <c r="O3610" s="19" t="str">
        <f>VLOOKUP(Coffee_data[[#This Row],[Area Code]],Location!$B$1:$E$157,2,FALSE)</f>
        <v>Florida</v>
      </c>
      <c r="P3610" s="19" t="str">
        <f>VLOOKUP(Coffee_data[[#This Row],[Area Code]],Location!$B$1:$E$157,3,FALSE)</f>
        <v>East</v>
      </c>
      <c r="Q3610" s="19" t="str">
        <f>VLOOKUP(Coffee_data[[#This Row],[Area Code]],Location!$B$1:$E$157,4,FALSE)</f>
        <v>Major Market</v>
      </c>
      <c r="R3610" s="56" t="str">
        <f>HLOOKUP(Coffee_data[[#This Row],[ProductId]],Product!$B$4:$O$7,2,FALSE)</f>
        <v>Regular</v>
      </c>
      <c r="S3610" s="56" t="str">
        <f>HLOOKUP(Coffee_data[[#This Row],[ProductId]],Product!$B$4:$O$7,3,FALSE)</f>
        <v>Espresso</v>
      </c>
      <c r="T3610" s="56" t="str">
        <f>HLOOKUP(Coffee_data[[#This Row],[ProductId]],Product!$B$4:$O$7,4,FALSE)</f>
        <v>Caffe Mocha</v>
      </c>
    </row>
    <row r="3611" spans="1:20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86</v>
      </c>
      <c r="J3611">
        <v>110</v>
      </c>
      <c r="K3611">
        <v>184</v>
      </c>
      <c r="L3611">
        <v>941</v>
      </c>
      <c r="M3611">
        <v>6</v>
      </c>
      <c r="N3611" s="2">
        <v>42247</v>
      </c>
      <c r="O3611" s="19" t="str">
        <f>VLOOKUP(Coffee_data[[#This Row],[Area Code]],Location!$B$1:$E$157,2,FALSE)</f>
        <v>Florida</v>
      </c>
      <c r="P3611" s="19" t="str">
        <f>VLOOKUP(Coffee_data[[#This Row],[Area Code]],Location!$B$1:$E$157,3,FALSE)</f>
        <v>East</v>
      </c>
      <c r="Q3611" s="19" t="str">
        <f>VLOOKUP(Coffee_data[[#This Row],[Area Code]],Location!$B$1:$E$157,4,FALSE)</f>
        <v>Major Market</v>
      </c>
      <c r="R3611" s="56" t="str">
        <f>HLOOKUP(Coffee_data[[#This Row],[ProductId]],Product!$B$4:$O$7,2,FALSE)</f>
        <v>Decaf</v>
      </c>
      <c r="S3611" s="56" t="str">
        <f>HLOOKUP(Coffee_data[[#This Row],[ProductId]],Product!$B$4:$O$7,3,FALSE)</f>
        <v>Espresso</v>
      </c>
      <c r="T3611" s="56" t="str">
        <f>HLOOKUP(Coffee_data[[#This Row],[ProductId]],Product!$B$4:$O$7,4,FALSE)</f>
        <v>Decaf Espresso</v>
      </c>
    </row>
    <row r="3612" spans="1:20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42247</v>
      </c>
      <c r="O3612" s="19" t="str">
        <f>VLOOKUP(Coffee_data[[#This Row],[Area Code]],Location!$B$1:$E$157,2,FALSE)</f>
        <v>Florida</v>
      </c>
      <c r="P3612" s="19" t="str">
        <f>VLOOKUP(Coffee_data[[#This Row],[Area Code]],Location!$B$1:$E$157,3,FALSE)</f>
        <v>East</v>
      </c>
      <c r="Q3612" s="19" t="str">
        <f>VLOOKUP(Coffee_data[[#This Row],[Area Code]],Location!$B$1:$E$157,4,FALSE)</f>
        <v>Major Market</v>
      </c>
      <c r="R3612" s="56" t="str">
        <f>HLOOKUP(Coffee_data[[#This Row],[ProductId]],Product!$B$4:$O$7,2,FALSE)</f>
        <v>Regular</v>
      </c>
      <c r="S3612" s="56" t="str">
        <f>HLOOKUP(Coffee_data[[#This Row],[ProductId]],Product!$B$4:$O$7,3,FALSE)</f>
        <v>Coffee</v>
      </c>
      <c r="T3612" s="56" t="str">
        <f>HLOOKUP(Coffee_data[[#This Row],[ProductId]],Product!$B$4:$O$7,4,FALSE)</f>
        <v>Columbian</v>
      </c>
    </row>
    <row r="3613" spans="1:20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42247</v>
      </c>
      <c r="O3613" s="19" t="str">
        <f>VLOOKUP(Coffee_data[[#This Row],[Area Code]],Location!$B$1:$E$157,2,FALSE)</f>
        <v>Florida</v>
      </c>
      <c r="P3613" s="19" t="str">
        <f>VLOOKUP(Coffee_data[[#This Row],[Area Code]],Location!$B$1:$E$157,3,FALSE)</f>
        <v>East</v>
      </c>
      <c r="Q3613" s="19" t="str">
        <f>VLOOKUP(Coffee_data[[#This Row],[Area Code]],Location!$B$1:$E$157,4,FALSE)</f>
        <v>Major Market</v>
      </c>
      <c r="R3613" s="56" t="str">
        <f>HLOOKUP(Coffee_data[[#This Row],[ProductId]],Product!$B$4:$O$7,2,FALSE)</f>
        <v>Decaf</v>
      </c>
      <c r="S3613" s="56" t="str">
        <f>HLOOKUP(Coffee_data[[#This Row],[ProductId]],Product!$B$4:$O$7,3,FALSE)</f>
        <v>Coffee</v>
      </c>
      <c r="T3613" s="56" t="str">
        <f>HLOOKUP(Coffee_data[[#This Row],[ProductId]],Product!$B$4:$O$7,4,FALSE)</f>
        <v>Decaf Irish Cream</v>
      </c>
    </row>
    <row r="3614" spans="1:20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39</v>
      </c>
      <c r="J3614">
        <v>40</v>
      </c>
      <c r="K3614">
        <v>79</v>
      </c>
      <c r="L3614">
        <v>774</v>
      </c>
      <c r="M3614">
        <v>9</v>
      </c>
      <c r="N3614" s="2">
        <v>42247</v>
      </c>
      <c r="O3614" s="19" t="str">
        <f>VLOOKUP(Coffee_data[[#This Row],[Area Code]],Location!$B$1:$E$157,2,FALSE)</f>
        <v>Massachusetts</v>
      </c>
      <c r="P3614" s="19" t="str">
        <f>VLOOKUP(Coffee_data[[#This Row],[Area Code]],Location!$B$1:$E$157,3,FALSE)</f>
        <v>East</v>
      </c>
      <c r="Q3614" s="19" t="str">
        <f>VLOOKUP(Coffee_data[[#This Row],[Area Code]],Location!$B$1:$E$157,4,FALSE)</f>
        <v>Major Market</v>
      </c>
      <c r="R3614" s="56" t="str">
        <f>HLOOKUP(Coffee_data[[#This Row],[ProductId]],Product!$B$4:$O$7,2,FALSE)</f>
        <v>Decaf</v>
      </c>
      <c r="S3614" s="56" t="str">
        <f>HLOOKUP(Coffee_data[[#This Row],[ProductId]],Product!$B$4:$O$7,3,FALSE)</f>
        <v>Herbal Tea</v>
      </c>
      <c r="T3614" s="56" t="str">
        <f>HLOOKUP(Coffee_data[[#This Row],[ProductId]],Product!$B$4:$O$7,4,FALSE)</f>
        <v>Lemon</v>
      </c>
    </row>
    <row r="3615" spans="1:20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41</v>
      </c>
      <c r="J3615">
        <v>40</v>
      </c>
      <c r="K3615">
        <v>59</v>
      </c>
      <c r="L3615">
        <v>617</v>
      </c>
      <c r="M3615">
        <v>11</v>
      </c>
      <c r="N3615" s="2">
        <v>42247</v>
      </c>
      <c r="O3615" s="19" t="str">
        <f>VLOOKUP(Coffee_data[[#This Row],[Area Code]],Location!$B$1:$E$157,2,FALSE)</f>
        <v>Massachusetts</v>
      </c>
      <c r="P3615" s="19" t="str">
        <f>VLOOKUP(Coffee_data[[#This Row],[Area Code]],Location!$B$1:$E$157,3,FALSE)</f>
        <v>East</v>
      </c>
      <c r="Q3615" s="19" t="str">
        <f>VLOOKUP(Coffee_data[[#This Row],[Area Code]],Location!$B$1:$E$157,4,FALSE)</f>
        <v>Major Market</v>
      </c>
      <c r="R3615" s="56" t="str">
        <f>HLOOKUP(Coffee_data[[#This Row],[ProductId]],Product!$B$4:$O$7,2,FALSE)</f>
        <v>Regular</v>
      </c>
      <c r="S3615" s="56" t="str">
        <f>HLOOKUP(Coffee_data[[#This Row],[ProductId]],Product!$B$4:$O$7,3,FALSE)</f>
        <v>Tea</v>
      </c>
      <c r="T3615" s="56" t="str">
        <f>HLOOKUP(Coffee_data[[#This Row],[ProductId]],Product!$B$4:$O$7,4,FALSE)</f>
        <v>Darjeeling</v>
      </c>
    </row>
    <row r="3616" spans="1:20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37</v>
      </c>
      <c r="L3616">
        <v>617</v>
      </c>
      <c r="M3616">
        <v>13</v>
      </c>
      <c r="N3616" s="2">
        <v>42247</v>
      </c>
      <c r="O3616" s="19" t="str">
        <f>VLOOKUP(Coffee_data[[#This Row],[Area Code]],Location!$B$1:$E$157,2,FALSE)</f>
        <v>Massachusetts</v>
      </c>
      <c r="P3616" s="19" t="str">
        <f>VLOOKUP(Coffee_data[[#This Row],[Area Code]],Location!$B$1:$E$157,3,FALSE)</f>
        <v>East</v>
      </c>
      <c r="Q3616" s="19" t="str">
        <f>VLOOKUP(Coffee_data[[#This Row],[Area Code]],Location!$B$1:$E$157,4,FALSE)</f>
        <v>Major Market</v>
      </c>
      <c r="R3616" s="56" t="str">
        <f>HLOOKUP(Coffee_data[[#This Row],[ProductId]],Product!$B$4:$O$7,2,FALSE)</f>
        <v>Regular</v>
      </c>
      <c r="S3616" s="56" t="str">
        <f>HLOOKUP(Coffee_data[[#This Row],[ProductId]],Product!$B$4:$O$7,3,FALSE)</f>
        <v>Tea</v>
      </c>
      <c r="T3616" s="56" t="str">
        <f>HLOOKUP(Coffee_data[[#This Row],[ProductId]],Product!$B$4:$O$7,4,FALSE)</f>
        <v>Green Tea</v>
      </c>
    </row>
    <row r="3617" spans="1:20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35</v>
      </c>
      <c r="J3617">
        <v>50</v>
      </c>
      <c r="K3617">
        <v>85</v>
      </c>
      <c r="L3617">
        <v>857</v>
      </c>
      <c r="M3617">
        <v>5</v>
      </c>
      <c r="N3617" s="2">
        <v>42247</v>
      </c>
      <c r="O3617" s="19" t="str">
        <f>VLOOKUP(Coffee_data[[#This Row],[Area Code]],Location!$B$1:$E$157,2,FALSE)</f>
        <v>Massachusetts</v>
      </c>
      <c r="P3617" s="19" t="str">
        <f>VLOOKUP(Coffee_data[[#This Row],[Area Code]],Location!$B$1:$E$157,3,FALSE)</f>
        <v>East</v>
      </c>
      <c r="Q3617" s="19" t="str">
        <f>VLOOKUP(Coffee_data[[#This Row],[Area Code]],Location!$B$1:$E$157,4,FALSE)</f>
        <v>Major Market</v>
      </c>
      <c r="R3617" s="56" t="str">
        <f>HLOOKUP(Coffee_data[[#This Row],[ProductId]],Product!$B$4:$O$7,2,FALSE)</f>
        <v>Regular</v>
      </c>
      <c r="S3617" s="56" t="str">
        <f>HLOOKUP(Coffee_data[[#This Row],[ProductId]],Product!$B$4:$O$7,3,FALSE)</f>
        <v>Espresso</v>
      </c>
      <c r="T3617" s="56" t="str">
        <f>HLOOKUP(Coffee_data[[#This Row],[ProductId]],Product!$B$4:$O$7,4,FALSE)</f>
        <v>Caffe Mocha</v>
      </c>
    </row>
    <row r="3618" spans="1:20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143</v>
      </c>
      <c r="J3618">
        <v>160</v>
      </c>
      <c r="K3618">
        <v>300</v>
      </c>
      <c r="L3618">
        <v>774</v>
      </c>
      <c r="M3618">
        <v>7</v>
      </c>
      <c r="N3618" s="2">
        <v>42247</v>
      </c>
      <c r="O3618" s="19" t="str">
        <f>VLOOKUP(Coffee_data[[#This Row],[Area Code]],Location!$B$1:$E$157,2,FALSE)</f>
        <v>Massachusetts</v>
      </c>
      <c r="P3618" s="19" t="str">
        <f>VLOOKUP(Coffee_data[[#This Row],[Area Code]],Location!$B$1:$E$157,3,FALSE)</f>
        <v>East</v>
      </c>
      <c r="Q3618" s="19" t="str">
        <f>VLOOKUP(Coffee_data[[#This Row],[Area Code]],Location!$B$1:$E$157,4,FALSE)</f>
        <v>Major Market</v>
      </c>
      <c r="R3618" s="56" t="str">
        <f>HLOOKUP(Coffee_data[[#This Row],[ProductId]],Product!$B$4:$O$7,2,FALSE)</f>
        <v>Regular</v>
      </c>
      <c r="S3618" s="56" t="str">
        <f>HLOOKUP(Coffee_data[[#This Row],[ProductId]],Product!$B$4:$O$7,3,FALSE)</f>
        <v>Espresso</v>
      </c>
      <c r="T3618" s="56" t="str">
        <f>HLOOKUP(Coffee_data[[#This Row],[ProductId]],Product!$B$4:$O$7,4,FALSE)</f>
        <v>Regular Espresso</v>
      </c>
    </row>
    <row r="3619" spans="1:20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42247</v>
      </c>
      <c r="O3619" s="19" t="str">
        <f>VLOOKUP(Coffee_data[[#This Row],[Area Code]],Location!$B$1:$E$157,2,FALSE)</f>
        <v>Massachusetts</v>
      </c>
      <c r="P3619" s="19" t="str">
        <f>VLOOKUP(Coffee_data[[#This Row],[Area Code]],Location!$B$1:$E$157,3,FALSE)</f>
        <v>East</v>
      </c>
      <c r="Q3619" s="19" t="str">
        <f>VLOOKUP(Coffee_data[[#This Row],[Area Code]],Location!$B$1:$E$157,4,FALSE)</f>
        <v>Major Market</v>
      </c>
      <c r="R3619" s="56" t="str">
        <f>HLOOKUP(Coffee_data[[#This Row],[ProductId]],Product!$B$4:$O$7,2,FALSE)</f>
        <v>Regular</v>
      </c>
      <c r="S3619" s="56" t="str">
        <f>HLOOKUP(Coffee_data[[#This Row],[ProductId]],Product!$B$4:$O$7,3,FALSE)</f>
        <v>Coffee</v>
      </c>
      <c r="T3619" s="56" t="str">
        <f>HLOOKUP(Coffee_data[[#This Row],[ProductId]],Product!$B$4:$O$7,4,FALSE)</f>
        <v>Columbian</v>
      </c>
    </row>
    <row r="3620" spans="1:20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39</v>
      </c>
      <c r="J3620">
        <v>40</v>
      </c>
      <c r="K3620">
        <v>70</v>
      </c>
      <c r="L3620">
        <v>603</v>
      </c>
      <c r="M3620">
        <v>9</v>
      </c>
      <c r="N3620" s="2">
        <v>42247</v>
      </c>
      <c r="O3620" s="19" t="str">
        <f>VLOOKUP(Coffee_data[[#This Row],[Area Code]],Location!$B$1:$E$157,2,FALSE)</f>
        <v>New Hampshire</v>
      </c>
      <c r="P3620" s="19" t="str">
        <f>VLOOKUP(Coffee_data[[#This Row],[Area Code]],Location!$B$1:$E$157,3,FALSE)</f>
        <v>East</v>
      </c>
      <c r="Q3620" s="19" t="str">
        <f>VLOOKUP(Coffee_data[[#This Row],[Area Code]],Location!$B$1:$E$157,4,FALSE)</f>
        <v>Small Market</v>
      </c>
      <c r="R3620" s="56" t="str">
        <f>HLOOKUP(Coffee_data[[#This Row],[ProductId]],Product!$B$4:$O$7,2,FALSE)</f>
        <v>Decaf</v>
      </c>
      <c r="S3620" s="56" t="str">
        <f>HLOOKUP(Coffee_data[[#This Row],[ProductId]],Product!$B$4:$O$7,3,FALSE)</f>
        <v>Herbal Tea</v>
      </c>
      <c r="T3620" s="56" t="str">
        <f>HLOOKUP(Coffee_data[[#This Row],[ProductId]],Product!$B$4:$O$7,4,FALSE)</f>
        <v>Lemon</v>
      </c>
    </row>
    <row r="3621" spans="1:20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61</v>
      </c>
      <c r="L3621">
        <v>603</v>
      </c>
      <c r="M3621">
        <v>11</v>
      </c>
      <c r="N3621" s="2">
        <v>42247</v>
      </c>
      <c r="O3621" s="19" t="str">
        <f>VLOOKUP(Coffee_data[[#This Row],[Area Code]],Location!$B$1:$E$157,2,FALSE)</f>
        <v>New Hampshire</v>
      </c>
      <c r="P3621" s="19" t="str">
        <f>VLOOKUP(Coffee_data[[#This Row],[Area Code]],Location!$B$1:$E$157,3,FALSE)</f>
        <v>East</v>
      </c>
      <c r="Q3621" s="19" t="str">
        <f>VLOOKUP(Coffee_data[[#This Row],[Area Code]],Location!$B$1:$E$157,4,FALSE)</f>
        <v>Small Market</v>
      </c>
      <c r="R3621" s="56" t="str">
        <f>HLOOKUP(Coffee_data[[#This Row],[ProductId]],Product!$B$4:$O$7,2,FALSE)</f>
        <v>Regular</v>
      </c>
      <c r="S3621" s="56" t="str">
        <f>HLOOKUP(Coffee_data[[#This Row],[ProductId]],Product!$B$4:$O$7,3,FALSE)</f>
        <v>Tea</v>
      </c>
      <c r="T3621" s="56" t="str">
        <f>HLOOKUP(Coffee_data[[#This Row],[ProductId]],Product!$B$4:$O$7,4,FALSE)</f>
        <v>Darjeeling</v>
      </c>
    </row>
    <row r="3622" spans="1:20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53</v>
      </c>
      <c r="L3622">
        <v>603</v>
      </c>
      <c r="M3622">
        <v>13</v>
      </c>
      <c r="N3622" s="2">
        <v>42247</v>
      </c>
      <c r="O3622" s="19" t="str">
        <f>VLOOKUP(Coffee_data[[#This Row],[Area Code]],Location!$B$1:$E$157,2,FALSE)</f>
        <v>New Hampshire</v>
      </c>
      <c r="P3622" s="19" t="str">
        <f>VLOOKUP(Coffee_data[[#This Row],[Area Code]],Location!$B$1:$E$157,3,FALSE)</f>
        <v>East</v>
      </c>
      <c r="Q3622" s="19" t="str">
        <f>VLOOKUP(Coffee_data[[#This Row],[Area Code]],Location!$B$1:$E$157,4,FALSE)</f>
        <v>Small Market</v>
      </c>
      <c r="R3622" s="56" t="str">
        <f>HLOOKUP(Coffee_data[[#This Row],[ProductId]],Product!$B$4:$O$7,2,FALSE)</f>
        <v>Regular</v>
      </c>
      <c r="S3622" s="56" t="str">
        <f>HLOOKUP(Coffee_data[[#This Row],[ProductId]],Product!$B$4:$O$7,3,FALSE)</f>
        <v>Tea</v>
      </c>
      <c r="T3622" s="56" t="str">
        <f>HLOOKUP(Coffee_data[[#This Row],[ProductId]],Product!$B$4:$O$7,4,FALSE)</f>
        <v>Green Tea</v>
      </c>
    </row>
    <row r="3623" spans="1:20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105</v>
      </c>
      <c r="L3623">
        <v>603</v>
      </c>
      <c r="M3623">
        <v>5</v>
      </c>
      <c r="N3623" s="2">
        <v>42247</v>
      </c>
      <c r="O3623" s="19" t="str">
        <f>VLOOKUP(Coffee_data[[#This Row],[Area Code]],Location!$B$1:$E$157,2,FALSE)</f>
        <v>New Hampshire</v>
      </c>
      <c r="P3623" s="19" t="str">
        <f>VLOOKUP(Coffee_data[[#This Row],[Area Code]],Location!$B$1:$E$157,3,FALSE)</f>
        <v>East</v>
      </c>
      <c r="Q3623" s="19" t="str">
        <f>VLOOKUP(Coffee_data[[#This Row],[Area Code]],Location!$B$1:$E$157,4,FALSE)</f>
        <v>Small Market</v>
      </c>
      <c r="R3623" s="56" t="str">
        <f>HLOOKUP(Coffee_data[[#This Row],[ProductId]],Product!$B$4:$O$7,2,FALSE)</f>
        <v>Regular</v>
      </c>
      <c r="S3623" s="56" t="str">
        <f>HLOOKUP(Coffee_data[[#This Row],[ProductId]],Product!$B$4:$O$7,3,FALSE)</f>
        <v>Espresso</v>
      </c>
      <c r="T3623" s="56" t="str">
        <f>HLOOKUP(Coffee_data[[#This Row],[ProductId]],Product!$B$4:$O$7,4,FALSE)</f>
        <v>Caffe Mocha</v>
      </c>
    </row>
    <row r="3624" spans="1:20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57</v>
      </c>
      <c r="L3624">
        <v>603</v>
      </c>
      <c r="M3624">
        <v>7</v>
      </c>
      <c r="N3624" s="2">
        <v>42247</v>
      </c>
      <c r="O3624" s="19" t="str">
        <f>VLOOKUP(Coffee_data[[#This Row],[Area Code]],Location!$B$1:$E$157,2,FALSE)</f>
        <v>New Hampshire</v>
      </c>
      <c r="P3624" s="19" t="str">
        <f>VLOOKUP(Coffee_data[[#This Row],[Area Code]],Location!$B$1:$E$157,3,FALSE)</f>
        <v>East</v>
      </c>
      <c r="Q3624" s="19" t="str">
        <f>VLOOKUP(Coffee_data[[#This Row],[Area Code]],Location!$B$1:$E$157,4,FALSE)</f>
        <v>Small Market</v>
      </c>
      <c r="R3624" s="56" t="str">
        <f>HLOOKUP(Coffee_data[[#This Row],[ProductId]],Product!$B$4:$O$7,2,FALSE)</f>
        <v>Regular</v>
      </c>
      <c r="S3624" s="56" t="str">
        <f>HLOOKUP(Coffee_data[[#This Row],[ProductId]],Product!$B$4:$O$7,3,FALSE)</f>
        <v>Espresso</v>
      </c>
      <c r="T3624" s="56" t="str">
        <f>HLOOKUP(Coffee_data[[#This Row],[ProductId]],Product!$B$4:$O$7,4,FALSE)</f>
        <v>Regular Espresso</v>
      </c>
    </row>
    <row r="3625" spans="1:20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39</v>
      </c>
      <c r="J3625">
        <v>70</v>
      </c>
      <c r="K3625">
        <v>111</v>
      </c>
      <c r="L3625">
        <v>603</v>
      </c>
      <c r="M3625">
        <v>1</v>
      </c>
      <c r="N3625" s="2">
        <v>42247</v>
      </c>
      <c r="O3625" s="19" t="str">
        <f>VLOOKUP(Coffee_data[[#This Row],[Area Code]],Location!$B$1:$E$157,2,FALSE)</f>
        <v>New Hampshire</v>
      </c>
      <c r="P3625" s="19" t="str">
        <f>VLOOKUP(Coffee_data[[#This Row],[Area Code]],Location!$B$1:$E$157,3,FALSE)</f>
        <v>East</v>
      </c>
      <c r="Q3625" s="19" t="str">
        <f>VLOOKUP(Coffee_data[[#This Row],[Area Code]],Location!$B$1:$E$157,4,FALSE)</f>
        <v>Small Market</v>
      </c>
      <c r="R3625" s="56" t="str">
        <f>HLOOKUP(Coffee_data[[#This Row],[ProductId]],Product!$B$4:$O$7,2,FALSE)</f>
        <v>Regular</v>
      </c>
      <c r="S3625" s="56" t="str">
        <f>HLOOKUP(Coffee_data[[#This Row],[ProductId]],Product!$B$4:$O$7,3,FALSE)</f>
        <v>Coffee</v>
      </c>
      <c r="T3625" s="56" t="str">
        <f>HLOOKUP(Coffee_data[[#This Row],[ProductId]],Product!$B$4:$O$7,4,FALSE)</f>
        <v>Amaretto</v>
      </c>
    </row>
    <row r="3626" spans="1:20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52</v>
      </c>
      <c r="J3626">
        <v>80</v>
      </c>
      <c r="K3626">
        <v>132</v>
      </c>
      <c r="L3626">
        <v>603</v>
      </c>
      <c r="M3626">
        <v>2</v>
      </c>
      <c r="N3626" s="2">
        <v>42247</v>
      </c>
      <c r="O3626" s="19" t="str">
        <f>VLOOKUP(Coffee_data[[#This Row],[Area Code]],Location!$B$1:$E$157,2,FALSE)</f>
        <v>New Hampshire</v>
      </c>
      <c r="P3626" s="19" t="str">
        <f>VLOOKUP(Coffee_data[[#This Row],[Area Code]],Location!$B$1:$E$157,3,FALSE)</f>
        <v>East</v>
      </c>
      <c r="Q3626" s="19" t="str">
        <f>VLOOKUP(Coffee_data[[#This Row],[Area Code]],Location!$B$1:$E$157,4,FALSE)</f>
        <v>Small Market</v>
      </c>
      <c r="R3626" s="56" t="str">
        <f>HLOOKUP(Coffee_data[[#This Row],[ProductId]],Product!$B$4:$O$7,2,FALSE)</f>
        <v>Regular</v>
      </c>
      <c r="S3626" s="56" t="str">
        <f>HLOOKUP(Coffee_data[[#This Row],[ProductId]],Product!$B$4:$O$7,3,FALSE)</f>
        <v>Coffee</v>
      </c>
      <c r="T3626" s="56" t="str">
        <f>HLOOKUP(Coffee_data[[#This Row],[ProductId]],Product!$B$4:$O$7,4,FALSE)</f>
        <v>Columbian</v>
      </c>
    </row>
    <row r="3627" spans="1:20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221</v>
      </c>
      <c r="J3627">
        <v>200</v>
      </c>
      <c r="K3627">
        <v>411</v>
      </c>
      <c r="L3627">
        <v>845</v>
      </c>
      <c r="M3627">
        <v>9</v>
      </c>
      <c r="N3627" s="2">
        <v>42247</v>
      </c>
      <c r="O3627" s="19" t="str">
        <f>VLOOKUP(Coffee_data[[#This Row],[Area Code]],Location!$B$1:$E$157,2,FALSE)</f>
        <v>New York</v>
      </c>
      <c r="P3627" s="19" t="str">
        <f>VLOOKUP(Coffee_data[[#This Row],[Area Code]],Location!$B$1:$E$157,3,FALSE)</f>
        <v>East</v>
      </c>
      <c r="Q3627" s="19" t="str">
        <f>VLOOKUP(Coffee_data[[#This Row],[Area Code]],Location!$B$1:$E$157,4,FALSE)</f>
        <v>Major Market</v>
      </c>
      <c r="R3627" s="56" t="str">
        <f>HLOOKUP(Coffee_data[[#This Row],[ProductId]],Product!$B$4:$O$7,2,FALSE)</f>
        <v>Decaf</v>
      </c>
      <c r="S3627" s="56" t="str">
        <f>HLOOKUP(Coffee_data[[#This Row],[ProductId]],Product!$B$4:$O$7,3,FALSE)</f>
        <v>Herbal Tea</v>
      </c>
      <c r="T3627" s="56" t="str">
        <f>HLOOKUP(Coffee_data[[#This Row],[ProductId]],Product!$B$4:$O$7,4,FALSE)</f>
        <v>Lemon</v>
      </c>
    </row>
    <row r="3628" spans="1:20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42247</v>
      </c>
      <c r="O3628" s="19" t="str">
        <f>VLOOKUP(Coffee_data[[#This Row],[Area Code]],Location!$B$1:$E$157,2,FALSE)</f>
        <v>New York</v>
      </c>
      <c r="P3628" s="19" t="str">
        <f>VLOOKUP(Coffee_data[[#This Row],[Area Code]],Location!$B$1:$E$157,3,FALSE)</f>
        <v>East</v>
      </c>
      <c r="Q3628" s="19" t="str">
        <f>VLOOKUP(Coffee_data[[#This Row],[Area Code]],Location!$B$1:$E$157,4,FALSE)</f>
        <v>Major Market</v>
      </c>
      <c r="R3628" s="56" t="str">
        <f>HLOOKUP(Coffee_data[[#This Row],[ProductId]],Product!$B$4:$O$7,2,FALSE)</f>
        <v>Decaf</v>
      </c>
      <c r="S3628" s="56" t="str">
        <f>HLOOKUP(Coffee_data[[#This Row],[ProductId]],Product!$B$4:$O$7,3,FALSE)</f>
        <v>Herbal Tea</v>
      </c>
      <c r="T3628" s="56" t="str">
        <f>HLOOKUP(Coffee_data[[#This Row],[ProductId]],Product!$B$4:$O$7,4,FALSE)</f>
        <v>Mint</v>
      </c>
    </row>
    <row r="3629" spans="1:20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142</v>
      </c>
      <c r="J3629">
        <v>160</v>
      </c>
      <c r="K3629">
        <v>249</v>
      </c>
      <c r="L3629">
        <v>845</v>
      </c>
      <c r="M3629">
        <v>11</v>
      </c>
      <c r="N3629" s="2">
        <v>42247</v>
      </c>
      <c r="O3629" s="19" t="str">
        <f>VLOOKUP(Coffee_data[[#This Row],[Area Code]],Location!$B$1:$E$157,2,FALSE)</f>
        <v>New York</v>
      </c>
      <c r="P3629" s="19" t="str">
        <f>VLOOKUP(Coffee_data[[#This Row],[Area Code]],Location!$B$1:$E$157,3,FALSE)</f>
        <v>East</v>
      </c>
      <c r="Q3629" s="19" t="str">
        <f>VLOOKUP(Coffee_data[[#This Row],[Area Code]],Location!$B$1:$E$157,4,FALSE)</f>
        <v>Major Market</v>
      </c>
      <c r="R3629" s="56" t="str">
        <f>HLOOKUP(Coffee_data[[#This Row],[ProductId]],Product!$B$4:$O$7,2,FALSE)</f>
        <v>Regular</v>
      </c>
      <c r="S3629" s="56" t="str">
        <f>HLOOKUP(Coffee_data[[#This Row],[ProductId]],Product!$B$4:$O$7,3,FALSE)</f>
        <v>Tea</v>
      </c>
      <c r="T3629" s="56" t="str">
        <f>HLOOKUP(Coffee_data[[#This Row],[ProductId]],Product!$B$4:$O$7,4,FALSE)</f>
        <v>Darjeeling</v>
      </c>
    </row>
    <row r="3630" spans="1:20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133</v>
      </c>
      <c r="J3630">
        <v>190</v>
      </c>
      <c r="K3630">
        <v>308</v>
      </c>
      <c r="L3630">
        <v>518</v>
      </c>
      <c r="M3630">
        <v>12</v>
      </c>
      <c r="N3630" s="2">
        <v>42247</v>
      </c>
      <c r="O3630" s="19" t="str">
        <f>VLOOKUP(Coffee_data[[#This Row],[Area Code]],Location!$B$1:$E$157,2,FALSE)</f>
        <v>New York</v>
      </c>
      <c r="P3630" s="19" t="str">
        <f>VLOOKUP(Coffee_data[[#This Row],[Area Code]],Location!$B$1:$E$157,3,FALSE)</f>
        <v>East</v>
      </c>
      <c r="Q3630" s="19" t="str">
        <f>VLOOKUP(Coffee_data[[#This Row],[Area Code]],Location!$B$1:$E$157,4,FALSE)</f>
        <v>Major Market</v>
      </c>
      <c r="R3630" s="56" t="str">
        <f>HLOOKUP(Coffee_data[[#This Row],[ProductId]],Product!$B$4:$O$7,2,FALSE)</f>
        <v>Regular</v>
      </c>
      <c r="S3630" s="56" t="str">
        <f>HLOOKUP(Coffee_data[[#This Row],[ProductId]],Product!$B$4:$O$7,3,FALSE)</f>
        <v>Tea</v>
      </c>
      <c r="T3630" s="56" t="str">
        <f>HLOOKUP(Coffee_data[[#This Row],[ProductId]],Product!$B$4:$O$7,4,FALSE)</f>
        <v>Earl Grey</v>
      </c>
    </row>
    <row r="3631" spans="1:20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93</v>
      </c>
      <c r="J3631">
        <v>130</v>
      </c>
      <c r="K3631">
        <v>197</v>
      </c>
      <c r="L3631">
        <v>718</v>
      </c>
      <c r="M3631">
        <v>13</v>
      </c>
      <c r="N3631" s="2">
        <v>42247</v>
      </c>
      <c r="O3631" s="19" t="str">
        <f>VLOOKUP(Coffee_data[[#This Row],[Area Code]],Location!$B$1:$E$157,2,FALSE)</f>
        <v>New York</v>
      </c>
      <c r="P3631" s="19" t="str">
        <f>VLOOKUP(Coffee_data[[#This Row],[Area Code]],Location!$B$1:$E$157,3,FALSE)</f>
        <v>East</v>
      </c>
      <c r="Q3631" s="19" t="str">
        <f>VLOOKUP(Coffee_data[[#This Row],[Area Code]],Location!$B$1:$E$157,4,FALSE)</f>
        <v>Major Market</v>
      </c>
      <c r="R3631" s="56" t="str">
        <f>HLOOKUP(Coffee_data[[#This Row],[ProductId]],Product!$B$4:$O$7,2,FALSE)</f>
        <v>Regular</v>
      </c>
      <c r="S3631" s="56" t="str">
        <f>HLOOKUP(Coffee_data[[#This Row],[ProductId]],Product!$B$4:$O$7,3,FALSE)</f>
        <v>Tea</v>
      </c>
      <c r="T3631" s="56" t="str">
        <f>HLOOKUP(Coffee_data[[#This Row],[ProductId]],Product!$B$4:$O$7,4,FALSE)</f>
        <v>Green Tea</v>
      </c>
    </row>
    <row r="3632" spans="1:20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158</v>
      </c>
      <c r="J3632">
        <v>-50</v>
      </c>
      <c r="K3632">
        <v>65</v>
      </c>
      <c r="L3632">
        <v>518</v>
      </c>
      <c r="M3632">
        <v>5</v>
      </c>
      <c r="N3632" s="2">
        <v>42247</v>
      </c>
      <c r="O3632" s="19" t="str">
        <f>VLOOKUP(Coffee_data[[#This Row],[Area Code]],Location!$B$1:$E$157,2,FALSE)</f>
        <v>New York</v>
      </c>
      <c r="P3632" s="19" t="str">
        <f>VLOOKUP(Coffee_data[[#This Row],[Area Code]],Location!$B$1:$E$157,3,FALSE)</f>
        <v>East</v>
      </c>
      <c r="Q3632" s="19" t="str">
        <f>VLOOKUP(Coffee_data[[#This Row],[Area Code]],Location!$B$1:$E$157,4,FALSE)</f>
        <v>Major Market</v>
      </c>
      <c r="R3632" s="56" t="str">
        <f>HLOOKUP(Coffee_data[[#This Row],[ProductId]],Product!$B$4:$O$7,2,FALSE)</f>
        <v>Regular</v>
      </c>
      <c r="S3632" s="56" t="str">
        <f>HLOOKUP(Coffee_data[[#This Row],[ProductId]],Product!$B$4:$O$7,3,FALSE)</f>
        <v>Espresso</v>
      </c>
      <c r="T3632" s="56" t="str">
        <f>HLOOKUP(Coffee_data[[#This Row],[ProductId]],Product!$B$4:$O$7,4,FALSE)</f>
        <v>Caffe Mocha</v>
      </c>
    </row>
    <row r="3633" spans="1:20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42247</v>
      </c>
      <c r="O3633" s="19" t="str">
        <f>VLOOKUP(Coffee_data[[#This Row],[Area Code]],Location!$B$1:$E$157,2,FALSE)</f>
        <v>New York</v>
      </c>
      <c r="P3633" s="19" t="str">
        <f>VLOOKUP(Coffee_data[[#This Row],[Area Code]],Location!$B$1:$E$157,3,FALSE)</f>
        <v>East</v>
      </c>
      <c r="Q3633" s="19" t="str">
        <f>VLOOKUP(Coffee_data[[#This Row],[Area Code]],Location!$B$1:$E$157,4,FALSE)</f>
        <v>Major Market</v>
      </c>
      <c r="R3633" s="56" t="str">
        <f>HLOOKUP(Coffee_data[[#This Row],[ProductId]],Product!$B$4:$O$7,2,FALSE)</f>
        <v>Regular</v>
      </c>
      <c r="S3633" s="56" t="str">
        <f>HLOOKUP(Coffee_data[[#This Row],[ProductId]],Product!$B$4:$O$7,3,FALSE)</f>
        <v>Espresso</v>
      </c>
      <c r="T3633" s="56" t="str">
        <f>HLOOKUP(Coffee_data[[#This Row],[ProductId]],Product!$B$4:$O$7,4,FALSE)</f>
        <v>Regular Espresso</v>
      </c>
    </row>
    <row r="3634" spans="1:20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225</v>
      </c>
      <c r="J3634">
        <v>450</v>
      </c>
      <c r="K3634">
        <v>752</v>
      </c>
      <c r="L3634">
        <v>516</v>
      </c>
      <c r="M3634">
        <v>2</v>
      </c>
      <c r="N3634" s="2">
        <v>42247</v>
      </c>
      <c r="O3634" s="19" t="str">
        <f>VLOOKUP(Coffee_data[[#This Row],[Area Code]],Location!$B$1:$E$157,2,FALSE)</f>
        <v>New York</v>
      </c>
      <c r="P3634" s="19" t="str">
        <f>VLOOKUP(Coffee_data[[#This Row],[Area Code]],Location!$B$1:$E$157,3,FALSE)</f>
        <v>East</v>
      </c>
      <c r="Q3634" s="19" t="str">
        <f>VLOOKUP(Coffee_data[[#This Row],[Area Code]],Location!$B$1:$E$157,4,FALSE)</f>
        <v>Major Market</v>
      </c>
      <c r="R3634" s="56" t="str">
        <f>HLOOKUP(Coffee_data[[#This Row],[ProductId]],Product!$B$4:$O$7,2,FALSE)</f>
        <v>Regular</v>
      </c>
      <c r="S3634" s="56" t="str">
        <f>HLOOKUP(Coffee_data[[#This Row],[ProductId]],Product!$B$4:$O$7,3,FALSE)</f>
        <v>Coffee</v>
      </c>
      <c r="T3634" s="56" t="str">
        <f>HLOOKUP(Coffee_data[[#This Row],[ProductId]],Product!$B$4:$O$7,4,FALSE)</f>
        <v>Columbian</v>
      </c>
    </row>
    <row r="3635" spans="1:20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52</v>
      </c>
      <c r="J3635">
        <v>90</v>
      </c>
      <c r="K3635">
        <v>150</v>
      </c>
      <c r="L3635">
        <v>337</v>
      </c>
      <c r="M3635">
        <v>8</v>
      </c>
      <c r="N3635" s="2">
        <v>42247</v>
      </c>
      <c r="O3635" s="19" t="str">
        <f>VLOOKUP(Coffee_data[[#This Row],[Area Code]],Location!$B$1:$E$157,2,FALSE)</f>
        <v>Louisiana</v>
      </c>
      <c r="P3635" s="19" t="str">
        <f>VLOOKUP(Coffee_data[[#This Row],[Area Code]],Location!$B$1:$E$157,3,FALSE)</f>
        <v>South</v>
      </c>
      <c r="Q3635" s="19" t="str">
        <f>VLOOKUP(Coffee_data[[#This Row],[Area Code]],Location!$B$1:$E$157,4,FALSE)</f>
        <v>Small Market</v>
      </c>
      <c r="R3635" s="56" t="str">
        <f>HLOOKUP(Coffee_data[[#This Row],[ProductId]],Product!$B$4:$O$7,2,FALSE)</f>
        <v>Decaf</v>
      </c>
      <c r="S3635" s="56" t="str">
        <f>HLOOKUP(Coffee_data[[#This Row],[ProductId]],Product!$B$4:$O$7,3,FALSE)</f>
        <v>Herbal Tea</v>
      </c>
      <c r="T3635" s="56" t="str">
        <f>HLOOKUP(Coffee_data[[#This Row],[ProductId]],Product!$B$4:$O$7,4,FALSE)</f>
        <v>Chamomile</v>
      </c>
    </row>
    <row r="3636" spans="1:20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69</v>
      </c>
      <c r="J3636">
        <v>80</v>
      </c>
      <c r="K3636">
        <v>131</v>
      </c>
      <c r="L3636">
        <v>985</v>
      </c>
      <c r="M3636">
        <v>9</v>
      </c>
      <c r="N3636" s="2">
        <v>42247</v>
      </c>
      <c r="O3636" s="19" t="str">
        <f>VLOOKUP(Coffee_data[[#This Row],[Area Code]],Location!$B$1:$E$157,2,FALSE)</f>
        <v>Louisiana</v>
      </c>
      <c r="P3636" s="19" t="str">
        <f>VLOOKUP(Coffee_data[[#This Row],[Area Code]],Location!$B$1:$E$157,3,FALSE)</f>
        <v>South</v>
      </c>
      <c r="Q3636" s="19" t="str">
        <f>VLOOKUP(Coffee_data[[#This Row],[Area Code]],Location!$B$1:$E$157,4,FALSE)</f>
        <v>Small Market</v>
      </c>
      <c r="R3636" s="56" t="str">
        <f>HLOOKUP(Coffee_data[[#This Row],[ProductId]],Product!$B$4:$O$7,2,FALSE)</f>
        <v>Decaf</v>
      </c>
      <c r="S3636" s="56" t="str">
        <f>HLOOKUP(Coffee_data[[#This Row],[ProductId]],Product!$B$4:$O$7,3,FALSE)</f>
        <v>Herbal Tea</v>
      </c>
      <c r="T3636" s="56" t="str">
        <f>HLOOKUP(Coffee_data[[#This Row],[ProductId]],Product!$B$4:$O$7,4,FALSE)</f>
        <v>Lemon</v>
      </c>
    </row>
    <row r="3637" spans="1:20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62</v>
      </c>
      <c r="J3637">
        <v>80</v>
      </c>
      <c r="K3637">
        <v>138</v>
      </c>
      <c r="L3637">
        <v>318</v>
      </c>
      <c r="M3637">
        <v>2</v>
      </c>
      <c r="N3637" s="2">
        <v>42247</v>
      </c>
      <c r="O3637" s="19" t="str">
        <f>VLOOKUP(Coffee_data[[#This Row],[Area Code]],Location!$B$1:$E$157,2,FALSE)</f>
        <v>Louisiana</v>
      </c>
      <c r="P3637" s="19" t="str">
        <f>VLOOKUP(Coffee_data[[#This Row],[Area Code]],Location!$B$1:$E$157,3,FALSE)</f>
        <v>South</v>
      </c>
      <c r="Q3637" s="19" t="str">
        <f>VLOOKUP(Coffee_data[[#This Row],[Area Code]],Location!$B$1:$E$157,4,FALSE)</f>
        <v>Small Market</v>
      </c>
      <c r="R3637" s="56" t="str">
        <f>HLOOKUP(Coffee_data[[#This Row],[ProductId]],Product!$B$4:$O$7,2,FALSE)</f>
        <v>Regular</v>
      </c>
      <c r="S3637" s="56" t="str">
        <f>HLOOKUP(Coffee_data[[#This Row],[ProductId]],Product!$B$4:$O$7,3,FALSE)</f>
        <v>Coffee</v>
      </c>
      <c r="T3637" s="56" t="str">
        <f>HLOOKUP(Coffee_data[[#This Row],[ProductId]],Product!$B$4:$O$7,4,FALSE)</f>
        <v>Columbian</v>
      </c>
    </row>
    <row r="3638" spans="1:20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57</v>
      </c>
      <c r="J3638">
        <v>90</v>
      </c>
      <c r="K3638">
        <v>147</v>
      </c>
      <c r="L3638">
        <v>504</v>
      </c>
      <c r="M3638">
        <v>3</v>
      </c>
      <c r="N3638" s="2">
        <v>42247</v>
      </c>
      <c r="O3638" s="19" t="str">
        <f>VLOOKUP(Coffee_data[[#This Row],[Area Code]],Location!$B$1:$E$157,2,FALSE)</f>
        <v>Louisiana</v>
      </c>
      <c r="P3638" s="19" t="str">
        <f>VLOOKUP(Coffee_data[[#This Row],[Area Code]],Location!$B$1:$E$157,3,FALSE)</f>
        <v>South</v>
      </c>
      <c r="Q3638" s="19" t="str">
        <f>VLOOKUP(Coffee_data[[#This Row],[Area Code]],Location!$B$1:$E$157,4,FALSE)</f>
        <v>Small Market</v>
      </c>
      <c r="R3638" s="56" t="str">
        <f>HLOOKUP(Coffee_data[[#This Row],[ProductId]],Product!$B$4:$O$7,2,FALSE)</f>
        <v>Decaf</v>
      </c>
      <c r="S3638" s="56" t="str">
        <f>HLOOKUP(Coffee_data[[#This Row],[ProductId]],Product!$B$4:$O$7,3,FALSE)</f>
        <v>Coffee</v>
      </c>
      <c r="T3638" s="56" t="str">
        <f>HLOOKUP(Coffee_data[[#This Row],[ProductId]],Product!$B$4:$O$7,4,FALSE)</f>
        <v>Decaf Irish Cream</v>
      </c>
    </row>
    <row r="3639" spans="1:20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116</v>
      </c>
      <c r="L3639">
        <v>318</v>
      </c>
      <c r="M3639">
        <v>4</v>
      </c>
      <c r="N3639" s="2">
        <v>42247</v>
      </c>
      <c r="O3639" s="19" t="str">
        <f>VLOOKUP(Coffee_data[[#This Row],[Area Code]],Location!$B$1:$E$157,2,FALSE)</f>
        <v>Louisiana</v>
      </c>
      <c r="P3639" s="19" t="str">
        <f>VLOOKUP(Coffee_data[[#This Row],[Area Code]],Location!$B$1:$E$157,3,FALSE)</f>
        <v>South</v>
      </c>
      <c r="Q3639" s="19" t="str">
        <f>VLOOKUP(Coffee_data[[#This Row],[Area Code]],Location!$B$1:$E$157,4,FALSE)</f>
        <v>Small Market</v>
      </c>
      <c r="R3639" s="56" t="str">
        <f>HLOOKUP(Coffee_data[[#This Row],[ProductId]],Product!$B$4:$O$7,2,FALSE)</f>
        <v>Regular</v>
      </c>
      <c r="S3639" s="56" t="str">
        <f>HLOOKUP(Coffee_data[[#This Row],[ProductId]],Product!$B$4:$O$7,3,FALSE)</f>
        <v>Espresso</v>
      </c>
      <c r="T3639" s="56" t="str">
        <f>HLOOKUP(Coffee_data[[#This Row],[ProductId]],Product!$B$4:$O$7,4,FALSE)</f>
        <v>Caffe Latte</v>
      </c>
    </row>
    <row r="3640" spans="1:20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35</v>
      </c>
      <c r="J3640">
        <v>80</v>
      </c>
      <c r="K3640">
        <v>115</v>
      </c>
      <c r="L3640">
        <v>337</v>
      </c>
      <c r="M3640">
        <v>5</v>
      </c>
      <c r="N3640" s="2">
        <v>42247</v>
      </c>
      <c r="O3640" s="19" t="str">
        <f>VLOOKUP(Coffee_data[[#This Row],[Area Code]],Location!$B$1:$E$157,2,FALSE)</f>
        <v>Louisiana</v>
      </c>
      <c r="P3640" s="19" t="str">
        <f>VLOOKUP(Coffee_data[[#This Row],[Area Code]],Location!$B$1:$E$157,3,FALSE)</f>
        <v>South</v>
      </c>
      <c r="Q3640" s="19" t="str">
        <f>VLOOKUP(Coffee_data[[#This Row],[Area Code]],Location!$B$1:$E$157,4,FALSE)</f>
        <v>Small Market</v>
      </c>
      <c r="R3640" s="56" t="str">
        <f>HLOOKUP(Coffee_data[[#This Row],[ProductId]],Product!$B$4:$O$7,2,FALSE)</f>
        <v>Regular</v>
      </c>
      <c r="S3640" s="56" t="str">
        <f>HLOOKUP(Coffee_data[[#This Row],[ProductId]],Product!$B$4:$O$7,3,FALSE)</f>
        <v>Espresso</v>
      </c>
      <c r="T3640" s="56" t="str">
        <f>HLOOKUP(Coffee_data[[#This Row],[ProductId]],Product!$B$4:$O$7,4,FALSE)</f>
        <v>Caffe Mocha</v>
      </c>
    </row>
    <row r="3641" spans="1:20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24</v>
      </c>
      <c r="J3641">
        <v>60</v>
      </c>
      <c r="K3641">
        <v>90</v>
      </c>
      <c r="L3641">
        <v>337</v>
      </c>
      <c r="M3641">
        <v>6</v>
      </c>
      <c r="N3641" s="2">
        <v>42247</v>
      </c>
      <c r="O3641" s="19" t="str">
        <f>VLOOKUP(Coffee_data[[#This Row],[Area Code]],Location!$B$1:$E$157,2,FALSE)</f>
        <v>Louisiana</v>
      </c>
      <c r="P3641" s="19" t="str">
        <f>VLOOKUP(Coffee_data[[#This Row],[Area Code]],Location!$B$1:$E$157,3,FALSE)</f>
        <v>South</v>
      </c>
      <c r="Q3641" s="19" t="str">
        <f>VLOOKUP(Coffee_data[[#This Row],[Area Code]],Location!$B$1:$E$157,4,FALSE)</f>
        <v>Small Market</v>
      </c>
      <c r="R3641" s="56" t="str">
        <f>HLOOKUP(Coffee_data[[#This Row],[ProductId]],Product!$B$4:$O$7,2,FALSE)</f>
        <v>Decaf</v>
      </c>
      <c r="S3641" s="56" t="str">
        <f>HLOOKUP(Coffee_data[[#This Row],[ProductId]],Product!$B$4:$O$7,3,FALSE)</f>
        <v>Espresso</v>
      </c>
      <c r="T3641" s="56" t="str">
        <f>HLOOKUP(Coffee_data[[#This Row],[ProductId]],Product!$B$4:$O$7,4,FALSE)</f>
        <v>Decaf Espresso</v>
      </c>
    </row>
    <row r="3642" spans="1:20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32</v>
      </c>
      <c r="L3642">
        <v>505</v>
      </c>
      <c r="M3642">
        <v>8</v>
      </c>
      <c r="N3642" s="2">
        <v>42247</v>
      </c>
      <c r="O3642" s="19" t="str">
        <f>VLOOKUP(Coffee_data[[#This Row],[Area Code]],Location!$B$1:$E$157,2,FALSE)</f>
        <v>New Mexico</v>
      </c>
      <c r="P3642" s="19" t="str">
        <f>VLOOKUP(Coffee_data[[#This Row],[Area Code]],Location!$B$1:$E$157,3,FALSE)</f>
        <v>South</v>
      </c>
      <c r="Q3642" s="19" t="str">
        <f>VLOOKUP(Coffee_data[[#This Row],[Area Code]],Location!$B$1:$E$157,4,FALSE)</f>
        <v>Small Market</v>
      </c>
      <c r="R3642" s="56" t="str">
        <f>HLOOKUP(Coffee_data[[#This Row],[ProductId]],Product!$B$4:$O$7,2,FALSE)</f>
        <v>Decaf</v>
      </c>
      <c r="S3642" s="56" t="str">
        <f>HLOOKUP(Coffee_data[[#This Row],[ProductId]],Product!$B$4:$O$7,3,FALSE)</f>
        <v>Herbal Tea</v>
      </c>
      <c r="T3642" s="56" t="str">
        <f>HLOOKUP(Coffee_data[[#This Row],[ProductId]],Product!$B$4:$O$7,4,FALSE)</f>
        <v>Chamomile</v>
      </c>
    </row>
    <row r="3643" spans="1:20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39</v>
      </c>
      <c r="J3643">
        <v>40</v>
      </c>
      <c r="K3643">
        <v>79</v>
      </c>
      <c r="L3643">
        <v>505</v>
      </c>
      <c r="M3643">
        <v>9</v>
      </c>
      <c r="N3643" s="2">
        <v>42247</v>
      </c>
      <c r="O3643" s="19" t="str">
        <f>VLOOKUP(Coffee_data[[#This Row],[Area Code]],Location!$B$1:$E$157,2,FALSE)</f>
        <v>New Mexico</v>
      </c>
      <c r="P3643" s="19" t="str">
        <f>VLOOKUP(Coffee_data[[#This Row],[Area Code]],Location!$B$1:$E$157,3,FALSE)</f>
        <v>South</v>
      </c>
      <c r="Q3643" s="19" t="str">
        <f>VLOOKUP(Coffee_data[[#This Row],[Area Code]],Location!$B$1:$E$157,4,FALSE)</f>
        <v>Small Market</v>
      </c>
      <c r="R3643" s="56" t="str">
        <f>HLOOKUP(Coffee_data[[#This Row],[ProductId]],Product!$B$4:$O$7,2,FALSE)</f>
        <v>Decaf</v>
      </c>
      <c r="S3643" s="56" t="str">
        <f>HLOOKUP(Coffee_data[[#This Row],[ProductId]],Product!$B$4:$O$7,3,FALSE)</f>
        <v>Herbal Tea</v>
      </c>
      <c r="T3643" s="56" t="str">
        <f>HLOOKUP(Coffee_data[[#This Row],[ProductId]],Product!$B$4:$O$7,4,FALSE)</f>
        <v>Lemon</v>
      </c>
    </row>
    <row r="3644" spans="1:20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168</v>
      </c>
      <c r="L3644">
        <v>505</v>
      </c>
      <c r="M3644">
        <v>2</v>
      </c>
      <c r="N3644" s="2">
        <v>42247</v>
      </c>
      <c r="O3644" s="19" t="str">
        <f>VLOOKUP(Coffee_data[[#This Row],[Area Code]],Location!$B$1:$E$157,2,FALSE)</f>
        <v>New Mexico</v>
      </c>
      <c r="P3644" s="19" t="str">
        <f>VLOOKUP(Coffee_data[[#This Row],[Area Code]],Location!$B$1:$E$157,3,FALSE)</f>
        <v>South</v>
      </c>
      <c r="Q3644" s="19" t="str">
        <f>VLOOKUP(Coffee_data[[#This Row],[Area Code]],Location!$B$1:$E$157,4,FALSE)</f>
        <v>Small Market</v>
      </c>
      <c r="R3644" s="56" t="str">
        <f>HLOOKUP(Coffee_data[[#This Row],[ProductId]],Product!$B$4:$O$7,2,FALSE)</f>
        <v>Regular</v>
      </c>
      <c r="S3644" s="56" t="str">
        <f>HLOOKUP(Coffee_data[[#This Row],[ProductId]],Product!$B$4:$O$7,3,FALSE)</f>
        <v>Coffee</v>
      </c>
      <c r="T3644" s="56" t="str">
        <f>HLOOKUP(Coffee_data[[#This Row],[ProductId]],Product!$B$4:$O$7,4,FALSE)</f>
        <v>Columbian</v>
      </c>
    </row>
    <row r="3645" spans="1:20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102</v>
      </c>
      <c r="J3645">
        <v>10</v>
      </c>
      <c r="K3645">
        <v>143</v>
      </c>
      <c r="L3645">
        <v>505</v>
      </c>
      <c r="M3645">
        <v>3</v>
      </c>
      <c r="N3645" s="2">
        <v>42247</v>
      </c>
      <c r="O3645" s="19" t="str">
        <f>VLOOKUP(Coffee_data[[#This Row],[Area Code]],Location!$B$1:$E$157,2,FALSE)</f>
        <v>New Mexico</v>
      </c>
      <c r="P3645" s="19" t="str">
        <f>VLOOKUP(Coffee_data[[#This Row],[Area Code]],Location!$B$1:$E$157,3,FALSE)</f>
        <v>South</v>
      </c>
      <c r="Q3645" s="19" t="str">
        <f>VLOOKUP(Coffee_data[[#This Row],[Area Code]],Location!$B$1:$E$157,4,FALSE)</f>
        <v>Small Market</v>
      </c>
      <c r="R3645" s="56" t="str">
        <f>HLOOKUP(Coffee_data[[#This Row],[ProductId]],Product!$B$4:$O$7,2,FALSE)</f>
        <v>Decaf</v>
      </c>
      <c r="S3645" s="56" t="str">
        <f>HLOOKUP(Coffee_data[[#This Row],[ProductId]],Product!$B$4:$O$7,3,FALSE)</f>
        <v>Coffee</v>
      </c>
      <c r="T3645" s="56" t="str">
        <f>HLOOKUP(Coffee_data[[#This Row],[ProductId]],Product!$B$4:$O$7,4,FALSE)</f>
        <v>Decaf Irish Cream</v>
      </c>
    </row>
    <row r="3646" spans="1:20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44</v>
      </c>
      <c r="L3646">
        <v>505</v>
      </c>
      <c r="M3646">
        <v>4</v>
      </c>
      <c r="N3646" s="2">
        <v>42247</v>
      </c>
      <c r="O3646" s="19" t="str">
        <f>VLOOKUP(Coffee_data[[#This Row],[Area Code]],Location!$B$1:$E$157,2,FALSE)</f>
        <v>New Mexico</v>
      </c>
      <c r="P3646" s="19" t="str">
        <f>VLOOKUP(Coffee_data[[#This Row],[Area Code]],Location!$B$1:$E$157,3,FALSE)</f>
        <v>South</v>
      </c>
      <c r="Q3646" s="19" t="str">
        <f>VLOOKUP(Coffee_data[[#This Row],[Area Code]],Location!$B$1:$E$157,4,FALSE)</f>
        <v>Small Market</v>
      </c>
      <c r="R3646" s="56" t="str">
        <f>HLOOKUP(Coffee_data[[#This Row],[ProductId]],Product!$B$4:$O$7,2,FALSE)</f>
        <v>Regular</v>
      </c>
      <c r="S3646" s="56" t="str">
        <f>HLOOKUP(Coffee_data[[#This Row],[ProductId]],Product!$B$4:$O$7,3,FALSE)</f>
        <v>Espresso</v>
      </c>
      <c r="T3646" s="56" t="str">
        <f>HLOOKUP(Coffee_data[[#This Row],[ProductId]],Product!$B$4:$O$7,4,FALSE)</f>
        <v>Caffe Latte</v>
      </c>
    </row>
    <row r="3647" spans="1:20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25</v>
      </c>
      <c r="J3647">
        <v>60</v>
      </c>
      <c r="K3647">
        <v>95</v>
      </c>
      <c r="L3647">
        <v>505</v>
      </c>
      <c r="M3647">
        <v>5</v>
      </c>
      <c r="N3647" s="2">
        <v>42247</v>
      </c>
      <c r="O3647" s="19" t="str">
        <f>VLOOKUP(Coffee_data[[#This Row],[Area Code]],Location!$B$1:$E$157,2,FALSE)</f>
        <v>New Mexico</v>
      </c>
      <c r="P3647" s="19" t="str">
        <f>VLOOKUP(Coffee_data[[#This Row],[Area Code]],Location!$B$1:$E$157,3,FALSE)</f>
        <v>South</v>
      </c>
      <c r="Q3647" s="19" t="str">
        <f>VLOOKUP(Coffee_data[[#This Row],[Area Code]],Location!$B$1:$E$157,4,FALSE)</f>
        <v>Small Market</v>
      </c>
      <c r="R3647" s="56" t="str">
        <f>HLOOKUP(Coffee_data[[#This Row],[ProductId]],Product!$B$4:$O$7,2,FALSE)</f>
        <v>Regular</v>
      </c>
      <c r="S3647" s="56" t="str">
        <f>HLOOKUP(Coffee_data[[#This Row],[ProductId]],Product!$B$4:$O$7,3,FALSE)</f>
        <v>Espresso</v>
      </c>
      <c r="T3647" s="56" t="str">
        <f>HLOOKUP(Coffee_data[[#This Row],[ProductId]],Product!$B$4:$O$7,4,FALSE)</f>
        <v>Caffe Mocha</v>
      </c>
    </row>
    <row r="3648" spans="1:20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64</v>
      </c>
      <c r="L3648">
        <v>505</v>
      </c>
      <c r="M3648">
        <v>6</v>
      </c>
      <c r="N3648" s="2">
        <v>42247</v>
      </c>
      <c r="O3648" s="19" t="str">
        <f>VLOOKUP(Coffee_data[[#This Row],[Area Code]],Location!$B$1:$E$157,2,FALSE)</f>
        <v>New Mexico</v>
      </c>
      <c r="P3648" s="19" t="str">
        <f>VLOOKUP(Coffee_data[[#This Row],[Area Code]],Location!$B$1:$E$157,3,FALSE)</f>
        <v>South</v>
      </c>
      <c r="Q3648" s="19" t="str">
        <f>VLOOKUP(Coffee_data[[#This Row],[Area Code]],Location!$B$1:$E$157,4,FALSE)</f>
        <v>Small Market</v>
      </c>
      <c r="R3648" s="56" t="str">
        <f>HLOOKUP(Coffee_data[[#This Row],[ProductId]],Product!$B$4:$O$7,2,FALSE)</f>
        <v>Decaf</v>
      </c>
      <c r="S3648" s="56" t="str">
        <f>HLOOKUP(Coffee_data[[#This Row],[ProductId]],Product!$B$4:$O$7,3,FALSE)</f>
        <v>Espresso</v>
      </c>
      <c r="T3648" s="56" t="str">
        <f>HLOOKUP(Coffee_data[[#This Row],[ProductId]],Product!$B$4:$O$7,4,FALSE)</f>
        <v>Decaf Espresso</v>
      </c>
    </row>
    <row r="3649" spans="1:20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68</v>
      </c>
      <c r="J3649">
        <v>80</v>
      </c>
      <c r="K3649">
        <v>132</v>
      </c>
      <c r="L3649">
        <v>580</v>
      </c>
      <c r="M3649">
        <v>8</v>
      </c>
      <c r="N3649" s="2">
        <v>42247</v>
      </c>
      <c r="O3649" s="19" t="str">
        <f>VLOOKUP(Coffee_data[[#This Row],[Area Code]],Location!$B$1:$E$157,2,FALSE)</f>
        <v>Oklahoma</v>
      </c>
      <c r="P3649" s="19" t="str">
        <f>VLOOKUP(Coffee_data[[#This Row],[Area Code]],Location!$B$1:$E$157,3,FALSE)</f>
        <v>South</v>
      </c>
      <c r="Q3649" s="19" t="str">
        <f>VLOOKUP(Coffee_data[[#This Row],[Area Code]],Location!$B$1:$E$157,4,FALSE)</f>
        <v>Small Market</v>
      </c>
      <c r="R3649" s="56" t="str">
        <f>HLOOKUP(Coffee_data[[#This Row],[ProductId]],Product!$B$4:$O$7,2,FALSE)</f>
        <v>Decaf</v>
      </c>
      <c r="S3649" s="56" t="str">
        <f>HLOOKUP(Coffee_data[[#This Row],[ProductId]],Product!$B$4:$O$7,3,FALSE)</f>
        <v>Herbal Tea</v>
      </c>
      <c r="T3649" s="56" t="str">
        <f>HLOOKUP(Coffee_data[[#This Row],[ProductId]],Product!$B$4:$O$7,4,FALSE)</f>
        <v>Chamomile</v>
      </c>
    </row>
    <row r="3650" spans="1:20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89</v>
      </c>
      <c r="J3650">
        <v>130</v>
      </c>
      <c r="K3650">
        <v>210</v>
      </c>
      <c r="L3650">
        <v>405</v>
      </c>
      <c r="M3650">
        <v>9</v>
      </c>
      <c r="N3650" s="2">
        <v>42247</v>
      </c>
      <c r="O3650" s="19" t="str">
        <f>VLOOKUP(Coffee_data[[#This Row],[Area Code]],Location!$B$1:$E$157,2,FALSE)</f>
        <v>Oklahoma</v>
      </c>
      <c r="P3650" s="19" t="str">
        <f>VLOOKUP(Coffee_data[[#This Row],[Area Code]],Location!$B$1:$E$157,3,FALSE)</f>
        <v>South</v>
      </c>
      <c r="Q3650" s="19" t="str">
        <f>VLOOKUP(Coffee_data[[#This Row],[Area Code]],Location!$B$1:$E$157,4,FALSE)</f>
        <v>Small Market</v>
      </c>
      <c r="R3650" s="56" t="str">
        <f>HLOOKUP(Coffee_data[[#This Row],[ProductId]],Product!$B$4:$O$7,2,FALSE)</f>
        <v>Decaf</v>
      </c>
      <c r="S3650" s="56" t="str">
        <f>HLOOKUP(Coffee_data[[#This Row],[ProductId]],Product!$B$4:$O$7,3,FALSE)</f>
        <v>Herbal Tea</v>
      </c>
      <c r="T3650" s="56" t="str">
        <f>HLOOKUP(Coffee_data[[#This Row],[ProductId]],Product!$B$4:$O$7,4,FALSE)</f>
        <v>Lemon</v>
      </c>
    </row>
    <row r="3651" spans="1:20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72</v>
      </c>
      <c r="J3651">
        <v>100</v>
      </c>
      <c r="K3651">
        <v>172</v>
      </c>
      <c r="L3651">
        <v>580</v>
      </c>
      <c r="M3651">
        <v>2</v>
      </c>
      <c r="N3651" s="2">
        <v>42247</v>
      </c>
      <c r="O3651" s="19" t="str">
        <f>VLOOKUP(Coffee_data[[#This Row],[Area Code]],Location!$B$1:$E$157,2,FALSE)</f>
        <v>Oklahoma</v>
      </c>
      <c r="P3651" s="19" t="str">
        <f>VLOOKUP(Coffee_data[[#This Row],[Area Code]],Location!$B$1:$E$157,3,FALSE)</f>
        <v>South</v>
      </c>
      <c r="Q3651" s="19" t="str">
        <f>VLOOKUP(Coffee_data[[#This Row],[Area Code]],Location!$B$1:$E$157,4,FALSE)</f>
        <v>Small Market</v>
      </c>
      <c r="R3651" s="56" t="str">
        <f>HLOOKUP(Coffee_data[[#This Row],[ProductId]],Product!$B$4:$O$7,2,FALSE)</f>
        <v>Regular</v>
      </c>
      <c r="S3651" s="56" t="str">
        <f>HLOOKUP(Coffee_data[[#This Row],[ProductId]],Product!$B$4:$O$7,3,FALSE)</f>
        <v>Coffee</v>
      </c>
      <c r="T3651" s="56" t="str">
        <f>HLOOKUP(Coffee_data[[#This Row],[ProductId]],Product!$B$4:$O$7,4,FALSE)</f>
        <v>Columbian</v>
      </c>
    </row>
    <row r="3652" spans="1:20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27</v>
      </c>
      <c r="J3652">
        <v>60</v>
      </c>
      <c r="K3652">
        <v>90</v>
      </c>
      <c r="L3652">
        <v>580</v>
      </c>
      <c r="M3652">
        <v>3</v>
      </c>
      <c r="N3652" s="2">
        <v>42247</v>
      </c>
      <c r="O3652" s="19" t="str">
        <f>VLOOKUP(Coffee_data[[#This Row],[Area Code]],Location!$B$1:$E$157,2,FALSE)</f>
        <v>Oklahoma</v>
      </c>
      <c r="P3652" s="19" t="str">
        <f>VLOOKUP(Coffee_data[[#This Row],[Area Code]],Location!$B$1:$E$157,3,FALSE)</f>
        <v>South</v>
      </c>
      <c r="Q3652" s="19" t="str">
        <f>VLOOKUP(Coffee_data[[#This Row],[Area Code]],Location!$B$1:$E$157,4,FALSE)</f>
        <v>Small Market</v>
      </c>
      <c r="R3652" s="56" t="str">
        <f>HLOOKUP(Coffee_data[[#This Row],[ProductId]],Product!$B$4:$O$7,2,FALSE)</f>
        <v>Decaf</v>
      </c>
      <c r="S3652" s="56" t="str">
        <f>HLOOKUP(Coffee_data[[#This Row],[ProductId]],Product!$B$4:$O$7,3,FALSE)</f>
        <v>Coffee</v>
      </c>
      <c r="T3652" s="56" t="str">
        <f>HLOOKUP(Coffee_data[[#This Row],[ProductId]],Product!$B$4:$O$7,4,FALSE)</f>
        <v>Decaf Irish Cream</v>
      </c>
    </row>
    <row r="3653" spans="1:20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76</v>
      </c>
      <c r="J3653">
        <v>110</v>
      </c>
      <c r="K3653">
        <v>190</v>
      </c>
      <c r="L3653">
        <v>918</v>
      </c>
      <c r="M3653">
        <v>4</v>
      </c>
      <c r="N3653" s="2">
        <v>42247</v>
      </c>
      <c r="O3653" s="19" t="str">
        <f>VLOOKUP(Coffee_data[[#This Row],[Area Code]],Location!$B$1:$E$157,2,FALSE)</f>
        <v>Oklahoma</v>
      </c>
      <c r="P3653" s="19" t="str">
        <f>VLOOKUP(Coffee_data[[#This Row],[Area Code]],Location!$B$1:$E$157,3,FALSE)</f>
        <v>South</v>
      </c>
      <c r="Q3653" s="19" t="str">
        <f>VLOOKUP(Coffee_data[[#This Row],[Area Code]],Location!$B$1:$E$157,4,FALSE)</f>
        <v>Small Market</v>
      </c>
      <c r="R3653" s="56" t="str">
        <f>HLOOKUP(Coffee_data[[#This Row],[ProductId]],Product!$B$4:$O$7,2,FALSE)</f>
        <v>Regular</v>
      </c>
      <c r="S3653" s="56" t="str">
        <f>HLOOKUP(Coffee_data[[#This Row],[ProductId]],Product!$B$4:$O$7,3,FALSE)</f>
        <v>Espresso</v>
      </c>
      <c r="T3653" s="56" t="str">
        <f>HLOOKUP(Coffee_data[[#This Row],[ProductId]],Product!$B$4:$O$7,4,FALSE)</f>
        <v>Caffe Latte</v>
      </c>
    </row>
    <row r="3654" spans="1:20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45</v>
      </c>
      <c r="L3654">
        <v>580</v>
      </c>
      <c r="M3654">
        <v>5</v>
      </c>
      <c r="N3654" s="2">
        <v>42247</v>
      </c>
      <c r="O3654" s="19" t="str">
        <f>VLOOKUP(Coffee_data[[#This Row],[Area Code]],Location!$B$1:$E$157,2,FALSE)</f>
        <v>Oklahoma</v>
      </c>
      <c r="P3654" s="19" t="str">
        <f>VLOOKUP(Coffee_data[[#This Row],[Area Code]],Location!$B$1:$E$157,3,FALSE)</f>
        <v>South</v>
      </c>
      <c r="Q3654" s="19" t="str">
        <f>VLOOKUP(Coffee_data[[#This Row],[Area Code]],Location!$B$1:$E$157,4,FALSE)</f>
        <v>Small Market</v>
      </c>
      <c r="R3654" s="56" t="str">
        <f>HLOOKUP(Coffee_data[[#This Row],[ProductId]],Product!$B$4:$O$7,2,FALSE)</f>
        <v>Regular</v>
      </c>
      <c r="S3654" s="56" t="str">
        <f>HLOOKUP(Coffee_data[[#This Row],[ProductId]],Product!$B$4:$O$7,3,FALSE)</f>
        <v>Espresso</v>
      </c>
      <c r="T3654" s="56" t="str">
        <f>HLOOKUP(Coffee_data[[#This Row],[ProductId]],Product!$B$4:$O$7,4,FALSE)</f>
        <v>Caffe Mocha</v>
      </c>
    </row>
    <row r="3655" spans="1:20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86</v>
      </c>
      <c r="J3655">
        <v>130</v>
      </c>
      <c r="K3655">
        <v>204</v>
      </c>
      <c r="L3655">
        <v>405</v>
      </c>
      <c r="M3655">
        <v>6</v>
      </c>
      <c r="N3655" s="2">
        <v>42247</v>
      </c>
      <c r="O3655" s="19" t="str">
        <f>VLOOKUP(Coffee_data[[#This Row],[Area Code]],Location!$B$1:$E$157,2,FALSE)</f>
        <v>Oklahoma</v>
      </c>
      <c r="P3655" s="19" t="str">
        <f>VLOOKUP(Coffee_data[[#This Row],[Area Code]],Location!$B$1:$E$157,3,FALSE)</f>
        <v>South</v>
      </c>
      <c r="Q3655" s="19" t="str">
        <f>VLOOKUP(Coffee_data[[#This Row],[Area Code]],Location!$B$1:$E$157,4,FALSE)</f>
        <v>Small Market</v>
      </c>
      <c r="R3655" s="56" t="str">
        <f>HLOOKUP(Coffee_data[[#This Row],[ProductId]],Product!$B$4:$O$7,2,FALSE)</f>
        <v>Decaf</v>
      </c>
      <c r="S3655" s="56" t="str">
        <f>HLOOKUP(Coffee_data[[#This Row],[ProductId]],Product!$B$4:$O$7,3,FALSE)</f>
        <v>Espresso</v>
      </c>
      <c r="T3655" s="56" t="str">
        <f>HLOOKUP(Coffee_data[[#This Row],[ProductId]],Product!$B$4:$O$7,4,FALSE)</f>
        <v>Decaf Espresso</v>
      </c>
    </row>
    <row r="3656" spans="1:20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58</v>
      </c>
      <c r="J3656">
        <v>70</v>
      </c>
      <c r="K3656">
        <v>128</v>
      </c>
      <c r="L3656">
        <v>682</v>
      </c>
      <c r="M3656">
        <v>8</v>
      </c>
      <c r="N3656" s="2">
        <v>42247</v>
      </c>
      <c r="O3656" s="19" t="str">
        <f>VLOOKUP(Coffee_data[[#This Row],[Area Code]],Location!$B$1:$E$157,2,FALSE)</f>
        <v>Texas</v>
      </c>
      <c r="P3656" s="19" t="str">
        <f>VLOOKUP(Coffee_data[[#This Row],[Area Code]],Location!$B$1:$E$157,3,FALSE)</f>
        <v>South</v>
      </c>
      <c r="Q3656" s="19" t="str">
        <f>VLOOKUP(Coffee_data[[#This Row],[Area Code]],Location!$B$1:$E$157,4,FALSE)</f>
        <v>Major Market</v>
      </c>
      <c r="R3656" s="56" t="str">
        <f>HLOOKUP(Coffee_data[[#This Row],[ProductId]],Product!$B$4:$O$7,2,FALSE)</f>
        <v>Decaf</v>
      </c>
      <c r="S3656" s="56" t="str">
        <f>HLOOKUP(Coffee_data[[#This Row],[ProductId]],Product!$B$4:$O$7,3,FALSE)</f>
        <v>Herbal Tea</v>
      </c>
      <c r="T3656" s="56" t="str">
        <f>HLOOKUP(Coffee_data[[#This Row],[ProductId]],Product!$B$4:$O$7,4,FALSE)</f>
        <v>Chamomile</v>
      </c>
    </row>
    <row r="3657" spans="1:20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31</v>
      </c>
      <c r="J3657">
        <v>60</v>
      </c>
      <c r="K3657">
        <v>109</v>
      </c>
      <c r="L3657">
        <v>469</v>
      </c>
      <c r="M3657">
        <v>9</v>
      </c>
      <c r="N3657" s="2">
        <v>42247</v>
      </c>
      <c r="O3657" s="19" t="str">
        <f>VLOOKUP(Coffee_data[[#This Row],[Area Code]],Location!$B$1:$E$157,2,FALSE)</f>
        <v>Texas</v>
      </c>
      <c r="P3657" s="19" t="str">
        <f>VLOOKUP(Coffee_data[[#This Row],[Area Code]],Location!$B$1:$E$157,3,FALSE)</f>
        <v>South</v>
      </c>
      <c r="Q3657" s="19" t="str">
        <f>VLOOKUP(Coffee_data[[#This Row],[Area Code]],Location!$B$1:$E$157,4,FALSE)</f>
        <v>Major Market</v>
      </c>
      <c r="R3657" s="56" t="str">
        <f>HLOOKUP(Coffee_data[[#This Row],[ProductId]],Product!$B$4:$O$7,2,FALSE)</f>
        <v>Decaf</v>
      </c>
      <c r="S3657" s="56" t="str">
        <f>HLOOKUP(Coffee_data[[#This Row],[ProductId]],Product!$B$4:$O$7,3,FALSE)</f>
        <v>Herbal Tea</v>
      </c>
      <c r="T3657" s="56" t="str">
        <f>HLOOKUP(Coffee_data[[#This Row],[ProductId]],Product!$B$4:$O$7,4,FALSE)</f>
        <v>Lemon</v>
      </c>
    </row>
    <row r="3658" spans="1:20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253</v>
      </c>
      <c r="J3658">
        <v>370</v>
      </c>
      <c r="K3658">
        <v>682</v>
      </c>
      <c r="L3658">
        <v>281</v>
      </c>
      <c r="M3658">
        <v>2</v>
      </c>
      <c r="N3658" s="2">
        <v>42247</v>
      </c>
      <c r="O3658" s="19" t="str">
        <f>VLOOKUP(Coffee_data[[#This Row],[Area Code]],Location!$B$1:$E$157,2,FALSE)</f>
        <v>Texas</v>
      </c>
      <c r="P3658" s="19" t="str">
        <f>VLOOKUP(Coffee_data[[#This Row],[Area Code]],Location!$B$1:$E$157,3,FALSE)</f>
        <v>South</v>
      </c>
      <c r="Q3658" s="19" t="str">
        <f>VLOOKUP(Coffee_data[[#This Row],[Area Code]],Location!$B$1:$E$157,4,FALSE)</f>
        <v>Major Market</v>
      </c>
      <c r="R3658" s="56" t="str">
        <f>HLOOKUP(Coffee_data[[#This Row],[ProductId]],Product!$B$4:$O$7,2,FALSE)</f>
        <v>Regular</v>
      </c>
      <c r="S3658" s="56" t="str">
        <f>HLOOKUP(Coffee_data[[#This Row],[ProductId]],Product!$B$4:$O$7,3,FALSE)</f>
        <v>Coffee</v>
      </c>
      <c r="T3658" s="56" t="str">
        <f>HLOOKUP(Coffee_data[[#This Row],[ProductId]],Product!$B$4:$O$7,4,FALSE)</f>
        <v>Columbian</v>
      </c>
    </row>
    <row r="3659" spans="1:20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73</v>
      </c>
      <c r="J3659">
        <v>90</v>
      </c>
      <c r="K3659">
        <v>160</v>
      </c>
      <c r="L3659">
        <v>806</v>
      </c>
      <c r="M3659">
        <v>3</v>
      </c>
      <c r="N3659" s="2">
        <v>42247</v>
      </c>
      <c r="O3659" s="19" t="str">
        <f>VLOOKUP(Coffee_data[[#This Row],[Area Code]],Location!$B$1:$E$157,2,FALSE)</f>
        <v>Texas</v>
      </c>
      <c r="P3659" s="19" t="str">
        <f>VLOOKUP(Coffee_data[[#This Row],[Area Code]],Location!$B$1:$E$157,3,FALSE)</f>
        <v>South</v>
      </c>
      <c r="Q3659" s="19" t="str">
        <f>VLOOKUP(Coffee_data[[#This Row],[Area Code]],Location!$B$1:$E$157,4,FALSE)</f>
        <v>Major Market</v>
      </c>
      <c r="R3659" s="56" t="str">
        <f>HLOOKUP(Coffee_data[[#This Row],[ProductId]],Product!$B$4:$O$7,2,FALSE)</f>
        <v>Decaf</v>
      </c>
      <c r="S3659" s="56" t="str">
        <f>HLOOKUP(Coffee_data[[#This Row],[ProductId]],Product!$B$4:$O$7,3,FALSE)</f>
        <v>Coffee</v>
      </c>
      <c r="T3659" s="56" t="str">
        <f>HLOOKUP(Coffee_data[[#This Row],[ProductId]],Product!$B$4:$O$7,4,FALSE)</f>
        <v>Decaf Irish Cream</v>
      </c>
    </row>
    <row r="3660" spans="1:20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54</v>
      </c>
      <c r="J3660">
        <v>70</v>
      </c>
      <c r="K3660">
        <v>120</v>
      </c>
      <c r="L3660">
        <v>903</v>
      </c>
      <c r="M3660">
        <v>4</v>
      </c>
      <c r="N3660" s="2">
        <v>42247</v>
      </c>
      <c r="O3660" s="19" t="str">
        <f>VLOOKUP(Coffee_data[[#This Row],[Area Code]],Location!$B$1:$E$157,2,FALSE)</f>
        <v>Texas</v>
      </c>
      <c r="P3660" s="19" t="str">
        <f>VLOOKUP(Coffee_data[[#This Row],[Area Code]],Location!$B$1:$E$157,3,FALSE)</f>
        <v>South</v>
      </c>
      <c r="Q3660" s="19" t="str">
        <f>VLOOKUP(Coffee_data[[#This Row],[Area Code]],Location!$B$1:$E$157,4,FALSE)</f>
        <v>Major Market</v>
      </c>
      <c r="R3660" s="56" t="str">
        <f>HLOOKUP(Coffee_data[[#This Row],[ProductId]],Product!$B$4:$O$7,2,FALSE)</f>
        <v>Regular</v>
      </c>
      <c r="S3660" s="56" t="str">
        <f>HLOOKUP(Coffee_data[[#This Row],[ProductId]],Product!$B$4:$O$7,3,FALSE)</f>
        <v>Espresso</v>
      </c>
      <c r="T3660" s="56" t="str">
        <f>HLOOKUP(Coffee_data[[#This Row],[ProductId]],Product!$B$4:$O$7,4,FALSE)</f>
        <v>Caffe Latte</v>
      </c>
    </row>
    <row r="3661" spans="1:20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93</v>
      </c>
      <c r="J3661">
        <v>150</v>
      </c>
      <c r="K3661">
        <v>245</v>
      </c>
      <c r="L3661">
        <v>713</v>
      </c>
      <c r="M3661">
        <v>5</v>
      </c>
      <c r="N3661" s="2">
        <v>42247</v>
      </c>
      <c r="O3661" s="19" t="str">
        <f>VLOOKUP(Coffee_data[[#This Row],[Area Code]],Location!$B$1:$E$157,2,FALSE)</f>
        <v>Texas</v>
      </c>
      <c r="P3661" s="19" t="str">
        <f>VLOOKUP(Coffee_data[[#This Row],[Area Code]],Location!$B$1:$E$157,3,FALSE)</f>
        <v>South</v>
      </c>
      <c r="Q3661" s="19" t="str">
        <f>VLOOKUP(Coffee_data[[#This Row],[Area Code]],Location!$B$1:$E$157,4,FALSE)</f>
        <v>Major Market</v>
      </c>
      <c r="R3661" s="56" t="str">
        <f>HLOOKUP(Coffee_data[[#This Row],[ProductId]],Product!$B$4:$O$7,2,FALSE)</f>
        <v>Regular</v>
      </c>
      <c r="S3661" s="56" t="str">
        <f>HLOOKUP(Coffee_data[[#This Row],[ProductId]],Product!$B$4:$O$7,3,FALSE)</f>
        <v>Espresso</v>
      </c>
      <c r="T3661" s="56" t="str">
        <f>HLOOKUP(Coffee_data[[#This Row],[ProductId]],Product!$B$4:$O$7,4,FALSE)</f>
        <v>Caffe Mocha</v>
      </c>
    </row>
    <row r="3662" spans="1:20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66</v>
      </c>
      <c r="J3662">
        <v>110</v>
      </c>
      <c r="K3662">
        <v>164</v>
      </c>
      <c r="L3662">
        <v>325</v>
      </c>
      <c r="M3662">
        <v>6</v>
      </c>
      <c r="N3662" s="2">
        <v>42247</v>
      </c>
      <c r="O3662" s="19" t="str">
        <f>VLOOKUP(Coffee_data[[#This Row],[Area Code]],Location!$B$1:$E$157,2,FALSE)</f>
        <v>Texas</v>
      </c>
      <c r="P3662" s="19" t="str">
        <f>VLOOKUP(Coffee_data[[#This Row],[Area Code]],Location!$B$1:$E$157,3,FALSE)</f>
        <v>South</v>
      </c>
      <c r="Q3662" s="19" t="str">
        <f>VLOOKUP(Coffee_data[[#This Row],[Area Code]],Location!$B$1:$E$157,4,FALSE)</f>
        <v>Major Market</v>
      </c>
      <c r="R3662" s="56" t="str">
        <f>HLOOKUP(Coffee_data[[#This Row],[ProductId]],Product!$B$4:$O$7,2,FALSE)</f>
        <v>Decaf</v>
      </c>
      <c r="S3662" s="56" t="str">
        <f>HLOOKUP(Coffee_data[[#This Row],[ProductId]],Product!$B$4:$O$7,3,FALSE)</f>
        <v>Espresso</v>
      </c>
      <c r="T3662" s="56" t="str">
        <f>HLOOKUP(Coffee_data[[#This Row],[ProductId]],Product!$B$4:$O$7,4,FALSE)</f>
        <v>Decaf Espresso</v>
      </c>
    </row>
    <row r="3663" spans="1:20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81</v>
      </c>
      <c r="L3663">
        <v>801</v>
      </c>
      <c r="M3663">
        <v>11</v>
      </c>
      <c r="N3663" s="2">
        <v>42247</v>
      </c>
      <c r="O3663" s="19" t="str">
        <f>VLOOKUP(Coffee_data[[#This Row],[Area Code]],Location!$B$1:$E$157,2,FALSE)</f>
        <v>Utah</v>
      </c>
      <c r="P3663" s="19" t="str">
        <f>VLOOKUP(Coffee_data[[#This Row],[Area Code]],Location!$B$1:$E$157,3,FALSE)</f>
        <v>West</v>
      </c>
      <c r="Q3663" s="19" t="str">
        <f>VLOOKUP(Coffee_data[[#This Row],[Area Code]],Location!$B$1:$E$157,4,FALSE)</f>
        <v>Small Market</v>
      </c>
      <c r="R3663" s="56" t="str">
        <f>HLOOKUP(Coffee_data[[#This Row],[ProductId]],Product!$B$4:$O$7,2,FALSE)</f>
        <v>Regular</v>
      </c>
      <c r="S3663" s="56" t="str">
        <f>HLOOKUP(Coffee_data[[#This Row],[ProductId]],Product!$B$4:$O$7,3,FALSE)</f>
        <v>Tea</v>
      </c>
      <c r="T3663" s="56" t="str">
        <f>HLOOKUP(Coffee_data[[#This Row],[ProductId]],Product!$B$4:$O$7,4,FALSE)</f>
        <v>Darjeeling</v>
      </c>
    </row>
    <row r="3664" spans="1:20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48</v>
      </c>
      <c r="L3664">
        <v>435</v>
      </c>
      <c r="M3664">
        <v>12</v>
      </c>
      <c r="N3664" s="2">
        <v>42247</v>
      </c>
      <c r="O3664" s="19" t="str">
        <f>VLOOKUP(Coffee_data[[#This Row],[Area Code]],Location!$B$1:$E$157,2,FALSE)</f>
        <v>Utah</v>
      </c>
      <c r="P3664" s="19" t="str">
        <f>VLOOKUP(Coffee_data[[#This Row],[Area Code]],Location!$B$1:$E$157,3,FALSE)</f>
        <v>West</v>
      </c>
      <c r="Q3664" s="19" t="str">
        <f>VLOOKUP(Coffee_data[[#This Row],[Area Code]],Location!$B$1:$E$157,4,FALSE)</f>
        <v>Small Market</v>
      </c>
      <c r="R3664" s="56" t="str">
        <f>HLOOKUP(Coffee_data[[#This Row],[ProductId]],Product!$B$4:$O$7,2,FALSE)</f>
        <v>Regular</v>
      </c>
      <c r="S3664" s="56" t="str">
        <f>HLOOKUP(Coffee_data[[#This Row],[ProductId]],Product!$B$4:$O$7,3,FALSE)</f>
        <v>Tea</v>
      </c>
      <c r="T3664" s="56" t="str">
        <f>HLOOKUP(Coffee_data[[#This Row],[ProductId]],Product!$B$4:$O$7,4,FALSE)</f>
        <v>Earl Grey</v>
      </c>
    </row>
    <row r="3665" spans="1:20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17</v>
      </c>
      <c r="L3665">
        <v>435</v>
      </c>
      <c r="M3665">
        <v>13</v>
      </c>
      <c r="N3665" s="2">
        <v>42247</v>
      </c>
      <c r="O3665" s="19" t="str">
        <f>VLOOKUP(Coffee_data[[#This Row],[Area Code]],Location!$B$1:$E$157,2,FALSE)</f>
        <v>Utah</v>
      </c>
      <c r="P3665" s="19" t="str">
        <f>VLOOKUP(Coffee_data[[#This Row],[Area Code]],Location!$B$1:$E$157,3,FALSE)</f>
        <v>West</v>
      </c>
      <c r="Q3665" s="19" t="str">
        <f>VLOOKUP(Coffee_data[[#This Row],[Area Code]],Location!$B$1:$E$157,4,FALSE)</f>
        <v>Small Market</v>
      </c>
      <c r="R3665" s="56" t="str">
        <f>HLOOKUP(Coffee_data[[#This Row],[ProductId]],Product!$B$4:$O$7,2,FALSE)</f>
        <v>Regular</v>
      </c>
      <c r="S3665" s="56" t="str">
        <f>HLOOKUP(Coffee_data[[#This Row],[ProductId]],Product!$B$4:$O$7,3,FALSE)</f>
        <v>Tea</v>
      </c>
      <c r="T3665" s="56" t="str">
        <f>HLOOKUP(Coffee_data[[#This Row],[ProductId]],Product!$B$4:$O$7,4,FALSE)</f>
        <v>Green Tea</v>
      </c>
    </row>
    <row r="3666" spans="1:20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32</v>
      </c>
      <c r="J3666">
        <v>60</v>
      </c>
      <c r="K3666">
        <v>108</v>
      </c>
      <c r="L3666">
        <v>801</v>
      </c>
      <c r="M3666">
        <v>8</v>
      </c>
      <c r="N3666" s="2">
        <v>42247</v>
      </c>
      <c r="O3666" s="19" t="str">
        <f>VLOOKUP(Coffee_data[[#This Row],[Area Code]],Location!$B$1:$E$157,2,FALSE)</f>
        <v>Utah</v>
      </c>
      <c r="P3666" s="19" t="str">
        <f>VLOOKUP(Coffee_data[[#This Row],[Area Code]],Location!$B$1:$E$157,3,FALSE)</f>
        <v>West</v>
      </c>
      <c r="Q3666" s="19" t="str">
        <f>VLOOKUP(Coffee_data[[#This Row],[Area Code]],Location!$B$1:$E$157,4,FALSE)</f>
        <v>Small Market</v>
      </c>
      <c r="R3666" s="56" t="str">
        <f>HLOOKUP(Coffee_data[[#This Row],[ProductId]],Product!$B$4:$O$7,2,FALSE)</f>
        <v>Decaf</v>
      </c>
      <c r="S3666" s="56" t="str">
        <f>HLOOKUP(Coffee_data[[#This Row],[ProductId]],Product!$B$4:$O$7,3,FALSE)</f>
        <v>Herbal Tea</v>
      </c>
      <c r="T3666" s="56" t="str">
        <f>HLOOKUP(Coffee_data[[#This Row],[ProductId]],Product!$B$4:$O$7,4,FALSE)</f>
        <v>Chamomile</v>
      </c>
    </row>
    <row r="3667" spans="1:20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31</v>
      </c>
      <c r="J3667">
        <v>80</v>
      </c>
      <c r="K3667">
        <v>111</v>
      </c>
      <c r="L3667">
        <v>435</v>
      </c>
      <c r="M3667">
        <v>9</v>
      </c>
      <c r="N3667" s="2">
        <v>42247</v>
      </c>
      <c r="O3667" s="19" t="str">
        <f>VLOOKUP(Coffee_data[[#This Row],[Area Code]],Location!$B$1:$E$157,2,FALSE)</f>
        <v>Utah</v>
      </c>
      <c r="P3667" s="19" t="str">
        <f>VLOOKUP(Coffee_data[[#This Row],[Area Code]],Location!$B$1:$E$157,3,FALSE)</f>
        <v>West</v>
      </c>
      <c r="Q3667" s="19" t="str">
        <f>VLOOKUP(Coffee_data[[#This Row],[Area Code]],Location!$B$1:$E$157,4,FALSE)</f>
        <v>Small Market</v>
      </c>
      <c r="R3667" s="56" t="str">
        <f>HLOOKUP(Coffee_data[[#This Row],[ProductId]],Product!$B$4:$O$7,2,FALSE)</f>
        <v>Decaf</v>
      </c>
      <c r="S3667" s="56" t="str">
        <f>HLOOKUP(Coffee_data[[#This Row],[ProductId]],Product!$B$4:$O$7,3,FALSE)</f>
        <v>Herbal Tea</v>
      </c>
      <c r="T3667" s="56" t="str">
        <f>HLOOKUP(Coffee_data[[#This Row],[ProductId]],Product!$B$4:$O$7,4,FALSE)</f>
        <v>Lemon</v>
      </c>
    </row>
    <row r="3668" spans="1:20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110</v>
      </c>
      <c r="L3668">
        <v>435</v>
      </c>
      <c r="M3668">
        <v>10</v>
      </c>
      <c r="N3668" s="2">
        <v>42247</v>
      </c>
      <c r="O3668" s="19" t="str">
        <f>VLOOKUP(Coffee_data[[#This Row],[Area Code]],Location!$B$1:$E$157,2,FALSE)</f>
        <v>Utah</v>
      </c>
      <c r="P3668" s="19" t="str">
        <f>VLOOKUP(Coffee_data[[#This Row],[Area Code]],Location!$B$1:$E$157,3,FALSE)</f>
        <v>West</v>
      </c>
      <c r="Q3668" s="19" t="str">
        <f>VLOOKUP(Coffee_data[[#This Row],[Area Code]],Location!$B$1:$E$157,4,FALSE)</f>
        <v>Small Market</v>
      </c>
      <c r="R3668" s="56" t="str">
        <f>HLOOKUP(Coffee_data[[#This Row],[ProductId]],Product!$B$4:$O$7,2,FALSE)</f>
        <v>Decaf</v>
      </c>
      <c r="S3668" s="56" t="str">
        <f>HLOOKUP(Coffee_data[[#This Row],[ProductId]],Product!$B$4:$O$7,3,FALSE)</f>
        <v>Herbal Tea</v>
      </c>
      <c r="T3668" s="56" t="str">
        <f>HLOOKUP(Coffee_data[[#This Row],[ProductId]],Product!$B$4:$O$7,4,FALSE)</f>
        <v>Mint</v>
      </c>
    </row>
    <row r="3669" spans="1:20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71</v>
      </c>
      <c r="J3669">
        <v>100</v>
      </c>
      <c r="K3669">
        <v>171</v>
      </c>
      <c r="L3669">
        <v>435</v>
      </c>
      <c r="M3669">
        <v>1</v>
      </c>
      <c r="N3669" s="2">
        <v>42247</v>
      </c>
      <c r="O3669" s="19" t="str">
        <f>VLOOKUP(Coffee_data[[#This Row],[Area Code]],Location!$B$1:$E$157,2,FALSE)</f>
        <v>Utah</v>
      </c>
      <c r="P3669" s="19" t="str">
        <f>VLOOKUP(Coffee_data[[#This Row],[Area Code]],Location!$B$1:$E$157,3,FALSE)</f>
        <v>West</v>
      </c>
      <c r="Q3669" s="19" t="str">
        <f>VLOOKUP(Coffee_data[[#This Row],[Area Code]],Location!$B$1:$E$157,4,FALSE)</f>
        <v>Small Market</v>
      </c>
      <c r="R3669" s="56" t="str">
        <f>HLOOKUP(Coffee_data[[#This Row],[ProductId]],Product!$B$4:$O$7,2,FALSE)</f>
        <v>Regular</v>
      </c>
      <c r="S3669" s="56" t="str">
        <f>HLOOKUP(Coffee_data[[#This Row],[ProductId]],Product!$B$4:$O$7,3,FALSE)</f>
        <v>Coffee</v>
      </c>
      <c r="T3669" s="56" t="str">
        <f>HLOOKUP(Coffee_data[[#This Row],[ProductId]],Product!$B$4:$O$7,4,FALSE)</f>
        <v>Amaretto</v>
      </c>
    </row>
    <row r="3670" spans="1:20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142</v>
      </c>
      <c r="L3670">
        <v>801</v>
      </c>
      <c r="M3670">
        <v>2</v>
      </c>
      <c r="N3670" s="2">
        <v>42247</v>
      </c>
      <c r="O3670" s="19" t="str">
        <f>VLOOKUP(Coffee_data[[#This Row],[Area Code]],Location!$B$1:$E$157,2,FALSE)</f>
        <v>Utah</v>
      </c>
      <c r="P3670" s="19" t="str">
        <f>VLOOKUP(Coffee_data[[#This Row],[Area Code]],Location!$B$1:$E$157,3,FALSE)</f>
        <v>West</v>
      </c>
      <c r="Q3670" s="19" t="str">
        <f>VLOOKUP(Coffee_data[[#This Row],[Area Code]],Location!$B$1:$E$157,4,FALSE)</f>
        <v>Small Market</v>
      </c>
      <c r="R3670" s="56" t="str">
        <f>HLOOKUP(Coffee_data[[#This Row],[ProductId]],Product!$B$4:$O$7,2,FALSE)</f>
        <v>Regular</v>
      </c>
      <c r="S3670" s="56" t="str">
        <f>HLOOKUP(Coffee_data[[#This Row],[ProductId]],Product!$B$4:$O$7,3,FALSE)</f>
        <v>Coffee</v>
      </c>
      <c r="T3670" s="56" t="str">
        <f>HLOOKUP(Coffee_data[[#This Row],[ProductId]],Product!$B$4:$O$7,4,FALSE)</f>
        <v>Columbian</v>
      </c>
    </row>
    <row r="3671" spans="1:20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77</v>
      </c>
      <c r="J3671">
        <v>100</v>
      </c>
      <c r="K3671">
        <v>183</v>
      </c>
      <c r="L3671">
        <v>435</v>
      </c>
      <c r="M3671">
        <v>3</v>
      </c>
      <c r="N3671" s="2">
        <v>42247</v>
      </c>
      <c r="O3671" s="19" t="str">
        <f>VLOOKUP(Coffee_data[[#This Row],[Area Code]],Location!$B$1:$E$157,2,FALSE)</f>
        <v>Utah</v>
      </c>
      <c r="P3671" s="19" t="str">
        <f>VLOOKUP(Coffee_data[[#This Row],[Area Code]],Location!$B$1:$E$157,3,FALSE)</f>
        <v>West</v>
      </c>
      <c r="Q3671" s="19" t="str">
        <f>VLOOKUP(Coffee_data[[#This Row],[Area Code]],Location!$B$1:$E$157,4,FALSE)</f>
        <v>Small Market</v>
      </c>
      <c r="R3671" s="56" t="str">
        <f>HLOOKUP(Coffee_data[[#This Row],[ProductId]],Product!$B$4:$O$7,2,FALSE)</f>
        <v>Decaf</v>
      </c>
      <c r="S3671" s="56" t="str">
        <f>HLOOKUP(Coffee_data[[#This Row],[ProductId]],Product!$B$4:$O$7,3,FALSE)</f>
        <v>Coffee</v>
      </c>
      <c r="T3671" s="56" t="str">
        <f>HLOOKUP(Coffee_data[[#This Row],[ProductId]],Product!$B$4:$O$7,4,FALSE)</f>
        <v>Decaf Irish Cream</v>
      </c>
    </row>
    <row r="3672" spans="1:20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34</v>
      </c>
      <c r="J3672">
        <v>40</v>
      </c>
      <c r="K3672">
        <v>74</v>
      </c>
      <c r="L3672">
        <v>435</v>
      </c>
      <c r="M3672">
        <v>4</v>
      </c>
      <c r="N3672" s="2">
        <v>42247</v>
      </c>
      <c r="O3672" s="19" t="str">
        <f>VLOOKUP(Coffee_data[[#This Row],[Area Code]],Location!$B$1:$E$157,2,FALSE)</f>
        <v>Utah</v>
      </c>
      <c r="P3672" s="19" t="str">
        <f>VLOOKUP(Coffee_data[[#This Row],[Area Code]],Location!$B$1:$E$157,3,FALSE)</f>
        <v>West</v>
      </c>
      <c r="Q3672" s="19" t="str">
        <f>VLOOKUP(Coffee_data[[#This Row],[Area Code]],Location!$B$1:$E$157,4,FALSE)</f>
        <v>Small Market</v>
      </c>
      <c r="R3672" s="56" t="str">
        <f>HLOOKUP(Coffee_data[[#This Row],[ProductId]],Product!$B$4:$O$7,2,FALSE)</f>
        <v>Regular</v>
      </c>
      <c r="S3672" s="56" t="str">
        <f>HLOOKUP(Coffee_data[[#This Row],[ProductId]],Product!$B$4:$O$7,3,FALSE)</f>
        <v>Espresso</v>
      </c>
      <c r="T3672" s="56" t="str">
        <f>HLOOKUP(Coffee_data[[#This Row],[ProductId]],Product!$B$4:$O$7,4,FALSE)</f>
        <v>Caffe Latte</v>
      </c>
    </row>
    <row r="3673" spans="1:20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55</v>
      </c>
      <c r="J3673">
        <v>90</v>
      </c>
      <c r="K3673">
        <v>150</v>
      </c>
      <c r="L3673">
        <v>801</v>
      </c>
      <c r="M3673">
        <v>5</v>
      </c>
      <c r="N3673" s="2">
        <v>42247</v>
      </c>
      <c r="O3673" s="19" t="str">
        <f>VLOOKUP(Coffee_data[[#This Row],[Area Code]],Location!$B$1:$E$157,2,FALSE)</f>
        <v>Utah</v>
      </c>
      <c r="P3673" s="19" t="str">
        <f>VLOOKUP(Coffee_data[[#This Row],[Area Code]],Location!$B$1:$E$157,3,FALSE)</f>
        <v>West</v>
      </c>
      <c r="Q3673" s="19" t="str">
        <f>VLOOKUP(Coffee_data[[#This Row],[Area Code]],Location!$B$1:$E$157,4,FALSE)</f>
        <v>Small Market</v>
      </c>
      <c r="R3673" s="56" t="str">
        <f>HLOOKUP(Coffee_data[[#This Row],[ProductId]],Product!$B$4:$O$7,2,FALSE)</f>
        <v>Regular</v>
      </c>
      <c r="S3673" s="56" t="str">
        <f>HLOOKUP(Coffee_data[[#This Row],[ProductId]],Product!$B$4:$O$7,3,FALSE)</f>
        <v>Espresso</v>
      </c>
      <c r="T3673" s="56" t="str">
        <f>HLOOKUP(Coffee_data[[#This Row],[ProductId]],Product!$B$4:$O$7,4,FALSE)</f>
        <v>Caffe Mocha</v>
      </c>
    </row>
    <row r="3674" spans="1:20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46</v>
      </c>
      <c r="J3674">
        <v>60</v>
      </c>
      <c r="K3674">
        <v>106</v>
      </c>
      <c r="L3674">
        <v>435</v>
      </c>
      <c r="M3674">
        <v>6</v>
      </c>
      <c r="N3674" s="2">
        <v>42247</v>
      </c>
      <c r="O3674" s="19" t="str">
        <f>VLOOKUP(Coffee_data[[#This Row],[Area Code]],Location!$B$1:$E$157,2,FALSE)</f>
        <v>Utah</v>
      </c>
      <c r="P3674" s="19" t="str">
        <f>VLOOKUP(Coffee_data[[#This Row],[Area Code]],Location!$B$1:$E$157,3,FALSE)</f>
        <v>West</v>
      </c>
      <c r="Q3674" s="19" t="str">
        <f>VLOOKUP(Coffee_data[[#This Row],[Area Code]],Location!$B$1:$E$157,4,FALSE)</f>
        <v>Small Market</v>
      </c>
      <c r="R3674" s="56" t="str">
        <f>HLOOKUP(Coffee_data[[#This Row],[ProductId]],Product!$B$4:$O$7,2,FALSE)</f>
        <v>Decaf</v>
      </c>
      <c r="S3674" s="56" t="str">
        <f>HLOOKUP(Coffee_data[[#This Row],[ProductId]],Product!$B$4:$O$7,3,FALSE)</f>
        <v>Espresso</v>
      </c>
      <c r="T3674" s="56" t="str">
        <f>HLOOKUP(Coffee_data[[#This Row],[ProductId]],Product!$B$4:$O$7,4,FALSE)</f>
        <v>Decaf Espresso</v>
      </c>
    </row>
    <row r="3675" spans="1:20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91</v>
      </c>
      <c r="J3675">
        <v>120</v>
      </c>
      <c r="K3675">
        <v>211</v>
      </c>
      <c r="L3675">
        <v>310</v>
      </c>
      <c r="M3675">
        <v>11</v>
      </c>
      <c r="N3675" s="2">
        <v>42247</v>
      </c>
      <c r="O3675" s="19" t="str">
        <f>VLOOKUP(Coffee_data[[#This Row],[Area Code]],Location!$B$1:$E$157,2,FALSE)</f>
        <v>California</v>
      </c>
      <c r="P3675" s="19" t="str">
        <f>VLOOKUP(Coffee_data[[#This Row],[Area Code]],Location!$B$1:$E$157,3,FALSE)</f>
        <v>West</v>
      </c>
      <c r="Q3675" s="19" t="str">
        <f>VLOOKUP(Coffee_data[[#This Row],[Area Code]],Location!$B$1:$E$157,4,FALSE)</f>
        <v>Major Market</v>
      </c>
      <c r="R3675" s="56" t="str">
        <f>HLOOKUP(Coffee_data[[#This Row],[ProductId]],Product!$B$4:$O$7,2,FALSE)</f>
        <v>Regular</v>
      </c>
      <c r="S3675" s="56" t="str">
        <f>HLOOKUP(Coffee_data[[#This Row],[ProductId]],Product!$B$4:$O$7,3,FALSE)</f>
        <v>Tea</v>
      </c>
      <c r="T3675" s="56" t="str">
        <f>HLOOKUP(Coffee_data[[#This Row],[ProductId]],Product!$B$4:$O$7,4,FALSE)</f>
        <v>Darjeeling</v>
      </c>
    </row>
    <row r="3676" spans="1:20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118</v>
      </c>
      <c r="L3676">
        <v>650</v>
      </c>
      <c r="M3676">
        <v>12</v>
      </c>
      <c r="N3676" s="2">
        <v>42247</v>
      </c>
      <c r="O3676" s="19" t="str">
        <f>VLOOKUP(Coffee_data[[#This Row],[Area Code]],Location!$B$1:$E$157,2,FALSE)</f>
        <v>California</v>
      </c>
      <c r="P3676" s="19" t="str">
        <f>VLOOKUP(Coffee_data[[#This Row],[Area Code]],Location!$B$1:$E$157,3,FALSE)</f>
        <v>West</v>
      </c>
      <c r="Q3676" s="19" t="str">
        <f>VLOOKUP(Coffee_data[[#This Row],[Area Code]],Location!$B$1:$E$157,4,FALSE)</f>
        <v>Major Market</v>
      </c>
      <c r="R3676" s="56" t="str">
        <f>HLOOKUP(Coffee_data[[#This Row],[ProductId]],Product!$B$4:$O$7,2,FALSE)</f>
        <v>Regular</v>
      </c>
      <c r="S3676" s="56" t="str">
        <f>HLOOKUP(Coffee_data[[#This Row],[ProductId]],Product!$B$4:$O$7,3,FALSE)</f>
        <v>Tea</v>
      </c>
      <c r="T3676" s="56" t="str">
        <f>HLOOKUP(Coffee_data[[#This Row],[ProductId]],Product!$B$4:$O$7,4,FALSE)</f>
        <v>Earl Grey</v>
      </c>
    </row>
    <row r="3677" spans="1:20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17</v>
      </c>
      <c r="J3677">
        <v>70</v>
      </c>
      <c r="K3677">
        <v>87</v>
      </c>
      <c r="L3677">
        <v>530</v>
      </c>
      <c r="M3677">
        <v>13</v>
      </c>
      <c r="N3677" s="2">
        <v>42247</v>
      </c>
      <c r="O3677" s="19" t="str">
        <f>VLOOKUP(Coffee_data[[#This Row],[Area Code]],Location!$B$1:$E$157,2,FALSE)</f>
        <v>California</v>
      </c>
      <c r="P3677" s="19" t="str">
        <f>VLOOKUP(Coffee_data[[#This Row],[Area Code]],Location!$B$1:$E$157,3,FALSE)</f>
        <v>West</v>
      </c>
      <c r="Q3677" s="19" t="str">
        <f>VLOOKUP(Coffee_data[[#This Row],[Area Code]],Location!$B$1:$E$157,4,FALSE)</f>
        <v>Major Market</v>
      </c>
      <c r="R3677" s="56" t="str">
        <f>HLOOKUP(Coffee_data[[#This Row],[ProductId]],Product!$B$4:$O$7,2,FALSE)</f>
        <v>Regular</v>
      </c>
      <c r="S3677" s="56" t="str">
        <f>HLOOKUP(Coffee_data[[#This Row],[ProductId]],Product!$B$4:$O$7,3,FALSE)</f>
        <v>Tea</v>
      </c>
      <c r="T3677" s="56" t="str">
        <f>HLOOKUP(Coffee_data[[#This Row],[ProductId]],Product!$B$4:$O$7,4,FALSE)</f>
        <v>Green Tea</v>
      </c>
    </row>
    <row r="3678" spans="1:20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72</v>
      </c>
      <c r="J3678">
        <v>130</v>
      </c>
      <c r="K3678">
        <v>210</v>
      </c>
      <c r="L3678">
        <v>562</v>
      </c>
      <c r="M3678">
        <v>8</v>
      </c>
      <c r="N3678" s="2">
        <v>42247</v>
      </c>
      <c r="O3678" s="19" t="str">
        <f>VLOOKUP(Coffee_data[[#This Row],[Area Code]],Location!$B$1:$E$157,2,FALSE)</f>
        <v>California</v>
      </c>
      <c r="P3678" s="19" t="str">
        <f>VLOOKUP(Coffee_data[[#This Row],[Area Code]],Location!$B$1:$E$157,3,FALSE)</f>
        <v>West</v>
      </c>
      <c r="Q3678" s="19" t="str">
        <f>VLOOKUP(Coffee_data[[#This Row],[Area Code]],Location!$B$1:$E$157,4,FALSE)</f>
        <v>Major Market</v>
      </c>
      <c r="R3678" s="56" t="str">
        <f>HLOOKUP(Coffee_data[[#This Row],[ProductId]],Product!$B$4:$O$7,2,FALSE)</f>
        <v>Decaf</v>
      </c>
      <c r="S3678" s="56" t="str">
        <f>HLOOKUP(Coffee_data[[#This Row],[ProductId]],Product!$B$4:$O$7,3,FALSE)</f>
        <v>Herbal Tea</v>
      </c>
      <c r="T3678" s="56" t="str">
        <f>HLOOKUP(Coffee_data[[#This Row],[ProductId]],Product!$B$4:$O$7,4,FALSE)</f>
        <v>Chamomile</v>
      </c>
    </row>
    <row r="3679" spans="1:20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42247</v>
      </c>
      <c r="O3679" s="19" t="str">
        <f>VLOOKUP(Coffee_data[[#This Row],[Area Code]],Location!$B$1:$E$157,2,FALSE)</f>
        <v>California</v>
      </c>
      <c r="P3679" s="19" t="str">
        <f>VLOOKUP(Coffee_data[[#This Row],[Area Code]],Location!$B$1:$E$157,3,FALSE)</f>
        <v>West</v>
      </c>
      <c r="Q3679" s="19" t="str">
        <f>VLOOKUP(Coffee_data[[#This Row],[Area Code]],Location!$B$1:$E$157,4,FALSE)</f>
        <v>Major Market</v>
      </c>
      <c r="R3679" s="56" t="str">
        <f>HLOOKUP(Coffee_data[[#This Row],[ProductId]],Product!$B$4:$O$7,2,FALSE)</f>
        <v>Decaf</v>
      </c>
      <c r="S3679" s="56" t="str">
        <f>HLOOKUP(Coffee_data[[#This Row],[ProductId]],Product!$B$4:$O$7,3,FALSE)</f>
        <v>Herbal Tea</v>
      </c>
      <c r="T3679" s="56" t="str">
        <f>HLOOKUP(Coffee_data[[#This Row],[ProductId]],Product!$B$4:$O$7,4,FALSE)</f>
        <v>Lemon</v>
      </c>
    </row>
    <row r="3680" spans="1:20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30</v>
      </c>
      <c r="J3680">
        <v>70</v>
      </c>
      <c r="K3680">
        <v>100</v>
      </c>
      <c r="L3680">
        <v>818</v>
      </c>
      <c r="M3680">
        <v>10</v>
      </c>
      <c r="N3680" s="2">
        <v>42247</v>
      </c>
      <c r="O3680" s="19" t="str">
        <f>VLOOKUP(Coffee_data[[#This Row],[Area Code]],Location!$B$1:$E$157,2,FALSE)</f>
        <v>California</v>
      </c>
      <c r="P3680" s="19" t="str">
        <f>VLOOKUP(Coffee_data[[#This Row],[Area Code]],Location!$B$1:$E$157,3,FALSE)</f>
        <v>West</v>
      </c>
      <c r="Q3680" s="19" t="str">
        <f>VLOOKUP(Coffee_data[[#This Row],[Area Code]],Location!$B$1:$E$157,4,FALSE)</f>
        <v>Major Market</v>
      </c>
      <c r="R3680" s="56" t="str">
        <f>HLOOKUP(Coffee_data[[#This Row],[ProductId]],Product!$B$4:$O$7,2,FALSE)</f>
        <v>Decaf</v>
      </c>
      <c r="S3680" s="56" t="str">
        <f>HLOOKUP(Coffee_data[[#This Row],[ProductId]],Product!$B$4:$O$7,3,FALSE)</f>
        <v>Herbal Tea</v>
      </c>
      <c r="T3680" s="56" t="str">
        <f>HLOOKUP(Coffee_data[[#This Row],[ProductId]],Product!$B$4:$O$7,4,FALSE)</f>
        <v>Mint</v>
      </c>
    </row>
    <row r="3681" spans="1:20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145</v>
      </c>
      <c r="J3681">
        <v>-20</v>
      </c>
      <c r="K3681">
        <v>131</v>
      </c>
      <c r="L3681">
        <v>714</v>
      </c>
      <c r="M3681">
        <v>1</v>
      </c>
      <c r="N3681" s="2">
        <v>42247</v>
      </c>
      <c r="O3681" s="19" t="str">
        <f>VLOOKUP(Coffee_data[[#This Row],[Area Code]],Location!$B$1:$E$157,2,FALSE)</f>
        <v>California</v>
      </c>
      <c r="P3681" s="19" t="str">
        <f>VLOOKUP(Coffee_data[[#This Row],[Area Code]],Location!$B$1:$E$157,3,FALSE)</f>
        <v>West</v>
      </c>
      <c r="Q3681" s="19" t="str">
        <f>VLOOKUP(Coffee_data[[#This Row],[Area Code]],Location!$B$1:$E$157,4,FALSE)</f>
        <v>Major Market</v>
      </c>
      <c r="R3681" s="56" t="str">
        <f>HLOOKUP(Coffee_data[[#This Row],[ProductId]],Product!$B$4:$O$7,2,FALSE)</f>
        <v>Regular</v>
      </c>
      <c r="S3681" s="56" t="str">
        <f>HLOOKUP(Coffee_data[[#This Row],[ProductId]],Product!$B$4:$O$7,3,FALSE)</f>
        <v>Coffee</v>
      </c>
      <c r="T3681" s="56" t="str">
        <f>HLOOKUP(Coffee_data[[#This Row],[ProductId]],Product!$B$4:$O$7,4,FALSE)</f>
        <v>Amaretto</v>
      </c>
    </row>
    <row r="3682" spans="1:20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42247</v>
      </c>
      <c r="O3682" s="19" t="str">
        <f>VLOOKUP(Coffee_data[[#This Row],[Area Code]],Location!$B$1:$E$157,2,FALSE)</f>
        <v>California</v>
      </c>
      <c r="P3682" s="19" t="str">
        <f>VLOOKUP(Coffee_data[[#This Row],[Area Code]],Location!$B$1:$E$157,3,FALSE)</f>
        <v>West</v>
      </c>
      <c r="Q3682" s="19" t="str">
        <f>VLOOKUP(Coffee_data[[#This Row],[Area Code]],Location!$B$1:$E$157,4,FALSE)</f>
        <v>Major Market</v>
      </c>
      <c r="R3682" s="56" t="str">
        <f>HLOOKUP(Coffee_data[[#This Row],[ProductId]],Product!$B$4:$O$7,2,FALSE)</f>
        <v>Regular</v>
      </c>
      <c r="S3682" s="56" t="str">
        <f>HLOOKUP(Coffee_data[[#This Row],[ProductId]],Product!$B$4:$O$7,3,FALSE)</f>
        <v>Coffee</v>
      </c>
      <c r="T3682" s="56" t="str">
        <f>HLOOKUP(Coffee_data[[#This Row],[ProductId]],Product!$B$4:$O$7,4,FALSE)</f>
        <v>Columbian</v>
      </c>
    </row>
    <row r="3683" spans="1:20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42247</v>
      </c>
      <c r="O3683" s="19" t="str">
        <f>VLOOKUP(Coffee_data[[#This Row],[Area Code]],Location!$B$1:$E$157,2,FALSE)</f>
        <v>California</v>
      </c>
      <c r="P3683" s="19" t="str">
        <f>VLOOKUP(Coffee_data[[#This Row],[Area Code]],Location!$B$1:$E$157,3,FALSE)</f>
        <v>West</v>
      </c>
      <c r="Q3683" s="19" t="str">
        <f>VLOOKUP(Coffee_data[[#This Row],[Area Code]],Location!$B$1:$E$157,4,FALSE)</f>
        <v>Major Market</v>
      </c>
      <c r="R3683" s="56" t="str">
        <f>HLOOKUP(Coffee_data[[#This Row],[ProductId]],Product!$B$4:$O$7,2,FALSE)</f>
        <v>Decaf</v>
      </c>
      <c r="S3683" s="56" t="str">
        <f>HLOOKUP(Coffee_data[[#This Row],[ProductId]],Product!$B$4:$O$7,3,FALSE)</f>
        <v>Coffee</v>
      </c>
      <c r="T3683" s="56" t="str">
        <f>HLOOKUP(Coffee_data[[#This Row],[ProductId]],Product!$B$4:$O$7,4,FALSE)</f>
        <v>Decaf Irish Cream</v>
      </c>
    </row>
    <row r="3684" spans="1:20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206</v>
      </c>
      <c r="J3684">
        <v>240</v>
      </c>
      <c r="K3684">
        <v>474</v>
      </c>
      <c r="L3684">
        <v>310</v>
      </c>
      <c r="M3684">
        <v>4</v>
      </c>
      <c r="N3684" s="2">
        <v>42247</v>
      </c>
      <c r="O3684" s="19" t="str">
        <f>VLOOKUP(Coffee_data[[#This Row],[Area Code]],Location!$B$1:$E$157,2,FALSE)</f>
        <v>California</v>
      </c>
      <c r="P3684" s="19" t="str">
        <f>VLOOKUP(Coffee_data[[#This Row],[Area Code]],Location!$B$1:$E$157,3,FALSE)</f>
        <v>West</v>
      </c>
      <c r="Q3684" s="19" t="str">
        <f>VLOOKUP(Coffee_data[[#This Row],[Area Code]],Location!$B$1:$E$157,4,FALSE)</f>
        <v>Major Market</v>
      </c>
      <c r="R3684" s="56" t="str">
        <f>HLOOKUP(Coffee_data[[#This Row],[ProductId]],Product!$B$4:$O$7,2,FALSE)</f>
        <v>Regular</v>
      </c>
      <c r="S3684" s="56" t="str">
        <f>HLOOKUP(Coffee_data[[#This Row],[ProductId]],Product!$B$4:$O$7,3,FALSE)</f>
        <v>Espresso</v>
      </c>
      <c r="T3684" s="56" t="str">
        <f>HLOOKUP(Coffee_data[[#This Row],[ProductId]],Product!$B$4:$O$7,4,FALSE)</f>
        <v>Caffe Latte</v>
      </c>
    </row>
    <row r="3685" spans="1:20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153</v>
      </c>
      <c r="J3685">
        <v>160</v>
      </c>
      <c r="K3685">
        <v>275</v>
      </c>
      <c r="L3685">
        <v>951</v>
      </c>
      <c r="M3685">
        <v>5</v>
      </c>
      <c r="N3685" s="2">
        <v>42247</v>
      </c>
      <c r="O3685" s="19" t="str">
        <f>VLOOKUP(Coffee_data[[#This Row],[Area Code]],Location!$B$1:$E$157,2,FALSE)</f>
        <v>California</v>
      </c>
      <c r="P3685" s="19" t="str">
        <f>VLOOKUP(Coffee_data[[#This Row],[Area Code]],Location!$B$1:$E$157,3,FALSE)</f>
        <v>West</v>
      </c>
      <c r="Q3685" s="19" t="str">
        <f>VLOOKUP(Coffee_data[[#This Row],[Area Code]],Location!$B$1:$E$157,4,FALSE)</f>
        <v>Major Market</v>
      </c>
      <c r="R3685" s="56" t="str">
        <f>HLOOKUP(Coffee_data[[#This Row],[ProductId]],Product!$B$4:$O$7,2,FALSE)</f>
        <v>Regular</v>
      </c>
      <c r="S3685" s="56" t="str">
        <f>HLOOKUP(Coffee_data[[#This Row],[ProductId]],Product!$B$4:$O$7,3,FALSE)</f>
        <v>Espresso</v>
      </c>
      <c r="T3685" s="56" t="str">
        <f>HLOOKUP(Coffee_data[[#This Row],[ProductId]],Product!$B$4:$O$7,4,FALSE)</f>
        <v>Caffe Mocha</v>
      </c>
    </row>
    <row r="3686" spans="1:20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208</v>
      </c>
      <c r="J3686">
        <v>320</v>
      </c>
      <c r="K3686">
        <v>554</v>
      </c>
      <c r="L3686">
        <v>530</v>
      </c>
      <c r="M3686">
        <v>6</v>
      </c>
      <c r="N3686" s="2">
        <v>42247</v>
      </c>
      <c r="O3686" s="19" t="str">
        <f>VLOOKUP(Coffee_data[[#This Row],[Area Code]],Location!$B$1:$E$157,2,FALSE)</f>
        <v>California</v>
      </c>
      <c r="P3686" s="19" t="str">
        <f>VLOOKUP(Coffee_data[[#This Row],[Area Code]],Location!$B$1:$E$157,3,FALSE)</f>
        <v>West</v>
      </c>
      <c r="Q3686" s="19" t="str">
        <f>VLOOKUP(Coffee_data[[#This Row],[Area Code]],Location!$B$1:$E$157,4,FALSE)</f>
        <v>Major Market</v>
      </c>
      <c r="R3686" s="56" t="str">
        <f>HLOOKUP(Coffee_data[[#This Row],[ProductId]],Product!$B$4:$O$7,2,FALSE)</f>
        <v>Decaf</v>
      </c>
      <c r="S3686" s="56" t="str">
        <f>HLOOKUP(Coffee_data[[#This Row],[ProductId]],Product!$B$4:$O$7,3,FALSE)</f>
        <v>Espresso</v>
      </c>
      <c r="T3686" s="56" t="str">
        <f>HLOOKUP(Coffee_data[[#This Row],[ProductId]],Product!$B$4:$O$7,4,FALSE)</f>
        <v>Decaf Espresso</v>
      </c>
    </row>
    <row r="3687" spans="1:20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147</v>
      </c>
      <c r="J3687">
        <v>240</v>
      </c>
      <c r="K3687">
        <v>400</v>
      </c>
      <c r="L3687">
        <v>775</v>
      </c>
      <c r="M3687">
        <v>11</v>
      </c>
      <c r="N3687" s="2">
        <v>42247</v>
      </c>
      <c r="O3687" s="19" t="str">
        <f>VLOOKUP(Coffee_data[[#This Row],[Area Code]],Location!$B$1:$E$157,2,FALSE)</f>
        <v>Nevada</v>
      </c>
      <c r="P3687" s="19" t="str">
        <f>VLOOKUP(Coffee_data[[#This Row],[Area Code]],Location!$B$1:$E$157,3,FALSE)</f>
        <v>West</v>
      </c>
      <c r="Q3687" s="19" t="str">
        <f>VLOOKUP(Coffee_data[[#This Row],[Area Code]],Location!$B$1:$E$157,4,FALSE)</f>
        <v>Small Market</v>
      </c>
      <c r="R3687" s="56" t="str">
        <f>HLOOKUP(Coffee_data[[#This Row],[ProductId]],Product!$B$4:$O$7,2,FALSE)</f>
        <v>Regular</v>
      </c>
      <c r="S3687" s="56" t="str">
        <f>HLOOKUP(Coffee_data[[#This Row],[ProductId]],Product!$B$4:$O$7,3,FALSE)</f>
        <v>Tea</v>
      </c>
      <c r="T3687" s="56" t="str">
        <f>HLOOKUP(Coffee_data[[#This Row],[ProductId]],Product!$B$4:$O$7,4,FALSE)</f>
        <v>Darjeeling</v>
      </c>
    </row>
    <row r="3688" spans="1:20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318</v>
      </c>
      <c r="L3688">
        <v>775</v>
      </c>
      <c r="M3688">
        <v>12</v>
      </c>
      <c r="N3688" s="2">
        <v>42247</v>
      </c>
      <c r="O3688" s="19" t="str">
        <f>VLOOKUP(Coffee_data[[#This Row],[Area Code]],Location!$B$1:$E$157,2,FALSE)</f>
        <v>Nevada</v>
      </c>
      <c r="P3688" s="19" t="str">
        <f>VLOOKUP(Coffee_data[[#This Row],[Area Code]],Location!$B$1:$E$157,3,FALSE)</f>
        <v>West</v>
      </c>
      <c r="Q3688" s="19" t="str">
        <f>VLOOKUP(Coffee_data[[#This Row],[Area Code]],Location!$B$1:$E$157,4,FALSE)</f>
        <v>Small Market</v>
      </c>
      <c r="R3688" s="56" t="str">
        <f>HLOOKUP(Coffee_data[[#This Row],[ProductId]],Product!$B$4:$O$7,2,FALSE)</f>
        <v>Regular</v>
      </c>
      <c r="S3688" s="56" t="str">
        <f>HLOOKUP(Coffee_data[[#This Row],[ProductId]],Product!$B$4:$O$7,3,FALSE)</f>
        <v>Tea</v>
      </c>
      <c r="T3688" s="56" t="str">
        <f>HLOOKUP(Coffee_data[[#This Row],[ProductId]],Product!$B$4:$O$7,4,FALSE)</f>
        <v>Earl Grey</v>
      </c>
    </row>
    <row r="3689" spans="1:20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13</v>
      </c>
      <c r="L3689">
        <v>775</v>
      </c>
      <c r="M3689">
        <v>13</v>
      </c>
      <c r="N3689" s="2">
        <v>42247</v>
      </c>
      <c r="O3689" s="19" t="str">
        <f>VLOOKUP(Coffee_data[[#This Row],[Area Code]],Location!$B$1:$E$157,2,FALSE)</f>
        <v>Nevada</v>
      </c>
      <c r="P3689" s="19" t="str">
        <f>VLOOKUP(Coffee_data[[#This Row],[Area Code]],Location!$B$1:$E$157,3,FALSE)</f>
        <v>West</v>
      </c>
      <c r="Q3689" s="19" t="str">
        <f>VLOOKUP(Coffee_data[[#This Row],[Area Code]],Location!$B$1:$E$157,4,FALSE)</f>
        <v>Small Market</v>
      </c>
      <c r="R3689" s="56" t="str">
        <f>HLOOKUP(Coffee_data[[#This Row],[ProductId]],Product!$B$4:$O$7,2,FALSE)</f>
        <v>Regular</v>
      </c>
      <c r="S3689" s="56" t="str">
        <f>HLOOKUP(Coffee_data[[#This Row],[ProductId]],Product!$B$4:$O$7,3,FALSE)</f>
        <v>Tea</v>
      </c>
      <c r="T3689" s="56" t="str">
        <f>HLOOKUP(Coffee_data[[#This Row],[ProductId]],Product!$B$4:$O$7,4,FALSE)</f>
        <v>Green Tea</v>
      </c>
    </row>
    <row r="3690" spans="1:20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258</v>
      </c>
      <c r="L3690">
        <v>702</v>
      </c>
      <c r="M3690">
        <v>8</v>
      </c>
      <c r="N3690" s="2">
        <v>42247</v>
      </c>
      <c r="O3690" s="19" t="str">
        <f>VLOOKUP(Coffee_data[[#This Row],[Area Code]],Location!$B$1:$E$157,2,FALSE)</f>
        <v>Nevada</v>
      </c>
      <c r="P3690" s="19" t="str">
        <f>VLOOKUP(Coffee_data[[#This Row],[Area Code]],Location!$B$1:$E$157,3,FALSE)</f>
        <v>West</v>
      </c>
      <c r="Q3690" s="19" t="str">
        <f>VLOOKUP(Coffee_data[[#This Row],[Area Code]],Location!$B$1:$E$157,4,FALSE)</f>
        <v>Small Market</v>
      </c>
      <c r="R3690" s="56" t="str">
        <f>HLOOKUP(Coffee_data[[#This Row],[ProductId]],Product!$B$4:$O$7,2,FALSE)</f>
        <v>Decaf</v>
      </c>
      <c r="S3690" s="56" t="str">
        <f>HLOOKUP(Coffee_data[[#This Row],[ProductId]],Product!$B$4:$O$7,3,FALSE)</f>
        <v>Herbal Tea</v>
      </c>
      <c r="T3690" s="56" t="str">
        <f>HLOOKUP(Coffee_data[[#This Row],[ProductId]],Product!$B$4:$O$7,4,FALSE)</f>
        <v>Chamomile</v>
      </c>
    </row>
    <row r="3691" spans="1:20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331</v>
      </c>
      <c r="L3691">
        <v>702</v>
      </c>
      <c r="M3691">
        <v>9</v>
      </c>
      <c r="N3691" s="2">
        <v>42247</v>
      </c>
      <c r="O3691" s="19" t="str">
        <f>VLOOKUP(Coffee_data[[#This Row],[Area Code]],Location!$B$1:$E$157,2,FALSE)</f>
        <v>Nevada</v>
      </c>
      <c r="P3691" s="19" t="str">
        <f>VLOOKUP(Coffee_data[[#This Row],[Area Code]],Location!$B$1:$E$157,3,FALSE)</f>
        <v>West</v>
      </c>
      <c r="Q3691" s="19" t="str">
        <f>VLOOKUP(Coffee_data[[#This Row],[Area Code]],Location!$B$1:$E$157,4,FALSE)</f>
        <v>Small Market</v>
      </c>
      <c r="R3691" s="56" t="str">
        <f>HLOOKUP(Coffee_data[[#This Row],[ProductId]],Product!$B$4:$O$7,2,FALSE)</f>
        <v>Decaf</v>
      </c>
      <c r="S3691" s="56" t="str">
        <f>HLOOKUP(Coffee_data[[#This Row],[ProductId]],Product!$B$4:$O$7,3,FALSE)</f>
        <v>Herbal Tea</v>
      </c>
      <c r="T3691" s="56" t="str">
        <f>HLOOKUP(Coffee_data[[#This Row],[ProductId]],Product!$B$4:$O$7,4,FALSE)</f>
        <v>Lemon</v>
      </c>
    </row>
    <row r="3692" spans="1:20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106</v>
      </c>
      <c r="J3692">
        <v>160</v>
      </c>
      <c r="K3692">
        <v>250</v>
      </c>
      <c r="L3692">
        <v>702</v>
      </c>
      <c r="M3692">
        <v>10</v>
      </c>
      <c r="N3692" s="2">
        <v>42247</v>
      </c>
      <c r="O3692" s="19" t="str">
        <f>VLOOKUP(Coffee_data[[#This Row],[Area Code]],Location!$B$1:$E$157,2,FALSE)</f>
        <v>Nevada</v>
      </c>
      <c r="P3692" s="19" t="str">
        <f>VLOOKUP(Coffee_data[[#This Row],[Area Code]],Location!$B$1:$E$157,3,FALSE)</f>
        <v>West</v>
      </c>
      <c r="Q3692" s="19" t="str">
        <f>VLOOKUP(Coffee_data[[#This Row],[Area Code]],Location!$B$1:$E$157,4,FALSE)</f>
        <v>Small Market</v>
      </c>
      <c r="R3692" s="56" t="str">
        <f>HLOOKUP(Coffee_data[[#This Row],[ProductId]],Product!$B$4:$O$7,2,FALSE)</f>
        <v>Decaf</v>
      </c>
      <c r="S3692" s="56" t="str">
        <f>HLOOKUP(Coffee_data[[#This Row],[ProductId]],Product!$B$4:$O$7,3,FALSE)</f>
        <v>Herbal Tea</v>
      </c>
      <c r="T3692" s="56" t="str">
        <f>HLOOKUP(Coffee_data[[#This Row],[ProductId]],Product!$B$4:$O$7,4,FALSE)</f>
        <v>Mint</v>
      </c>
    </row>
    <row r="3693" spans="1:20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112</v>
      </c>
      <c r="L3693">
        <v>775</v>
      </c>
      <c r="M3693">
        <v>2</v>
      </c>
      <c r="N3693" s="2">
        <v>42247</v>
      </c>
      <c r="O3693" s="19" t="str">
        <f>VLOOKUP(Coffee_data[[#This Row],[Area Code]],Location!$B$1:$E$157,2,FALSE)</f>
        <v>Nevada</v>
      </c>
      <c r="P3693" s="19" t="str">
        <f>VLOOKUP(Coffee_data[[#This Row],[Area Code]],Location!$B$1:$E$157,3,FALSE)</f>
        <v>West</v>
      </c>
      <c r="Q3693" s="19" t="str">
        <f>VLOOKUP(Coffee_data[[#This Row],[Area Code]],Location!$B$1:$E$157,4,FALSE)</f>
        <v>Small Market</v>
      </c>
      <c r="R3693" s="56" t="str">
        <f>HLOOKUP(Coffee_data[[#This Row],[ProductId]],Product!$B$4:$O$7,2,FALSE)</f>
        <v>Regular</v>
      </c>
      <c r="S3693" s="56" t="str">
        <f>HLOOKUP(Coffee_data[[#This Row],[ProductId]],Product!$B$4:$O$7,3,FALSE)</f>
        <v>Coffee</v>
      </c>
      <c r="T3693" s="56" t="str">
        <f>HLOOKUP(Coffee_data[[#This Row],[ProductId]],Product!$B$4:$O$7,4,FALSE)</f>
        <v>Columbian</v>
      </c>
    </row>
    <row r="3694" spans="1:20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37</v>
      </c>
      <c r="J3694">
        <v>50</v>
      </c>
      <c r="K3694">
        <v>87</v>
      </c>
      <c r="L3694">
        <v>702</v>
      </c>
      <c r="M3694">
        <v>3</v>
      </c>
      <c r="N3694" s="2">
        <v>42247</v>
      </c>
      <c r="O3694" s="19" t="str">
        <f>VLOOKUP(Coffee_data[[#This Row],[Area Code]],Location!$B$1:$E$157,2,FALSE)</f>
        <v>Nevada</v>
      </c>
      <c r="P3694" s="19" t="str">
        <f>VLOOKUP(Coffee_data[[#This Row],[Area Code]],Location!$B$1:$E$157,3,FALSE)</f>
        <v>West</v>
      </c>
      <c r="Q3694" s="19" t="str">
        <f>VLOOKUP(Coffee_data[[#This Row],[Area Code]],Location!$B$1:$E$157,4,FALSE)</f>
        <v>Small Market</v>
      </c>
      <c r="R3694" s="56" t="str">
        <f>HLOOKUP(Coffee_data[[#This Row],[ProductId]],Product!$B$4:$O$7,2,FALSE)</f>
        <v>Decaf</v>
      </c>
      <c r="S3694" s="56" t="str">
        <f>HLOOKUP(Coffee_data[[#This Row],[ProductId]],Product!$B$4:$O$7,3,FALSE)</f>
        <v>Coffee</v>
      </c>
      <c r="T3694" s="56" t="str">
        <f>HLOOKUP(Coffee_data[[#This Row],[ProductId]],Product!$B$4:$O$7,4,FALSE)</f>
        <v>Decaf Irish Cream</v>
      </c>
    </row>
    <row r="3695" spans="1:20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36</v>
      </c>
      <c r="L3695">
        <v>775</v>
      </c>
      <c r="M3695">
        <v>4</v>
      </c>
      <c r="N3695" s="2">
        <v>42247</v>
      </c>
      <c r="O3695" s="19" t="str">
        <f>VLOOKUP(Coffee_data[[#This Row],[Area Code]],Location!$B$1:$E$157,2,FALSE)</f>
        <v>Nevada</v>
      </c>
      <c r="P3695" s="19" t="str">
        <f>VLOOKUP(Coffee_data[[#This Row],[Area Code]],Location!$B$1:$E$157,3,FALSE)</f>
        <v>West</v>
      </c>
      <c r="Q3695" s="19" t="str">
        <f>VLOOKUP(Coffee_data[[#This Row],[Area Code]],Location!$B$1:$E$157,4,FALSE)</f>
        <v>Small Market</v>
      </c>
      <c r="R3695" s="56" t="str">
        <f>HLOOKUP(Coffee_data[[#This Row],[ProductId]],Product!$B$4:$O$7,2,FALSE)</f>
        <v>Regular</v>
      </c>
      <c r="S3695" s="56" t="str">
        <f>HLOOKUP(Coffee_data[[#This Row],[ProductId]],Product!$B$4:$O$7,3,FALSE)</f>
        <v>Espresso</v>
      </c>
      <c r="T3695" s="56" t="str">
        <f>HLOOKUP(Coffee_data[[#This Row],[ProductId]],Product!$B$4:$O$7,4,FALSE)</f>
        <v>Caffe Latte</v>
      </c>
    </row>
    <row r="3696" spans="1:20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42247</v>
      </c>
      <c r="O3696" s="19" t="str">
        <f>VLOOKUP(Coffee_data[[#This Row],[Area Code]],Location!$B$1:$E$157,2,FALSE)</f>
        <v>Nevada</v>
      </c>
      <c r="P3696" s="19" t="str">
        <f>VLOOKUP(Coffee_data[[#This Row],[Area Code]],Location!$B$1:$E$157,3,FALSE)</f>
        <v>West</v>
      </c>
      <c r="Q3696" s="19" t="str">
        <f>VLOOKUP(Coffee_data[[#This Row],[Area Code]],Location!$B$1:$E$157,4,FALSE)</f>
        <v>Small Market</v>
      </c>
      <c r="R3696" s="56" t="str">
        <f>HLOOKUP(Coffee_data[[#This Row],[ProductId]],Product!$B$4:$O$7,2,FALSE)</f>
        <v>Regular</v>
      </c>
      <c r="S3696" s="56" t="str">
        <f>HLOOKUP(Coffee_data[[#This Row],[ProductId]],Product!$B$4:$O$7,3,FALSE)</f>
        <v>Espresso</v>
      </c>
      <c r="T3696" s="56" t="str">
        <f>HLOOKUP(Coffee_data[[#This Row],[ProductId]],Product!$B$4:$O$7,4,FALSE)</f>
        <v>Caffe Mocha</v>
      </c>
    </row>
    <row r="3697" spans="1:20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44</v>
      </c>
      <c r="L3697">
        <v>775</v>
      </c>
      <c r="M3697">
        <v>6</v>
      </c>
      <c r="N3697" s="2">
        <v>42247</v>
      </c>
      <c r="O3697" s="19" t="str">
        <f>VLOOKUP(Coffee_data[[#This Row],[Area Code]],Location!$B$1:$E$157,2,FALSE)</f>
        <v>Nevada</v>
      </c>
      <c r="P3697" s="19" t="str">
        <f>VLOOKUP(Coffee_data[[#This Row],[Area Code]],Location!$B$1:$E$157,3,FALSE)</f>
        <v>West</v>
      </c>
      <c r="Q3697" s="19" t="str">
        <f>VLOOKUP(Coffee_data[[#This Row],[Area Code]],Location!$B$1:$E$157,4,FALSE)</f>
        <v>Small Market</v>
      </c>
      <c r="R3697" s="56" t="str">
        <f>HLOOKUP(Coffee_data[[#This Row],[ProductId]],Product!$B$4:$O$7,2,FALSE)</f>
        <v>Decaf</v>
      </c>
      <c r="S3697" s="56" t="str">
        <f>HLOOKUP(Coffee_data[[#This Row],[ProductId]],Product!$B$4:$O$7,3,FALSE)</f>
        <v>Espresso</v>
      </c>
      <c r="T3697" s="56" t="str">
        <f>HLOOKUP(Coffee_data[[#This Row],[ProductId]],Product!$B$4:$O$7,4,FALSE)</f>
        <v>Decaf Espresso</v>
      </c>
    </row>
    <row r="3698" spans="1:20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42247</v>
      </c>
      <c r="O3698" s="19" t="str">
        <f>VLOOKUP(Coffee_data[[#This Row],[Area Code]],Location!$B$1:$E$157,2,FALSE)</f>
        <v>Oregon</v>
      </c>
      <c r="P3698" s="19" t="str">
        <f>VLOOKUP(Coffee_data[[#This Row],[Area Code]],Location!$B$1:$E$157,3,FALSE)</f>
        <v>West</v>
      </c>
      <c r="Q3698" s="19" t="str">
        <f>VLOOKUP(Coffee_data[[#This Row],[Area Code]],Location!$B$1:$E$157,4,FALSE)</f>
        <v>Small Market</v>
      </c>
      <c r="R3698" s="56" t="str">
        <f>HLOOKUP(Coffee_data[[#This Row],[ProductId]],Product!$B$4:$O$7,2,FALSE)</f>
        <v>Regular</v>
      </c>
      <c r="S3698" s="56" t="str">
        <f>HLOOKUP(Coffee_data[[#This Row],[ProductId]],Product!$B$4:$O$7,3,FALSE)</f>
        <v>Tea</v>
      </c>
      <c r="T3698" s="56" t="str">
        <f>HLOOKUP(Coffee_data[[#This Row],[ProductId]],Product!$B$4:$O$7,4,FALSE)</f>
        <v>Darjeeling</v>
      </c>
    </row>
    <row r="3699" spans="1:20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72</v>
      </c>
      <c r="J3699">
        <v>100</v>
      </c>
      <c r="K3699">
        <v>148</v>
      </c>
      <c r="L3699">
        <v>503</v>
      </c>
      <c r="M3699">
        <v>12</v>
      </c>
      <c r="N3699" s="2">
        <v>42247</v>
      </c>
      <c r="O3699" s="19" t="str">
        <f>VLOOKUP(Coffee_data[[#This Row],[Area Code]],Location!$B$1:$E$157,2,FALSE)</f>
        <v>Oregon</v>
      </c>
      <c r="P3699" s="19" t="str">
        <f>VLOOKUP(Coffee_data[[#This Row],[Area Code]],Location!$B$1:$E$157,3,FALSE)</f>
        <v>West</v>
      </c>
      <c r="Q3699" s="19" t="str">
        <f>VLOOKUP(Coffee_data[[#This Row],[Area Code]],Location!$B$1:$E$157,4,FALSE)</f>
        <v>Small Market</v>
      </c>
      <c r="R3699" s="56" t="str">
        <f>HLOOKUP(Coffee_data[[#This Row],[ProductId]],Product!$B$4:$O$7,2,FALSE)</f>
        <v>Regular</v>
      </c>
      <c r="S3699" s="56" t="str">
        <f>HLOOKUP(Coffee_data[[#This Row],[ProductId]],Product!$B$4:$O$7,3,FALSE)</f>
        <v>Tea</v>
      </c>
      <c r="T3699" s="56" t="str">
        <f>HLOOKUP(Coffee_data[[#This Row],[ProductId]],Product!$B$4:$O$7,4,FALSE)</f>
        <v>Earl Grey</v>
      </c>
    </row>
    <row r="3700" spans="1:20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42247</v>
      </c>
      <c r="O3700" s="19" t="str">
        <f>VLOOKUP(Coffee_data[[#This Row],[Area Code]],Location!$B$1:$E$157,2,FALSE)</f>
        <v>Oregon</v>
      </c>
      <c r="P3700" s="19" t="str">
        <f>VLOOKUP(Coffee_data[[#This Row],[Area Code]],Location!$B$1:$E$157,3,FALSE)</f>
        <v>West</v>
      </c>
      <c r="Q3700" s="19" t="str">
        <f>VLOOKUP(Coffee_data[[#This Row],[Area Code]],Location!$B$1:$E$157,4,FALSE)</f>
        <v>Small Market</v>
      </c>
      <c r="R3700" s="56" t="str">
        <f>HLOOKUP(Coffee_data[[#This Row],[ProductId]],Product!$B$4:$O$7,2,FALSE)</f>
        <v>Regular</v>
      </c>
      <c r="S3700" s="56" t="str">
        <f>HLOOKUP(Coffee_data[[#This Row],[ProductId]],Product!$B$4:$O$7,3,FALSE)</f>
        <v>Tea</v>
      </c>
      <c r="T3700" s="56" t="str">
        <f>HLOOKUP(Coffee_data[[#This Row],[ProductId]],Product!$B$4:$O$7,4,FALSE)</f>
        <v>Green Tea</v>
      </c>
    </row>
    <row r="3701" spans="1:20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42247</v>
      </c>
      <c r="O3701" s="19" t="str">
        <f>VLOOKUP(Coffee_data[[#This Row],[Area Code]],Location!$B$1:$E$157,2,FALSE)</f>
        <v>Oregon</v>
      </c>
      <c r="P3701" s="19" t="str">
        <f>VLOOKUP(Coffee_data[[#This Row],[Area Code]],Location!$B$1:$E$157,3,FALSE)</f>
        <v>West</v>
      </c>
      <c r="Q3701" s="19" t="str">
        <f>VLOOKUP(Coffee_data[[#This Row],[Area Code]],Location!$B$1:$E$157,4,FALSE)</f>
        <v>Small Market</v>
      </c>
      <c r="R3701" s="56" t="str">
        <f>HLOOKUP(Coffee_data[[#This Row],[ProductId]],Product!$B$4:$O$7,2,FALSE)</f>
        <v>Decaf</v>
      </c>
      <c r="S3701" s="56" t="str">
        <f>HLOOKUP(Coffee_data[[#This Row],[ProductId]],Product!$B$4:$O$7,3,FALSE)</f>
        <v>Herbal Tea</v>
      </c>
      <c r="T3701" s="56" t="str">
        <f>HLOOKUP(Coffee_data[[#This Row],[ProductId]],Product!$B$4:$O$7,4,FALSE)</f>
        <v>Chamomile</v>
      </c>
    </row>
    <row r="3702" spans="1:20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41</v>
      </c>
      <c r="J3702">
        <v>70</v>
      </c>
      <c r="K3702">
        <v>129</v>
      </c>
      <c r="L3702">
        <v>541</v>
      </c>
      <c r="M3702">
        <v>9</v>
      </c>
      <c r="N3702" s="2">
        <v>42247</v>
      </c>
      <c r="O3702" s="19" t="str">
        <f>VLOOKUP(Coffee_data[[#This Row],[Area Code]],Location!$B$1:$E$157,2,FALSE)</f>
        <v>Oregon</v>
      </c>
      <c r="P3702" s="19" t="str">
        <f>VLOOKUP(Coffee_data[[#This Row],[Area Code]],Location!$B$1:$E$157,3,FALSE)</f>
        <v>West</v>
      </c>
      <c r="Q3702" s="19" t="str">
        <f>VLOOKUP(Coffee_data[[#This Row],[Area Code]],Location!$B$1:$E$157,4,FALSE)</f>
        <v>Small Market</v>
      </c>
      <c r="R3702" s="56" t="str">
        <f>HLOOKUP(Coffee_data[[#This Row],[ProductId]],Product!$B$4:$O$7,2,FALSE)</f>
        <v>Decaf</v>
      </c>
      <c r="S3702" s="56" t="str">
        <f>HLOOKUP(Coffee_data[[#This Row],[ProductId]],Product!$B$4:$O$7,3,FALSE)</f>
        <v>Herbal Tea</v>
      </c>
      <c r="T3702" s="56" t="str">
        <f>HLOOKUP(Coffee_data[[#This Row],[ProductId]],Product!$B$4:$O$7,4,FALSE)</f>
        <v>Lemon</v>
      </c>
    </row>
    <row r="3703" spans="1:20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149</v>
      </c>
      <c r="L3703">
        <v>503</v>
      </c>
      <c r="M3703">
        <v>1</v>
      </c>
      <c r="N3703" s="2">
        <v>42247</v>
      </c>
      <c r="O3703" s="19" t="str">
        <f>VLOOKUP(Coffee_data[[#This Row],[Area Code]],Location!$B$1:$E$157,2,FALSE)</f>
        <v>Oregon</v>
      </c>
      <c r="P3703" s="19" t="str">
        <f>VLOOKUP(Coffee_data[[#This Row],[Area Code]],Location!$B$1:$E$157,3,FALSE)</f>
        <v>West</v>
      </c>
      <c r="Q3703" s="19" t="str">
        <f>VLOOKUP(Coffee_data[[#This Row],[Area Code]],Location!$B$1:$E$157,4,FALSE)</f>
        <v>Small Market</v>
      </c>
      <c r="R3703" s="56" t="str">
        <f>HLOOKUP(Coffee_data[[#This Row],[ProductId]],Product!$B$4:$O$7,2,FALSE)</f>
        <v>Regular</v>
      </c>
      <c r="S3703" s="56" t="str">
        <f>HLOOKUP(Coffee_data[[#This Row],[ProductId]],Product!$B$4:$O$7,3,FALSE)</f>
        <v>Coffee</v>
      </c>
      <c r="T3703" s="56" t="str">
        <f>HLOOKUP(Coffee_data[[#This Row],[ProductId]],Product!$B$4:$O$7,4,FALSE)</f>
        <v>Amaretto</v>
      </c>
    </row>
    <row r="3704" spans="1:20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72</v>
      </c>
      <c r="J3704">
        <v>100</v>
      </c>
      <c r="K3704">
        <v>168</v>
      </c>
      <c r="L3704">
        <v>541</v>
      </c>
      <c r="M3704">
        <v>2</v>
      </c>
      <c r="N3704" s="2">
        <v>42247</v>
      </c>
      <c r="O3704" s="19" t="str">
        <f>VLOOKUP(Coffee_data[[#This Row],[Area Code]],Location!$B$1:$E$157,2,FALSE)</f>
        <v>Oregon</v>
      </c>
      <c r="P3704" s="19" t="str">
        <f>VLOOKUP(Coffee_data[[#This Row],[Area Code]],Location!$B$1:$E$157,3,FALSE)</f>
        <v>West</v>
      </c>
      <c r="Q3704" s="19" t="str">
        <f>VLOOKUP(Coffee_data[[#This Row],[Area Code]],Location!$B$1:$E$157,4,FALSE)</f>
        <v>Small Market</v>
      </c>
      <c r="R3704" s="56" t="str">
        <f>HLOOKUP(Coffee_data[[#This Row],[ProductId]],Product!$B$4:$O$7,2,FALSE)</f>
        <v>Regular</v>
      </c>
      <c r="S3704" s="56" t="str">
        <f>HLOOKUP(Coffee_data[[#This Row],[ProductId]],Product!$B$4:$O$7,3,FALSE)</f>
        <v>Coffee</v>
      </c>
      <c r="T3704" s="56" t="str">
        <f>HLOOKUP(Coffee_data[[#This Row],[ProductId]],Product!$B$4:$O$7,4,FALSE)</f>
        <v>Columbian</v>
      </c>
    </row>
    <row r="3705" spans="1:20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47</v>
      </c>
      <c r="J3705">
        <v>80</v>
      </c>
      <c r="K3705">
        <v>130</v>
      </c>
      <c r="L3705">
        <v>503</v>
      </c>
      <c r="M3705">
        <v>3</v>
      </c>
      <c r="N3705" s="2">
        <v>42247</v>
      </c>
      <c r="O3705" s="19" t="str">
        <f>VLOOKUP(Coffee_data[[#This Row],[Area Code]],Location!$B$1:$E$157,2,FALSE)</f>
        <v>Oregon</v>
      </c>
      <c r="P3705" s="19" t="str">
        <f>VLOOKUP(Coffee_data[[#This Row],[Area Code]],Location!$B$1:$E$157,3,FALSE)</f>
        <v>West</v>
      </c>
      <c r="Q3705" s="19" t="str">
        <f>VLOOKUP(Coffee_data[[#This Row],[Area Code]],Location!$B$1:$E$157,4,FALSE)</f>
        <v>Small Market</v>
      </c>
      <c r="R3705" s="56" t="str">
        <f>HLOOKUP(Coffee_data[[#This Row],[ProductId]],Product!$B$4:$O$7,2,FALSE)</f>
        <v>Decaf</v>
      </c>
      <c r="S3705" s="56" t="str">
        <f>HLOOKUP(Coffee_data[[#This Row],[ProductId]],Product!$B$4:$O$7,3,FALSE)</f>
        <v>Coffee</v>
      </c>
      <c r="T3705" s="56" t="str">
        <f>HLOOKUP(Coffee_data[[#This Row],[ProductId]],Product!$B$4:$O$7,4,FALSE)</f>
        <v>Decaf Irish Cream</v>
      </c>
    </row>
    <row r="3706" spans="1:20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86</v>
      </c>
      <c r="L3706">
        <v>971</v>
      </c>
      <c r="M3706">
        <v>4</v>
      </c>
      <c r="N3706" s="2">
        <v>42247</v>
      </c>
      <c r="O3706" s="19" t="str">
        <f>VLOOKUP(Coffee_data[[#This Row],[Area Code]],Location!$B$1:$E$157,2,FALSE)</f>
        <v>Oregon</v>
      </c>
      <c r="P3706" s="19" t="str">
        <f>VLOOKUP(Coffee_data[[#This Row],[Area Code]],Location!$B$1:$E$157,3,FALSE)</f>
        <v>West</v>
      </c>
      <c r="Q3706" s="19" t="str">
        <f>VLOOKUP(Coffee_data[[#This Row],[Area Code]],Location!$B$1:$E$157,4,FALSE)</f>
        <v>Small Market</v>
      </c>
      <c r="R3706" s="56" t="str">
        <f>HLOOKUP(Coffee_data[[#This Row],[ProductId]],Product!$B$4:$O$7,2,FALSE)</f>
        <v>Regular</v>
      </c>
      <c r="S3706" s="56" t="str">
        <f>HLOOKUP(Coffee_data[[#This Row],[ProductId]],Product!$B$4:$O$7,3,FALSE)</f>
        <v>Espresso</v>
      </c>
      <c r="T3706" s="56" t="str">
        <f>HLOOKUP(Coffee_data[[#This Row],[ProductId]],Product!$B$4:$O$7,4,FALSE)</f>
        <v>Caffe Latte</v>
      </c>
    </row>
    <row r="3707" spans="1:20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45</v>
      </c>
      <c r="J3707">
        <v>70</v>
      </c>
      <c r="K3707">
        <v>125</v>
      </c>
      <c r="L3707">
        <v>503</v>
      </c>
      <c r="M3707">
        <v>5</v>
      </c>
      <c r="N3707" s="2">
        <v>42247</v>
      </c>
      <c r="O3707" s="19" t="str">
        <f>VLOOKUP(Coffee_data[[#This Row],[Area Code]],Location!$B$1:$E$157,2,FALSE)</f>
        <v>Oregon</v>
      </c>
      <c r="P3707" s="19" t="str">
        <f>VLOOKUP(Coffee_data[[#This Row],[Area Code]],Location!$B$1:$E$157,3,FALSE)</f>
        <v>West</v>
      </c>
      <c r="Q3707" s="19" t="str">
        <f>VLOOKUP(Coffee_data[[#This Row],[Area Code]],Location!$B$1:$E$157,4,FALSE)</f>
        <v>Small Market</v>
      </c>
      <c r="R3707" s="56" t="str">
        <f>HLOOKUP(Coffee_data[[#This Row],[ProductId]],Product!$B$4:$O$7,2,FALSE)</f>
        <v>Regular</v>
      </c>
      <c r="S3707" s="56" t="str">
        <f>HLOOKUP(Coffee_data[[#This Row],[ProductId]],Product!$B$4:$O$7,3,FALSE)</f>
        <v>Espresso</v>
      </c>
      <c r="T3707" s="56" t="str">
        <f>HLOOKUP(Coffee_data[[#This Row],[ProductId]],Product!$B$4:$O$7,4,FALSE)</f>
        <v>Caffe Mocha</v>
      </c>
    </row>
    <row r="3708" spans="1:20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94</v>
      </c>
      <c r="J3708">
        <v>150</v>
      </c>
      <c r="K3708">
        <v>290</v>
      </c>
      <c r="L3708">
        <v>971</v>
      </c>
      <c r="M3708">
        <v>6</v>
      </c>
      <c r="N3708" s="2">
        <v>42247</v>
      </c>
      <c r="O3708" s="19" t="str">
        <f>VLOOKUP(Coffee_data[[#This Row],[Area Code]],Location!$B$1:$E$157,2,FALSE)</f>
        <v>Oregon</v>
      </c>
      <c r="P3708" s="19" t="str">
        <f>VLOOKUP(Coffee_data[[#This Row],[Area Code]],Location!$B$1:$E$157,3,FALSE)</f>
        <v>West</v>
      </c>
      <c r="Q3708" s="19" t="str">
        <f>VLOOKUP(Coffee_data[[#This Row],[Area Code]],Location!$B$1:$E$157,4,FALSE)</f>
        <v>Small Market</v>
      </c>
      <c r="R3708" s="56" t="str">
        <f>HLOOKUP(Coffee_data[[#This Row],[ProductId]],Product!$B$4:$O$7,2,FALSE)</f>
        <v>Decaf</v>
      </c>
      <c r="S3708" s="56" t="str">
        <f>HLOOKUP(Coffee_data[[#This Row],[ProductId]],Product!$B$4:$O$7,3,FALSE)</f>
        <v>Espresso</v>
      </c>
      <c r="T3708" s="56" t="str">
        <f>HLOOKUP(Coffee_data[[#This Row],[ProductId]],Product!$B$4:$O$7,4,FALSE)</f>
        <v>Decaf Espresso</v>
      </c>
    </row>
    <row r="3709" spans="1:20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41</v>
      </c>
      <c r="J3709">
        <v>70</v>
      </c>
      <c r="K3709">
        <v>89</v>
      </c>
      <c r="L3709">
        <v>206</v>
      </c>
      <c r="M3709">
        <v>11</v>
      </c>
      <c r="N3709" s="2">
        <v>42247</v>
      </c>
      <c r="O3709" s="19" t="str">
        <f>VLOOKUP(Coffee_data[[#This Row],[Area Code]],Location!$B$1:$E$157,2,FALSE)</f>
        <v>Washington</v>
      </c>
      <c r="P3709" s="19" t="str">
        <f>VLOOKUP(Coffee_data[[#This Row],[Area Code]],Location!$B$1:$E$157,3,FALSE)</f>
        <v>West</v>
      </c>
      <c r="Q3709" s="19" t="str">
        <f>VLOOKUP(Coffee_data[[#This Row],[Area Code]],Location!$B$1:$E$157,4,FALSE)</f>
        <v>Small Market</v>
      </c>
      <c r="R3709" s="56" t="str">
        <f>HLOOKUP(Coffee_data[[#This Row],[ProductId]],Product!$B$4:$O$7,2,FALSE)</f>
        <v>Regular</v>
      </c>
      <c r="S3709" s="56" t="str">
        <f>HLOOKUP(Coffee_data[[#This Row],[ProductId]],Product!$B$4:$O$7,3,FALSE)</f>
        <v>Tea</v>
      </c>
      <c r="T3709" s="56" t="str">
        <f>HLOOKUP(Coffee_data[[#This Row],[ProductId]],Product!$B$4:$O$7,4,FALSE)</f>
        <v>Darjeeling</v>
      </c>
    </row>
    <row r="3710" spans="1:20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42</v>
      </c>
      <c r="J3710">
        <v>40</v>
      </c>
      <c r="K3710">
        <v>82</v>
      </c>
      <c r="L3710">
        <v>509</v>
      </c>
      <c r="M3710">
        <v>12</v>
      </c>
      <c r="N3710" s="2">
        <v>42247</v>
      </c>
      <c r="O3710" s="19" t="str">
        <f>VLOOKUP(Coffee_data[[#This Row],[Area Code]],Location!$B$1:$E$157,2,FALSE)</f>
        <v>Washington</v>
      </c>
      <c r="P3710" s="19" t="str">
        <f>VLOOKUP(Coffee_data[[#This Row],[Area Code]],Location!$B$1:$E$157,3,FALSE)</f>
        <v>West</v>
      </c>
      <c r="Q3710" s="19" t="str">
        <f>VLOOKUP(Coffee_data[[#This Row],[Area Code]],Location!$B$1:$E$157,4,FALSE)</f>
        <v>Small Market</v>
      </c>
      <c r="R3710" s="56" t="str">
        <f>HLOOKUP(Coffee_data[[#This Row],[ProductId]],Product!$B$4:$O$7,2,FALSE)</f>
        <v>Regular</v>
      </c>
      <c r="S3710" s="56" t="str">
        <f>HLOOKUP(Coffee_data[[#This Row],[ProductId]],Product!$B$4:$O$7,3,FALSE)</f>
        <v>Tea</v>
      </c>
      <c r="T3710" s="56" t="str">
        <f>HLOOKUP(Coffee_data[[#This Row],[ProductId]],Product!$B$4:$O$7,4,FALSE)</f>
        <v>Earl Grey</v>
      </c>
    </row>
    <row r="3711" spans="1:20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87</v>
      </c>
      <c r="L3711">
        <v>206</v>
      </c>
      <c r="M3711">
        <v>13</v>
      </c>
      <c r="N3711" s="2">
        <v>42247</v>
      </c>
      <c r="O3711" s="19" t="str">
        <f>VLOOKUP(Coffee_data[[#This Row],[Area Code]],Location!$B$1:$E$157,2,FALSE)</f>
        <v>Washington</v>
      </c>
      <c r="P3711" s="19" t="str">
        <f>VLOOKUP(Coffee_data[[#This Row],[Area Code]],Location!$B$1:$E$157,3,FALSE)</f>
        <v>West</v>
      </c>
      <c r="Q3711" s="19" t="str">
        <f>VLOOKUP(Coffee_data[[#This Row],[Area Code]],Location!$B$1:$E$157,4,FALSE)</f>
        <v>Small Market</v>
      </c>
      <c r="R3711" s="56" t="str">
        <f>HLOOKUP(Coffee_data[[#This Row],[ProductId]],Product!$B$4:$O$7,2,FALSE)</f>
        <v>Regular</v>
      </c>
      <c r="S3711" s="56" t="str">
        <f>HLOOKUP(Coffee_data[[#This Row],[ProductId]],Product!$B$4:$O$7,3,FALSE)</f>
        <v>Tea</v>
      </c>
      <c r="T3711" s="56" t="str">
        <f>HLOOKUP(Coffee_data[[#This Row],[ProductId]],Product!$B$4:$O$7,4,FALSE)</f>
        <v>Green Tea</v>
      </c>
    </row>
    <row r="3712" spans="1:20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212</v>
      </c>
      <c r="L3712">
        <v>509</v>
      </c>
      <c r="M3712">
        <v>8</v>
      </c>
      <c r="N3712" s="2">
        <v>42247</v>
      </c>
      <c r="O3712" s="19" t="str">
        <f>VLOOKUP(Coffee_data[[#This Row],[Area Code]],Location!$B$1:$E$157,2,FALSE)</f>
        <v>Washington</v>
      </c>
      <c r="P3712" s="19" t="str">
        <f>VLOOKUP(Coffee_data[[#This Row],[Area Code]],Location!$B$1:$E$157,3,FALSE)</f>
        <v>West</v>
      </c>
      <c r="Q3712" s="19" t="str">
        <f>VLOOKUP(Coffee_data[[#This Row],[Area Code]],Location!$B$1:$E$157,4,FALSE)</f>
        <v>Small Market</v>
      </c>
      <c r="R3712" s="56" t="str">
        <f>HLOOKUP(Coffee_data[[#This Row],[ProductId]],Product!$B$4:$O$7,2,FALSE)</f>
        <v>Decaf</v>
      </c>
      <c r="S3712" s="56" t="str">
        <f>HLOOKUP(Coffee_data[[#This Row],[ProductId]],Product!$B$4:$O$7,3,FALSE)</f>
        <v>Herbal Tea</v>
      </c>
      <c r="T3712" s="56" t="str">
        <f>HLOOKUP(Coffee_data[[#This Row],[ProductId]],Product!$B$4:$O$7,4,FALSE)</f>
        <v>Chamomile</v>
      </c>
    </row>
    <row r="3713" spans="1:20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31</v>
      </c>
      <c r="J3713">
        <v>60</v>
      </c>
      <c r="K3713">
        <v>109</v>
      </c>
      <c r="L3713">
        <v>425</v>
      </c>
      <c r="M3713">
        <v>9</v>
      </c>
      <c r="N3713" s="2">
        <v>42247</v>
      </c>
      <c r="O3713" s="19" t="str">
        <f>VLOOKUP(Coffee_data[[#This Row],[Area Code]],Location!$B$1:$E$157,2,FALSE)</f>
        <v>Washington</v>
      </c>
      <c r="P3713" s="19" t="str">
        <f>VLOOKUP(Coffee_data[[#This Row],[Area Code]],Location!$B$1:$E$157,3,FALSE)</f>
        <v>West</v>
      </c>
      <c r="Q3713" s="19" t="str">
        <f>VLOOKUP(Coffee_data[[#This Row],[Area Code]],Location!$B$1:$E$157,4,FALSE)</f>
        <v>Small Market</v>
      </c>
      <c r="R3713" s="56" t="str">
        <f>HLOOKUP(Coffee_data[[#This Row],[ProductId]],Product!$B$4:$O$7,2,FALSE)</f>
        <v>Decaf</v>
      </c>
      <c r="S3713" s="56" t="str">
        <f>HLOOKUP(Coffee_data[[#This Row],[ProductId]],Product!$B$4:$O$7,3,FALSE)</f>
        <v>Herbal Tea</v>
      </c>
      <c r="T3713" s="56" t="str">
        <f>HLOOKUP(Coffee_data[[#This Row],[ProductId]],Product!$B$4:$O$7,4,FALSE)</f>
        <v>Lemon</v>
      </c>
    </row>
    <row r="3714" spans="1:20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82</v>
      </c>
      <c r="J3714">
        <v>120</v>
      </c>
      <c r="K3714">
        <v>198</v>
      </c>
      <c r="L3714">
        <v>425</v>
      </c>
      <c r="M3714">
        <v>2</v>
      </c>
      <c r="N3714" s="2">
        <v>42247</v>
      </c>
      <c r="O3714" s="19" t="str">
        <f>VLOOKUP(Coffee_data[[#This Row],[Area Code]],Location!$B$1:$E$157,2,FALSE)</f>
        <v>Washington</v>
      </c>
      <c r="P3714" s="19" t="str">
        <f>VLOOKUP(Coffee_data[[#This Row],[Area Code]],Location!$B$1:$E$157,3,FALSE)</f>
        <v>West</v>
      </c>
      <c r="Q3714" s="19" t="str">
        <f>VLOOKUP(Coffee_data[[#This Row],[Area Code]],Location!$B$1:$E$157,4,FALSE)</f>
        <v>Small Market</v>
      </c>
      <c r="R3714" s="56" t="str">
        <f>HLOOKUP(Coffee_data[[#This Row],[ProductId]],Product!$B$4:$O$7,2,FALSE)</f>
        <v>Regular</v>
      </c>
      <c r="S3714" s="56" t="str">
        <f>HLOOKUP(Coffee_data[[#This Row],[ProductId]],Product!$B$4:$O$7,3,FALSE)</f>
        <v>Coffee</v>
      </c>
      <c r="T3714" s="56" t="str">
        <f>HLOOKUP(Coffee_data[[#This Row],[ProductId]],Product!$B$4:$O$7,4,FALSE)</f>
        <v>Columbian</v>
      </c>
    </row>
    <row r="3715" spans="1:20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273</v>
      </c>
      <c r="L3715">
        <v>206</v>
      </c>
      <c r="M3715">
        <v>3</v>
      </c>
      <c r="N3715" s="2">
        <v>42247</v>
      </c>
      <c r="O3715" s="19" t="str">
        <f>VLOOKUP(Coffee_data[[#This Row],[Area Code]],Location!$B$1:$E$157,2,FALSE)</f>
        <v>Washington</v>
      </c>
      <c r="P3715" s="19" t="str">
        <f>VLOOKUP(Coffee_data[[#This Row],[Area Code]],Location!$B$1:$E$157,3,FALSE)</f>
        <v>West</v>
      </c>
      <c r="Q3715" s="19" t="str">
        <f>VLOOKUP(Coffee_data[[#This Row],[Area Code]],Location!$B$1:$E$157,4,FALSE)</f>
        <v>Small Market</v>
      </c>
      <c r="R3715" s="56" t="str">
        <f>HLOOKUP(Coffee_data[[#This Row],[ProductId]],Product!$B$4:$O$7,2,FALSE)</f>
        <v>Decaf</v>
      </c>
      <c r="S3715" s="56" t="str">
        <f>HLOOKUP(Coffee_data[[#This Row],[ProductId]],Product!$B$4:$O$7,3,FALSE)</f>
        <v>Coffee</v>
      </c>
      <c r="T3715" s="56" t="str">
        <f>HLOOKUP(Coffee_data[[#This Row],[ProductId]],Product!$B$4:$O$7,4,FALSE)</f>
        <v>Decaf Irish Cream</v>
      </c>
    </row>
    <row r="3716" spans="1:20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34</v>
      </c>
      <c r="J3716">
        <v>40</v>
      </c>
      <c r="K3716">
        <v>70</v>
      </c>
      <c r="L3716">
        <v>360</v>
      </c>
      <c r="M3716">
        <v>4</v>
      </c>
      <c r="N3716" s="2">
        <v>42247</v>
      </c>
      <c r="O3716" s="19" t="str">
        <f>VLOOKUP(Coffee_data[[#This Row],[Area Code]],Location!$B$1:$E$157,2,FALSE)</f>
        <v>Washington</v>
      </c>
      <c r="P3716" s="19" t="str">
        <f>VLOOKUP(Coffee_data[[#This Row],[Area Code]],Location!$B$1:$E$157,3,FALSE)</f>
        <v>West</v>
      </c>
      <c r="Q3716" s="19" t="str">
        <f>VLOOKUP(Coffee_data[[#This Row],[Area Code]],Location!$B$1:$E$157,4,FALSE)</f>
        <v>Small Market</v>
      </c>
      <c r="R3716" s="56" t="str">
        <f>HLOOKUP(Coffee_data[[#This Row],[ProductId]],Product!$B$4:$O$7,2,FALSE)</f>
        <v>Regular</v>
      </c>
      <c r="S3716" s="56" t="str">
        <f>HLOOKUP(Coffee_data[[#This Row],[ProductId]],Product!$B$4:$O$7,3,FALSE)</f>
        <v>Espresso</v>
      </c>
      <c r="T3716" s="56" t="str">
        <f>HLOOKUP(Coffee_data[[#This Row],[ProductId]],Product!$B$4:$O$7,4,FALSE)</f>
        <v>Caffe Latte</v>
      </c>
    </row>
    <row r="3717" spans="1:20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65</v>
      </c>
      <c r="J3717">
        <v>80</v>
      </c>
      <c r="K3717">
        <v>145</v>
      </c>
      <c r="L3717">
        <v>360</v>
      </c>
      <c r="M3717">
        <v>5</v>
      </c>
      <c r="N3717" s="2">
        <v>42247</v>
      </c>
      <c r="O3717" s="19" t="str">
        <f>VLOOKUP(Coffee_data[[#This Row],[Area Code]],Location!$B$1:$E$157,2,FALSE)</f>
        <v>Washington</v>
      </c>
      <c r="P3717" s="19" t="str">
        <f>VLOOKUP(Coffee_data[[#This Row],[Area Code]],Location!$B$1:$E$157,3,FALSE)</f>
        <v>West</v>
      </c>
      <c r="Q3717" s="19" t="str">
        <f>VLOOKUP(Coffee_data[[#This Row],[Area Code]],Location!$B$1:$E$157,4,FALSE)</f>
        <v>Small Market</v>
      </c>
      <c r="R3717" s="56" t="str">
        <f>HLOOKUP(Coffee_data[[#This Row],[ProductId]],Product!$B$4:$O$7,2,FALSE)</f>
        <v>Regular</v>
      </c>
      <c r="S3717" s="56" t="str">
        <f>HLOOKUP(Coffee_data[[#This Row],[ProductId]],Product!$B$4:$O$7,3,FALSE)</f>
        <v>Espresso</v>
      </c>
      <c r="T3717" s="56" t="str">
        <f>HLOOKUP(Coffee_data[[#This Row],[ProductId]],Product!$B$4:$O$7,4,FALSE)</f>
        <v>Caffe Mocha</v>
      </c>
    </row>
    <row r="3718" spans="1:20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76</v>
      </c>
      <c r="J3718">
        <v>100</v>
      </c>
      <c r="K3718">
        <v>176</v>
      </c>
      <c r="L3718">
        <v>206</v>
      </c>
      <c r="M3718">
        <v>6</v>
      </c>
      <c r="N3718" s="2">
        <v>42247</v>
      </c>
      <c r="O3718" s="19" t="str">
        <f>VLOOKUP(Coffee_data[[#This Row],[Area Code]],Location!$B$1:$E$157,2,FALSE)</f>
        <v>Washington</v>
      </c>
      <c r="P3718" s="19" t="str">
        <f>VLOOKUP(Coffee_data[[#This Row],[Area Code]],Location!$B$1:$E$157,3,FALSE)</f>
        <v>West</v>
      </c>
      <c r="Q3718" s="19" t="str">
        <f>VLOOKUP(Coffee_data[[#This Row],[Area Code]],Location!$B$1:$E$157,4,FALSE)</f>
        <v>Small Market</v>
      </c>
      <c r="R3718" s="56" t="str">
        <f>HLOOKUP(Coffee_data[[#This Row],[ProductId]],Product!$B$4:$O$7,2,FALSE)</f>
        <v>Decaf</v>
      </c>
      <c r="S3718" s="56" t="str">
        <f>HLOOKUP(Coffee_data[[#This Row],[ProductId]],Product!$B$4:$O$7,3,FALSE)</f>
        <v>Espresso</v>
      </c>
      <c r="T3718" s="56" t="str">
        <f>HLOOKUP(Coffee_data[[#This Row],[ProductId]],Product!$B$4:$O$7,4,FALSE)</f>
        <v>Decaf Espresso</v>
      </c>
    </row>
    <row r="3719" spans="1:20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142</v>
      </c>
      <c r="J3719">
        <v>140</v>
      </c>
      <c r="K3719">
        <v>252</v>
      </c>
      <c r="L3719">
        <v>720</v>
      </c>
      <c r="M3719">
        <v>8</v>
      </c>
      <c r="N3719" s="2">
        <v>42277</v>
      </c>
      <c r="O3719" s="19" t="str">
        <f>VLOOKUP(Coffee_data[[#This Row],[Area Code]],Location!$B$1:$E$157,2,FALSE)</f>
        <v>Colorado</v>
      </c>
      <c r="P3719" s="19" t="str">
        <f>VLOOKUP(Coffee_data[[#This Row],[Area Code]],Location!$B$1:$E$157,3,FALSE)</f>
        <v>Central</v>
      </c>
      <c r="Q3719" s="19" t="str">
        <f>VLOOKUP(Coffee_data[[#This Row],[Area Code]],Location!$B$1:$E$157,4,FALSE)</f>
        <v>Major Market</v>
      </c>
      <c r="R3719" s="56" t="str">
        <f>HLOOKUP(Coffee_data[[#This Row],[ProductId]],Product!$B$4:$O$7,2,FALSE)</f>
        <v>Decaf</v>
      </c>
      <c r="S3719" s="56" t="str">
        <f>HLOOKUP(Coffee_data[[#This Row],[ProductId]],Product!$B$4:$O$7,3,FALSE)</f>
        <v>Herbal Tea</v>
      </c>
      <c r="T3719" s="56" t="str">
        <f>HLOOKUP(Coffee_data[[#This Row],[ProductId]],Product!$B$4:$O$7,4,FALSE)</f>
        <v>Chamomile</v>
      </c>
    </row>
    <row r="3720" spans="1:20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39</v>
      </c>
      <c r="J3720">
        <v>60</v>
      </c>
      <c r="K3720">
        <v>99</v>
      </c>
      <c r="L3720">
        <v>720</v>
      </c>
      <c r="M3720">
        <v>9</v>
      </c>
      <c r="N3720" s="2">
        <v>42277</v>
      </c>
      <c r="O3720" s="19" t="str">
        <f>VLOOKUP(Coffee_data[[#This Row],[Area Code]],Location!$B$1:$E$157,2,FALSE)</f>
        <v>Colorado</v>
      </c>
      <c r="P3720" s="19" t="str">
        <f>VLOOKUP(Coffee_data[[#This Row],[Area Code]],Location!$B$1:$E$157,3,FALSE)</f>
        <v>Central</v>
      </c>
      <c r="Q3720" s="19" t="str">
        <f>VLOOKUP(Coffee_data[[#This Row],[Area Code]],Location!$B$1:$E$157,4,FALSE)</f>
        <v>Major Market</v>
      </c>
      <c r="R3720" s="56" t="str">
        <f>HLOOKUP(Coffee_data[[#This Row],[ProductId]],Product!$B$4:$O$7,2,FALSE)</f>
        <v>Decaf</v>
      </c>
      <c r="S3720" s="56" t="str">
        <f>HLOOKUP(Coffee_data[[#This Row],[ProductId]],Product!$B$4:$O$7,3,FALSE)</f>
        <v>Herbal Tea</v>
      </c>
      <c r="T3720" s="56" t="str">
        <f>HLOOKUP(Coffee_data[[#This Row],[ProductId]],Product!$B$4:$O$7,4,FALSE)</f>
        <v>Lemon</v>
      </c>
    </row>
    <row r="3721" spans="1:20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80</v>
      </c>
      <c r="L3721">
        <v>970</v>
      </c>
      <c r="M3721">
        <v>10</v>
      </c>
      <c r="N3721" s="2">
        <v>42277</v>
      </c>
      <c r="O3721" s="19" t="str">
        <f>VLOOKUP(Coffee_data[[#This Row],[Area Code]],Location!$B$1:$E$157,2,FALSE)</f>
        <v>Colorado</v>
      </c>
      <c r="P3721" s="19" t="str">
        <f>VLOOKUP(Coffee_data[[#This Row],[Area Code]],Location!$B$1:$E$157,3,FALSE)</f>
        <v>Central</v>
      </c>
      <c r="Q3721" s="19" t="str">
        <f>VLOOKUP(Coffee_data[[#This Row],[Area Code]],Location!$B$1:$E$157,4,FALSE)</f>
        <v>Major Market</v>
      </c>
      <c r="R3721" s="56" t="str">
        <f>HLOOKUP(Coffee_data[[#This Row],[ProductId]],Product!$B$4:$O$7,2,FALSE)</f>
        <v>Decaf</v>
      </c>
      <c r="S3721" s="56" t="str">
        <f>HLOOKUP(Coffee_data[[#This Row],[ProductId]],Product!$B$4:$O$7,3,FALSE)</f>
        <v>Herbal Tea</v>
      </c>
      <c r="T3721" s="56" t="str">
        <f>HLOOKUP(Coffee_data[[#This Row],[ProductId]],Product!$B$4:$O$7,4,FALSE)</f>
        <v>Mint</v>
      </c>
    </row>
    <row r="3722" spans="1:20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91</v>
      </c>
      <c r="L3722">
        <v>720</v>
      </c>
      <c r="M3722">
        <v>11</v>
      </c>
      <c r="N3722" s="2">
        <v>42277</v>
      </c>
      <c r="O3722" s="19" t="str">
        <f>VLOOKUP(Coffee_data[[#This Row],[Area Code]],Location!$B$1:$E$157,2,FALSE)</f>
        <v>Colorado</v>
      </c>
      <c r="P3722" s="19" t="str">
        <f>VLOOKUP(Coffee_data[[#This Row],[Area Code]],Location!$B$1:$E$157,3,FALSE)</f>
        <v>Central</v>
      </c>
      <c r="Q3722" s="19" t="str">
        <f>VLOOKUP(Coffee_data[[#This Row],[Area Code]],Location!$B$1:$E$157,4,FALSE)</f>
        <v>Major Market</v>
      </c>
      <c r="R3722" s="56" t="str">
        <f>HLOOKUP(Coffee_data[[#This Row],[ProductId]],Product!$B$4:$O$7,2,FALSE)</f>
        <v>Regular</v>
      </c>
      <c r="S3722" s="56" t="str">
        <f>HLOOKUP(Coffee_data[[#This Row],[ProductId]],Product!$B$4:$O$7,3,FALSE)</f>
        <v>Tea</v>
      </c>
      <c r="T3722" s="56" t="str">
        <f>HLOOKUP(Coffee_data[[#This Row],[ProductId]],Product!$B$4:$O$7,4,FALSE)</f>
        <v>Darjeeling</v>
      </c>
    </row>
    <row r="3723" spans="1:20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18</v>
      </c>
      <c r="J3723">
        <v>50</v>
      </c>
      <c r="K3723">
        <v>92</v>
      </c>
      <c r="L3723">
        <v>970</v>
      </c>
      <c r="M3723">
        <v>12</v>
      </c>
      <c r="N3723" s="2">
        <v>42277</v>
      </c>
      <c r="O3723" s="19" t="str">
        <f>VLOOKUP(Coffee_data[[#This Row],[Area Code]],Location!$B$1:$E$157,2,FALSE)</f>
        <v>Colorado</v>
      </c>
      <c r="P3723" s="19" t="str">
        <f>VLOOKUP(Coffee_data[[#This Row],[Area Code]],Location!$B$1:$E$157,3,FALSE)</f>
        <v>Central</v>
      </c>
      <c r="Q3723" s="19" t="str">
        <f>VLOOKUP(Coffee_data[[#This Row],[Area Code]],Location!$B$1:$E$157,4,FALSE)</f>
        <v>Major Market</v>
      </c>
      <c r="R3723" s="56" t="str">
        <f>HLOOKUP(Coffee_data[[#This Row],[ProductId]],Product!$B$4:$O$7,2,FALSE)</f>
        <v>Regular</v>
      </c>
      <c r="S3723" s="56" t="str">
        <f>HLOOKUP(Coffee_data[[#This Row],[ProductId]],Product!$B$4:$O$7,3,FALSE)</f>
        <v>Tea</v>
      </c>
      <c r="T3723" s="56" t="str">
        <f>HLOOKUP(Coffee_data[[#This Row],[ProductId]],Product!$B$4:$O$7,4,FALSE)</f>
        <v>Earl Grey</v>
      </c>
    </row>
    <row r="3724" spans="1:20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42277</v>
      </c>
      <c r="O3724" s="19" t="str">
        <f>VLOOKUP(Coffee_data[[#This Row],[Area Code]],Location!$B$1:$E$157,2,FALSE)</f>
        <v>Colorado</v>
      </c>
      <c r="P3724" s="19" t="str">
        <f>VLOOKUP(Coffee_data[[#This Row],[Area Code]],Location!$B$1:$E$157,3,FALSE)</f>
        <v>Central</v>
      </c>
      <c r="Q3724" s="19" t="str">
        <f>VLOOKUP(Coffee_data[[#This Row],[Area Code]],Location!$B$1:$E$157,4,FALSE)</f>
        <v>Major Market</v>
      </c>
      <c r="R3724" s="56" t="str">
        <f>HLOOKUP(Coffee_data[[#This Row],[ProductId]],Product!$B$4:$O$7,2,FALSE)</f>
        <v>Regular</v>
      </c>
      <c r="S3724" s="56" t="str">
        <f>HLOOKUP(Coffee_data[[#This Row],[ProductId]],Product!$B$4:$O$7,3,FALSE)</f>
        <v>Tea</v>
      </c>
      <c r="T3724" s="56" t="str">
        <f>HLOOKUP(Coffee_data[[#This Row],[ProductId]],Product!$B$4:$O$7,4,FALSE)</f>
        <v>Green Tea</v>
      </c>
    </row>
    <row r="3725" spans="1:20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285</v>
      </c>
      <c r="L3725">
        <v>970</v>
      </c>
      <c r="M3725">
        <v>5</v>
      </c>
      <c r="N3725" s="2">
        <v>42277</v>
      </c>
      <c r="O3725" s="19" t="str">
        <f>VLOOKUP(Coffee_data[[#This Row],[Area Code]],Location!$B$1:$E$157,2,FALSE)</f>
        <v>Colorado</v>
      </c>
      <c r="P3725" s="19" t="str">
        <f>VLOOKUP(Coffee_data[[#This Row],[Area Code]],Location!$B$1:$E$157,3,FALSE)</f>
        <v>Central</v>
      </c>
      <c r="Q3725" s="19" t="str">
        <f>VLOOKUP(Coffee_data[[#This Row],[Area Code]],Location!$B$1:$E$157,4,FALSE)</f>
        <v>Major Market</v>
      </c>
      <c r="R3725" s="56" t="str">
        <f>HLOOKUP(Coffee_data[[#This Row],[ProductId]],Product!$B$4:$O$7,2,FALSE)</f>
        <v>Regular</v>
      </c>
      <c r="S3725" s="56" t="str">
        <f>HLOOKUP(Coffee_data[[#This Row],[ProductId]],Product!$B$4:$O$7,3,FALSE)</f>
        <v>Espresso</v>
      </c>
      <c r="T3725" s="56" t="str">
        <f>HLOOKUP(Coffee_data[[#This Row],[ProductId]],Product!$B$4:$O$7,4,FALSE)</f>
        <v>Caffe Mocha</v>
      </c>
    </row>
    <row r="3726" spans="1:20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266</v>
      </c>
      <c r="L3726">
        <v>970</v>
      </c>
      <c r="M3726">
        <v>6</v>
      </c>
      <c r="N3726" s="2">
        <v>42277</v>
      </c>
      <c r="O3726" s="19" t="str">
        <f>VLOOKUP(Coffee_data[[#This Row],[Area Code]],Location!$B$1:$E$157,2,FALSE)</f>
        <v>Colorado</v>
      </c>
      <c r="P3726" s="19" t="str">
        <f>VLOOKUP(Coffee_data[[#This Row],[Area Code]],Location!$B$1:$E$157,3,FALSE)</f>
        <v>Central</v>
      </c>
      <c r="Q3726" s="19" t="str">
        <f>VLOOKUP(Coffee_data[[#This Row],[Area Code]],Location!$B$1:$E$157,4,FALSE)</f>
        <v>Major Market</v>
      </c>
      <c r="R3726" s="56" t="str">
        <f>HLOOKUP(Coffee_data[[#This Row],[ProductId]],Product!$B$4:$O$7,2,FALSE)</f>
        <v>Decaf</v>
      </c>
      <c r="S3726" s="56" t="str">
        <f>HLOOKUP(Coffee_data[[#This Row],[ProductId]],Product!$B$4:$O$7,3,FALSE)</f>
        <v>Espresso</v>
      </c>
      <c r="T3726" s="56" t="str">
        <f>HLOOKUP(Coffee_data[[#This Row],[ProductId]],Product!$B$4:$O$7,4,FALSE)</f>
        <v>Decaf Espresso</v>
      </c>
    </row>
    <row r="3727" spans="1:20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146</v>
      </c>
      <c r="J3727">
        <v>180</v>
      </c>
      <c r="K3727">
        <v>300</v>
      </c>
      <c r="L3727">
        <v>719</v>
      </c>
      <c r="M3727">
        <v>1</v>
      </c>
      <c r="N3727" s="2">
        <v>42277</v>
      </c>
      <c r="O3727" s="19" t="str">
        <f>VLOOKUP(Coffee_data[[#This Row],[Area Code]],Location!$B$1:$E$157,2,FALSE)</f>
        <v>Colorado</v>
      </c>
      <c r="P3727" s="19" t="str">
        <f>VLOOKUP(Coffee_data[[#This Row],[Area Code]],Location!$B$1:$E$157,3,FALSE)</f>
        <v>Central</v>
      </c>
      <c r="Q3727" s="19" t="str">
        <f>VLOOKUP(Coffee_data[[#This Row],[Area Code]],Location!$B$1:$E$157,4,FALSE)</f>
        <v>Major Market</v>
      </c>
      <c r="R3727" s="56" t="str">
        <f>HLOOKUP(Coffee_data[[#This Row],[ProductId]],Product!$B$4:$O$7,2,FALSE)</f>
        <v>Regular</v>
      </c>
      <c r="S3727" s="56" t="str">
        <f>HLOOKUP(Coffee_data[[#This Row],[ProductId]],Product!$B$4:$O$7,3,FALSE)</f>
        <v>Coffee</v>
      </c>
      <c r="T3727" s="56" t="str">
        <f>HLOOKUP(Coffee_data[[#This Row],[ProductId]],Product!$B$4:$O$7,4,FALSE)</f>
        <v>Amaretto</v>
      </c>
    </row>
    <row r="3728" spans="1:20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28</v>
      </c>
      <c r="J3728">
        <v>50</v>
      </c>
      <c r="K3728">
        <v>82</v>
      </c>
      <c r="L3728">
        <v>303</v>
      </c>
      <c r="M3728">
        <v>2</v>
      </c>
      <c r="N3728" s="2">
        <v>42277</v>
      </c>
      <c r="O3728" s="19" t="str">
        <f>VLOOKUP(Coffee_data[[#This Row],[Area Code]],Location!$B$1:$E$157,2,FALSE)</f>
        <v>Colorado</v>
      </c>
      <c r="P3728" s="19" t="str">
        <f>VLOOKUP(Coffee_data[[#This Row],[Area Code]],Location!$B$1:$E$157,3,FALSE)</f>
        <v>Central</v>
      </c>
      <c r="Q3728" s="19" t="str">
        <f>VLOOKUP(Coffee_data[[#This Row],[Area Code]],Location!$B$1:$E$157,4,FALSE)</f>
        <v>Major Market</v>
      </c>
      <c r="R3728" s="56" t="str">
        <f>HLOOKUP(Coffee_data[[#This Row],[ProductId]],Product!$B$4:$O$7,2,FALSE)</f>
        <v>Regular</v>
      </c>
      <c r="S3728" s="56" t="str">
        <f>HLOOKUP(Coffee_data[[#This Row],[ProductId]],Product!$B$4:$O$7,3,FALSE)</f>
        <v>Coffee</v>
      </c>
      <c r="T3728" s="56" t="str">
        <f>HLOOKUP(Coffee_data[[#This Row],[ProductId]],Product!$B$4:$O$7,4,FALSE)</f>
        <v>Columbian</v>
      </c>
    </row>
    <row r="3729" spans="1:20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94</v>
      </c>
      <c r="J3729">
        <v>160</v>
      </c>
      <c r="K3729">
        <v>263</v>
      </c>
      <c r="L3729">
        <v>719</v>
      </c>
      <c r="M3729">
        <v>3</v>
      </c>
      <c r="N3729" s="2">
        <v>42277</v>
      </c>
      <c r="O3729" s="19" t="str">
        <f>VLOOKUP(Coffee_data[[#This Row],[Area Code]],Location!$B$1:$E$157,2,FALSE)</f>
        <v>Colorado</v>
      </c>
      <c r="P3729" s="19" t="str">
        <f>VLOOKUP(Coffee_data[[#This Row],[Area Code]],Location!$B$1:$E$157,3,FALSE)</f>
        <v>Central</v>
      </c>
      <c r="Q3729" s="19" t="str">
        <f>VLOOKUP(Coffee_data[[#This Row],[Area Code]],Location!$B$1:$E$157,4,FALSE)</f>
        <v>Major Market</v>
      </c>
      <c r="R3729" s="56" t="str">
        <f>HLOOKUP(Coffee_data[[#This Row],[ProductId]],Product!$B$4:$O$7,2,FALSE)</f>
        <v>Decaf</v>
      </c>
      <c r="S3729" s="56" t="str">
        <f>HLOOKUP(Coffee_data[[#This Row],[ProductId]],Product!$B$4:$O$7,3,FALSE)</f>
        <v>Coffee</v>
      </c>
      <c r="T3729" s="56" t="str">
        <f>HLOOKUP(Coffee_data[[#This Row],[ProductId]],Product!$B$4:$O$7,4,FALSE)</f>
        <v>Decaf Irish Cream</v>
      </c>
    </row>
    <row r="3730" spans="1:20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232</v>
      </c>
      <c r="L3730">
        <v>708</v>
      </c>
      <c r="M3730">
        <v>8</v>
      </c>
      <c r="N3730" s="2">
        <v>42277</v>
      </c>
      <c r="O3730" s="19" t="str">
        <f>VLOOKUP(Coffee_data[[#This Row],[Area Code]],Location!$B$1:$E$157,2,FALSE)</f>
        <v>Illinois</v>
      </c>
      <c r="P3730" s="19" t="str">
        <f>VLOOKUP(Coffee_data[[#This Row],[Area Code]],Location!$B$1:$E$157,3,FALSE)</f>
        <v>Central</v>
      </c>
      <c r="Q3730" s="19" t="str">
        <f>VLOOKUP(Coffee_data[[#This Row],[Area Code]],Location!$B$1:$E$157,4,FALSE)</f>
        <v>Major Market</v>
      </c>
      <c r="R3730" s="56" t="str">
        <f>HLOOKUP(Coffee_data[[#This Row],[ProductId]],Product!$B$4:$O$7,2,FALSE)</f>
        <v>Decaf</v>
      </c>
      <c r="S3730" s="56" t="str">
        <f>HLOOKUP(Coffee_data[[#This Row],[ProductId]],Product!$B$4:$O$7,3,FALSE)</f>
        <v>Herbal Tea</v>
      </c>
      <c r="T3730" s="56" t="str">
        <f>HLOOKUP(Coffee_data[[#This Row],[ProductId]],Product!$B$4:$O$7,4,FALSE)</f>
        <v>Chamomile</v>
      </c>
    </row>
    <row r="3731" spans="1:20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51</v>
      </c>
      <c r="L3731">
        <v>312</v>
      </c>
      <c r="M3731">
        <v>9</v>
      </c>
      <c r="N3731" s="2">
        <v>42277</v>
      </c>
      <c r="O3731" s="19" t="str">
        <f>VLOOKUP(Coffee_data[[#This Row],[Area Code]],Location!$B$1:$E$157,2,FALSE)</f>
        <v>Illinois</v>
      </c>
      <c r="P3731" s="19" t="str">
        <f>VLOOKUP(Coffee_data[[#This Row],[Area Code]],Location!$B$1:$E$157,3,FALSE)</f>
        <v>Central</v>
      </c>
      <c r="Q3731" s="19" t="str">
        <f>VLOOKUP(Coffee_data[[#This Row],[Area Code]],Location!$B$1:$E$157,4,FALSE)</f>
        <v>Major Market</v>
      </c>
      <c r="R3731" s="56" t="str">
        <f>HLOOKUP(Coffee_data[[#This Row],[ProductId]],Product!$B$4:$O$7,2,FALSE)</f>
        <v>Decaf</v>
      </c>
      <c r="S3731" s="56" t="str">
        <f>HLOOKUP(Coffee_data[[#This Row],[ProductId]],Product!$B$4:$O$7,3,FALSE)</f>
        <v>Herbal Tea</v>
      </c>
      <c r="T3731" s="56" t="str">
        <f>HLOOKUP(Coffee_data[[#This Row],[ProductId]],Product!$B$4:$O$7,4,FALSE)</f>
        <v>Lemon</v>
      </c>
    </row>
    <row r="3732" spans="1:20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90</v>
      </c>
      <c r="J3732">
        <v>130</v>
      </c>
      <c r="K3732">
        <v>200</v>
      </c>
      <c r="L3732">
        <v>815</v>
      </c>
      <c r="M3732">
        <v>10</v>
      </c>
      <c r="N3732" s="2">
        <v>42277</v>
      </c>
      <c r="O3732" s="19" t="str">
        <f>VLOOKUP(Coffee_data[[#This Row],[Area Code]],Location!$B$1:$E$157,2,FALSE)</f>
        <v>Illinois</v>
      </c>
      <c r="P3732" s="19" t="str">
        <f>VLOOKUP(Coffee_data[[#This Row],[Area Code]],Location!$B$1:$E$157,3,FALSE)</f>
        <v>Central</v>
      </c>
      <c r="Q3732" s="19" t="str">
        <f>VLOOKUP(Coffee_data[[#This Row],[Area Code]],Location!$B$1:$E$157,4,FALSE)</f>
        <v>Major Market</v>
      </c>
      <c r="R3732" s="56" t="str">
        <f>HLOOKUP(Coffee_data[[#This Row],[ProductId]],Product!$B$4:$O$7,2,FALSE)</f>
        <v>Decaf</v>
      </c>
      <c r="S3732" s="56" t="str">
        <f>HLOOKUP(Coffee_data[[#This Row],[ProductId]],Product!$B$4:$O$7,3,FALSE)</f>
        <v>Herbal Tea</v>
      </c>
      <c r="T3732" s="56" t="str">
        <f>HLOOKUP(Coffee_data[[#This Row],[ProductId]],Product!$B$4:$O$7,4,FALSE)</f>
        <v>Mint</v>
      </c>
    </row>
    <row r="3733" spans="1:20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39</v>
      </c>
      <c r="J3733">
        <v>80</v>
      </c>
      <c r="K3733">
        <v>119</v>
      </c>
      <c r="L3733">
        <v>815</v>
      </c>
      <c r="M3733">
        <v>11</v>
      </c>
      <c r="N3733" s="2">
        <v>42277</v>
      </c>
      <c r="O3733" s="19" t="str">
        <f>VLOOKUP(Coffee_data[[#This Row],[Area Code]],Location!$B$1:$E$157,2,FALSE)</f>
        <v>Illinois</v>
      </c>
      <c r="P3733" s="19" t="str">
        <f>VLOOKUP(Coffee_data[[#This Row],[Area Code]],Location!$B$1:$E$157,3,FALSE)</f>
        <v>Central</v>
      </c>
      <c r="Q3733" s="19" t="str">
        <f>VLOOKUP(Coffee_data[[#This Row],[Area Code]],Location!$B$1:$E$157,4,FALSE)</f>
        <v>Major Market</v>
      </c>
      <c r="R3733" s="56" t="str">
        <f>HLOOKUP(Coffee_data[[#This Row],[ProductId]],Product!$B$4:$O$7,2,FALSE)</f>
        <v>Regular</v>
      </c>
      <c r="S3733" s="56" t="str">
        <f>HLOOKUP(Coffee_data[[#This Row],[ProductId]],Product!$B$4:$O$7,3,FALSE)</f>
        <v>Tea</v>
      </c>
      <c r="T3733" s="56" t="str">
        <f>HLOOKUP(Coffee_data[[#This Row],[ProductId]],Product!$B$4:$O$7,4,FALSE)</f>
        <v>Darjeeling</v>
      </c>
    </row>
    <row r="3734" spans="1:20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62</v>
      </c>
      <c r="J3734">
        <v>80</v>
      </c>
      <c r="K3734">
        <v>130</v>
      </c>
      <c r="L3734">
        <v>815</v>
      </c>
      <c r="M3734">
        <v>12</v>
      </c>
      <c r="N3734" s="2">
        <v>42277</v>
      </c>
      <c r="O3734" s="19" t="str">
        <f>VLOOKUP(Coffee_data[[#This Row],[Area Code]],Location!$B$1:$E$157,2,FALSE)</f>
        <v>Illinois</v>
      </c>
      <c r="P3734" s="19" t="str">
        <f>VLOOKUP(Coffee_data[[#This Row],[Area Code]],Location!$B$1:$E$157,3,FALSE)</f>
        <v>Central</v>
      </c>
      <c r="Q3734" s="19" t="str">
        <f>VLOOKUP(Coffee_data[[#This Row],[Area Code]],Location!$B$1:$E$157,4,FALSE)</f>
        <v>Major Market</v>
      </c>
      <c r="R3734" s="56" t="str">
        <f>HLOOKUP(Coffee_data[[#This Row],[ProductId]],Product!$B$4:$O$7,2,FALSE)</f>
        <v>Regular</v>
      </c>
      <c r="S3734" s="56" t="str">
        <f>HLOOKUP(Coffee_data[[#This Row],[ProductId]],Product!$B$4:$O$7,3,FALSE)</f>
        <v>Tea</v>
      </c>
      <c r="T3734" s="56" t="str">
        <f>HLOOKUP(Coffee_data[[#This Row],[ProductId]],Product!$B$4:$O$7,4,FALSE)</f>
        <v>Earl Grey</v>
      </c>
    </row>
    <row r="3735" spans="1:20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282</v>
      </c>
      <c r="J3735">
        <v>520</v>
      </c>
      <c r="K3735">
        <v>890</v>
      </c>
      <c r="L3735">
        <v>312</v>
      </c>
      <c r="M3735">
        <v>5</v>
      </c>
      <c r="N3735" s="2">
        <v>42277</v>
      </c>
      <c r="O3735" s="19" t="str">
        <f>VLOOKUP(Coffee_data[[#This Row],[Area Code]],Location!$B$1:$E$157,2,FALSE)</f>
        <v>Illinois</v>
      </c>
      <c r="P3735" s="19" t="str">
        <f>VLOOKUP(Coffee_data[[#This Row],[Area Code]],Location!$B$1:$E$157,3,FALSE)</f>
        <v>Central</v>
      </c>
      <c r="Q3735" s="19" t="str">
        <f>VLOOKUP(Coffee_data[[#This Row],[Area Code]],Location!$B$1:$E$157,4,FALSE)</f>
        <v>Major Market</v>
      </c>
      <c r="R3735" s="56" t="str">
        <f>HLOOKUP(Coffee_data[[#This Row],[ProductId]],Product!$B$4:$O$7,2,FALSE)</f>
        <v>Regular</v>
      </c>
      <c r="S3735" s="56" t="str">
        <f>HLOOKUP(Coffee_data[[#This Row],[ProductId]],Product!$B$4:$O$7,3,FALSE)</f>
        <v>Espresso</v>
      </c>
      <c r="T3735" s="56" t="str">
        <f>HLOOKUP(Coffee_data[[#This Row],[ProductId]],Product!$B$4:$O$7,4,FALSE)</f>
        <v>Caffe Mocha</v>
      </c>
    </row>
    <row r="3736" spans="1:20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353</v>
      </c>
      <c r="J3736">
        <v>370</v>
      </c>
      <c r="K3736">
        <v>710</v>
      </c>
      <c r="L3736">
        <v>773</v>
      </c>
      <c r="M3736">
        <v>6</v>
      </c>
      <c r="N3736" s="2">
        <v>42277</v>
      </c>
      <c r="O3736" s="19" t="str">
        <f>VLOOKUP(Coffee_data[[#This Row],[Area Code]],Location!$B$1:$E$157,2,FALSE)</f>
        <v>Illinois</v>
      </c>
      <c r="P3736" s="19" t="str">
        <f>VLOOKUP(Coffee_data[[#This Row],[Area Code]],Location!$B$1:$E$157,3,FALSE)</f>
        <v>Central</v>
      </c>
      <c r="Q3736" s="19" t="str">
        <f>VLOOKUP(Coffee_data[[#This Row],[Area Code]],Location!$B$1:$E$157,4,FALSE)</f>
        <v>Major Market</v>
      </c>
      <c r="R3736" s="56" t="str">
        <f>HLOOKUP(Coffee_data[[#This Row],[ProductId]],Product!$B$4:$O$7,2,FALSE)</f>
        <v>Decaf</v>
      </c>
      <c r="S3736" s="56" t="str">
        <f>HLOOKUP(Coffee_data[[#This Row],[ProductId]],Product!$B$4:$O$7,3,FALSE)</f>
        <v>Espresso</v>
      </c>
      <c r="T3736" s="56" t="str">
        <f>HLOOKUP(Coffee_data[[#This Row],[ProductId]],Product!$B$4:$O$7,4,FALSE)</f>
        <v>Decaf Espresso</v>
      </c>
    </row>
    <row r="3737" spans="1:20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104</v>
      </c>
      <c r="J3737">
        <v>220</v>
      </c>
      <c r="K3737">
        <v>370</v>
      </c>
      <c r="L3737">
        <v>815</v>
      </c>
      <c r="M3737">
        <v>2</v>
      </c>
      <c r="N3737" s="2">
        <v>42277</v>
      </c>
      <c r="O3737" s="19" t="str">
        <f>VLOOKUP(Coffee_data[[#This Row],[Area Code]],Location!$B$1:$E$157,2,FALSE)</f>
        <v>Illinois</v>
      </c>
      <c r="P3737" s="19" t="str">
        <f>VLOOKUP(Coffee_data[[#This Row],[Area Code]],Location!$B$1:$E$157,3,FALSE)</f>
        <v>Central</v>
      </c>
      <c r="Q3737" s="19" t="str">
        <f>VLOOKUP(Coffee_data[[#This Row],[Area Code]],Location!$B$1:$E$157,4,FALSE)</f>
        <v>Major Market</v>
      </c>
      <c r="R3737" s="56" t="str">
        <f>HLOOKUP(Coffee_data[[#This Row],[ProductId]],Product!$B$4:$O$7,2,FALSE)</f>
        <v>Regular</v>
      </c>
      <c r="S3737" s="56" t="str">
        <f>HLOOKUP(Coffee_data[[#This Row],[ProductId]],Product!$B$4:$O$7,3,FALSE)</f>
        <v>Coffee</v>
      </c>
      <c r="T3737" s="56" t="str">
        <f>HLOOKUP(Coffee_data[[#This Row],[ProductId]],Product!$B$4:$O$7,4,FALSE)</f>
        <v>Columbian</v>
      </c>
    </row>
    <row r="3738" spans="1:20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128</v>
      </c>
      <c r="J3738">
        <v>190</v>
      </c>
      <c r="K3738">
        <v>303</v>
      </c>
      <c r="L3738">
        <v>815</v>
      </c>
      <c r="M3738">
        <v>3</v>
      </c>
      <c r="N3738" s="2">
        <v>42277</v>
      </c>
      <c r="O3738" s="19" t="str">
        <f>VLOOKUP(Coffee_data[[#This Row],[Area Code]],Location!$B$1:$E$157,2,FALSE)</f>
        <v>Illinois</v>
      </c>
      <c r="P3738" s="19" t="str">
        <f>VLOOKUP(Coffee_data[[#This Row],[Area Code]],Location!$B$1:$E$157,3,FALSE)</f>
        <v>Central</v>
      </c>
      <c r="Q3738" s="19" t="str">
        <f>VLOOKUP(Coffee_data[[#This Row],[Area Code]],Location!$B$1:$E$157,4,FALSE)</f>
        <v>Major Market</v>
      </c>
      <c r="R3738" s="56" t="str">
        <f>HLOOKUP(Coffee_data[[#This Row],[ProductId]],Product!$B$4:$O$7,2,FALSE)</f>
        <v>Decaf</v>
      </c>
      <c r="S3738" s="56" t="str">
        <f>HLOOKUP(Coffee_data[[#This Row],[ProductId]],Product!$B$4:$O$7,3,FALSE)</f>
        <v>Coffee</v>
      </c>
      <c r="T3738" s="56" t="str">
        <f>HLOOKUP(Coffee_data[[#This Row],[ProductId]],Product!$B$4:$O$7,4,FALSE)</f>
        <v>Decaf Irish Cream</v>
      </c>
    </row>
    <row r="3739" spans="1:20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197</v>
      </c>
      <c r="J3739">
        <v>280</v>
      </c>
      <c r="K3739">
        <v>480</v>
      </c>
      <c r="L3739">
        <v>319</v>
      </c>
      <c r="M3739">
        <v>8</v>
      </c>
      <c r="N3739" s="2">
        <v>42277</v>
      </c>
      <c r="O3739" s="19" t="str">
        <f>VLOOKUP(Coffee_data[[#This Row],[Area Code]],Location!$B$1:$E$157,2,FALSE)</f>
        <v>Iowa</v>
      </c>
      <c r="P3739" s="19" t="str">
        <f>VLOOKUP(Coffee_data[[#This Row],[Area Code]],Location!$B$1:$E$157,3,FALSE)</f>
        <v>Central</v>
      </c>
      <c r="Q3739" s="19" t="str">
        <f>VLOOKUP(Coffee_data[[#This Row],[Area Code]],Location!$B$1:$E$157,4,FALSE)</f>
        <v>Small Market</v>
      </c>
      <c r="R3739" s="56" t="str">
        <f>HLOOKUP(Coffee_data[[#This Row],[ProductId]],Product!$B$4:$O$7,2,FALSE)</f>
        <v>Decaf</v>
      </c>
      <c r="S3739" s="56" t="str">
        <f>HLOOKUP(Coffee_data[[#This Row],[ProductId]],Product!$B$4:$O$7,3,FALSE)</f>
        <v>Herbal Tea</v>
      </c>
      <c r="T3739" s="56" t="str">
        <f>HLOOKUP(Coffee_data[[#This Row],[ProductId]],Product!$B$4:$O$7,4,FALSE)</f>
        <v>Chamomile</v>
      </c>
    </row>
    <row r="3740" spans="1:20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81</v>
      </c>
      <c r="J3740">
        <v>150</v>
      </c>
      <c r="K3740">
        <v>231</v>
      </c>
      <c r="L3740">
        <v>515</v>
      </c>
      <c r="M3740">
        <v>9</v>
      </c>
      <c r="N3740" s="2">
        <v>42277</v>
      </c>
      <c r="O3740" s="19" t="str">
        <f>VLOOKUP(Coffee_data[[#This Row],[Area Code]],Location!$B$1:$E$157,2,FALSE)</f>
        <v>Iowa</v>
      </c>
      <c r="P3740" s="19" t="str">
        <f>VLOOKUP(Coffee_data[[#This Row],[Area Code]],Location!$B$1:$E$157,3,FALSE)</f>
        <v>Central</v>
      </c>
      <c r="Q3740" s="19" t="str">
        <f>VLOOKUP(Coffee_data[[#This Row],[Area Code]],Location!$B$1:$E$157,4,FALSE)</f>
        <v>Small Market</v>
      </c>
      <c r="R3740" s="56" t="str">
        <f>HLOOKUP(Coffee_data[[#This Row],[ProductId]],Product!$B$4:$O$7,2,FALSE)</f>
        <v>Decaf</v>
      </c>
      <c r="S3740" s="56" t="str">
        <f>HLOOKUP(Coffee_data[[#This Row],[ProductId]],Product!$B$4:$O$7,3,FALSE)</f>
        <v>Herbal Tea</v>
      </c>
      <c r="T3740" s="56" t="str">
        <f>HLOOKUP(Coffee_data[[#This Row],[ProductId]],Product!$B$4:$O$7,4,FALSE)</f>
        <v>Lemon</v>
      </c>
    </row>
    <row r="3741" spans="1:20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131</v>
      </c>
      <c r="J3741">
        <v>170</v>
      </c>
      <c r="K3741">
        <v>329</v>
      </c>
      <c r="L3741">
        <v>515</v>
      </c>
      <c r="M3741">
        <v>11</v>
      </c>
      <c r="N3741" s="2">
        <v>42277</v>
      </c>
      <c r="O3741" s="19" t="str">
        <f>VLOOKUP(Coffee_data[[#This Row],[Area Code]],Location!$B$1:$E$157,2,FALSE)</f>
        <v>Iowa</v>
      </c>
      <c r="P3741" s="19" t="str">
        <f>VLOOKUP(Coffee_data[[#This Row],[Area Code]],Location!$B$1:$E$157,3,FALSE)</f>
        <v>Central</v>
      </c>
      <c r="Q3741" s="19" t="str">
        <f>VLOOKUP(Coffee_data[[#This Row],[Area Code]],Location!$B$1:$E$157,4,FALSE)</f>
        <v>Small Market</v>
      </c>
      <c r="R3741" s="56" t="str">
        <f>HLOOKUP(Coffee_data[[#This Row],[ProductId]],Product!$B$4:$O$7,2,FALSE)</f>
        <v>Regular</v>
      </c>
      <c r="S3741" s="56" t="str">
        <f>HLOOKUP(Coffee_data[[#This Row],[ProductId]],Product!$B$4:$O$7,3,FALSE)</f>
        <v>Tea</v>
      </c>
      <c r="T3741" s="56" t="str">
        <f>HLOOKUP(Coffee_data[[#This Row],[ProductId]],Product!$B$4:$O$7,4,FALSE)</f>
        <v>Darjeeling</v>
      </c>
    </row>
    <row r="3742" spans="1:20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388</v>
      </c>
      <c r="L3742">
        <v>515</v>
      </c>
      <c r="M3742">
        <v>12</v>
      </c>
      <c r="N3742" s="2">
        <v>42277</v>
      </c>
      <c r="O3742" s="19" t="str">
        <f>VLOOKUP(Coffee_data[[#This Row],[Area Code]],Location!$B$1:$E$157,2,FALSE)</f>
        <v>Iowa</v>
      </c>
      <c r="P3742" s="19" t="str">
        <f>VLOOKUP(Coffee_data[[#This Row],[Area Code]],Location!$B$1:$E$157,3,FALSE)</f>
        <v>Central</v>
      </c>
      <c r="Q3742" s="19" t="str">
        <f>VLOOKUP(Coffee_data[[#This Row],[Area Code]],Location!$B$1:$E$157,4,FALSE)</f>
        <v>Small Market</v>
      </c>
      <c r="R3742" s="56" t="str">
        <f>HLOOKUP(Coffee_data[[#This Row],[ProductId]],Product!$B$4:$O$7,2,FALSE)</f>
        <v>Regular</v>
      </c>
      <c r="S3742" s="56" t="str">
        <f>HLOOKUP(Coffee_data[[#This Row],[ProductId]],Product!$B$4:$O$7,3,FALSE)</f>
        <v>Tea</v>
      </c>
      <c r="T3742" s="56" t="str">
        <f>HLOOKUP(Coffee_data[[#This Row],[ProductId]],Product!$B$4:$O$7,4,FALSE)</f>
        <v>Earl Grey</v>
      </c>
    </row>
    <row r="3743" spans="1:20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65</v>
      </c>
      <c r="L3743">
        <v>641</v>
      </c>
      <c r="M3743">
        <v>5</v>
      </c>
      <c r="N3743" s="2">
        <v>42277</v>
      </c>
      <c r="O3743" s="19" t="str">
        <f>VLOOKUP(Coffee_data[[#This Row],[Area Code]],Location!$B$1:$E$157,2,FALSE)</f>
        <v>Iowa</v>
      </c>
      <c r="P3743" s="19" t="str">
        <f>VLOOKUP(Coffee_data[[#This Row],[Area Code]],Location!$B$1:$E$157,3,FALSE)</f>
        <v>Central</v>
      </c>
      <c r="Q3743" s="19" t="str">
        <f>VLOOKUP(Coffee_data[[#This Row],[Area Code]],Location!$B$1:$E$157,4,FALSE)</f>
        <v>Small Market</v>
      </c>
      <c r="R3743" s="56" t="str">
        <f>HLOOKUP(Coffee_data[[#This Row],[ProductId]],Product!$B$4:$O$7,2,FALSE)</f>
        <v>Regular</v>
      </c>
      <c r="S3743" s="56" t="str">
        <f>HLOOKUP(Coffee_data[[#This Row],[ProductId]],Product!$B$4:$O$7,3,FALSE)</f>
        <v>Espresso</v>
      </c>
      <c r="T3743" s="56" t="str">
        <f>HLOOKUP(Coffee_data[[#This Row],[ProductId]],Product!$B$4:$O$7,4,FALSE)</f>
        <v>Caffe Mocha</v>
      </c>
    </row>
    <row r="3744" spans="1:20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54</v>
      </c>
      <c r="L3744">
        <v>563</v>
      </c>
      <c r="M3744">
        <v>6</v>
      </c>
      <c r="N3744" s="2">
        <v>42277</v>
      </c>
      <c r="O3744" s="19" t="str">
        <f>VLOOKUP(Coffee_data[[#This Row],[Area Code]],Location!$B$1:$E$157,2,FALSE)</f>
        <v>Iowa</v>
      </c>
      <c r="P3744" s="19" t="str">
        <f>VLOOKUP(Coffee_data[[#This Row],[Area Code]],Location!$B$1:$E$157,3,FALSE)</f>
        <v>Central</v>
      </c>
      <c r="Q3744" s="19" t="str">
        <f>VLOOKUP(Coffee_data[[#This Row],[Area Code]],Location!$B$1:$E$157,4,FALSE)</f>
        <v>Small Market</v>
      </c>
      <c r="R3744" s="56" t="str">
        <f>HLOOKUP(Coffee_data[[#This Row],[ProductId]],Product!$B$4:$O$7,2,FALSE)</f>
        <v>Decaf</v>
      </c>
      <c r="S3744" s="56" t="str">
        <f>HLOOKUP(Coffee_data[[#This Row],[ProductId]],Product!$B$4:$O$7,3,FALSE)</f>
        <v>Espresso</v>
      </c>
      <c r="T3744" s="56" t="str">
        <f>HLOOKUP(Coffee_data[[#This Row],[ProductId]],Product!$B$4:$O$7,4,FALSE)</f>
        <v>Decaf Espresso</v>
      </c>
    </row>
    <row r="3745" spans="1:20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41</v>
      </c>
      <c r="L3745">
        <v>515</v>
      </c>
      <c r="M3745">
        <v>1</v>
      </c>
      <c r="N3745" s="2">
        <v>42277</v>
      </c>
      <c r="O3745" s="19" t="str">
        <f>VLOOKUP(Coffee_data[[#This Row],[Area Code]],Location!$B$1:$E$157,2,FALSE)</f>
        <v>Iowa</v>
      </c>
      <c r="P3745" s="19" t="str">
        <f>VLOOKUP(Coffee_data[[#This Row],[Area Code]],Location!$B$1:$E$157,3,FALSE)</f>
        <v>Central</v>
      </c>
      <c r="Q3745" s="19" t="str">
        <f>VLOOKUP(Coffee_data[[#This Row],[Area Code]],Location!$B$1:$E$157,4,FALSE)</f>
        <v>Small Market</v>
      </c>
      <c r="R3745" s="56" t="str">
        <f>HLOOKUP(Coffee_data[[#This Row],[ProductId]],Product!$B$4:$O$7,2,FALSE)</f>
        <v>Regular</v>
      </c>
      <c r="S3745" s="56" t="str">
        <f>HLOOKUP(Coffee_data[[#This Row],[ProductId]],Product!$B$4:$O$7,3,FALSE)</f>
        <v>Coffee</v>
      </c>
      <c r="T3745" s="56" t="str">
        <f>HLOOKUP(Coffee_data[[#This Row],[ProductId]],Product!$B$4:$O$7,4,FALSE)</f>
        <v>Amaretto</v>
      </c>
    </row>
    <row r="3746" spans="1:20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58</v>
      </c>
      <c r="L3746">
        <v>515</v>
      </c>
      <c r="M3746">
        <v>2</v>
      </c>
      <c r="N3746" s="2">
        <v>42277</v>
      </c>
      <c r="O3746" s="19" t="str">
        <f>VLOOKUP(Coffee_data[[#This Row],[Area Code]],Location!$B$1:$E$157,2,FALSE)</f>
        <v>Iowa</v>
      </c>
      <c r="P3746" s="19" t="str">
        <f>VLOOKUP(Coffee_data[[#This Row],[Area Code]],Location!$B$1:$E$157,3,FALSE)</f>
        <v>Central</v>
      </c>
      <c r="Q3746" s="19" t="str">
        <f>VLOOKUP(Coffee_data[[#This Row],[Area Code]],Location!$B$1:$E$157,4,FALSE)</f>
        <v>Small Market</v>
      </c>
      <c r="R3746" s="56" t="str">
        <f>HLOOKUP(Coffee_data[[#This Row],[ProductId]],Product!$B$4:$O$7,2,FALSE)</f>
        <v>Regular</v>
      </c>
      <c r="S3746" s="56" t="str">
        <f>HLOOKUP(Coffee_data[[#This Row],[ProductId]],Product!$B$4:$O$7,3,FALSE)</f>
        <v>Coffee</v>
      </c>
      <c r="T3746" s="56" t="str">
        <f>HLOOKUP(Coffee_data[[#This Row],[ProductId]],Product!$B$4:$O$7,4,FALSE)</f>
        <v>Columbian</v>
      </c>
    </row>
    <row r="3747" spans="1:20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7</v>
      </c>
      <c r="L3747">
        <v>641</v>
      </c>
      <c r="M3747">
        <v>3</v>
      </c>
      <c r="N3747" s="2">
        <v>42277</v>
      </c>
      <c r="O3747" s="19" t="str">
        <f>VLOOKUP(Coffee_data[[#This Row],[Area Code]],Location!$B$1:$E$157,2,FALSE)</f>
        <v>Iowa</v>
      </c>
      <c r="P3747" s="19" t="str">
        <f>VLOOKUP(Coffee_data[[#This Row],[Area Code]],Location!$B$1:$E$157,3,FALSE)</f>
        <v>Central</v>
      </c>
      <c r="Q3747" s="19" t="str">
        <f>VLOOKUP(Coffee_data[[#This Row],[Area Code]],Location!$B$1:$E$157,4,FALSE)</f>
        <v>Small Market</v>
      </c>
      <c r="R3747" s="56" t="str">
        <f>HLOOKUP(Coffee_data[[#This Row],[ProductId]],Product!$B$4:$O$7,2,FALSE)</f>
        <v>Decaf</v>
      </c>
      <c r="S3747" s="56" t="str">
        <f>HLOOKUP(Coffee_data[[#This Row],[ProductId]],Product!$B$4:$O$7,3,FALSE)</f>
        <v>Coffee</v>
      </c>
      <c r="T3747" s="56" t="str">
        <f>HLOOKUP(Coffee_data[[#This Row],[ProductId]],Product!$B$4:$O$7,4,FALSE)</f>
        <v>Decaf Irish Cream</v>
      </c>
    </row>
    <row r="3748" spans="1:20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88</v>
      </c>
      <c r="L3748">
        <v>573</v>
      </c>
      <c r="M3748">
        <v>8</v>
      </c>
      <c r="N3748" s="2">
        <v>42277</v>
      </c>
      <c r="O3748" s="19" t="str">
        <f>VLOOKUP(Coffee_data[[#This Row],[Area Code]],Location!$B$1:$E$157,2,FALSE)</f>
        <v>Missouri</v>
      </c>
      <c r="P3748" s="19" t="str">
        <f>VLOOKUP(Coffee_data[[#This Row],[Area Code]],Location!$B$1:$E$157,3,FALSE)</f>
        <v>Central</v>
      </c>
      <c r="Q3748" s="19" t="str">
        <f>VLOOKUP(Coffee_data[[#This Row],[Area Code]],Location!$B$1:$E$157,4,FALSE)</f>
        <v>Small Market</v>
      </c>
      <c r="R3748" s="56" t="str">
        <f>HLOOKUP(Coffee_data[[#This Row],[ProductId]],Product!$B$4:$O$7,2,FALSE)</f>
        <v>Decaf</v>
      </c>
      <c r="S3748" s="56" t="str">
        <f>HLOOKUP(Coffee_data[[#This Row],[ProductId]],Product!$B$4:$O$7,3,FALSE)</f>
        <v>Herbal Tea</v>
      </c>
      <c r="T3748" s="56" t="str">
        <f>HLOOKUP(Coffee_data[[#This Row],[ProductId]],Product!$B$4:$O$7,4,FALSE)</f>
        <v>Chamomile</v>
      </c>
    </row>
    <row r="3749" spans="1:20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89</v>
      </c>
      <c r="L3749">
        <v>417</v>
      </c>
      <c r="M3749">
        <v>9</v>
      </c>
      <c r="N3749" s="2">
        <v>42277</v>
      </c>
      <c r="O3749" s="19" t="str">
        <f>VLOOKUP(Coffee_data[[#This Row],[Area Code]],Location!$B$1:$E$157,2,FALSE)</f>
        <v>Missouri</v>
      </c>
      <c r="P3749" s="19" t="str">
        <f>VLOOKUP(Coffee_data[[#This Row],[Area Code]],Location!$B$1:$E$157,3,FALSE)</f>
        <v>Central</v>
      </c>
      <c r="Q3749" s="19" t="str">
        <f>VLOOKUP(Coffee_data[[#This Row],[Area Code]],Location!$B$1:$E$157,4,FALSE)</f>
        <v>Small Market</v>
      </c>
      <c r="R3749" s="56" t="str">
        <f>HLOOKUP(Coffee_data[[#This Row],[ProductId]],Product!$B$4:$O$7,2,FALSE)</f>
        <v>Decaf</v>
      </c>
      <c r="S3749" s="56" t="str">
        <f>HLOOKUP(Coffee_data[[#This Row],[ProductId]],Product!$B$4:$O$7,3,FALSE)</f>
        <v>Herbal Tea</v>
      </c>
      <c r="T3749" s="56" t="str">
        <f>HLOOKUP(Coffee_data[[#This Row],[ProductId]],Product!$B$4:$O$7,4,FALSE)</f>
        <v>Lemon</v>
      </c>
    </row>
    <row r="3750" spans="1:20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49</v>
      </c>
      <c r="L3750">
        <v>314</v>
      </c>
      <c r="M3750">
        <v>11</v>
      </c>
      <c r="N3750" s="2">
        <v>42277</v>
      </c>
      <c r="O3750" s="19" t="str">
        <f>VLOOKUP(Coffee_data[[#This Row],[Area Code]],Location!$B$1:$E$157,2,FALSE)</f>
        <v>Missouri</v>
      </c>
      <c r="P3750" s="19" t="str">
        <f>VLOOKUP(Coffee_data[[#This Row],[Area Code]],Location!$B$1:$E$157,3,FALSE)</f>
        <v>Central</v>
      </c>
      <c r="Q3750" s="19" t="str">
        <f>VLOOKUP(Coffee_data[[#This Row],[Area Code]],Location!$B$1:$E$157,4,FALSE)</f>
        <v>Small Market</v>
      </c>
      <c r="R3750" s="56" t="str">
        <f>HLOOKUP(Coffee_data[[#This Row],[ProductId]],Product!$B$4:$O$7,2,FALSE)</f>
        <v>Regular</v>
      </c>
      <c r="S3750" s="56" t="str">
        <f>HLOOKUP(Coffee_data[[#This Row],[ProductId]],Product!$B$4:$O$7,3,FALSE)</f>
        <v>Tea</v>
      </c>
      <c r="T3750" s="56" t="str">
        <f>HLOOKUP(Coffee_data[[#This Row],[ProductId]],Product!$B$4:$O$7,4,FALSE)</f>
        <v>Darjeeling</v>
      </c>
    </row>
    <row r="3751" spans="1:20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42277</v>
      </c>
      <c r="O3751" s="19" t="str">
        <f>VLOOKUP(Coffee_data[[#This Row],[Area Code]],Location!$B$1:$E$157,2,FALSE)</f>
        <v>Missouri</v>
      </c>
      <c r="P3751" s="19" t="str">
        <f>VLOOKUP(Coffee_data[[#This Row],[Area Code]],Location!$B$1:$E$157,3,FALSE)</f>
        <v>Central</v>
      </c>
      <c r="Q3751" s="19" t="str">
        <f>VLOOKUP(Coffee_data[[#This Row],[Area Code]],Location!$B$1:$E$157,4,FALSE)</f>
        <v>Small Market</v>
      </c>
      <c r="R3751" s="56" t="str">
        <f>HLOOKUP(Coffee_data[[#This Row],[ProductId]],Product!$B$4:$O$7,2,FALSE)</f>
        <v>Regular</v>
      </c>
      <c r="S3751" s="56" t="str">
        <f>HLOOKUP(Coffee_data[[#This Row],[ProductId]],Product!$B$4:$O$7,3,FALSE)</f>
        <v>Tea</v>
      </c>
      <c r="T3751" s="56" t="str">
        <f>HLOOKUP(Coffee_data[[#This Row],[ProductId]],Product!$B$4:$O$7,4,FALSE)</f>
        <v>Earl Grey</v>
      </c>
    </row>
    <row r="3752" spans="1:20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27</v>
      </c>
      <c r="L3752">
        <v>314</v>
      </c>
      <c r="M3752">
        <v>13</v>
      </c>
      <c r="N3752" s="2">
        <v>42277</v>
      </c>
      <c r="O3752" s="19" t="str">
        <f>VLOOKUP(Coffee_data[[#This Row],[Area Code]],Location!$B$1:$E$157,2,FALSE)</f>
        <v>Missouri</v>
      </c>
      <c r="P3752" s="19" t="str">
        <f>VLOOKUP(Coffee_data[[#This Row],[Area Code]],Location!$B$1:$E$157,3,FALSE)</f>
        <v>Central</v>
      </c>
      <c r="Q3752" s="19" t="str">
        <f>VLOOKUP(Coffee_data[[#This Row],[Area Code]],Location!$B$1:$E$157,4,FALSE)</f>
        <v>Small Market</v>
      </c>
      <c r="R3752" s="56" t="str">
        <f>HLOOKUP(Coffee_data[[#This Row],[ProductId]],Product!$B$4:$O$7,2,FALSE)</f>
        <v>Regular</v>
      </c>
      <c r="S3752" s="56" t="str">
        <f>HLOOKUP(Coffee_data[[#This Row],[ProductId]],Product!$B$4:$O$7,3,FALSE)</f>
        <v>Tea</v>
      </c>
      <c r="T3752" s="56" t="str">
        <f>HLOOKUP(Coffee_data[[#This Row],[ProductId]],Product!$B$4:$O$7,4,FALSE)</f>
        <v>Green Tea</v>
      </c>
    </row>
    <row r="3753" spans="1:20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45</v>
      </c>
      <c r="J3753">
        <v>90</v>
      </c>
      <c r="K3753">
        <v>140</v>
      </c>
      <c r="L3753">
        <v>573</v>
      </c>
      <c r="M3753">
        <v>5</v>
      </c>
      <c r="N3753" s="2">
        <v>42277</v>
      </c>
      <c r="O3753" s="19" t="str">
        <f>VLOOKUP(Coffee_data[[#This Row],[Area Code]],Location!$B$1:$E$157,2,FALSE)</f>
        <v>Missouri</v>
      </c>
      <c r="P3753" s="19" t="str">
        <f>VLOOKUP(Coffee_data[[#This Row],[Area Code]],Location!$B$1:$E$157,3,FALSE)</f>
        <v>Central</v>
      </c>
      <c r="Q3753" s="19" t="str">
        <f>VLOOKUP(Coffee_data[[#This Row],[Area Code]],Location!$B$1:$E$157,4,FALSE)</f>
        <v>Small Market</v>
      </c>
      <c r="R3753" s="56" t="str">
        <f>HLOOKUP(Coffee_data[[#This Row],[ProductId]],Product!$B$4:$O$7,2,FALSE)</f>
        <v>Regular</v>
      </c>
      <c r="S3753" s="56" t="str">
        <f>HLOOKUP(Coffee_data[[#This Row],[ProductId]],Product!$B$4:$O$7,3,FALSE)</f>
        <v>Espresso</v>
      </c>
      <c r="T3753" s="56" t="str">
        <f>HLOOKUP(Coffee_data[[#This Row],[ProductId]],Product!$B$4:$O$7,4,FALSE)</f>
        <v>Caffe Mocha</v>
      </c>
    </row>
    <row r="3754" spans="1:20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24</v>
      </c>
      <c r="J3754">
        <v>80</v>
      </c>
      <c r="K3754">
        <v>110</v>
      </c>
      <c r="L3754">
        <v>417</v>
      </c>
      <c r="M3754">
        <v>6</v>
      </c>
      <c r="N3754" s="2">
        <v>42277</v>
      </c>
      <c r="O3754" s="19" t="str">
        <f>VLOOKUP(Coffee_data[[#This Row],[Area Code]],Location!$B$1:$E$157,2,FALSE)</f>
        <v>Missouri</v>
      </c>
      <c r="P3754" s="19" t="str">
        <f>VLOOKUP(Coffee_data[[#This Row],[Area Code]],Location!$B$1:$E$157,3,FALSE)</f>
        <v>Central</v>
      </c>
      <c r="Q3754" s="19" t="str">
        <f>VLOOKUP(Coffee_data[[#This Row],[Area Code]],Location!$B$1:$E$157,4,FALSE)</f>
        <v>Small Market</v>
      </c>
      <c r="R3754" s="56" t="str">
        <f>HLOOKUP(Coffee_data[[#This Row],[ProductId]],Product!$B$4:$O$7,2,FALSE)</f>
        <v>Decaf</v>
      </c>
      <c r="S3754" s="56" t="str">
        <f>HLOOKUP(Coffee_data[[#This Row],[ProductId]],Product!$B$4:$O$7,3,FALSE)</f>
        <v>Espresso</v>
      </c>
      <c r="T3754" s="56" t="str">
        <f>HLOOKUP(Coffee_data[[#This Row],[ProductId]],Product!$B$4:$O$7,4,FALSE)</f>
        <v>Decaf Espresso</v>
      </c>
    </row>
    <row r="3755" spans="1:20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72</v>
      </c>
      <c r="J3755">
        <v>100</v>
      </c>
      <c r="K3755">
        <v>170</v>
      </c>
      <c r="L3755">
        <v>573</v>
      </c>
      <c r="M3755">
        <v>2</v>
      </c>
      <c r="N3755" s="2">
        <v>42277</v>
      </c>
      <c r="O3755" s="19" t="str">
        <f>VLOOKUP(Coffee_data[[#This Row],[Area Code]],Location!$B$1:$E$157,2,FALSE)</f>
        <v>Missouri</v>
      </c>
      <c r="P3755" s="19" t="str">
        <f>VLOOKUP(Coffee_data[[#This Row],[Area Code]],Location!$B$1:$E$157,3,FALSE)</f>
        <v>Central</v>
      </c>
      <c r="Q3755" s="19" t="str">
        <f>VLOOKUP(Coffee_data[[#This Row],[Area Code]],Location!$B$1:$E$157,4,FALSE)</f>
        <v>Small Market</v>
      </c>
      <c r="R3755" s="56" t="str">
        <f>HLOOKUP(Coffee_data[[#This Row],[ProductId]],Product!$B$4:$O$7,2,FALSE)</f>
        <v>Regular</v>
      </c>
      <c r="S3755" s="56" t="str">
        <f>HLOOKUP(Coffee_data[[#This Row],[ProductId]],Product!$B$4:$O$7,3,FALSE)</f>
        <v>Coffee</v>
      </c>
      <c r="T3755" s="56" t="str">
        <f>HLOOKUP(Coffee_data[[#This Row],[ProductId]],Product!$B$4:$O$7,4,FALSE)</f>
        <v>Columbian</v>
      </c>
    </row>
    <row r="3756" spans="1:20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42277</v>
      </c>
      <c r="O3756" s="19" t="str">
        <f>VLOOKUP(Coffee_data[[#This Row],[Area Code]],Location!$B$1:$E$157,2,FALSE)</f>
        <v>Missouri</v>
      </c>
      <c r="P3756" s="19" t="str">
        <f>VLOOKUP(Coffee_data[[#This Row],[Area Code]],Location!$B$1:$E$157,3,FALSE)</f>
        <v>Central</v>
      </c>
      <c r="Q3756" s="19" t="str">
        <f>VLOOKUP(Coffee_data[[#This Row],[Area Code]],Location!$B$1:$E$157,4,FALSE)</f>
        <v>Small Market</v>
      </c>
      <c r="R3756" s="56" t="str">
        <f>HLOOKUP(Coffee_data[[#This Row],[ProductId]],Product!$B$4:$O$7,2,FALSE)</f>
        <v>Decaf</v>
      </c>
      <c r="S3756" s="56" t="str">
        <f>HLOOKUP(Coffee_data[[#This Row],[ProductId]],Product!$B$4:$O$7,3,FALSE)</f>
        <v>Coffee</v>
      </c>
      <c r="T3756" s="56" t="str">
        <f>HLOOKUP(Coffee_data[[#This Row],[ProductId]],Product!$B$4:$O$7,4,FALSE)</f>
        <v>Decaf Irish Cream</v>
      </c>
    </row>
    <row r="3757" spans="1:20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22</v>
      </c>
      <c r="L3757">
        <v>937</v>
      </c>
      <c r="M3757">
        <v>8</v>
      </c>
      <c r="N3757" s="2">
        <v>42277</v>
      </c>
      <c r="O3757" s="19" t="str">
        <f>VLOOKUP(Coffee_data[[#This Row],[Area Code]],Location!$B$1:$E$157,2,FALSE)</f>
        <v>Ohio</v>
      </c>
      <c r="P3757" s="19" t="str">
        <f>VLOOKUP(Coffee_data[[#This Row],[Area Code]],Location!$B$1:$E$157,3,FALSE)</f>
        <v>Central</v>
      </c>
      <c r="Q3757" s="19" t="str">
        <f>VLOOKUP(Coffee_data[[#This Row],[Area Code]],Location!$B$1:$E$157,4,FALSE)</f>
        <v>Major Market</v>
      </c>
      <c r="R3757" s="56" t="str">
        <f>HLOOKUP(Coffee_data[[#This Row],[ProductId]],Product!$B$4:$O$7,2,FALSE)</f>
        <v>Decaf</v>
      </c>
      <c r="S3757" s="56" t="str">
        <f>HLOOKUP(Coffee_data[[#This Row],[ProductId]],Product!$B$4:$O$7,3,FALSE)</f>
        <v>Herbal Tea</v>
      </c>
      <c r="T3757" s="56" t="str">
        <f>HLOOKUP(Coffee_data[[#This Row],[ProductId]],Product!$B$4:$O$7,4,FALSE)</f>
        <v>Chamomile</v>
      </c>
    </row>
    <row r="3758" spans="1:20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49</v>
      </c>
      <c r="L3758">
        <v>937</v>
      </c>
      <c r="M3758">
        <v>9</v>
      </c>
      <c r="N3758" s="2">
        <v>42277</v>
      </c>
      <c r="O3758" s="19" t="str">
        <f>VLOOKUP(Coffee_data[[#This Row],[Area Code]],Location!$B$1:$E$157,2,FALSE)</f>
        <v>Ohio</v>
      </c>
      <c r="P3758" s="19" t="str">
        <f>VLOOKUP(Coffee_data[[#This Row],[Area Code]],Location!$B$1:$E$157,3,FALSE)</f>
        <v>Central</v>
      </c>
      <c r="Q3758" s="19" t="str">
        <f>VLOOKUP(Coffee_data[[#This Row],[Area Code]],Location!$B$1:$E$157,4,FALSE)</f>
        <v>Major Market</v>
      </c>
      <c r="R3758" s="56" t="str">
        <f>HLOOKUP(Coffee_data[[#This Row],[ProductId]],Product!$B$4:$O$7,2,FALSE)</f>
        <v>Decaf</v>
      </c>
      <c r="S3758" s="56" t="str">
        <f>HLOOKUP(Coffee_data[[#This Row],[ProductId]],Product!$B$4:$O$7,3,FALSE)</f>
        <v>Herbal Tea</v>
      </c>
      <c r="T3758" s="56" t="str">
        <f>HLOOKUP(Coffee_data[[#This Row],[ProductId]],Product!$B$4:$O$7,4,FALSE)</f>
        <v>Lemon</v>
      </c>
    </row>
    <row r="3759" spans="1:20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151</v>
      </c>
      <c r="L3759">
        <v>419</v>
      </c>
      <c r="M3759">
        <v>11</v>
      </c>
      <c r="N3759" s="2">
        <v>42277</v>
      </c>
      <c r="O3759" s="19" t="str">
        <f>VLOOKUP(Coffee_data[[#This Row],[Area Code]],Location!$B$1:$E$157,2,FALSE)</f>
        <v>Ohio</v>
      </c>
      <c r="P3759" s="19" t="str">
        <f>VLOOKUP(Coffee_data[[#This Row],[Area Code]],Location!$B$1:$E$157,3,FALSE)</f>
        <v>Central</v>
      </c>
      <c r="Q3759" s="19" t="str">
        <f>VLOOKUP(Coffee_data[[#This Row],[Area Code]],Location!$B$1:$E$157,4,FALSE)</f>
        <v>Major Market</v>
      </c>
      <c r="R3759" s="56" t="str">
        <f>HLOOKUP(Coffee_data[[#This Row],[ProductId]],Product!$B$4:$O$7,2,FALSE)</f>
        <v>Regular</v>
      </c>
      <c r="S3759" s="56" t="str">
        <f>HLOOKUP(Coffee_data[[#This Row],[ProductId]],Product!$B$4:$O$7,3,FALSE)</f>
        <v>Tea</v>
      </c>
      <c r="T3759" s="56" t="str">
        <f>HLOOKUP(Coffee_data[[#This Row],[ProductId]],Product!$B$4:$O$7,4,FALSE)</f>
        <v>Darjeeling</v>
      </c>
    </row>
    <row r="3760" spans="1:20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62</v>
      </c>
      <c r="J3760">
        <v>100</v>
      </c>
      <c r="K3760">
        <v>138</v>
      </c>
      <c r="L3760">
        <v>419</v>
      </c>
      <c r="M3760">
        <v>12</v>
      </c>
      <c r="N3760" s="2">
        <v>42277</v>
      </c>
      <c r="O3760" s="19" t="str">
        <f>VLOOKUP(Coffee_data[[#This Row],[Area Code]],Location!$B$1:$E$157,2,FALSE)</f>
        <v>Ohio</v>
      </c>
      <c r="P3760" s="19" t="str">
        <f>VLOOKUP(Coffee_data[[#This Row],[Area Code]],Location!$B$1:$E$157,3,FALSE)</f>
        <v>Central</v>
      </c>
      <c r="Q3760" s="19" t="str">
        <f>VLOOKUP(Coffee_data[[#This Row],[Area Code]],Location!$B$1:$E$157,4,FALSE)</f>
        <v>Major Market</v>
      </c>
      <c r="R3760" s="56" t="str">
        <f>HLOOKUP(Coffee_data[[#This Row],[ProductId]],Product!$B$4:$O$7,2,FALSE)</f>
        <v>Regular</v>
      </c>
      <c r="S3760" s="56" t="str">
        <f>HLOOKUP(Coffee_data[[#This Row],[ProductId]],Product!$B$4:$O$7,3,FALSE)</f>
        <v>Tea</v>
      </c>
      <c r="T3760" s="56" t="str">
        <f>HLOOKUP(Coffee_data[[#This Row],[ProductId]],Product!$B$4:$O$7,4,FALSE)</f>
        <v>Earl Grey</v>
      </c>
    </row>
    <row r="3761" spans="1:20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177</v>
      </c>
      <c r="J3761">
        <v>240</v>
      </c>
      <c r="K3761">
        <v>465</v>
      </c>
      <c r="L3761">
        <v>513</v>
      </c>
      <c r="M3761">
        <v>5</v>
      </c>
      <c r="N3761" s="2">
        <v>42277</v>
      </c>
      <c r="O3761" s="19" t="str">
        <f>VLOOKUP(Coffee_data[[#This Row],[Area Code]],Location!$B$1:$E$157,2,FALSE)</f>
        <v>Ohio</v>
      </c>
      <c r="P3761" s="19" t="str">
        <f>VLOOKUP(Coffee_data[[#This Row],[Area Code]],Location!$B$1:$E$157,3,FALSE)</f>
        <v>Central</v>
      </c>
      <c r="Q3761" s="19" t="str">
        <f>VLOOKUP(Coffee_data[[#This Row],[Area Code]],Location!$B$1:$E$157,4,FALSE)</f>
        <v>Major Market</v>
      </c>
      <c r="R3761" s="56" t="str">
        <f>HLOOKUP(Coffee_data[[#This Row],[ProductId]],Product!$B$4:$O$7,2,FALSE)</f>
        <v>Regular</v>
      </c>
      <c r="S3761" s="56" t="str">
        <f>HLOOKUP(Coffee_data[[#This Row],[ProductId]],Product!$B$4:$O$7,3,FALSE)</f>
        <v>Espresso</v>
      </c>
      <c r="T3761" s="56" t="str">
        <f>HLOOKUP(Coffee_data[[#This Row],[ProductId]],Product!$B$4:$O$7,4,FALSE)</f>
        <v>Caffe Mocha</v>
      </c>
    </row>
    <row r="3762" spans="1:20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64</v>
      </c>
      <c r="J3762">
        <v>100</v>
      </c>
      <c r="K3762">
        <v>170</v>
      </c>
      <c r="L3762">
        <v>419</v>
      </c>
      <c r="M3762">
        <v>6</v>
      </c>
      <c r="N3762" s="2">
        <v>42277</v>
      </c>
      <c r="O3762" s="19" t="str">
        <f>VLOOKUP(Coffee_data[[#This Row],[Area Code]],Location!$B$1:$E$157,2,FALSE)</f>
        <v>Ohio</v>
      </c>
      <c r="P3762" s="19" t="str">
        <f>VLOOKUP(Coffee_data[[#This Row],[Area Code]],Location!$B$1:$E$157,3,FALSE)</f>
        <v>Central</v>
      </c>
      <c r="Q3762" s="19" t="str">
        <f>VLOOKUP(Coffee_data[[#This Row],[Area Code]],Location!$B$1:$E$157,4,FALSE)</f>
        <v>Major Market</v>
      </c>
      <c r="R3762" s="56" t="str">
        <f>HLOOKUP(Coffee_data[[#This Row],[ProductId]],Product!$B$4:$O$7,2,FALSE)</f>
        <v>Decaf</v>
      </c>
      <c r="S3762" s="56" t="str">
        <f>HLOOKUP(Coffee_data[[#This Row],[ProductId]],Product!$B$4:$O$7,3,FALSE)</f>
        <v>Espresso</v>
      </c>
      <c r="T3762" s="56" t="str">
        <f>HLOOKUP(Coffee_data[[#This Row],[ProductId]],Product!$B$4:$O$7,4,FALSE)</f>
        <v>Decaf Espresso</v>
      </c>
    </row>
    <row r="3763" spans="1:20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41</v>
      </c>
      <c r="J3763">
        <v>70</v>
      </c>
      <c r="K3763">
        <v>110</v>
      </c>
      <c r="L3763">
        <v>614</v>
      </c>
      <c r="M3763">
        <v>1</v>
      </c>
      <c r="N3763" s="2">
        <v>42277</v>
      </c>
      <c r="O3763" s="19" t="str">
        <f>VLOOKUP(Coffee_data[[#This Row],[Area Code]],Location!$B$1:$E$157,2,FALSE)</f>
        <v>Ohio</v>
      </c>
      <c r="P3763" s="19" t="str">
        <f>VLOOKUP(Coffee_data[[#This Row],[Area Code]],Location!$B$1:$E$157,3,FALSE)</f>
        <v>Central</v>
      </c>
      <c r="Q3763" s="19" t="str">
        <f>VLOOKUP(Coffee_data[[#This Row],[Area Code]],Location!$B$1:$E$157,4,FALSE)</f>
        <v>Major Market</v>
      </c>
      <c r="R3763" s="56" t="str">
        <f>HLOOKUP(Coffee_data[[#This Row],[ProductId]],Product!$B$4:$O$7,2,FALSE)</f>
        <v>Regular</v>
      </c>
      <c r="S3763" s="56" t="str">
        <f>HLOOKUP(Coffee_data[[#This Row],[ProductId]],Product!$B$4:$O$7,3,FALSE)</f>
        <v>Coffee</v>
      </c>
      <c r="T3763" s="56" t="str">
        <f>HLOOKUP(Coffee_data[[#This Row],[ProductId]],Product!$B$4:$O$7,4,FALSE)</f>
        <v>Amaretto</v>
      </c>
    </row>
    <row r="3764" spans="1:20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28</v>
      </c>
      <c r="J3764">
        <v>70</v>
      </c>
      <c r="K3764">
        <v>102</v>
      </c>
      <c r="L3764">
        <v>937</v>
      </c>
      <c r="M3764">
        <v>2</v>
      </c>
      <c r="N3764" s="2">
        <v>42277</v>
      </c>
      <c r="O3764" s="19" t="str">
        <f>VLOOKUP(Coffee_data[[#This Row],[Area Code]],Location!$B$1:$E$157,2,FALSE)</f>
        <v>Ohio</v>
      </c>
      <c r="P3764" s="19" t="str">
        <f>VLOOKUP(Coffee_data[[#This Row],[Area Code]],Location!$B$1:$E$157,3,FALSE)</f>
        <v>Central</v>
      </c>
      <c r="Q3764" s="19" t="str">
        <f>VLOOKUP(Coffee_data[[#This Row],[Area Code]],Location!$B$1:$E$157,4,FALSE)</f>
        <v>Major Market</v>
      </c>
      <c r="R3764" s="56" t="str">
        <f>HLOOKUP(Coffee_data[[#This Row],[ProductId]],Product!$B$4:$O$7,2,FALSE)</f>
        <v>Regular</v>
      </c>
      <c r="S3764" s="56" t="str">
        <f>HLOOKUP(Coffee_data[[#This Row],[ProductId]],Product!$B$4:$O$7,3,FALSE)</f>
        <v>Coffee</v>
      </c>
      <c r="T3764" s="56" t="str">
        <f>HLOOKUP(Coffee_data[[#This Row],[ProductId]],Product!$B$4:$O$7,4,FALSE)</f>
        <v>Columbian</v>
      </c>
    </row>
    <row r="3765" spans="1:20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37</v>
      </c>
      <c r="J3765">
        <v>70</v>
      </c>
      <c r="K3765">
        <v>110</v>
      </c>
      <c r="L3765">
        <v>234</v>
      </c>
      <c r="M3765">
        <v>3</v>
      </c>
      <c r="N3765" s="2">
        <v>42277</v>
      </c>
      <c r="O3765" s="19" t="str">
        <f>VLOOKUP(Coffee_data[[#This Row],[Area Code]],Location!$B$1:$E$157,2,FALSE)</f>
        <v>Ohio</v>
      </c>
      <c r="P3765" s="19" t="str">
        <f>VLOOKUP(Coffee_data[[#This Row],[Area Code]],Location!$B$1:$E$157,3,FALSE)</f>
        <v>Central</v>
      </c>
      <c r="Q3765" s="19" t="str">
        <f>VLOOKUP(Coffee_data[[#This Row],[Area Code]],Location!$B$1:$E$157,4,FALSE)</f>
        <v>Major Market</v>
      </c>
      <c r="R3765" s="56" t="str">
        <f>HLOOKUP(Coffee_data[[#This Row],[ProductId]],Product!$B$4:$O$7,2,FALSE)</f>
        <v>Decaf</v>
      </c>
      <c r="S3765" s="56" t="str">
        <f>HLOOKUP(Coffee_data[[#This Row],[ProductId]],Product!$B$4:$O$7,3,FALSE)</f>
        <v>Coffee</v>
      </c>
      <c r="T3765" s="56" t="str">
        <f>HLOOKUP(Coffee_data[[#This Row],[ProductId]],Product!$B$4:$O$7,4,FALSE)</f>
        <v>Decaf Irish Cream</v>
      </c>
    </row>
    <row r="3766" spans="1:20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32</v>
      </c>
      <c r="J3766">
        <v>80</v>
      </c>
      <c r="K3766">
        <v>112</v>
      </c>
      <c r="L3766">
        <v>715</v>
      </c>
      <c r="M3766">
        <v>8</v>
      </c>
      <c r="N3766" s="2">
        <v>42277</v>
      </c>
      <c r="O3766" s="19" t="str">
        <f>VLOOKUP(Coffee_data[[#This Row],[Area Code]],Location!$B$1:$E$157,2,FALSE)</f>
        <v>Wisconsin</v>
      </c>
      <c r="P3766" s="19" t="str">
        <f>VLOOKUP(Coffee_data[[#This Row],[Area Code]],Location!$B$1:$E$157,3,FALSE)</f>
        <v>Central</v>
      </c>
      <c r="Q3766" s="19" t="str">
        <f>VLOOKUP(Coffee_data[[#This Row],[Area Code]],Location!$B$1:$E$157,4,FALSE)</f>
        <v>Small Market</v>
      </c>
      <c r="R3766" s="56" t="str">
        <f>HLOOKUP(Coffee_data[[#This Row],[ProductId]],Product!$B$4:$O$7,2,FALSE)</f>
        <v>Decaf</v>
      </c>
      <c r="S3766" s="56" t="str">
        <f>HLOOKUP(Coffee_data[[#This Row],[ProductId]],Product!$B$4:$O$7,3,FALSE)</f>
        <v>Herbal Tea</v>
      </c>
      <c r="T3766" s="56" t="str">
        <f>HLOOKUP(Coffee_data[[#This Row],[ProductId]],Product!$B$4:$O$7,4,FALSE)</f>
        <v>Chamomile</v>
      </c>
    </row>
    <row r="3767" spans="1:20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81</v>
      </c>
      <c r="L3767">
        <v>262</v>
      </c>
      <c r="M3767">
        <v>9</v>
      </c>
      <c r="N3767" s="2">
        <v>42277</v>
      </c>
      <c r="O3767" s="19" t="str">
        <f>VLOOKUP(Coffee_data[[#This Row],[Area Code]],Location!$B$1:$E$157,2,FALSE)</f>
        <v>Wisconsin</v>
      </c>
      <c r="P3767" s="19" t="str">
        <f>VLOOKUP(Coffee_data[[#This Row],[Area Code]],Location!$B$1:$E$157,3,FALSE)</f>
        <v>Central</v>
      </c>
      <c r="Q3767" s="19" t="str">
        <f>VLOOKUP(Coffee_data[[#This Row],[Area Code]],Location!$B$1:$E$157,4,FALSE)</f>
        <v>Small Market</v>
      </c>
      <c r="R3767" s="56" t="str">
        <f>HLOOKUP(Coffee_data[[#This Row],[ProductId]],Product!$B$4:$O$7,2,FALSE)</f>
        <v>Decaf</v>
      </c>
      <c r="S3767" s="56" t="str">
        <f>HLOOKUP(Coffee_data[[#This Row],[ProductId]],Product!$B$4:$O$7,3,FALSE)</f>
        <v>Herbal Tea</v>
      </c>
      <c r="T3767" s="56" t="str">
        <f>HLOOKUP(Coffee_data[[#This Row],[ProductId]],Product!$B$4:$O$7,4,FALSE)</f>
        <v>Lemon</v>
      </c>
    </row>
    <row r="3768" spans="1:20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42277</v>
      </c>
      <c r="O3768" s="19" t="str">
        <f>VLOOKUP(Coffee_data[[#This Row],[Area Code]],Location!$B$1:$E$157,2,FALSE)</f>
        <v>Wisconsin</v>
      </c>
      <c r="P3768" s="19" t="str">
        <f>VLOOKUP(Coffee_data[[#This Row],[Area Code]],Location!$B$1:$E$157,3,FALSE)</f>
        <v>Central</v>
      </c>
      <c r="Q3768" s="19" t="str">
        <f>VLOOKUP(Coffee_data[[#This Row],[Area Code]],Location!$B$1:$E$157,4,FALSE)</f>
        <v>Small Market</v>
      </c>
      <c r="R3768" s="56" t="str">
        <f>HLOOKUP(Coffee_data[[#This Row],[ProductId]],Product!$B$4:$O$7,2,FALSE)</f>
        <v>Regular</v>
      </c>
      <c r="S3768" s="56" t="str">
        <f>HLOOKUP(Coffee_data[[#This Row],[ProductId]],Product!$B$4:$O$7,3,FALSE)</f>
        <v>Tea</v>
      </c>
      <c r="T3768" s="56" t="str">
        <f>HLOOKUP(Coffee_data[[#This Row],[ProductId]],Product!$B$4:$O$7,4,FALSE)</f>
        <v>Darjeeling</v>
      </c>
    </row>
    <row r="3769" spans="1:20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52</v>
      </c>
      <c r="J3769">
        <v>50</v>
      </c>
      <c r="K3769">
        <v>78</v>
      </c>
      <c r="L3769">
        <v>262</v>
      </c>
      <c r="M3769">
        <v>12</v>
      </c>
      <c r="N3769" s="2">
        <v>42277</v>
      </c>
      <c r="O3769" s="19" t="str">
        <f>VLOOKUP(Coffee_data[[#This Row],[Area Code]],Location!$B$1:$E$157,2,FALSE)</f>
        <v>Wisconsin</v>
      </c>
      <c r="P3769" s="19" t="str">
        <f>VLOOKUP(Coffee_data[[#This Row],[Area Code]],Location!$B$1:$E$157,3,FALSE)</f>
        <v>Central</v>
      </c>
      <c r="Q3769" s="19" t="str">
        <f>VLOOKUP(Coffee_data[[#This Row],[Area Code]],Location!$B$1:$E$157,4,FALSE)</f>
        <v>Small Market</v>
      </c>
      <c r="R3769" s="56" t="str">
        <f>HLOOKUP(Coffee_data[[#This Row],[ProductId]],Product!$B$4:$O$7,2,FALSE)</f>
        <v>Regular</v>
      </c>
      <c r="S3769" s="56" t="str">
        <f>HLOOKUP(Coffee_data[[#This Row],[ProductId]],Product!$B$4:$O$7,3,FALSE)</f>
        <v>Tea</v>
      </c>
      <c r="T3769" s="56" t="str">
        <f>HLOOKUP(Coffee_data[[#This Row],[ProductId]],Product!$B$4:$O$7,4,FALSE)</f>
        <v>Earl Grey</v>
      </c>
    </row>
    <row r="3770" spans="1:20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255</v>
      </c>
      <c r="L3770">
        <v>262</v>
      </c>
      <c r="M3770">
        <v>5</v>
      </c>
      <c r="N3770" s="2">
        <v>42277</v>
      </c>
      <c r="O3770" s="19" t="str">
        <f>VLOOKUP(Coffee_data[[#This Row],[Area Code]],Location!$B$1:$E$157,2,FALSE)</f>
        <v>Wisconsin</v>
      </c>
      <c r="P3770" s="19" t="str">
        <f>VLOOKUP(Coffee_data[[#This Row],[Area Code]],Location!$B$1:$E$157,3,FALSE)</f>
        <v>Central</v>
      </c>
      <c r="Q3770" s="19" t="str">
        <f>VLOOKUP(Coffee_data[[#This Row],[Area Code]],Location!$B$1:$E$157,4,FALSE)</f>
        <v>Small Market</v>
      </c>
      <c r="R3770" s="56" t="str">
        <f>HLOOKUP(Coffee_data[[#This Row],[ProductId]],Product!$B$4:$O$7,2,FALSE)</f>
        <v>Regular</v>
      </c>
      <c r="S3770" s="56" t="str">
        <f>HLOOKUP(Coffee_data[[#This Row],[ProductId]],Product!$B$4:$O$7,3,FALSE)</f>
        <v>Espresso</v>
      </c>
      <c r="T3770" s="56" t="str">
        <f>HLOOKUP(Coffee_data[[#This Row],[ProductId]],Product!$B$4:$O$7,4,FALSE)</f>
        <v>Caffe Mocha</v>
      </c>
    </row>
    <row r="3771" spans="1:20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76</v>
      </c>
      <c r="L3771">
        <v>262</v>
      </c>
      <c r="M3771">
        <v>6</v>
      </c>
      <c r="N3771" s="2">
        <v>42277</v>
      </c>
      <c r="O3771" s="19" t="str">
        <f>VLOOKUP(Coffee_data[[#This Row],[Area Code]],Location!$B$1:$E$157,2,FALSE)</f>
        <v>Wisconsin</v>
      </c>
      <c r="P3771" s="19" t="str">
        <f>VLOOKUP(Coffee_data[[#This Row],[Area Code]],Location!$B$1:$E$157,3,FALSE)</f>
        <v>Central</v>
      </c>
      <c r="Q3771" s="19" t="str">
        <f>VLOOKUP(Coffee_data[[#This Row],[Area Code]],Location!$B$1:$E$157,4,FALSE)</f>
        <v>Small Market</v>
      </c>
      <c r="R3771" s="56" t="str">
        <f>HLOOKUP(Coffee_data[[#This Row],[ProductId]],Product!$B$4:$O$7,2,FALSE)</f>
        <v>Decaf</v>
      </c>
      <c r="S3771" s="56" t="str">
        <f>HLOOKUP(Coffee_data[[#This Row],[ProductId]],Product!$B$4:$O$7,3,FALSE)</f>
        <v>Espresso</v>
      </c>
      <c r="T3771" s="56" t="str">
        <f>HLOOKUP(Coffee_data[[#This Row],[ProductId]],Product!$B$4:$O$7,4,FALSE)</f>
        <v>Decaf Espresso</v>
      </c>
    </row>
    <row r="3772" spans="1:20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39</v>
      </c>
      <c r="J3772">
        <v>80</v>
      </c>
      <c r="K3772">
        <v>119</v>
      </c>
      <c r="L3772">
        <v>414</v>
      </c>
      <c r="M3772">
        <v>1</v>
      </c>
      <c r="N3772" s="2">
        <v>42277</v>
      </c>
      <c r="O3772" s="19" t="str">
        <f>VLOOKUP(Coffee_data[[#This Row],[Area Code]],Location!$B$1:$E$157,2,FALSE)</f>
        <v>Wisconsin</v>
      </c>
      <c r="P3772" s="19" t="str">
        <f>VLOOKUP(Coffee_data[[#This Row],[Area Code]],Location!$B$1:$E$157,3,FALSE)</f>
        <v>Central</v>
      </c>
      <c r="Q3772" s="19" t="str">
        <f>VLOOKUP(Coffee_data[[#This Row],[Area Code]],Location!$B$1:$E$157,4,FALSE)</f>
        <v>Small Market</v>
      </c>
      <c r="R3772" s="56" t="str">
        <f>HLOOKUP(Coffee_data[[#This Row],[ProductId]],Product!$B$4:$O$7,2,FALSE)</f>
        <v>Regular</v>
      </c>
      <c r="S3772" s="56" t="str">
        <f>HLOOKUP(Coffee_data[[#This Row],[ProductId]],Product!$B$4:$O$7,3,FALSE)</f>
        <v>Coffee</v>
      </c>
      <c r="T3772" s="56" t="str">
        <f>HLOOKUP(Coffee_data[[#This Row],[ProductId]],Product!$B$4:$O$7,4,FALSE)</f>
        <v>Amaretto</v>
      </c>
    </row>
    <row r="3773" spans="1:20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88</v>
      </c>
      <c r="J3773">
        <v>140</v>
      </c>
      <c r="K3773">
        <v>228</v>
      </c>
      <c r="L3773">
        <v>414</v>
      </c>
      <c r="M3773">
        <v>2</v>
      </c>
      <c r="N3773" s="2">
        <v>42277</v>
      </c>
      <c r="O3773" s="19" t="str">
        <f>VLOOKUP(Coffee_data[[#This Row],[Area Code]],Location!$B$1:$E$157,2,FALSE)</f>
        <v>Wisconsin</v>
      </c>
      <c r="P3773" s="19" t="str">
        <f>VLOOKUP(Coffee_data[[#This Row],[Area Code]],Location!$B$1:$E$157,3,FALSE)</f>
        <v>Central</v>
      </c>
      <c r="Q3773" s="19" t="str">
        <f>VLOOKUP(Coffee_data[[#This Row],[Area Code]],Location!$B$1:$E$157,4,FALSE)</f>
        <v>Small Market</v>
      </c>
      <c r="R3773" s="56" t="str">
        <f>HLOOKUP(Coffee_data[[#This Row],[ProductId]],Product!$B$4:$O$7,2,FALSE)</f>
        <v>Regular</v>
      </c>
      <c r="S3773" s="56" t="str">
        <f>HLOOKUP(Coffee_data[[#This Row],[ProductId]],Product!$B$4:$O$7,3,FALSE)</f>
        <v>Coffee</v>
      </c>
      <c r="T3773" s="56" t="str">
        <f>HLOOKUP(Coffee_data[[#This Row],[ProductId]],Product!$B$4:$O$7,4,FALSE)</f>
        <v>Columbian</v>
      </c>
    </row>
    <row r="3774" spans="1:20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83</v>
      </c>
      <c r="J3774">
        <v>120</v>
      </c>
      <c r="K3774">
        <v>203</v>
      </c>
      <c r="L3774">
        <v>920</v>
      </c>
      <c r="M3774">
        <v>3</v>
      </c>
      <c r="N3774" s="2">
        <v>42277</v>
      </c>
      <c r="O3774" s="19" t="str">
        <f>VLOOKUP(Coffee_data[[#This Row],[Area Code]],Location!$B$1:$E$157,2,FALSE)</f>
        <v>Wisconsin</v>
      </c>
      <c r="P3774" s="19" t="str">
        <f>VLOOKUP(Coffee_data[[#This Row],[Area Code]],Location!$B$1:$E$157,3,FALSE)</f>
        <v>Central</v>
      </c>
      <c r="Q3774" s="19" t="str">
        <f>VLOOKUP(Coffee_data[[#This Row],[Area Code]],Location!$B$1:$E$157,4,FALSE)</f>
        <v>Small Market</v>
      </c>
      <c r="R3774" s="56" t="str">
        <f>HLOOKUP(Coffee_data[[#This Row],[ProductId]],Product!$B$4:$O$7,2,FALSE)</f>
        <v>Decaf</v>
      </c>
      <c r="S3774" s="56" t="str">
        <f>HLOOKUP(Coffee_data[[#This Row],[ProductId]],Product!$B$4:$O$7,3,FALSE)</f>
        <v>Coffee</v>
      </c>
      <c r="T3774" s="56" t="str">
        <f>HLOOKUP(Coffee_data[[#This Row],[ProductId]],Product!$B$4:$O$7,4,FALSE)</f>
        <v>Decaf Irish Cream</v>
      </c>
    </row>
    <row r="3775" spans="1:20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99</v>
      </c>
      <c r="L3775">
        <v>203</v>
      </c>
      <c r="M3775">
        <v>9</v>
      </c>
      <c r="N3775" s="2">
        <v>42277</v>
      </c>
      <c r="O3775" s="19" t="str">
        <f>VLOOKUP(Coffee_data[[#This Row],[Area Code]],Location!$B$1:$E$157,2,FALSE)</f>
        <v>Connecticut</v>
      </c>
      <c r="P3775" s="19" t="str">
        <f>VLOOKUP(Coffee_data[[#This Row],[Area Code]],Location!$B$1:$E$157,3,FALSE)</f>
        <v>East</v>
      </c>
      <c r="Q3775" s="19" t="str">
        <f>VLOOKUP(Coffee_data[[#This Row],[Area Code]],Location!$B$1:$E$157,4,FALSE)</f>
        <v>Small Market</v>
      </c>
      <c r="R3775" s="56" t="str">
        <f>HLOOKUP(Coffee_data[[#This Row],[ProductId]],Product!$B$4:$O$7,2,FALSE)</f>
        <v>Decaf</v>
      </c>
      <c r="S3775" s="56" t="str">
        <f>HLOOKUP(Coffee_data[[#This Row],[ProductId]],Product!$B$4:$O$7,3,FALSE)</f>
        <v>Herbal Tea</v>
      </c>
      <c r="T3775" s="56" t="str">
        <f>HLOOKUP(Coffee_data[[#This Row],[ProductId]],Product!$B$4:$O$7,4,FALSE)</f>
        <v>Lemon</v>
      </c>
    </row>
    <row r="3776" spans="1:20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20</v>
      </c>
      <c r="J3776">
        <v>50</v>
      </c>
      <c r="K3776">
        <v>90</v>
      </c>
      <c r="L3776">
        <v>203</v>
      </c>
      <c r="M3776">
        <v>10</v>
      </c>
      <c r="N3776" s="2">
        <v>42277</v>
      </c>
      <c r="O3776" s="19" t="str">
        <f>VLOOKUP(Coffee_data[[#This Row],[Area Code]],Location!$B$1:$E$157,2,FALSE)</f>
        <v>Connecticut</v>
      </c>
      <c r="P3776" s="19" t="str">
        <f>VLOOKUP(Coffee_data[[#This Row],[Area Code]],Location!$B$1:$E$157,3,FALSE)</f>
        <v>East</v>
      </c>
      <c r="Q3776" s="19" t="str">
        <f>VLOOKUP(Coffee_data[[#This Row],[Area Code]],Location!$B$1:$E$157,4,FALSE)</f>
        <v>Small Market</v>
      </c>
      <c r="R3776" s="56" t="str">
        <f>HLOOKUP(Coffee_data[[#This Row],[ProductId]],Product!$B$4:$O$7,2,FALSE)</f>
        <v>Decaf</v>
      </c>
      <c r="S3776" s="56" t="str">
        <f>HLOOKUP(Coffee_data[[#This Row],[ProductId]],Product!$B$4:$O$7,3,FALSE)</f>
        <v>Herbal Tea</v>
      </c>
      <c r="T3776" s="56" t="str">
        <f>HLOOKUP(Coffee_data[[#This Row],[ProductId]],Product!$B$4:$O$7,4,FALSE)</f>
        <v>Mint</v>
      </c>
    </row>
    <row r="3777" spans="1:20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51</v>
      </c>
      <c r="J3777">
        <v>60</v>
      </c>
      <c r="K3777">
        <v>100</v>
      </c>
      <c r="L3777">
        <v>475</v>
      </c>
      <c r="M3777">
        <v>11</v>
      </c>
      <c r="N3777" s="2">
        <v>42277</v>
      </c>
      <c r="O3777" s="19" t="str">
        <f>VLOOKUP(Coffee_data[[#This Row],[Area Code]],Location!$B$1:$E$157,2,FALSE)</f>
        <v>Connecticut</v>
      </c>
      <c r="P3777" s="19" t="str">
        <f>VLOOKUP(Coffee_data[[#This Row],[Area Code]],Location!$B$1:$E$157,3,FALSE)</f>
        <v>East</v>
      </c>
      <c r="Q3777" s="19" t="str">
        <f>VLOOKUP(Coffee_data[[#This Row],[Area Code]],Location!$B$1:$E$157,4,FALSE)</f>
        <v>Small Market</v>
      </c>
      <c r="R3777" s="56" t="str">
        <f>HLOOKUP(Coffee_data[[#This Row],[ProductId]],Product!$B$4:$O$7,2,FALSE)</f>
        <v>Regular</v>
      </c>
      <c r="S3777" s="56" t="str">
        <f>HLOOKUP(Coffee_data[[#This Row],[ProductId]],Product!$B$4:$O$7,3,FALSE)</f>
        <v>Tea</v>
      </c>
      <c r="T3777" s="56" t="str">
        <f>HLOOKUP(Coffee_data[[#This Row],[ProductId]],Product!$B$4:$O$7,4,FALSE)</f>
        <v>Darjeeling</v>
      </c>
    </row>
    <row r="3778" spans="1:20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73</v>
      </c>
      <c r="L3778">
        <v>203</v>
      </c>
      <c r="M3778">
        <v>13</v>
      </c>
      <c r="N3778" s="2">
        <v>42277</v>
      </c>
      <c r="O3778" s="19" t="str">
        <f>VLOOKUP(Coffee_data[[#This Row],[Area Code]],Location!$B$1:$E$157,2,FALSE)</f>
        <v>Connecticut</v>
      </c>
      <c r="P3778" s="19" t="str">
        <f>VLOOKUP(Coffee_data[[#This Row],[Area Code]],Location!$B$1:$E$157,3,FALSE)</f>
        <v>East</v>
      </c>
      <c r="Q3778" s="19" t="str">
        <f>VLOOKUP(Coffee_data[[#This Row],[Area Code]],Location!$B$1:$E$157,4,FALSE)</f>
        <v>Small Market</v>
      </c>
      <c r="R3778" s="56" t="str">
        <f>HLOOKUP(Coffee_data[[#This Row],[ProductId]],Product!$B$4:$O$7,2,FALSE)</f>
        <v>Regular</v>
      </c>
      <c r="S3778" s="56" t="str">
        <f>HLOOKUP(Coffee_data[[#This Row],[ProductId]],Product!$B$4:$O$7,3,FALSE)</f>
        <v>Tea</v>
      </c>
      <c r="T3778" s="56" t="str">
        <f>HLOOKUP(Coffee_data[[#This Row],[ProductId]],Product!$B$4:$O$7,4,FALSE)</f>
        <v>Green Tea</v>
      </c>
    </row>
    <row r="3779" spans="1:20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35</v>
      </c>
      <c r="J3779">
        <v>90</v>
      </c>
      <c r="K3779">
        <v>135</v>
      </c>
      <c r="L3779">
        <v>959</v>
      </c>
      <c r="M3779">
        <v>5</v>
      </c>
      <c r="N3779" s="2">
        <v>42277</v>
      </c>
      <c r="O3779" s="19" t="str">
        <f>VLOOKUP(Coffee_data[[#This Row],[Area Code]],Location!$B$1:$E$157,2,FALSE)</f>
        <v>Connecticut</v>
      </c>
      <c r="P3779" s="19" t="str">
        <f>VLOOKUP(Coffee_data[[#This Row],[Area Code]],Location!$B$1:$E$157,3,FALSE)</f>
        <v>East</v>
      </c>
      <c r="Q3779" s="19" t="str">
        <f>VLOOKUP(Coffee_data[[#This Row],[Area Code]],Location!$B$1:$E$157,4,FALSE)</f>
        <v>Small Market</v>
      </c>
      <c r="R3779" s="56" t="str">
        <f>HLOOKUP(Coffee_data[[#This Row],[ProductId]],Product!$B$4:$O$7,2,FALSE)</f>
        <v>Regular</v>
      </c>
      <c r="S3779" s="56" t="str">
        <f>HLOOKUP(Coffee_data[[#This Row],[ProductId]],Product!$B$4:$O$7,3,FALSE)</f>
        <v>Espresso</v>
      </c>
      <c r="T3779" s="56" t="str">
        <f>HLOOKUP(Coffee_data[[#This Row],[ProductId]],Product!$B$4:$O$7,4,FALSE)</f>
        <v>Caffe Mocha</v>
      </c>
    </row>
    <row r="3780" spans="1:20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24</v>
      </c>
      <c r="J3780">
        <v>60</v>
      </c>
      <c r="K3780">
        <v>84</v>
      </c>
      <c r="L3780">
        <v>203</v>
      </c>
      <c r="M3780">
        <v>6</v>
      </c>
      <c r="N3780" s="2">
        <v>42277</v>
      </c>
      <c r="O3780" s="19" t="str">
        <f>VLOOKUP(Coffee_data[[#This Row],[Area Code]],Location!$B$1:$E$157,2,FALSE)</f>
        <v>Connecticut</v>
      </c>
      <c r="P3780" s="19" t="str">
        <f>VLOOKUP(Coffee_data[[#This Row],[Area Code]],Location!$B$1:$E$157,3,FALSE)</f>
        <v>East</v>
      </c>
      <c r="Q3780" s="19" t="str">
        <f>VLOOKUP(Coffee_data[[#This Row],[Area Code]],Location!$B$1:$E$157,4,FALSE)</f>
        <v>Small Market</v>
      </c>
      <c r="R3780" s="56" t="str">
        <f>HLOOKUP(Coffee_data[[#This Row],[ProductId]],Product!$B$4:$O$7,2,FALSE)</f>
        <v>Decaf</v>
      </c>
      <c r="S3780" s="56" t="str">
        <f>HLOOKUP(Coffee_data[[#This Row],[ProductId]],Product!$B$4:$O$7,3,FALSE)</f>
        <v>Espresso</v>
      </c>
      <c r="T3780" s="56" t="str">
        <f>HLOOKUP(Coffee_data[[#This Row],[ProductId]],Product!$B$4:$O$7,4,FALSE)</f>
        <v>Decaf Espresso</v>
      </c>
    </row>
    <row r="3781" spans="1:20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262</v>
      </c>
      <c r="L3781">
        <v>203</v>
      </c>
      <c r="M3781">
        <v>2</v>
      </c>
      <c r="N3781" s="2">
        <v>42277</v>
      </c>
      <c r="O3781" s="19" t="str">
        <f>VLOOKUP(Coffee_data[[#This Row],[Area Code]],Location!$B$1:$E$157,2,FALSE)</f>
        <v>Connecticut</v>
      </c>
      <c r="P3781" s="19" t="str">
        <f>VLOOKUP(Coffee_data[[#This Row],[Area Code]],Location!$B$1:$E$157,3,FALSE)</f>
        <v>East</v>
      </c>
      <c r="Q3781" s="19" t="str">
        <f>VLOOKUP(Coffee_data[[#This Row],[Area Code]],Location!$B$1:$E$157,4,FALSE)</f>
        <v>Small Market</v>
      </c>
      <c r="R3781" s="56" t="str">
        <f>HLOOKUP(Coffee_data[[#This Row],[ProductId]],Product!$B$4:$O$7,2,FALSE)</f>
        <v>Regular</v>
      </c>
      <c r="S3781" s="56" t="str">
        <f>HLOOKUP(Coffee_data[[#This Row],[ProductId]],Product!$B$4:$O$7,3,FALSE)</f>
        <v>Coffee</v>
      </c>
      <c r="T3781" s="56" t="str">
        <f>HLOOKUP(Coffee_data[[#This Row],[ProductId]],Product!$B$4:$O$7,4,FALSE)</f>
        <v>Columbian</v>
      </c>
    </row>
    <row r="3782" spans="1:20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28</v>
      </c>
      <c r="L3782">
        <v>904</v>
      </c>
      <c r="M3782">
        <v>8</v>
      </c>
      <c r="N3782" s="2">
        <v>42277</v>
      </c>
      <c r="O3782" s="19" t="str">
        <f>VLOOKUP(Coffee_data[[#This Row],[Area Code]],Location!$B$1:$E$157,2,FALSE)</f>
        <v>Florida</v>
      </c>
      <c r="P3782" s="19" t="str">
        <f>VLOOKUP(Coffee_data[[#This Row],[Area Code]],Location!$B$1:$E$157,3,FALSE)</f>
        <v>East</v>
      </c>
      <c r="Q3782" s="19" t="str">
        <f>VLOOKUP(Coffee_data[[#This Row],[Area Code]],Location!$B$1:$E$157,4,FALSE)</f>
        <v>Major Market</v>
      </c>
      <c r="R3782" s="56" t="str">
        <f>HLOOKUP(Coffee_data[[#This Row],[ProductId]],Product!$B$4:$O$7,2,FALSE)</f>
        <v>Decaf</v>
      </c>
      <c r="S3782" s="56" t="str">
        <f>HLOOKUP(Coffee_data[[#This Row],[ProductId]],Product!$B$4:$O$7,3,FALSE)</f>
        <v>Herbal Tea</v>
      </c>
      <c r="T3782" s="56" t="str">
        <f>HLOOKUP(Coffee_data[[#This Row],[ProductId]],Product!$B$4:$O$7,4,FALSE)</f>
        <v>Chamomile</v>
      </c>
    </row>
    <row r="3783" spans="1:20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21</v>
      </c>
      <c r="J3783">
        <v>30</v>
      </c>
      <c r="K3783">
        <v>69</v>
      </c>
      <c r="L3783">
        <v>786</v>
      </c>
      <c r="M3783">
        <v>9</v>
      </c>
      <c r="N3783" s="2">
        <v>42277</v>
      </c>
      <c r="O3783" s="19" t="str">
        <f>VLOOKUP(Coffee_data[[#This Row],[Area Code]],Location!$B$1:$E$157,2,FALSE)</f>
        <v>Florida</v>
      </c>
      <c r="P3783" s="19" t="str">
        <f>VLOOKUP(Coffee_data[[#This Row],[Area Code]],Location!$B$1:$E$157,3,FALSE)</f>
        <v>East</v>
      </c>
      <c r="Q3783" s="19" t="str">
        <f>VLOOKUP(Coffee_data[[#This Row],[Area Code]],Location!$B$1:$E$157,4,FALSE)</f>
        <v>Major Market</v>
      </c>
      <c r="R3783" s="56" t="str">
        <f>HLOOKUP(Coffee_data[[#This Row],[ProductId]],Product!$B$4:$O$7,2,FALSE)</f>
        <v>Decaf</v>
      </c>
      <c r="S3783" s="56" t="str">
        <f>HLOOKUP(Coffee_data[[#This Row],[ProductId]],Product!$B$4:$O$7,3,FALSE)</f>
        <v>Herbal Tea</v>
      </c>
      <c r="T3783" s="56" t="str">
        <f>HLOOKUP(Coffee_data[[#This Row],[ProductId]],Product!$B$4:$O$7,4,FALSE)</f>
        <v>Lemon</v>
      </c>
    </row>
    <row r="3784" spans="1:20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50</v>
      </c>
      <c r="J3784">
        <v>50</v>
      </c>
      <c r="K3784">
        <v>90</v>
      </c>
      <c r="L3784">
        <v>904</v>
      </c>
      <c r="M3784">
        <v>10</v>
      </c>
      <c r="N3784" s="2">
        <v>42277</v>
      </c>
      <c r="O3784" s="19" t="str">
        <f>VLOOKUP(Coffee_data[[#This Row],[Area Code]],Location!$B$1:$E$157,2,FALSE)</f>
        <v>Florida</v>
      </c>
      <c r="P3784" s="19" t="str">
        <f>VLOOKUP(Coffee_data[[#This Row],[Area Code]],Location!$B$1:$E$157,3,FALSE)</f>
        <v>East</v>
      </c>
      <c r="Q3784" s="19" t="str">
        <f>VLOOKUP(Coffee_data[[#This Row],[Area Code]],Location!$B$1:$E$157,4,FALSE)</f>
        <v>Major Market</v>
      </c>
      <c r="R3784" s="56" t="str">
        <f>HLOOKUP(Coffee_data[[#This Row],[ProductId]],Product!$B$4:$O$7,2,FALSE)</f>
        <v>Decaf</v>
      </c>
      <c r="S3784" s="56" t="str">
        <f>HLOOKUP(Coffee_data[[#This Row],[ProductId]],Product!$B$4:$O$7,3,FALSE)</f>
        <v>Herbal Tea</v>
      </c>
      <c r="T3784" s="56" t="str">
        <f>HLOOKUP(Coffee_data[[#This Row],[ProductId]],Product!$B$4:$O$7,4,FALSE)</f>
        <v>Mint</v>
      </c>
    </row>
    <row r="3785" spans="1:20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111</v>
      </c>
      <c r="L3785">
        <v>561</v>
      </c>
      <c r="M3785">
        <v>11</v>
      </c>
      <c r="N3785" s="2">
        <v>42277</v>
      </c>
      <c r="O3785" s="19" t="str">
        <f>VLOOKUP(Coffee_data[[#This Row],[Area Code]],Location!$B$1:$E$157,2,FALSE)</f>
        <v>Florida</v>
      </c>
      <c r="P3785" s="19" t="str">
        <f>VLOOKUP(Coffee_data[[#This Row],[Area Code]],Location!$B$1:$E$157,3,FALSE)</f>
        <v>East</v>
      </c>
      <c r="Q3785" s="19" t="str">
        <f>VLOOKUP(Coffee_data[[#This Row],[Area Code]],Location!$B$1:$E$157,4,FALSE)</f>
        <v>Major Market</v>
      </c>
      <c r="R3785" s="56" t="str">
        <f>HLOOKUP(Coffee_data[[#This Row],[ProductId]],Product!$B$4:$O$7,2,FALSE)</f>
        <v>Regular</v>
      </c>
      <c r="S3785" s="56" t="str">
        <f>HLOOKUP(Coffee_data[[#This Row],[ProductId]],Product!$B$4:$O$7,3,FALSE)</f>
        <v>Tea</v>
      </c>
      <c r="T3785" s="56" t="str">
        <f>HLOOKUP(Coffee_data[[#This Row],[ProductId]],Product!$B$4:$O$7,4,FALSE)</f>
        <v>Darjeeling</v>
      </c>
    </row>
    <row r="3786" spans="1:20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133</v>
      </c>
      <c r="L3786">
        <v>772</v>
      </c>
      <c r="M3786">
        <v>13</v>
      </c>
      <c r="N3786" s="2">
        <v>42277</v>
      </c>
      <c r="O3786" s="19" t="str">
        <f>VLOOKUP(Coffee_data[[#This Row],[Area Code]],Location!$B$1:$E$157,2,FALSE)</f>
        <v>Florida</v>
      </c>
      <c r="P3786" s="19" t="str">
        <f>VLOOKUP(Coffee_data[[#This Row],[Area Code]],Location!$B$1:$E$157,3,FALSE)</f>
        <v>East</v>
      </c>
      <c r="Q3786" s="19" t="str">
        <f>VLOOKUP(Coffee_data[[#This Row],[Area Code]],Location!$B$1:$E$157,4,FALSE)</f>
        <v>Major Market</v>
      </c>
      <c r="R3786" s="56" t="str">
        <f>HLOOKUP(Coffee_data[[#This Row],[ProductId]],Product!$B$4:$O$7,2,FALSE)</f>
        <v>Regular</v>
      </c>
      <c r="S3786" s="56" t="str">
        <f>HLOOKUP(Coffee_data[[#This Row],[ProductId]],Product!$B$4:$O$7,3,FALSE)</f>
        <v>Tea</v>
      </c>
      <c r="T3786" s="56" t="str">
        <f>HLOOKUP(Coffee_data[[#This Row],[ProductId]],Product!$B$4:$O$7,4,FALSE)</f>
        <v>Green Tea</v>
      </c>
    </row>
    <row r="3787" spans="1:20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75</v>
      </c>
      <c r="J3787">
        <v>130</v>
      </c>
      <c r="K3787">
        <v>210</v>
      </c>
      <c r="L3787">
        <v>727</v>
      </c>
      <c r="M3787">
        <v>5</v>
      </c>
      <c r="N3787" s="2">
        <v>42277</v>
      </c>
      <c r="O3787" s="19" t="str">
        <f>VLOOKUP(Coffee_data[[#This Row],[Area Code]],Location!$B$1:$E$157,2,FALSE)</f>
        <v>Florida</v>
      </c>
      <c r="P3787" s="19" t="str">
        <f>VLOOKUP(Coffee_data[[#This Row],[Area Code]],Location!$B$1:$E$157,3,FALSE)</f>
        <v>East</v>
      </c>
      <c r="Q3787" s="19" t="str">
        <f>VLOOKUP(Coffee_data[[#This Row],[Area Code]],Location!$B$1:$E$157,4,FALSE)</f>
        <v>Major Market</v>
      </c>
      <c r="R3787" s="56" t="str">
        <f>HLOOKUP(Coffee_data[[#This Row],[ProductId]],Product!$B$4:$O$7,2,FALSE)</f>
        <v>Regular</v>
      </c>
      <c r="S3787" s="56" t="str">
        <f>HLOOKUP(Coffee_data[[#This Row],[ProductId]],Product!$B$4:$O$7,3,FALSE)</f>
        <v>Espresso</v>
      </c>
      <c r="T3787" s="56" t="str">
        <f>HLOOKUP(Coffee_data[[#This Row],[ProductId]],Product!$B$4:$O$7,4,FALSE)</f>
        <v>Caffe Mocha</v>
      </c>
    </row>
    <row r="3788" spans="1:20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42277</v>
      </c>
      <c r="O3788" s="19" t="str">
        <f>VLOOKUP(Coffee_data[[#This Row],[Area Code]],Location!$B$1:$E$157,2,FALSE)</f>
        <v>Florida</v>
      </c>
      <c r="P3788" s="19" t="str">
        <f>VLOOKUP(Coffee_data[[#This Row],[Area Code]],Location!$B$1:$E$157,3,FALSE)</f>
        <v>East</v>
      </c>
      <c r="Q3788" s="19" t="str">
        <f>VLOOKUP(Coffee_data[[#This Row],[Area Code]],Location!$B$1:$E$157,4,FALSE)</f>
        <v>Major Market</v>
      </c>
      <c r="R3788" s="56" t="str">
        <f>HLOOKUP(Coffee_data[[#This Row],[ProductId]],Product!$B$4:$O$7,2,FALSE)</f>
        <v>Decaf</v>
      </c>
      <c r="S3788" s="56" t="str">
        <f>HLOOKUP(Coffee_data[[#This Row],[ProductId]],Product!$B$4:$O$7,3,FALSE)</f>
        <v>Espresso</v>
      </c>
      <c r="T3788" s="56" t="str">
        <f>HLOOKUP(Coffee_data[[#This Row],[ProductId]],Product!$B$4:$O$7,4,FALSE)</f>
        <v>Decaf Espresso</v>
      </c>
    </row>
    <row r="3789" spans="1:20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58</v>
      </c>
      <c r="J3789">
        <v>110</v>
      </c>
      <c r="K3789">
        <v>170</v>
      </c>
      <c r="L3789">
        <v>954</v>
      </c>
      <c r="M3789">
        <v>2</v>
      </c>
      <c r="N3789" s="2">
        <v>42277</v>
      </c>
      <c r="O3789" s="19" t="str">
        <f>VLOOKUP(Coffee_data[[#This Row],[Area Code]],Location!$B$1:$E$157,2,FALSE)</f>
        <v>Florida</v>
      </c>
      <c r="P3789" s="19" t="str">
        <f>VLOOKUP(Coffee_data[[#This Row],[Area Code]],Location!$B$1:$E$157,3,FALSE)</f>
        <v>East</v>
      </c>
      <c r="Q3789" s="19" t="str">
        <f>VLOOKUP(Coffee_data[[#This Row],[Area Code]],Location!$B$1:$E$157,4,FALSE)</f>
        <v>Major Market</v>
      </c>
      <c r="R3789" s="56" t="str">
        <f>HLOOKUP(Coffee_data[[#This Row],[ProductId]],Product!$B$4:$O$7,2,FALSE)</f>
        <v>Regular</v>
      </c>
      <c r="S3789" s="56" t="str">
        <f>HLOOKUP(Coffee_data[[#This Row],[ProductId]],Product!$B$4:$O$7,3,FALSE)</f>
        <v>Coffee</v>
      </c>
      <c r="T3789" s="56" t="str">
        <f>HLOOKUP(Coffee_data[[#This Row],[ProductId]],Product!$B$4:$O$7,4,FALSE)</f>
        <v>Columbian</v>
      </c>
    </row>
    <row r="3790" spans="1:20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73</v>
      </c>
      <c r="J3790">
        <v>110</v>
      </c>
      <c r="K3790">
        <v>180</v>
      </c>
      <c r="L3790">
        <v>772</v>
      </c>
      <c r="M3790">
        <v>3</v>
      </c>
      <c r="N3790" s="2">
        <v>42277</v>
      </c>
      <c r="O3790" s="19" t="str">
        <f>VLOOKUP(Coffee_data[[#This Row],[Area Code]],Location!$B$1:$E$157,2,FALSE)</f>
        <v>Florida</v>
      </c>
      <c r="P3790" s="19" t="str">
        <f>VLOOKUP(Coffee_data[[#This Row],[Area Code]],Location!$B$1:$E$157,3,FALSE)</f>
        <v>East</v>
      </c>
      <c r="Q3790" s="19" t="str">
        <f>VLOOKUP(Coffee_data[[#This Row],[Area Code]],Location!$B$1:$E$157,4,FALSE)</f>
        <v>Major Market</v>
      </c>
      <c r="R3790" s="56" t="str">
        <f>HLOOKUP(Coffee_data[[#This Row],[ProductId]],Product!$B$4:$O$7,2,FALSE)</f>
        <v>Decaf</v>
      </c>
      <c r="S3790" s="56" t="str">
        <f>HLOOKUP(Coffee_data[[#This Row],[ProductId]],Product!$B$4:$O$7,3,FALSE)</f>
        <v>Coffee</v>
      </c>
      <c r="T3790" s="56" t="str">
        <f>HLOOKUP(Coffee_data[[#This Row],[ProductId]],Product!$B$4:$O$7,4,FALSE)</f>
        <v>Decaf Irish Cream</v>
      </c>
    </row>
    <row r="3791" spans="1:20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39</v>
      </c>
      <c r="J3791">
        <v>30</v>
      </c>
      <c r="K3791">
        <v>51</v>
      </c>
      <c r="L3791">
        <v>339</v>
      </c>
      <c r="M3791">
        <v>9</v>
      </c>
      <c r="N3791" s="2">
        <v>42277</v>
      </c>
      <c r="O3791" s="19" t="str">
        <f>VLOOKUP(Coffee_data[[#This Row],[Area Code]],Location!$B$1:$E$157,2,FALSE)</f>
        <v>Massachusetts</v>
      </c>
      <c r="P3791" s="19" t="str">
        <f>VLOOKUP(Coffee_data[[#This Row],[Area Code]],Location!$B$1:$E$157,3,FALSE)</f>
        <v>East</v>
      </c>
      <c r="Q3791" s="19" t="str">
        <f>VLOOKUP(Coffee_data[[#This Row],[Area Code]],Location!$B$1:$E$157,4,FALSE)</f>
        <v>Major Market</v>
      </c>
      <c r="R3791" s="56" t="str">
        <f>HLOOKUP(Coffee_data[[#This Row],[ProductId]],Product!$B$4:$O$7,2,FALSE)</f>
        <v>Decaf</v>
      </c>
      <c r="S3791" s="56" t="str">
        <f>HLOOKUP(Coffee_data[[#This Row],[ProductId]],Product!$B$4:$O$7,3,FALSE)</f>
        <v>Herbal Tea</v>
      </c>
      <c r="T3791" s="56" t="str">
        <f>HLOOKUP(Coffee_data[[#This Row],[ProductId]],Product!$B$4:$O$7,4,FALSE)</f>
        <v>Lemon</v>
      </c>
    </row>
    <row r="3792" spans="1:20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81</v>
      </c>
      <c r="L3792">
        <v>978</v>
      </c>
      <c r="M3792">
        <v>11</v>
      </c>
      <c r="N3792" s="2">
        <v>42277</v>
      </c>
      <c r="O3792" s="19" t="str">
        <f>VLOOKUP(Coffee_data[[#This Row],[Area Code]],Location!$B$1:$E$157,2,FALSE)</f>
        <v>Massachusetts</v>
      </c>
      <c r="P3792" s="19" t="str">
        <f>VLOOKUP(Coffee_data[[#This Row],[Area Code]],Location!$B$1:$E$157,3,FALSE)</f>
        <v>East</v>
      </c>
      <c r="Q3792" s="19" t="str">
        <f>VLOOKUP(Coffee_data[[#This Row],[Area Code]],Location!$B$1:$E$157,4,FALSE)</f>
        <v>Major Market</v>
      </c>
      <c r="R3792" s="56" t="str">
        <f>HLOOKUP(Coffee_data[[#This Row],[ProductId]],Product!$B$4:$O$7,2,FALSE)</f>
        <v>Regular</v>
      </c>
      <c r="S3792" s="56" t="str">
        <f>HLOOKUP(Coffee_data[[#This Row],[ProductId]],Product!$B$4:$O$7,3,FALSE)</f>
        <v>Tea</v>
      </c>
      <c r="T3792" s="56" t="str">
        <f>HLOOKUP(Coffee_data[[#This Row],[ProductId]],Product!$B$4:$O$7,4,FALSE)</f>
        <v>Darjeeling</v>
      </c>
    </row>
    <row r="3793" spans="1:20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37</v>
      </c>
      <c r="L3793">
        <v>781</v>
      </c>
      <c r="M3793">
        <v>13</v>
      </c>
      <c r="N3793" s="2">
        <v>42277</v>
      </c>
      <c r="O3793" s="19" t="str">
        <f>VLOOKUP(Coffee_data[[#This Row],[Area Code]],Location!$B$1:$E$157,2,FALSE)</f>
        <v>Massachusetts</v>
      </c>
      <c r="P3793" s="19" t="str">
        <f>VLOOKUP(Coffee_data[[#This Row],[Area Code]],Location!$B$1:$E$157,3,FALSE)</f>
        <v>East</v>
      </c>
      <c r="Q3793" s="19" t="str">
        <f>VLOOKUP(Coffee_data[[#This Row],[Area Code]],Location!$B$1:$E$157,4,FALSE)</f>
        <v>Major Market</v>
      </c>
      <c r="R3793" s="56" t="str">
        <f>HLOOKUP(Coffee_data[[#This Row],[ProductId]],Product!$B$4:$O$7,2,FALSE)</f>
        <v>Regular</v>
      </c>
      <c r="S3793" s="56" t="str">
        <f>HLOOKUP(Coffee_data[[#This Row],[ProductId]],Product!$B$4:$O$7,3,FALSE)</f>
        <v>Tea</v>
      </c>
      <c r="T3793" s="56" t="str">
        <f>HLOOKUP(Coffee_data[[#This Row],[ProductId]],Product!$B$4:$O$7,4,FALSE)</f>
        <v>Green Tea</v>
      </c>
    </row>
    <row r="3794" spans="1:20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95</v>
      </c>
      <c r="L3794">
        <v>774</v>
      </c>
      <c r="M3794">
        <v>5</v>
      </c>
      <c r="N3794" s="2">
        <v>42277</v>
      </c>
      <c r="O3794" s="19" t="str">
        <f>VLOOKUP(Coffee_data[[#This Row],[Area Code]],Location!$B$1:$E$157,2,FALSE)</f>
        <v>Massachusetts</v>
      </c>
      <c r="P3794" s="19" t="str">
        <f>VLOOKUP(Coffee_data[[#This Row],[Area Code]],Location!$B$1:$E$157,3,FALSE)</f>
        <v>East</v>
      </c>
      <c r="Q3794" s="19" t="str">
        <f>VLOOKUP(Coffee_data[[#This Row],[Area Code]],Location!$B$1:$E$157,4,FALSE)</f>
        <v>Major Market</v>
      </c>
      <c r="R3794" s="56" t="str">
        <f>HLOOKUP(Coffee_data[[#This Row],[ProductId]],Product!$B$4:$O$7,2,FALSE)</f>
        <v>Regular</v>
      </c>
      <c r="S3794" s="56" t="str">
        <f>HLOOKUP(Coffee_data[[#This Row],[ProductId]],Product!$B$4:$O$7,3,FALSE)</f>
        <v>Espresso</v>
      </c>
      <c r="T3794" s="56" t="str">
        <f>HLOOKUP(Coffee_data[[#This Row],[ProductId]],Product!$B$4:$O$7,4,FALSE)</f>
        <v>Caffe Mocha</v>
      </c>
    </row>
    <row r="3795" spans="1:20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42277</v>
      </c>
      <c r="O3795" s="19" t="str">
        <f>VLOOKUP(Coffee_data[[#This Row],[Area Code]],Location!$B$1:$E$157,2,FALSE)</f>
        <v>Massachusetts</v>
      </c>
      <c r="P3795" s="19" t="str">
        <f>VLOOKUP(Coffee_data[[#This Row],[Area Code]],Location!$B$1:$E$157,3,FALSE)</f>
        <v>East</v>
      </c>
      <c r="Q3795" s="19" t="str">
        <f>VLOOKUP(Coffee_data[[#This Row],[Area Code]],Location!$B$1:$E$157,4,FALSE)</f>
        <v>Major Market</v>
      </c>
      <c r="R3795" s="56" t="str">
        <f>HLOOKUP(Coffee_data[[#This Row],[ProductId]],Product!$B$4:$O$7,2,FALSE)</f>
        <v>Regular</v>
      </c>
      <c r="S3795" s="56" t="str">
        <f>HLOOKUP(Coffee_data[[#This Row],[ProductId]],Product!$B$4:$O$7,3,FALSE)</f>
        <v>Espresso</v>
      </c>
      <c r="T3795" s="56" t="str">
        <f>HLOOKUP(Coffee_data[[#This Row],[ProductId]],Product!$B$4:$O$7,4,FALSE)</f>
        <v>Regular Espresso</v>
      </c>
    </row>
    <row r="3796" spans="1:20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52</v>
      </c>
      <c r="J3796">
        <v>350</v>
      </c>
      <c r="K3796">
        <v>400</v>
      </c>
      <c r="L3796">
        <v>857</v>
      </c>
      <c r="M3796">
        <v>2</v>
      </c>
      <c r="N3796" s="2">
        <v>42277</v>
      </c>
      <c r="O3796" s="19" t="str">
        <f>VLOOKUP(Coffee_data[[#This Row],[Area Code]],Location!$B$1:$E$157,2,FALSE)</f>
        <v>Massachusetts</v>
      </c>
      <c r="P3796" s="19" t="str">
        <f>VLOOKUP(Coffee_data[[#This Row],[Area Code]],Location!$B$1:$E$157,3,FALSE)</f>
        <v>East</v>
      </c>
      <c r="Q3796" s="19" t="str">
        <f>VLOOKUP(Coffee_data[[#This Row],[Area Code]],Location!$B$1:$E$157,4,FALSE)</f>
        <v>Major Market</v>
      </c>
      <c r="R3796" s="56" t="str">
        <f>HLOOKUP(Coffee_data[[#This Row],[ProductId]],Product!$B$4:$O$7,2,FALSE)</f>
        <v>Regular</v>
      </c>
      <c r="S3796" s="56" t="str">
        <f>HLOOKUP(Coffee_data[[#This Row],[ProductId]],Product!$B$4:$O$7,3,FALSE)</f>
        <v>Coffee</v>
      </c>
      <c r="T3796" s="56" t="str">
        <f>HLOOKUP(Coffee_data[[#This Row],[ProductId]],Product!$B$4:$O$7,4,FALSE)</f>
        <v>Columbian</v>
      </c>
    </row>
    <row r="3797" spans="1:20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31</v>
      </c>
      <c r="L3797">
        <v>603</v>
      </c>
      <c r="M3797">
        <v>9</v>
      </c>
      <c r="N3797" s="2">
        <v>42277</v>
      </c>
      <c r="O3797" s="19" t="str">
        <f>VLOOKUP(Coffee_data[[#This Row],[Area Code]],Location!$B$1:$E$157,2,FALSE)</f>
        <v>New Hampshire</v>
      </c>
      <c r="P3797" s="19" t="str">
        <f>VLOOKUP(Coffee_data[[#This Row],[Area Code]],Location!$B$1:$E$157,3,FALSE)</f>
        <v>East</v>
      </c>
      <c r="Q3797" s="19" t="str">
        <f>VLOOKUP(Coffee_data[[#This Row],[Area Code]],Location!$B$1:$E$157,4,FALSE)</f>
        <v>Small Market</v>
      </c>
      <c r="R3797" s="56" t="str">
        <f>HLOOKUP(Coffee_data[[#This Row],[ProductId]],Product!$B$4:$O$7,2,FALSE)</f>
        <v>Decaf</v>
      </c>
      <c r="S3797" s="56" t="str">
        <f>HLOOKUP(Coffee_data[[#This Row],[ProductId]],Product!$B$4:$O$7,3,FALSE)</f>
        <v>Herbal Tea</v>
      </c>
      <c r="T3797" s="56" t="str">
        <f>HLOOKUP(Coffee_data[[#This Row],[ProductId]],Product!$B$4:$O$7,4,FALSE)</f>
        <v>Lemon</v>
      </c>
    </row>
    <row r="3798" spans="1:20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39</v>
      </c>
      <c r="L3798">
        <v>603</v>
      </c>
      <c r="M3798">
        <v>11</v>
      </c>
      <c r="N3798" s="2">
        <v>42277</v>
      </c>
      <c r="O3798" s="19" t="str">
        <f>VLOOKUP(Coffee_data[[#This Row],[Area Code]],Location!$B$1:$E$157,2,FALSE)</f>
        <v>New Hampshire</v>
      </c>
      <c r="P3798" s="19" t="str">
        <f>VLOOKUP(Coffee_data[[#This Row],[Area Code]],Location!$B$1:$E$157,3,FALSE)</f>
        <v>East</v>
      </c>
      <c r="Q3798" s="19" t="str">
        <f>VLOOKUP(Coffee_data[[#This Row],[Area Code]],Location!$B$1:$E$157,4,FALSE)</f>
        <v>Small Market</v>
      </c>
      <c r="R3798" s="56" t="str">
        <f>HLOOKUP(Coffee_data[[#This Row],[ProductId]],Product!$B$4:$O$7,2,FALSE)</f>
        <v>Regular</v>
      </c>
      <c r="S3798" s="56" t="str">
        <f>HLOOKUP(Coffee_data[[#This Row],[ProductId]],Product!$B$4:$O$7,3,FALSE)</f>
        <v>Tea</v>
      </c>
      <c r="T3798" s="56" t="str">
        <f>HLOOKUP(Coffee_data[[#This Row],[ProductId]],Product!$B$4:$O$7,4,FALSE)</f>
        <v>Darjeeling</v>
      </c>
    </row>
    <row r="3799" spans="1:20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42277</v>
      </c>
      <c r="O3799" s="19" t="str">
        <f>VLOOKUP(Coffee_data[[#This Row],[Area Code]],Location!$B$1:$E$157,2,FALSE)</f>
        <v>New Hampshire</v>
      </c>
      <c r="P3799" s="19" t="str">
        <f>VLOOKUP(Coffee_data[[#This Row],[Area Code]],Location!$B$1:$E$157,3,FALSE)</f>
        <v>East</v>
      </c>
      <c r="Q3799" s="19" t="str">
        <f>VLOOKUP(Coffee_data[[#This Row],[Area Code]],Location!$B$1:$E$157,4,FALSE)</f>
        <v>Small Market</v>
      </c>
      <c r="R3799" s="56" t="str">
        <f>HLOOKUP(Coffee_data[[#This Row],[ProductId]],Product!$B$4:$O$7,2,FALSE)</f>
        <v>Regular</v>
      </c>
      <c r="S3799" s="56" t="str">
        <f>HLOOKUP(Coffee_data[[#This Row],[ProductId]],Product!$B$4:$O$7,3,FALSE)</f>
        <v>Tea</v>
      </c>
      <c r="T3799" s="56" t="str">
        <f>HLOOKUP(Coffee_data[[#This Row],[ProductId]],Product!$B$4:$O$7,4,FALSE)</f>
        <v>Green Tea</v>
      </c>
    </row>
    <row r="3800" spans="1:20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35</v>
      </c>
      <c r="J3800">
        <v>60</v>
      </c>
      <c r="K3800">
        <v>85</v>
      </c>
      <c r="L3800">
        <v>603</v>
      </c>
      <c r="M3800">
        <v>5</v>
      </c>
      <c r="N3800" s="2">
        <v>42277</v>
      </c>
      <c r="O3800" s="19" t="str">
        <f>VLOOKUP(Coffee_data[[#This Row],[Area Code]],Location!$B$1:$E$157,2,FALSE)</f>
        <v>New Hampshire</v>
      </c>
      <c r="P3800" s="19" t="str">
        <f>VLOOKUP(Coffee_data[[#This Row],[Area Code]],Location!$B$1:$E$157,3,FALSE)</f>
        <v>East</v>
      </c>
      <c r="Q3800" s="19" t="str">
        <f>VLOOKUP(Coffee_data[[#This Row],[Area Code]],Location!$B$1:$E$157,4,FALSE)</f>
        <v>Small Market</v>
      </c>
      <c r="R3800" s="56" t="str">
        <f>HLOOKUP(Coffee_data[[#This Row],[ProductId]],Product!$B$4:$O$7,2,FALSE)</f>
        <v>Regular</v>
      </c>
      <c r="S3800" s="56" t="str">
        <f>HLOOKUP(Coffee_data[[#This Row],[ProductId]],Product!$B$4:$O$7,3,FALSE)</f>
        <v>Espresso</v>
      </c>
      <c r="T3800" s="56" t="str">
        <f>HLOOKUP(Coffee_data[[#This Row],[ProductId]],Product!$B$4:$O$7,4,FALSE)</f>
        <v>Caffe Mocha</v>
      </c>
    </row>
    <row r="3801" spans="1:20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47</v>
      </c>
      <c r="L3801">
        <v>603</v>
      </c>
      <c r="M3801">
        <v>7</v>
      </c>
      <c r="N3801" s="2">
        <v>42277</v>
      </c>
      <c r="O3801" s="19" t="str">
        <f>VLOOKUP(Coffee_data[[#This Row],[Area Code]],Location!$B$1:$E$157,2,FALSE)</f>
        <v>New Hampshire</v>
      </c>
      <c r="P3801" s="19" t="str">
        <f>VLOOKUP(Coffee_data[[#This Row],[Area Code]],Location!$B$1:$E$157,3,FALSE)</f>
        <v>East</v>
      </c>
      <c r="Q3801" s="19" t="str">
        <f>VLOOKUP(Coffee_data[[#This Row],[Area Code]],Location!$B$1:$E$157,4,FALSE)</f>
        <v>Small Market</v>
      </c>
      <c r="R3801" s="56" t="str">
        <f>HLOOKUP(Coffee_data[[#This Row],[ProductId]],Product!$B$4:$O$7,2,FALSE)</f>
        <v>Regular</v>
      </c>
      <c r="S3801" s="56" t="str">
        <f>HLOOKUP(Coffee_data[[#This Row],[ProductId]],Product!$B$4:$O$7,3,FALSE)</f>
        <v>Espresso</v>
      </c>
      <c r="T3801" s="56" t="str">
        <f>HLOOKUP(Coffee_data[[#This Row],[ProductId]],Product!$B$4:$O$7,4,FALSE)</f>
        <v>Regular Espresso</v>
      </c>
    </row>
    <row r="3802" spans="1:20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29</v>
      </c>
      <c r="J3802">
        <v>60</v>
      </c>
      <c r="K3802">
        <v>91</v>
      </c>
      <c r="L3802">
        <v>603</v>
      </c>
      <c r="M3802">
        <v>1</v>
      </c>
      <c r="N3802" s="2">
        <v>42277</v>
      </c>
      <c r="O3802" s="19" t="str">
        <f>VLOOKUP(Coffee_data[[#This Row],[Area Code]],Location!$B$1:$E$157,2,FALSE)</f>
        <v>New Hampshire</v>
      </c>
      <c r="P3802" s="19" t="str">
        <f>VLOOKUP(Coffee_data[[#This Row],[Area Code]],Location!$B$1:$E$157,3,FALSE)</f>
        <v>East</v>
      </c>
      <c r="Q3802" s="19" t="str">
        <f>VLOOKUP(Coffee_data[[#This Row],[Area Code]],Location!$B$1:$E$157,4,FALSE)</f>
        <v>Small Market</v>
      </c>
      <c r="R3802" s="56" t="str">
        <f>HLOOKUP(Coffee_data[[#This Row],[ProductId]],Product!$B$4:$O$7,2,FALSE)</f>
        <v>Regular</v>
      </c>
      <c r="S3802" s="56" t="str">
        <f>HLOOKUP(Coffee_data[[#This Row],[ProductId]],Product!$B$4:$O$7,3,FALSE)</f>
        <v>Coffee</v>
      </c>
      <c r="T3802" s="56" t="str">
        <f>HLOOKUP(Coffee_data[[#This Row],[ProductId]],Product!$B$4:$O$7,4,FALSE)</f>
        <v>Amaretto</v>
      </c>
    </row>
    <row r="3803" spans="1:20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32</v>
      </c>
      <c r="J3803">
        <v>60</v>
      </c>
      <c r="K3803">
        <v>88</v>
      </c>
      <c r="L3803">
        <v>603</v>
      </c>
      <c r="M3803">
        <v>2</v>
      </c>
      <c r="N3803" s="2">
        <v>42277</v>
      </c>
      <c r="O3803" s="19" t="str">
        <f>VLOOKUP(Coffee_data[[#This Row],[Area Code]],Location!$B$1:$E$157,2,FALSE)</f>
        <v>New Hampshire</v>
      </c>
      <c r="P3803" s="19" t="str">
        <f>VLOOKUP(Coffee_data[[#This Row],[Area Code]],Location!$B$1:$E$157,3,FALSE)</f>
        <v>East</v>
      </c>
      <c r="Q3803" s="19" t="str">
        <f>VLOOKUP(Coffee_data[[#This Row],[Area Code]],Location!$B$1:$E$157,4,FALSE)</f>
        <v>Small Market</v>
      </c>
      <c r="R3803" s="56" t="str">
        <f>HLOOKUP(Coffee_data[[#This Row],[ProductId]],Product!$B$4:$O$7,2,FALSE)</f>
        <v>Regular</v>
      </c>
      <c r="S3803" s="56" t="str">
        <f>HLOOKUP(Coffee_data[[#This Row],[ProductId]],Product!$B$4:$O$7,3,FALSE)</f>
        <v>Coffee</v>
      </c>
      <c r="T3803" s="56" t="str">
        <f>HLOOKUP(Coffee_data[[#This Row],[ProductId]],Product!$B$4:$O$7,4,FALSE)</f>
        <v>Columbian</v>
      </c>
    </row>
    <row r="3804" spans="1:20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42277</v>
      </c>
      <c r="O3804" s="19" t="str">
        <f>VLOOKUP(Coffee_data[[#This Row],[Area Code]],Location!$B$1:$E$157,2,FALSE)</f>
        <v>New York</v>
      </c>
      <c r="P3804" s="19" t="str">
        <f>VLOOKUP(Coffee_data[[#This Row],[Area Code]],Location!$B$1:$E$157,3,FALSE)</f>
        <v>East</v>
      </c>
      <c r="Q3804" s="19" t="str">
        <f>VLOOKUP(Coffee_data[[#This Row],[Area Code]],Location!$B$1:$E$157,4,FALSE)</f>
        <v>Major Market</v>
      </c>
      <c r="R3804" s="56" t="str">
        <f>HLOOKUP(Coffee_data[[#This Row],[ProductId]],Product!$B$4:$O$7,2,FALSE)</f>
        <v>Decaf</v>
      </c>
      <c r="S3804" s="56" t="str">
        <f>HLOOKUP(Coffee_data[[#This Row],[ProductId]],Product!$B$4:$O$7,3,FALSE)</f>
        <v>Herbal Tea</v>
      </c>
      <c r="T3804" s="56" t="str">
        <f>HLOOKUP(Coffee_data[[#This Row],[ProductId]],Product!$B$4:$O$7,4,FALSE)</f>
        <v>Lemon</v>
      </c>
    </row>
    <row r="3805" spans="1:20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171</v>
      </c>
      <c r="J3805">
        <v>-50</v>
      </c>
      <c r="K3805">
        <v>90</v>
      </c>
      <c r="L3805">
        <v>631</v>
      </c>
      <c r="M3805">
        <v>10</v>
      </c>
      <c r="N3805" s="2">
        <v>42277</v>
      </c>
      <c r="O3805" s="19" t="str">
        <f>VLOOKUP(Coffee_data[[#This Row],[Area Code]],Location!$B$1:$E$157,2,FALSE)</f>
        <v>New York</v>
      </c>
      <c r="P3805" s="19" t="str">
        <f>VLOOKUP(Coffee_data[[#This Row],[Area Code]],Location!$B$1:$E$157,3,FALSE)</f>
        <v>East</v>
      </c>
      <c r="Q3805" s="19" t="str">
        <f>VLOOKUP(Coffee_data[[#This Row],[Area Code]],Location!$B$1:$E$157,4,FALSE)</f>
        <v>Major Market</v>
      </c>
      <c r="R3805" s="56" t="str">
        <f>HLOOKUP(Coffee_data[[#This Row],[ProductId]],Product!$B$4:$O$7,2,FALSE)</f>
        <v>Decaf</v>
      </c>
      <c r="S3805" s="56" t="str">
        <f>HLOOKUP(Coffee_data[[#This Row],[ProductId]],Product!$B$4:$O$7,3,FALSE)</f>
        <v>Herbal Tea</v>
      </c>
      <c r="T3805" s="56" t="str">
        <f>HLOOKUP(Coffee_data[[#This Row],[ProductId]],Product!$B$4:$O$7,4,FALSE)</f>
        <v>Mint</v>
      </c>
    </row>
    <row r="3806" spans="1:20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2">
        <v>42277</v>
      </c>
      <c r="O3806" s="19" t="str">
        <f>VLOOKUP(Coffee_data[[#This Row],[Area Code]],Location!$B$1:$E$157,2,FALSE)</f>
        <v>New York</v>
      </c>
      <c r="P3806" s="19" t="str">
        <f>VLOOKUP(Coffee_data[[#This Row],[Area Code]],Location!$B$1:$E$157,3,FALSE)</f>
        <v>East</v>
      </c>
      <c r="Q3806" s="19" t="str">
        <f>VLOOKUP(Coffee_data[[#This Row],[Area Code]],Location!$B$1:$E$157,4,FALSE)</f>
        <v>Major Market</v>
      </c>
      <c r="R3806" s="56" t="str">
        <f>HLOOKUP(Coffee_data[[#This Row],[ProductId]],Product!$B$4:$O$7,2,FALSE)</f>
        <v>Regular</v>
      </c>
      <c r="S3806" s="56" t="str">
        <f>HLOOKUP(Coffee_data[[#This Row],[ProductId]],Product!$B$4:$O$7,3,FALSE)</f>
        <v>Tea</v>
      </c>
      <c r="T3806" s="56" t="str">
        <f>HLOOKUP(Coffee_data[[#This Row],[ProductId]],Product!$B$4:$O$7,4,FALSE)</f>
        <v>Darjeeling</v>
      </c>
    </row>
    <row r="3807" spans="1:20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308</v>
      </c>
      <c r="L3807">
        <v>718</v>
      </c>
      <c r="M3807">
        <v>12</v>
      </c>
      <c r="N3807" s="2">
        <v>42277</v>
      </c>
      <c r="O3807" s="19" t="str">
        <f>VLOOKUP(Coffee_data[[#This Row],[Area Code]],Location!$B$1:$E$157,2,FALSE)</f>
        <v>New York</v>
      </c>
      <c r="P3807" s="19" t="str">
        <f>VLOOKUP(Coffee_data[[#This Row],[Area Code]],Location!$B$1:$E$157,3,FALSE)</f>
        <v>East</v>
      </c>
      <c r="Q3807" s="19" t="str">
        <f>VLOOKUP(Coffee_data[[#This Row],[Area Code]],Location!$B$1:$E$157,4,FALSE)</f>
        <v>Major Market</v>
      </c>
      <c r="R3807" s="56" t="str">
        <f>HLOOKUP(Coffee_data[[#This Row],[ProductId]],Product!$B$4:$O$7,2,FALSE)</f>
        <v>Regular</v>
      </c>
      <c r="S3807" s="56" t="str">
        <f>HLOOKUP(Coffee_data[[#This Row],[ProductId]],Product!$B$4:$O$7,3,FALSE)</f>
        <v>Tea</v>
      </c>
      <c r="T3807" s="56" t="str">
        <f>HLOOKUP(Coffee_data[[#This Row],[ProductId]],Product!$B$4:$O$7,4,FALSE)</f>
        <v>Earl Grey</v>
      </c>
    </row>
    <row r="3808" spans="1:20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67</v>
      </c>
      <c r="J3808">
        <v>120</v>
      </c>
      <c r="K3808">
        <v>187</v>
      </c>
      <c r="L3808">
        <v>607</v>
      </c>
      <c r="M3808">
        <v>13</v>
      </c>
      <c r="N3808" s="2">
        <v>42277</v>
      </c>
      <c r="O3808" s="19" t="str">
        <f>VLOOKUP(Coffee_data[[#This Row],[Area Code]],Location!$B$1:$E$157,2,FALSE)</f>
        <v>New York</v>
      </c>
      <c r="P3808" s="19" t="str">
        <f>VLOOKUP(Coffee_data[[#This Row],[Area Code]],Location!$B$1:$E$157,3,FALSE)</f>
        <v>East</v>
      </c>
      <c r="Q3808" s="19" t="str">
        <f>VLOOKUP(Coffee_data[[#This Row],[Area Code]],Location!$B$1:$E$157,4,FALSE)</f>
        <v>Major Market</v>
      </c>
      <c r="R3808" s="56" t="str">
        <f>HLOOKUP(Coffee_data[[#This Row],[ProductId]],Product!$B$4:$O$7,2,FALSE)</f>
        <v>Regular</v>
      </c>
      <c r="S3808" s="56" t="str">
        <f>HLOOKUP(Coffee_data[[#This Row],[ProductId]],Product!$B$4:$O$7,3,FALSE)</f>
        <v>Tea</v>
      </c>
      <c r="T3808" s="56" t="str">
        <f>HLOOKUP(Coffee_data[[#This Row],[ProductId]],Product!$B$4:$O$7,4,FALSE)</f>
        <v>Green Tea</v>
      </c>
    </row>
    <row r="3809" spans="1:20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45</v>
      </c>
      <c r="L3809">
        <v>914</v>
      </c>
      <c r="M3809">
        <v>5</v>
      </c>
      <c r="N3809" s="2">
        <v>42277</v>
      </c>
      <c r="O3809" s="19" t="str">
        <f>VLOOKUP(Coffee_data[[#This Row],[Area Code]],Location!$B$1:$E$157,2,FALSE)</f>
        <v>New York</v>
      </c>
      <c r="P3809" s="19" t="str">
        <f>VLOOKUP(Coffee_data[[#This Row],[Area Code]],Location!$B$1:$E$157,3,FALSE)</f>
        <v>East</v>
      </c>
      <c r="Q3809" s="19" t="str">
        <f>VLOOKUP(Coffee_data[[#This Row],[Area Code]],Location!$B$1:$E$157,4,FALSE)</f>
        <v>Major Market</v>
      </c>
      <c r="R3809" s="56" t="str">
        <f>HLOOKUP(Coffee_data[[#This Row],[ProductId]],Product!$B$4:$O$7,2,FALSE)</f>
        <v>Regular</v>
      </c>
      <c r="S3809" s="56" t="str">
        <f>HLOOKUP(Coffee_data[[#This Row],[ProductId]],Product!$B$4:$O$7,3,FALSE)</f>
        <v>Espresso</v>
      </c>
      <c r="T3809" s="56" t="str">
        <f>HLOOKUP(Coffee_data[[#This Row],[ProductId]],Product!$B$4:$O$7,4,FALSE)</f>
        <v>Caffe Mocha</v>
      </c>
    </row>
    <row r="3810" spans="1:20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193</v>
      </c>
      <c r="J3810">
        <v>510</v>
      </c>
      <c r="K3810">
        <v>720</v>
      </c>
      <c r="L3810">
        <v>212</v>
      </c>
      <c r="M3810">
        <v>7</v>
      </c>
      <c r="N3810" s="2">
        <v>42277</v>
      </c>
      <c r="O3810" s="19" t="str">
        <f>VLOOKUP(Coffee_data[[#This Row],[Area Code]],Location!$B$1:$E$157,2,FALSE)</f>
        <v>New York</v>
      </c>
      <c r="P3810" s="19" t="str">
        <f>VLOOKUP(Coffee_data[[#This Row],[Area Code]],Location!$B$1:$E$157,3,FALSE)</f>
        <v>East</v>
      </c>
      <c r="Q3810" s="19" t="str">
        <f>VLOOKUP(Coffee_data[[#This Row],[Area Code]],Location!$B$1:$E$157,4,FALSE)</f>
        <v>Major Market</v>
      </c>
      <c r="R3810" s="56" t="str">
        <f>HLOOKUP(Coffee_data[[#This Row],[ProductId]],Product!$B$4:$O$7,2,FALSE)</f>
        <v>Regular</v>
      </c>
      <c r="S3810" s="56" t="str">
        <f>HLOOKUP(Coffee_data[[#This Row],[ProductId]],Product!$B$4:$O$7,3,FALSE)</f>
        <v>Espresso</v>
      </c>
      <c r="T3810" s="56" t="str">
        <f>HLOOKUP(Coffee_data[[#This Row],[ProductId]],Product!$B$4:$O$7,4,FALSE)</f>
        <v>Regular Espresso</v>
      </c>
    </row>
    <row r="3811" spans="1:20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542</v>
      </c>
      <c r="L3811">
        <v>716</v>
      </c>
      <c r="M3811">
        <v>2</v>
      </c>
      <c r="N3811" s="2">
        <v>42277</v>
      </c>
      <c r="O3811" s="19" t="str">
        <f>VLOOKUP(Coffee_data[[#This Row],[Area Code]],Location!$B$1:$E$157,2,FALSE)</f>
        <v>New York</v>
      </c>
      <c r="P3811" s="19" t="str">
        <f>VLOOKUP(Coffee_data[[#This Row],[Area Code]],Location!$B$1:$E$157,3,FALSE)</f>
        <v>East</v>
      </c>
      <c r="Q3811" s="19" t="str">
        <f>VLOOKUP(Coffee_data[[#This Row],[Area Code]],Location!$B$1:$E$157,4,FALSE)</f>
        <v>Major Market</v>
      </c>
      <c r="R3811" s="56" t="str">
        <f>HLOOKUP(Coffee_data[[#This Row],[ProductId]],Product!$B$4:$O$7,2,FALSE)</f>
        <v>Regular</v>
      </c>
      <c r="S3811" s="56" t="str">
        <f>HLOOKUP(Coffee_data[[#This Row],[ProductId]],Product!$B$4:$O$7,3,FALSE)</f>
        <v>Coffee</v>
      </c>
      <c r="T3811" s="56" t="str">
        <f>HLOOKUP(Coffee_data[[#This Row],[ProductId]],Product!$B$4:$O$7,4,FALSE)</f>
        <v>Columbian</v>
      </c>
    </row>
    <row r="3812" spans="1:20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88</v>
      </c>
      <c r="J3812">
        <v>130</v>
      </c>
      <c r="K3812">
        <v>218</v>
      </c>
      <c r="L3812">
        <v>318</v>
      </c>
      <c r="M3812">
        <v>8</v>
      </c>
      <c r="N3812" s="2">
        <v>42277</v>
      </c>
      <c r="O3812" s="19" t="str">
        <f>VLOOKUP(Coffee_data[[#This Row],[Area Code]],Location!$B$1:$E$157,2,FALSE)</f>
        <v>Louisiana</v>
      </c>
      <c r="P3812" s="19" t="str">
        <f>VLOOKUP(Coffee_data[[#This Row],[Area Code]],Location!$B$1:$E$157,3,FALSE)</f>
        <v>South</v>
      </c>
      <c r="Q3812" s="19" t="str">
        <f>VLOOKUP(Coffee_data[[#This Row],[Area Code]],Location!$B$1:$E$157,4,FALSE)</f>
        <v>Small Market</v>
      </c>
      <c r="R3812" s="56" t="str">
        <f>HLOOKUP(Coffee_data[[#This Row],[ProductId]],Product!$B$4:$O$7,2,FALSE)</f>
        <v>Decaf</v>
      </c>
      <c r="S3812" s="56" t="str">
        <f>HLOOKUP(Coffee_data[[#This Row],[ProductId]],Product!$B$4:$O$7,3,FALSE)</f>
        <v>Herbal Tea</v>
      </c>
      <c r="T3812" s="56" t="str">
        <f>HLOOKUP(Coffee_data[[#This Row],[ProductId]],Product!$B$4:$O$7,4,FALSE)</f>
        <v>Chamomile</v>
      </c>
    </row>
    <row r="3813" spans="1:20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51</v>
      </c>
      <c r="J3813">
        <v>90</v>
      </c>
      <c r="K3813">
        <v>150</v>
      </c>
      <c r="L3813">
        <v>225</v>
      </c>
      <c r="M3813">
        <v>9</v>
      </c>
      <c r="N3813" s="2">
        <v>42277</v>
      </c>
      <c r="O3813" s="19" t="str">
        <f>VLOOKUP(Coffee_data[[#This Row],[Area Code]],Location!$B$1:$E$157,2,FALSE)</f>
        <v>Louisiana</v>
      </c>
      <c r="P3813" s="19" t="str">
        <f>VLOOKUP(Coffee_data[[#This Row],[Area Code]],Location!$B$1:$E$157,3,FALSE)</f>
        <v>South</v>
      </c>
      <c r="Q3813" s="19" t="str">
        <f>VLOOKUP(Coffee_data[[#This Row],[Area Code]],Location!$B$1:$E$157,4,FALSE)</f>
        <v>Small Market</v>
      </c>
      <c r="R3813" s="56" t="str">
        <f>HLOOKUP(Coffee_data[[#This Row],[ProductId]],Product!$B$4:$O$7,2,FALSE)</f>
        <v>Decaf</v>
      </c>
      <c r="S3813" s="56" t="str">
        <f>HLOOKUP(Coffee_data[[#This Row],[ProductId]],Product!$B$4:$O$7,3,FALSE)</f>
        <v>Herbal Tea</v>
      </c>
      <c r="T3813" s="56" t="str">
        <f>HLOOKUP(Coffee_data[[#This Row],[ProductId]],Product!$B$4:$O$7,4,FALSE)</f>
        <v>Lemon</v>
      </c>
    </row>
    <row r="3814" spans="1:20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42277</v>
      </c>
      <c r="O3814" s="19" t="str">
        <f>VLOOKUP(Coffee_data[[#This Row],[Area Code]],Location!$B$1:$E$157,2,FALSE)</f>
        <v>Louisiana</v>
      </c>
      <c r="P3814" s="19" t="str">
        <f>VLOOKUP(Coffee_data[[#This Row],[Area Code]],Location!$B$1:$E$157,3,FALSE)</f>
        <v>South</v>
      </c>
      <c r="Q3814" s="19" t="str">
        <f>VLOOKUP(Coffee_data[[#This Row],[Area Code]],Location!$B$1:$E$157,4,FALSE)</f>
        <v>Small Market</v>
      </c>
      <c r="R3814" s="56" t="str">
        <f>HLOOKUP(Coffee_data[[#This Row],[ProductId]],Product!$B$4:$O$7,2,FALSE)</f>
        <v>Regular</v>
      </c>
      <c r="S3814" s="56" t="str">
        <f>HLOOKUP(Coffee_data[[#This Row],[ProductId]],Product!$B$4:$O$7,3,FALSE)</f>
        <v>Coffee</v>
      </c>
      <c r="T3814" s="56" t="str">
        <f>HLOOKUP(Coffee_data[[#This Row],[ProductId]],Product!$B$4:$O$7,4,FALSE)</f>
        <v>Columbian</v>
      </c>
    </row>
    <row r="3815" spans="1:20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163</v>
      </c>
      <c r="L3815">
        <v>985</v>
      </c>
      <c r="M3815">
        <v>3</v>
      </c>
      <c r="N3815" s="2">
        <v>42277</v>
      </c>
      <c r="O3815" s="19" t="str">
        <f>VLOOKUP(Coffee_data[[#This Row],[Area Code]],Location!$B$1:$E$157,2,FALSE)</f>
        <v>Louisiana</v>
      </c>
      <c r="P3815" s="19" t="str">
        <f>VLOOKUP(Coffee_data[[#This Row],[Area Code]],Location!$B$1:$E$157,3,FALSE)</f>
        <v>South</v>
      </c>
      <c r="Q3815" s="19" t="str">
        <f>VLOOKUP(Coffee_data[[#This Row],[Area Code]],Location!$B$1:$E$157,4,FALSE)</f>
        <v>Small Market</v>
      </c>
      <c r="R3815" s="56" t="str">
        <f>HLOOKUP(Coffee_data[[#This Row],[ProductId]],Product!$B$4:$O$7,2,FALSE)</f>
        <v>Decaf</v>
      </c>
      <c r="S3815" s="56" t="str">
        <f>HLOOKUP(Coffee_data[[#This Row],[ProductId]],Product!$B$4:$O$7,3,FALSE)</f>
        <v>Coffee</v>
      </c>
      <c r="T3815" s="56" t="str">
        <f>HLOOKUP(Coffee_data[[#This Row],[ProductId]],Product!$B$4:$O$7,4,FALSE)</f>
        <v>Decaf Irish Cream</v>
      </c>
    </row>
    <row r="3816" spans="1:20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34</v>
      </c>
      <c r="J3816">
        <v>60</v>
      </c>
      <c r="K3816">
        <v>94</v>
      </c>
      <c r="L3816">
        <v>504</v>
      </c>
      <c r="M3816">
        <v>4</v>
      </c>
      <c r="N3816" s="2">
        <v>42277</v>
      </c>
      <c r="O3816" s="19" t="str">
        <f>VLOOKUP(Coffee_data[[#This Row],[Area Code]],Location!$B$1:$E$157,2,FALSE)</f>
        <v>Louisiana</v>
      </c>
      <c r="P3816" s="19" t="str">
        <f>VLOOKUP(Coffee_data[[#This Row],[Area Code]],Location!$B$1:$E$157,3,FALSE)</f>
        <v>South</v>
      </c>
      <c r="Q3816" s="19" t="str">
        <f>VLOOKUP(Coffee_data[[#This Row],[Area Code]],Location!$B$1:$E$157,4,FALSE)</f>
        <v>Small Market</v>
      </c>
      <c r="R3816" s="56" t="str">
        <f>HLOOKUP(Coffee_data[[#This Row],[ProductId]],Product!$B$4:$O$7,2,FALSE)</f>
        <v>Regular</v>
      </c>
      <c r="S3816" s="56" t="str">
        <f>HLOOKUP(Coffee_data[[#This Row],[ProductId]],Product!$B$4:$O$7,3,FALSE)</f>
        <v>Espresso</v>
      </c>
      <c r="T3816" s="56" t="str">
        <f>HLOOKUP(Coffee_data[[#This Row],[ProductId]],Product!$B$4:$O$7,4,FALSE)</f>
        <v>Caffe Latte</v>
      </c>
    </row>
    <row r="3817" spans="1:20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35</v>
      </c>
      <c r="J3817">
        <v>70</v>
      </c>
      <c r="K3817">
        <v>100</v>
      </c>
      <c r="L3817">
        <v>225</v>
      </c>
      <c r="M3817">
        <v>5</v>
      </c>
      <c r="N3817" s="2">
        <v>42277</v>
      </c>
      <c r="O3817" s="19" t="str">
        <f>VLOOKUP(Coffee_data[[#This Row],[Area Code]],Location!$B$1:$E$157,2,FALSE)</f>
        <v>Louisiana</v>
      </c>
      <c r="P3817" s="19" t="str">
        <f>VLOOKUP(Coffee_data[[#This Row],[Area Code]],Location!$B$1:$E$157,3,FALSE)</f>
        <v>South</v>
      </c>
      <c r="Q3817" s="19" t="str">
        <f>VLOOKUP(Coffee_data[[#This Row],[Area Code]],Location!$B$1:$E$157,4,FALSE)</f>
        <v>Small Market</v>
      </c>
      <c r="R3817" s="56" t="str">
        <f>HLOOKUP(Coffee_data[[#This Row],[ProductId]],Product!$B$4:$O$7,2,FALSE)</f>
        <v>Regular</v>
      </c>
      <c r="S3817" s="56" t="str">
        <f>HLOOKUP(Coffee_data[[#This Row],[ProductId]],Product!$B$4:$O$7,3,FALSE)</f>
        <v>Espresso</v>
      </c>
      <c r="T3817" s="56" t="str">
        <f>HLOOKUP(Coffee_data[[#This Row],[ProductId]],Product!$B$4:$O$7,4,FALSE)</f>
        <v>Caffe Mocha</v>
      </c>
    </row>
    <row r="3818" spans="1:20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54</v>
      </c>
      <c r="L3818">
        <v>318</v>
      </c>
      <c r="M3818">
        <v>6</v>
      </c>
      <c r="N3818" s="2">
        <v>42277</v>
      </c>
      <c r="O3818" s="19" t="str">
        <f>VLOOKUP(Coffee_data[[#This Row],[Area Code]],Location!$B$1:$E$157,2,FALSE)</f>
        <v>Louisiana</v>
      </c>
      <c r="P3818" s="19" t="str">
        <f>VLOOKUP(Coffee_data[[#This Row],[Area Code]],Location!$B$1:$E$157,3,FALSE)</f>
        <v>South</v>
      </c>
      <c r="Q3818" s="19" t="str">
        <f>VLOOKUP(Coffee_data[[#This Row],[Area Code]],Location!$B$1:$E$157,4,FALSE)</f>
        <v>Small Market</v>
      </c>
      <c r="R3818" s="56" t="str">
        <f>HLOOKUP(Coffee_data[[#This Row],[ProductId]],Product!$B$4:$O$7,2,FALSE)</f>
        <v>Decaf</v>
      </c>
      <c r="S3818" s="56" t="str">
        <f>HLOOKUP(Coffee_data[[#This Row],[ProductId]],Product!$B$4:$O$7,3,FALSE)</f>
        <v>Espresso</v>
      </c>
      <c r="T3818" s="56" t="str">
        <f>HLOOKUP(Coffee_data[[#This Row],[ProductId]],Product!$B$4:$O$7,4,FALSE)</f>
        <v>Decaf Espresso</v>
      </c>
    </row>
    <row r="3819" spans="1:20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48</v>
      </c>
      <c r="L3819">
        <v>505</v>
      </c>
      <c r="M3819">
        <v>8</v>
      </c>
      <c r="N3819" s="2">
        <v>42277</v>
      </c>
      <c r="O3819" s="19" t="str">
        <f>VLOOKUP(Coffee_data[[#This Row],[Area Code]],Location!$B$1:$E$157,2,FALSE)</f>
        <v>New Mexico</v>
      </c>
      <c r="P3819" s="19" t="str">
        <f>VLOOKUP(Coffee_data[[#This Row],[Area Code]],Location!$B$1:$E$157,3,FALSE)</f>
        <v>South</v>
      </c>
      <c r="Q3819" s="19" t="str">
        <f>VLOOKUP(Coffee_data[[#This Row],[Area Code]],Location!$B$1:$E$157,4,FALSE)</f>
        <v>Small Market</v>
      </c>
      <c r="R3819" s="56" t="str">
        <f>HLOOKUP(Coffee_data[[#This Row],[ProductId]],Product!$B$4:$O$7,2,FALSE)</f>
        <v>Decaf</v>
      </c>
      <c r="S3819" s="56" t="str">
        <f>HLOOKUP(Coffee_data[[#This Row],[ProductId]],Product!$B$4:$O$7,3,FALSE)</f>
        <v>Herbal Tea</v>
      </c>
      <c r="T3819" s="56" t="str">
        <f>HLOOKUP(Coffee_data[[#This Row],[ProductId]],Product!$B$4:$O$7,4,FALSE)</f>
        <v>Chamomile</v>
      </c>
    </row>
    <row r="3820" spans="1:20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59</v>
      </c>
      <c r="L3820">
        <v>505</v>
      </c>
      <c r="M3820">
        <v>9</v>
      </c>
      <c r="N3820" s="2">
        <v>42277</v>
      </c>
      <c r="O3820" s="19" t="str">
        <f>VLOOKUP(Coffee_data[[#This Row],[Area Code]],Location!$B$1:$E$157,2,FALSE)</f>
        <v>New Mexico</v>
      </c>
      <c r="P3820" s="19" t="str">
        <f>VLOOKUP(Coffee_data[[#This Row],[Area Code]],Location!$B$1:$E$157,3,FALSE)</f>
        <v>South</v>
      </c>
      <c r="Q3820" s="19" t="str">
        <f>VLOOKUP(Coffee_data[[#This Row],[Area Code]],Location!$B$1:$E$157,4,FALSE)</f>
        <v>Small Market</v>
      </c>
      <c r="R3820" s="56" t="str">
        <f>HLOOKUP(Coffee_data[[#This Row],[ProductId]],Product!$B$4:$O$7,2,FALSE)</f>
        <v>Decaf</v>
      </c>
      <c r="S3820" s="56" t="str">
        <f>HLOOKUP(Coffee_data[[#This Row],[ProductId]],Product!$B$4:$O$7,3,FALSE)</f>
        <v>Herbal Tea</v>
      </c>
      <c r="T3820" s="56" t="str">
        <f>HLOOKUP(Coffee_data[[#This Row],[ProductId]],Product!$B$4:$O$7,4,FALSE)</f>
        <v>Lemon</v>
      </c>
    </row>
    <row r="3821" spans="1:20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48</v>
      </c>
      <c r="J3821">
        <v>110</v>
      </c>
      <c r="K3821">
        <v>162</v>
      </c>
      <c r="L3821">
        <v>505</v>
      </c>
      <c r="M3821">
        <v>2</v>
      </c>
      <c r="N3821" s="2">
        <v>42277</v>
      </c>
      <c r="O3821" s="19" t="str">
        <f>VLOOKUP(Coffee_data[[#This Row],[Area Code]],Location!$B$1:$E$157,2,FALSE)</f>
        <v>New Mexico</v>
      </c>
      <c r="P3821" s="19" t="str">
        <f>VLOOKUP(Coffee_data[[#This Row],[Area Code]],Location!$B$1:$E$157,3,FALSE)</f>
        <v>South</v>
      </c>
      <c r="Q3821" s="19" t="str">
        <f>VLOOKUP(Coffee_data[[#This Row],[Area Code]],Location!$B$1:$E$157,4,FALSE)</f>
        <v>Small Market</v>
      </c>
      <c r="R3821" s="56" t="str">
        <f>HLOOKUP(Coffee_data[[#This Row],[ProductId]],Product!$B$4:$O$7,2,FALSE)</f>
        <v>Regular</v>
      </c>
      <c r="S3821" s="56" t="str">
        <f>HLOOKUP(Coffee_data[[#This Row],[ProductId]],Product!$B$4:$O$7,3,FALSE)</f>
        <v>Coffee</v>
      </c>
      <c r="T3821" s="56" t="str">
        <f>HLOOKUP(Coffee_data[[#This Row],[ProductId]],Product!$B$4:$O$7,4,FALSE)</f>
        <v>Columbian</v>
      </c>
    </row>
    <row r="3822" spans="1:20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42277</v>
      </c>
      <c r="O3822" s="19" t="str">
        <f>VLOOKUP(Coffee_data[[#This Row],[Area Code]],Location!$B$1:$E$157,2,FALSE)</f>
        <v>New Mexico</v>
      </c>
      <c r="P3822" s="19" t="str">
        <f>VLOOKUP(Coffee_data[[#This Row],[Area Code]],Location!$B$1:$E$157,3,FALSE)</f>
        <v>South</v>
      </c>
      <c r="Q3822" s="19" t="str">
        <f>VLOOKUP(Coffee_data[[#This Row],[Area Code]],Location!$B$1:$E$157,4,FALSE)</f>
        <v>Small Market</v>
      </c>
      <c r="R3822" s="56" t="str">
        <f>HLOOKUP(Coffee_data[[#This Row],[ProductId]],Product!$B$4:$O$7,2,FALSE)</f>
        <v>Decaf</v>
      </c>
      <c r="S3822" s="56" t="str">
        <f>HLOOKUP(Coffee_data[[#This Row],[ProductId]],Product!$B$4:$O$7,3,FALSE)</f>
        <v>Coffee</v>
      </c>
      <c r="T3822" s="56" t="str">
        <f>HLOOKUP(Coffee_data[[#This Row],[ProductId]],Product!$B$4:$O$7,4,FALSE)</f>
        <v>Decaf Irish Cream</v>
      </c>
    </row>
    <row r="3823" spans="1:20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42277</v>
      </c>
      <c r="O3823" s="19" t="str">
        <f>VLOOKUP(Coffee_data[[#This Row],[Area Code]],Location!$B$1:$E$157,2,FALSE)</f>
        <v>New Mexico</v>
      </c>
      <c r="P3823" s="19" t="str">
        <f>VLOOKUP(Coffee_data[[#This Row],[Area Code]],Location!$B$1:$E$157,3,FALSE)</f>
        <v>South</v>
      </c>
      <c r="Q3823" s="19" t="str">
        <f>VLOOKUP(Coffee_data[[#This Row],[Area Code]],Location!$B$1:$E$157,4,FALSE)</f>
        <v>Small Market</v>
      </c>
      <c r="R3823" s="56" t="str">
        <f>HLOOKUP(Coffee_data[[#This Row],[ProductId]],Product!$B$4:$O$7,2,FALSE)</f>
        <v>Regular</v>
      </c>
      <c r="S3823" s="56" t="str">
        <f>HLOOKUP(Coffee_data[[#This Row],[ProductId]],Product!$B$4:$O$7,3,FALSE)</f>
        <v>Espresso</v>
      </c>
      <c r="T3823" s="56" t="str">
        <f>HLOOKUP(Coffee_data[[#This Row],[ProductId]],Product!$B$4:$O$7,4,FALSE)</f>
        <v>Caffe Latte</v>
      </c>
    </row>
    <row r="3824" spans="1:20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65</v>
      </c>
      <c r="L3824">
        <v>505</v>
      </c>
      <c r="M3824">
        <v>5</v>
      </c>
      <c r="N3824" s="2">
        <v>42277</v>
      </c>
      <c r="O3824" s="19" t="str">
        <f>VLOOKUP(Coffee_data[[#This Row],[Area Code]],Location!$B$1:$E$157,2,FALSE)</f>
        <v>New Mexico</v>
      </c>
      <c r="P3824" s="19" t="str">
        <f>VLOOKUP(Coffee_data[[#This Row],[Area Code]],Location!$B$1:$E$157,3,FALSE)</f>
        <v>South</v>
      </c>
      <c r="Q3824" s="19" t="str">
        <f>VLOOKUP(Coffee_data[[#This Row],[Area Code]],Location!$B$1:$E$157,4,FALSE)</f>
        <v>Small Market</v>
      </c>
      <c r="R3824" s="56" t="str">
        <f>HLOOKUP(Coffee_data[[#This Row],[ProductId]],Product!$B$4:$O$7,2,FALSE)</f>
        <v>Regular</v>
      </c>
      <c r="S3824" s="56" t="str">
        <f>HLOOKUP(Coffee_data[[#This Row],[ProductId]],Product!$B$4:$O$7,3,FALSE)</f>
        <v>Espresso</v>
      </c>
      <c r="T3824" s="56" t="str">
        <f>HLOOKUP(Coffee_data[[#This Row],[ProductId]],Product!$B$4:$O$7,4,FALSE)</f>
        <v>Caffe Mocha</v>
      </c>
    </row>
    <row r="3825" spans="1:20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42277</v>
      </c>
      <c r="O3825" s="19" t="str">
        <f>VLOOKUP(Coffee_data[[#This Row],[Area Code]],Location!$B$1:$E$157,2,FALSE)</f>
        <v>New Mexico</v>
      </c>
      <c r="P3825" s="19" t="str">
        <f>VLOOKUP(Coffee_data[[#This Row],[Area Code]],Location!$B$1:$E$157,3,FALSE)</f>
        <v>South</v>
      </c>
      <c r="Q3825" s="19" t="str">
        <f>VLOOKUP(Coffee_data[[#This Row],[Area Code]],Location!$B$1:$E$157,4,FALSE)</f>
        <v>Small Market</v>
      </c>
      <c r="R3825" s="56" t="str">
        <f>HLOOKUP(Coffee_data[[#This Row],[ProductId]],Product!$B$4:$O$7,2,FALSE)</f>
        <v>Decaf</v>
      </c>
      <c r="S3825" s="56" t="str">
        <f>HLOOKUP(Coffee_data[[#This Row],[ProductId]],Product!$B$4:$O$7,3,FALSE)</f>
        <v>Espresso</v>
      </c>
      <c r="T3825" s="56" t="str">
        <f>HLOOKUP(Coffee_data[[#This Row],[ProductId]],Product!$B$4:$O$7,4,FALSE)</f>
        <v>Decaf Espresso</v>
      </c>
    </row>
    <row r="3826" spans="1:20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42277</v>
      </c>
      <c r="O3826" s="19" t="str">
        <f>VLOOKUP(Coffee_data[[#This Row],[Area Code]],Location!$B$1:$E$157,2,FALSE)</f>
        <v>Oklahoma</v>
      </c>
      <c r="P3826" s="19" t="str">
        <f>VLOOKUP(Coffee_data[[#This Row],[Area Code]],Location!$B$1:$E$157,3,FALSE)</f>
        <v>South</v>
      </c>
      <c r="Q3826" s="19" t="str">
        <f>VLOOKUP(Coffee_data[[#This Row],[Area Code]],Location!$B$1:$E$157,4,FALSE)</f>
        <v>Small Market</v>
      </c>
      <c r="R3826" s="56" t="str">
        <f>HLOOKUP(Coffee_data[[#This Row],[ProductId]],Product!$B$4:$O$7,2,FALSE)</f>
        <v>Decaf</v>
      </c>
      <c r="S3826" s="56" t="str">
        <f>HLOOKUP(Coffee_data[[#This Row],[ProductId]],Product!$B$4:$O$7,3,FALSE)</f>
        <v>Herbal Tea</v>
      </c>
      <c r="T3826" s="56" t="str">
        <f>HLOOKUP(Coffee_data[[#This Row],[ProductId]],Product!$B$4:$O$7,4,FALSE)</f>
        <v>Chamomile</v>
      </c>
    </row>
    <row r="3827" spans="1:20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89</v>
      </c>
      <c r="J3827">
        <v>120</v>
      </c>
      <c r="K3827">
        <v>200</v>
      </c>
      <c r="L3827">
        <v>918</v>
      </c>
      <c r="M3827">
        <v>9</v>
      </c>
      <c r="N3827" s="2">
        <v>42277</v>
      </c>
      <c r="O3827" s="19" t="str">
        <f>VLOOKUP(Coffee_data[[#This Row],[Area Code]],Location!$B$1:$E$157,2,FALSE)</f>
        <v>Oklahoma</v>
      </c>
      <c r="P3827" s="19" t="str">
        <f>VLOOKUP(Coffee_data[[#This Row],[Area Code]],Location!$B$1:$E$157,3,FALSE)</f>
        <v>South</v>
      </c>
      <c r="Q3827" s="19" t="str">
        <f>VLOOKUP(Coffee_data[[#This Row],[Area Code]],Location!$B$1:$E$157,4,FALSE)</f>
        <v>Small Market</v>
      </c>
      <c r="R3827" s="56" t="str">
        <f>HLOOKUP(Coffee_data[[#This Row],[ProductId]],Product!$B$4:$O$7,2,FALSE)</f>
        <v>Decaf</v>
      </c>
      <c r="S3827" s="56" t="str">
        <f>HLOOKUP(Coffee_data[[#This Row],[ProductId]],Product!$B$4:$O$7,3,FALSE)</f>
        <v>Herbal Tea</v>
      </c>
      <c r="T3827" s="56" t="str">
        <f>HLOOKUP(Coffee_data[[#This Row],[ProductId]],Product!$B$4:$O$7,4,FALSE)</f>
        <v>Lemon</v>
      </c>
    </row>
    <row r="3828" spans="1:20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113</v>
      </c>
      <c r="J3828">
        <v>160</v>
      </c>
      <c r="K3828">
        <v>288</v>
      </c>
      <c r="L3828">
        <v>918</v>
      </c>
      <c r="M3828">
        <v>2</v>
      </c>
      <c r="N3828" s="2">
        <v>42277</v>
      </c>
      <c r="O3828" s="19" t="str">
        <f>VLOOKUP(Coffee_data[[#This Row],[Area Code]],Location!$B$1:$E$157,2,FALSE)</f>
        <v>Oklahoma</v>
      </c>
      <c r="P3828" s="19" t="str">
        <f>VLOOKUP(Coffee_data[[#This Row],[Area Code]],Location!$B$1:$E$157,3,FALSE)</f>
        <v>South</v>
      </c>
      <c r="Q3828" s="19" t="str">
        <f>VLOOKUP(Coffee_data[[#This Row],[Area Code]],Location!$B$1:$E$157,4,FALSE)</f>
        <v>Small Market</v>
      </c>
      <c r="R3828" s="56" t="str">
        <f>HLOOKUP(Coffee_data[[#This Row],[ProductId]],Product!$B$4:$O$7,2,FALSE)</f>
        <v>Regular</v>
      </c>
      <c r="S3828" s="56" t="str">
        <f>HLOOKUP(Coffee_data[[#This Row],[ProductId]],Product!$B$4:$O$7,3,FALSE)</f>
        <v>Coffee</v>
      </c>
      <c r="T3828" s="56" t="str">
        <f>HLOOKUP(Coffee_data[[#This Row],[ProductId]],Product!$B$4:$O$7,4,FALSE)</f>
        <v>Columbian</v>
      </c>
    </row>
    <row r="3829" spans="1:20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33</v>
      </c>
      <c r="J3829">
        <v>60</v>
      </c>
      <c r="K3829">
        <v>87</v>
      </c>
      <c r="L3829">
        <v>405</v>
      </c>
      <c r="M3829">
        <v>3</v>
      </c>
      <c r="N3829" s="2">
        <v>42277</v>
      </c>
      <c r="O3829" s="19" t="str">
        <f>VLOOKUP(Coffee_data[[#This Row],[Area Code]],Location!$B$1:$E$157,2,FALSE)</f>
        <v>Oklahoma</v>
      </c>
      <c r="P3829" s="19" t="str">
        <f>VLOOKUP(Coffee_data[[#This Row],[Area Code]],Location!$B$1:$E$157,3,FALSE)</f>
        <v>South</v>
      </c>
      <c r="Q3829" s="19" t="str">
        <f>VLOOKUP(Coffee_data[[#This Row],[Area Code]],Location!$B$1:$E$157,4,FALSE)</f>
        <v>Small Market</v>
      </c>
      <c r="R3829" s="56" t="str">
        <f>HLOOKUP(Coffee_data[[#This Row],[ProductId]],Product!$B$4:$O$7,2,FALSE)</f>
        <v>Decaf</v>
      </c>
      <c r="S3829" s="56" t="str">
        <f>HLOOKUP(Coffee_data[[#This Row],[ProductId]],Product!$B$4:$O$7,3,FALSE)</f>
        <v>Coffee</v>
      </c>
      <c r="T3829" s="56" t="str">
        <f>HLOOKUP(Coffee_data[[#This Row],[ProductId]],Product!$B$4:$O$7,4,FALSE)</f>
        <v>Decaf Irish Cream</v>
      </c>
    </row>
    <row r="3830" spans="1:20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54</v>
      </c>
      <c r="J3830">
        <v>80</v>
      </c>
      <c r="K3830">
        <v>130</v>
      </c>
      <c r="L3830">
        <v>405</v>
      </c>
      <c r="M3830">
        <v>4</v>
      </c>
      <c r="N3830" s="2">
        <v>42277</v>
      </c>
      <c r="O3830" s="19" t="str">
        <f>VLOOKUP(Coffee_data[[#This Row],[Area Code]],Location!$B$1:$E$157,2,FALSE)</f>
        <v>Oklahoma</v>
      </c>
      <c r="P3830" s="19" t="str">
        <f>VLOOKUP(Coffee_data[[#This Row],[Area Code]],Location!$B$1:$E$157,3,FALSE)</f>
        <v>South</v>
      </c>
      <c r="Q3830" s="19" t="str">
        <f>VLOOKUP(Coffee_data[[#This Row],[Area Code]],Location!$B$1:$E$157,4,FALSE)</f>
        <v>Small Market</v>
      </c>
      <c r="R3830" s="56" t="str">
        <f>HLOOKUP(Coffee_data[[#This Row],[ProductId]],Product!$B$4:$O$7,2,FALSE)</f>
        <v>Regular</v>
      </c>
      <c r="S3830" s="56" t="str">
        <f>HLOOKUP(Coffee_data[[#This Row],[ProductId]],Product!$B$4:$O$7,3,FALSE)</f>
        <v>Espresso</v>
      </c>
      <c r="T3830" s="56" t="str">
        <f>HLOOKUP(Coffee_data[[#This Row],[ProductId]],Product!$B$4:$O$7,4,FALSE)</f>
        <v>Caffe Latte</v>
      </c>
    </row>
    <row r="3831" spans="1:20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35</v>
      </c>
      <c r="L3831">
        <v>580</v>
      </c>
      <c r="M3831">
        <v>5</v>
      </c>
      <c r="N3831" s="2">
        <v>42277</v>
      </c>
      <c r="O3831" s="19" t="str">
        <f>VLOOKUP(Coffee_data[[#This Row],[Area Code]],Location!$B$1:$E$157,2,FALSE)</f>
        <v>Oklahoma</v>
      </c>
      <c r="P3831" s="19" t="str">
        <f>VLOOKUP(Coffee_data[[#This Row],[Area Code]],Location!$B$1:$E$157,3,FALSE)</f>
        <v>South</v>
      </c>
      <c r="Q3831" s="19" t="str">
        <f>VLOOKUP(Coffee_data[[#This Row],[Area Code]],Location!$B$1:$E$157,4,FALSE)</f>
        <v>Small Market</v>
      </c>
      <c r="R3831" s="56" t="str">
        <f>HLOOKUP(Coffee_data[[#This Row],[ProductId]],Product!$B$4:$O$7,2,FALSE)</f>
        <v>Regular</v>
      </c>
      <c r="S3831" s="56" t="str">
        <f>HLOOKUP(Coffee_data[[#This Row],[ProductId]],Product!$B$4:$O$7,3,FALSE)</f>
        <v>Espresso</v>
      </c>
      <c r="T3831" s="56" t="str">
        <f>HLOOKUP(Coffee_data[[#This Row],[ProductId]],Product!$B$4:$O$7,4,FALSE)</f>
        <v>Caffe Mocha</v>
      </c>
    </row>
    <row r="3832" spans="1:20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56</v>
      </c>
      <c r="J3832">
        <v>80</v>
      </c>
      <c r="K3832">
        <v>136</v>
      </c>
      <c r="L3832">
        <v>405</v>
      </c>
      <c r="M3832">
        <v>6</v>
      </c>
      <c r="N3832" s="2">
        <v>42277</v>
      </c>
      <c r="O3832" s="19" t="str">
        <f>VLOOKUP(Coffee_data[[#This Row],[Area Code]],Location!$B$1:$E$157,2,FALSE)</f>
        <v>Oklahoma</v>
      </c>
      <c r="P3832" s="19" t="str">
        <f>VLOOKUP(Coffee_data[[#This Row],[Area Code]],Location!$B$1:$E$157,3,FALSE)</f>
        <v>South</v>
      </c>
      <c r="Q3832" s="19" t="str">
        <f>VLOOKUP(Coffee_data[[#This Row],[Area Code]],Location!$B$1:$E$157,4,FALSE)</f>
        <v>Small Market</v>
      </c>
      <c r="R3832" s="56" t="str">
        <f>HLOOKUP(Coffee_data[[#This Row],[ProductId]],Product!$B$4:$O$7,2,FALSE)</f>
        <v>Decaf</v>
      </c>
      <c r="S3832" s="56" t="str">
        <f>HLOOKUP(Coffee_data[[#This Row],[ProductId]],Product!$B$4:$O$7,3,FALSE)</f>
        <v>Espresso</v>
      </c>
      <c r="T3832" s="56" t="str">
        <f>HLOOKUP(Coffee_data[[#This Row],[ProductId]],Product!$B$4:$O$7,4,FALSE)</f>
        <v>Decaf Espresso</v>
      </c>
    </row>
    <row r="3833" spans="1:20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22</v>
      </c>
      <c r="J3833">
        <v>80</v>
      </c>
      <c r="K3833">
        <v>118</v>
      </c>
      <c r="L3833">
        <v>325</v>
      </c>
      <c r="M3833">
        <v>8</v>
      </c>
      <c r="N3833" s="2">
        <v>42277</v>
      </c>
      <c r="O3833" s="19" t="str">
        <f>VLOOKUP(Coffee_data[[#This Row],[Area Code]],Location!$B$1:$E$157,2,FALSE)</f>
        <v>Texas</v>
      </c>
      <c r="P3833" s="19" t="str">
        <f>VLOOKUP(Coffee_data[[#This Row],[Area Code]],Location!$B$1:$E$157,3,FALSE)</f>
        <v>South</v>
      </c>
      <c r="Q3833" s="19" t="str">
        <f>VLOOKUP(Coffee_data[[#This Row],[Area Code]],Location!$B$1:$E$157,4,FALSE)</f>
        <v>Major Market</v>
      </c>
      <c r="R3833" s="56" t="str">
        <f>HLOOKUP(Coffee_data[[#This Row],[ProductId]],Product!$B$4:$O$7,2,FALSE)</f>
        <v>Decaf</v>
      </c>
      <c r="S3833" s="56" t="str">
        <f>HLOOKUP(Coffee_data[[#This Row],[ProductId]],Product!$B$4:$O$7,3,FALSE)</f>
        <v>Herbal Tea</v>
      </c>
      <c r="T3833" s="56" t="str">
        <f>HLOOKUP(Coffee_data[[#This Row],[ProductId]],Product!$B$4:$O$7,4,FALSE)</f>
        <v>Chamomile</v>
      </c>
    </row>
    <row r="3834" spans="1:20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21</v>
      </c>
      <c r="J3834">
        <v>60</v>
      </c>
      <c r="K3834">
        <v>81</v>
      </c>
      <c r="L3834">
        <v>430</v>
      </c>
      <c r="M3834">
        <v>9</v>
      </c>
      <c r="N3834" s="2">
        <v>42277</v>
      </c>
      <c r="O3834" s="19" t="str">
        <f>VLOOKUP(Coffee_data[[#This Row],[Area Code]],Location!$B$1:$E$157,2,FALSE)</f>
        <v>Texas</v>
      </c>
      <c r="P3834" s="19" t="str">
        <f>VLOOKUP(Coffee_data[[#This Row],[Area Code]],Location!$B$1:$E$157,3,FALSE)</f>
        <v>South</v>
      </c>
      <c r="Q3834" s="19" t="str">
        <f>VLOOKUP(Coffee_data[[#This Row],[Area Code]],Location!$B$1:$E$157,4,FALSE)</f>
        <v>Major Market</v>
      </c>
      <c r="R3834" s="56" t="str">
        <f>HLOOKUP(Coffee_data[[#This Row],[ProductId]],Product!$B$4:$O$7,2,FALSE)</f>
        <v>Decaf</v>
      </c>
      <c r="S3834" s="56" t="str">
        <f>HLOOKUP(Coffee_data[[#This Row],[ProductId]],Product!$B$4:$O$7,3,FALSE)</f>
        <v>Herbal Tea</v>
      </c>
      <c r="T3834" s="56" t="str">
        <f>HLOOKUP(Coffee_data[[#This Row],[ProductId]],Product!$B$4:$O$7,4,FALSE)</f>
        <v>Lemon</v>
      </c>
    </row>
    <row r="3835" spans="1:20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42277</v>
      </c>
      <c r="O3835" s="19" t="str">
        <f>VLOOKUP(Coffee_data[[#This Row],[Area Code]],Location!$B$1:$E$157,2,FALSE)</f>
        <v>Texas</v>
      </c>
      <c r="P3835" s="19" t="str">
        <f>VLOOKUP(Coffee_data[[#This Row],[Area Code]],Location!$B$1:$E$157,3,FALSE)</f>
        <v>South</v>
      </c>
      <c r="Q3835" s="19" t="str">
        <f>VLOOKUP(Coffee_data[[#This Row],[Area Code]],Location!$B$1:$E$157,4,FALSE)</f>
        <v>Major Market</v>
      </c>
      <c r="R3835" s="56" t="str">
        <f>HLOOKUP(Coffee_data[[#This Row],[ProductId]],Product!$B$4:$O$7,2,FALSE)</f>
        <v>Regular</v>
      </c>
      <c r="S3835" s="56" t="str">
        <f>HLOOKUP(Coffee_data[[#This Row],[ProductId]],Product!$B$4:$O$7,3,FALSE)</f>
        <v>Coffee</v>
      </c>
      <c r="T3835" s="56" t="str">
        <f>HLOOKUP(Coffee_data[[#This Row],[ProductId]],Product!$B$4:$O$7,4,FALSE)</f>
        <v>Columbian</v>
      </c>
    </row>
    <row r="3836" spans="1:20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42277</v>
      </c>
      <c r="O3836" s="19" t="str">
        <f>VLOOKUP(Coffee_data[[#This Row],[Area Code]],Location!$B$1:$E$157,2,FALSE)</f>
        <v>Texas</v>
      </c>
      <c r="P3836" s="19" t="str">
        <f>VLOOKUP(Coffee_data[[#This Row],[Area Code]],Location!$B$1:$E$157,3,FALSE)</f>
        <v>South</v>
      </c>
      <c r="Q3836" s="19" t="str">
        <f>VLOOKUP(Coffee_data[[#This Row],[Area Code]],Location!$B$1:$E$157,4,FALSE)</f>
        <v>Major Market</v>
      </c>
      <c r="R3836" s="56" t="str">
        <f>HLOOKUP(Coffee_data[[#This Row],[ProductId]],Product!$B$4:$O$7,2,FALSE)</f>
        <v>Decaf</v>
      </c>
      <c r="S3836" s="56" t="str">
        <f>HLOOKUP(Coffee_data[[#This Row],[ProductId]],Product!$B$4:$O$7,3,FALSE)</f>
        <v>Coffee</v>
      </c>
      <c r="T3836" s="56" t="str">
        <f>HLOOKUP(Coffee_data[[#This Row],[ProductId]],Product!$B$4:$O$7,4,FALSE)</f>
        <v>Decaf Irish Cream</v>
      </c>
    </row>
    <row r="3837" spans="1:20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44</v>
      </c>
      <c r="J3837">
        <v>70</v>
      </c>
      <c r="K3837">
        <v>114</v>
      </c>
      <c r="L3837">
        <v>682</v>
      </c>
      <c r="M3837">
        <v>4</v>
      </c>
      <c r="N3837" s="2">
        <v>42277</v>
      </c>
      <c r="O3837" s="19" t="str">
        <f>VLOOKUP(Coffee_data[[#This Row],[Area Code]],Location!$B$1:$E$157,2,FALSE)</f>
        <v>Texas</v>
      </c>
      <c r="P3837" s="19" t="str">
        <f>VLOOKUP(Coffee_data[[#This Row],[Area Code]],Location!$B$1:$E$157,3,FALSE)</f>
        <v>South</v>
      </c>
      <c r="Q3837" s="19" t="str">
        <f>VLOOKUP(Coffee_data[[#This Row],[Area Code]],Location!$B$1:$E$157,4,FALSE)</f>
        <v>Major Market</v>
      </c>
      <c r="R3837" s="56" t="str">
        <f>HLOOKUP(Coffee_data[[#This Row],[ProductId]],Product!$B$4:$O$7,2,FALSE)</f>
        <v>Regular</v>
      </c>
      <c r="S3837" s="56" t="str">
        <f>HLOOKUP(Coffee_data[[#This Row],[ProductId]],Product!$B$4:$O$7,3,FALSE)</f>
        <v>Espresso</v>
      </c>
      <c r="T3837" s="56" t="str">
        <f>HLOOKUP(Coffee_data[[#This Row],[ProductId]],Product!$B$4:$O$7,4,FALSE)</f>
        <v>Caffe Latte</v>
      </c>
    </row>
    <row r="3838" spans="1:20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75</v>
      </c>
      <c r="J3838">
        <v>120</v>
      </c>
      <c r="K3838">
        <v>185</v>
      </c>
      <c r="L3838">
        <v>817</v>
      </c>
      <c r="M3838">
        <v>5</v>
      </c>
      <c r="N3838" s="2">
        <v>42277</v>
      </c>
      <c r="O3838" s="19" t="str">
        <f>VLOOKUP(Coffee_data[[#This Row],[Area Code]],Location!$B$1:$E$157,2,FALSE)</f>
        <v>Texas</v>
      </c>
      <c r="P3838" s="19" t="str">
        <f>VLOOKUP(Coffee_data[[#This Row],[Area Code]],Location!$B$1:$E$157,3,FALSE)</f>
        <v>South</v>
      </c>
      <c r="Q3838" s="19" t="str">
        <f>VLOOKUP(Coffee_data[[#This Row],[Area Code]],Location!$B$1:$E$157,4,FALSE)</f>
        <v>Major Market</v>
      </c>
      <c r="R3838" s="56" t="str">
        <f>HLOOKUP(Coffee_data[[#This Row],[ProductId]],Product!$B$4:$O$7,2,FALSE)</f>
        <v>Regular</v>
      </c>
      <c r="S3838" s="56" t="str">
        <f>HLOOKUP(Coffee_data[[#This Row],[ProductId]],Product!$B$4:$O$7,3,FALSE)</f>
        <v>Espresso</v>
      </c>
      <c r="T3838" s="56" t="str">
        <f>HLOOKUP(Coffee_data[[#This Row],[ProductId]],Product!$B$4:$O$7,4,FALSE)</f>
        <v>Caffe Mocha</v>
      </c>
    </row>
    <row r="3839" spans="1:20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42277</v>
      </c>
      <c r="O3839" s="19" t="str">
        <f>VLOOKUP(Coffee_data[[#This Row],[Area Code]],Location!$B$1:$E$157,2,FALSE)</f>
        <v>Texas</v>
      </c>
      <c r="P3839" s="19" t="str">
        <f>VLOOKUP(Coffee_data[[#This Row],[Area Code]],Location!$B$1:$E$157,3,FALSE)</f>
        <v>South</v>
      </c>
      <c r="Q3839" s="19" t="str">
        <f>VLOOKUP(Coffee_data[[#This Row],[Area Code]],Location!$B$1:$E$157,4,FALSE)</f>
        <v>Major Market</v>
      </c>
      <c r="R3839" s="56" t="str">
        <f>HLOOKUP(Coffee_data[[#This Row],[ProductId]],Product!$B$4:$O$7,2,FALSE)</f>
        <v>Decaf</v>
      </c>
      <c r="S3839" s="56" t="str">
        <f>HLOOKUP(Coffee_data[[#This Row],[ProductId]],Product!$B$4:$O$7,3,FALSE)</f>
        <v>Espresso</v>
      </c>
      <c r="T3839" s="56" t="str">
        <f>HLOOKUP(Coffee_data[[#This Row],[ProductId]],Product!$B$4:$O$7,4,FALSE)</f>
        <v>Decaf Espresso</v>
      </c>
    </row>
    <row r="3840" spans="1:20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42277</v>
      </c>
      <c r="O3840" s="19" t="str">
        <f>VLOOKUP(Coffee_data[[#This Row],[Area Code]],Location!$B$1:$E$157,2,FALSE)</f>
        <v>Utah</v>
      </c>
      <c r="P3840" s="19" t="str">
        <f>VLOOKUP(Coffee_data[[#This Row],[Area Code]],Location!$B$1:$E$157,3,FALSE)</f>
        <v>West</v>
      </c>
      <c r="Q3840" s="19" t="str">
        <f>VLOOKUP(Coffee_data[[#This Row],[Area Code]],Location!$B$1:$E$157,4,FALSE)</f>
        <v>Small Market</v>
      </c>
      <c r="R3840" s="56" t="str">
        <f>HLOOKUP(Coffee_data[[#This Row],[ProductId]],Product!$B$4:$O$7,2,FALSE)</f>
        <v>Regular</v>
      </c>
      <c r="S3840" s="56" t="str">
        <f>HLOOKUP(Coffee_data[[#This Row],[ProductId]],Product!$B$4:$O$7,3,FALSE)</f>
        <v>Tea</v>
      </c>
      <c r="T3840" s="56" t="str">
        <f>HLOOKUP(Coffee_data[[#This Row],[ProductId]],Product!$B$4:$O$7,4,FALSE)</f>
        <v>Darjeeling</v>
      </c>
    </row>
    <row r="3841" spans="1:20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52</v>
      </c>
      <c r="L3841">
        <v>435</v>
      </c>
      <c r="M3841">
        <v>12</v>
      </c>
      <c r="N3841" s="2">
        <v>42277</v>
      </c>
      <c r="O3841" s="19" t="str">
        <f>VLOOKUP(Coffee_data[[#This Row],[Area Code]],Location!$B$1:$E$157,2,FALSE)</f>
        <v>Utah</v>
      </c>
      <c r="P3841" s="19" t="str">
        <f>VLOOKUP(Coffee_data[[#This Row],[Area Code]],Location!$B$1:$E$157,3,FALSE)</f>
        <v>West</v>
      </c>
      <c r="Q3841" s="19" t="str">
        <f>VLOOKUP(Coffee_data[[#This Row],[Area Code]],Location!$B$1:$E$157,4,FALSE)</f>
        <v>Small Market</v>
      </c>
      <c r="R3841" s="56" t="str">
        <f>HLOOKUP(Coffee_data[[#This Row],[ProductId]],Product!$B$4:$O$7,2,FALSE)</f>
        <v>Regular</v>
      </c>
      <c r="S3841" s="56" t="str">
        <f>HLOOKUP(Coffee_data[[#This Row],[ProductId]],Product!$B$4:$O$7,3,FALSE)</f>
        <v>Tea</v>
      </c>
      <c r="T3841" s="56" t="str">
        <f>HLOOKUP(Coffee_data[[#This Row],[ProductId]],Product!$B$4:$O$7,4,FALSE)</f>
        <v>Earl Grey</v>
      </c>
    </row>
    <row r="3842" spans="1:20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7</v>
      </c>
      <c r="L3842">
        <v>435</v>
      </c>
      <c r="M3842">
        <v>13</v>
      </c>
      <c r="N3842" s="2">
        <v>42277</v>
      </c>
      <c r="O3842" s="19" t="str">
        <f>VLOOKUP(Coffee_data[[#This Row],[Area Code]],Location!$B$1:$E$157,2,FALSE)</f>
        <v>Utah</v>
      </c>
      <c r="P3842" s="19" t="str">
        <f>VLOOKUP(Coffee_data[[#This Row],[Area Code]],Location!$B$1:$E$157,3,FALSE)</f>
        <v>West</v>
      </c>
      <c r="Q3842" s="19" t="str">
        <f>VLOOKUP(Coffee_data[[#This Row],[Area Code]],Location!$B$1:$E$157,4,FALSE)</f>
        <v>Small Market</v>
      </c>
      <c r="R3842" s="56" t="str">
        <f>HLOOKUP(Coffee_data[[#This Row],[ProductId]],Product!$B$4:$O$7,2,FALSE)</f>
        <v>Regular</v>
      </c>
      <c r="S3842" s="56" t="str">
        <f>HLOOKUP(Coffee_data[[#This Row],[ProductId]],Product!$B$4:$O$7,3,FALSE)</f>
        <v>Tea</v>
      </c>
      <c r="T3842" s="56" t="str">
        <f>HLOOKUP(Coffee_data[[#This Row],[ProductId]],Product!$B$4:$O$7,4,FALSE)</f>
        <v>Green Tea</v>
      </c>
    </row>
    <row r="3843" spans="1:20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22</v>
      </c>
      <c r="J3843">
        <v>60</v>
      </c>
      <c r="K3843">
        <v>98</v>
      </c>
      <c r="L3843">
        <v>801</v>
      </c>
      <c r="M3843">
        <v>8</v>
      </c>
      <c r="N3843" s="2">
        <v>42277</v>
      </c>
      <c r="O3843" s="19" t="str">
        <f>VLOOKUP(Coffee_data[[#This Row],[Area Code]],Location!$B$1:$E$157,2,FALSE)</f>
        <v>Utah</v>
      </c>
      <c r="P3843" s="19" t="str">
        <f>VLOOKUP(Coffee_data[[#This Row],[Area Code]],Location!$B$1:$E$157,3,FALSE)</f>
        <v>West</v>
      </c>
      <c r="Q3843" s="19" t="str">
        <f>VLOOKUP(Coffee_data[[#This Row],[Area Code]],Location!$B$1:$E$157,4,FALSE)</f>
        <v>Small Market</v>
      </c>
      <c r="R3843" s="56" t="str">
        <f>HLOOKUP(Coffee_data[[#This Row],[ProductId]],Product!$B$4:$O$7,2,FALSE)</f>
        <v>Decaf</v>
      </c>
      <c r="S3843" s="56" t="str">
        <f>HLOOKUP(Coffee_data[[#This Row],[ProductId]],Product!$B$4:$O$7,3,FALSE)</f>
        <v>Herbal Tea</v>
      </c>
      <c r="T3843" s="56" t="str">
        <f>HLOOKUP(Coffee_data[[#This Row],[ProductId]],Product!$B$4:$O$7,4,FALSE)</f>
        <v>Chamomile</v>
      </c>
    </row>
    <row r="3844" spans="1:20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99</v>
      </c>
      <c r="L3844">
        <v>435</v>
      </c>
      <c r="M3844">
        <v>9</v>
      </c>
      <c r="N3844" s="2">
        <v>42277</v>
      </c>
      <c r="O3844" s="19" t="str">
        <f>VLOOKUP(Coffee_data[[#This Row],[Area Code]],Location!$B$1:$E$157,2,FALSE)</f>
        <v>Utah</v>
      </c>
      <c r="P3844" s="19" t="str">
        <f>VLOOKUP(Coffee_data[[#This Row],[Area Code]],Location!$B$1:$E$157,3,FALSE)</f>
        <v>West</v>
      </c>
      <c r="Q3844" s="19" t="str">
        <f>VLOOKUP(Coffee_data[[#This Row],[Area Code]],Location!$B$1:$E$157,4,FALSE)</f>
        <v>Small Market</v>
      </c>
      <c r="R3844" s="56" t="str">
        <f>HLOOKUP(Coffee_data[[#This Row],[ProductId]],Product!$B$4:$O$7,2,FALSE)</f>
        <v>Decaf</v>
      </c>
      <c r="S3844" s="56" t="str">
        <f>HLOOKUP(Coffee_data[[#This Row],[ProductId]],Product!$B$4:$O$7,3,FALSE)</f>
        <v>Herbal Tea</v>
      </c>
      <c r="T3844" s="56" t="str">
        <f>HLOOKUP(Coffee_data[[#This Row],[ProductId]],Product!$B$4:$O$7,4,FALSE)</f>
        <v>Lemon</v>
      </c>
    </row>
    <row r="3845" spans="1:20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70</v>
      </c>
      <c r="J3845">
        <v>20</v>
      </c>
      <c r="K3845">
        <v>90</v>
      </c>
      <c r="L3845">
        <v>435</v>
      </c>
      <c r="M3845">
        <v>10</v>
      </c>
      <c r="N3845" s="2">
        <v>42277</v>
      </c>
      <c r="O3845" s="19" t="str">
        <f>VLOOKUP(Coffee_data[[#This Row],[Area Code]],Location!$B$1:$E$157,2,FALSE)</f>
        <v>Utah</v>
      </c>
      <c r="P3845" s="19" t="str">
        <f>VLOOKUP(Coffee_data[[#This Row],[Area Code]],Location!$B$1:$E$157,3,FALSE)</f>
        <v>West</v>
      </c>
      <c r="Q3845" s="19" t="str">
        <f>VLOOKUP(Coffee_data[[#This Row],[Area Code]],Location!$B$1:$E$157,4,FALSE)</f>
        <v>Small Market</v>
      </c>
      <c r="R3845" s="56" t="str">
        <f>HLOOKUP(Coffee_data[[#This Row],[ProductId]],Product!$B$4:$O$7,2,FALSE)</f>
        <v>Decaf</v>
      </c>
      <c r="S3845" s="56" t="str">
        <f>HLOOKUP(Coffee_data[[#This Row],[ProductId]],Product!$B$4:$O$7,3,FALSE)</f>
        <v>Herbal Tea</v>
      </c>
      <c r="T3845" s="56" t="str">
        <f>HLOOKUP(Coffee_data[[#This Row],[ProductId]],Product!$B$4:$O$7,4,FALSE)</f>
        <v>Mint</v>
      </c>
    </row>
    <row r="3846" spans="1:20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75</v>
      </c>
      <c r="J3846">
        <v>130</v>
      </c>
      <c r="K3846">
        <v>215</v>
      </c>
      <c r="L3846">
        <v>435</v>
      </c>
      <c r="M3846">
        <v>5</v>
      </c>
      <c r="N3846" s="2">
        <v>42277</v>
      </c>
      <c r="O3846" s="19" t="str">
        <f>VLOOKUP(Coffee_data[[#This Row],[Area Code]],Location!$B$1:$E$157,2,FALSE)</f>
        <v>Utah</v>
      </c>
      <c r="P3846" s="19" t="str">
        <f>VLOOKUP(Coffee_data[[#This Row],[Area Code]],Location!$B$1:$E$157,3,FALSE)</f>
        <v>West</v>
      </c>
      <c r="Q3846" s="19" t="str">
        <f>VLOOKUP(Coffee_data[[#This Row],[Area Code]],Location!$B$1:$E$157,4,FALSE)</f>
        <v>Small Market</v>
      </c>
      <c r="R3846" s="56" t="str">
        <f>HLOOKUP(Coffee_data[[#This Row],[ProductId]],Product!$B$4:$O$7,2,FALSE)</f>
        <v>Regular</v>
      </c>
      <c r="S3846" s="56" t="str">
        <f>HLOOKUP(Coffee_data[[#This Row],[ProductId]],Product!$B$4:$O$7,3,FALSE)</f>
        <v>Espresso</v>
      </c>
      <c r="T3846" s="56" t="str">
        <f>HLOOKUP(Coffee_data[[#This Row],[ProductId]],Product!$B$4:$O$7,4,FALSE)</f>
        <v>Caffe Mocha</v>
      </c>
    </row>
    <row r="3847" spans="1:20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74</v>
      </c>
      <c r="L3847">
        <v>435</v>
      </c>
      <c r="M3847">
        <v>6</v>
      </c>
      <c r="N3847" s="2">
        <v>42277</v>
      </c>
      <c r="O3847" s="19" t="str">
        <f>VLOOKUP(Coffee_data[[#This Row],[Area Code]],Location!$B$1:$E$157,2,FALSE)</f>
        <v>Utah</v>
      </c>
      <c r="P3847" s="19" t="str">
        <f>VLOOKUP(Coffee_data[[#This Row],[Area Code]],Location!$B$1:$E$157,3,FALSE)</f>
        <v>West</v>
      </c>
      <c r="Q3847" s="19" t="str">
        <f>VLOOKUP(Coffee_data[[#This Row],[Area Code]],Location!$B$1:$E$157,4,FALSE)</f>
        <v>Small Market</v>
      </c>
      <c r="R3847" s="56" t="str">
        <f>HLOOKUP(Coffee_data[[#This Row],[ProductId]],Product!$B$4:$O$7,2,FALSE)</f>
        <v>Decaf</v>
      </c>
      <c r="S3847" s="56" t="str">
        <f>HLOOKUP(Coffee_data[[#This Row],[ProductId]],Product!$B$4:$O$7,3,FALSE)</f>
        <v>Espresso</v>
      </c>
      <c r="T3847" s="56" t="str">
        <f>HLOOKUP(Coffee_data[[#This Row],[ProductId]],Product!$B$4:$O$7,4,FALSE)</f>
        <v>Decaf Espresso</v>
      </c>
    </row>
    <row r="3848" spans="1:20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91</v>
      </c>
      <c r="J3848">
        <v>110</v>
      </c>
      <c r="K3848">
        <v>200</v>
      </c>
      <c r="L3848">
        <v>435</v>
      </c>
      <c r="M3848">
        <v>1</v>
      </c>
      <c r="N3848" s="2">
        <v>42277</v>
      </c>
      <c r="O3848" s="19" t="str">
        <f>VLOOKUP(Coffee_data[[#This Row],[Area Code]],Location!$B$1:$E$157,2,FALSE)</f>
        <v>Utah</v>
      </c>
      <c r="P3848" s="19" t="str">
        <f>VLOOKUP(Coffee_data[[#This Row],[Area Code]],Location!$B$1:$E$157,3,FALSE)</f>
        <v>West</v>
      </c>
      <c r="Q3848" s="19" t="str">
        <f>VLOOKUP(Coffee_data[[#This Row],[Area Code]],Location!$B$1:$E$157,4,FALSE)</f>
        <v>Small Market</v>
      </c>
      <c r="R3848" s="56" t="str">
        <f>HLOOKUP(Coffee_data[[#This Row],[ProductId]],Product!$B$4:$O$7,2,FALSE)</f>
        <v>Regular</v>
      </c>
      <c r="S3848" s="56" t="str">
        <f>HLOOKUP(Coffee_data[[#This Row],[ProductId]],Product!$B$4:$O$7,3,FALSE)</f>
        <v>Coffee</v>
      </c>
      <c r="T3848" s="56" t="str">
        <f>HLOOKUP(Coffee_data[[#This Row],[ProductId]],Product!$B$4:$O$7,4,FALSE)</f>
        <v>Amaretto</v>
      </c>
    </row>
    <row r="3849" spans="1:20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52</v>
      </c>
      <c r="J3849">
        <v>100</v>
      </c>
      <c r="K3849">
        <v>150</v>
      </c>
      <c r="L3849">
        <v>435</v>
      </c>
      <c r="M3849">
        <v>2</v>
      </c>
      <c r="N3849" s="2">
        <v>42277</v>
      </c>
      <c r="O3849" s="19" t="str">
        <f>VLOOKUP(Coffee_data[[#This Row],[Area Code]],Location!$B$1:$E$157,2,FALSE)</f>
        <v>Utah</v>
      </c>
      <c r="P3849" s="19" t="str">
        <f>VLOOKUP(Coffee_data[[#This Row],[Area Code]],Location!$B$1:$E$157,3,FALSE)</f>
        <v>West</v>
      </c>
      <c r="Q3849" s="19" t="str">
        <f>VLOOKUP(Coffee_data[[#This Row],[Area Code]],Location!$B$1:$E$157,4,FALSE)</f>
        <v>Small Market</v>
      </c>
      <c r="R3849" s="56" t="str">
        <f>HLOOKUP(Coffee_data[[#This Row],[ProductId]],Product!$B$4:$O$7,2,FALSE)</f>
        <v>Regular</v>
      </c>
      <c r="S3849" s="56" t="str">
        <f>HLOOKUP(Coffee_data[[#This Row],[ProductId]],Product!$B$4:$O$7,3,FALSE)</f>
        <v>Coffee</v>
      </c>
      <c r="T3849" s="56" t="str">
        <f>HLOOKUP(Coffee_data[[#This Row],[ProductId]],Product!$B$4:$O$7,4,FALSE)</f>
        <v>Columbian</v>
      </c>
    </row>
    <row r="3850" spans="1:20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92</v>
      </c>
      <c r="J3850">
        <v>160</v>
      </c>
      <c r="K3850">
        <v>263</v>
      </c>
      <c r="L3850">
        <v>435</v>
      </c>
      <c r="M3850">
        <v>3</v>
      </c>
      <c r="N3850" s="2">
        <v>42277</v>
      </c>
      <c r="O3850" s="19" t="str">
        <f>VLOOKUP(Coffee_data[[#This Row],[Area Code]],Location!$B$1:$E$157,2,FALSE)</f>
        <v>Utah</v>
      </c>
      <c r="P3850" s="19" t="str">
        <f>VLOOKUP(Coffee_data[[#This Row],[Area Code]],Location!$B$1:$E$157,3,FALSE)</f>
        <v>West</v>
      </c>
      <c r="Q3850" s="19" t="str">
        <f>VLOOKUP(Coffee_data[[#This Row],[Area Code]],Location!$B$1:$E$157,4,FALSE)</f>
        <v>Small Market</v>
      </c>
      <c r="R3850" s="56" t="str">
        <f>HLOOKUP(Coffee_data[[#This Row],[ProductId]],Product!$B$4:$O$7,2,FALSE)</f>
        <v>Decaf</v>
      </c>
      <c r="S3850" s="56" t="str">
        <f>HLOOKUP(Coffee_data[[#This Row],[ProductId]],Product!$B$4:$O$7,3,FALSE)</f>
        <v>Coffee</v>
      </c>
      <c r="T3850" s="56" t="str">
        <f>HLOOKUP(Coffee_data[[#This Row],[ProductId]],Product!$B$4:$O$7,4,FALSE)</f>
        <v>Decaf Irish Cream</v>
      </c>
    </row>
    <row r="3851" spans="1:20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42277</v>
      </c>
      <c r="O3851" s="19" t="str">
        <f>VLOOKUP(Coffee_data[[#This Row],[Area Code]],Location!$B$1:$E$157,2,FALSE)</f>
        <v>Utah</v>
      </c>
      <c r="P3851" s="19" t="str">
        <f>VLOOKUP(Coffee_data[[#This Row],[Area Code]],Location!$B$1:$E$157,3,FALSE)</f>
        <v>West</v>
      </c>
      <c r="Q3851" s="19" t="str">
        <f>VLOOKUP(Coffee_data[[#This Row],[Area Code]],Location!$B$1:$E$157,4,FALSE)</f>
        <v>Small Market</v>
      </c>
      <c r="R3851" s="56" t="str">
        <f>HLOOKUP(Coffee_data[[#This Row],[ProductId]],Product!$B$4:$O$7,2,FALSE)</f>
        <v>Regular</v>
      </c>
      <c r="S3851" s="56" t="str">
        <f>HLOOKUP(Coffee_data[[#This Row],[ProductId]],Product!$B$4:$O$7,3,FALSE)</f>
        <v>Espresso</v>
      </c>
      <c r="T3851" s="56" t="str">
        <f>HLOOKUP(Coffee_data[[#This Row],[ProductId]],Product!$B$4:$O$7,4,FALSE)</f>
        <v>Caffe Latte</v>
      </c>
    </row>
    <row r="3852" spans="1:20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39</v>
      </c>
      <c r="J3852">
        <v>90</v>
      </c>
      <c r="K3852">
        <v>151</v>
      </c>
      <c r="L3852">
        <v>831</v>
      </c>
      <c r="M3852">
        <v>11</v>
      </c>
      <c r="N3852" s="2">
        <v>42277</v>
      </c>
      <c r="O3852" s="19" t="str">
        <f>VLOOKUP(Coffee_data[[#This Row],[Area Code]],Location!$B$1:$E$157,2,FALSE)</f>
        <v>California</v>
      </c>
      <c r="P3852" s="19" t="str">
        <f>VLOOKUP(Coffee_data[[#This Row],[Area Code]],Location!$B$1:$E$157,3,FALSE)</f>
        <v>West</v>
      </c>
      <c r="Q3852" s="19" t="str">
        <f>VLOOKUP(Coffee_data[[#This Row],[Area Code]],Location!$B$1:$E$157,4,FALSE)</f>
        <v>Major Market</v>
      </c>
      <c r="R3852" s="56" t="str">
        <f>HLOOKUP(Coffee_data[[#This Row],[ProductId]],Product!$B$4:$O$7,2,FALSE)</f>
        <v>Regular</v>
      </c>
      <c r="S3852" s="56" t="str">
        <f>HLOOKUP(Coffee_data[[#This Row],[ProductId]],Product!$B$4:$O$7,3,FALSE)</f>
        <v>Tea</v>
      </c>
      <c r="T3852" s="56" t="str">
        <f>HLOOKUP(Coffee_data[[#This Row],[ProductId]],Product!$B$4:$O$7,4,FALSE)</f>
        <v>Darjeeling</v>
      </c>
    </row>
    <row r="3853" spans="1:20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42</v>
      </c>
      <c r="J3853">
        <v>50</v>
      </c>
      <c r="K3853">
        <v>80</v>
      </c>
      <c r="L3853">
        <v>626</v>
      </c>
      <c r="M3853">
        <v>12</v>
      </c>
      <c r="N3853" s="2">
        <v>42277</v>
      </c>
      <c r="O3853" s="19" t="str">
        <f>VLOOKUP(Coffee_data[[#This Row],[Area Code]],Location!$B$1:$E$157,2,FALSE)</f>
        <v>California</v>
      </c>
      <c r="P3853" s="19" t="str">
        <f>VLOOKUP(Coffee_data[[#This Row],[Area Code]],Location!$B$1:$E$157,3,FALSE)</f>
        <v>West</v>
      </c>
      <c r="Q3853" s="19" t="str">
        <f>VLOOKUP(Coffee_data[[#This Row],[Area Code]],Location!$B$1:$E$157,4,FALSE)</f>
        <v>Major Market</v>
      </c>
      <c r="R3853" s="56" t="str">
        <f>HLOOKUP(Coffee_data[[#This Row],[ProductId]],Product!$B$4:$O$7,2,FALSE)</f>
        <v>Regular</v>
      </c>
      <c r="S3853" s="56" t="str">
        <f>HLOOKUP(Coffee_data[[#This Row],[ProductId]],Product!$B$4:$O$7,3,FALSE)</f>
        <v>Tea</v>
      </c>
      <c r="T3853" s="56" t="str">
        <f>HLOOKUP(Coffee_data[[#This Row],[ProductId]],Product!$B$4:$O$7,4,FALSE)</f>
        <v>Earl Grey</v>
      </c>
    </row>
    <row r="3854" spans="1:20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93</v>
      </c>
      <c r="L3854">
        <v>510</v>
      </c>
      <c r="M3854">
        <v>13</v>
      </c>
      <c r="N3854" s="2">
        <v>42277</v>
      </c>
      <c r="O3854" s="19" t="str">
        <f>VLOOKUP(Coffee_data[[#This Row],[Area Code]],Location!$B$1:$E$157,2,FALSE)</f>
        <v>California</v>
      </c>
      <c r="P3854" s="19" t="str">
        <f>VLOOKUP(Coffee_data[[#This Row],[Area Code]],Location!$B$1:$E$157,3,FALSE)</f>
        <v>West</v>
      </c>
      <c r="Q3854" s="19" t="str">
        <f>VLOOKUP(Coffee_data[[#This Row],[Area Code]],Location!$B$1:$E$157,4,FALSE)</f>
        <v>Major Market</v>
      </c>
      <c r="R3854" s="56" t="str">
        <f>HLOOKUP(Coffee_data[[#This Row],[ProductId]],Product!$B$4:$O$7,2,FALSE)</f>
        <v>Regular</v>
      </c>
      <c r="S3854" s="56" t="str">
        <f>HLOOKUP(Coffee_data[[#This Row],[ProductId]],Product!$B$4:$O$7,3,FALSE)</f>
        <v>Tea</v>
      </c>
      <c r="T3854" s="56" t="str">
        <f>HLOOKUP(Coffee_data[[#This Row],[ProductId]],Product!$B$4:$O$7,4,FALSE)</f>
        <v>Green Tea</v>
      </c>
    </row>
    <row r="3855" spans="1:20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72</v>
      </c>
      <c r="J3855">
        <v>130</v>
      </c>
      <c r="K3855">
        <v>218</v>
      </c>
      <c r="L3855">
        <v>925</v>
      </c>
      <c r="M3855">
        <v>8</v>
      </c>
      <c r="N3855" s="2">
        <v>42277</v>
      </c>
      <c r="O3855" s="19" t="str">
        <f>VLOOKUP(Coffee_data[[#This Row],[Area Code]],Location!$B$1:$E$157,2,FALSE)</f>
        <v>California</v>
      </c>
      <c r="P3855" s="19" t="str">
        <f>VLOOKUP(Coffee_data[[#This Row],[Area Code]],Location!$B$1:$E$157,3,FALSE)</f>
        <v>West</v>
      </c>
      <c r="Q3855" s="19" t="str">
        <f>VLOOKUP(Coffee_data[[#This Row],[Area Code]],Location!$B$1:$E$157,4,FALSE)</f>
        <v>Major Market</v>
      </c>
      <c r="R3855" s="56" t="str">
        <f>HLOOKUP(Coffee_data[[#This Row],[ProductId]],Product!$B$4:$O$7,2,FALSE)</f>
        <v>Decaf</v>
      </c>
      <c r="S3855" s="56" t="str">
        <f>HLOOKUP(Coffee_data[[#This Row],[ProductId]],Product!$B$4:$O$7,3,FALSE)</f>
        <v>Herbal Tea</v>
      </c>
      <c r="T3855" s="56" t="str">
        <f>HLOOKUP(Coffee_data[[#This Row],[ProductId]],Product!$B$4:$O$7,4,FALSE)</f>
        <v>Chamomile</v>
      </c>
    </row>
    <row r="3856" spans="1:20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42277</v>
      </c>
      <c r="O3856" s="19" t="str">
        <f>VLOOKUP(Coffee_data[[#This Row],[Area Code]],Location!$B$1:$E$157,2,FALSE)</f>
        <v>California</v>
      </c>
      <c r="P3856" s="19" t="str">
        <f>VLOOKUP(Coffee_data[[#This Row],[Area Code]],Location!$B$1:$E$157,3,FALSE)</f>
        <v>West</v>
      </c>
      <c r="Q3856" s="19" t="str">
        <f>VLOOKUP(Coffee_data[[#This Row],[Area Code]],Location!$B$1:$E$157,4,FALSE)</f>
        <v>Major Market</v>
      </c>
      <c r="R3856" s="56" t="str">
        <f>HLOOKUP(Coffee_data[[#This Row],[ProductId]],Product!$B$4:$O$7,2,FALSE)</f>
        <v>Decaf</v>
      </c>
      <c r="S3856" s="56" t="str">
        <f>HLOOKUP(Coffee_data[[#This Row],[ProductId]],Product!$B$4:$O$7,3,FALSE)</f>
        <v>Herbal Tea</v>
      </c>
      <c r="T3856" s="56" t="str">
        <f>HLOOKUP(Coffee_data[[#This Row],[ProductId]],Product!$B$4:$O$7,4,FALSE)</f>
        <v>Lemon</v>
      </c>
    </row>
    <row r="3857" spans="1:20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70</v>
      </c>
      <c r="L3857">
        <v>530</v>
      </c>
      <c r="M3857">
        <v>10</v>
      </c>
      <c r="N3857" s="2">
        <v>42277</v>
      </c>
      <c r="O3857" s="19" t="str">
        <f>VLOOKUP(Coffee_data[[#This Row],[Area Code]],Location!$B$1:$E$157,2,FALSE)</f>
        <v>California</v>
      </c>
      <c r="P3857" s="19" t="str">
        <f>VLOOKUP(Coffee_data[[#This Row],[Area Code]],Location!$B$1:$E$157,3,FALSE)</f>
        <v>West</v>
      </c>
      <c r="Q3857" s="19" t="str">
        <f>VLOOKUP(Coffee_data[[#This Row],[Area Code]],Location!$B$1:$E$157,4,FALSE)</f>
        <v>Major Market</v>
      </c>
      <c r="R3857" s="56" t="str">
        <f>HLOOKUP(Coffee_data[[#This Row],[ProductId]],Product!$B$4:$O$7,2,FALSE)</f>
        <v>Decaf</v>
      </c>
      <c r="S3857" s="56" t="str">
        <f>HLOOKUP(Coffee_data[[#This Row],[ProductId]],Product!$B$4:$O$7,3,FALSE)</f>
        <v>Herbal Tea</v>
      </c>
      <c r="T3857" s="56" t="str">
        <f>HLOOKUP(Coffee_data[[#This Row],[ProductId]],Product!$B$4:$O$7,4,FALSE)</f>
        <v>Mint</v>
      </c>
    </row>
    <row r="3858" spans="1:20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275</v>
      </c>
      <c r="L3858">
        <v>805</v>
      </c>
      <c r="M3858">
        <v>5</v>
      </c>
      <c r="N3858" s="2">
        <v>42277</v>
      </c>
      <c r="O3858" s="19" t="str">
        <f>VLOOKUP(Coffee_data[[#This Row],[Area Code]],Location!$B$1:$E$157,2,FALSE)</f>
        <v>California</v>
      </c>
      <c r="P3858" s="19" t="str">
        <f>VLOOKUP(Coffee_data[[#This Row],[Area Code]],Location!$B$1:$E$157,3,FALSE)</f>
        <v>West</v>
      </c>
      <c r="Q3858" s="19" t="str">
        <f>VLOOKUP(Coffee_data[[#This Row],[Area Code]],Location!$B$1:$E$157,4,FALSE)</f>
        <v>Major Market</v>
      </c>
      <c r="R3858" s="56" t="str">
        <f>HLOOKUP(Coffee_data[[#This Row],[ProductId]],Product!$B$4:$O$7,2,FALSE)</f>
        <v>Regular</v>
      </c>
      <c r="S3858" s="56" t="str">
        <f>HLOOKUP(Coffee_data[[#This Row],[ProductId]],Product!$B$4:$O$7,3,FALSE)</f>
        <v>Espresso</v>
      </c>
      <c r="T3858" s="56" t="str">
        <f>HLOOKUP(Coffee_data[[#This Row],[ProductId]],Product!$B$4:$O$7,4,FALSE)</f>
        <v>Caffe Mocha</v>
      </c>
    </row>
    <row r="3859" spans="1:20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556</v>
      </c>
      <c r="L3859">
        <v>415</v>
      </c>
      <c r="M3859">
        <v>6</v>
      </c>
      <c r="N3859" s="2">
        <v>42277</v>
      </c>
      <c r="O3859" s="19" t="str">
        <f>VLOOKUP(Coffee_data[[#This Row],[Area Code]],Location!$B$1:$E$157,2,FALSE)</f>
        <v>California</v>
      </c>
      <c r="P3859" s="19" t="str">
        <f>VLOOKUP(Coffee_data[[#This Row],[Area Code]],Location!$B$1:$E$157,3,FALSE)</f>
        <v>West</v>
      </c>
      <c r="Q3859" s="19" t="str">
        <f>VLOOKUP(Coffee_data[[#This Row],[Area Code]],Location!$B$1:$E$157,4,FALSE)</f>
        <v>Major Market</v>
      </c>
      <c r="R3859" s="56" t="str">
        <f>HLOOKUP(Coffee_data[[#This Row],[ProductId]],Product!$B$4:$O$7,2,FALSE)</f>
        <v>Decaf</v>
      </c>
      <c r="S3859" s="56" t="str">
        <f>HLOOKUP(Coffee_data[[#This Row],[ProductId]],Product!$B$4:$O$7,3,FALSE)</f>
        <v>Espresso</v>
      </c>
      <c r="T3859" s="56" t="str">
        <f>HLOOKUP(Coffee_data[[#This Row],[ProductId]],Product!$B$4:$O$7,4,FALSE)</f>
        <v>Decaf Espresso</v>
      </c>
    </row>
    <row r="3860" spans="1:20" s="1" customFormat="1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179</v>
      </c>
      <c r="J3860" s="1">
        <v>-20</v>
      </c>
      <c r="K3860">
        <v>149</v>
      </c>
      <c r="L3860" s="1">
        <v>909</v>
      </c>
      <c r="M3860" s="1">
        <v>1</v>
      </c>
      <c r="N3860" s="3">
        <v>42277</v>
      </c>
      <c r="O3860" s="53" t="str">
        <f>VLOOKUP(Coffee_data[[#This Row],[Area Code]],Location!$B$1:$E$157,2,FALSE)</f>
        <v>California</v>
      </c>
      <c r="P3860" s="53" t="str">
        <f>VLOOKUP(Coffee_data[[#This Row],[Area Code]],Location!$B$1:$E$157,3,FALSE)</f>
        <v>West</v>
      </c>
      <c r="Q3860" s="53" t="str">
        <f>VLOOKUP(Coffee_data[[#This Row],[Area Code]],Location!$B$1:$E$157,4,FALSE)</f>
        <v>Major Market</v>
      </c>
      <c r="R3860" s="57" t="str">
        <f>HLOOKUP(Coffee_data[[#This Row],[ProductId]],Product!$B$4:$O$7,2,FALSE)</f>
        <v>Regular</v>
      </c>
      <c r="S3860" s="57" t="str">
        <f>HLOOKUP(Coffee_data[[#This Row],[ProductId]],Product!$B$4:$O$7,3,FALSE)</f>
        <v>Coffee</v>
      </c>
      <c r="T3860" s="57" t="str">
        <f>HLOOKUP(Coffee_data[[#This Row],[ProductId]],Product!$B$4:$O$7,4,FALSE)</f>
        <v>Amaretto</v>
      </c>
    </row>
    <row r="3861" spans="1:20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317</v>
      </c>
      <c r="J3861">
        <v>580</v>
      </c>
      <c r="K3861">
        <v>962</v>
      </c>
      <c r="L3861">
        <v>818</v>
      </c>
      <c r="M3861">
        <v>2</v>
      </c>
      <c r="N3861" s="2">
        <v>42277</v>
      </c>
      <c r="O3861" s="19" t="str">
        <f>VLOOKUP(Coffee_data[[#This Row],[Area Code]],Location!$B$1:$E$157,2,FALSE)</f>
        <v>California</v>
      </c>
      <c r="P3861" s="19" t="str">
        <f>VLOOKUP(Coffee_data[[#This Row],[Area Code]],Location!$B$1:$E$157,3,FALSE)</f>
        <v>West</v>
      </c>
      <c r="Q3861" s="19" t="str">
        <f>VLOOKUP(Coffee_data[[#This Row],[Area Code]],Location!$B$1:$E$157,4,FALSE)</f>
        <v>Major Market</v>
      </c>
      <c r="R3861" s="56" t="str">
        <f>HLOOKUP(Coffee_data[[#This Row],[ProductId]],Product!$B$4:$O$7,2,FALSE)</f>
        <v>Regular</v>
      </c>
      <c r="S3861" s="56" t="str">
        <f>HLOOKUP(Coffee_data[[#This Row],[ProductId]],Product!$B$4:$O$7,3,FALSE)</f>
        <v>Coffee</v>
      </c>
      <c r="T3861" s="56" t="str">
        <f>HLOOKUP(Coffee_data[[#This Row],[ProductId]],Product!$B$4:$O$7,4,FALSE)</f>
        <v>Columbian</v>
      </c>
    </row>
    <row r="3862" spans="1:20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187</v>
      </c>
      <c r="L3862">
        <v>650</v>
      </c>
      <c r="M3862">
        <v>3</v>
      </c>
      <c r="N3862" s="2">
        <v>42277</v>
      </c>
      <c r="O3862" s="19" t="str">
        <f>VLOOKUP(Coffee_data[[#This Row],[Area Code]],Location!$B$1:$E$157,2,FALSE)</f>
        <v>California</v>
      </c>
      <c r="P3862" s="19" t="str">
        <f>VLOOKUP(Coffee_data[[#This Row],[Area Code]],Location!$B$1:$E$157,3,FALSE)</f>
        <v>West</v>
      </c>
      <c r="Q3862" s="19" t="str">
        <f>VLOOKUP(Coffee_data[[#This Row],[Area Code]],Location!$B$1:$E$157,4,FALSE)</f>
        <v>Major Market</v>
      </c>
      <c r="R3862" s="56" t="str">
        <f>HLOOKUP(Coffee_data[[#This Row],[ProductId]],Product!$B$4:$O$7,2,FALSE)</f>
        <v>Decaf</v>
      </c>
      <c r="S3862" s="56" t="str">
        <f>HLOOKUP(Coffee_data[[#This Row],[ProductId]],Product!$B$4:$O$7,3,FALSE)</f>
        <v>Coffee</v>
      </c>
      <c r="T3862" s="56" t="str">
        <f>HLOOKUP(Coffee_data[[#This Row],[ProductId]],Product!$B$4:$O$7,4,FALSE)</f>
        <v>Decaf Irish Cream</v>
      </c>
    </row>
    <row r="3863" spans="1:20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426</v>
      </c>
      <c r="L3863">
        <v>714</v>
      </c>
      <c r="M3863">
        <v>4</v>
      </c>
      <c r="N3863" s="2">
        <v>42277</v>
      </c>
      <c r="O3863" s="19" t="str">
        <f>VLOOKUP(Coffee_data[[#This Row],[Area Code]],Location!$B$1:$E$157,2,FALSE)</f>
        <v>California</v>
      </c>
      <c r="P3863" s="19" t="str">
        <f>VLOOKUP(Coffee_data[[#This Row],[Area Code]],Location!$B$1:$E$157,3,FALSE)</f>
        <v>West</v>
      </c>
      <c r="Q3863" s="19" t="str">
        <f>VLOOKUP(Coffee_data[[#This Row],[Area Code]],Location!$B$1:$E$157,4,FALSE)</f>
        <v>Major Market</v>
      </c>
      <c r="R3863" s="56" t="str">
        <f>HLOOKUP(Coffee_data[[#This Row],[ProductId]],Product!$B$4:$O$7,2,FALSE)</f>
        <v>Regular</v>
      </c>
      <c r="S3863" s="56" t="str">
        <f>HLOOKUP(Coffee_data[[#This Row],[ProductId]],Product!$B$4:$O$7,3,FALSE)</f>
        <v>Espresso</v>
      </c>
      <c r="T3863" s="56" t="str">
        <f>HLOOKUP(Coffee_data[[#This Row],[ProductId]],Product!$B$4:$O$7,4,FALSE)</f>
        <v>Caffe Latte</v>
      </c>
    </row>
    <row r="3864" spans="1:20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42277</v>
      </c>
      <c r="O3864" s="19" t="str">
        <f>VLOOKUP(Coffee_data[[#This Row],[Area Code]],Location!$B$1:$E$157,2,FALSE)</f>
        <v>Nevada</v>
      </c>
      <c r="P3864" s="19" t="str">
        <f>VLOOKUP(Coffee_data[[#This Row],[Area Code]],Location!$B$1:$E$157,3,FALSE)</f>
        <v>West</v>
      </c>
      <c r="Q3864" s="19" t="str">
        <f>VLOOKUP(Coffee_data[[#This Row],[Area Code]],Location!$B$1:$E$157,4,FALSE)</f>
        <v>Small Market</v>
      </c>
      <c r="R3864" s="56" t="str">
        <f>HLOOKUP(Coffee_data[[#This Row],[ProductId]],Product!$B$4:$O$7,2,FALSE)</f>
        <v>Regular</v>
      </c>
      <c r="S3864" s="56" t="str">
        <f>HLOOKUP(Coffee_data[[#This Row],[ProductId]],Product!$B$4:$O$7,3,FALSE)</f>
        <v>Tea</v>
      </c>
      <c r="T3864" s="56" t="str">
        <f>HLOOKUP(Coffee_data[[#This Row],[ProductId]],Product!$B$4:$O$7,4,FALSE)</f>
        <v>Darjeeling</v>
      </c>
    </row>
    <row r="3865" spans="1:20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81</v>
      </c>
      <c r="J3865">
        <v>120</v>
      </c>
      <c r="K3865">
        <v>242</v>
      </c>
      <c r="L3865">
        <v>775</v>
      </c>
      <c r="M3865">
        <v>12</v>
      </c>
      <c r="N3865" s="2">
        <v>42277</v>
      </c>
      <c r="O3865" s="19" t="str">
        <f>VLOOKUP(Coffee_data[[#This Row],[Area Code]],Location!$B$1:$E$157,2,FALSE)</f>
        <v>Nevada</v>
      </c>
      <c r="P3865" s="19" t="str">
        <f>VLOOKUP(Coffee_data[[#This Row],[Area Code]],Location!$B$1:$E$157,3,FALSE)</f>
        <v>West</v>
      </c>
      <c r="Q3865" s="19" t="str">
        <f>VLOOKUP(Coffee_data[[#This Row],[Area Code]],Location!$B$1:$E$157,4,FALSE)</f>
        <v>Small Market</v>
      </c>
      <c r="R3865" s="56" t="str">
        <f>HLOOKUP(Coffee_data[[#This Row],[ProductId]],Product!$B$4:$O$7,2,FALSE)</f>
        <v>Regular</v>
      </c>
      <c r="S3865" s="56" t="str">
        <f>HLOOKUP(Coffee_data[[#This Row],[ProductId]],Product!$B$4:$O$7,3,FALSE)</f>
        <v>Tea</v>
      </c>
      <c r="T3865" s="56" t="str">
        <f>HLOOKUP(Coffee_data[[#This Row],[ProductId]],Product!$B$4:$O$7,4,FALSE)</f>
        <v>Earl Grey</v>
      </c>
    </row>
    <row r="3866" spans="1:20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-13</v>
      </c>
      <c r="L3866">
        <v>702</v>
      </c>
      <c r="M3866">
        <v>13</v>
      </c>
      <c r="N3866" s="2">
        <v>42277</v>
      </c>
      <c r="O3866" s="19" t="str">
        <f>VLOOKUP(Coffee_data[[#This Row],[Area Code]],Location!$B$1:$E$157,2,FALSE)</f>
        <v>Nevada</v>
      </c>
      <c r="P3866" s="19" t="str">
        <f>VLOOKUP(Coffee_data[[#This Row],[Area Code]],Location!$B$1:$E$157,3,FALSE)</f>
        <v>West</v>
      </c>
      <c r="Q3866" s="19" t="str">
        <f>VLOOKUP(Coffee_data[[#This Row],[Area Code]],Location!$B$1:$E$157,4,FALSE)</f>
        <v>Small Market</v>
      </c>
      <c r="R3866" s="56" t="str">
        <f>HLOOKUP(Coffee_data[[#This Row],[ProductId]],Product!$B$4:$O$7,2,FALSE)</f>
        <v>Regular</v>
      </c>
      <c r="S3866" s="56" t="str">
        <f>HLOOKUP(Coffee_data[[#This Row],[ProductId]],Product!$B$4:$O$7,3,FALSE)</f>
        <v>Tea</v>
      </c>
      <c r="T3866" s="56" t="str">
        <f>HLOOKUP(Coffee_data[[#This Row],[ProductId]],Product!$B$4:$O$7,4,FALSE)</f>
        <v>Green Tea</v>
      </c>
    </row>
    <row r="3867" spans="1:20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232</v>
      </c>
      <c r="L3867">
        <v>702</v>
      </c>
      <c r="M3867">
        <v>8</v>
      </c>
      <c r="N3867" s="2">
        <v>42277</v>
      </c>
      <c r="O3867" s="19" t="str">
        <f>VLOOKUP(Coffee_data[[#This Row],[Area Code]],Location!$B$1:$E$157,2,FALSE)</f>
        <v>Nevada</v>
      </c>
      <c r="P3867" s="19" t="str">
        <f>VLOOKUP(Coffee_data[[#This Row],[Area Code]],Location!$B$1:$E$157,3,FALSE)</f>
        <v>West</v>
      </c>
      <c r="Q3867" s="19" t="str">
        <f>VLOOKUP(Coffee_data[[#This Row],[Area Code]],Location!$B$1:$E$157,4,FALSE)</f>
        <v>Small Market</v>
      </c>
      <c r="R3867" s="56" t="str">
        <f>HLOOKUP(Coffee_data[[#This Row],[ProductId]],Product!$B$4:$O$7,2,FALSE)</f>
        <v>Decaf</v>
      </c>
      <c r="S3867" s="56" t="str">
        <f>HLOOKUP(Coffee_data[[#This Row],[ProductId]],Product!$B$4:$O$7,3,FALSE)</f>
        <v>Herbal Tea</v>
      </c>
      <c r="T3867" s="56" t="str">
        <f>HLOOKUP(Coffee_data[[#This Row],[ProductId]],Product!$B$4:$O$7,4,FALSE)</f>
        <v>Chamomile</v>
      </c>
    </row>
    <row r="3868" spans="1:20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107</v>
      </c>
      <c r="J3868">
        <v>170</v>
      </c>
      <c r="K3868">
        <v>299</v>
      </c>
      <c r="L3868">
        <v>775</v>
      </c>
      <c r="M3868">
        <v>9</v>
      </c>
      <c r="N3868" s="2">
        <v>42277</v>
      </c>
      <c r="O3868" s="19" t="str">
        <f>VLOOKUP(Coffee_data[[#This Row],[Area Code]],Location!$B$1:$E$157,2,FALSE)</f>
        <v>Nevada</v>
      </c>
      <c r="P3868" s="19" t="str">
        <f>VLOOKUP(Coffee_data[[#This Row],[Area Code]],Location!$B$1:$E$157,3,FALSE)</f>
        <v>West</v>
      </c>
      <c r="Q3868" s="19" t="str">
        <f>VLOOKUP(Coffee_data[[#This Row],[Area Code]],Location!$B$1:$E$157,4,FALSE)</f>
        <v>Small Market</v>
      </c>
      <c r="R3868" s="56" t="str">
        <f>HLOOKUP(Coffee_data[[#This Row],[ProductId]],Product!$B$4:$O$7,2,FALSE)</f>
        <v>Decaf</v>
      </c>
      <c r="S3868" s="56" t="str">
        <f>HLOOKUP(Coffee_data[[#This Row],[ProductId]],Product!$B$4:$O$7,3,FALSE)</f>
        <v>Herbal Tea</v>
      </c>
      <c r="T3868" s="56" t="str">
        <f>HLOOKUP(Coffee_data[[#This Row],[ProductId]],Product!$B$4:$O$7,4,FALSE)</f>
        <v>Lemon</v>
      </c>
    </row>
    <row r="3869" spans="1:20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42277</v>
      </c>
      <c r="O3869" s="19" t="str">
        <f>VLOOKUP(Coffee_data[[#This Row],[Area Code]],Location!$B$1:$E$157,2,FALSE)</f>
        <v>Nevada</v>
      </c>
      <c r="P3869" s="19" t="str">
        <f>VLOOKUP(Coffee_data[[#This Row],[Area Code]],Location!$B$1:$E$157,3,FALSE)</f>
        <v>West</v>
      </c>
      <c r="Q3869" s="19" t="str">
        <f>VLOOKUP(Coffee_data[[#This Row],[Area Code]],Location!$B$1:$E$157,4,FALSE)</f>
        <v>Small Market</v>
      </c>
      <c r="R3869" s="56" t="str">
        <f>HLOOKUP(Coffee_data[[#This Row],[ProductId]],Product!$B$4:$O$7,2,FALSE)</f>
        <v>Decaf</v>
      </c>
      <c r="S3869" s="56" t="str">
        <f>HLOOKUP(Coffee_data[[#This Row],[ProductId]],Product!$B$4:$O$7,3,FALSE)</f>
        <v>Herbal Tea</v>
      </c>
      <c r="T3869" s="56" t="str">
        <f>HLOOKUP(Coffee_data[[#This Row],[ProductId]],Product!$B$4:$O$7,4,FALSE)</f>
        <v>Mint</v>
      </c>
    </row>
    <row r="3870" spans="1:20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42277</v>
      </c>
      <c r="O3870" s="19" t="str">
        <f>VLOOKUP(Coffee_data[[#This Row],[Area Code]],Location!$B$1:$E$157,2,FALSE)</f>
        <v>Nevada</v>
      </c>
      <c r="P3870" s="19" t="str">
        <f>VLOOKUP(Coffee_data[[#This Row],[Area Code]],Location!$B$1:$E$157,3,FALSE)</f>
        <v>West</v>
      </c>
      <c r="Q3870" s="19" t="str">
        <f>VLOOKUP(Coffee_data[[#This Row],[Area Code]],Location!$B$1:$E$157,4,FALSE)</f>
        <v>Small Market</v>
      </c>
      <c r="R3870" s="56" t="str">
        <f>HLOOKUP(Coffee_data[[#This Row],[ProductId]],Product!$B$4:$O$7,2,FALSE)</f>
        <v>Regular</v>
      </c>
      <c r="S3870" s="56" t="str">
        <f>HLOOKUP(Coffee_data[[#This Row],[ProductId]],Product!$B$4:$O$7,3,FALSE)</f>
        <v>Espresso</v>
      </c>
      <c r="T3870" s="56" t="str">
        <f>HLOOKUP(Coffee_data[[#This Row],[ProductId]],Product!$B$4:$O$7,4,FALSE)</f>
        <v>Caffe Mocha</v>
      </c>
    </row>
    <row r="3871" spans="1:20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34</v>
      </c>
      <c r="L3871">
        <v>775</v>
      </c>
      <c r="M3871">
        <v>6</v>
      </c>
      <c r="N3871" s="2">
        <v>42277</v>
      </c>
      <c r="O3871" s="19" t="str">
        <f>VLOOKUP(Coffee_data[[#This Row],[Area Code]],Location!$B$1:$E$157,2,FALSE)</f>
        <v>Nevada</v>
      </c>
      <c r="P3871" s="19" t="str">
        <f>VLOOKUP(Coffee_data[[#This Row],[Area Code]],Location!$B$1:$E$157,3,FALSE)</f>
        <v>West</v>
      </c>
      <c r="Q3871" s="19" t="str">
        <f>VLOOKUP(Coffee_data[[#This Row],[Area Code]],Location!$B$1:$E$157,4,FALSE)</f>
        <v>Small Market</v>
      </c>
      <c r="R3871" s="56" t="str">
        <f>HLOOKUP(Coffee_data[[#This Row],[ProductId]],Product!$B$4:$O$7,2,FALSE)</f>
        <v>Decaf</v>
      </c>
      <c r="S3871" s="56" t="str">
        <f>HLOOKUP(Coffee_data[[#This Row],[ProductId]],Product!$B$4:$O$7,3,FALSE)</f>
        <v>Espresso</v>
      </c>
      <c r="T3871" s="56" t="str">
        <f>HLOOKUP(Coffee_data[[#This Row],[ProductId]],Product!$B$4:$O$7,4,FALSE)</f>
        <v>Decaf Espresso</v>
      </c>
    </row>
    <row r="3872" spans="1:20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98</v>
      </c>
      <c r="L3872">
        <v>702</v>
      </c>
      <c r="M3872">
        <v>2</v>
      </c>
      <c r="N3872" s="2">
        <v>42277</v>
      </c>
      <c r="O3872" s="19" t="str">
        <f>VLOOKUP(Coffee_data[[#This Row],[Area Code]],Location!$B$1:$E$157,2,FALSE)</f>
        <v>Nevada</v>
      </c>
      <c r="P3872" s="19" t="str">
        <f>VLOOKUP(Coffee_data[[#This Row],[Area Code]],Location!$B$1:$E$157,3,FALSE)</f>
        <v>West</v>
      </c>
      <c r="Q3872" s="19" t="str">
        <f>VLOOKUP(Coffee_data[[#This Row],[Area Code]],Location!$B$1:$E$157,4,FALSE)</f>
        <v>Small Market</v>
      </c>
      <c r="R3872" s="56" t="str">
        <f>HLOOKUP(Coffee_data[[#This Row],[ProductId]],Product!$B$4:$O$7,2,FALSE)</f>
        <v>Regular</v>
      </c>
      <c r="S3872" s="56" t="str">
        <f>HLOOKUP(Coffee_data[[#This Row],[ProductId]],Product!$B$4:$O$7,3,FALSE)</f>
        <v>Coffee</v>
      </c>
      <c r="T3872" s="56" t="str">
        <f>HLOOKUP(Coffee_data[[#This Row],[ProductId]],Product!$B$4:$O$7,4,FALSE)</f>
        <v>Columbian</v>
      </c>
    </row>
    <row r="3873" spans="1:20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27</v>
      </c>
      <c r="J3873">
        <v>60</v>
      </c>
      <c r="K3873">
        <v>90</v>
      </c>
      <c r="L3873">
        <v>775</v>
      </c>
      <c r="M3873">
        <v>3</v>
      </c>
      <c r="N3873" s="2">
        <v>42277</v>
      </c>
      <c r="O3873" s="19" t="str">
        <f>VLOOKUP(Coffee_data[[#This Row],[Area Code]],Location!$B$1:$E$157,2,FALSE)</f>
        <v>Nevada</v>
      </c>
      <c r="P3873" s="19" t="str">
        <f>VLOOKUP(Coffee_data[[#This Row],[Area Code]],Location!$B$1:$E$157,3,FALSE)</f>
        <v>West</v>
      </c>
      <c r="Q3873" s="19" t="str">
        <f>VLOOKUP(Coffee_data[[#This Row],[Area Code]],Location!$B$1:$E$157,4,FALSE)</f>
        <v>Small Market</v>
      </c>
      <c r="R3873" s="56" t="str">
        <f>HLOOKUP(Coffee_data[[#This Row],[ProductId]],Product!$B$4:$O$7,2,FALSE)</f>
        <v>Decaf</v>
      </c>
      <c r="S3873" s="56" t="str">
        <f>HLOOKUP(Coffee_data[[#This Row],[ProductId]],Product!$B$4:$O$7,3,FALSE)</f>
        <v>Coffee</v>
      </c>
      <c r="T3873" s="56" t="str">
        <f>HLOOKUP(Coffee_data[[#This Row],[ProductId]],Product!$B$4:$O$7,4,FALSE)</f>
        <v>Decaf Irish Cream</v>
      </c>
    </row>
    <row r="3874" spans="1:20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34</v>
      </c>
      <c r="L3874">
        <v>702</v>
      </c>
      <c r="M3874">
        <v>4</v>
      </c>
      <c r="N3874" s="2">
        <v>42277</v>
      </c>
      <c r="O3874" s="19" t="str">
        <f>VLOOKUP(Coffee_data[[#This Row],[Area Code]],Location!$B$1:$E$157,2,FALSE)</f>
        <v>Nevada</v>
      </c>
      <c r="P3874" s="19" t="str">
        <f>VLOOKUP(Coffee_data[[#This Row],[Area Code]],Location!$B$1:$E$157,3,FALSE)</f>
        <v>West</v>
      </c>
      <c r="Q3874" s="19" t="str">
        <f>VLOOKUP(Coffee_data[[#This Row],[Area Code]],Location!$B$1:$E$157,4,FALSE)</f>
        <v>Small Market</v>
      </c>
      <c r="R3874" s="56" t="str">
        <f>HLOOKUP(Coffee_data[[#This Row],[ProductId]],Product!$B$4:$O$7,2,FALSE)</f>
        <v>Regular</v>
      </c>
      <c r="S3874" s="56" t="str">
        <f>HLOOKUP(Coffee_data[[#This Row],[ProductId]],Product!$B$4:$O$7,3,FALSE)</f>
        <v>Espresso</v>
      </c>
      <c r="T3874" s="56" t="str">
        <f>HLOOKUP(Coffee_data[[#This Row],[ProductId]],Product!$B$4:$O$7,4,FALSE)</f>
        <v>Caffe Latte</v>
      </c>
    </row>
    <row r="3875" spans="1:20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42277</v>
      </c>
      <c r="O3875" s="19" t="str">
        <f>VLOOKUP(Coffee_data[[#This Row],[Area Code]],Location!$B$1:$E$157,2,FALSE)</f>
        <v>Oregon</v>
      </c>
      <c r="P3875" s="19" t="str">
        <f>VLOOKUP(Coffee_data[[#This Row],[Area Code]],Location!$B$1:$E$157,3,FALSE)</f>
        <v>West</v>
      </c>
      <c r="Q3875" s="19" t="str">
        <f>VLOOKUP(Coffee_data[[#This Row],[Area Code]],Location!$B$1:$E$157,4,FALSE)</f>
        <v>Small Market</v>
      </c>
      <c r="R3875" s="56" t="str">
        <f>HLOOKUP(Coffee_data[[#This Row],[ProductId]],Product!$B$4:$O$7,2,FALSE)</f>
        <v>Regular</v>
      </c>
      <c r="S3875" s="56" t="str">
        <f>HLOOKUP(Coffee_data[[#This Row],[ProductId]],Product!$B$4:$O$7,3,FALSE)</f>
        <v>Tea</v>
      </c>
      <c r="T3875" s="56" t="str">
        <f>HLOOKUP(Coffee_data[[#This Row],[ProductId]],Product!$B$4:$O$7,4,FALSE)</f>
        <v>Darjeeling</v>
      </c>
    </row>
    <row r="3876" spans="1:20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42</v>
      </c>
      <c r="J3876">
        <v>60</v>
      </c>
      <c r="K3876">
        <v>102</v>
      </c>
      <c r="L3876">
        <v>503</v>
      </c>
      <c r="M3876">
        <v>12</v>
      </c>
      <c r="N3876" s="2">
        <v>42277</v>
      </c>
      <c r="O3876" s="19" t="str">
        <f>VLOOKUP(Coffee_data[[#This Row],[Area Code]],Location!$B$1:$E$157,2,FALSE)</f>
        <v>Oregon</v>
      </c>
      <c r="P3876" s="19" t="str">
        <f>VLOOKUP(Coffee_data[[#This Row],[Area Code]],Location!$B$1:$E$157,3,FALSE)</f>
        <v>West</v>
      </c>
      <c r="Q3876" s="19" t="str">
        <f>VLOOKUP(Coffee_data[[#This Row],[Area Code]],Location!$B$1:$E$157,4,FALSE)</f>
        <v>Small Market</v>
      </c>
      <c r="R3876" s="56" t="str">
        <f>HLOOKUP(Coffee_data[[#This Row],[ProductId]],Product!$B$4:$O$7,2,FALSE)</f>
        <v>Regular</v>
      </c>
      <c r="S3876" s="56" t="str">
        <f>HLOOKUP(Coffee_data[[#This Row],[ProductId]],Product!$B$4:$O$7,3,FALSE)</f>
        <v>Tea</v>
      </c>
      <c r="T3876" s="56" t="str">
        <f>HLOOKUP(Coffee_data[[#This Row],[ProductId]],Product!$B$4:$O$7,4,FALSE)</f>
        <v>Earl Grey</v>
      </c>
    </row>
    <row r="3877" spans="1:20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53</v>
      </c>
      <c r="J3877">
        <v>60</v>
      </c>
      <c r="K3877">
        <v>113</v>
      </c>
      <c r="L3877">
        <v>541</v>
      </c>
      <c r="M3877">
        <v>13</v>
      </c>
      <c r="N3877" s="2">
        <v>42277</v>
      </c>
      <c r="O3877" s="19" t="str">
        <f>VLOOKUP(Coffee_data[[#This Row],[Area Code]],Location!$B$1:$E$157,2,FALSE)</f>
        <v>Oregon</v>
      </c>
      <c r="P3877" s="19" t="str">
        <f>VLOOKUP(Coffee_data[[#This Row],[Area Code]],Location!$B$1:$E$157,3,FALSE)</f>
        <v>West</v>
      </c>
      <c r="Q3877" s="19" t="str">
        <f>VLOOKUP(Coffee_data[[#This Row],[Area Code]],Location!$B$1:$E$157,4,FALSE)</f>
        <v>Small Market</v>
      </c>
      <c r="R3877" s="56" t="str">
        <f>HLOOKUP(Coffee_data[[#This Row],[ProductId]],Product!$B$4:$O$7,2,FALSE)</f>
        <v>Regular</v>
      </c>
      <c r="S3877" s="56" t="str">
        <f>HLOOKUP(Coffee_data[[#This Row],[ProductId]],Product!$B$4:$O$7,3,FALSE)</f>
        <v>Tea</v>
      </c>
      <c r="T3877" s="56" t="str">
        <f>HLOOKUP(Coffee_data[[#This Row],[ProductId]],Product!$B$4:$O$7,4,FALSE)</f>
        <v>Green Tea</v>
      </c>
    </row>
    <row r="3878" spans="1:20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42277</v>
      </c>
      <c r="O3878" s="19" t="str">
        <f>VLOOKUP(Coffee_data[[#This Row],[Area Code]],Location!$B$1:$E$157,2,FALSE)</f>
        <v>Oregon</v>
      </c>
      <c r="P3878" s="19" t="str">
        <f>VLOOKUP(Coffee_data[[#This Row],[Area Code]],Location!$B$1:$E$157,3,FALSE)</f>
        <v>West</v>
      </c>
      <c r="Q3878" s="19" t="str">
        <f>VLOOKUP(Coffee_data[[#This Row],[Area Code]],Location!$B$1:$E$157,4,FALSE)</f>
        <v>Small Market</v>
      </c>
      <c r="R3878" s="56" t="str">
        <f>HLOOKUP(Coffee_data[[#This Row],[ProductId]],Product!$B$4:$O$7,2,FALSE)</f>
        <v>Decaf</v>
      </c>
      <c r="S3878" s="56" t="str">
        <f>HLOOKUP(Coffee_data[[#This Row],[ProductId]],Product!$B$4:$O$7,3,FALSE)</f>
        <v>Herbal Tea</v>
      </c>
      <c r="T3878" s="56" t="str">
        <f>HLOOKUP(Coffee_data[[#This Row],[ProductId]],Product!$B$4:$O$7,4,FALSE)</f>
        <v>Chamomile</v>
      </c>
    </row>
    <row r="3879" spans="1:20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69</v>
      </c>
      <c r="J3879">
        <v>100</v>
      </c>
      <c r="K3879">
        <v>151</v>
      </c>
      <c r="L3879">
        <v>541</v>
      </c>
      <c r="M3879">
        <v>9</v>
      </c>
      <c r="N3879" s="2">
        <v>42277</v>
      </c>
      <c r="O3879" s="19" t="str">
        <f>VLOOKUP(Coffee_data[[#This Row],[Area Code]],Location!$B$1:$E$157,2,FALSE)</f>
        <v>Oregon</v>
      </c>
      <c r="P3879" s="19" t="str">
        <f>VLOOKUP(Coffee_data[[#This Row],[Area Code]],Location!$B$1:$E$157,3,FALSE)</f>
        <v>West</v>
      </c>
      <c r="Q3879" s="19" t="str">
        <f>VLOOKUP(Coffee_data[[#This Row],[Area Code]],Location!$B$1:$E$157,4,FALSE)</f>
        <v>Small Market</v>
      </c>
      <c r="R3879" s="56" t="str">
        <f>HLOOKUP(Coffee_data[[#This Row],[ProductId]],Product!$B$4:$O$7,2,FALSE)</f>
        <v>Decaf</v>
      </c>
      <c r="S3879" s="56" t="str">
        <f>HLOOKUP(Coffee_data[[#This Row],[ProductId]],Product!$B$4:$O$7,3,FALSE)</f>
        <v>Herbal Tea</v>
      </c>
      <c r="T3879" s="56" t="str">
        <f>HLOOKUP(Coffee_data[[#This Row],[ProductId]],Product!$B$4:$O$7,4,FALSE)</f>
        <v>Lemon</v>
      </c>
    </row>
    <row r="3880" spans="1:20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96</v>
      </c>
      <c r="L3880">
        <v>971</v>
      </c>
      <c r="M3880">
        <v>4</v>
      </c>
      <c r="N3880" s="2">
        <v>42277</v>
      </c>
      <c r="O3880" s="19" t="str">
        <f>VLOOKUP(Coffee_data[[#This Row],[Area Code]],Location!$B$1:$E$157,2,FALSE)</f>
        <v>Oregon</v>
      </c>
      <c r="P3880" s="19" t="str">
        <f>VLOOKUP(Coffee_data[[#This Row],[Area Code]],Location!$B$1:$E$157,3,FALSE)</f>
        <v>West</v>
      </c>
      <c r="Q3880" s="19" t="str">
        <f>VLOOKUP(Coffee_data[[#This Row],[Area Code]],Location!$B$1:$E$157,4,FALSE)</f>
        <v>Small Market</v>
      </c>
      <c r="R3880" s="56" t="str">
        <f>HLOOKUP(Coffee_data[[#This Row],[ProductId]],Product!$B$4:$O$7,2,FALSE)</f>
        <v>Regular</v>
      </c>
      <c r="S3880" s="56" t="str">
        <f>HLOOKUP(Coffee_data[[#This Row],[ProductId]],Product!$B$4:$O$7,3,FALSE)</f>
        <v>Espresso</v>
      </c>
      <c r="T3880" s="56" t="str">
        <f>HLOOKUP(Coffee_data[[#This Row],[ProductId]],Product!$B$4:$O$7,4,FALSE)</f>
        <v>Caffe Latte</v>
      </c>
    </row>
    <row r="3881" spans="1:20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35</v>
      </c>
      <c r="J3881">
        <v>70</v>
      </c>
      <c r="K3881">
        <v>95</v>
      </c>
      <c r="L3881">
        <v>541</v>
      </c>
      <c r="M3881">
        <v>5</v>
      </c>
      <c r="N3881" s="2">
        <v>42277</v>
      </c>
      <c r="O3881" s="19" t="str">
        <f>VLOOKUP(Coffee_data[[#This Row],[Area Code]],Location!$B$1:$E$157,2,FALSE)</f>
        <v>Oregon</v>
      </c>
      <c r="P3881" s="19" t="str">
        <f>VLOOKUP(Coffee_data[[#This Row],[Area Code]],Location!$B$1:$E$157,3,FALSE)</f>
        <v>West</v>
      </c>
      <c r="Q3881" s="19" t="str">
        <f>VLOOKUP(Coffee_data[[#This Row],[Area Code]],Location!$B$1:$E$157,4,FALSE)</f>
        <v>Small Market</v>
      </c>
      <c r="R3881" s="56" t="str">
        <f>HLOOKUP(Coffee_data[[#This Row],[ProductId]],Product!$B$4:$O$7,2,FALSE)</f>
        <v>Regular</v>
      </c>
      <c r="S3881" s="56" t="str">
        <f>HLOOKUP(Coffee_data[[#This Row],[ProductId]],Product!$B$4:$O$7,3,FALSE)</f>
        <v>Espresso</v>
      </c>
      <c r="T3881" s="56" t="str">
        <f>HLOOKUP(Coffee_data[[#This Row],[ProductId]],Product!$B$4:$O$7,4,FALSE)</f>
        <v>Caffe Mocha</v>
      </c>
    </row>
    <row r="3882" spans="1:20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42277</v>
      </c>
      <c r="O3882" s="19" t="str">
        <f>VLOOKUP(Coffee_data[[#This Row],[Area Code]],Location!$B$1:$E$157,2,FALSE)</f>
        <v>Oregon</v>
      </c>
      <c r="P3882" s="19" t="str">
        <f>VLOOKUP(Coffee_data[[#This Row],[Area Code]],Location!$B$1:$E$157,3,FALSE)</f>
        <v>West</v>
      </c>
      <c r="Q3882" s="19" t="str">
        <f>VLOOKUP(Coffee_data[[#This Row],[Area Code]],Location!$B$1:$E$157,4,FALSE)</f>
        <v>Small Market</v>
      </c>
      <c r="R3882" s="56" t="str">
        <f>HLOOKUP(Coffee_data[[#This Row],[ProductId]],Product!$B$4:$O$7,2,FALSE)</f>
        <v>Decaf</v>
      </c>
      <c r="S3882" s="56" t="str">
        <f>HLOOKUP(Coffee_data[[#This Row],[ProductId]],Product!$B$4:$O$7,3,FALSE)</f>
        <v>Espresso</v>
      </c>
      <c r="T3882" s="56" t="str">
        <f>HLOOKUP(Coffee_data[[#This Row],[ProductId]],Product!$B$4:$O$7,4,FALSE)</f>
        <v>Decaf Espresso</v>
      </c>
    </row>
    <row r="3883" spans="1:20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169</v>
      </c>
      <c r="L3883">
        <v>503</v>
      </c>
      <c r="M3883">
        <v>1</v>
      </c>
      <c r="N3883" s="2">
        <v>42277</v>
      </c>
      <c r="O3883" s="19" t="str">
        <f>VLOOKUP(Coffee_data[[#This Row],[Area Code]],Location!$B$1:$E$157,2,FALSE)</f>
        <v>Oregon</v>
      </c>
      <c r="P3883" s="19" t="str">
        <f>VLOOKUP(Coffee_data[[#This Row],[Area Code]],Location!$B$1:$E$157,3,FALSE)</f>
        <v>West</v>
      </c>
      <c r="Q3883" s="19" t="str">
        <f>VLOOKUP(Coffee_data[[#This Row],[Area Code]],Location!$B$1:$E$157,4,FALSE)</f>
        <v>Small Market</v>
      </c>
      <c r="R3883" s="56" t="str">
        <f>HLOOKUP(Coffee_data[[#This Row],[ProductId]],Product!$B$4:$O$7,2,FALSE)</f>
        <v>Regular</v>
      </c>
      <c r="S3883" s="56" t="str">
        <f>HLOOKUP(Coffee_data[[#This Row],[ProductId]],Product!$B$4:$O$7,3,FALSE)</f>
        <v>Coffee</v>
      </c>
      <c r="T3883" s="56" t="str">
        <f>HLOOKUP(Coffee_data[[#This Row],[ProductId]],Product!$B$4:$O$7,4,FALSE)</f>
        <v>Amaretto</v>
      </c>
    </row>
    <row r="3884" spans="1:20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78</v>
      </c>
      <c r="J3884">
        <v>130</v>
      </c>
      <c r="K3884">
        <v>212</v>
      </c>
      <c r="L3884">
        <v>503</v>
      </c>
      <c r="M3884">
        <v>2</v>
      </c>
      <c r="N3884" s="2">
        <v>42277</v>
      </c>
      <c r="O3884" s="19" t="str">
        <f>VLOOKUP(Coffee_data[[#This Row],[Area Code]],Location!$B$1:$E$157,2,FALSE)</f>
        <v>Oregon</v>
      </c>
      <c r="P3884" s="19" t="str">
        <f>VLOOKUP(Coffee_data[[#This Row],[Area Code]],Location!$B$1:$E$157,3,FALSE)</f>
        <v>West</v>
      </c>
      <c r="Q3884" s="19" t="str">
        <f>VLOOKUP(Coffee_data[[#This Row],[Area Code]],Location!$B$1:$E$157,4,FALSE)</f>
        <v>Small Market</v>
      </c>
      <c r="R3884" s="56" t="str">
        <f>HLOOKUP(Coffee_data[[#This Row],[ProductId]],Product!$B$4:$O$7,2,FALSE)</f>
        <v>Regular</v>
      </c>
      <c r="S3884" s="56" t="str">
        <f>HLOOKUP(Coffee_data[[#This Row],[ProductId]],Product!$B$4:$O$7,3,FALSE)</f>
        <v>Coffee</v>
      </c>
      <c r="T3884" s="56" t="str">
        <f>HLOOKUP(Coffee_data[[#This Row],[ProductId]],Product!$B$4:$O$7,4,FALSE)</f>
        <v>Columbian</v>
      </c>
    </row>
    <row r="3885" spans="1:20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53</v>
      </c>
      <c r="J3885">
        <v>100</v>
      </c>
      <c r="K3885">
        <v>150</v>
      </c>
      <c r="L3885">
        <v>971</v>
      </c>
      <c r="M3885">
        <v>3</v>
      </c>
      <c r="N3885" s="2">
        <v>42277</v>
      </c>
      <c r="O3885" s="19" t="str">
        <f>VLOOKUP(Coffee_data[[#This Row],[Area Code]],Location!$B$1:$E$157,2,FALSE)</f>
        <v>Oregon</v>
      </c>
      <c r="P3885" s="19" t="str">
        <f>VLOOKUP(Coffee_data[[#This Row],[Area Code]],Location!$B$1:$E$157,3,FALSE)</f>
        <v>West</v>
      </c>
      <c r="Q3885" s="19" t="str">
        <f>VLOOKUP(Coffee_data[[#This Row],[Area Code]],Location!$B$1:$E$157,4,FALSE)</f>
        <v>Small Market</v>
      </c>
      <c r="R3885" s="56" t="str">
        <f>HLOOKUP(Coffee_data[[#This Row],[ProductId]],Product!$B$4:$O$7,2,FALSE)</f>
        <v>Decaf</v>
      </c>
      <c r="S3885" s="56" t="str">
        <f>HLOOKUP(Coffee_data[[#This Row],[ProductId]],Product!$B$4:$O$7,3,FALSE)</f>
        <v>Coffee</v>
      </c>
      <c r="T3885" s="56" t="str">
        <f>HLOOKUP(Coffee_data[[#This Row],[ProductId]],Product!$B$4:$O$7,4,FALSE)</f>
        <v>Decaf Irish Cream</v>
      </c>
    </row>
    <row r="3886" spans="1:20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81</v>
      </c>
      <c r="L3886">
        <v>425</v>
      </c>
      <c r="M3886">
        <v>11</v>
      </c>
      <c r="N3886" s="2">
        <v>42277</v>
      </c>
      <c r="O3886" s="19" t="str">
        <f>VLOOKUP(Coffee_data[[#This Row],[Area Code]],Location!$B$1:$E$157,2,FALSE)</f>
        <v>Washington</v>
      </c>
      <c r="P3886" s="19" t="str">
        <f>VLOOKUP(Coffee_data[[#This Row],[Area Code]],Location!$B$1:$E$157,3,FALSE)</f>
        <v>West</v>
      </c>
      <c r="Q3886" s="19" t="str">
        <f>VLOOKUP(Coffee_data[[#This Row],[Area Code]],Location!$B$1:$E$157,4,FALSE)</f>
        <v>Small Market</v>
      </c>
      <c r="R3886" s="56" t="str">
        <f>HLOOKUP(Coffee_data[[#This Row],[ProductId]],Product!$B$4:$O$7,2,FALSE)</f>
        <v>Regular</v>
      </c>
      <c r="S3886" s="56" t="str">
        <f>HLOOKUP(Coffee_data[[#This Row],[ProductId]],Product!$B$4:$O$7,3,FALSE)</f>
        <v>Tea</v>
      </c>
      <c r="T3886" s="56" t="str">
        <f>HLOOKUP(Coffee_data[[#This Row],[ProductId]],Product!$B$4:$O$7,4,FALSE)</f>
        <v>Darjeeling</v>
      </c>
    </row>
    <row r="3887" spans="1:20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62</v>
      </c>
      <c r="L3887">
        <v>509</v>
      </c>
      <c r="M3887">
        <v>12</v>
      </c>
      <c r="N3887" s="2">
        <v>42277</v>
      </c>
      <c r="O3887" s="19" t="str">
        <f>VLOOKUP(Coffee_data[[#This Row],[Area Code]],Location!$B$1:$E$157,2,FALSE)</f>
        <v>Washington</v>
      </c>
      <c r="P3887" s="19" t="str">
        <f>VLOOKUP(Coffee_data[[#This Row],[Area Code]],Location!$B$1:$E$157,3,FALSE)</f>
        <v>West</v>
      </c>
      <c r="Q3887" s="19" t="str">
        <f>VLOOKUP(Coffee_data[[#This Row],[Area Code]],Location!$B$1:$E$157,4,FALSE)</f>
        <v>Small Market</v>
      </c>
      <c r="R3887" s="56" t="str">
        <f>HLOOKUP(Coffee_data[[#This Row],[ProductId]],Product!$B$4:$O$7,2,FALSE)</f>
        <v>Regular</v>
      </c>
      <c r="S3887" s="56" t="str">
        <f>HLOOKUP(Coffee_data[[#This Row],[ProductId]],Product!$B$4:$O$7,3,FALSE)</f>
        <v>Tea</v>
      </c>
      <c r="T3887" s="56" t="str">
        <f>HLOOKUP(Coffee_data[[#This Row],[ProductId]],Product!$B$4:$O$7,4,FALSE)</f>
        <v>Earl Grey</v>
      </c>
    </row>
    <row r="3888" spans="1:20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73</v>
      </c>
      <c r="L3888">
        <v>206</v>
      </c>
      <c r="M3888">
        <v>13</v>
      </c>
      <c r="N3888" s="2">
        <v>42277</v>
      </c>
      <c r="O3888" s="19" t="str">
        <f>VLOOKUP(Coffee_data[[#This Row],[Area Code]],Location!$B$1:$E$157,2,FALSE)</f>
        <v>Washington</v>
      </c>
      <c r="P3888" s="19" t="str">
        <f>VLOOKUP(Coffee_data[[#This Row],[Area Code]],Location!$B$1:$E$157,3,FALSE)</f>
        <v>West</v>
      </c>
      <c r="Q3888" s="19" t="str">
        <f>VLOOKUP(Coffee_data[[#This Row],[Area Code]],Location!$B$1:$E$157,4,FALSE)</f>
        <v>Small Market</v>
      </c>
      <c r="R3888" s="56" t="str">
        <f>HLOOKUP(Coffee_data[[#This Row],[ProductId]],Product!$B$4:$O$7,2,FALSE)</f>
        <v>Regular</v>
      </c>
      <c r="S3888" s="56" t="str">
        <f>HLOOKUP(Coffee_data[[#This Row],[ProductId]],Product!$B$4:$O$7,3,FALSE)</f>
        <v>Tea</v>
      </c>
      <c r="T3888" s="56" t="str">
        <f>HLOOKUP(Coffee_data[[#This Row],[ProductId]],Product!$B$4:$O$7,4,FALSE)</f>
        <v>Green Tea</v>
      </c>
    </row>
    <row r="3889" spans="1:20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42277</v>
      </c>
      <c r="O3889" s="19" t="str">
        <f>VLOOKUP(Coffee_data[[#This Row],[Area Code]],Location!$B$1:$E$157,2,FALSE)</f>
        <v>Washington</v>
      </c>
      <c r="P3889" s="19" t="str">
        <f>VLOOKUP(Coffee_data[[#This Row],[Area Code]],Location!$B$1:$E$157,3,FALSE)</f>
        <v>West</v>
      </c>
      <c r="Q3889" s="19" t="str">
        <f>VLOOKUP(Coffee_data[[#This Row],[Area Code]],Location!$B$1:$E$157,4,FALSE)</f>
        <v>Small Market</v>
      </c>
      <c r="R3889" s="56" t="str">
        <f>HLOOKUP(Coffee_data[[#This Row],[ProductId]],Product!$B$4:$O$7,2,FALSE)</f>
        <v>Decaf</v>
      </c>
      <c r="S3889" s="56" t="str">
        <f>HLOOKUP(Coffee_data[[#This Row],[ProductId]],Product!$B$4:$O$7,3,FALSE)</f>
        <v>Herbal Tea</v>
      </c>
      <c r="T3889" s="56" t="str">
        <f>HLOOKUP(Coffee_data[[#This Row],[ProductId]],Product!$B$4:$O$7,4,FALSE)</f>
        <v>Chamomile</v>
      </c>
    </row>
    <row r="3890" spans="1:20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39</v>
      </c>
      <c r="J3890">
        <v>60</v>
      </c>
      <c r="K3890">
        <v>90</v>
      </c>
      <c r="L3890">
        <v>509</v>
      </c>
      <c r="M3890">
        <v>9</v>
      </c>
      <c r="N3890" s="2">
        <v>42277</v>
      </c>
      <c r="O3890" s="19" t="str">
        <f>VLOOKUP(Coffee_data[[#This Row],[Area Code]],Location!$B$1:$E$157,2,FALSE)</f>
        <v>Washington</v>
      </c>
      <c r="P3890" s="19" t="str">
        <f>VLOOKUP(Coffee_data[[#This Row],[Area Code]],Location!$B$1:$E$157,3,FALSE)</f>
        <v>West</v>
      </c>
      <c r="Q3890" s="19" t="str">
        <f>VLOOKUP(Coffee_data[[#This Row],[Area Code]],Location!$B$1:$E$157,4,FALSE)</f>
        <v>Small Market</v>
      </c>
      <c r="R3890" s="56" t="str">
        <f>HLOOKUP(Coffee_data[[#This Row],[ProductId]],Product!$B$4:$O$7,2,FALSE)</f>
        <v>Decaf</v>
      </c>
      <c r="S3890" s="56" t="str">
        <f>HLOOKUP(Coffee_data[[#This Row],[ProductId]],Product!$B$4:$O$7,3,FALSE)</f>
        <v>Herbal Tea</v>
      </c>
      <c r="T3890" s="56" t="str">
        <f>HLOOKUP(Coffee_data[[#This Row],[ProductId]],Product!$B$4:$O$7,4,FALSE)</f>
        <v>Lemon</v>
      </c>
    </row>
    <row r="3891" spans="1:20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42277</v>
      </c>
      <c r="O3891" s="19" t="str">
        <f>VLOOKUP(Coffee_data[[#This Row],[Area Code]],Location!$B$1:$E$157,2,FALSE)</f>
        <v>Washington</v>
      </c>
      <c r="P3891" s="19" t="str">
        <f>VLOOKUP(Coffee_data[[#This Row],[Area Code]],Location!$B$1:$E$157,3,FALSE)</f>
        <v>West</v>
      </c>
      <c r="Q3891" s="19" t="str">
        <f>VLOOKUP(Coffee_data[[#This Row],[Area Code]],Location!$B$1:$E$157,4,FALSE)</f>
        <v>Small Market</v>
      </c>
      <c r="R3891" s="56" t="str">
        <f>HLOOKUP(Coffee_data[[#This Row],[ProductId]],Product!$B$4:$O$7,2,FALSE)</f>
        <v>Regular</v>
      </c>
      <c r="S3891" s="56" t="str">
        <f>HLOOKUP(Coffee_data[[#This Row],[ProductId]],Product!$B$4:$O$7,3,FALSE)</f>
        <v>Espresso</v>
      </c>
      <c r="T3891" s="56" t="str">
        <f>HLOOKUP(Coffee_data[[#This Row],[ProductId]],Product!$B$4:$O$7,4,FALSE)</f>
        <v>Caffe Latte</v>
      </c>
    </row>
    <row r="3892" spans="1:20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42277</v>
      </c>
      <c r="O3892" s="19" t="str">
        <f>VLOOKUP(Coffee_data[[#This Row],[Area Code]],Location!$B$1:$E$157,2,FALSE)</f>
        <v>Washington</v>
      </c>
      <c r="P3892" s="19" t="str">
        <f>VLOOKUP(Coffee_data[[#This Row],[Area Code]],Location!$B$1:$E$157,3,FALSE)</f>
        <v>West</v>
      </c>
      <c r="Q3892" s="19" t="str">
        <f>VLOOKUP(Coffee_data[[#This Row],[Area Code]],Location!$B$1:$E$157,4,FALSE)</f>
        <v>Small Market</v>
      </c>
      <c r="R3892" s="56" t="str">
        <f>HLOOKUP(Coffee_data[[#This Row],[ProductId]],Product!$B$4:$O$7,2,FALSE)</f>
        <v>Regular</v>
      </c>
      <c r="S3892" s="56" t="str">
        <f>HLOOKUP(Coffee_data[[#This Row],[ProductId]],Product!$B$4:$O$7,3,FALSE)</f>
        <v>Espresso</v>
      </c>
      <c r="T3892" s="56" t="str">
        <f>HLOOKUP(Coffee_data[[#This Row],[ProductId]],Product!$B$4:$O$7,4,FALSE)</f>
        <v>Caffe Mocha</v>
      </c>
    </row>
    <row r="3893" spans="1:20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54</v>
      </c>
      <c r="J3893">
        <v>90</v>
      </c>
      <c r="K3893">
        <v>156</v>
      </c>
      <c r="L3893">
        <v>360</v>
      </c>
      <c r="M3893">
        <v>6</v>
      </c>
      <c r="N3893" s="2">
        <v>42277</v>
      </c>
      <c r="O3893" s="19" t="str">
        <f>VLOOKUP(Coffee_data[[#This Row],[Area Code]],Location!$B$1:$E$157,2,FALSE)</f>
        <v>Washington</v>
      </c>
      <c r="P3893" s="19" t="str">
        <f>VLOOKUP(Coffee_data[[#This Row],[Area Code]],Location!$B$1:$E$157,3,FALSE)</f>
        <v>West</v>
      </c>
      <c r="Q3893" s="19" t="str">
        <f>VLOOKUP(Coffee_data[[#This Row],[Area Code]],Location!$B$1:$E$157,4,FALSE)</f>
        <v>Small Market</v>
      </c>
      <c r="R3893" s="56" t="str">
        <f>HLOOKUP(Coffee_data[[#This Row],[ProductId]],Product!$B$4:$O$7,2,FALSE)</f>
        <v>Decaf</v>
      </c>
      <c r="S3893" s="56" t="str">
        <f>HLOOKUP(Coffee_data[[#This Row],[ProductId]],Product!$B$4:$O$7,3,FALSE)</f>
        <v>Espresso</v>
      </c>
      <c r="T3893" s="56" t="str">
        <f>HLOOKUP(Coffee_data[[#This Row],[ProductId]],Product!$B$4:$O$7,4,FALSE)</f>
        <v>Decaf Espresso</v>
      </c>
    </row>
    <row r="3894" spans="1:20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42277</v>
      </c>
      <c r="O3894" s="19" t="str">
        <f>VLOOKUP(Coffee_data[[#This Row],[Area Code]],Location!$B$1:$E$157,2,FALSE)</f>
        <v>Washington</v>
      </c>
      <c r="P3894" s="19" t="str">
        <f>VLOOKUP(Coffee_data[[#This Row],[Area Code]],Location!$B$1:$E$157,3,FALSE)</f>
        <v>West</v>
      </c>
      <c r="Q3894" s="19" t="str">
        <f>VLOOKUP(Coffee_data[[#This Row],[Area Code]],Location!$B$1:$E$157,4,FALSE)</f>
        <v>Small Market</v>
      </c>
      <c r="R3894" s="56" t="str">
        <f>HLOOKUP(Coffee_data[[#This Row],[ProductId]],Product!$B$4:$O$7,2,FALSE)</f>
        <v>Regular</v>
      </c>
      <c r="S3894" s="56" t="str">
        <f>HLOOKUP(Coffee_data[[#This Row],[ProductId]],Product!$B$4:$O$7,3,FALSE)</f>
        <v>Coffee</v>
      </c>
      <c r="T3894" s="56" t="str">
        <f>HLOOKUP(Coffee_data[[#This Row],[ProductId]],Product!$B$4:$O$7,4,FALSE)</f>
        <v>Columbian</v>
      </c>
    </row>
    <row r="3895" spans="1:20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181</v>
      </c>
      <c r="J3895">
        <v>190</v>
      </c>
      <c r="K3895">
        <v>330</v>
      </c>
      <c r="L3895">
        <v>206</v>
      </c>
      <c r="M3895">
        <v>3</v>
      </c>
      <c r="N3895" s="2">
        <v>42277</v>
      </c>
      <c r="O3895" s="19" t="str">
        <f>VLOOKUP(Coffee_data[[#This Row],[Area Code]],Location!$B$1:$E$157,2,FALSE)</f>
        <v>Washington</v>
      </c>
      <c r="P3895" s="19" t="str">
        <f>VLOOKUP(Coffee_data[[#This Row],[Area Code]],Location!$B$1:$E$157,3,FALSE)</f>
        <v>West</v>
      </c>
      <c r="Q3895" s="19" t="str">
        <f>VLOOKUP(Coffee_data[[#This Row],[Area Code]],Location!$B$1:$E$157,4,FALSE)</f>
        <v>Small Market</v>
      </c>
      <c r="R3895" s="56" t="str">
        <f>HLOOKUP(Coffee_data[[#This Row],[ProductId]],Product!$B$4:$O$7,2,FALSE)</f>
        <v>Decaf</v>
      </c>
      <c r="S3895" s="56" t="str">
        <f>HLOOKUP(Coffee_data[[#This Row],[ProductId]],Product!$B$4:$O$7,3,FALSE)</f>
        <v>Coffee</v>
      </c>
      <c r="T3895" s="56" t="str">
        <f>HLOOKUP(Coffee_data[[#This Row],[ProductId]],Product!$B$4:$O$7,4,FALSE)</f>
        <v>Decaf Irish Cream</v>
      </c>
    </row>
    <row r="3896" spans="1:20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135</v>
      </c>
      <c r="J3896">
        <v>160</v>
      </c>
      <c r="K3896">
        <v>330</v>
      </c>
      <c r="L3896">
        <v>970</v>
      </c>
      <c r="M3896">
        <v>8</v>
      </c>
      <c r="N3896" s="2">
        <v>42308</v>
      </c>
      <c r="O3896" s="19" t="str">
        <f>VLOOKUP(Coffee_data[[#This Row],[Area Code]],Location!$B$1:$E$157,2,FALSE)</f>
        <v>Colorado</v>
      </c>
      <c r="P3896" s="19" t="str">
        <f>VLOOKUP(Coffee_data[[#This Row],[Area Code]],Location!$B$1:$E$157,3,FALSE)</f>
        <v>Central</v>
      </c>
      <c r="Q3896" s="19" t="str">
        <f>VLOOKUP(Coffee_data[[#This Row],[Area Code]],Location!$B$1:$E$157,4,FALSE)</f>
        <v>Major Market</v>
      </c>
      <c r="R3896" s="56" t="str">
        <f>HLOOKUP(Coffee_data[[#This Row],[ProductId]],Product!$B$4:$O$7,2,FALSE)</f>
        <v>Decaf</v>
      </c>
      <c r="S3896" s="56" t="str">
        <f>HLOOKUP(Coffee_data[[#This Row],[ProductId]],Product!$B$4:$O$7,3,FALSE)</f>
        <v>Herbal Tea</v>
      </c>
      <c r="T3896" s="56" t="str">
        <f>HLOOKUP(Coffee_data[[#This Row],[ProductId]],Product!$B$4:$O$7,4,FALSE)</f>
        <v>Chamomile</v>
      </c>
    </row>
    <row r="3897" spans="1:20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49</v>
      </c>
      <c r="J3897">
        <v>70</v>
      </c>
      <c r="K3897">
        <v>119</v>
      </c>
      <c r="L3897">
        <v>970</v>
      </c>
      <c r="M3897">
        <v>9</v>
      </c>
      <c r="N3897" s="2">
        <v>42308</v>
      </c>
      <c r="O3897" s="19" t="str">
        <f>VLOOKUP(Coffee_data[[#This Row],[Area Code]],Location!$B$1:$E$157,2,FALSE)</f>
        <v>Colorado</v>
      </c>
      <c r="P3897" s="19" t="str">
        <f>VLOOKUP(Coffee_data[[#This Row],[Area Code]],Location!$B$1:$E$157,3,FALSE)</f>
        <v>Central</v>
      </c>
      <c r="Q3897" s="19" t="str">
        <f>VLOOKUP(Coffee_data[[#This Row],[Area Code]],Location!$B$1:$E$157,4,FALSE)</f>
        <v>Major Market</v>
      </c>
      <c r="R3897" s="56" t="str">
        <f>HLOOKUP(Coffee_data[[#This Row],[ProductId]],Product!$B$4:$O$7,2,FALSE)</f>
        <v>Decaf</v>
      </c>
      <c r="S3897" s="56" t="str">
        <f>HLOOKUP(Coffee_data[[#This Row],[ProductId]],Product!$B$4:$O$7,3,FALSE)</f>
        <v>Herbal Tea</v>
      </c>
      <c r="T3897" s="56" t="str">
        <f>HLOOKUP(Coffee_data[[#This Row],[ProductId]],Product!$B$4:$O$7,4,FALSE)</f>
        <v>Lemon</v>
      </c>
    </row>
    <row r="3898" spans="1:20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130</v>
      </c>
      <c r="L3898">
        <v>970</v>
      </c>
      <c r="M3898">
        <v>10</v>
      </c>
      <c r="N3898" s="2">
        <v>42308</v>
      </c>
      <c r="O3898" s="19" t="str">
        <f>VLOOKUP(Coffee_data[[#This Row],[Area Code]],Location!$B$1:$E$157,2,FALSE)</f>
        <v>Colorado</v>
      </c>
      <c r="P3898" s="19" t="str">
        <f>VLOOKUP(Coffee_data[[#This Row],[Area Code]],Location!$B$1:$E$157,3,FALSE)</f>
        <v>Central</v>
      </c>
      <c r="Q3898" s="19" t="str">
        <f>VLOOKUP(Coffee_data[[#This Row],[Area Code]],Location!$B$1:$E$157,4,FALSE)</f>
        <v>Major Market</v>
      </c>
      <c r="R3898" s="56" t="str">
        <f>HLOOKUP(Coffee_data[[#This Row],[ProductId]],Product!$B$4:$O$7,2,FALSE)</f>
        <v>Decaf</v>
      </c>
      <c r="S3898" s="56" t="str">
        <f>HLOOKUP(Coffee_data[[#This Row],[ProductId]],Product!$B$4:$O$7,3,FALSE)</f>
        <v>Herbal Tea</v>
      </c>
      <c r="T3898" s="56" t="str">
        <f>HLOOKUP(Coffee_data[[#This Row],[ProductId]],Product!$B$4:$O$7,4,FALSE)</f>
        <v>Mint</v>
      </c>
    </row>
    <row r="3899" spans="1:20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29</v>
      </c>
      <c r="J3899">
        <v>60</v>
      </c>
      <c r="K3899">
        <v>100</v>
      </c>
      <c r="L3899">
        <v>719</v>
      </c>
      <c r="M3899">
        <v>11</v>
      </c>
      <c r="N3899" s="2">
        <v>42308</v>
      </c>
      <c r="O3899" s="19" t="str">
        <f>VLOOKUP(Coffee_data[[#This Row],[Area Code]],Location!$B$1:$E$157,2,FALSE)</f>
        <v>Colorado</v>
      </c>
      <c r="P3899" s="19" t="str">
        <f>VLOOKUP(Coffee_data[[#This Row],[Area Code]],Location!$B$1:$E$157,3,FALSE)</f>
        <v>Central</v>
      </c>
      <c r="Q3899" s="19" t="str">
        <f>VLOOKUP(Coffee_data[[#This Row],[Area Code]],Location!$B$1:$E$157,4,FALSE)</f>
        <v>Major Market</v>
      </c>
      <c r="R3899" s="56" t="str">
        <f>HLOOKUP(Coffee_data[[#This Row],[ProductId]],Product!$B$4:$O$7,2,FALSE)</f>
        <v>Regular</v>
      </c>
      <c r="S3899" s="56" t="str">
        <f>HLOOKUP(Coffee_data[[#This Row],[ProductId]],Product!$B$4:$O$7,3,FALSE)</f>
        <v>Tea</v>
      </c>
      <c r="T3899" s="56" t="str">
        <f>HLOOKUP(Coffee_data[[#This Row],[ProductId]],Product!$B$4:$O$7,4,FALSE)</f>
        <v>Darjeeling</v>
      </c>
    </row>
    <row r="3900" spans="1:20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42308</v>
      </c>
      <c r="O3900" s="19" t="str">
        <f>VLOOKUP(Coffee_data[[#This Row],[Area Code]],Location!$B$1:$E$157,2,FALSE)</f>
        <v>Colorado</v>
      </c>
      <c r="P3900" s="19" t="str">
        <f>VLOOKUP(Coffee_data[[#This Row],[Area Code]],Location!$B$1:$E$157,3,FALSE)</f>
        <v>Central</v>
      </c>
      <c r="Q3900" s="19" t="str">
        <f>VLOOKUP(Coffee_data[[#This Row],[Area Code]],Location!$B$1:$E$157,4,FALSE)</f>
        <v>Major Market</v>
      </c>
      <c r="R3900" s="56" t="str">
        <f>HLOOKUP(Coffee_data[[#This Row],[ProductId]],Product!$B$4:$O$7,2,FALSE)</f>
        <v>Regular</v>
      </c>
      <c r="S3900" s="56" t="str">
        <f>HLOOKUP(Coffee_data[[#This Row],[ProductId]],Product!$B$4:$O$7,3,FALSE)</f>
        <v>Tea</v>
      </c>
      <c r="T3900" s="56" t="str">
        <f>HLOOKUP(Coffee_data[[#This Row],[ProductId]],Product!$B$4:$O$7,4,FALSE)</f>
        <v>Earl Grey</v>
      </c>
    </row>
    <row r="3901" spans="1:20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57</v>
      </c>
      <c r="J3901">
        <v>90</v>
      </c>
      <c r="K3901">
        <v>147</v>
      </c>
      <c r="L3901">
        <v>970</v>
      </c>
      <c r="M3901">
        <v>13</v>
      </c>
      <c r="N3901" s="2">
        <v>42308</v>
      </c>
      <c r="O3901" s="19" t="str">
        <f>VLOOKUP(Coffee_data[[#This Row],[Area Code]],Location!$B$1:$E$157,2,FALSE)</f>
        <v>Colorado</v>
      </c>
      <c r="P3901" s="19" t="str">
        <f>VLOOKUP(Coffee_data[[#This Row],[Area Code]],Location!$B$1:$E$157,3,FALSE)</f>
        <v>Central</v>
      </c>
      <c r="Q3901" s="19" t="str">
        <f>VLOOKUP(Coffee_data[[#This Row],[Area Code]],Location!$B$1:$E$157,4,FALSE)</f>
        <v>Major Market</v>
      </c>
      <c r="R3901" s="56" t="str">
        <f>HLOOKUP(Coffee_data[[#This Row],[ProductId]],Product!$B$4:$O$7,2,FALSE)</f>
        <v>Regular</v>
      </c>
      <c r="S3901" s="56" t="str">
        <f>HLOOKUP(Coffee_data[[#This Row],[ProductId]],Product!$B$4:$O$7,3,FALSE)</f>
        <v>Tea</v>
      </c>
      <c r="T3901" s="56" t="str">
        <f>HLOOKUP(Coffee_data[[#This Row],[ProductId]],Product!$B$4:$O$7,4,FALSE)</f>
        <v>Green Tea</v>
      </c>
    </row>
    <row r="3902" spans="1:20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65</v>
      </c>
      <c r="J3902">
        <v>90</v>
      </c>
      <c r="K3902">
        <v>150</v>
      </c>
      <c r="L3902">
        <v>303</v>
      </c>
      <c r="M3902">
        <v>5</v>
      </c>
      <c r="N3902" s="2">
        <v>42308</v>
      </c>
      <c r="O3902" s="19" t="str">
        <f>VLOOKUP(Coffee_data[[#This Row],[Area Code]],Location!$B$1:$E$157,2,FALSE)</f>
        <v>Colorado</v>
      </c>
      <c r="P3902" s="19" t="str">
        <f>VLOOKUP(Coffee_data[[#This Row],[Area Code]],Location!$B$1:$E$157,3,FALSE)</f>
        <v>Central</v>
      </c>
      <c r="Q3902" s="19" t="str">
        <f>VLOOKUP(Coffee_data[[#This Row],[Area Code]],Location!$B$1:$E$157,4,FALSE)</f>
        <v>Major Market</v>
      </c>
      <c r="R3902" s="56" t="str">
        <f>HLOOKUP(Coffee_data[[#This Row],[ProductId]],Product!$B$4:$O$7,2,FALSE)</f>
        <v>Regular</v>
      </c>
      <c r="S3902" s="56" t="str">
        <f>HLOOKUP(Coffee_data[[#This Row],[ProductId]],Product!$B$4:$O$7,3,FALSE)</f>
        <v>Espresso</v>
      </c>
      <c r="T3902" s="56" t="str">
        <f>HLOOKUP(Coffee_data[[#This Row],[ProductId]],Product!$B$4:$O$7,4,FALSE)</f>
        <v>Caffe Mocha</v>
      </c>
    </row>
    <row r="3903" spans="1:20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246</v>
      </c>
      <c r="L3903">
        <v>970</v>
      </c>
      <c r="M3903">
        <v>6</v>
      </c>
      <c r="N3903" s="2">
        <v>42308</v>
      </c>
      <c r="O3903" s="19" t="str">
        <f>VLOOKUP(Coffee_data[[#This Row],[Area Code]],Location!$B$1:$E$157,2,FALSE)</f>
        <v>Colorado</v>
      </c>
      <c r="P3903" s="19" t="str">
        <f>VLOOKUP(Coffee_data[[#This Row],[Area Code]],Location!$B$1:$E$157,3,FALSE)</f>
        <v>Central</v>
      </c>
      <c r="Q3903" s="19" t="str">
        <f>VLOOKUP(Coffee_data[[#This Row],[Area Code]],Location!$B$1:$E$157,4,FALSE)</f>
        <v>Major Market</v>
      </c>
      <c r="R3903" s="56" t="str">
        <f>HLOOKUP(Coffee_data[[#This Row],[ProductId]],Product!$B$4:$O$7,2,FALSE)</f>
        <v>Decaf</v>
      </c>
      <c r="S3903" s="56" t="str">
        <f>HLOOKUP(Coffee_data[[#This Row],[ProductId]],Product!$B$4:$O$7,3,FALSE)</f>
        <v>Espresso</v>
      </c>
      <c r="T3903" s="56" t="str">
        <f>HLOOKUP(Coffee_data[[#This Row],[ProductId]],Product!$B$4:$O$7,4,FALSE)</f>
        <v>Decaf Espresso</v>
      </c>
    </row>
    <row r="3904" spans="1:20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73</v>
      </c>
      <c r="J3904">
        <v>170</v>
      </c>
      <c r="K3904">
        <v>279</v>
      </c>
      <c r="L3904">
        <v>719</v>
      </c>
      <c r="M3904">
        <v>1</v>
      </c>
      <c r="N3904" s="2">
        <v>42308</v>
      </c>
      <c r="O3904" s="19" t="str">
        <f>VLOOKUP(Coffee_data[[#This Row],[Area Code]],Location!$B$1:$E$157,2,FALSE)</f>
        <v>Colorado</v>
      </c>
      <c r="P3904" s="19" t="str">
        <f>VLOOKUP(Coffee_data[[#This Row],[Area Code]],Location!$B$1:$E$157,3,FALSE)</f>
        <v>Central</v>
      </c>
      <c r="Q3904" s="19" t="str">
        <f>VLOOKUP(Coffee_data[[#This Row],[Area Code]],Location!$B$1:$E$157,4,FALSE)</f>
        <v>Major Market</v>
      </c>
      <c r="R3904" s="56" t="str">
        <f>HLOOKUP(Coffee_data[[#This Row],[ProductId]],Product!$B$4:$O$7,2,FALSE)</f>
        <v>Regular</v>
      </c>
      <c r="S3904" s="56" t="str">
        <f>HLOOKUP(Coffee_data[[#This Row],[ProductId]],Product!$B$4:$O$7,3,FALSE)</f>
        <v>Coffee</v>
      </c>
      <c r="T3904" s="56" t="str">
        <f>HLOOKUP(Coffee_data[[#This Row],[ProductId]],Product!$B$4:$O$7,4,FALSE)</f>
        <v>Amaretto</v>
      </c>
    </row>
    <row r="3905" spans="1:20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32</v>
      </c>
      <c r="J3905">
        <v>60</v>
      </c>
      <c r="K3905">
        <v>92</v>
      </c>
      <c r="L3905">
        <v>719</v>
      </c>
      <c r="M3905">
        <v>2</v>
      </c>
      <c r="N3905" s="2">
        <v>42308</v>
      </c>
      <c r="O3905" s="19" t="str">
        <f>VLOOKUP(Coffee_data[[#This Row],[Area Code]],Location!$B$1:$E$157,2,FALSE)</f>
        <v>Colorado</v>
      </c>
      <c r="P3905" s="19" t="str">
        <f>VLOOKUP(Coffee_data[[#This Row],[Area Code]],Location!$B$1:$E$157,3,FALSE)</f>
        <v>Central</v>
      </c>
      <c r="Q3905" s="19" t="str">
        <f>VLOOKUP(Coffee_data[[#This Row],[Area Code]],Location!$B$1:$E$157,4,FALSE)</f>
        <v>Major Market</v>
      </c>
      <c r="R3905" s="56" t="str">
        <f>HLOOKUP(Coffee_data[[#This Row],[ProductId]],Product!$B$4:$O$7,2,FALSE)</f>
        <v>Regular</v>
      </c>
      <c r="S3905" s="56" t="str">
        <f>HLOOKUP(Coffee_data[[#This Row],[ProductId]],Product!$B$4:$O$7,3,FALSE)</f>
        <v>Coffee</v>
      </c>
      <c r="T3905" s="56" t="str">
        <f>HLOOKUP(Coffee_data[[#This Row],[ProductId]],Product!$B$4:$O$7,4,FALSE)</f>
        <v>Columbian</v>
      </c>
    </row>
    <row r="3906" spans="1:20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187</v>
      </c>
      <c r="L3906">
        <v>720</v>
      </c>
      <c r="M3906">
        <v>3</v>
      </c>
      <c r="N3906" s="2">
        <v>42308</v>
      </c>
      <c r="O3906" s="19" t="str">
        <f>VLOOKUP(Coffee_data[[#This Row],[Area Code]],Location!$B$1:$E$157,2,FALSE)</f>
        <v>Colorado</v>
      </c>
      <c r="P3906" s="19" t="str">
        <f>VLOOKUP(Coffee_data[[#This Row],[Area Code]],Location!$B$1:$E$157,3,FALSE)</f>
        <v>Central</v>
      </c>
      <c r="Q3906" s="19" t="str">
        <f>VLOOKUP(Coffee_data[[#This Row],[Area Code]],Location!$B$1:$E$157,4,FALSE)</f>
        <v>Major Market</v>
      </c>
      <c r="R3906" s="56" t="str">
        <f>HLOOKUP(Coffee_data[[#This Row],[ProductId]],Product!$B$4:$O$7,2,FALSE)</f>
        <v>Decaf</v>
      </c>
      <c r="S3906" s="56" t="str">
        <f>HLOOKUP(Coffee_data[[#This Row],[ProductId]],Product!$B$4:$O$7,3,FALSE)</f>
        <v>Coffee</v>
      </c>
      <c r="T3906" s="56" t="str">
        <f>HLOOKUP(Coffee_data[[#This Row],[ProductId]],Product!$B$4:$O$7,4,FALSE)</f>
        <v>Decaf Irish Cream</v>
      </c>
    </row>
    <row r="3907" spans="1:20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252</v>
      </c>
      <c r="L3907">
        <v>708</v>
      </c>
      <c r="M3907">
        <v>8</v>
      </c>
      <c r="N3907" s="2">
        <v>42308</v>
      </c>
      <c r="O3907" s="19" t="str">
        <f>VLOOKUP(Coffee_data[[#This Row],[Area Code]],Location!$B$1:$E$157,2,FALSE)</f>
        <v>Illinois</v>
      </c>
      <c r="P3907" s="19" t="str">
        <f>VLOOKUP(Coffee_data[[#This Row],[Area Code]],Location!$B$1:$E$157,3,FALSE)</f>
        <v>Central</v>
      </c>
      <c r="Q3907" s="19" t="str">
        <f>VLOOKUP(Coffee_data[[#This Row],[Area Code]],Location!$B$1:$E$157,4,FALSE)</f>
        <v>Major Market</v>
      </c>
      <c r="R3907" s="56" t="str">
        <f>HLOOKUP(Coffee_data[[#This Row],[ProductId]],Product!$B$4:$O$7,2,FALSE)</f>
        <v>Decaf</v>
      </c>
      <c r="S3907" s="56" t="str">
        <f>HLOOKUP(Coffee_data[[#This Row],[ProductId]],Product!$B$4:$O$7,3,FALSE)</f>
        <v>Herbal Tea</v>
      </c>
      <c r="T3907" s="56" t="str">
        <f>HLOOKUP(Coffee_data[[#This Row],[ProductId]],Product!$B$4:$O$7,4,FALSE)</f>
        <v>Chamomile</v>
      </c>
    </row>
    <row r="3908" spans="1:20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21</v>
      </c>
      <c r="J3908">
        <v>50</v>
      </c>
      <c r="K3908">
        <v>71</v>
      </c>
      <c r="L3908">
        <v>312</v>
      </c>
      <c r="M3908">
        <v>9</v>
      </c>
      <c r="N3908" s="2">
        <v>42308</v>
      </c>
      <c r="O3908" s="19" t="str">
        <f>VLOOKUP(Coffee_data[[#This Row],[Area Code]],Location!$B$1:$E$157,2,FALSE)</f>
        <v>Illinois</v>
      </c>
      <c r="P3908" s="19" t="str">
        <f>VLOOKUP(Coffee_data[[#This Row],[Area Code]],Location!$B$1:$E$157,3,FALSE)</f>
        <v>Central</v>
      </c>
      <c r="Q3908" s="19" t="str">
        <f>VLOOKUP(Coffee_data[[#This Row],[Area Code]],Location!$B$1:$E$157,4,FALSE)</f>
        <v>Major Market</v>
      </c>
      <c r="R3908" s="56" t="str">
        <f>HLOOKUP(Coffee_data[[#This Row],[ProductId]],Product!$B$4:$O$7,2,FALSE)</f>
        <v>Decaf</v>
      </c>
      <c r="S3908" s="56" t="str">
        <f>HLOOKUP(Coffee_data[[#This Row],[ProductId]],Product!$B$4:$O$7,3,FALSE)</f>
        <v>Herbal Tea</v>
      </c>
      <c r="T3908" s="56" t="str">
        <f>HLOOKUP(Coffee_data[[#This Row],[ProductId]],Product!$B$4:$O$7,4,FALSE)</f>
        <v>Lemon</v>
      </c>
    </row>
    <row r="3909" spans="1:20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80</v>
      </c>
      <c r="J3909">
        <v>110</v>
      </c>
      <c r="K3909">
        <v>190</v>
      </c>
      <c r="L3909">
        <v>708</v>
      </c>
      <c r="M3909">
        <v>10</v>
      </c>
      <c r="N3909" s="2">
        <v>42308</v>
      </c>
      <c r="O3909" s="19" t="str">
        <f>VLOOKUP(Coffee_data[[#This Row],[Area Code]],Location!$B$1:$E$157,2,FALSE)</f>
        <v>Illinois</v>
      </c>
      <c r="P3909" s="19" t="str">
        <f>VLOOKUP(Coffee_data[[#This Row],[Area Code]],Location!$B$1:$E$157,3,FALSE)</f>
        <v>Central</v>
      </c>
      <c r="Q3909" s="19" t="str">
        <f>VLOOKUP(Coffee_data[[#This Row],[Area Code]],Location!$B$1:$E$157,4,FALSE)</f>
        <v>Major Market</v>
      </c>
      <c r="R3909" s="56" t="str">
        <f>HLOOKUP(Coffee_data[[#This Row],[ProductId]],Product!$B$4:$O$7,2,FALSE)</f>
        <v>Decaf</v>
      </c>
      <c r="S3909" s="56" t="str">
        <f>HLOOKUP(Coffee_data[[#This Row],[ProductId]],Product!$B$4:$O$7,3,FALSE)</f>
        <v>Herbal Tea</v>
      </c>
      <c r="T3909" s="56" t="str">
        <f>HLOOKUP(Coffee_data[[#This Row],[ProductId]],Product!$B$4:$O$7,4,FALSE)</f>
        <v>Mint</v>
      </c>
    </row>
    <row r="3910" spans="1:20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29</v>
      </c>
      <c r="J3910">
        <v>60</v>
      </c>
      <c r="K3910">
        <v>100</v>
      </c>
      <c r="L3910">
        <v>708</v>
      </c>
      <c r="M3910">
        <v>11</v>
      </c>
      <c r="N3910" s="2">
        <v>42308</v>
      </c>
      <c r="O3910" s="19" t="str">
        <f>VLOOKUP(Coffee_data[[#This Row],[Area Code]],Location!$B$1:$E$157,2,FALSE)</f>
        <v>Illinois</v>
      </c>
      <c r="P3910" s="19" t="str">
        <f>VLOOKUP(Coffee_data[[#This Row],[Area Code]],Location!$B$1:$E$157,3,FALSE)</f>
        <v>Central</v>
      </c>
      <c r="Q3910" s="19" t="str">
        <f>VLOOKUP(Coffee_data[[#This Row],[Area Code]],Location!$B$1:$E$157,4,FALSE)</f>
        <v>Major Market</v>
      </c>
      <c r="R3910" s="56" t="str">
        <f>HLOOKUP(Coffee_data[[#This Row],[ProductId]],Product!$B$4:$O$7,2,FALSE)</f>
        <v>Regular</v>
      </c>
      <c r="S3910" s="56" t="str">
        <f>HLOOKUP(Coffee_data[[#This Row],[ProductId]],Product!$B$4:$O$7,3,FALSE)</f>
        <v>Tea</v>
      </c>
      <c r="T3910" s="56" t="str">
        <f>HLOOKUP(Coffee_data[[#This Row],[ProductId]],Product!$B$4:$O$7,4,FALSE)</f>
        <v>Darjeeling</v>
      </c>
    </row>
    <row r="3911" spans="1:20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42308</v>
      </c>
      <c r="O3911" s="19" t="str">
        <f>VLOOKUP(Coffee_data[[#This Row],[Area Code]],Location!$B$1:$E$157,2,FALSE)</f>
        <v>Illinois</v>
      </c>
      <c r="P3911" s="19" t="str">
        <f>VLOOKUP(Coffee_data[[#This Row],[Area Code]],Location!$B$1:$E$157,3,FALSE)</f>
        <v>Central</v>
      </c>
      <c r="Q3911" s="19" t="str">
        <f>VLOOKUP(Coffee_data[[#This Row],[Area Code]],Location!$B$1:$E$157,4,FALSE)</f>
        <v>Major Market</v>
      </c>
      <c r="R3911" s="56" t="str">
        <f>HLOOKUP(Coffee_data[[#This Row],[ProductId]],Product!$B$4:$O$7,2,FALSE)</f>
        <v>Regular</v>
      </c>
      <c r="S3911" s="56" t="str">
        <f>HLOOKUP(Coffee_data[[#This Row],[ProductId]],Product!$B$4:$O$7,3,FALSE)</f>
        <v>Tea</v>
      </c>
      <c r="T3911" s="56" t="str">
        <f>HLOOKUP(Coffee_data[[#This Row],[ProductId]],Product!$B$4:$O$7,4,FALSE)</f>
        <v>Earl Grey</v>
      </c>
    </row>
    <row r="3912" spans="1:20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270</v>
      </c>
      <c r="J3912">
        <v>390</v>
      </c>
      <c r="K3912">
        <v>675</v>
      </c>
      <c r="L3912">
        <v>630</v>
      </c>
      <c r="M3912">
        <v>5</v>
      </c>
      <c r="N3912" s="2">
        <v>42308</v>
      </c>
      <c r="O3912" s="19" t="str">
        <f>VLOOKUP(Coffee_data[[#This Row],[Area Code]],Location!$B$1:$E$157,2,FALSE)</f>
        <v>Illinois</v>
      </c>
      <c r="P3912" s="19" t="str">
        <f>VLOOKUP(Coffee_data[[#This Row],[Area Code]],Location!$B$1:$E$157,3,FALSE)</f>
        <v>Central</v>
      </c>
      <c r="Q3912" s="19" t="str">
        <f>VLOOKUP(Coffee_data[[#This Row],[Area Code]],Location!$B$1:$E$157,4,FALSE)</f>
        <v>Major Market</v>
      </c>
      <c r="R3912" s="56" t="str">
        <f>HLOOKUP(Coffee_data[[#This Row],[ProductId]],Product!$B$4:$O$7,2,FALSE)</f>
        <v>Regular</v>
      </c>
      <c r="S3912" s="56" t="str">
        <f>HLOOKUP(Coffee_data[[#This Row],[ProductId]],Product!$B$4:$O$7,3,FALSE)</f>
        <v>Espresso</v>
      </c>
      <c r="T3912" s="56" t="str">
        <f>HLOOKUP(Coffee_data[[#This Row],[ProductId]],Product!$B$4:$O$7,4,FALSE)</f>
        <v>Caffe Mocha</v>
      </c>
    </row>
    <row r="3913" spans="1:20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42308</v>
      </c>
      <c r="O3913" s="19" t="str">
        <f>VLOOKUP(Coffee_data[[#This Row],[Area Code]],Location!$B$1:$E$157,2,FALSE)</f>
        <v>Illinois</v>
      </c>
      <c r="P3913" s="19" t="str">
        <f>VLOOKUP(Coffee_data[[#This Row],[Area Code]],Location!$B$1:$E$157,3,FALSE)</f>
        <v>Central</v>
      </c>
      <c r="Q3913" s="19" t="str">
        <f>VLOOKUP(Coffee_data[[#This Row],[Area Code]],Location!$B$1:$E$157,4,FALSE)</f>
        <v>Major Market</v>
      </c>
      <c r="R3913" s="56" t="str">
        <f>HLOOKUP(Coffee_data[[#This Row],[ProductId]],Product!$B$4:$O$7,2,FALSE)</f>
        <v>Decaf</v>
      </c>
      <c r="S3913" s="56" t="str">
        <f>HLOOKUP(Coffee_data[[#This Row],[ProductId]],Product!$B$4:$O$7,3,FALSE)</f>
        <v>Espresso</v>
      </c>
      <c r="T3913" s="56" t="str">
        <f>HLOOKUP(Coffee_data[[#This Row],[ProductId]],Product!$B$4:$O$7,4,FALSE)</f>
        <v>Decaf Espresso</v>
      </c>
    </row>
    <row r="3914" spans="1:20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2">
        <v>42308</v>
      </c>
      <c r="O3914" s="19" t="str">
        <f>VLOOKUP(Coffee_data[[#This Row],[Area Code]],Location!$B$1:$E$157,2,FALSE)</f>
        <v>Illinois</v>
      </c>
      <c r="P3914" s="19" t="str">
        <f>VLOOKUP(Coffee_data[[#This Row],[Area Code]],Location!$B$1:$E$157,3,FALSE)</f>
        <v>Central</v>
      </c>
      <c r="Q3914" s="19" t="str">
        <f>VLOOKUP(Coffee_data[[#This Row],[Area Code]],Location!$B$1:$E$157,4,FALSE)</f>
        <v>Major Market</v>
      </c>
      <c r="R3914" s="56" t="str">
        <f>HLOOKUP(Coffee_data[[#This Row],[ProductId]],Product!$B$4:$O$7,2,FALSE)</f>
        <v>Regular</v>
      </c>
      <c r="S3914" s="56" t="str">
        <f>HLOOKUP(Coffee_data[[#This Row],[ProductId]],Product!$B$4:$O$7,3,FALSE)</f>
        <v>Coffee</v>
      </c>
      <c r="T3914" s="56" t="str">
        <f>HLOOKUP(Coffee_data[[#This Row],[ProductId]],Product!$B$4:$O$7,4,FALSE)</f>
        <v>Columbian</v>
      </c>
    </row>
    <row r="3915" spans="1:20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90</v>
      </c>
      <c r="J3915">
        <v>160</v>
      </c>
      <c r="K3915">
        <v>270</v>
      </c>
      <c r="L3915">
        <v>847</v>
      </c>
      <c r="M3915">
        <v>3</v>
      </c>
      <c r="N3915" s="2">
        <v>42308</v>
      </c>
      <c r="O3915" s="19" t="str">
        <f>VLOOKUP(Coffee_data[[#This Row],[Area Code]],Location!$B$1:$E$157,2,FALSE)</f>
        <v>Illinois</v>
      </c>
      <c r="P3915" s="19" t="str">
        <f>VLOOKUP(Coffee_data[[#This Row],[Area Code]],Location!$B$1:$E$157,3,FALSE)</f>
        <v>Central</v>
      </c>
      <c r="Q3915" s="19" t="str">
        <f>VLOOKUP(Coffee_data[[#This Row],[Area Code]],Location!$B$1:$E$157,4,FALSE)</f>
        <v>Major Market</v>
      </c>
      <c r="R3915" s="56" t="str">
        <f>HLOOKUP(Coffee_data[[#This Row],[ProductId]],Product!$B$4:$O$7,2,FALSE)</f>
        <v>Decaf</v>
      </c>
      <c r="S3915" s="56" t="str">
        <f>HLOOKUP(Coffee_data[[#This Row],[ProductId]],Product!$B$4:$O$7,3,FALSE)</f>
        <v>Coffee</v>
      </c>
      <c r="T3915" s="56" t="str">
        <f>HLOOKUP(Coffee_data[[#This Row],[ProductId]],Product!$B$4:$O$7,4,FALSE)</f>
        <v>Decaf Irish Cream</v>
      </c>
    </row>
    <row r="3916" spans="1:20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482</v>
      </c>
      <c r="L3916">
        <v>641</v>
      </c>
      <c r="M3916">
        <v>8</v>
      </c>
      <c r="N3916" s="2">
        <v>42308</v>
      </c>
      <c r="O3916" s="19" t="str">
        <f>VLOOKUP(Coffee_data[[#This Row],[Area Code]],Location!$B$1:$E$157,2,FALSE)</f>
        <v>Iowa</v>
      </c>
      <c r="P3916" s="19" t="str">
        <f>VLOOKUP(Coffee_data[[#This Row],[Area Code]],Location!$B$1:$E$157,3,FALSE)</f>
        <v>Central</v>
      </c>
      <c r="Q3916" s="19" t="str">
        <f>VLOOKUP(Coffee_data[[#This Row],[Area Code]],Location!$B$1:$E$157,4,FALSE)</f>
        <v>Small Market</v>
      </c>
      <c r="R3916" s="56" t="str">
        <f>HLOOKUP(Coffee_data[[#This Row],[ProductId]],Product!$B$4:$O$7,2,FALSE)</f>
        <v>Decaf</v>
      </c>
      <c r="S3916" s="56" t="str">
        <f>HLOOKUP(Coffee_data[[#This Row],[ProductId]],Product!$B$4:$O$7,3,FALSE)</f>
        <v>Herbal Tea</v>
      </c>
      <c r="T3916" s="56" t="str">
        <f>HLOOKUP(Coffee_data[[#This Row],[ProductId]],Product!$B$4:$O$7,4,FALSE)</f>
        <v>Chamomile</v>
      </c>
    </row>
    <row r="3917" spans="1:20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86</v>
      </c>
      <c r="J3917">
        <v>150</v>
      </c>
      <c r="K3917">
        <v>259</v>
      </c>
      <c r="L3917">
        <v>641</v>
      </c>
      <c r="M3917">
        <v>9</v>
      </c>
      <c r="N3917" s="2">
        <v>42308</v>
      </c>
      <c r="O3917" s="19" t="str">
        <f>VLOOKUP(Coffee_data[[#This Row],[Area Code]],Location!$B$1:$E$157,2,FALSE)</f>
        <v>Iowa</v>
      </c>
      <c r="P3917" s="19" t="str">
        <f>VLOOKUP(Coffee_data[[#This Row],[Area Code]],Location!$B$1:$E$157,3,FALSE)</f>
        <v>Central</v>
      </c>
      <c r="Q3917" s="19" t="str">
        <f>VLOOKUP(Coffee_data[[#This Row],[Area Code]],Location!$B$1:$E$157,4,FALSE)</f>
        <v>Small Market</v>
      </c>
      <c r="R3917" s="56" t="str">
        <f>HLOOKUP(Coffee_data[[#This Row],[ProductId]],Product!$B$4:$O$7,2,FALSE)</f>
        <v>Decaf</v>
      </c>
      <c r="S3917" s="56" t="str">
        <f>HLOOKUP(Coffee_data[[#This Row],[ProductId]],Product!$B$4:$O$7,3,FALSE)</f>
        <v>Herbal Tea</v>
      </c>
      <c r="T3917" s="56" t="str">
        <f>HLOOKUP(Coffee_data[[#This Row],[ProductId]],Product!$B$4:$O$7,4,FALSE)</f>
        <v>Lemon</v>
      </c>
    </row>
    <row r="3918" spans="1:20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361</v>
      </c>
      <c r="L3918">
        <v>563</v>
      </c>
      <c r="M3918">
        <v>11</v>
      </c>
      <c r="N3918" s="2">
        <v>42308</v>
      </c>
      <c r="O3918" s="19" t="str">
        <f>VLOOKUP(Coffee_data[[#This Row],[Area Code]],Location!$B$1:$E$157,2,FALSE)</f>
        <v>Iowa</v>
      </c>
      <c r="P3918" s="19" t="str">
        <f>VLOOKUP(Coffee_data[[#This Row],[Area Code]],Location!$B$1:$E$157,3,FALSE)</f>
        <v>Central</v>
      </c>
      <c r="Q3918" s="19" t="str">
        <f>VLOOKUP(Coffee_data[[#This Row],[Area Code]],Location!$B$1:$E$157,4,FALSE)</f>
        <v>Small Market</v>
      </c>
      <c r="R3918" s="56" t="str">
        <f>HLOOKUP(Coffee_data[[#This Row],[ProductId]],Product!$B$4:$O$7,2,FALSE)</f>
        <v>Regular</v>
      </c>
      <c r="S3918" s="56" t="str">
        <f>HLOOKUP(Coffee_data[[#This Row],[ProductId]],Product!$B$4:$O$7,3,FALSE)</f>
        <v>Tea</v>
      </c>
      <c r="T3918" s="56" t="str">
        <f>HLOOKUP(Coffee_data[[#This Row],[ProductId]],Product!$B$4:$O$7,4,FALSE)</f>
        <v>Darjeeling</v>
      </c>
    </row>
    <row r="3919" spans="1:20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180</v>
      </c>
      <c r="J3919">
        <v>250</v>
      </c>
      <c r="K3919">
        <v>438</v>
      </c>
      <c r="L3919">
        <v>641</v>
      </c>
      <c r="M3919">
        <v>12</v>
      </c>
      <c r="N3919" s="2">
        <v>42308</v>
      </c>
      <c r="O3919" s="19" t="str">
        <f>VLOOKUP(Coffee_data[[#This Row],[Area Code]],Location!$B$1:$E$157,2,FALSE)</f>
        <v>Iowa</v>
      </c>
      <c r="P3919" s="19" t="str">
        <f>VLOOKUP(Coffee_data[[#This Row],[Area Code]],Location!$B$1:$E$157,3,FALSE)</f>
        <v>Central</v>
      </c>
      <c r="Q3919" s="19" t="str">
        <f>VLOOKUP(Coffee_data[[#This Row],[Area Code]],Location!$B$1:$E$157,4,FALSE)</f>
        <v>Small Market</v>
      </c>
      <c r="R3919" s="56" t="str">
        <f>HLOOKUP(Coffee_data[[#This Row],[ProductId]],Product!$B$4:$O$7,2,FALSE)</f>
        <v>Regular</v>
      </c>
      <c r="S3919" s="56" t="str">
        <f>HLOOKUP(Coffee_data[[#This Row],[ProductId]],Product!$B$4:$O$7,3,FALSE)</f>
        <v>Tea</v>
      </c>
      <c r="T3919" s="56" t="str">
        <f>HLOOKUP(Coffee_data[[#This Row],[ProductId]],Product!$B$4:$O$7,4,FALSE)</f>
        <v>Earl Grey</v>
      </c>
    </row>
    <row r="3920" spans="1:20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75</v>
      </c>
      <c r="L3920">
        <v>515</v>
      </c>
      <c r="M3920">
        <v>5</v>
      </c>
      <c r="N3920" s="2">
        <v>42308</v>
      </c>
      <c r="O3920" s="19" t="str">
        <f>VLOOKUP(Coffee_data[[#This Row],[Area Code]],Location!$B$1:$E$157,2,FALSE)</f>
        <v>Iowa</v>
      </c>
      <c r="P3920" s="19" t="str">
        <f>VLOOKUP(Coffee_data[[#This Row],[Area Code]],Location!$B$1:$E$157,3,FALSE)</f>
        <v>Central</v>
      </c>
      <c r="Q3920" s="19" t="str">
        <f>VLOOKUP(Coffee_data[[#This Row],[Area Code]],Location!$B$1:$E$157,4,FALSE)</f>
        <v>Small Market</v>
      </c>
      <c r="R3920" s="56" t="str">
        <f>HLOOKUP(Coffee_data[[#This Row],[ProductId]],Product!$B$4:$O$7,2,FALSE)</f>
        <v>Regular</v>
      </c>
      <c r="S3920" s="56" t="str">
        <f>HLOOKUP(Coffee_data[[#This Row],[ProductId]],Product!$B$4:$O$7,3,FALSE)</f>
        <v>Espresso</v>
      </c>
      <c r="T3920" s="56" t="str">
        <f>HLOOKUP(Coffee_data[[#This Row],[ProductId]],Product!$B$4:$O$7,4,FALSE)</f>
        <v>Caffe Mocha</v>
      </c>
    </row>
    <row r="3921" spans="1:20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44</v>
      </c>
      <c r="L3921">
        <v>515</v>
      </c>
      <c r="M3921">
        <v>6</v>
      </c>
      <c r="N3921" s="2">
        <v>42308</v>
      </c>
      <c r="O3921" s="19" t="str">
        <f>VLOOKUP(Coffee_data[[#This Row],[Area Code]],Location!$B$1:$E$157,2,FALSE)</f>
        <v>Iowa</v>
      </c>
      <c r="P3921" s="19" t="str">
        <f>VLOOKUP(Coffee_data[[#This Row],[Area Code]],Location!$B$1:$E$157,3,FALSE)</f>
        <v>Central</v>
      </c>
      <c r="Q3921" s="19" t="str">
        <f>VLOOKUP(Coffee_data[[#This Row],[Area Code]],Location!$B$1:$E$157,4,FALSE)</f>
        <v>Small Market</v>
      </c>
      <c r="R3921" s="56" t="str">
        <f>HLOOKUP(Coffee_data[[#This Row],[ProductId]],Product!$B$4:$O$7,2,FALSE)</f>
        <v>Decaf</v>
      </c>
      <c r="S3921" s="56" t="str">
        <f>HLOOKUP(Coffee_data[[#This Row],[ProductId]],Product!$B$4:$O$7,3,FALSE)</f>
        <v>Espresso</v>
      </c>
      <c r="T3921" s="56" t="str">
        <f>HLOOKUP(Coffee_data[[#This Row],[ProductId]],Product!$B$4:$O$7,4,FALSE)</f>
        <v>Decaf Espresso</v>
      </c>
    </row>
    <row r="3922" spans="1:20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31</v>
      </c>
      <c r="L3922">
        <v>712</v>
      </c>
      <c r="M3922">
        <v>1</v>
      </c>
      <c r="N3922" s="2">
        <v>42308</v>
      </c>
      <c r="O3922" s="19" t="str">
        <f>VLOOKUP(Coffee_data[[#This Row],[Area Code]],Location!$B$1:$E$157,2,FALSE)</f>
        <v>Iowa</v>
      </c>
      <c r="P3922" s="19" t="str">
        <f>VLOOKUP(Coffee_data[[#This Row],[Area Code]],Location!$B$1:$E$157,3,FALSE)</f>
        <v>Central</v>
      </c>
      <c r="Q3922" s="19" t="str">
        <f>VLOOKUP(Coffee_data[[#This Row],[Area Code]],Location!$B$1:$E$157,4,FALSE)</f>
        <v>Small Market</v>
      </c>
      <c r="R3922" s="56" t="str">
        <f>HLOOKUP(Coffee_data[[#This Row],[ProductId]],Product!$B$4:$O$7,2,FALSE)</f>
        <v>Regular</v>
      </c>
      <c r="S3922" s="56" t="str">
        <f>HLOOKUP(Coffee_data[[#This Row],[ProductId]],Product!$B$4:$O$7,3,FALSE)</f>
        <v>Coffee</v>
      </c>
      <c r="T3922" s="56" t="str">
        <f>HLOOKUP(Coffee_data[[#This Row],[ProductId]],Product!$B$4:$O$7,4,FALSE)</f>
        <v>Amaretto</v>
      </c>
    </row>
    <row r="3923" spans="1:20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58</v>
      </c>
      <c r="L3923">
        <v>515</v>
      </c>
      <c r="M3923">
        <v>2</v>
      </c>
      <c r="N3923" s="2">
        <v>42308</v>
      </c>
      <c r="O3923" s="19" t="str">
        <f>VLOOKUP(Coffee_data[[#This Row],[Area Code]],Location!$B$1:$E$157,2,FALSE)</f>
        <v>Iowa</v>
      </c>
      <c r="P3923" s="19" t="str">
        <f>VLOOKUP(Coffee_data[[#This Row],[Area Code]],Location!$B$1:$E$157,3,FALSE)</f>
        <v>Central</v>
      </c>
      <c r="Q3923" s="19" t="str">
        <f>VLOOKUP(Coffee_data[[#This Row],[Area Code]],Location!$B$1:$E$157,4,FALSE)</f>
        <v>Small Market</v>
      </c>
      <c r="R3923" s="56" t="str">
        <f>HLOOKUP(Coffee_data[[#This Row],[ProductId]],Product!$B$4:$O$7,2,FALSE)</f>
        <v>Regular</v>
      </c>
      <c r="S3923" s="56" t="str">
        <f>HLOOKUP(Coffee_data[[#This Row],[ProductId]],Product!$B$4:$O$7,3,FALSE)</f>
        <v>Coffee</v>
      </c>
      <c r="T3923" s="56" t="str">
        <f>HLOOKUP(Coffee_data[[#This Row],[ProductId]],Product!$B$4:$O$7,4,FALSE)</f>
        <v>Columbian</v>
      </c>
    </row>
    <row r="3924" spans="1:20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42308</v>
      </c>
      <c r="O3924" s="19" t="str">
        <f>VLOOKUP(Coffee_data[[#This Row],[Area Code]],Location!$B$1:$E$157,2,FALSE)</f>
        <v>Iowa</v>
      </c>
      <c r="P3924" s="19" t="str">
        <f>VLOOKUP(Coffee_data[[#This Row],[Area Code]],Location!$B$1:$E$157,3,FALSE)</f>
        <v>Central</v>
      </c>
      <c r="Q3924" s="19" t="str">
        <f>VLOOKUP(Coffee_data[[#This Row],[Area Code]],Location!$B$1:$E$157,4,FALSE)</f>
        <v>Small Market</v>
      </c>
      <c r="R3924" s="56" t="str">
        <f>HLOOKUP(Coffee_data[[#This Row],[ProductId]],Product!$B$4:$O$7,2,FALSE)</f>
        <v>Decaf</v>
      </c>
      <c r="S3924" s="56" t="str">
        <f>HLOOKUP(Coffee_data[[#This Row],[ProductId]],Product!$B$4:$O$7,3,FALSE)</f>
        <v>Coffee</v>
      </c>
      <c r="T3924" s="56" t="str">
        <f>HLOOKUP(Coffee_data[[#This Row],[ProductId]],Product!$B$4:$O$7,4,FALSE)</f>
        <v>Decaf Irish Cream</v>
      </c>
    </row>
    <row r="3925" spans="1:20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48</v>
      </c>
      <c r="J3925">
        <v>50</v>
      </c>
      <c r="K3925">
        <v>82</v>
      </c>
      <c r="L3925">
        <v>314</v>
      </c>
      <c r="M3925">
        <v>8</v>
      </c>
      <c r="N3925" s="2">
        <v>42308</v>
      </c>
      <c r="O3925" s="19" t="str">
        <f>VLOOKUP(Coffee_data[[#This Row],[Area Code]],Location!$B$1:$E$157,2,FALSE)</f>
        <v>Missouri</v>
      </c>
      <c r="P3925" s="19" t="str">
        <f>VLOOKUP(Coffee_data[[#This Row],[Area Code]],Location!$B$1:$E$157,3,FALSE)</f>
        <v>Central</v>
      </c>
      <c r="Q3925" s="19" t="str">
        <f>VLOOKUP(Coffee_data[[#This Row],[Area Code]],Location!$B$1:$E$157,4,FALSE)</f>
        <v>Small Market</v>
      </c>
      <c r="R3925" s="56" t="str">
        <f>HLOOKUP(Coffee_data[[#This Row],[ProductId]],Product!$B$4:$O$7,2,FALSE)</f>
        <v>Decaf</v>
      </c>
      <c r="S3925" s="56" t="str">
        <f>HLOOKUP(Coffee_data[[#This Row],[ProductId]],Product!$B$4:$O$7,3,FALSE)</f>
        <v>Herbal Tea</v>
      </c>
      <c r="T3925" s="56" t="str">
        <f>HLOOKUP(Coffee_data[[#This Row],[ProductId]],Product!$B$4:$O$7,4,FALSE)</f>
        <v>Chamomile</v>
      </c>
    </row>
    <row r="3926" spans="1:20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79</v>
      </c>
      <c r="J3926">
        <v>40</v>
      </c>
      <c r="K3926">
        <v>101</v>
      </c>
      <c r="L3926">
        <v>314</v>
      </c>
      <c r="M3926">
        <v>9</v>
      </c>
      <c r="N3926" s="2">
        <v>42308</v>
      </c>
      <c r="O3926" s="19" t="str">
        <f>VLOOKUP(Coffee_data[[#This Row],[Area Code]],Location!$B$1:$E$157,2,FALSE)</f>
        <v>Missouri</v>
      </c>
      <c r="P3926" s="19" t="str">
        <f>VLOOKUP(Coffee_data[[#This Row],[Area Code]],Location!$B$1:$E$157,3,FALSE)</f>
        <v>Central</v>
      </c>
      <c r="Q3926" s="19" t="str">
        <f>VLOOKUP(Coffee_data[[#This Row],[Area Code]],Location!$B$1:$E$157,4,FALSE)</f>
        <v>Small Market</v>
      </c>
      <c r="R3926" s="56" t="str">
        <f>HLOOKUP(Coffee_data[[#This Row],[ProductId]],Product!$B$4:$O$7,2,FALSE)</f>
        <v>Decaf</v>
      </c>
      <c r="S3926" s="56" t="str">
        <f>HLOOKUP(Coffee_data[[#This Row],[ProductId]],Product!$B$4:$O$7,3,FALSE)</f>
        <v>Herbal Tea</v>
      </c>
      <c r="T3926" s="56" t="str">
        <f>HLOOKUP(Coffee_data[[#This Row],[ProductId]],Product!$B$4:$O$7,4,FALSE)</f>
        <v>Lemon</v>
      </c>
    </row>
    <row r="3927" spans="1:20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71</v>
      </c>
      <c r="L3927">
        <v>636</v>
      </c>
      <c r="M3927">
        <v>11</v>
      </c>
      <c r="N3927" s="2">
        <v>42308</v>
      </c>
      <c r="O3927" s="19" t="str">
        <f>VLOOKUP(Coffee_data[[#This Row],[Area Code]],Location!$B$1:$E$157,2,FALSE)</f>
        <v>Missouri</v>
      </c>
      <c r="P3927" s="19" t="str">
        <f>VLOOKUP(Coffee_data[[#This Row],[Area Code]],Location!$B$1:$E$157,3,FALSE)</f>
        <v>Central</v>
      </c>
      <c r="Q3927" s="19" t="str">
        <f>VLOOKUP(Coffee_data[[#This Row],[Area Code]],Location!$B$1:$E$157,4,FALSE)</f>
        <v>Small Market</v>
      </c>
      <c r="R3927" s="56" t="str">
        <f>HLOOKUP(Coffee_data[[#This Row],[ProductId]],Product!$B$4:$O$7,2,FALSE)</f>
        <v>Regular</v>
      </c>
      <c r="S3927" s="56" t="str">
        <f>HLOOKUP(Coffee_data[[#This Row],[ProductId]],Product!$B$4:$O$7,3,FALSE)</f>
        <v>Tea</v>
      </c>
      <c r="T3927" s="56" t="str">
        <f>HLOOKUP(Coffee_data[[#This Row],[ProductId]],Product!$B$4:$O$7,4,FALSE)</f>
        <v>Darjeeling</v>
      </c>
    </row>
    <row r="3928" spans="1:20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72</v>
      </c>
      <c r="L3928">
        <v>573</v>
      </c>
      <c r="M3928">
        <v>12</v>
      </c>
      <c r="N3928" s="2">
        <v>42308</v>
      </c>
      <c r="O3928" s="19" t="str">
        <f>VLOOKUP(Coffee_data[[#This Row],[Area Code]],Location!$B$1:$E$157,2,FALSE)</f>
        <v>Missouri</v>
      </c>
      <c r="P3928" s="19" t="str">
        <f>VLOOKUP(Coffee_data[[#This Row],[Area Code]],Location!$B$1:$E$157,3,FALSE)</f>
        <v>Central</v>
      </c>
      <c r="Q3928" s="19" t="str">
        <f>VLOOKUP(Coffee_data[[#This Row],[Area Code]],Location!$B$1:$E$157,4,FALSE)</f>
        <v>Small Market</v>
      </c>
      <c r="R3928" s="56" t="str">
        <f>HLOOKUP(Coffee_data[[#This Row],[ProductId]],Product!$B$4:$O$7,2,FALSE)</f>
        <v>Regular</v>
      </c>
      <c r="S3928" s="56" t="str">
        <f>HLOOKUP(Coffee_data[[#This Row],[ProductId]],Product!$B$4:$O$7,3,FALSE)</f>
        <v>Tea</v>
      </c>
      <c r="T3928" s="56" t="str">
        <f>HLOOKUP(Coffee_data[[#This Row],[ProductId]],Product!$B$4:$O$7,4,FALSE)</f>
        <v>Earl Grey</v>
      </c>
    </row>
    <row r="3929" spans="1:20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73</v>
      </c>
      <c r="L3929">
        <v>314</v>
      </c>
      <c r="M3929">
        <v>13</v>
      </c>
      <c r="N3929" s="2">
        <v>42308</v>
      </c>
      <c r="O3929" s="19" t="str">
        <f>VLOOKUP(Coffee_data[[#This Row],[Area Code]],Location!$B$1:$E$157,2,FALSE)</f>
        <v>Missouri</v>
      </c>
      <c r="P3929" s="19" t="str">
        <f>VLOOKUP(Coffee_data[[#This Row],[Area Code]],Location!$B$1:$E$157,3,FALSE)</f>
        <v>Central</v>
      </c>
      <c r="Q3929" s="19" t="str">
        <f>VLOOKUP(Coffee_data[[#This Row],[Area Code]],Location!$B$1:$E$157,4,FALSE)</f>
        <v>Small Market</v>
      </c>
      <c r="R3929" s="56" t="str">
        <f>HLOOKUP(Coffee_data[[#This Row],[ProductId]],Product!$B$4:$O$7,2,FALSE)</f>
        <v>Regular</v>
      </c>
      <c r="S3929" s="56" t="str">
        <f>HLOOKUP(Coffee_data[[#This Row],[ProductId]],Product!$B$4:$O$7,3,FALSE)</f>
        <v>Tea</v>
      </c>
      <c r="T3929" s="56" t="str">
        <f>HLOOKUP(Coffee_data[[#This Row],[ProductId]],Product!$B$4:$O$7,4,FALSE)</f>
        <v>Green Tea</v>
      </c>
    </row>
    <row r="3930" spans="1:20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65</v>
      </c>
      <c r="J3930">
        <v>100</v>
      </c>
      <c r="K3930">
        <v>165</v>
      </c>
      <c r="L3930">
        <v>573</v>
      </c>
      <c r="M3930">
        <v>5</v>
      </c>
      <c r="N3930" s="2">
        <v>42308</v>
      </c>
      <c r="O3930" s="19" t="str">
        <f>VLOOKUP(Coffee_data[[#This Row],[Area Code]],Location!$B$1:$E$157,2,FALSE)</f>
        <v>Missouri</v>
      </c>
      <c r="P3930" s="19" t="str">
        <f>VLOOKUP(Coffee_data[[#This Row],[Area Code]],Location!$B$1:$E$157,3,FALSE)</f>
        <v>Central</v>
      </c>
      <c r="Q3930" s="19" t="str">
        <f>VLOOKUP(Coffee_data[[#This Row],[Area Code]],Location!$B$1:$E$157,4,FALSE)</f>
        <v>Small Market</v>
      </c>
      <c r="R3930" s="56" t="str">
        <f>HLOOKUP(Coffee_data[[#This Row],[ProductId]],Product!$B$4:$O$7,2,FALSE)</f>
        <v>Regular</v>
      </c>
      <c r="S3930" s="56" t="str">
        <f>HLOOKUP(Coffee_data[[#This Row],[ProductId]],Product!$B$4:$O$7,3,FALSE)</f>
        <v>Espresso</v>
      </c>
      <c r="T3930" s="56" t="str">
        <f>HLOOKUP(Coffee_data[[#This Row],[ProductId]],Product!$B$4:$O$7,4,FALSE)</f>
        <v>Caffe Mocha</v>
      </c>
    </row>
    <row r="3931" spans="1:20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34</v>
      </c>
      <c r="J3931">
        <v>60</v>
      </c>
      <c r="K3931">
        <v>100</v>
      </c>
      <c r="L3931">
        <v>636</v>
      </c>
      <c r="M3931">
        <v>6</v>
      </c>
      <c r="N3931" s="2">
        <v>42308</v>
      </c>
      <c r="O3931" s="19" t="str">
        <f>VLOOKUP(Coffee_data[[#This Row],[Area Code]],Location!$B$1:$E$157,2,FALSE)</f>
        <v>Missouri</v>
      </c>
      <c r="P3931" s="19" t="str">
        <f>VLOOKUP(Coffee_data[[#This Row],[Area Code]],Location!$B$1:$E$157,3,FALSE)</f>
        <v>Central</v>
      </c>
      <c r="Q3931" s="19" t="str">
        <f>VLOOKUP(Coffee_data[[#This Row],[Area Code]],Location!$B$1:$E$157,4,FALSE)</f>
        <v>Small Market</v>
      </c>
      <c r="R3931" s="56" t="str">
        <f>HLOOKUP(Coffee_data[[#This Row],[ProductId]],Product!$B$4:$O$7,2,FALSE)</f>
        <v>Decaf</v>
      </c>
      <c r="S3931" s="56" t="str">
        <f>HLOOKUP(Coffee_data[[#This Row],[ProductId]],Product!$B$4:$O$7,3,FALSE)</f>
        <v>Espresso</v>
      </c>
      <c r="T3931" s="56" t="str">
        <f>HLOOKUP(Coffee_data[[#This Row],[ProductId]],Product!$B$4:$O$7,4,FALSE)</f>
        <v>Decaf Espresso</v>
      </c>
    </row>
    <row r="3932" spans="1:20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78</v>
      </c>
      <c r="J3932">
        <v>100</v>
      </c>
      <c r="K3932">
        <v>182</v>
      </c>
      <c r="L3932">
        <v>573</v>
      </c>
      <c r="M3932">
        <v>2</v>
      </c>
      <c r="N3932" s="2">
        <v>42308</v>
      </c>
      <c r="O3932" s="19" t="str">
        <f>VLOOKUP(Coffee_data[[#This Row],[Area Code]],Location!$B$1:$E$157,2,FALSE)</f>
        <v>Missouri</v>
      </c>
      <c r="P3932" s="19" t="str">
        <f>VLOOKUP(Coffee_data[[#This Row],[Area Code]],Location!$B$1:$E$157,3,FALSE)</f>
        <v>Central</v>
      </c>
      <c r="Q3932" s="19" t="str">
        <f>VLOOKUP(Coffee_data[[#This Row],[Area Code]],Location!$B$1:$E$157,4,FALSE)</f>
        <v>Small Market</v>
      </c>
      <c r="R3932" s="56" t="str">
        <f>HLOOKUP(Coffee_data[[#This Row],[ProductId]],Product!$B$4:$O$7,2,FALSE)</f>
        <v>Regular</v>
      </c>
      <c r="S3932" s="56" t="str">
        <f>HLOOKUP(Coffee_data[[#This Row],[ProductId]],Product!$B$4:$O$7,3,FALSE)</f>
        <v>Coffee</v>
      </c>
      <c r="T3932" s="56" t="str">
        <f>HLOOKUP(Coffee_data[[#This Row],[ProductId]],Product!$B$4:$O$7,4,FALSE)</f>
        <v>Columbian</v>
      </c>
    </row>
    <row r="3933" spans="1:20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42308</v>
      </c>
      <c r="O3933" s="19" t="str">
        <f>VLOOKUP(Coffee_data[[#This Row],[Area Code]],Location!$B$1:$E$157,2,FALSE)</f>
        <v>Missouri</v>
      </c>
      <c r="P3933" s="19" t="str">
        <f>VLOOKUP(Coffee_data[[#This Row],[Area Code]],Location!$B$1:$E$157,3,FALSE)</f>
        <v>Central</v>
      </c>
      <c r="Q3933" s="19" t="str">
        <f>VLOOKUP(Coffee_data[[#This Row],[Area Code]],Location!$B$1:$E$157,4,FALSE)</f>
        <v>Small Market</v>
      </c>
      <c r="R3933" s="56" t="str">
        <f>HLOOKUP(Coffee_data[[#This Row],[ProductId]],Product!$B$4:$O$7,2,FALSE)</f>
        <v>Decaf</v>
      </c>
      <c r="S3933" s="56" t="str">
        <f>HLOOKUP(Coffee_data[[#This Row],[ProductId]],Product!$B$4:$O$7,3,FALSE)</f>
        <v>Coffee</v>
      </c>
      <c r="T3933" s="56" t="str">
        <f>HLOOKUP(Coffee_data[[#This Row],[ProductId]],Product!$B$4:$O$7,4,FALSE)</f>
        <v>Decaf Irish Cream</v>
      </c>
    </row>
    <row r="3934" spans="1:20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38</v>
      </c>
      <c r="J3934">
        <v>40</v>
      </c>
      <c r="K3934">
        <v>78</v>
      </c>
      <c r="L3934">
        <v>440</v>
      </c>
      <c r="M3934">
        <v>8</v>
      </c>
      <c r="N3934" s="2">
        <v>42308</v>
      </c>
      <c r="O3934" s="19" t="str">
        <f>VLOOKUP(Coffee_data[[#This Row],[Area Code]],Location!$B$1:$E$157,2,FALSE)</f>
        <v>Ohio</v>
      </c>
      <c r="P3934" s="19" t="str">
        <f>VLOOKUP(Coffee_data[[#This Row],[Area Code]],Location!$B$1:$E$157,3,FALSE)</f>
        <v>Central</v>
      </c>
      <c r="Q3934" s="19" t="str">
        <f>VLOOKUP(Coffee_data[[#This Row],[Area Code]],Location!$B$1:$E$157,4,FALSE)</f>
        <v>Major Market</v>
      </c>
      <c r="R3934" s="56" t="str">
        <f>HLOOKUP(Coffee_data[[#This Row],[ProductId]],Product!$B$4:$O$7,2,FALSE)</f>
        <v>Decaf</v>
      </c>
      <c r="S3934" s="56" t="str">
        <f>HLOOKUP(Coffee_data[[#This Row],[ProductId]],Product!$B$4:$O$7,3,FALSE)</f>
        <v>Herbal Tea</v>
      </c>
      <c r="T3934" s="56" t="str">
        <f>HLOOKUP(Coffee_data[[#This Row],[ProductId]],Product!$B$4:$O$7,4,FALSE)</f>
        <v>Chamomile</v>
      </c>
    </row>
    <row r="3935" spans="1:20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39</v>
      </c>
      <c r="J3935">
        <v>50</v>
      </c>
      <c r="K3935">
        <v>80</v>
      </c>
      <c r="L3935">
        <v>419</v>
      </c>
      <c r="M3935">
        <v>9</v>
      </c>
      <c r="N3935" s="2">
        <v>42308</v>
      </c>
      <c r="O3935" s="19" t="str">
        <f>VLOOKUP(Coffee_data[[#This Row],[Area Code]],Location!$B$1:$E$157,2,FALSE)</f>
        <v>Ohio</v>
      </c>
      <c r="P3935" s="19" t="str">
        <f>VLOOKUP(Coffee_data[[#This Row],[Area Code]],Location!$B$1:$E$157,3,FALSE)</f>
        <v>Central</v>
      </c>
      <c r="Q3935" s="19" t="str">
        <f>VLOOKUP(Coffee_data[[#This Row],[Area Code]],Location!$B$1:$E$157,4,FALSE)</f>
        <v>Major Market</v>
      </c>
      <c r="R3935" s="56" t="str">
        <f>HLOOKUP(Coffee_data[[#This Row],[ProductId]],Product!$B$4:$O$7,2,FALSE)</f>
        <v>Decaf</v>
      </c>
      <c r="S3935" s="56" t="str">
        <f>HLOOKUP(Coffee_data[[#This Row],[ProductId]],Product!$B$4:$O$7,3,FALSE)</f>
        <v>Herbal Tea</v>
      </c>
      <c r="T3935" s="56" t="str">
        <f>HLOOKUP(Coffee_data[[#This Row],[ProductId]],Product!$B$4:$O$7,4,FALSE)</f>
        <v>Lemon</v>
      </c>
    </row>
    <row r="3936" spans="1:20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42308</v>
      </c>
      <c r="O3936" s="19" t="str">
        <f>VLOOKUP(Coffee_data[[#This Row],[Area Code]],Location!$B$1:$E$157,2,FALSE)</f>
        <v>Ohio</v>
      </c>
      <c r="P3936" s="19" t="str">
        <f>VLOOKUP(Coffee_data[[#This Row],[Area Code]],Location!$B$1:$E$157,3,FALSE)</f>
        <v>Central</v>
      </c>
      <c r="Q3936" s="19" t="str">
        <f>VLOOKUP(Coffee_data[[#This Row],[Area Code]],Location!$B$1:$E$157,4,FALSE)</f>
        <v>Major Market</v>
      </c>
      <c r="R3936" s="56" t="str">
        <f>HLOOKUP(Coffee_data[[#This Row],[ProductId]],Product!$B$4:$O$7,2,FALSE)</f>
        <v>Regular</v>
      </c>
      <c r="S3936" s="56" t="str">
        <f>HLOOKUP(Coffee_data[[#This Row],[ProductId]],Product!$B$4:$O$7,3,FALSE)</f>
        <v>Tea</v>
      </c>
      <c r="T3936" s="56" t="str">
        <f>HLOOKUP(Coffee_data[[#This Row],[ProductId]],Product!$B$4:$O$7,4,FALSE)</f>
        <v>Darjeeling</v>
      </c>
    </row>
    <row r="3937" spans="1:20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212</v>
      </c>
      <c r="L3937">
        <v>740</v>
      </c>
      <c r="M3937">
        <v>12</v>
      </c>
      <c r="N3937" s="2">
        <v>42308</v>
      </c>
      <c r="O3937" s="19" t="str">
        <f>VLOOKUP(Coffee_data[[#This Row],[Area Code]],Location!$B$1:$E$157,2,FALSE)</f>
        <v>Ohio</v>
      </c>
      <c r="P3937" s="19" t="str">
        <f>VLOOKUP(Coffee_data[[#This Row],[Area Code]],Location!$B$1:$E$157,3,FALSE)</f>
        <v>Central</v>
      </c>
      <c r="Q3937" s="19" t="str">
        <f>VLOOKUP(Coffee_data[[#This Row],[Area Code]],Location!$B$1:$E$157,4,FALSE)</f>
        <v>Major Market</v>
      </c>
      <c r="R3937" s="56" t="str">
        <f>HLOOKUP(Coffee_data[[#This Row],[ProductId]],Product!$B$4:$O$7,2,FALSE)</f>
        <v>Regular</v>
      </c>
      <c r="S3937" s="56" t="str">
        <f>HLOOKUP(Coffee_data[[#This Row],[ProductId]],Product!$B$4:$O$7,3,FALSE)</f>
        <v>Tea</v>
      </c>
      <c r="T3937" s="56" t="str">
        <f>HLOOKUP(Coffee_data[[#This Row],[ProductId]],Product!$B$4:$O$7,4,FALSE)</f>
        <v>Earl Grey</v>
      </c>
    </row>
    <row r="3938" spans="1:20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198</v>
      </c>
      <c r="J3938">
        <v>230</v>
      </c>
      <c r="K3938">
        <v>465</v>
      </c>
      <c r="L3938">
        <v>234</v>
      </c>
      <c r="M3938">
        <v>5</v>
      </c>
      <c r="N3938" s="2">
        <v>42308</v>
      </c>
      <c r="O3938" s="19" t="str">
        <f>VLOOKUP(Coffee_data[[#This Row],[Area Code]],Location!$B$1:$E$157,2,FALSE)</f>
        <v>Ohio</v>
      </c>
      <c r="P3938" s="19" t="str">
        <f>VLOOKUP(Coffee_data[[#This Row],[Area Code]],Location!$B$1:$E$157,3,FALSE)</f>
        <v>Central</v>
      </c>
      <c r="Q3938" s="19" t="str">
        <f>VLOOKUP(Coffee_data[[#This Row],[Area Code]],Location!$B$1:$E$157,4,FALSE)</f>
        <v>Major Market</v>
      </c>
      <c r="R3938" s="56" t="str">
        <f>HLOOKUP(Coffee_data[[#This Row],[ProductId]],Product!$B$4:$O$7,2,FALSE)</f>
        <v>Regular</v>
      </c>
      <c r="S3938" s="56" t="str">
        <f>HLOOKUP(Coffee_data[[#This Row],[ProductId]],Product!$B$4:$O$7,3,FALSE)</f>
        <v>Espresso</v>
      </c>
      <c r="T3938" s="56" t="str">
        <f>HLOOKUP(Coffee_data[[#This Row],[ProductId]],Product!$B$4:$O$7,4,FALSE)</f>
        <v>Caffe Mocha</v>
      </c>
    </row>
    <row r="3939" spans="1:20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64</v>
      </c>
      <c r="J3939">
        <v>80</v>
      </c>
      <c r="K3939">
        <v>150</v>
      </c>
      <c r="L3939">
        <v>937</v>
      </c>
      <c r="M3939">
        <v>6</v>
      </c>
      <c r="N3939" s="2">
        <v>42308</v>
      </c>
      <c r="O3939" s="19" t="str">
        <f>VLOOKUP(Coffee_data[[#This Row],[Area Code]],Location!$B$1:$E$157,2,FALSE)</f>
        <v>Ohio</v>
      </c>
      <c r="P3939" s="19" t="str">
        <f>VLOOKUP(Coffee_data[[#This Row],[Area Code]],Location!$B$1:$E$157,3,FALSE)</f>
        <v>Central</v>
      </c>
      <c r="Q3939" s="19" t="str">
        <f>VLOOKUP(Coffee_data[[#This Row],[Area Code]],Location!$B$1:$E$157,4,FALSE)</f>
        <v>Major Market</v>
      </c>
      <c r="R3939" s="56" t="str">
        <f>HLOOKUP(Coffee_data[[#This Row],[ProductId]],Product!$B$4:$O$7,2,FALSE)</f>
        <v>Decaf</v>
      </c>
      <c r="S3939" s="56" t="str">
        <f>HLOOKUP(Coffee_data[[#This Row],[ProductId]],Product!$B$4:$O$7,3,FALSE)</f>
        <v>Espresso</v>
      </c>
      <c r="T3939" s="56" t="str">
        <f>HLOOKUP(Coffee_data[[#This Row],[ProductId]],Product!$B$4:$O$7,4,FALSE)</f>
        <v>Decaf Espresso</v>
      </c>
    </row>
    <row r="3940" spans="1:20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51</v>
      </c>
      <c r="J3940">
        <v>80</v>
      </c>
      <c r="K3940">
        <v>130</v>
      </c>
      <c r="L3940">
        <v>234</v>
      </c>
      <c r="M3940">
        <v>1</v>
      </c>
      <c r="N3940" s="2">
        <v>42308</v>
      </c>
      <c r="O3940" s="19" t="str">
        <f>VLOOKUP(Coffee_data[[#This Row],[Area Code]],Location!$B$1:$E$157,2,FALSE)</f>
        <v>Ohio</v>
      </c>
      <c r="P3940" s="19" t="str">
        <f>VLOOKUP(Coffee_data[[#This Row],[Area Code]],Location!$B$1:$E$157,3,FALSE)</f>
        <v>Central</v>
      </c>
      <c r="Q3940" s="19" t="str">
        <f>VLOOKUP(Coffee_data[[#This Row],[Area Code]],Location!$B$1:$E$157,4,FALSE)</f>
        <v>Major Market</v>
      </c>
      <c r="R3940" s="56" t="str">
        <f>HLOOKUP(Coffee_data[[#This Row],[ProductId]],Product!$B$4:$O$7,2,FALSE)</f>
        <v>Regular</v>
      </c>
      <c r="S3940" s="56" t="str">
        <f>HLOOKUP(Coffee_data[[#This Row],[ProductId]],Product!$B$4:$O$7,3,FALSE)</f>
        <v>Coffee</v>
      </c>
      <c r="T3940" s="56" t="str">
        <f>HLOOKUP(Coffee_data[[#This Row],[ProductId]],Product!$B$4:$O$7,4,FALSE)</f>
        <v>Amaretto</v>
      </c>
    </row>
    <row r="3941" spans="1:20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38</v>
      </c>
      <c r="J3941">
        <v>70</v>
      </c>
      <c r="K3941">
        <v>110</v>
      </c>
      <c r="L3941">
        <v>234</v>
      </c>
      <c r="M3941">
        <v>2</v>
      </c>
      <c r="N3941" s="2">
        <v>42308</v>
      </c>
      <c r="O3941" s="19" t="str">
        <f>VLOOKUP(Coffee_data[[#This Row],[Area Code]],Location!$B$1:$E$157,2,FALSE)</f>
        <v>Ohio</v>
      </c>
      <c r="P3941" s="19" t="str">
        <f>VLOOKUP(Coffee_data[[#This Row],[Area Code]],Location!$B$1:$E$157,3,FALSE)</f>
        <v>Central</v>
      </c>
      <c r="Q3941" s="19" t="str">
        <f>VLOOKUP(Coffee_data[[#This Row],[Area Code]],Location!$B$1:$E$157,4,FALSE)</f>
        <v>Major Market</v>
      </c>
      <c r="R3941" s="56" t="str">
        <f>HLOOKUP(Coffee_data[[#This Row],[ProductId]],Product!$B$4:$O$7,2,FALSE)</f>
        <v>Regular</v>
      </c>
      <c r="S3941" s="56" t="str">
        <f>HLOOKUP(Coffee_data[[#This Row],[ProductId]],Product!$B$4:$O$7,3,FALSE)</f>
        <v>Coffee</v>
      </c>
      <c r="T3941" s="56" t="str">
        <f>HLOOKUP(Coffee_data[[#This Row],[ProductId]],Product!$B$4:$O$7,4,FALSE)</f>
        <v>Columbian</v>
      </c>
    </row>
    <row r="3942" spans="1:20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117</v>
      </c>
      <c r="L3942">
        <v>614</v>
      </c>
      <c r="M3942">
        <v>3</v>
      </c>
      <c r="N3942" s="2">
        <v>42308</v>
      </c>
      <c r="O3942" s="19" t="str">
        <f>VLOOKUP(Coffee_data[[#This Row],[Area Code]],Location!$B$1:$E$157,2,FALSE)</f>
        <v>Ohio</v>
      </c>
      <c r="P3942" s="19" t="str">
        <f>VLOOKUP(Coffee_data[[#This Row],[Area Code]],Location!$B$1:$E$157,3,FALSE)</f>
        <v>Central</v>
      </c>
      <c r="Q3942" s="19" t="str">
        <f>VLOOKUP(Coffee_data[[#This Row],[Area Code]],Location!$B$1:$E$157,4,FALSE)</f>
        <v>Major Market</v>
      </c>
      <c r="R3942" s="56" t="str">
        <f>HLOOKUP(Coffee_data[[#This Row],[ProductId]],Product!$B$4:$O$7,2,FALSE)</f>
        <v>Decaf</v>
      </c>
      <c r="S3942" s="56" t="str">
        <f>HLOOKUP(Coffee_data[[#This Row],[ProductId]],Product!$B$4:$O$7,3,FALSE)</f>
        <v>Coffee</v>
      </c>
      <c r="T3942" s="56" t="str">
        <f>HLOOKUP(Coffee_data[[#This Row],[ProductId]],Product!$B$4:$O$7,4,FALSE)</f>
        <v>Decaf Irish Cream</v>
      </c>
    </row>
    <row r="3943" spans="1:20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42</v>
      </c>
      <c r="J3943">
        <v>80</v>
      </c>
      <c r="K3943">
        <v>138</v>
      </c>
      <c r="L3943">
        <v>262</v>
      </c>
      <c r="M3943">
        <v>8</v>
      </c>
      <c r="N3943" s="2">
        <v>42308</v>
      </c>
      <c r="O3943" s="19" t="str">
        <f>VLOOKUP(Coffee_data[[#This Row],[Area Code]],Location!$B$1:$E$157,2,FALSE)</f>
        <v>Wisconsin</v>
      </c>
      <c r="P3943" s="19" t="str">
        <f>VLOOKUP(Coffee_data[[#This Row],[Area Code]],Location!$B$1:$E$157,3,FALSE)</f>
        <v>Central</v>
      </c>
      <c r="Q3943" s="19" t="str">
        <f>VLOOKUP(Coffee_data[[#This Row],[Area Code]],Location!$B$1:$E$157,4,FALSE)</f>
        <v>Small Market</v>
      </c>
      <c r="R3943" s="56" t="str">
        <f>HLOOKUP(Coffee_data[[#This Row],[ProductId]],Product!$B$4:$O$7,2,FALSE)</f>
        <v>Decaf</v>
      </c>
      <c r="S3943" s="56" t="str">
        <f>HLOOKUP(Coffee_data[[#This Row],[ProductId]],Product!$B$4:$O$7,3,FALSE)</f>
        <v>Herbal Tea</v>
      </c>
      <c r="T3943" s="56" t="str">
        <f>HLOOKUP(Coffee_data[[#This Row],[ProductId]],Product!$B$4:$O$7,4,FALSE)</f>
        <v>Chamomile</v>
      </c>
    </row>
    <row r="3944" spans="1:20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79</v>
      </c>
      <c r="L3944">
        <v>715</v>
      </c>
      <c r="M3944">
        <v>9</v>
      </c>
      <c r="N3944" s="2">
        <v>42308</v>
      </c>
      <c r="O3944" s="19" t="str">
        <f>VLOOKUP(Coffee_data[[#This Row],[Area Code]],Location!$B$1:$E$157,2,FALSE)</f>
        <v>Wisconsin</v>
      </c>
      <c r="P3944" s="19" t="str">
        <f>VLOOKUP(Coffee_data[[#This Row],[Area Code]],Location!$B$1:$E$157,3,FALSE)</f>
        <v>Central</v>
      </c>
      <c r="Q3944" s="19" t="str">
        <f>VLOOKUP(Coffee_data[[#This Row],[Area Code]],Location!$B$1:$E$157,4,FALSE)</f>
        <v>Small Market</v>
      </c>
      <c r="R3944" s="56" t="str">
        <f>HLOOKUP(Coffee_data[[#This Row],[ProductId]],Product!$B$4:$O$7,2,FALSE)</f>
        <v>Decaf</v>
      </c>
      <c r="S3944" s="56" t="str">
        <f>HLOOKUP(Coffee_data[[#This Row],[ProductId]],Product!$B$4:$O$7,3,FALSE)</f>
        <v>Herbal Tea</v>
      </c>
      <c r="T3944" s="56" t="str">
        <f>HLOOKUP(Coffee_data[[#This Row],[ProductId]],Product!$B$4:$O$7,4,FALSE)</f>
        <v>Lemon</v>
      </c>
    </row>
    <row r="3945" spans="1:20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79</v>
      </c>
      <c r="L3945">
        <v>715</v>
      </c>
      <c r="M3945">
        <v>11</v>
      </c>
      <c r="N3945" s="2">
        <v>42308</v>
      </c>
      <c r="O3945" s="19" t="str">
        <f>VLOOKUP(Coffee_data[[#This Row],[Area Code]],Location!$B$1:$E$157,2,FALSE)</f>
        <v>Wisconsin</v>
      </c>
      <c r="P3945" s="19" t="str">
        <f>VLOOKUP(Coffee_data[[#This Row],[Area Code]],Location!$B$1:$E$157,3,FALSE)</f>
        <v>Central</v>
      </c>
      <c r="Q3945" s="19" t="str">
        <f>VLOOKUP(Coffee_data[[#This Row],[Area Code]],Location!$B$1:$E$157,4,FALSE)</f>
        <v>Small Market</v>
      </c>
      <c r="R3945" s="56" t="str">
        <f>HLOOKUP(Coffee_data[[#This Row],[ProductId]],Product!$B$4:$O$7,2,FALSE)</f>
        <v>Regular</v>
      </c>
      <c r="S3945" s="56" t="str">
        <f>HLOOKUP(Coffee_data[[#This Row],[ProductId]],Product!$B$4:$O$7,3,FALSE)</f>
        <v>Tea</v>
      </c>
      <c r="T3945" s="56" t="str">
        <f>HLOOKUP(Coffee_data[[#This Row],[ProductId]],Product!$B$4:$O$7,4,FALSE)</f>
        <v>Darjeeling</v>
      </c>
    </row>
    <row r="3946" spans="1:20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38</v>
      </c>
      <c r="J3946">
        <v>70</v>
      </c>
      <c r="K3946">
        <v>132</v>
      </c>
      <c r="L3946">
        <v>715</v>
      </c>
      <c r="M3946">
        <v>12</v>
      </c>
      <c r="N3946" s="2">
        <v>42308</v>
      </c>
      <c r="O3946" s="19" t="str">
        <f>VLOOKUP(Coffee_data[[#This Row],[Area Code]],Location!$B$1:$E$157,2,FALSE)</f>
        <v>Wisconsin</v>
      </c>
      <c r="P3946" s="19" t="str">
        <f>VLOOKUP(Coffee_data[[#This Row],[Area Code]],Location!$B$1:$E$157,3,FALSE)</f>
        <v>Central</v>
      </c>
      <c r="Q3946" s="19" t="str">
        <f>VLOOKUP(Coffee_data[[#This Row],[Area Code]],Location!$B$1:$E$157,4,FALSE)</f>
        <v>Small Market</v>
      </c>
      <c r="R3946" s="56" t="str">
        <f>HLOOKUP(Coffee_data[[#This Row],[ProductId]],Product!$B$4:$O$7,2,FALSE)</f>
        <v>Regular</v>
      </c>
      <c r="S3946" s="56" t="str">
        <f>HLOOKUP(Coffee_data[[#This Row],[ProductId]],Product!$B$4:$O$7,3,FALSE)</f>
        <v>Tea</v>
      </c>
      <c r="T3946" s="56" t="str">
        <f>HLOOKUP(Coffee_data[[#This Row],[ProductId]],Product!$B$4:$O$7,4,FALSE)</f>
        <v>Earl Grey</v>
      </c>
    </row>
    <row r="3947" spans="1:20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95</v>
      </c>
      <c r="J3947">
        <v>110</v>
      </c>
      <c r="K3947">
        <v>205</v>
      </c>
      <c r="L3947">
        <v>715</v>
      </c>
      <c r="M3947">
        <v>5</v>
      </c>
      <c r="N3947" s="2">
        <v>42308</v>
      </c>
      <c r="O3947" s="19" t="str">
        <f>VLOOKUP(Coffee_data[[#This Row],[Area Code]],Location!$B$1:$E$157,2,FALSE)</f>
        <v>Wisconsin</v>
      </c>
      <c r="P3947" s="19" t="str">
        <f>VLOOKUP(Coffee_data[[#This Row],[Area Code]],Location!$B$1:$E$157,3,FALSE)</f>
        <v>Central</v>
      </c>
      <c r="Q3947" s="19" t="str">
        <f>VLOOKUP(Coffee_data[[#This Row],[Area Code]],Location!$B$1:$E$157,4,FALSE)</f>
        <v>Small Market</v>
      </c>
      <c r="R3947" s="56" t="str">
        <f>HLOOKUP(Coffee_data[[#This Row],[ProductId]],Product!$B$4:$O$7,2,FALSE)</f>
        <v>Regular</v>
      </c>
      <c r="S3947" s="56" t="str">
        <f>HLOOKUP(Coffee_data[[#This Row],[ProductId]],Product!$B$4:$O$7,3,FALSE)</f>
        <v>Espresso</v>
      </c>
      <c r="T3947" s="56" t="str">
        <f>HLOOKUP(Coffee_data[[#This Row],[ProductId]],Product!$B$4:$O$7,4,FALSE)</f>
        <v>Caffe Mocha</v>
      </c>
    </row>
    <row r="3948" spans="1:20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42308</v>
      </c>
      <c r="O3948" s="19" t="str">
        <f>VLOOKUP(Coffee_data[[#This Row],[Area Code]],Location!$B$1:$E$157,2,FALSE)</f>
        <v>Wisconsin</v>
      </c>
      <c r="P3948" s="19" t="str">
        <f>VLOOKUP(Coffee_data[[#This Row],[Area Code]],Location!$B$1:$E$157,3,FALSE)</f>
        <v>Central</v>
      </c>
      <c r="Q3948" s="19" t="str">
        <f>VLOOKUP(Coffee_data[[#This Row],[Area Code]],Location!$B$1:$E$157,4,FALSE)</f>
        <v>Small Market</v>
      </c>
      <c r="R3948" s="56" t="str">
        <f>HLOOKUP(Coffee_data[[#This Row],[ProductId]],Product!$B$4:$O$7,2,FALSE)</f>
        <v>Decaf</v>
      </c>
      <c r="S3948" s="56" t="str">
        <f>HLOOKUP(Coffee_data[[#This Row],[ProductId]],Product!$B$4:$O$7,3,FALSE)</f>
        <v>Espresso</v>
      </c>
      <c r="T3948" s="56" t="str">
        <f>HLOOKUP(Coffee_data[[#This Row],[ProductId]],Product!$B$4:$O$7,4,FALSE)</f>
        <v>Decaf Espresso</v>
      </c>
    </row>
    <row r="3949" spans="1:20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49</v>
      </c>
      <c r="J3949">
        <v>60</v>
      </c>
      <c r="K3949">
        <v>110</v>
      </c>
      <c r="L3949">
        <v>262</v>
      </c>
      <c r="M3949">
        <v>1</v>
      </c>
      <c r="N3949" s="2">
        <v>42308</v>
      </c>
      <c r="O3949" s="19" t="str">
        <f>VLOOKUP(Coffee_data[[#This Row],[Area Code]],Location!$B$1:$E$157,2,FALSE)</f>
        <v>Wisconsin</v>
      </c>
      <c r="P3949" s="19" t="str">
        <f>VLOOKUP(Coffee_data[[#This Row],[Area Code]],Location!$B$1:$E$157,3,FALSE)</f>
        <v>Central</v>
      </c>
      <c r="Q3949" s="19" t="str">
        <f>VLOOKUP(Coffee_data[[#This Row],[Area Code]],Location!$B$1:$E$157,4,FALSE)</f>
        <v>Small Market</v>
      </c>
      <c r="R3949" s="56" t="str">
        <f>HLOOKUP(Coffee_data[[#This Row],[ProductId]],Product!$B$4:$O$7,2,FALSE)</f>
        <v>Regular</v>
      </c>
      <c r="S3949" s="56" t="str">
        <f>HLOOKUP(Coffee_data[[#This Row],[ProductId]],Product!$B$4:$O$7,3,FALSE)</f>
        <v>Coffee</v>
      </c>
      <c r="T3949" s="56" t="str">
        <f>HLOOKUP(Coffee_data[[#This Row],[ProductId]],Product!$B$4:$O$7,4,FALSE)</f>
        <v>Amaretto</v>
      </c>
    </row>
    <row r="3950" spans="1:20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92</v>
      </c>
      <c r="J3950">
        <v>130</v>
      </c>
      <c r="K3950">
        <v>222</v>
      </c>
      <c r="L3950">
        <v>608</v>
      </c>
      <c r="M3950">
        <v>2</v>
      </c>
      <c r="N3950" s="2">
        <v>42308</v>
      </c>
      <c r="O3950" s="19" t="str">
        <f>VLOOKUP(Coffee_data[[#This Row],[Area Code]],Location!$B$1:$E$157,2,FALSE)</f>
        <v>Wisconsin</v>
      </c>
      <c r="P3950" s="19" t="str">
        <f>VLOOKUP(Coffee_data[[#This Row],[Area Code]],Location!$B$1:$E$157,3,FALSE)</f>
        <v>Central</v>
      </c>
      <c r="Q3950" s="19" t="str">
        <f>VLOOKUP(Coffee_data[[#This Row],[Area Code]],Location!$B$1:$E$157,4,FALSE)</f>
        <v>Small Market</v>
      </c>
      <c r="R3950" s="56" t="str">
        <f>HLOOKUP(Coffee_data[[#This Row],[ProductId]],Product!$B$4:$O$7,2,FALSE)</f>
        <v>Regular</v>
      </c>
      <c r="S3950" s="56" t="str">
        <f>HLOOKUP(Coffee_data[[#This Row],[ProductId]],Product!$B$4:$O$7,3,FALSE)</f>
        <v>Coffee</v>
      </c>
      <c r="T3950" s="56" t="str">
        <f>HLOOKUP(Coffee_data[[#This Row],[ProductId]],Product!$B$4:$O$7,4,FALSE)</f>
        <v>Columbian</v>
      </c>
    </row>
    <row r="3951" spans="1:20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73</v>
      </c>
      <c r="J3951">
        <v>100</v>
      </c>
      <c r="K3951">
        <v>167</v>
      </c>
      <c r="L3951">
        <v>920</v>
      </c>
      <c r="M3951">
        <v>3</v>
      </c>
      <c r="N3951" s="2">
        <v>42308</v>
      </c>
      <c r="O3951" s="19" t="str">
        <f>VLOOKUP(Coffee_data[[#This Row],[Area Code]],Location!$B$1:$E$157,2,FALSE)</f>
        <v>Wisconsin</v>
      </c>
      <c r="P3951" s="19" t="str">
        <f>VLOOKUP(Coffee_data[[#This Row],[Area Code]],Location!$B$1:$E$157,3,FALSE)</f>
        <v>Central</v>
      </c>
      <c r="Q3951" s="19" t="str">
        <f>VLOOKUP(Coffee_data[[#This Row],[Area Code]],Location!$B$1:$E$157,4,FALSE)</f>
        <v>Small Market</v>
      </c>
      <c r="R3951" s="56" t="str">
        <f>HLOOKUP(Coffee_data[[#This Row],[ProductId]],Product!$B$4:$O$7,2,FALSE)</f>
        <v>Decaf</v>
      </c>
      <c r="S3951" s="56" t="str">
        <f>HLOOKUP(Coffee_data[[#This Row],[ProductId]],Product!$B$4:$O$7,3,FALSE)</f>
        <v>Coffee</v>
      </c>
      <c r="T3951" s="56" t="str">
        <f>HLOOKUP(Coffee_data[[#This Row],[ProductId]],Product!$B$4:$O$7,4,FALSE)</f>
        <v>Decaf Irish Cream</v>
      </c>
    </row>
    <row r="3952" spans="1:20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139</v>
      </c>
      <c r="L3952">
        <v>475</v>
      </c>
      <c r="M3952">
        <v>9</v>
      </c>
      <c r="N3952" s="2">
        <v>42308</v>
      </c>
      <c r="O3952" s="19" t="str">
        <f>VLOOKUP(Coffee_data[[#This Row],[Area Code]],Location!$B$1:$E$157,2,FALSE)</f>
        <v>Connecticut</v>
      </c>
      <c r="P3952" s="19" t="str">
        <f>VLOOKUP(Coffee_data[[#This Row],[Area Code]],Location!$B$1:$E$157,3,FALSE)</f>
        <v>East</v>
      </c>
      <c r="Q3952" s="19" t="str">
        <f>VLOOKUP(Coffee_data[[#This Row],[Area Code]],Location!$B$1:$E$157,4,FALSE)</f>
        <v>Small Market</v>
      </c>
      <c r="R3952" s="56" t="str">
        <f>HLOOKUP(Coffee_data[[#This Row],[ProductId]],Product!$B$4:$O$7,2,FALSE)</f>
        <v>Decaf</v>
      </c>
      <c r="S3952" s="56" t="str">
        <f>HLOOKUP(Coffee_data[[#This Row],[ProductId]],Product!$B$4:$O$7,3,FALSE)</f>
        <v>Herbal Tea</v>
      </c>
      <c r="T3952" s="56" t="str">
        <f>HLOOKUP(Coffee_data[[#This Row],[ProductId]],Product!$B$4:$O$7,4,FALSE)</f>
        <v>Lemon</v>
      </c>
    </row>
    <row r="3953" spans="1:20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60</v>
      </c>
      <c r="J3953">
        <v>50</v>
      </c>
      <c r="K3953">
        <v>90</v>
      </c>
      <c r="L3953">
        <v>959</v>
      </c>
      <c r="M3953">
        <v>10</v>
      </c>
      <c r="N3953" s="2">
        <v>42308</v>
      </c>
      <c r="O3953" s="19" t="str">
        <f>VLOOKUP(Coffee_data[[#This Row],[Area Code]],Location!$B$1:$E$157,2,FALSE)</f>
        <v>Connecticut</v>
      </c>
      <c r="P3953" s="19" t="str">
        <f>VLOOKUP(Coffee_data[[#This Row],[Area Code]],Location!$B$1:$E$157,3,FALSE)</f>
        <v>East</v>
      </c>
      <c r="Q3953" s="19" t="str">
        <f>VLOOKUP(Coffee_data[[#This Row],[Area Code]],Location!$B$1:$E$157,4,FALSE)</f>
        <v>Small Market</v>
      </c>
      <c r="R3953" s="56" t="str">
        <f>HLOOKUP(Coffee_data[[#This Row],[ProductId]],Product!$B$4:$O$7,2,FALSE)</f>
        <v>Decaf</v>
      </c>
      <c r="S3953" s="56" t="str">
        <f>HLOOKUP(Coffee_data[[#This Row],[ProductId]],Product!$B$4:$O$7,3,FALSE)</f>
        <v>Herbal Tea</v>
      </c>
      <c r="T3953" s="56" t="str">
        <f>HLOOKUP(Coffee_data[[#This Row],[ProductId]],Product!$B$4:$O$7,4,FALSE)</f>
        <v>Mint</v>
      </c>
    </row>
    <row r="3954" spans="1:20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119</v>
      </c>
      <c r="L3954">
        <v>860</v>
      </c>
      <c r="M3954">
        <v>11</v>
      </c>
      <c r="N3954" s="2">
        <v>42308</v>
      </c>
      <c r="O3954" s="19" t="str">
        <f>VLOOKUP(Coffee_data[[#This Row],[Area Code]],Location!$B$1:$E$157,2,FALSE)</f>
        <v>Connecticut</v>
      </c>
      <c r="P3954" s="19" t="str">
        <f>VLOOKUP(Coffee_data[[#This Row],[Area Code]],Location!$B$1:$E$157,3,FALSE)</f>
        <v>East</v>
      </c>
      <c r="Q3954" s="19" t="str">
        <f>VLOOKUP(Coffee_data[[#This Row],[Area Code]],Location!$B$1:$E$157,4,FALSE)</f>
        <v>Small Market</v>
      </c>
      <c r="R3954" s="56" t="str">
        <f>HLOOKUP(Coffee_data[[#This Row],[ProductId]],Product!$B$4:$O$7,2,FALSE)</f>
        <v>Regular</v>
      </c>
      <c r="S3954" s="56" t="str">
        <f>HLOOKUP(Coffee_data[[#This Row],[ProductId]],Product!$B$4:$O$7,3,FALSE)</f>
        <v>Tea</v>
      </c>
      <c r="T3954" s="56" t="str">
        <f>HLOOKUP(Coffee_data[[#This Row],[ProductId]],Product!$B$4:$O$7,4,FALSE)</f>
        <v>Darjeeling</v>
      </c>
    </row>
    <row r="3955" spans="1:20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17</v>
      </c>
      <c r="J3955">
        <v>60</v>
      </c>
      <c r="K3955">
        <v>77</v>
      </c>
      <c r="L3955">
        <v>203</v>
      </c>
      <c r="M3955">
        <v>13</v>
      </c>
      <c r="N3955" s="2">
        <v>42308</v>
      </c>
      <c r="O3955" s="19" t="str">
        <f>VLOOKUP(Coffee_data[[#This Row],[Area Code]],Location!$B$1:$E$157,2,FALSE)</f>
        <v>Connecticut</v>
      </c>
      <c r="P3955" s="19" t="str">
        <f>VLOOKUP(Coffee_data[[#This Row],[Area Code]],Location!$B$1:$E$157,3,FALSE)</f>
        <v>East</v>
      </c>
      <c r="Q3955" s="19" t="str">
        <f>VLOOKUP(Coffee_data[[#This Row],[Area Code]],Location!$B$1:$E$157,4,FALSE)</f>
        <v>Small Market</v>
      </c>
      <c r="R3955" s="56" t="str">
        <f>HLOOKUP(Coffee_data[[#This Row],[ProductId]],Product!$B$4:$O$7,2,FALSE)</f>
        <v>Regular</v>
      </c>
      <c r="S3955" s="56" t="str">
        <f>HLOOKUP(Coffee_data[[#This Row],[ProductId]],Product!$B$4:$O$7,3,FALSE)</f>
        <v>Tea</v>
      </c>
      <c r="T3955" s="56" t="str">
        <f>HLOOKUP(Coffee_data[[#This Row],[ProductId]],Product!$B$4:$O$7,4,FALSE)</f>
        <v>Green Tea</v>
      </c>
    </row>
    <row r="3956" spans="1:20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42308</v>
      </c>
      <c r="O3956" s="19" t="str">
        <f>VLOOKUP(Coffee_data[[#This Row],[Area Code]],Location!$B$1:$E$157,2,FALSE)</f>
        <v>Connecticut</v>
      </c>
      <c r="P3956" s="19" t="str">
        <f>VLOOKUP(Coffee_data[[#This Row],[Area Code]],Location!$B$1:$E$157,3,FALSE)</f>
        <v>East</v>
      </c>
      <c r="Q3956" s="19" t="str">
        <f>VLOOKUP(Coffee_data[[#This Row],[Area Code]],Location!$B$1:$E$157,4,FALSE)</f>
        <v>Small Market</v>
      </c>
      <c r="R3956" s="56" t="str">
        <f>HLOOKUP(Coffee_data[[#This Row],[ProductId]],Product!$B$4:$O$7,2,FALSE)</f>
        <v>Regular</v>
      </c>
      <c r="S3956" s="56" t="str">
        <f>HLOOKUP(Coffee_data[[#This Row],[ProductId]],Product!$B$4:$O$7,3,FALSE)</f>
        <v>Espresso</v>
      </c>
      <c r="T3956" s="56" t="str">
        <f>HLOOKUP(Coffee_data[[#This Row],[ProductId]],Product!$B$4:$O$7,4,FALSE)</f>
        <v>Caffe Mocha</v>
      </c>
    </row>
    <row r="3957" spans="1:20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114</v>
      </c>
      <c r="L3957">
        <v>203</v>
      </c>
      <c r="M3957">
        <v>6</v>
      </c>
      <c r="N3957" s="2">
        <v>42308</v>
      </c>
      <c r="O3957" s="19" t="str">
        <f>VLOOKUP(Coffee_data[[#This Row],[Area Code]],Location!$B$1:$E$157,2,FALSE)</f>
        <v>Connecticut</v>
      </c>
      <c r="P3957" s="19" t="str">
        <f>VLOOKUP(Coffee_data[[#This Row],[Area Code]],Location!$B$1:$E$157,3,FALSE)</f>
        <v>East</v>
      </c>
      <c r="Q3957" s="19" t="str">
        <f>VLOOKUP(Coffee_data[[#This Row],[Area Code]],Location!$B$1:$E$157,4,FALSE)</f>
        <v>Small Market</v>
      </c>
      <c r="R3957" s="56" t="str">
        <f>HLOOKUP(Coffee_data[[#This Row],[ProductId]],Product!$B$4:$O$7,2,FALSE)</f>
        <v>Decaf</v>
      </c>
      <c r="S3957" s="56" t="str">
        <f>HLOOKUP(Coffee_data[[#This Row],[ProductId]],Product!$B$4:$O$7,3,FALSE)</f>
        <v>Espresso</v>
      </c>
      <c r="T3957" s="56" t="str">
        <f>HLOOKUP(Coffee_data[[#This Row],[ProductId]],Product!$B$4:$O$7,4,FALSE)</f>
        <v>Decaf Espresso</v>
      </c>
    </row>
    <row r="3958" spans="1:20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125</v>
      </c>
      <c r="J3958">
        <v>180</v>
      </c>
      <c r="K3958">
        <v>288</v>
      </c>
      <c r="L3958">
        <v>203</v>
      </c>
      <c r="M3958">
        <v>2</v>
      </c>
      <c r="N3958" s="2">
        <v>42308</v>
      </c>
      <c r="O3958" s="19" t="str">
        <f>VLOOKUP(Coffee_data[[#This Row],[Area Code]],Location!$B$1:$E$157,2,FALSE)</f>
        <v>Connecticut</v>
      </c>
      <c r="P3958" s="19" t="str">
        <f>VLOOKUP(Coffee_data[[#This Row],[Area Code]],Location!$B$1:$E$157,3,FALSE)</f>
        <v>East</v>
      </c>
      <c r="Q3958" s="19" t="str">
        <f>VLOOKUP(Coffee_data[[#This Row],[Area Code]],Location!$B$1:$E$157,4,FALSE)</f>
        <v>Small Market</v>
      </c>
      <c r="R3958" s="56" t="str">
        <f>HLOOKUP(Coffee_data[[#This Row],[ProductId]],Product!$B$4:$O$7,2,FALSE)</f>
        <v>Regular</v>
      </c>
      <c r="S3958" s="56" t="str">
        <f>HLOOKUP(Coffee_data[[#This Row],[ProductId]],Product!$B$4:$O$7,3,FALSE)</f>
        <v>Coffee</v>
      </c>
      <c r="T3958" s="56" t="str">
        <f>HLOOKUP(Coffee_data[[#This Row],[ProductId]],Product!$B$4:$O$7,4,FALSE)</f>
        <v>Columbian</v>
      </c>
    </row>
    <row r="3959" spans="1:20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42308</v>
      </c>
      <c r="O3959" s="19" t="str">
        <f>VLOOKUP(Coffee_data[[#This Row],[Area Code]],Location!$B$1:$E$157,2,FALSE)</f>
        <v>Florida</v>
      </c>
      <c r="P3959" s="19" t="str">
        <f>VLOOKUP(Coffee_data[[#This Row],[Area Code]],Location!$B$1:$E$157,3,FALSE)</f>
        <v>East</v>
      </c>
      <c r="Q3959" s="19" t="str">
        <f>VLOOKUP(Coffee_data[[#This Row],[Area Code]],Location!$B$1:$E$157,4,FALSE)</f>
        <v>Major Market</v>
      </c>
      <c r="R3959" s="56" t="str">
        <f>HLOOKUP(Coffee_data[[#This Row],[ProductId]],Product!$B$4:$O$7,2,FALSE)</f>
        <v>Decaf</v>
      </c>
      <c r="S3959" s="56" t="str">
        <f>HLOOKUP(Coffee_data[[#This Row],[ProductId]],Product!$B$4:$O$7,3,FALSE)</f>
        <v>Herbal Tea</v>
      </c>
      <c r="T3959" s="56" t="str">
        <f>HLOOKUP(Coffee_data[[#This Row],[ProductId]],Product!$B$4:$O$7,4,FALSE)</f>
        <v>Chamomile</v>
      </c>
    </row>
    <row r="3960" spans="1:20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49</v>
      </c>
      <c r="J3960">
        <v>40</v>
      </c>
      <c r="K3960">
        <v>71</v>
      </c>
      <c r="L3960">
        <v>561</v>
      </c>
      <c r="M3960">
        <v>9</v>
      </c>
      <c r="N3960" s="2">
        <v>42308</v>
      </c>
      <c r="O3960" s="19" t="str">
        <f>VLOOKUP(Coffee_data[[#This Row],[Area Code]],Location!$B$1:$E$157,2,FALSE)</f>
        <v>Florida</v>
      </c>
      <c r="P3960" s="19" t="str">
        <f>VLOOKUP(Coffee_data[[#This Row],[Area Code]],Location!$B$1:$E$157,3,FALSE)</f>
        <v>East</v>
      </c>
      <c r="Q3960" s="19" t="str">
        <f>VLOOKUP(Coffee_data[[#This Row],[Area Code]],Location!$B$1:$E$157,4,FALSE)</f>
        <v>Major Market</v>
      </c>
      <c r="R3960" s="56" t="str">
        <f>HLOOKUP(Coffee_data[[#This Row],[ProductId]],Product!$B$4:$O$7,2,FALSE)</f>
        <v>Decaf</v>
      </c>
      <c r="S3960" s="56" t="str">
        <f>HLOOKUP(Coffee_data[[#This Row],[ProductId]],Product!$B$4:$O$7,3,FALSE)</f>
        <v>Herbal Tea</v>
      </c>
      <c r="T3960" s="56" t="str">
        <f>HLOOKUP(Coffee_data[[#This Row],[ProductId]],Product!$B$4:$O$7,4,FALSE)</f>
        <v>Lemon</v>
      </c>
    </row>
    <row r="3961" spans="1:20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60</v>
      </c>
      <c r="J3961">
        <v>60</v>
      </c>
      <c r="K3961">
        <v>100</v>
      </c>
      <c r="L3961">
        <v>561</v>
      </c>
      <c r="M3961">
        <v>10</v>
      </c>
      <c r="N3961" s="2">
        <v>42308</v>
      </c>
      <c r="O3961" s="19" t="str">
        <f>VLOOKUP(Coffee_data[[#This Row],[Area Code]],Location!$B$1:$E$157,2,FALSE)</f>
        <v>Florida</v>
      </c>
      <c r="P3961" s="19" t="str">
        <f>VLOOKUP(Coffee_data[[#This Row],[Area Code]],Location!$B$1:$E$157,3,FALSE)</f>
        <v>East</v>
      </c>
      <c r="Q3961" s="19" t="str">
        <f>VLOOKUP(Coffee_data[[#This Row],[Area Code]],Location!$B$1:$E$157,4,FALSE)</f>
        <v>Major Market</v>
      </c>
      <c r="R3961" s="56" t="str">
        <f>HLOOKUP(Coffee_data[[#This Row],[ProductId]],Product!$B$4:$O$7,2,FALSE)</f>
        <v>Decaf</v>
      </c>
      <c r="S3961" s="56" t="str">
        <f>HLOOKUP(Coffee_data[[#This Row],[ProductId]],Product!$B$4:$O$7,3,FALSE)</f>
        <v>Herbal Tea</v>
      </c>
      <c r="T3961" s="56" t="str">
        <f>HLOOKUP(Coffee_data[[#This Row],[ProductId]],Product!$B$4:$O$7,4,FALSE)</f>
        <v>Mint</v>
      </c>
    </row>
    <row r="3962" spans="1:20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81</v>
      </c>
      <c r="L3962">
        <v>352</v>
      </c>
      <c r="M3962">
        <v>11</v>
      </c>
      <c r="N3962" s="2">
        <v>42308</v>
      </c>
      <c r="O3962" s="19" t="str">
        <f>VLOOKUP(Coffee_data[[#This Row],[Area Code]],Location!$B$1:$E$157,2,FALSE)</f>
        <v>Florida</v>
      </c>
      <c r="P3962" s="19" t="str">
        <f>VLOOKUP(Coffee_data[[#This Row],[Area Code]],Location!$B$1:$E$157,3,FALSE)</f>
        <v>East</v>
      </c>
      <c r="Q3962" s="19" t="str">
        <f>VLOOKUP(Coffee_data[[#This Row],[Area Code]],Location!$B$1:$E$157,4,FALSE)</f>
        <v>Major Market</v>
      </c>
      <c r="R3962" s="56" t="str">
        <f>HLOOKUP(Coffee_data[[#This Row],[ProductId]],Product!$B$4:$O$7,2,FALSE)</f>
        <v>Regular</v>
      </c>
      <c r="S3962" s="56" t="str">
        <f>HLOOKUP(Coffee_data[[#This Row],[ProductId]],Product!$B$4:$O$7,3,FALSE)</f>
        <v>Tea</v>
      </c>
      <c r="T3962" s="56" t="str">
        <f>HLOOKUP(Coffee_data[[#This Row],[ProductId]],Product!$B$4:$O$7,4,FALSE)</f>
        <v>Darjeeling</v>
      </c>
    </row>
    <row r="3963" spans="1:20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93</v>
      </c>
      <c r="L3963">
        <v>904</v>
      </c>
      <c r="M3963">
        <v>13</v>
      </c>
      <c r="N3963" s="2">
        <v>42308</v>
      </c>
      <c r="O3963" s="19" t="str">
        <f>VLOOKUP(Coffee_data[[#This Row],[Area Code]],Location!$B$1:$E$157,2,FALSE)</f>
        <v>Florida</v>
      </c>
      <c r="P3963" s="19" t="str">
        <f>VLOOKUP(Coffee_data[[#This Row],[Area Code]],Location!$B$1:$E$157,3,FALSE)</f>
        <v>East</v>
      </c>
      <c r="Q3963" s="19" t="str">
        <f>VLOOKUP(Coffee_data[[#This Row],[Area Code]],Location!$B$1:$E$157,4,FALSE)</f>
        <v>Major Market</v>
      </c>
      <c r="R3963" s="56" t="str">
        <f>HLOOKUP(Coffee_data[[#This Row],[ProductId]],Product!$B$4:$O$7,2,FALSE)</f>
        <v>Regular</v>
      </c>
      <c r="S3963" s="56" t="str">
        <f>HLOOKUP(Coffee_data[[#This Row],[ProductId]],Product!$B$4:$O$7,3,FALSE)</f>
        <v>Tea</v>
      </c>
      <c r="T3963" s="56" t="str">
        <f>HLOOKUP(Coffee_data[[#This Row],[ProductId]],Product!$B$4:$O$7,4,FALSE)</f>
        <v>Green Tea</v>
      </c>
    </row>
    <row r="3964" spans="1:20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95</v>
      </c>
      <c r="J3964">
        <v>120</v>
      </c>
      <c r="K3964">
        <v>205</v>
      </c>
      <c r="L3964">
        <v>813</v>
      </c>
      <c r="M3964">
        <v>5</v>
      </c>
      <c r="N3964" s="2">
        <v>42308</v>
      </c>
      <c r="O3964" s="19" t="str">
        <f>VLOOKUP(Coffee_data[[#This Row],[Area Code]],Location!$B$1:$E$157,2,FALSE)</f>
        <v>Florida</v>
      </c>
      <c r="P3964" s="19" t="str">
        <f>VLOOKUP(Coffee_data[[#This Row],[Area Code]],Location!$B$1:$E$157,3,FALSE)</f>
        <v>East</v>
      </c>
      <c r="Q3964" s="19" t="str">
        <f>VLOOKUP(Coffee_data[[#This Row],[Area Code]],Location!$B$1:$E$157,4,FALSE)</f>
        <v>Major Market</v>
      </c>
      <c r="R3964" s="56" t="str">
        <f>HLOOKUP(Coffee_data[[#This Row],[ProductId]],Product!$B$4:$O$7,2,FALSE)</f>
        <v>Regular</v>
      </c>
      <c r="S3964" s="56" t="str">
        <f>HLOOKUP(Coffee_data[[#This Row],[ProductId]],Product!$B$4:$O$7,3,FALSE)</f>
        <v>Espresso</v>
      </c>
      <c r="T3964" s="56" t="str">
        <f>HLOOKUP(Coffee_data[[#This Row],[ProductId]],Product!$B$4:$O$7,4,FALSE)</f>
        <v>Caffe Mocha</v>
      </c>
    </row>
    <row r="3965" spans="1:20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64</v>
      </c>
      <c r="J3965">
        <v>100</v>
      </c>
      <c r="K3965">
        <v>176</v>
      </c>
      <c r="L3965">
        <v>772</v>
      </c>
      <c r="M3965">
        <v>6</v>
      </c>
      <c r="N3965" s="2">
        <v>42308</v>
      </c>
      <c r="O3965" s="19" t="str">
        <f>VLOOKUP(Coffee_data[[#This Row],[Area Code]],Location!$B$1:$E$157,2,FALSE)</f>
        <v>Florida</v>
      </c>
      <c r="P3965" s="19" t="str">
        <f>VLOOKUP(Coffee_data[[#This Row],[Area Code]],Location!$B$1:$E$157,3,FALSE)</f>
        <v>East</v>
      </c>
      <c r="Q3965" s="19" t="str">
        <f>VLOOKUP(Coffee_data[[#This Row],[Area Code]],Location!$B$1:$E$157,4,FALSE)</f>
        <v>Major Market</v>
      </c>
      <c r="R3965" s="56" t="str">
        <f>HLOOKUP(Coffee_data[[#This Row],[ProductId]],Product!$B$4:$O$7,2,FALSE)</f>
        <v>Decaf</v>
      </c>
      <c r="S3965" s="56" t="str">
        <f>HLOOKUP(Coffee_data[[#This Row],[ProductId]],Product!$B$4:$O$7,3,FALSE)</f>
        <v>Espresso</v>
      </c>
      <c r="T3965" s="56" t="str">
        <f>HLOOKUP(Coffee_data[[#This Row],[ProductId]],Product!$B$4:$O$7,4,FALSE)</f>
        <v>Decaf Espresso</v>
      </c>
    </row>
    <row r="3966" spans="1:20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68</v>
      </c>
      <c r="J3966">
        <v>100</v>
      </c>
      <c r="K3966">
        <v>172</v>
      </c>
      <c r="L3966">
        <v>786</v>
      </c>
      <c r="M3966">
        <v>2</v>
      </c>
      <c r="N3966" s="2">
        <v>42308</v>
      </c>
      <c r="O3966" s="19" t="str">
        <f>VLOOKUP(Coffee_data[[#This Row],[Area Code]],Location!$B$1:$E$157,2,FALSE)</f>
        <v>Florida</v>
      </c>
      <c r="P3966" s="19" t="str">
        <f>VLOOKUP(Coffee_data[[#This Row],[Area Code]],Location!$B$1:$E$157,3,FALSE)</f>
        <v>East</v>
      </c>
      <c r="Q3966" s="19" t="str">
        <f>VLOOKUP(Coffee_data[[#This Row],[Area Code]],Location!$B$1:$E$157,4,FALSE)</f>
        <v>Major Market</v>
      </c>
      <c r="R3966" s="56" t="str">
        <f>HLOOKUP(Coffee_data[[#This Row],[ProductId]],Product!$B$4:$O$7,2,FALSE)</f>
        <v>Regular</v>
      </c>
      <c r="S3966" s="56" t="str">
        <f>HLOOKUP(Coffee_data[[#This Row],[ProductId]],Product!$B$4:$O$7,3,FALSE)</f>
        <v>Coffee</v>
      </c>
      <c r="T3966" s="56" t="str">
        <f>HLOOKUP(Coffee_data[[#This Row],[ProductId]],Product!$B$4:$O$7,4,FALSE)</f>
        <v>Columbian</v>
      </c>
    </row>
    <row r="3967" spans="1:20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87</v>
      </c>
      <c r="J3967">
        <v>130</v>
      </c>
      <c r="K3967">
        <v>223</v>
      </c>
      <c r="L3967">
        <v>904</v>
      </c>
      <c r="M3967">
        <v>3</v>
      </c>
      <c r="N3967" s="2">
        <v>42308</v>
      </c>
      <c r="O3967" s="19" t="str">
        <f>VLOOKUP(Coffee_data[[#This Row],[Area Code]],Location!$B$1:$E$157,2,FALSE)</f>
        <v>Florida</v>
      </c>
      <c r="P3967" s="19" t="str">
        <f>VLOOKUP(Coffee_data[[#This Row],[Area Code]],Location!$B$1:$E$157,3,FALSE)</f>
        <v>East</v>
      </c>
      <c r="Q3967" s="19" t="str">
        <f>VLOOKUP(Coffee_data[[#This Row],[Area Code]],Location!$B$1:$E$157,4,FALSE)</f>
        <v>Major Market</v>
      </c>
      <c r="R3967" s="56" t="str">
        <f>HLOOKUP(Coffee_data[[#This Row],[ProductId]],Product!$B$4:$O$7,2,FALSE)</f>
        <v>Decaf</v>
      </c>
      <c r="S3967" s="56" t="str">
        <f>HLOOKUP(Coffee_data[[#This Row],[ProductId]],Product!$B$4:$O$7,3,FALSE)</f>
        <v>Coffee</v>
      </c>
      <c r="T3967" s="56" t="str">
        <f>HLOOKUP(Coffee_data[[#This Row],[ProductId]],Product!$B$4:$O$7,4,FALSE)</f>
        <v>Decaf Irish Cream</v>
      </c>
    </row>
    <row r="3968" spans="1:20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49</v>
      </c>
      <c r="J3968">
        <v>50</v>
      </c>
      <c r="K3968">
        <v>90</v>
      </c>
      <c r="L3968">
        <v>857</v>
      </c>
      <c r="M3968">
        <v>9</v>
      </c>
      <c r="N3968" s="2">
        <v>42308</v>
      </c>
      <c r="O3968" s="19" t="str">
        <f>VLOOKUP(Coffee_data[[#This Row],[Area Code]],Location!$B$1:$E$157,2,FALSE)</f>
        <v>Massachusetts</v>
      </c>
      <c r="P3968" s="19" t="str">
        <f>VLOOKUP(Coffee_data[[#This Row],[Area Code]],Location!$B$1:$E$157,3,FALSE)</f>
        <v>East</v>
      </c>
      <c r="Q3968" s="19" t="str">
        <f>VLOOKUP(Coffee_data[[#This Row],[Area Code]],Location!$B$1:$E$157,4,FALSE)</f>
        <v>Major Market</v>
      </c>
      <c r="R3968" s="56" t="str">
        <f>HLOOKUP(Coffee_data[[#This Row],[ProductId]],Product!$B$4:$O$7,2,FALSE)</f>
        <v>Decaf</v>
      </c>
      <c r="S3968" s="56" t="str">
        <f>HLOOKUP(Coffee_data[[#This Row],[ProductId]],Product!$B$4:$O$7,3,FALSE)</f>
        <v>Herbal Tea</v>
      </c>
      <c r="T3968" s="56" t="str">
        <f>HLOOKUP(Coffee_data[[#This Row],[ProductId]],Product!$B$4:$O$7,4,FALSE)</f>
        <v>Lemon</v>
      </c>
    </row>
    <row r="3969" spans="1:20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19</v>
      </c>
      <c r="J3969">
        <v>60</v>
      </c>
      <c r="K3969">
        <v>101</v>
      </c>
      <c r="L3969">
        <v>351</v>
      </c>
      <c r="M3969">
        <v>11</v>
      </c>
      <c r="N3969" s="2">
        <v>42308</v>
      </c>
      <c r="O3969" s="19" t="str">
        <f>VLOOKUP(Coffee_data[[#This Row],[Area Code]],Location!$B$1:$E$157,2,FALSE)</f>
        <v>Massachusetts</v>
      </c>
      <c r="P3969" s="19" t="str">
        <f>VLOOKUP(Coffee_data[[#This Row],[Area Code]],Location!$B$1:$E$157,3,FALSE)</f>
        <v>East</v>
      </c>
      <c r="Q3969" s="19" t="str">
        <f>VLOOKUP(Coffee_data[[#This Row],[Area Code]],Location!$B$1:$E$157,4,FALSE)</f>
        <v>Major Market</v>
      </c>
      <c r="R3969" s="56" t="str">
        <f>HLOOKUP(Coffee_data[[#This Row],[ProductId]],Product!$B$4:$O$7,2,FALSE)</f>
        <v>Regular</v>
      </c>
      <c r="S3969" s="56" t="str">
        <f>HLOOKUP(Coffee_data[[#This Row],[ProductId]],Product!$B$4:$O$7,3,FALSE)</f>
        <v>Tea</v>
      </c>
      <c r="T3969" s="56" t="str">
        <f>HLOOKUP(Coffee_data[[#This Row],[ProductId]],Product!$B$4:$O$7,4,FALSE)</f>
        <v>Darjeeling</v>
      </c>
    </row>
    <row r="3970" spans="1:20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43</v>
      </c>
      <c r="J3970">
        <v>50</v>
      </c>
      <c r="K3970">
        <v>80</v>
      </c>
      <c r="L3970">
        <v>978</v>
      </c>
      <c r="M3970">
        <v>13</v>
      </c>
      <c r="N3970" s="2">
        <v>42308</v>
      </c>
      <c r="O3970" s="19" t="str">
        <f>VLOOKUP(Coffee_data[[#This Row],[Area Code]],Location!$B$1:$E$157,2,FALSE)</f>
        <v>Massachusetts</v>
      </c>
      <c r="P3970" s="19" t="str">
        <f>VLOOKUP(Coffee_data[[#This Row],[Area Code]],Location!$B$1:$E$157,3,FALSE)</f>
        <v>East</v>
      </c>
      <c r="Q3970" s="19" t="str">
        <f>VLOOKUP(Coffee_data[[#This Row],[Area Code]],Location!$B$1:$E$157,4,FALSE)</f>
        <v>Major Market</v>
      </c>
      <c r="R3970" s="56" t="str">
        <f>HLOOKUP(Coffee_data[[#This Row],[ProductId]],Product!$B$4:$O$7,2,FALSE)</f>
        <v>Regular</v>
      </c>
      <c r="S3970" s="56" t="str">
        <f>HLOOKUP(Coffee_data[[#This Row],[ProductId]],Product!$B$4:$O$7,3,FALSE)</f>
        <v>Tea</v>
      </c>
      <c r="T3970" s="56" t="str">
        <f>HLOOKUP(Coffee_data[[#This Row],[ProductId]],Product!$B$4:$O$7,4,FALSE)</f>
        <v>Green Tea</v>
      </c>
    </row>
    <row r="3971" spans="1:20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45</v>
      </c>
      <c r="J3971">
        <v>60</v>
      </c>
      <c r="K3971">
        <v>105</v>
      </c>
      <c r="L3971">
        <v>339</v>
      </c>
      <c r="M3971">
        <v>5</v>
      </c>
      <c r="N3971" s="2">
        <v>42308</v>
      </c>
      <c r="O3971" s="19" t="str">
        <f>VLOOKUP(Coffee_data[[#This Row],[Area Code]],Location!$B$1:$E$157,2,FALSE)</f>
        <v>Massachusetts</v>
      </c>
      <c r="P3971" s="19" t="str">
        <f>VLOOKUP(Coffee_data[[#This Row],[Area Code]],Location!$B$1:$E$157,3,FALSE)</f>
        <v>East</v>
      </c>
      <c r="Q3971" s="19" t="str">
        <f>VLOOKUP(Coffee_data[[#This Row],[Area Code]],Location!$B$1:$E$157,4,FALSE)</f>
        <v>Major Market</v>
      </c>
      <c r="R3971" s="56" t="str">
        <f>HLOOKUP(Coffee_data[[#This Row],[ProductId]],Product!$B$4:$O$7,2,FALSE)</f>
        <v>Regular</v>
      </c>
      <c r="S3971" s="56" t="str">
        <f>HLOOKUP(Coffee_data[[#This Row],[ProductId]],Product!$B$4:$O$7,3,FALSE)</f>
        <v>Espresso</v>
      </c>
      <c r="T3971" s="56" t="str">
        <f>HLOOKUP(Coffee_data[[#This Row],[ProductId]],Product!$B$4:$O$7,4,FALSE)</f>
        <v>Caffe Mocha</v>
      </c>
    </row>
    <row r="3972" spans="1:20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343</v>
      </c>
      <c r="L3972">
        <v>617</v>
      </c>
      <c r="M3972">
        <v>7</v>
      </c>
      <c r="N3972" s="2">
        <v>42308</v>
      </c>
      <c r="O3972" s="19" t="str">
        <f>VLOOKUP(Coffee_data[[#This Row],[Area Code]],Location!$B$1:$E$157,2,FALSE)</f>
        <v>Massachusetts</v>
      </c>
      <c r="P3972" s="19" t="str">
        <f>VLOOKUP(Coffee_data[[#This Row],[Area Code]],Location!$B$1:$E$157,3,FALSE)</f>
        <v>East</v>
      </c>
      <c r="Q3972" s="19" t="str">
        <f>VLOOKUP(Coffee_data[[#This Row],[Area Code]],Location!$B$1:$E$157,4,FALSE)</f>
        <v>Major Market</v>
      </c>
      <c r="R3972" s="56" t="str">
        <f>HLOOKUP(Coffee_data[[#This Row],[ProductId]],Product!$B$4:$O$7,2,FALSE)</f>
        <v>Regular</v>
      </c>
      <c r="S3972" s="56" t="str">
        <f>HLOOKUP(Coffee_data[[#This Row],[ProductId]],Product!$B$4:$O$7,3,FALSE)</f>
        <v>Espresso</v>
      </c>
      <c r="T3972" s="56" t="str">
        <f>HLOOKUP(Coffee_data[[#This Row],[ProductId]],Product!$B$4:$O$7,4,FALSE)</f>
        <v>Regular Espresso</v>
      </c>
    </row>
    <row r="3973" spans="1:20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398</v>
      </c>
      <c r="L3973">
        <v>857</v>
      </c>
      <c r="M3973">
        <v>2</v>
      </c>
      <c r="N3973" s="2">
        <v>42308</v>
      </c>
      <c r="O3973" s="19" t="str">
        <f>VLOOKUP(Coffee_data[[#This Row],[Area Code]],Location!$B$1:$E$157,2,FALSE)</f>
        <v>Massachusetts</v>
      </c>
      <c r="P3973" s="19" t="str">
        <f>VLOOKUP(Coffee_data[[#This Row],[Area Code]],Location!$B$1:$E$157,3,FALSE)</f>
        <v>East</v>
      </c>
      <c r="Q3973" s="19" t="str">
        <f>VLOOKUP(Coffee_data[[#This Row],[Area Code]],Location!$B$1:$E$157,4,FALSE)</f>
        <v>Major Market</v>
      </c>
      <c r="R3973" s="56" t="str">
        <f>HLOOKUP(Coffee_data[[#This Row],[ProductId]],Product!$B$4:$O$7,2,FALSE)</f>
        <v>Regular</v>
      </c>
      <c r="S3973" s="56" t="str">
        <f>HLOOKUP(Coffee_data[[#This Row],[ProductId]],Product!$B$4:$O$7,3,FALSE)</f>
        <v>Coffee</v>
      </c>
      <c r="T3973" s="56" t="str">
        <f>HLOOKUP(Coffee_data[[#This Row],[ProductId]],Product!$B$4:$O$7,4,FALSE)</f>
        <v>Columbian</v>
      </c>
    </row>
    <row r="3974" spans="1:20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41</v>
      </c>
      <c r="L3974">
        <v>603</v>
      </c>
      <c r="M3974">
        <v>9</v>
      </c>
      <c r="N3974" s="2">
        <v>42308</v>
      </c>
      <c r="O3974" s="19" t="str">
        <f>VLOOKUP(Coffee_data[[#This Row],[Area Code]],Location!$B$1:$E$157,2,FALSE)</f>
        <v>New Hampshire</v>
      </c>
      <c r="P3974" s="19" t="str">
        <f>VLOOKUP(Coffee_data[[#This Row],[Area Code]],Location!$B$1:$E$157,3,FALSE)</f>
        <v>East</v>
      </c>
      <c r="Q3974" s="19" t="str">
        <f>VLOOKUP(Coffee_data[[#This Row],[Area Code]],Location!$B$1:$E$157,4,FALSE)</f>
        <v>Small Market</v>
      </c>
      <c r="R3974" s="56" t="str">
        <f>HLOOKUP(Coffee_data[[#This Row],[ProductId]],Product!$B$4:$O$7,2,FALSE)</f>
        <v>Decaf</v>
      </c>
      <c r="S3974" s="56" t="str">
        <f>HLOOKUP(Coffee_data[[#This Row],[ProductId]],Product!$B$4:$O$7,3,FALSE)</f>
        <v>Herbal Tea</v>
      </c>
      <c r="T3974" s="56" t="str">
        <f>HLOOKUP(Coffee_data[[#This Row],[ProductId]],Product!$B$4:$O$7,4,FALSE)</f>
        <v>Lemon</v>
      </c>
    </row>
    <row r="3975" spans="1:20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29</v>
      </c>
      <c r="L3975">
        <v>603</v>
      </c>
      <c r="M3975">
        <v>11</v>
      </c>
      <c r="N3975" s="2">
        <v>42308</v>
      </c>
      <c r="O3975" s="19" t="str">
        <f>VLOOKUP(Coffee_data[[#This Row],[Area Code]],Location!$B$1:$E$157,2,FALSE)</f>
        <v>New Hampshire</v>
      </c>
      <c r="P3975" s="19" t="str">
        <f>VLOOKUP(Coffee_data[[#This Row],[Area Code]],Location!$B$1:$E$157,3,FALSE)</f>
        <v>East</v>
      </c>
      <c r="Q3975" s="19" t="str">
        <f>VLOOKUP(Coffee_data[[#This Row],[Area Code]],Location!$B$1:$E$157,4,FALSE)</f>
        <v>Small Market</v>
      </c>
      <c r="R3975" s="56" t="str">
        <f>HLOOKUP(Coffee_data[[#This Row],[ProductId]],Product!$B$4:$O$7,2,FALSE)</f>
        <v>Regular</v>
      </c>
      <c r="S3975" s="56" t="str">
        <f>HLOOKUP(Coffee_data[[#This Row],[ProductId]],Product!$B$4:$O$7,3,FALSE)</f>
        <v>Tea</v>
      </c>
      <c r="T3975" s="56" t="str">
        <f>HLOOKUP(Coffee_data[[#This Row],[ProductId]],Product!$B$4:$O$7,4,FALSE)</f>
        <v>Darjeeling</v>
      </c>
    </row>
    <row r="3976" spans="1:20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53</v>
      </c>
      <c r="L3976">
        <v>603</v>
      </c>
      <c r="M3976">
        <v>13</v>
      </c>
      <c r="N3976" s="2">
        <v>42308</v>
      </c>
      <c r="O3976" s="19" t="str">
        <f>VLOOKUP(Coffee_data[[#This Row],[Area Code]],Location!$B$1:$E$157,2,FALSE)</f>
        <v>New Hampshire</v>
      </c>
      <c r="P3976" s="19" t="str">
        <f>VLOOKUP(Coffee_data[[#This Row],[Area Code]],Location!$B$1:$E$157,3,FALSE)</f>
        <v>East</v>
      </c>
      <c r="Q3976" s="19" t="str">
        <f>VLOOKUP(Coffee_data[[#This Row],[Area Code]],Location!$B$1:$E$157,4,FALSE)</f>
        <v>Small Market</v>
      </c>
      <c r="R3976" s="56" t="str">
        <f>HLOOKUP(Coffee_data[[#This Row],[ProductId]],Product!$B$4:$O$7,2,FALSE)</f>
        <v>Regular</v>
      </c>
      <c r="S3976" s="56" t="str">
        <f>HLOOKUP(Coffee_data[[#This Row],[ProductId]],Product!$B$4:$O$7,3,FALSE)</f>
        <v>Tea</v>
      </c>
      <c r="T3976" s="56" t="str">
        <f>HLOOKUP(Coffee_data[[#This Row],[ProductId]],Product!$B$4:$O$7,4,FALSE)</f>
        <v>Green Tea</v>
      </c>
    </row>
    <row r="3977" spans="1:20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95</v>
      </c>
      <c r="L3977">
        <v>603</v>
      </c>
      <c r="M3977">
        <v>5</v>
      </c>
      <c r="N3977" s="2">
        <v>42308</v>
      </c>
      <c r="O3977" s="19" t="str">
        <f>VLOOKUP(Coffee_data[[#This Row],[Area Code]],Location!$B$1:$E$157,2,FALSE)</f>
        <v>New Hampshire</v>
      </c>
      <c r="P3977" s="19" t="str">
        <f>VLOOKUP(Coffee_data[[#This Row],[Area Code]],Location!$B$1:$E$157,3,FALSE)</f>
        <v>East</v>
      </c>
      <c r="Q3977" s="19" t="str">
        <f>VLOOKUP(Coffee_data[[#This Row],[Area Code]],Location!$B$1:$E$157,4,FALSE)</f>
        <v>Small Market</v>
      </c>
      <c r="R3977" s="56" t="str">
        <f>HLOOKUP(Coffee_data[[#This Row],[ProductId]],Product!$B$4:$O$7,2,FALSE)</f>
        <v>Regular</v>
      </c>
      <c r="S3977" s="56" t="str">
        <f>HLOOKUP(Coffee_data[[#This Row],[ProductId]],Product!$B$4:$O$7,3,FALSE)</f>
        <v>Espresso</v>
      </c>
      <c r="T3977" s="56" t="str">
        <f>HLOOKUP(Coffee_data[[#This Row],[ProductId]],Product!$B$4:$O$7,4,FALSE)</f>
        <v>Caffe Mocha</v>
      </c>
    </row>
    <row r="3978" spans="1:20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23</v>
      </c>
      <c r="J3978">
        <v>40</v>
      </c>
      <c r="K3978">
        <v>77</v>
      </c>
      <c r="L3978">
        <v>603</v>
      </c>
      <c r="M3978">
        <v>7</v>
      </c>
      <c r="N3978" s="2">
        <v>42308</v>
      </c>
      <c r="O3978" s="19" t="str">
        <f>VLOOKUP(Coffee_data[[#This Row],[Area Code]],Location!$B$1:$E$157,2,FALSE)</f>
        <v>New Hampshire</v>
      </c>
      <c r="P3978" s="19" t="str">
        <f>VLOOKUP(Coffee_data[[#This Row],[Area Code]],Location!$B$1:$E$157,3,FALSE)</f>
        <v>East</v>
      </c>
      <c r="Q3978" s="19" t="str">
        <f>VLOOKUP(Coffee_data[[#This Row],[Area Code]],Location!$B$1:$E$157,4,FALSE)</f>
        <v>Small Market</v>
      </c>
      <c r="R3978" s="56" t="str">
        <f>HLOOKUP(Coffee_data[[#This Row],[ProductId]],Product!$B$4:$O$7,2,FALSE)</f>
        <v>Regular</v>
      </c>
      <c r="S3978" s="56" t="str">
        <f>HLOOKUP(Coffee_data[[#This Row],[ProductId]],Product!$B$4:$O$7,3,FALSE)</f>
        <v>Espresso</v>
      </c>
      <c r="T3978" s="56" t="str">
        <f>HLOOKUP(Coffee_data[[#This Row],[ProductId]],Product!$B$4:$O$7,4,FALSE)</f>
        <v>Regular Espresso</v>
      </c>
    </row>
    <row r="3979" spans="1:20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41</v>
      </c>
      <c r="J3979">
        <v>60</v>
      </c>
      <c r="K3979">
        <v>100</v>
      </c>
      <c r="L3979">
        <v>603</v>
      </c>
      <c r="M3979">
        <v>1</v>
      </c>
      <c r="N3979" s="2">
        <v>42308</v>
      </c>
      <c r="O3979" s="19" t="str">
        <f>VLOOKUP(Coffee_data[[#This Row],[Area Code]],Location!$B$1:$E$157,2,FALSE)</f>
        <v>New Hampshire</v>
      </c>
      <c r="P3979" s="19" t="str">
        <f>VLOOKUP(Coffee_data[[#This Row],[Area Code]],Location!$B$1:$E$157,3,FALSE)</f>
        <v>East</v>
      </c>
      <c r="Q3979" s="19" t="str">
        <f>VLOOKUP(Coffee_data[[#This Row],[Area Code]],Location!$B$1:$E$157,4,FALSE)</f>
        <v>Small Market</v>
      </c>
      <c r="R3979" s="56" t="str">
        <f>HLOOKUP(Coffee_data[[#This Row],[ProductId]],Product!$B$4:$O$7,2,FALSE)</f>
        <v>Regular</v>
      </c>
      <c r="S3979" s="56" t="str">
        <f>HLOOKUP(Coffee_data[[#This Row],[ProductId]],Product!$B$4:$O$7,3,FALSE)</f>
        <v>Coffee</v>
      </c>
      <c r="T3979" s="56" t="str">
        <f>HLOOKUP(Coffee_data[[#This Row],[ProductId]],Product!$B$4:$O$7,4,FALSE)</f>
        <v>Amaretto</v>
      </c>
    </row>
    <row r="3980" spans="1:20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92</v>
      </c>
      <c r="L3980">
        <v>603</v>
      </c>
      <c r="M3980">
        <v>2</v>
      </c>
      <c r="N3980" s="2">
        <v>42308</v>
      </c>
      <c r="O3980" s="19" t="str">
        <f>VLOOKUP(Coffee_data[[#This Row],[Area Code]],Location!$B$1:$E$157,2,FALSE)</f>
        <v>New Hampshire</v>
      </c>
      <c r="P3980" s="19" t="str">
        <f>VLOOKUP(Coffee_data[[#This Row],[Area Code]],Location!$B$1:$E$157,3,FALSE)</f>
        <v>East</v>
      </c>
      <c r="Q3980" s="19" t="str">
        <f>VLOOKUP(Coffee_data[[#This Row],[Area Code]],Location!$B$1:$E$157,4,FALSE)</f>
        <v>Small Market</v>
      </c>
      <c r="R3980" s="56" t="str">
        <f>HLOOKUP(Coffee_data[[#This Row],[ProductId]],Product!$B$4:$O$7,2,FALSE)</f>
        <v>Regular</v>
      </c>
      <c r="S3980" s="56" t="str">
        <f>HLOOKUP(Coffee_data[[#This Row],[ProductId]],Product!$B$4:$O$7,3,FALSE)</f>
        <v>Coffee</v>
      </c>
      <c r="T3980" s="56" t="str">
        <f>HLOOKUP(Coffee_data[[#This Row],[ProductId]],Product!$B$4:$O$7,4,FALSE)</f>
        <v>Columbian</v>
      </c>
    </row>
    <row r="3981" spans="1:20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146</v>
      </c>
      <c r="J3981">
        <v>240</v>
      </c>
      <c r="K3981">
        <v>411</v>
      </c>
      <c r="L3981">
        <v>585</v>
      </c>
      <c r="M3981">
        <v>9</v>
      </c>
      <c r="N3981" s="2">
        <v>42308</v>
      </c>
      <c r="O3981" s="19" t="str">
        <f>VLOOKUP(Coffee_data[[#This Row],[Area Code]],Location!$B$1:$E$157,2,FALSE)</f>
        <v>New York</v>
      </c>
      <c r="P3981" s="19" t="str">
        <f>VLOOKUP(Coffee_data[[#This Row],[Area Code]],Location!$B$1:$E$157,3,FALSE)</f>
        <v>East</v>
      </c>
      <c r="Q3981" s="19" t="str">
        <f>VLOOKUP(Coffee_data[[#This Row],[Area Code]],Location!$B$1:$E$157,4,FALSE)</f>
        <v>Major Market</v>
      </c>
      <c r="R3981" s="56" t="str">
        <f>HLOOKUP(Coffee_data[[#This Row],[ProductId]],Product!$B$4:$O$7,2,FALSE)</f>
        <v>Decaf</v>
      </c>
      <c r="S3981" s="56" t="str">
        <f>HLOOKUP(Coffee_data[[#This Row],[ProductId]],Product!$B$4:$O$7,3,FALSE)</f>
        <v>Herbal Tea</v>
      </c>
      <c r="T3981" s="56" t="str">
        <f>HLOOKUP(Coffee_data[[#This Row],[ProductId]],Product!$B$4:$O$7,4,FALSE)</f>
        <v>Lemon</v>
      </c>
    </row>
    <row r="3982" spans="1:20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162</v>
      </c>
      <c r="J3982">
        <v>-50</v>
      </c>
      <c r="K3982">
        <v>110</v>
      </c>
      <c r="L3982">
        <v>518</v>
      </c>
      <c r="M3982">
        <v>10</v>
      </c>
      <c r="N3982" s="2">
        <v>42308</v>
      </c>
      <c r="O3982" s="19" t="str">
        <f>VLOOKUP(Coffee_data[[#This Row],[Area Code]],Location!$B$1:$E$157,2,FALSE)</f>
        <v>New York</v>
      </c>
      <c r="P3982" s="19" t="str">
        <f>VLOOKUP(Coffee_data[[#This Row],[Area Code]],Location!$B$1:$E$157,3,FALSE)</f>
        <v>East</v>
      </c>
      <c r="Q3982" s="19" t="str">
        <f>VLOOKUP(Coffee_data[[#This Row],[Area Code]],Location!$B$1:$E$157,4,FALSE)</f>
        <v>Major Market</v>
      </c>
      <c r="R3982" s="56" t="str">
        <f>HLOOKUP(Coffee_data[[#This Row],[ProductId]],Product!$B$4:$O$7,2,FALSE)</f>
        <v>Decaf</v>
      </c>
      <c r="S3982" s="56" t="str">
        <f>HLOOKUP(Coffee_data[[#This Row],[ProductId]],Product!$B$4:$O$7,3,FALSE)</f>
        <v>Herbal Tea</v>
      </c>
      <c r="T3982" s="56" t="str">
        <f>HLOOKUP(Coffee_data[[#This Row],[ProductId]],Product!$B$4:$O$7,4,FALSE)</f>
        <v>Mint</v>
      </c>
    </row>
    <row r="3983" spans="1:20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211</v>
      </c>
      <c r="L3983">
        <v>516</v>
      </c>
      <c r="M3983">
        <v>11</v>
      </c>
      <c r="N3983" s="2">
        <v>42308</v>
      </c>
      <c r="O3983" s="19" t="str">
        <f>VLOOKUP(Coffee_data[[#This Row],[Area Code]],Location!$B$1:$E$157,2,FALSE)</f>
        <v>New York</v>
      </c>
      <c r="P3983" s="19" t="str">
        <f>VLOOKUP(Coffee_data[[#This Row],[Area Code]],Location!$B$1:$E$157,3,FALSE)</f>
        <v>East</v>
      </c>
      <c r="Q3983" s="19" t="str">
        <f>VLOOKUP(Coffee_data[[#This Row],[Area Code]],Location!$B$1:$E$157,4,FALSE)</f>
        <v>Major Market</v>
      </c>
      <c r="R3983" s="56" t="str">
        <f>HLOOKUP(Coffee_data[[#This Row],[ProductId]],Product!$B$4:$O$7,2,FALSE)</f>
        <v>Regular</v>
      </c>
      <c r="S3983" s="56" t="str">
        <f>HLOOKUP(Coffee_data[[#This Row],[ProductId]],Product!$B$4:$O$7,3,FALSE)</f>
        <v>Tea</v>
      </c>
      <c r="T3983" s="56" t="str">
        <f>HLOOKUP(Coffee_data[[#This Row],[ProductId]],Product!$B$4:$O$7,4,FALSE)</f>
        <v>Darjeeling</v>
      </c>
    </row>
    <row r="3984" spans="1:20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126</v>
      </c>
      <c r="J3984">
        <v>170</v>
      </c>
      <c r="K3984">
        <v>290</v>
      </c>
      <c r="L3984">
        <v>914</v>
      </c>
      <c r="M3984">
        <v>12</v>
      </c>
      <c r="N3984" s="2">
        <v>42308</v>
      </c>
      <c r="O3984" s="19" t="str">
        <f>VLOOKUP(Coffee_data[[#This Row],[Area Code]],Location!$B$1:$E$157,2,FALSE)</f>
        <v>New York</v>
      </c>
      <c r="P3984" s="19" t="str">
        <f>VLOOKUP(Coffee_data[[#This Row],[Area Code]],Location!$B$1:$E$157,3,FALSE)</f>
        <v>East</v>
      </c>
      <c r="Q3984" s="19" t="str">
        <f>VLOOKUP(Coffee_data[[#This Row],[Area Code]],Location!$B$1:$E$157,4,FALSE)</f>
        <v>Major Market</v>
      </c>
      <c r="R3984" s="56" t="str">
        <f>HLOOKUP(Coffee_data[[#This Row],[ProductId]],Product!$B$4:$O$7,2,FALSE)</f>
        <v>Regular</v>
      </c>
      <c r="S3984" s="56" t="str">
        <f>HLOOKUP(Coffee_data[[#This Row],[ProductId]],Product!$B$4:$O$7,3,FALSE)</f>
        <v>Tea</v>
      </c>
      <c r="T3984" s="56" t="str">
        <f>HLOOKUP(Coffee_data[[#This Row],[ProductId]],Product!$B$4:$O$7,4,FALSE)</f>
        <v>Earl Grey</v>
      </c>
    </row>
    <row r="3985" spans="1:20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63</v>
      </c>
      <c r="J3985">
        <v>70</v>
      </c>
      <c r="K3985">
        <v>133</v>
      </c>
      <c r="L3985">
        <v>914</v>
      </c>
      <c r="M3985">
        <v>13</v>
      </c>
      <c r="N3985" s="2">
        <v>42308</v>
      </c>
      <c r="O3985" s="19" t="str">
        <f>VLOOKUP(Coffee_data[[#This Row],[Area Code]],Location!$B$1:$E$157,2,FALSE)</f>
        <v>New York</v>
      </c>
      <c r="P3985" s="19" t="str">
        <f>VLOOKUP(Coffee_data[[#This Row],[Area Code]],Location!$B$1:$E$157,3,FALSE)</f>
        <v>East</v>
      </c>
      <c r="Q3985" s="19" t="str">
        <f>VLOOKUP(Coffee_data[[#This Row],[Area Code]],Location!$B$1:$E$157,4,FALSE)</f>
        <v>Major Market</v>
      </c>
      <c r="R3985" s="56" t="str">
        <f>HLOOKUP(Coffee_data[[#This Row],[ProductId]],Product!$B$4:$O$7,2,FALSE)</f>
        <v>Regular</v>
      </c>
      <c r="S3985" s="56" t="str">
        <f>HLOOKUP(Coffee_data[[#This Row],[ProductId]],Product!$B$4:$O$7,3,FALSE)</f>
        <v>Tea</v>
      </c>
      <c r="T3985" s="56" t="str">
        <f>HLOOKUP(Coffee_data[[#This Row],[ProductId]],Product!$B$4:$O$7,4,FALSE)</f>
        <v>Green Tea</v>
      </c>
    </row>
    <row r="3986" spans="1:20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111</v>
      </c>
      <c r="J3986">
        <v>-60</v>
      </c>
      <c r="K3986">
        <v>50</v>
      </c>
      <c r="L3986">
        <v>914</v>
      </c>
      <c r="M3986">
        <v>5</v>
      </c>
      <c r="N3986" s="2">
        <v>42308</v>
      </c>
      <c r="O3986" s="19" t="str">
        <f>VLOOKUP(Coffee_data[[#This Row],[Area Code]],Location!$B$1:$E$157,2,FALSE)</f>
        <v>New York</v>
      </c>
      <c r="P3986" s="19" t="str">
        <f>VLOOKUP(Coffee_data[[#This Row],[Area Code]],Location!$B$1:$E$157,3,FALSE)</f>
        <v>East</v>
      </c>
      <c r="Q3986" s="19" t="str">
        <f>VLOOKUP(Coffee_data[[#This Row],[Area Code]],Location!$B$1:$E$157,4,FALSE)</f>
        <v>Major Market</v>
      </c>
      <c r="R3986" s="56" t="str">
        <f>HLOOKUP(Coffee_data[[#This Row],[ProductId]],Product!$B$4:$O$7,2,FALSE)</f>
        <v>Regular</v>
      </c>
      <c r="S3986" s="56" t="str">
        <f>HLOOKUP(Coffee_data[[#This Row],[ProductId]],Product!$B$4:$O$7,3,FALSE)</f>
        <v>Espresso</v>
      </c>
      <c r="T3986" s="56" t="str">
        <f>HLOOKUP(Coffee_data[[#This Row],[ProductId]],Product!$B$4:$O$7,4,FALSE)</f>
        <v>Caffe Mocha</v>
      </c>
    </row>
    <row r="3987" spans="1:20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152</v>
      </c>
      <c r="J3987">
        <v>460</v>
      </c>
      <c r="K3987">
        <v>660</v>
      </c>
      <c r="L3987">
        <v>917</v>
      </c>
      <c r="M3987">
        <v>7</v>
      </c>
      <c r="N3987" s="2">
        <v>42308</v>
      </c>
      <c r="O3987" s="19" t="str">
        <f>VLOOKUP(Coffee_data[[#This Row],[Area Code]],Location!$B$1:$E$157,2,FALSE)</f>
        <v>New York</v>
      </c>
      <c r="P3987" s="19" t="str">
        <f>VLOOKUP(Coffee_data[[#This Row],[Area Code]],Location!$B$1:$E$157,3,FALSE)</f>
        <v>East</v>
      </c>
      <c r="Q3987" s="19" t="str">
        <f>VLOOKUP(Coffee_data[[#This Row],[Area Code]],Location!$B$1:$E$157,4,FALSE)</f>
        <v>Major Market</v>
      </c>
      <c r="R3987" s="56" t="str">
        <f>HLOOKUP(Coffee_data[[#This Row],[ProductId]],Product!$B$4:$O$7,2,FALSE)</f>
        <v>Regular</v>
      </c>
      <c r="S3987" s="56" t="str">
        <f>HLOOKUP(Coffee_data[[#This Row],[ProductId]],Product!$B$4:$O$7,3,FALSE)</f>
        <v>Espresso</v>
      </c>
      <c r="T3987" s="56" t="str">
        <f>HLOOKUP(Coffee_data[[#This Row],[ProductId]],Product!$B$4:$O$7,4,FALSE)</f>
        <v>Regular Espresso</v>
      </c>
    </row>
    <row r="3988" spans="1:20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558</v>
      </c>
      <c r="L3988">
        <v>607</v>
      </c>
      <c r="M3988">
        <v>2</v>
      </c>
      <c r="N3988" s="2">
        <v>42308</v>
      </c>
      <c r="O3988" s="19" t="str">
        <f>VLOOKUP(Coffee_data[[#This Row],[Area Code]],Location!$B$1:$E$157,2,FALSE)</f>
        <v>New York</v>
      </c>
      <c r="P3988" s="19" t="str">
        <f>VLOOKUP(Coffee_data[[#This Row],[Area Code]],Location!$B$1:$E$157,3,FALSE)</f>
        <v>East</v>
      </c>
      <c r="Q3988" s="19" t="str">
        <f>VLOOKUP(Coffee_data[[#This Row],[Area Code]],Location!$B$1:$E$157,4,FALSE)</f>
        <v>Major Market</v>
      </c>
      <c r="R3988" s="56" t="str">
        <f>HLOOKUP(Coffee_data[[#This Row],[ProductId]],Product!$B$4:$O$7,2,FALSE)</f>
        <v>Regular</v>
      </c>
      <c r="S3988" s="56" t="str">
        <f>HLOOKUP(Coffee_data[[#This Row],[ProductId]],Product!$B$4:$O$7,3,FALSE)</f>
        <v>Coffee</v>
      </c>
      <c r="T3988" s="56" t="str">
        <f>HLOOKUP(Coffee_data[[#This Row],[ProductId]],Product!$B$4:$O$7,4,FALSE)</f>
        <v>Columbian</v>
      </c>
    </row>
    <row r="3989" spans="1:20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42308</v>
      </c>
      <c r="O3989" s="19" t="str">
        <f>VLOOKUP(Coffee_data[[#This Row],[Area Code]],Location!$B$1:$E$157,2,FALSE)</f>
        <v>Louisiana</v>
      </c>
      <c r="P3989" s="19" t="str">
        <f>VLOOKUP(Coffee_data[[#This Row],[Area Code]],Location!$B$1:$E$157,3,FALSE)</f>
        <v>South</v>
      </c>
      <c r="Q3989" s="19" t="str">
        <f>VLOOKUP(Coffee_data[[#This Row],[Area Code]],Location!$B$1:$E$157,4,FALSE)</f>
        <v>Small Market</v>
      </c>
      <c r="R3989" s="56" t="str">
        <f>HLOOKUP(Coffee_data[[#This Row],[ProductId]],Product!$B$4:$O$7,2,FALSE)</f>
        <v>Decaf</v>
      </c>
      <c r="S3989" s="56" t="str">
        <f>HLOOKUP(Coffee_data[[#This Row],[ProductId]],Product!$B$4:$O$7,3,FALSE)</f>
        <v>Herbal Tea</v>
      </c>
      <c r="T3989" s="56" t="str">
        <f>HLOOKUP(Coffee_data[[#This Row],[ProductId]],Product!$B$4:$O$7,4,FALSE)</f>
        <v>Chamomile</v>
      </c>
    </row>
    <row r="3990" spans="1:20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179</v>
      </c>
      <c r="L3990">
        <v>337</v>
      </c>
      <c r="M3990">
        <v>9</v>
      </c>
      <c r="N3990" s="2">
        <v>42308</v>
      </c>
      <c r="O3990" s="19" t="str">
        <f>VLOOKUP(Coffee_data[[#This Row],[Area Code]],Location!$B$1:$E$157,2,FALSE)</f>
        <v>Louisiana</v>
      </c>
      <c r="P3990" s="19" t="str">
        <f>VLOOKUP(Coffee_data[[#This Row],[Area Code]],Location!$B$1:$E$157,3,FALSE)</f>
        <v>South</v>
      </c>
      <c r="Q3990" s="19" t="str">
        <f>VLOOKUP(Coffee_data[[#This Row],[Area Code]],Location!$B$1:$E$157,4,FALSE)</f>
        <v>Small Market</v>
      </c>
      <c r="R3990" s="56" t="str">
        <f>HLOOKUP(Coffee_data[[#This Row],[ProductId]],Product!$B$4:$O$7,2,FALSE)</f>
        <v>Decaf</v>
      </c>
      <c r="S3990" s="56" t="str">
        <f>HLOOKUP(Coffee_data[[#This Row],[ProductId]],Product!$B$4:$O$7,3,FALSE)</f>
        <v>Herbal Tea</v>
      </c>
      <c r="T3990" s="56" t="str">
        <f>HLOOKUP(Coffee_data[[#This Row],[ProductId]],Product!$B$4:$O$7,4,FALSE)</f>
        <v>Lemon</v>
      </c>
    </row>
    <row r="3991" spans="1:20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52</v>
      </c>
      <c r="J3991">
        <v>80</v>
      </c>
      <c r="K3991">
        <v>130</v>
      </c>
      <c r="L3991">
        <v>318</v>
      </c>
      <c r="M3991">
        <v>2</v>
      </c>
      <c r="N3991" s="2">
        <v>42308</v>
      </c>
      <c r="O3991" s="19" t="str">
        <f>VLOOKUP(Coffee_data[[#This Row],[Area Code]],Location!$B$1:$E$157,2,FALSE)</f>
        <v>Louisiana</v>
      </c>
      <c r="P3991" s="19" t="str">
        <f>VLOOKUP(Coffee_data[[#This Row],[Area Code]],Location!$B$1:$E$157,3,FALSE)</f>
        <v>South</v>
      </c>
      <c r="Q3991" s="19" t="str">
        <f>VLOOKUP(Coffee_data[[#This Row],[Area Code]],Location!$B$1:$E$157,4,FALSE)</f>
        <v>Small Market</v>
      </c>
      <c r="R3991" s="56" t="str">
        <f>HLOOKUP(Coffee_data[[#This Row],[ProductId]],Product!$B$4:$O$7,2,FALSE)</f>
        <v>Regular</v>
      </c>
      <c r="S3991" s="56" t="str">
        <f>HLOOKUP(Coffee_data[[#This Row],[ProductId]],Product!$B$4:$O$7,3,FALSE)</f>
        <v>Coffee</v>
      </c>
      <c r="T3991" s="56" t="str">
        <f>HLOOKUP(Coffee_data[[#This Row],[ProductId]],Product!$B$4:$O$7,4,FALSE)</f>
        <v>Columbian</v>
      </c>
    </row>
    <row r="3992" spans="1:20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27</v>
      </c>
      <c r="J3992">
        <v>60</v>
      </c>
      <c r="K3992">
        <v>93</v>
      </c>
      <c r="L3992">
        <v>504</v>
      </c>
      <c r="M3992">
        <v>3</v>
      </c>
      <c r="N3992" s="2">
        <v>42308</v>
      </c>
      <c r="O3992" s="19" t="str">
        <f>VLOOKUP(Coffee_data[[#This Row],[Area Code]],Location!$B$1:$E$157,2,FALSE)</f>
        <v>Louisiana</v>
      </c>
      <c r="P3992" s="19" t="str">
        <f>VLOOKUP(Coffee_data[[#This Row],[Area Code]],Location!$B$1:$E$157,3,FALSE)</f>
        <v>South</v>
      </c>
      <c r="Q3992" s="19" t="str">
        <f>VLOOKUP(Coffee_data[[#This Row],[Area Code]],Location!$B$1:$E$157,4,FALSE)</f>
        <v>Small Market</v>
      </c>
      <c r="R3992" s="56" t="str">
        <f>HLOOKUP(Coffee_data[[#This Row],[ProductId]],Product!$B$4:$O$7,2,FALSE)</f>
        <v>Decaf</v>
      </c>
      <c r="S3992" s="56" t="str">
        <f>HLOOKUP(Coffee_data[[#This Row],[ProductId]],Product!$B$4:$O$7,3,FALSE)</f>
        <v>Coffee</v>
      </c>
      <c r="T3992" s="56" t="str">
        <f>HLOOKUP(Coffee_data[[#This Row],[ProductId]],Product!$B$4:$O$7,4,FALSE)</f>
        <v>Decaf Irish Cream</v>
      </c>
    </row>
    <row r="3993" spans="1:20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36</v>
      </c>
      <c r="J3993">
        <v>70</v>
      </c>
      <c r="K3993">
        <v>106</v>
      </c>
      <c r="L3993">
        <v>318</v>
      </c>
      <c r="M3993">
        <v>4</v>
      </c>
      <c r="N3993" s="2">
        <v>42308</v>
      </c>
      <c r="O3993" s="19" t="str">
        <f>VLOOKUP(Coffee_data[[#This Row],[Area Code]],Location!$B$1:$E$157,2,FALSE)</f>
        <v>Louisiana</v>
      </c>
      <c r="P3993" s="19" t="str">
        <f>VLOOKUP(Coffee_data[[#This Row],[Area Code]],Location!$B$1:$E$157,3,FALSE)</f>
        <v>South</v>
      </c>
      <c r="Q3993" s="19" t="str">
        <f>VLOOKUP(Coffee_data[[#This Row],[Area Code]],Location!$B$1:$E$157,4,FALSE)</f>
        <v>Small Market</v>
      </c>
      <c r="R3993" s="56" t="str">
        <f>HLOOKUP(Coffee_data[[#This Row],[ProductId]],Product!$B$4:$O$7,2,FALSE)</f>
        <v>Regular</v>
      </c>
      <c r="S3993" s="56" t="str">
        <f>HLOOKUP(Coffee_data[[#This Row],[ProductId]],Product!$B$4:$O$7,3,FALSE)</f>
        <v>Espresso</v>
      </c>
      <c r="T3993" s="56" t="str">
        <f>HLOOKUP(Coffee_data[[#This Row],[ProductId]],Product!$B$4:$O$7,4,FALSE)</f>
        <v>Caffe Latte</v>
      </c>
    </row>
    <row r="3994" spans="1:20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45</v>
      </c>
      <c r="J3994">
        <v>60</v>
      </c>
      <c r="K3994">
        <v>105</v>
      </c>
      <c r="L3994">
        <v>318</v>
      </c>
      <c r="M3994">
        <v>5</v>
      </c>
      <c r="N3994" s="2">
        <v>42308</v>
      </c>
      <c r="O3994" s="19" t="str">
        <f>VLOOKUP(Coffee_data[[#This Row],[Area Code]],Location!$B$1:$E$157,2,FALSE)</f>
        <v>Louisiana</v>
      </c>
      <c r="P3994" s="19" t="str">
        <f>VLOOKUP(Coffee_data[[#This Row],[Area Code]],Location!$B$1:$E$157,3,FALSE)</f>
        <v>South</v>
      </c>
      <c r="Q3994" s="19" t="str">
        <f>VLOOKUP(Coffee_data[[#This Row],[Area Code]],Location!$B$1:$E$157,4,FALSE)</f>
        <v>Small Market</v>
      </c>
      <c r="R3994" s="56" t="str">
        <f>HLOOKUP(Coffee_data[[#This Row],[ProductId]],Product!$B$4:$O$7,2,FALSE)</f>
        <v>Regular</v>
      </c>
      <c r="S3994" s="56" t="str">
        <f>HLOOKUP(Coffee_data[[#This Row],[ProductId]],Product!$B$4:$O$7,3,FALSE)</f>
        <v>Espresso</v>
      </c>
      <c r="T3994" s="56" t="str">
        <f>HLOOKUP(Coffee_data[[#This Row],[ProductId]],Product!$B$4:$O$7,4,FALSE)</f>
        <v>Caffe Mocha</v>
      </c>
    </row>
    <row r="3995" spans="1:20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24</v>
      </c>
      <c r="J3995">
        <v>60</v>
      </c>
      <c r="K3995">
        <v>90</v>
      </c>
      <c r="L3995">
        <v>337</v>
      </c>
      <c r="M3995">
        <v>6</v>
      </c>
      <c r="N3995" s="2">
        <v>42308</v>
      </c>
      <c r="O3995" s="19" t="str">
        <f>VLOOKUP(Coffee_data[[#This Row],[Area Code]],Location!$B$1:$E$157,2,FALSE)</f>
        <v>Louisiana</v>
      </c>
      <c r="P3995" s="19" t="str">
        <f>VLOOKUP(Coffee_data[[#This Row],[Area Code]],Location!$B$1:$E$157,3,FALSE)</f>
        <v>South</v>
      </c>
      <c r="Q3995" s="19" t="str">
        <f>VLOOKUP(Coffee_data[[#This Row],[Area Code]],Location!$B$1:$E$157,4,FALSE)</f>
        <v>Small Market</v>
      </c>
      <c r="R3995" s="56" t="str">
        <f>HLOOKUP(Coffee_data[[#This Row],[ProductId]],Product!$B$4:$O$7,2,FALSE)</f>
        <v>Decaf</v>
      </c>
      <c r="S3995" s="56" t="str">
        <f>HLOOKUP(Coffee_data[[#This Row],[ProductId]],Product!$B$4:$O$7,3,FALSE)</f>
        <v>Espresso</v>
      </c>
      <c r="T3995" s="56" t="str">
        <f>HLOOKUP(Coffee_data[[#This Row],[ProductId]],Product!$B$4:$O$7,4,FALSE)</f>
        <v>Decaf Espresso</v>
      </c>
    </row>
    <row r="3996" spans="1:20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42308</v>
      </c>
      <c r="O3996" s="19" t="str">
        <f>VLOOKUP(Coffee_data[[#This Row],[Area Code]],Location!$B$1:$E$157,2,FALSE)</f>
        <v>New Mexico</v>
      </c>
      <c r="P3996" s="19" t="str">
        <f>VLOOKUP(Coffee_data[[#This Row],[Area Code]],Location!$B$1:$E$157,3,FALSE)</f>
        <v>South</v>
      </c>
      <c r="Q3996" s="19" t="str">
        <f>VLOOKUP(Coffee_data[[#This Row],[Area Code]],Location!$B$1:$E$157,4,FALSE)</f>
        <v>Small Market</v>
      </c>
      <c r="R3996" s="56" t="str">
        <f>HLOOKUP(Coffee_data[[#This Row],[ProductId]],Product!$B$4:$O$7,2,FALSE)</f>
        <v>Decaf</v>
      </c>
      <c r="S3996" s="56" t="str">
        <f>HLOOKUP(Coffee_data[[#This Row],[ProductId]],Product!$B$4:$O$7,3,FALSE)</f>
        <v>Herbal Tea</v>
      </c>
      <c r="T3996" s="56" t="str">
        <f>HLOOKUP(Coffee_data[[#This Row],[ProductId]],Product!$B$4:$O$7,4,FALSE)</f>
        <v>Chamomile</v>
      </c>
    </row>
    <row r="3997" spans="1:20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42308</v>
      </c>
      <c r="O3997" s="19" t="str">
        <f>VLOOKUP(Coffee_data[[#This Row],[Area Code]],Location!$B$1:$E$157,2,FALSE)</f>
        <v>New Mexico</v>
      </c>
      <c r="P3997" s="19" t="str">
        <f>VLOOKUP(Coffee_data[[#This Row],[Area Code]],Location!$B$1:$E$157,3,FALSE)</f>
        <v>South</v>
      </c>
      <c r="Q3997" s="19" t="str">
        <f>VLOOKUP(Coffee_data[[#This Row],[Area Code]],Location!$B$1:$E$157,4,FALSE)</f>
        <v>Small Market</v>
      </c>
      <c r="R3997" s="56" t="str">
        <f>HLOOKUP(Coffee_data[[#This Row],[ProductId]],Product!$B$4:$O$7,2,FALSE)</f>
        <v>Decaf</v>
      </c>
      <c r="S3997" s="56" t="str">
        <f>HLOOKUP(Coffee_data[[#This Row],[ProductId]],Product!$B$4:$O$7,3,FALSE)</f>
        <v>Herbal Tea</v>
      </c>
      <c r="T3997" s="56" t="str">
        <f>HLOOKUP(Coffee_data[[#This Row],[ProductId]],Product!$B$4:$O$7,4,FALSE)</f>
        <v>Lemon</v>
      </c>
    </row>
    <row r="3998" spans="1:20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52</v>
      </c>
      <c r="J3998">
        <v>70</v>
      </c>
      <c r="K3998">
        <v>118</v>
      </c>
      <c r="L3998">
        <v>505</v>
      </c>
      <c r="M3998">
        <v>2</v>
      </c>
      <c r="N3998" s="2">
        <v>42308</v>
      </c>
      <c r="O3998" s="19" t="str">
        <f>VLOOKUP(Coffee_data[[#This Row],[Area Code]],Location!$B$1:$E$157,2,FALSE)</f>
        <v>New Mexico</v>
      </c>
      <c r="P3998" s="19" t="str">
        <f>VLOOKUP(Coffee_data[[#This Row],[Area Code]],Location!$B$1:$E$157,3,FALSE)</f>
        <v>South</v>
      </c>
      <c r="Q3998" s="19" t="str">
        <f>VLOOKUP(Coffee_data[[#This Row],[Area Code]],Location!$B$1:$E$157,4,FALSE)</f>
        <v>Small Market</v>
      </c>
      <c r="R3998" s="56" t="str">
        <f>HLOOKUP(Coffee_data[[#This Row],[ProductId]],Product!$B$4:$O$7,2,FALSE)</f>
        <v>Regular</v>
      </c>
      <c r="S3998" s="56" t="str">
        <f>HLOOKUP(Coffee_data[[#This Row],[ProductId]],Product!$B$4:$O$7,3,FALSE)</f>
        <v>Coffee</v>
      </c>
      <c r="T3998" s="56" t="str">
        <f>HLOOKUP(Coffee_data[[#This Row],[ProductId]],Product!$B$4:$O$7,4,FALSE)</f>
        <v>Columbian</v>
      </c>
    </row>
    <row r="3999" spans="1:20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93</v>
      </c>
      <c r="J3999">
        <v>50</v>
      </c>
      <c r="K3999">
        <v>137</v>
      </c>
      <c r="L3999">
        <v>505</v>
      </c>
      <c r="M3999">
        <v>3</v>
      </c>
      <c r="N3999" s="2">
        <v>42308</v>
      </c>
      <c r="O3999" s="19" t="str">
        <f>VLOOKUP(Coffee_data[[#This Row],[Area Code]],Location!$B$1:$E$157,2,FALSE)</f>
        <v>New Mexico</v>
      </c>
      <c r="P3999" s="19" t="str">
        <f>VLOOKUP(Coffee_data[[#This Row],[Area Code]],Location!$B$1:$E$157,3,FALSE)</f>
        <v>South</v>
      </c>
      <c r="Q3999" s="19" t="str">
        <f>VLOOKUP(Coffee_data[[#This Row],[Area Code]],Location!$B$1:$E$157,4,FALSE)</f>
        <v>Small Market</v>
      </c>
      <c r="R3999" s="56" t="str">
        <f>HLOOKUP(Coffee_data[[#This Row],[ProductId]],Product!$B$4:$O$7,2,FALSE)</f>
        <v>Decaf</v>
      </c>
      <c r="S3999" s="56" t="str">
        <f>HLOOKUP(Coffee_data[[#This Row],[ProductId]],Product!$B$4:$O$7,3,FALSE)</f>
        <v>Coffee</v>
      </c>
      <c r="T3999" s="56" t="str">
        <f>HLOOKUP(Coffee_data[[#This Row],[ProductId]],Product!$B$4:$O$7,4,FALSE)</f>
        <v>Decaf Irish Cream</v>
      </c>
    </row>
    <row r="4000" spans="1:20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42308</v>
      </c>
      <c r="O4000" s="19" t="str">
        <f>VLOOKUP(Coffee_data[[#This Row],[Area Code]],Location!$B$1:$E$157,2,FALSE)</f>
        <v>New Mexico</v>
      </c>
      <c r="P4000" s="19" t="str">
        <f>VLOOKUP(Coffee_data[[#This Row],[Area Code]],Location!$B$1:$E$157,3,FALSE)</f>
        <v>South</v>
      </c>
      <c r="Q4000" s="19" t="str">
        <f>VLOOKUP(Coffee_data[[#This Row],[Area Code]],Location!$B$1:$E$157,4,FALSE)</f>
        <v>Small Market</v>
      </c>
      <c r="R4000" s="56" t="str">
        <f>HLOOKUP(Coffee_data[[#This Row],[ProductId]],Product!$B$4:$O$7,2,FALSE)</f>
        <v>Regular</v>
      </c>
      <c r="S4000" s="56" t="str">
        <f>HLOOKUP(Coffee_data[[#This Row],[ProductId]],Product!$B$4:$O$7,3,FALSE)</f>
        <v>Espresso</v>
      </c>
      <c r="T4000" s="56" t="str">
        <f>HLOOKUP(Coffee_data[[#This Row],[ProductId]],Product!$B$4:$O$7,4,FALSE)</f>
        <v>Caffe Latte</v>
      </c>
    </row>
    <row r="4001" spans="1:20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35</v>
      </c>
      <c r="J4001">
        <v>50</v>
      </c>
      <c r="K4001">
        <v>85</v>
      </c>
      <c r="L4001">
        <v>505</v>
      </c>
      <c r="M4001">
        <v>5</v>
      </c>
      <c r="N4001" s="2">
        <v>42308</v>
      </c>
      <c r="O4001" s="19" t="str">
        <f>VLOOKUP(Coffee_data[[#This Row],[Area Code]],Location!$B$1:$E$157,2,FALSE)</f>
        <v>New Mexico</v>
      </c>
      <c r="P4001" s="19" t="str">
        <f>VLOOKUP(Coffee_data[[#This Row],[Area Code]],Location!$B$1:$E$157,3,FALSE)</f>
        <v>South</v>
      </c>
      <c r="Q4001" s="19" t="str">
        <f>VLOOKUP(Coffee_data[[#This Row],[Area Code]],Location!$B$1:$E$157,4,FALSE)</f>
        <v>Small Market</v>
      </c>
      <c r="R4001" s="56" t="str">
        <f>HLOOKUP(Coffee_data[[#This Row],[ProductId]],Product!$B$4:$O$7,2,FALSE)</f>
        <v>Regular</v>
      </c>
      <c r="S4001" s="56" t="str">
        <f>HLOOKUP(Coffee_data[[#This Row],[ProductId]],Product!$B$4:$O$7,3,FALSE)</f>
        <v>Espresso</v>
      </c>
      <c r="T4001" s="56" t="str">
        <f>HLOOKUP(Coffee_data[[#This Row],[ProductId]],Product!$B$4:$O$7,4,FALSE)</f>
        <v>Caffe Mocha</v>
      </c>
    </row>
    <row r="4002" spans="1:20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66</v>
      </c>
      <c r="L4002">
        <v>505</v>
      </c>
      <c r="M4002">
        <v>6</v>
      </c>
      <c r="N4002" s="2">
        <v>42308</v>
      </c>
      <c r="O4002" s="19" t="str">
        <f>VLOOKUP(Coffee_data[[#This Row],[Area Code]],Location!$B$1:$E$157,2,FALSE)</f>
        <v>New Mexico</v>
      </c>
      <c r="P4002" s="19" t="str">
        <f>VLOOKUP(Coffee_data[[#This Row],[Area Code]],Location!$B$1:$E$157,3,FALSE)</f>
        <v>South</v>
      </c>
      <c r="Q4002" s="19" t="str">
        <f>VLOOKUP(Coffee_data[[#This Row],[Area Code]],Location!$B$1:$E$157,4,FALSE)</f>
        <v>Small Market</v>
      </c>
      <c r="R4002" s="56" t="str">
        <f>HLOOKUP(Coffee_data[[#This Row],[ProductId]],Product!$B$4:$O$7,2,FALSE)</f>
        <v>Decaf</v>
      </c>
      <c r="S4002" s="56" t="str">
        <f>HLOOKUP(Coffee_data[[#This Row],[ProductId]],Product!$B$4:$O$7,3,FALSE)</f>
        <v>Espresso</v>
      </c>
      <c r="T4002" s="56" t="str">
        <f>HLOOKUP(Coffee_data[[#This Row],[ProductId]],Product!$B$4:$O$7,4,FALSE)</f>
        <v>Decaf Espresso</v>
      </c>
    </row>
    <row r="4003" spans="1:20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42</v>
      </c>
      <c r="J4003">
        <v>60</v>
      </c>
      <c r="K4003">
        <v>118</v>
      </c>
      <c r="L4003">
        <v>580</v>
      </c>
      <c r="M4003">
        <v>8</v>
      </c>
      <c r="N4003" s="2">
        <v>42308</v>
      </c>
      <c r="O4003" s="19" t="str">
        <f>VLOOKUP(Coffee_data[[#This Row],[Area Code]],Location!$B$1:$E$157,2,FALSE)</f>
        <v>Oklahoma</v>
      </c>
      <c r="P4003" s="19" t="str">
        <f>VLOOKUP(Coffee_data[[#This Row],[Area Code]],Location!$B$1:$E$157,3,FALSE)</f>
        <v>South</v>
      </c>
      <c r="Q4003" s="19" t="str">
        <f>VLOOKUP(Coffee_data[[#This Row],[Area Code]],Location!$B$1:$E$157,4,FALSE)</f>
        <v>Small Market</v>
      </c>
      <c r="R4003" s="56" t="str">
        <f>HLOOKUP(Coffee_data[[#This Row],[ProductId]],Product!$B$4:$O$7,2,FALSE)</f>
        <v>Decaf</v>
      </c>
      <c r="S4003" s="56" t="str">
        <f>HLOOKUP(Coffee_data[[#This Row],[ProductId]],Product!$B$4:$O$7,3,FALSE)</f>
        <v>Herbal Tea</v>
      </c>
      <c r="T4003" s="56" t="str">
        <f>HLOOKUP(Coffee_data[[#This Row],[ProductId]],Product!$B$4:$O$7,4,FALSE)</f>
        <v>Chamomile</v>
      </c>
    </row>
    <row r="4004" spans="1:20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71</v>
      </c>
      <c r="J4004">
        <v>120</v>
      </c>
      <c r="K4004">
        <v>200</v>
      </c>
      <c r="L4004">
        <v>405</v>
      </c>
      <c r="M4004">
        <v>9</v>
      </c>
      <c r="N4004" s="2">
        <v>42308</v>
      </c>
      <c r="O4004" s="19" t="str">
        <f>VLOOKUP(Coffee_data[[#This Row],[Area Code]],Location!$B$1:$E$157,2,FALSE)</f>
        <v>Oklahoma</v>
      </c>
      <c r="P4004" s="19" t="str">
        <f>VLOOKUP(Coffee_data[[#This Row],[Area Code]],Location!$B$1:$E$157,3,FALSE)</f>
        <v>South</v>
      </c>
      <c r="Q4004" s="19" t="str">
        <f>VLOOKUP(Coffee_data[[#This Row],[Area Code]],Location!$B$1:$E$157,4,FALSE)</f>
        <v>Small Market</v>
      </c>
      <c r="R4004" s="56" t="str">
        <f>HLOOKUP(Coffee_data[[#This Row],[ProductId]],Product!$B$4:$O$7,2,FALSE)</f>
        <v>Decaf</v>
      </c>
      <c r="S4004" s="56" t="str">
        <f>HLOOKUP(Coffee_data[[#This Row],[ProductId]],Product!$B$4:$O$7,3,FALSE)</f>
        <v>Herbal Tea</v>
      </c>
      <c r="T4004" s="56" t="str">
        <f>HLOOKUP(Coffee_data[[#This Row],[ProductId]],Product!$B$4:$O$7,4,FALSE)</f>
        <v>Lemon</v>
      </c>
    </row>
    <row r="4005" spans="1:20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105</v>
      </c>
      <c r="J4005">
        <v>130</v>
      </c>
      <c r="K4005">
        <v>232</v>
      </c>
      <c r="L4005">
        <v>918</v>
      </c>
      <c r="M4005">
        <v>2</v>
      </c>
      <c r="N4005" s="2">
        <v>42308</v>
      </c>
      <c r="O4005" s="19" t="str">
        <f>VLOOKUP(Coffee_data[[#This Row],[Area Code]],Location!$B$1:$E$157,2,FALSE)</f>
        <v>Oklahoma</v>
      </c>
      <c r="P4005" s="19" t="str">
        <f>VLOOKUP(Coffee_data[[#This Row],[Area Code]],Location!$B$1:$E$157,3,FALSE)</f>
        <v>South</v>
      </c>
      <c r="Q4005" s="19" t="str">
        <f>VLOOKUP(Coffee_data[[#This Row],[Area Code]],Location!$B$1:$E$157,4,FALSE)</f>
        <v>Small Market</v>
      </c>
      <c r="R4005" s="56" t="str">
        <f>HLOOKUP(Coffee_data[[#This Row],[ProductId]],Product!$B$4:$O$7,2,FALSE)</f>
        <v>Regular</v>
      </c>
      <c r="S4005" s="56" t="str">
        <f>HLOOKUP(Coffee_data[[#This Row],[ProductId]],Product!$B$4:$O$7,3,FALSE)</f>
        <v>Coffee</v>
      </c>
      <c r="T4005" s="56" t="str">
        <f>HLOOKUP(Coffee_data[[#This Row],[ProductId]],Product!$B$4:$O$7,4,FALSE)</f>
        <v>Columbian</v>
      </c>
    </row>
    <row r="4006" spans="1:20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43</v>
      </c>
      <c r="J4006">
        <v>60</v>
      </c>
      <c r="K4006">
        <v>97</v>
      </c>
      <c r="L4006">
        <v>580</v>
      </c>
      <c r="M4006">
        <v>3</v>
      </c>
      <c r="N4006" s="2">
        <v>42308</v>
      </c>
      <c r="O4006" s="19" t="str">
        <f>VLOOKUP(Coffee_data[[#This Row],[Area Code]],Location!$B$1:$E$157,2,FALSE)</f>
        <v>Oklahoma</v>
      </c>
      <c r="P4006" s="19" t="str">
        <f>VLOOKUP(Coffee_data[[#This Row],[Area Code]],Location!$B$1:$E$157,3,FALSE)</f>
        <v>South</v>
      </c>
      <c r="Q4006" s="19" t="str">
        <f>VLOOKUP(Coffee_data[[#This Row],[Area Code]],Location!$B$1:$E$157,4,FALSE)</f>
        <v>Small Market</v>
      </c>
      <c r="R4006" s="56" t="str">
        <f>HLOOKUP(Coffee_data[[#This Row],[ProductId]],Product!$B$4:$O$7,2,FALSE)</f>
        <v>Decaf</v>
      </c>
      <c r="S4006" s="56" t="str">
        <f>HLOOKUP(Coffee_data[[#This Row],[ProductId]],Product!$B$4:$O$7,3,FALSE)</f>
        <v>Coffee</v>
      </c>
      <c r="T4006" s="56" t="str">
        <f>HLOOKUP(Coffee_data[[#This Row],[ProductId]],Product!$B$4:$O$7,4,FALSE)</f>
        <v>Decaf Irish Cream</v>
      </c>
    </row>
    <row r="4007" spans="1:20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76</v>
      </c>
      <c r="J4007">
        <v>100</v>
      </c>
      <c r="K4007">
        <v>184</v>
      </c>
      <c r="L4007">
        <v>405</v>
      </c>
      <c r="M4007">
        <v>4</v>
      </c>
      <c r="N4007" s="2">
        <v>42308</v>
      </c>
      <c r="O4007" s="19" t="str">
        <f>VLOOKUP(Coffee_data[[#This Row],[Area Code]],Location!$B$1:$E$157,2,FALSE)</f>
        <v>Oklahoma</v>
      </c>
      <c r="P4007" s="19" t="str">
        <f>VLOOKUP(Coffee_data[[#This Row],[Area Code]],Location!$B$1:$E$157,3,FALSE)</f>
        <v>South</v>
      </c>
      <c r="Q4007" s="19" t="str">
        <f>VLOOKUP(Coffee_data[[#This Row],[Area Code]],Location!$B$1:$E$157,4,FALSE)</f>
        <v>Small Market</v>
      </c>
      <c r="R4007" s="56" t="str">
        <f>HLOOKUP(Coffee_data[[#This Row],[ProductId]],Product!$B$4:$O$7,2,FALSE)</f>
        <v>Regular</v>
      </c>
      <c r="S4007" s="56" t="str">
        <f>HLOOKUP(Coffee_data[[#This Row],[ProductId]],Product!$B$4:$O$7,3,FALSE)</f>
        <v>Espresso</v>
      </c>
      <c r="T4007" s="56" t="str">
        <f>HLOOKUP(Coffee_data[[#This Row],[ProductId]],Product!$B$4:$O$7,4,FALSE)</f>
        <v>Caffe Latte</v>
      </c>
    </row>
    <row r="4008" spans="1:20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42308</v>
      </c>
      <c r="O4008" s="19" t="str">
        <f>VLOOKUP(Coffee_data[[#This Row],[Area Code]],Location!$B$1:$E$157,2,FALSE)</f>
        <v>Oklahoma</v>
      </c>
      <c r="P4008" s="19" t="str">
        <f>VLOOKUP(Coffee_data[[#This Row],[Area Code]],Location!$B$1:$E$157,3,FALSE)</f>
        <v>South</v>
      </c>
      <c r="Q4008" s="19" t="str">
        <f>VLOOKUP(Coffee_data[[#This Row],[Area Code]],Location!$B$1:$E$157,4,FALSE)</f>
        <v>Small Market</v>
      </c>
      <c r="R4008" s="56" t="str">
        <f>HLOOKUP(Coffee_data[[#This Row],[ProductId]],Product!$B$4:$O$7,2,FALSE)</f>
        <v>Regular</v>
      </c>
      <c r="S4008" s="56" t="str">
        <f>HLOOKUP(Coffee_data[[#This Row],[ProductId]],Product!$B$4:$O$7,3,FALSE)</f>
        <v>Espresso</v>
      </c>
      <c r="T4008" s="56" t="str">
        <f>HLOOKUP(Coffee_data[[#This Row],[ProductId]],Product!$B$4:$O$7,4,FALSE)</f>
        <v>Caffe Mocha</v>
      </c>
    </row>
    <row r="4009" spans="1:20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144</v>
      </c>
      <c r="L4009">
        <v>580</v>
      </c>
      <c r="M4009">
        <v>6</v>
      </c>
      <c r="N4009" s="2">
        <v>42308</v>
      </c>
      <c r="O4009" s="19" t="str">
        <f>VLOOKUP(Coffee_data[[#This Row],[Area Code]],Location!$B$1:$E$157,2,FALSE)</f>
        <v>Oklahoma</v>
      </c>
      <c r="P4009" s="19" t="str">
        <f>VLOOKUP(Coffee_data[[#This Row],[Area Code]],Location!$B$1:$E$157,3,FALSE)</f>
        <v>South</v>
      </c>
      <c r="Q4009" s="19" t="str">
        <f>VLOOKUP(Coffee_data[[#This Row],[Area Code]],Location!$B$1:$E$157,4,FALSE)</f>
        <v>Small Market</v>
      </c>
      <c r="R4009" s="56" t="str">
        <f>HLOOKUP(Coffee_data[[#This Row],[ProductId]],Product!$B$4:$O$7,2,FALSE)</f>
        <v>Decaf</v>
      </c>
      <c r="S4009" s="56" t="str">
        <f>HLOOKUP(Coffee_data[[#This Row],[ProductId]],Product!$B$4:$O$7,3,FALSE)</f>
        <v>Espresso</v>
      </c>
      <c r="T4009" s="56" t="str">
        <f>HLOOKUP(Coffee_data[[#This Row],[ProductId]],Product!$B$4:$O$7,4,FALSE)</f>
        <v>Decaf Espresso</v>
      </c>
    </row>
    <row r="4010" spans="1:20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42</v>
      </c>
      <c r="J4010">
        <v>70</v>
      </c>
      <c r="K4010">
        <v>120</v>
      </c>
      <c r="L4010">
        <v>936</v>
      </c>
      <c r="M4010">
        <v>8</v>
      </c>
      <c r="N4010" s="2">
        <v>42308</v>
      </c>
      <c r="O4010" s="19" t="str">
        <f>VLOOKUP(Coffee_data[[#This Row],[Area Code]],Location!$B$1:$E$157,2,FALSE)</f>
        <v>Texas</v>
      </c>
      <c r="P4010" s="19" t="str">
        <f>VLOOKUP(Coffee_data[[#This Row],[Area Code]],Location!$B$1:$E$157,3,FALSE)</f>
        <v>South</v>
      </c>
      <c r="Q4010" s="19" t="str">
        <f>VLOOKUP(Coffee_data[[#This Row],[Area Code]],Location!$B$1:$E$157,4,FALSE)</f>
        <v>Major Market</v>
      </c>
      <c r="R4010" s="56" t="str">
        <f>HLOOKUP(Coffee_data[[#This Row],[ProductId]],Product!$B$4:$O$7,2,FALSE)</f>
        <v>Decaf</v>
      </c>
      <c r="S4010" s="56" t="str">
        <f>HLOOKUP(Coffee_data[[#This Row],[ProductId]],Product!$B$4:$O$7,3,FALSE)</f>
        <v>Herbal Tea</v>
      </c>
      <c r="T4010" s="56" t="str">
        <f>HLOOKUP(Coffee_data[[#This Row],[ProductId]],Product!$B$4:$O$7,4,FALSE)</f>
        <v>Chamomile</v>
      </c>
    </row>
    <row r="4011" spans="1:20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91</v>
      </c>
      <c r="L4011">
        <v>806</v>
      </c>
      <c r="M4011">
        <v>9</v>
      </c>
      <c r="N4011" s="2">
        <v>42308</v>
      </c>
      <c r="O4011" s="19" t="str">
        <f>VLOOKUP(Coffee_data[[#This Row],[Area Code]],Location!$B$1:$E$157,2,FALSE)</f>
        <v>Texas</v>
      </c>
      <c r="P4011" s="19" t="str">
        <f>VLOOKUP(Coffee_data[[#This Row],[Area Code]],Location!$B$1:$E$157,3,FALSE)</f>
        <v>South</v>
      </c>
      <c r="Q4011" s="19" t="str">
        <f>VLOOKUP(Coffee_data[[#This Row],[Area Code]],Location!$B$1:$E$157,4,FALSE)</f>
        <v>Major Market</v>
      </c>
      <c r="R4011" s="56" t="str">
        <f>HLOOKUP(Coffee_data[[#This Row],[ProductId]],Product!$B$4:$O$7,2,FALSE)</f>
        <v>Decaf</v>
      </c>
      <c r="S4011" s="56" t="str">
        <f>HLOOKUP(Coffee_data[[#This Row],[ProductId]],Product!$B$4:$O$7,3,FALSE)</f>
        <v>Herbal Tea</v>
      </c>
      <c r="T4011" s="56" t="str">
        <f>HLOOKUP(Coffee_data[[#This Row],[ProductId]],Product!$B$4:$O$7,4,FALSE)</f>
        <v>Lemon</v>
      </c>
    </row>
    <row r="4012" spans="1:20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242</v>
      </c>
      <c r="J4012">
        <v>320</v>
      </c>
      <c r="K4012">
        <v>580</v>
      </c>
      <c r="L4012">
        <v>432</v>
      </c>
      <c r="M4012">
        <v>2</v>
      </c>
      <c r="N4012" s="2">
        <v>42308</v>
      </c>
      <c r="O4012" s="19" t="str">
        <f>VLOOKUP(Coffee_data[[#This Row],[Area Code]],Location!$B$1:$E$157,2,FALSE)</f>
        <v>Texas</v>
      </c>
      <c r="P4012" s="19" t="str">
        <f>VLOOKUP(Coffee_data[[#This Row],[Area Code]],Location!$B$1:$E$157,3,FALSE)</f>
        <v>South</v>
      </c>
      <c r="Q4012" s="19" t="str">
        <f>VLOOKUP(Coffee_data[[#This Row],[Area Code]],Location!$B$1:$E$157,4,FALSE)</f>
        <v>Major Market</v>
      </c>
      <c r="R4012" s="56" t="str">
        <f>HLOOKUP(Coffee_data[[#This Row],[ProductId]],Product!$B$4:$O$7,2,FALSE)</f>
        <v>Regular</v>
      </c>
      <c r="S4012" s="56" t="str">
        <f>HLOOKUP(Coffee_data[[#This Row],[ProductId]],Product!$B$4:$O$7,3,FALSE)</f>
        <v>Coffee</v>
      </c>
      <c r="T4012" s="56" t="str">
        <f>HLOOKUP(Coffee_data[[#This Row],[ProductId]],Product!$B$4:$O$7,4,FALSE)</f>
        <v>Columbian</v>
      </c>
    </row>
    <row r="4013" spans="1:20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37</v>
      </c>
      <c r="J4013">
        <v>60</v>
      </c>
      <c r="K4013">
        <v>103</v>
      </c>
      <c r="L4013">
        <v>936</v>
      </c>
      <c r="M4013">
        <v>3</v>
      </c>
      <c r="N4013" s="2">
        <v>42308</v>
      </c>
      <c r="O4013" s="19" t="str">
        <f>VLOOKUP(Coffee_data[[#This Row],[Area Code]],Location!$B$1:$E$157,2,FALSE)</f>
        <v>Texas</v>
      </c>
      <c r="P4013" s="19" t="str">
        <f>VLOOKUP(Coffee_data[[#This Row],[Area Code]],Location!$B$1:$E$157,3,FALSE)</f>
        <v>South</v>
      </c>
      <c r="Q4013" s="19" t="str">
        <f>VLOOKUP(Coffee_data[[#This Row],[Area Code]],Location!$B$1:$E$157,4,FALSE)</f>
        <v>Major Market</v>
      </c>
      <c r="R4013" s="56" t="str">
        <f>HLOOKUP(Coffee_data[[#This Row],[ProductId]],Product!$B$4:$O$7,2,FALSE)</f>
        <v>Decaf</v>
      </c>
      <c r="S4013" s="56" t="str">
        <f>HLOOKUP(Coffee_data[[#This Row],[ProductId]],Product!$B$4:$O$7,3,FALSE)</f>
        <v>Coffee</v>
      </c>
      <c r="T4013" s="56" t="str">
        <f>HLOOKUP(Coffee_data[[#This Row],[ProductId]],Product!$B$4:$O$7,4,FALSE)</f>
        <v>Decaf Irish Cream</v>
      </c>
    </row>
    <row r="4014" spans="1:20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54</v>
      </c>
      <c r="J4014">
        <v>90</v>
      </c>
      <c r="K4014">
        <v>136</v>
      </c>
      <c r="L4014">
        <v>806</v>
      </c>
      <c r="M4014">
        <v>4</v>
      </c>
      <c r="N4014" s="2">
        <v>42308</v>
      </c>
      <c r="O4014" s="19" t="str">
        <f>VLOOKUP(Coffee_data[[#This Row],[Area Code]],Location!$B$1:$E$157,2,FALSE)</f>
        <v>Texas</v>
      </c>
      <c r="P4014" s="19" t="str">
        <f>VLOOKUP(Coffee_data[[#This Row],[Area Code]],Location!$B$1:$E$157,3,FALSE)</f>
        <v>South</v>
      </c>
      <c r="Q4014" s="19" t="str">
        <f>VLOOKUP(Coffee_data[[#This Row],[Area Code]],Location!$B$1:$E$157,4,FALSE)</f>
        <v>Major Market</v>
      </c>
      <c r="R4014" s="56" t="str">
        <f>HLOOKUP(Coffee_data[[#This Row],[ProductId]],Product!$B$4:$O$7,2,FALSE)</f>
        <v>Regular</v>
      </c>
      <c r="S4014" s="56" t="str">
        <f>HLOOKUP(Coffee_data[[#This Row],[ProductId]],Product!$B$4:$O$7,3,FALSE)</f>
        <v>Espresso</v>
      </c>
      <c r="T4014" s="56" t="str">
        <f>HLOOKUP(Coffee_data[[#This Row],[ProductId]],Product!$B$4:$O$7,4,FALSE)</f>
        <v>Caffe Latte</v>
      </c>
    </row>
    <row r="4015" spans="1:20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215</v>
      </c>
      <c r="L4015">
        <v>915</v>
      </c>
      <c r="M4015">
        <v>5</v>
      </c>
      <c r="N4015" s="2">
        <v>42308</v>
      </c>
      <c r="O4015" s="19" t="str">
        <f>VLOOKUP(Coffee_data[[#This Row],[Area Code]],Location!$B$1:$E$157,2,FALSE)</f>
        <v>Texas</v>
      </c>
      <c r="P4015" s="19" t="str">
        <f>VLOOKUP(Coffee_data[[#This Row],[Area Code]],Location!$B$1:$E$157,3,FALSE)</f>
        <v>South</v>
      </c>
      <c r="Q4015" s="19" t="str">
        <f>VLOOKUP(Coffee_data[[#This Row],[Area Code]],Location!$B$1:$E$157,4,FALSE)</f>
        <v>Major Market</v>
      </c>
      <c r="R4015" s="56" t="str">
        <f>HLOOKUP(Coffee_data[[#This Row],[ProductId]],Product!$B$4:$O$7,2,FALSE)</f>
        <v>Regular</v>
      </c>
      <c r="S4015" s="56" t="str">
        <f>HLOOKUP(Coffee_data[[#This Row],[ProductId]],Product!$B$4:$O$7,3,FALSE)</f>
        <v>Espresso</v>
      </c>
      <c r="T4015" s="56" t="str">
        <f>HLOOKUP(Coffee_data[[#This Row],[ProductId]],Product!$B$4:$O$7,4,FALSE)</f>
        <v>Caffe Mocha</v>
      </c>
    </row>
    <row r="4016" spans="1:20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36</v>
      </c>
      <c r="J4016">
        <v>60</v>
      </c>
      <c r="K4016">
        <v>84</v>
      </c>
      <c r="L4016">
        <v>254</v>
      </c>
      <c r="M4016">
        <v>6</v>
      </c>
      <c r="N4016" s="2">
        <v>42308</v>
      </c>
      <c r="O4016" s="19" t="str">
        <f>VLOOKUP(Coffee_data[[#This Row],[Area Code]],Location!$B$1:$E$157,2,FALSE)</f>
        <v>Texas</v>
      </c>
      <c r="P4016" s="19" t="str">
        <f>VLOOKUP(Coffee_data[[#This Row],[Area Code]],Location!$B$1:$E$157,3,FALSE)</f>
        <v>South</v>
      </c>
      <c r="Q4016" s="19" t="str">
        <f>VLOOKUP(Coffee_data[[#This Row],[Area Code]],Location!$B$1:$E$157,4,FALSE)</f>
        <v>Major Market</v>
      </c>
      <c r="R4016" s="56" t="str">
        <f>HLOOKUP(Coffee_data[[#This Row],[ProductId]],Product!$B$4:$O$7,2,FALSE)</f>
        <v>Decaf</v>
      </c>
      <c r="S4016" s="56" t="str">
        <f>HLOOKUP(Coffee_data[[#This Row],[ProductId]],Product!$B$4:$O$7,3,FALSE)</f>
        <v>Espresso</v>
      </c>
      <c r="T4016" s="56" t="str">
        <f>HLOOKUP(Coffee_data[[#This Row],[ProductId]],Product!$B$4:$O$7,4,FALSE)</f>
        <v>Decaf Espresso</v>
      </c>
    </row>
    <row r="4017" spans="1:20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41</v>
      </c>
      <c r="J4017">
        <v>40</v>
      </c>
      <c r="K4017">
        <v>59</v>
      </c>
      <c r="L4017">
        <v>435</v>
      </c>
      <c r="M4017">
        <v>11</v>
      </c>
      <c r="N4017" s="2">
        <v>42308</v>
      </c>
      <c r="O4017" s="19" t="str">
        <f>VLOOKUP(Coffee_data[[#This Row],[Area Code]],Location!$B$1:$E$157,2,FALSE)</f>
        <v>Utah</v>
      </c>
      <c r="P4017" s="19" t="str">
        <f>VLOOKUP(Coffee_data[[#This Row],[Area Code]],Location!$B$1:$E$157,3,FALSE)</f>
        <v>West</v>
      </c>
      <c r="Q4017" s="19" t="str">
        <f>VLOOKUP(Coffee_data[[#This Row],[Area Code]],Location!$B$1:$E$157,4,FALSE)</f>
        <v>Small Market</v>
      </c>
      <c r="R4017" s="56" t="str">
        <f>HLOOKUP(Coffee_data[[#This Row],[ProductId]],Product!$B$4:$O$7,2,FALSE)</f>
        <v>Regular</v>
      </c>
      <c r="S4017" s="56" t="str">
        <f>HLOOKUP(Coffee_data[[#This Row],[ProductId]],Product!$B$4:$O$7,3,FALSE)</f>
        <v>Tea</v>
      </c>
      <c r="T4017" s="56" t="str">
        <f>HLOOKUP(Coffee_data[[#This Row],[ProductId]],Product!$B$4:$O$7,4,FALSE)</f>
        <v>Darjeeling</v>
      </c>
    </row>
    <row r="4018" spans="1:20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42308</v>
      </c>
      <c r="O4018" s="19" t="str">
        <f>VLOOKUP(Coffee_data[[#This Row],[Area Code]],Location!$B$1:$E$157,2,FALSE)</f>
        <v>Utah</v>
      </c>
      <c r="P4018" s="19" t="str">
        <f>VLOOKUP(Coffee_data[[#This Row],[Area Code]],Location!$B$1:$E$157,3,FALSE)</f>
        <v>West</v>
      </c>
      <c r="Q4018" s="19" t="str">
        <f>VLOOKUP(Coffee_data[[#This Row],[Area Code]],Location!$B$1:$E$157,4,FALSE)</f>
        <v>Small Market</v>
      </c>
      <c r="R4018" s="56" t="str">
        <f>HLOOKUP(Coffee_data[[#This Row],[ProductId]],Product!$B$4:$O$7,2,FALSE)</f>
        <v>Regular</v>
      </c>
      <c r="S4018" s="56" t="str">
        <f>HLOOKUP(Coffee_data[[#This Row],[ProductId]],Product!$B$4:$O$7,3,FALSE)</f>
        <v>Tea</v>
      </c>
      <c r="T4018" s="56" t="str">
        <f>HLOOKUP(Coffee_data[[#This Row],[ProductId]],Product!$B$4:$O$7,4,FALSE)</f>
        <v>Earl Grey</v>
      </c>
    </row>
    <row r="4019" spans="1:20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63</v>
      </c>
      <c r="L4019">
        <v>435</v>
      </c>
      <c r="M4019">
        <v>13</v>
      </c>
      <c r="N4019" s="2">
        <v>42308</v>
      </c>
      <c r="O4019" s="19" t="str">
        <f>VLOOKUP(Coffee_data[[#This Row],[Area Code]],Location!$B$1:$E$157,2,FALSE)</f>
        <v>Utah</v>
      </c>
      <c r="P4019" s="19" t="str">
        <f>VLOOKUP(Coffee_data[[#This Row],[Area Code]],Location!$B$1:$E$157,3,FALSE)</f>
        <v>West</v>
      </c>
      <c r="Q4019" s="19" t="str">
        <f>VLOOKUP(Coffee_data[[#This Row],[Area Code]],Location!$B$1:$E$157,4,FALSE)</f>
        <v>Small Market</v>
      </c>
      <c r="R4019" s="56" t="str">
        <f>HLOOKUP(Coffee_data[[#This Row],[ProductId]],Product!$B$4:$O$7,2,FALSE)</f>
        <v>Regular</v>
      </c>
      <c r="S4019" s="56" t="str">
        <f>HLOOKUP(Coffee_data[[#This Row],[ProductId]],Product!$B$4:$O$7,3,FALSE)</f>
        <v>Tea</v>
      </c>
      <c r="T4019" s="56" t="str">
        <f>HLOOKUP(Coffee_data[[#This Row],[ProductId]],Product!$B$4:$O$7,4,FALSE)</f>
        <v>Green Tea</v>
      </c>
    </row>
    <row r="4020" spans="1:20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32</v>
      </c>
      <c r="J4020">
        <v>60</v>
      </c>
      <c r="K4020">
        <v>100</v>
      </c>
      <c r="L4020">
        <v>435</v>
      </c>
      <c r="M4020">
        <v>8</v>
      </c>
      <c r="N4020" s="2">
        <v>42308</v>
      </c>
      <c r="O4020" s="19" t="str">
        <f>VLOOKUP(Coffee_data[[#This Row],[Area Code]],Location!$B$1:$E$157,2,FALSE)</f>
        <v>Utah</v>
      </c>
      <c r="P4020" s="19" t="str">
        <f>VLOOKUP(Coffee_data[[#This Row],[Area Code]],Location!$B$1:$E$157,3,FALSE)</f>
        <v>West</v>
      </c>
      <c r="Q4020" s="19" t="str">
        <f>VLOOKUP(Coffee_data[[#This Row],[Area Code]],Location!$B$1:$E$157,4,FALSE)</f>
        <v>Small Market</v>
      </c>
      <c r="R4020" s="56" t="str">
        <f>HLOOKUP(Coffee_data[[#This Row],[ProductId]],Product!$B$4:$O$7,2,FALSE)</f>
        <v>Decaf</v>
      </c>
      <c r="S4020" s="56" t="str">
        <f>HLOOKUP(Coffee_data[[#This Row],[ProductId]],Product!$B$4:$O$7,3,FALSE)</f>
        <v>Herbal Tea</v>
      </c>
      <c r="T4020" s="56" t="str">
        <f>HLOOKUP(Coffee_data[[#This Row],[ProductId]],Product!$B$4:$O$7,4,FALSE)</f>
        <v>Chamomile</v>
      </c>
    </row>
    <row r="4021" spans="1:20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49</v>
      </c>
      <c r="J4021">
        <v>60</v>
      </c>
      <c r="K4021">
        <v>109</v>
      </c>
      <c r="L4021">
        <v>435</v>
      </c>
      <c r="M4021">
        <v>9</v>
      </c>
      <c r="N4021" s="2">
        <v>42308</v>
      </c>
      <c r="O4021" s="19" t="str">
        <f>VLOOKUP(Coffee_data[[#This Row],[Area Code]],Location!$B$1:$E$157,2,FALSE)</f>
        <v>Utah</v>
      </c>
      <c r="P4021" s="19" t="str">
        <f>VLOOKUP(Coffee_data[[#This Row],[Area Code]],Location!$B$1:$E$157,3,FALSE)</f>
        <v>West</v>
      </c>
      <c r="Q4021" s="19" t="str">
        <f>VLOOKUP(Coffee_data[[#This Row],[Area Code]],Location!$B$1:$E$157,4,FALSE)</f>
        <v>Small Market</v>
      </c>
      <c r="R4021" s="56" t="str">
        <f>HLOOKUP(Coffee_data[[#This Row],[ProductId]],Product!$B$4:$O$7,2,FALSE)</f>
        <v>Decaf</v>
      </c>
      <c r="S4021" s="56" t="str">
        <f>HLOOKUP(Coffee_data[[#This Row],[ProductId]],Product!$B$4:$O$7,3,FALSE)</f>
        <v>Herbal Tea</v>
      </c>
      <c r="T4021" s="56" t="str">
        <f>HLOOKUP(Coffee_data[[#This Row],[ProductId]],Product!$B$4:$O$7,4,FALSE)</f>
        <v>Lemon</v>
      </c>
    </row>
    <row r="4022" spans="1:20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80</v>
      </c>
      <c r="J4022">
        <v>40</v>
      </c>
      <c r="K4022">
        <v>120</v>
      </c>
      <c r="L4022">
        <v>435</v>
      </c>
      <c r="M4022">
        <v>10</v>
      </c>
      <c r="N4022" s="2">
        <v>42308</v>
      </c>
      <c r="O4022" s="19" t="str">
        <f>VLOOKUP(Coffee_data[[#This Row],[Area Code]],Location!$B$1:$E$157,2,FALSE)</f>
        <v>Utah</v>
      </c>
      <c r="P4022" s="19" t="str">
        <f>VLOOKUP(Coffee_data[[#This Row],[Area Code]],Location!$B$1:$E$157,3,FALSE)</f>
        <v>West</v>
      </c>
      <c r="Q4022" s="19" t="str">
        <f>VLOOKUP(Coffee_data[[#This Row],[Area Code]],Location!$B$1:$E$157,4,FALSE)</f>
        <v>Small Market</v>
      </c>
      <c r="R4022" s="56" t="str">
        <f>HLOOKUP(Coffee_data[[#This Row],[ProductId]],Product!$B$4:$O$7,2,FALSE)</f>
        <v>Decaf</v>
      </c>
      <c r="S4022" s="56" t="str">
        <f>HLOOKUP(Coffee_data[[#This Row],[ProductId]],Product!$B$4:$O$7,3,FALSE)</f>
        <v>Herbal Tea</v>
      </c>
      <c r="T4022" s="56" t="str">
        <f>HLOOKUP(Coffee_data[[#This Row],[ProductId]],Product!$B$4:$O$7,4,FALSE)</f>
        <v>Mint</v>
      </c>
    </row>
    <row r="4023" spans="1:20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95</v>
      </c>
      <c r="J4023">
        <v>130</v>
      </c>
      <c r="K4023">
        <v>220</v>
      </c>
      <c r="L4023">
        <v>801</v>
      </c>
      <c r="M4023">
        <v>5</v>
      </c>
      <c r="N4023" s="2">
        <v>42308</v>
      </c>
      <c r="O4023" s="19" t="str">
        <f>VLOOKUP(Coffee_data[[#This Row],[Area Code]],Location!$B$1:$E$157,2,FALSE)</f>
        <v>Utah</v>
      </c>
      <c r="P4023" s="19" t="str">
        <f>VLOOKUP(Coffee_data[[#This Row],[Area Code]],Location!$B$1:$E$157,3,FALSE)</f>
        <v>West</v>
      </c>
      <c r="Q4023" s="19" t="str">
        <f>VLOOKUP(Coffee_data[[#This Row],[Area Code]],Location!$B$1:$E$157,4,FALSE)</f>
        <v>Small Market</v>
      </c>
      <c r="R4023" s="56" t="str">
        <f>HLOOKUP(Coffee_data[[#This Row],[ProductId]],Product!$B$4:$O$7,2,FALSE)</f>
        <v>Regular</v>
      </c>
      <c r="S4023" s="56" t="str">
        <f>HLOOKUP(Coffee_data[[#This Row],[ProductId]],Product!$B$4:$O$7,3,FALSE)</f>
        <v>Espresso</v>
      </c>
      <c r="T4023" s="56" t="str">
        <f>HLOOKUP(Coffee_data[[#This Row],[ProductId]],Product!$B$4:$O$7,4,FALSE)</f>
        <v>Caffe Mocha</v>
      </c>
    </row>
    <row r="4024" spans="1:20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42308</v>
      </c>
      <c r="O4024" s="19" t="str">
        <f>VLOOKUP(Coffee_data[[#This Row],[Area Code]],Location!$B$1:$E$157,2,FALSE)</f>
        <v>Utah</v>
      </c>
      <c r="P4024" s="19" t="str">
        <f>VLOOKUP(Coffee_data[[#This Row],[Area Code]],Location!$B$1:$E$157,3,FALSE)</f>
        <v>West</v>
      </c>
      <c r="Q4024" s="19" t="str">
        <f>VLOOKUP(Coffee_data[[#This Row],[Area Code]],Location!$B$1:$E$157,4,FALSE)</f>
        <v>Small Market</v>
      </c>
      <c r="R4024" s="56" t="str">
        <f>HLOOKUP(Coffee_data[[#This Row],[ProductId]],Product!$B$4:$O$7,2,FALSE)</f>
        <v>Decaf</v>
      </c>
      <c r="S4024" s="56" t="str">
        <f>HLOOKUP(Coffee_data[[#This Row],[ProductId]],Product!$B$4:$O$7,3,FALSE)</f>
        <v>Espresso</v>
      </c>
      <c r="T4024" s="56" t="str">
        <f>HLOOKUP(Coffee_data[[#This Row],[ProductId]],Product!$B$4:$O$7,4,FALSE)</f>
        <v>Decaf Espresso</v>
      </c>
    </row>
    <row r="4025" spans="1:20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81</v>
      </c>
      <c r="J4025">
        <v>90</v>
      </c>
      <c r="K4025">
        <v>171</v>
      </c>
      <c r="L4025">
        <v>435</v>
      </c>
      <c r="M4025">
        <v>1</v>
      </c>
      <c r="N4025" s="2">
        <v>42308</v>
      </c>
      <c r="O4025" s="19" t="str">
        <f>VLOOKUP(Coffee_data[[#This Row],[Area Code]],Location!$B$1:$E$157,2,FALSE)</f>
        <v>Utah</v>
      </c>
      <c r="P4025" s="19" t="str">
        <f>VLOOKUP(Coffee_data[[#This Row],[Area Code]],Location!$B$1:$E$157,3,FALSE)</f>
        <v>West</v>
      </c>
      <c r="Q4025" s="19" t="str">
        <f>VLOOKUP(Coffee_data[[#This Row],[Area Code]],Location!$B$1:$E$157,4,FALSE)</f>
        <v>Small Market</v>
      </c>
      <c r="R4025" s="56" t="str">
        <f>HLOOKUP(Coffee_data[[#This Row],[ProductId]],Product!$B$4:$O$7,2,FALSE)</f>
        <v>Regular</v>
      </c>
      <c r="S4025" s="56" t="str">
        <f>HLOOKUP(Coffee_data[[#This Row],[ProductId]],Product!$B$4:$O$7,3,FALSE)</f>
        <v>Coffee</v>
      </c>
      <c r="T4025" s="56" t="str">
        <f>HLOOKUP(Coffee_data[[#This Row],[ProductId]],Product!$B$4:$O$7,4,FALSE)</f>
        <v>Amaretto</v>
      </c>
    </row>
    <row r="4026" spans="1:20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138</v>
      </c>
      <c r="L4026">
        <v>435</v>
      </c>
      <c r="M4026">
        <v>2</v>
      </c>
      <c r="N4026" s="2">
        <v>42308</v>
      </c>
      <c r="O4026" s="19" t="str">
        <f>VLOOKUP(Coffee_data[[#This Row],[Area Code]],Location!$B$1:$E$157,2,FALSE)</f>
        <v>Utah</v>
      </c>
      <c r="P4026" s="19" t="str">
        <f>VLOOKUP(Coffee_data[[#This Row],[Area Code]],Location!$B$1:$E$157,3,FALSE)</f>
        <v>West</v>
      </c>
      <c r="Q4026" s="19" t="str">
        <f>VLOOKUP(Coffee_data[[#This Row],[Area Code]],Location!$B$1:$E$157,4,FALSE)</f>
        <v>Small Market</v>
      </c>
      <c r="R4026" s="56" t="str">
        <f>HLOOKUP(Coffee_data[[#This Row],[ProductId]],Product!$B$4:$O$7,2,FALSE)</f>
        <v>Regular</v>
      </c>
      <c r="S4026" s="56" t="str">
        <f>HLOOKUP(Coffee_data[[#This Row],[ProductId]],Product!$B$4:$O$7,3,FALSE)</f>
        <v>Coffee</v>
      </c>
      <c r="T4026" s="56" t="str">
        <f>HLOOKUP(Coffee_data[[#This Row],[ProductId]],Product!$B$4:$O$7,4,FALSE)</f>
        <v>Columbian</v>
      </c>
    </row>
    <row r="4027" spans="1:20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42308</v>
      </c>
      <c r="O4027" s="19" t="str">
        <f>VLOOKUP(Coffee_data[[#This Row],[Area Code]],Location!$B$1:$E$157,2,FALSE)</f>
        <v>Utah</v>
      </c>
      <c r="P4027" s="19" t="str">
        <f>VLOOKUP(Coffee_data[[#This Row],[Area Code]],Location!$B$1:$E$157,3,FALSE)</f>
        <v>West</v>
      </c>
      <c r="Q4027" s="19" t="str">
        <f>VLOOKUP(Coffee_data[[#This Row],[Area Code]],Location!$B$1:$E$157,4,FALSE)</f>
        <v>Small Market</v>
      </c>
      <c r="R4027" s="56" t="str">
        <f>HLOOKUP(Coffee_data[[#This Row],[ProductId]],Product!$B$4:$O$7,2,FALSE)</f>
        <v>Decaf</v>
      </c>
      <c r="S4027" s="56" t="str">
        <f>HLOOKUP(Coffee_data[[#This Row],[ProductId]],Product!$B$4:$O$7,3,FALSE)</f>
        <v>Coffee</v>
      </c>
      <c r="T4027" s="56" t="str">
        <f>HLOOKUP(Coffee_data[[#This Row],[ProductId]],Product!$B$4:$O$7,4,FALSE)</f>
        <v>Decaf Irish Cream</v>
      </c>
    </row>
    <row r="4028" spans="1:20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26</v>
      </c>
      <c r="J4028">
        <v>40</v>
      </c>
      <c r="K4028">
        <v>66</v>
      </c>
      <c r="L4028">
        <v>435</v>
      </c>
      <c r="M4028">
        <v>4</v>
      </c>
      <c r="N4028" s="2">
        <v>42308</v>
      </c>
      <c r="O4028" s="19" t="str">
        <f>VLOOKUP(Coffee_data[[#This Row],[Area Code]],Location!$B$1:$E$157,2,FALSE)</f>
        <v>Utah</v>
      </c>
      <c r="P4028" s="19" t="str">
        <f>VLOOKUP(Coffee_data[[#This Row],[Area Code]],Location!$B$1:$E$157,3,FALSE)</f>
        <v>West</v>
      </c>
      <c r="Q4028" s="19" t="str">
        <f>VLOOKUP(Coffee_data[[#This Row],[Area Code]],Location!$B$1:$E$157,4,FALSE)</f>
        <v>Small Market</v>
      </c>
      <c r="R4028" s="56" t="str">
        <f>HLOOKUP(Coffee_data[[#This Row],[ProductId]],Product!$B$4:$O$7,2,FALSE)</f>
        <v>Regular</v>
      </c>
      <c r="S4028" s="56" t="str">
        <f>HLOOKUP(Coffee_data[[#This Row],[ProductId]],Product!$B$4:$O$7,3,FALSE)</f>
        <v>Espresso</v>
      </c>
      <c r="T4028" s="56" t="str">
        <f>HLOOKUP(Coffee_data[[#This Row],[ProductId]],Product!$B$4:$O$7,4,FALSE)</f>
        <v>Caffe Latte</v>
      </c>
    </row>
    <row r="4029" spans="1:20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91</v>
      </c>
      <c r="J4029">
        <v>130</v>
      </c>
      <c r="K4029">
        <v>221</v>
      </c>
      <c r="L4029">
        <v>805</v>
      </c>
      <c r="M4029">
        <v>11</v>
      </c>
      <c r="N4029" s="2">
        <v>42308</v>
      </c>
      <c r="O4029" s="19" t="str">
        <f>VLOOKUP(Coffee_data[[#This Row],[Area Code]],Location!$B$1:$E$157,2,FALSE)</f>
        <v>California</v>
      </c>
      <c r="P4029" s="19" t="str">
        <f>VLOOKUP(Coffee_data[[#This Row],[Area Code]],Location!$B$1:$E$157,3,FALSE)</f>
        <v>West</v>
      </c>
      <c r="Q4029" s="19" t="str">
        <f>VLOOKUP(Coffee_data[[#This Row],[Area Code]],Location!$B$1:$E$157,4,FALSE)</f>
        <v>Major Market</v>
      </c>
      <c r="R4029" s="56" t="str">
        <f>HLOOKUP(Coffee_data[[#This Row],[ProductId]],Product!$B$4:$O$7,2,FALSE)</f>
        <v>Regular</v>
      </c>
      <c r="S4029" s="56" t="str">
        <f>HLOOKUP(Coffee_data[[#This Row],[ProductId]],Product!$B$4:$O$7,3,FALSE)</f>
        <v>Tea</v>
      </c>
      <c r="T4029" s="56" t="str">
        <f>HLOOKUP(Coffee_data[[#This Row],[ProductId]],Product!$B$4:$O$7,4,FALSE)</f>
        <v>Darjeeling</v>
      </c>
    </row>
    <row r="4030" spans="1:20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68</v>
      </c>
      <c r="L4030">
        <v>760</v>
      </c>
      <c r="M4030">
        <v>12</v>
      </c>
      <c r="N4030" s="2">
        <v>42308</v>
      </c>
      <c r="O4030" s="19" t="str">
        <f>VLOOKUP(Coffee_data[[#This Row],[Area Code]],Location!$B$1:$E$157,2,FALSE)</f>
        <v>California</v>
      </c>
      <c r="P4030" s="19" t="str">
        <f>VLOOKUP(Coffee_data[[#This Row],[Area Code]],Location!$B$1:$E$157,3,FALSE)</f>
        <v>West</v>
      </c>
      <c r="Q4030" s="19" t="str">
        <f>VLOOKUP(Coffee_data[[#This Row],[Area Code]],Location!$B$1:$E$157,4,FALSE)</f>
        <v>Major Market</v>
      </c>
      <c r="R4030" s="56" t="str">
        <f>HLOOKUP(Coffee_data[[#This Row],[ProductId]],Product!$B$4:$O$7,2,FALSE)</f>
        <v>Regular</v>
      </c>
      <c r="S4030" s="56" t="str">
        <f>HLOOKUP(Coffee_data[[#This Row],[ProductId]],Product!$B$4:$O$7,3,FALSE)</f>
        <v>Tea</v>
      </c>
      <c r="T4030" s="56" t="str">
        <f>HLOOKUP(Coffee_data[[#This Row],[ProductId]],Product!$B$4:$O$7,4,FALSE)</f>
        <v>Earl Grey</v>
      </c>
    </row>
    <row r="4031" spans="1:20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117</v>
      </c>
      <c r="L4031">
        <v>209</v>
      </c>
      <c r="M4031">
        <v>13</v>
      </c>
      <c r="N4031" s="2">
        <v>42308</v>
      </c>
      <c r="O4031" s="19" t="str">
        <f>VLOOKUP(Coffee_data[[#This Row],[Area Code]],Location!$B$1:$E$157,2,FALSE)</f>
        <v>California</v>
      </c>
      <c r="P4031" s="19" t="str">
        <f>VLOOKUP(Coffee_data[[#This Row],[Area Code]],Location!$B$1:$E$157,3,FALSE)</f>
        <v>West</v>
      </c>
      <c r="Q4031" s="19" t="str">
        <f>VLOOKUP(Coffee_data[[#This Row],[Area Code]],Location!$B$1:$E$157,4,FALSE)</f>
        <v>Major Market</v>
      </c>
      <c r="R4031" s="56" t="str">
        <f>HLOOKUP(Coffee_data[[#This Row],[ProductId]],Product!$B$4:$O$7,2,FALSE)</f>
        <v>Regular</v>
      </c>
      <c r="S4031" s="56" t="str">
        <f>HLOOKUP(Coffee_data[[#This Row],[ProductId]],Product!$B$4:$O$7,3,FALSE)</f>
        <v>Tea</v>
      </c>
      <c r="T4031" s="56" t="str">
        <f>HLOOKUP(Coffee_data[[#This Row],[ProductId]],Product!$B$4:$O$7,4,FALSE)</f>
        <v>Green Tea</v>
      </c>
    </row>
    <row r="4032" spans="1:20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78</v>
      </c>
      <c r="J4032">
        <v>110</v>
      </c>
      <c r="K4032">
        <v>188</v>
      </c>
      <c r="L4032">
        <v>760</v>
      </c>
      <c r="M4032">
        <v>8</v>
      </c>
      <c r="N4032" s="2">
        <v>42308</v>
      </c>
      <c r="O4032" s="19" t="str">
        <f>VLOOKUP(Coffee_data[[#This Row],[Area Code]],Location!$B$1:$E$157,2,FALSE)</f>
        <v>California</v>
      </c>
      <c r="P4032" s="19" t="str">
        <f>VLOOKUP(Coffee_data[[#This Row],[Area Code]],Location!$B$1:$E$157,3,FALSE)</f>
        <v>West</v>
      </c>
      <c r="Q4032" s="19" t="str">
        <f>VLOOKUP(Coffee_data[[#This Row],[Area Code]],Location!$B$1:$E$157,4,FALSE)</f>
        <v>Major Market</v>
      </c>
      <c r="R4032" s="56" t="str">
        <f>HLOOKUP(Coffee_data[[#This Row],[ProductId]],Product!$B$4:$O$7,2,FALSE)</f>
        <v>Decaf</v>
      </c>
      <c r="S4032" s="56" t="str">
        <f>HLOOKUP(Coffee_data[[#This Row],[ProductId]],Product!$B$4:$O$7,3,FALSE)</f>
        <v>Herbal Tea</v>
      </c>
      <c r="T4032" s="56" t="str">
        <f>HLOOKUP(Coffee_data[[#This Row],[ProductId]],Product!$B$4:$O$7,4,FALSE)</f>
        <v>Chamomile</v>
      </c>
    </row>
    <row r="4033" spans="1:20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42308</v>
      </c>
      <c r="O4033" s="19" t="str">
        <f>VLOOKUP(Coffee_data[[#This Row],[Area Code]],Location!$B$1:$E$157,2,FALSE)</f>
        <v>California</v>
      </c>
      <c r="P4033" s="19" t="str">
        <f>VLOOKUP(Coffee_data[[#This Row],[Area Code]],Location!$B$1:$E$157,3,FALSE)</f>
        <v>West</v>
      </c>
      <c r="Q4033" s="19" t="str">
        <f>VLOOKUP(Coffee_data[[#This Row],[Area Code]],Location!$B$1:$E$157,4,FALSE)</f>
        <v>Major Market</v>
      </c>
      <c r="R4033" s="56" t="str">
        <f>HLOOKUP(Coffee_data[[#This Row],[ProductId]],Product!$B$4:$O$7,2,FALSE)</f>
        <v>Decaf</v>
      </c>
      <c r="S4033" s="56" t="str">
        <f>HLOOKUP(Coffee_data[[#This Row],[ProductId]],Product!$B$4:$O$7,3,FALSE)</f>
        <v>Herbal Tea</v>
      </c>
      <c r="T4033" s="56" t="str">
        <f>HLOOKUP(Coffee_data[[#This Row],[ProductId]],Product!$B$4:$O$7,4,FALSE)</f>
        <v>Lemon</v>
      </c>
    </row>
    <row r="4034" spans="1:20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42308</v>
      </c>
      <c r="O4034" s="19" t="str">
        <f>VLOOKUP(Coffee_data[[#This Row],[Area Code]],Location!$B$1:$E$157,2,FALSE)</f>
        <v>California</v>
      </c>
      <c r="P4034" s="19" t="str">
        <f>VLOOKUP(Coffee_data[[#This Row],[Area Code]],Location!$B$1:$E$157,3,FALSE)</f>
        <v>West</v>
      </c>
      <c r="Q4034" s="19" t="str">
        <f>VLOOKUP(Coffee_data[[#This Row],[Area Code]],Location!$B$1:$E$157,4,FALSE)</f>
        <v>Major Market</v>
      </c>
      <c r="R4034" s="56" t="str">
        <f>HLOOKUP(Coffee_data[[#This Row],[ProductId]],Product!$B$4:$O$7,2,FALSE)</f>
        <v>Decaf</v>
      </c>
      <c r="S4034" s="56" t="str">
        <f>HLOOKUP(Coffee_data[[#This Row],[ProductId]],Product!$B$4:$O$7,3,FALSE)</f>
        <v>Herbal Tea</v>
      </c>
      <c r="T4034" s="56" t="str">
        <f>HLOOKUP(Coffee_data[[#This Row],[ProductId]],Product!$B$4:$O$7,4,FALSE)</f>
        <v>Mint</v>
      </c>
    </row>
    <row r="4035" spans="1:20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2">
        <v>42308</v>
      </c>
      <c r="O4035" s="19" t="str">
        <f>VLOOKUP(Coffee_data[[#This Row],[Area Code]],Location!$B$1:$E$157,2,FALSE)</f>
        <v>California</v>
      </c>
      <c r="P4035" s="19" t="str">
        <f>VLOOKUP(Coffee_data[[#This Row],[Area Code]],Location!$B$1:$E$157,3,FALSE)</f>
        <v>West</v>
      </c>
      <c r="Q4035" s="19" t="str">
        <f>VLOOKUP(Coffee_data[[#This Row],[Area Code]],Location!$B$1:$E$157,4,FALSE)</f>
        <v>Major Market</v>
      </c>
      <c r="R4035" s="56" t="str">
        <f>HLOOKUP(Coffee_data[[#This Row],[ProductId]],Product!$B$4:$O$7,2,FALSE)</f>
        <v>Regular</v>
      </c>
      <c r="S4035" s="56" t="str">
        <f>HLOOKUP(Coffee_data[[#This Row],[ProductId]],Product!$B$4:$O$7,3,FALSE)</f>
        <v>Espresso</v>
      </c>
      <c r="T4035" s="56" t="str">
        <f>HLOOKUP(Coffee_data[[#This Row],[ProductId]],Product!$B$4:$O$7,4,FALSE)</f>
        <v>Caffe Mocha</v>
      </c>
    </row>
    <row r="4036" spans="1:20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211</v>
      </c>
      <c r="J4036">
        <v>290</v>
      </c>
      <c r="K4036">
        <v>504</v>
      </c>
      <c r="L4036">
        <v>213</v>
      </c>
      <c r="M4036">
        <v>6</v>
      </c>
      <c r="N4036" s="2">
        <v>42308</v>
      </c>
      <c r="O4036" s="19" t="str">
        <f>VLOOKUP(Coffee_data[[#This Row],[Area Code]],Location!$B$1:$E$157,2,FALSE)</f>
        <v>California</v>
      </c>
      <c r="P4036" s="19" t="str">
        <f>VLOOKUP(Coffee_data[[#This Row],[Area Code]],Location!$B$1:$E$157,3,FALSE)</f>
        <v>West</v>
      </c>
      <c r="Q4036" s="19" t="str">
        <f>VLOOKUP(Coffee_data[[#This Row],[Area Code]],Location!$B$1:$E$157,4,FALSE)</f>
        <v>Major Market</v>
      </c>
      <c r="R4036" s="56" t="str">
        <f>HLOOKUP(Coffee_data[[#This Row],[ProductId]],Product!$B$4:$O$7,2,FALSE)</f>
        <v>Decaf</v>
      </c>
      <c r="S4036" s="56" t="str">
        <f>HLOOKUP(Coffee_data[[#This Row],[ProductId]],Product!$B$4:$O$7,3,FALSE)</f>
        <v>Espresso</v>
      </c>
      <c r="T4036" s="56" t="str">
        <f>HLOOKUP(Coffee_data[[#This Row],[ProductId]],Product!$B$4:$O$7,4,FALSE)</f>
        <v>Decaf Espresso</v>
      </c>
    </row>
    <row r="4037" spans="1:20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146</v>
      </c>
      <c r="J4037">
        <v>0</v>
      </c>
      <c r="K4037">
        <v>130</v>
      </c>
      <c r="L4037">
        <v>916</v>
      </c>
      <c r="M4037">
        <v>1</v>
      </c>
      <c r="N4037" s="2">
        <v>42308</v>
      </c>
      <c r="O4037" s="19" t="str">
        <f>VLOOKUP(Coffee_data[[#This Row],[Area Code]],Location!$B$1:$E$157,2,FALSE)</f>
        <v>California</v>
      </c>
      <c r="P4037" s="19" t="str">
        <f>VLOOKUP(Coffee_data[[#This Row],[Area Code]],Location!$B$1:$E$157,3,FALSE)</f>
        <v>West</v>
      </c>
      <c r="Q4037" s="19" t="str">
        <f>VLOOKUP(Coffee_data[[#This Row],[Area Code]],Location!$B$1:$E$157,4,FALSE)</f>
        <v>Major Market</v>
      </c>
      <c r="R4037" s="56" t="str">
        <f>HLOOKUP(Coffee_data[[#This Row],[ProductId]],Product!$B$4:$O$7,2,FALSE)</f>
        <v>Regular</v>
      </c>
      <c r="S4037" s="56" t="str">
        <f>HLOOKUP(Coffee_data[[#This Row],[ProductId]],Product!$B$4:$O$7,3,FALSE)</f>
        <v>Coffee</v>
      </c>
      <c r="T4037" s="56" t="str">
        <f>HLOOKUP(Coffee_data[[#This Row],[ProductId]],Product!$B$4:$O$7,4,FALSE)</f>
        <v>Amaretto</v>
      </c>
    </row>
    <row r="4038" spans="1:20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225</v>
      </c>
      <c r="J4038">
        <v>450</v>
      </c>
      <c r="K4038">
        <v>740</v>
      </c>
      <c r="L4038">
        <v>213</v>
      </c>
      <c r="M4038">
        <v>2</v>
      </c>
      <c r="N4038" s="2">
        <v>42308</v>
      </c>
      <c r="O4038" s="19" t="str">
        <f>VLOOKUP(Coffee_data[[#This Row],[Area Code]],Location!$B$1:$E$157,2,FALSE)</f>
        <v>California</v>
      </c>
      <c r="P4038" s="19" t="str">
        <f>VLOOKUP(Coffee_data[[#This Row],[Area Code]],Location!$B$1:$E$157,3,FALSE)</f>
        <v>West</v>
      </c>
      <c r="Q4038" s="19" t="str">
        <f>VLOOKUP(Coffee_data[[#This Row],[Area Code]],Location!$B$1:$E$157,4,FALSE)</f>
        <v>Major Market</v>
      </c>
      <c r="R4038" s="56" t="str">
        <f>HLOOKUP(Coffee_data[[#This Row],[ProductId]],Product!$B$4:$O$7,2,FALSE)</f>
        <v>Regular</v>
      </c>
      <c r="S4038" s="56" t="str">
        <f>HLOOKUP(Coffee_data[[#This Row],[ProductId]],Product!$B$4:$O$7,3,FALSE)</f>
        <v>Coffee</v>
      </c>
      <c r="T4038" s="56" t="str">
        <f>HLOOKUP(Coffee_data[[#This Row],[ProductId]],Product!$B$4:$O$7,4,FALSE)</f>
        <v>Columbian</v>
      </c>
    </row>
    <row r="4039" spans="1:20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184</v>
      </c>
      <c r="J4039">
        <v>-30</v>
      </c>
      <c r="K4039">
        <v>170</v>
      </c>
      <c r="L4039">
        <v>626</v>
      </c>
      <c r="M4039">
        <v>3</v>
      </c>
      <c r="N4039" s="2">
        <v>42308</v>
      </c>
      <c r="O4039" s="19" t="str">
        <f>VLOOKUP(Coffee_data[[#This Row],[Area Code]],Location!$B$1:$E$157,2,FALSE)</f>
        <v>California</v>
      </c>
      <c r="P4039" s="19" t="str">
        <f>VLOOKUP(Coffee_data[[#This Row],[Area Code]],Location!$B$1:$E$157,3,FALSE)</f>
        <v>West</v>
      </c>
      <c r="Q4039" s="19" t="str">
        <f>VLOOKUP(Coffee_data[[#This Row],[Area Code]],Location!$B$1:$E$157,4,FALSE)</f>
        <v>Major Market</v>
      </c>
      <c r="R4039" s="56" t="str">
        <f>HLOOKUP(Coffee_data[[#This Row],[ProductId]],Product!$B$4:$O$7,2,FALSE)</f>
        <v>Decaf</v>
      </c>
      <c r="S4039" s="56" t="str">
        <f>HLOOKUP(Coffee_data[[#This Row],[ProductId]],Product!$B$4:$O$7,3,FALSE)</f>
        <v>Coffee</v>
      </c>
      <c r="T4039" s="56" t="str">
        <f>HLOOKUP(Coffee_data[[#This Row],[ProductId]],Product!$B$4:$O$7,4,FALSE)</f>
        <v>Decaf Irish Cream</v>
      </c>
    </row>
    <row r="4040" spans="1:20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414</v>
      </c>
      <c r="L4040">
        <v>951</v>
      </c>
      <c r="M4040">
        <v>4</v>
      </c>
      <c r="N4040" s="2">
        <v>42308</v>
      </c>
      <c r="O4040" s="19" t="str">
        <f>VLOOKUP(Coffee_data[[#This Row],[Area Code]],Location!$B$1:$E$157,2,FALSE)</f>
        <v>California</v>
      </c>
      <c r="P4040" s="19" t="str">
        <f>VLOOKUP(Coffee_data[[#This Row],[Area Code]],Location!$B$1:$E$157,3,FALSE)</f>
        <v>West</v>
      </c>
      <c r="Q4040" s="19" t="str">
        <f>VLOOKUP(Coffee_data[[#This Row],[Area Code]],Location!$B$1:$E$157,4,FALSE)</f>
        <v>Major Market</v>
      </c>
      <c r="R4040" s="56" t="str">
        <f>HLOOKUP(Coffee_data[[#This Row],[ProductId]],Product!$B$4:$O$7,2,FALSE)</f>
        <v>Regular</v>
      </c>
      <c r="S4040" s="56" t="str">
        <f>HLOOKUP(Coffee_data[[#This Row],[ProductId]],Product!$B$4:$O$7,3,FALSE)</f>
        <v>Espresso</v>
      </c>
      <c r="T4040" s="56" t="str">
        <f>HLOOKUP(Coffee_data[[#This Row],[ProductId]],Product!$B$4:$O$7,4,FALSE)</f>
        <v>Caffe Latte</v>
      </c>
    </row>
    <row r="4041" spans="1:20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42308</v>
      </c>
      <c r="O4041" s="19" t="str">
        <f>VLOOKUP(Coffee_data[[#This Row],[Area Code]],Location!$B$1:$E$157,2,FALSE)</f>
        <v>Nevada</v>
      </c>
      <c r="P4041" s="19" t="str">
        <f>VLOOKUP(Coffee_data[[#This Row],[Area Code]],Location!$B$1:$E$157,3,FALSE)</f>
        <v>West</v>
      </c>
      <c r="Q4041" s="19" t="str">
        <f>VLOOKUP(Coffee_data[[#This Row],[Area Code]],Location!$B$1:$E$157,4,FALSE)</f>
        <v>Small Market</v>
      </c>
      <c r="R4041" s="56" t="str">
        <f>HLOOKUP(Coffee_data[[#This Row],[ProductId]],Product!$B$4:$O$7,2,FALSE)</f>
        <v>Regular</v>
      </c>
      <c r="S4041" s="56" t="str">
        <f>HLOOKUP(Coffee_data[[#This Row],[ProductId]],Product!$B$4:$O$7,3,FALSE)</f>
        <v>Tea</v>
      </c>
      <c r="T4041" s="56" t="str">
        <f>HLOOKUP(Coffee_data[[#This Row],[ProductId]],Product!$B$4:$O$7,4,FALSE)</f>
        <v>Darjeeling</v>
      </c>
    </row>
    <row r="4042" spans="1:20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312</v>
      </c>
      <c r="L4042">
        <v>702</v>
      </c>
      <c r="M4042">
        <v>12</v>
      </c>
      <c r="N4042" s="2">
        <v>42308</v>
      </c>
      <c r="O4042" s="19" t="str">
        <f>VLOOKUP(Coffee_data[[#This Row],[Area Code]],Location!$B$1:$E$157,2,FALSE)</f>
        <v>Nevada</v>
      </c>
      <c r="P4042" s="19" t="str">
        <f>VLOOKUP(Coffee_data[[#This Row],[Area Code]],Location!$B$1:$E$157,3,FALSE)</f>
        <v>West</v>
      </c>
      <c r="Q4042" s="19" t="str">
        <f>VLOOKUP(Coffee_data[[#This Row],[Area Code]],Location!$B$1:$E$157,4,FALSE)</f>
        <v>Small Market</v>
      </c>
      <c r="R4042" s="56" t="str">
        <f>HLOOKUP(Coffee_data[[#This Row],[ProductId]],Product!$B$4:$O$7,2,FALSE)</f>
        <v>Regular</v>
      </c>
      <c r="S4042" s="56" t="str">
        <f>HLOOKUP(Coffee_data[[#This Row],[ProductId]],Product!$B$4:$O$7,3,FALSE)</f>
        <v>Tea</v>
      </c>
      <c r="T4042" s="56" t="str">
        <f>HLOOKUP(Coffee_data[[#This Row],[ProductId]],Product!$B$4:$O$7,4,FALSE)</f>
        <v>Earl Grey</v>
      </c>
    </row>
    <row r="4043" spans="1:20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165</v>
      </c>
      <c r="J4043">
        <v>-180</v>
      </c>
      <c r="K4043">
        <v>0</v>
      </c>
      <c r="L4043">
        <v>775</v>
      </c>
      <c r="M4043">
        <v>13</v>
      </c>
      <c r="N4043" s="2">
        <v>42308</v>
      </c>
      <c r="O4043" s="19" t="str">
        <f>VLOOKUP(Coffee_data[[#This Row],[Area Code]],Location!$B$1:$E$157,2,FALSE)</f>
        <v>Nevada</v>
      </c>
      <c r="P4043" s="19" t="str">
        <f>VLOOKUP(Coffee_data[[#This Row],[Area Code]],Location!$B$1:$E$157,3,FALSE)</f>
        <v>West</v>
      </c>
      <c r="Q4043" s="19" t="str">
        <f>VLOOKUP(Coffee_data[[#This Row],[Area Code]],Location!$B$1:$E$157,4,FALSE)</f>
        <v>Small Market</v>
      </c>
      <c r="R4043" s="56" t="str">
        <f>HLOOKUP(Coffee_data[[#This Row],[ProductId]],Product!$B$4:$O$7,2,FALSE)</f>
        <v>Regular</v>
      </c>
      <c r="S4043" s="56" t="str">
        <f>HLOOKUP(Coffee_data[[#This Row],[ProductId]],Product!$B$4:$O$7,3,FALSE)</f>
        <v>Tea</v>
      </c>
      <c r="T4043" s="56" t="str">
        <f>HLOOKUP(Coffee_data[[#This Row],[ProductId]],Product!$B$4:$O$7,4,FALSE)</f>
        <v>Green Tea</v>
      </c>
    </row>
    <row r="4044" spans="1:20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94</v>
      </c>
      <c r="J4044">
        <v>150</v>
      </c>
      <c r="K4044">
        <v>260</v>
      </c>
      <c r="L4044">
        <v>702</v>
      </c>
      <c r="M4044">
        <v>8</v>
      </c>
      <c r="N4044" s="2">
        <v>42308</v>
      </c>
      <c r="O4044" s="19" t="str">
        <f>VLOOKUP(Coffee_data[[#This Row],[Area Code]],Location!$B$1:$E$157,2,FALSE)</f>
        <v>Nevada</v>
      </c>
      <c r="P4044" s="19" t="str">
        <f>VLOOKUP(Coffee_data[[#This Row],[Area Code]],Location!$B$1:$E$157,3,FALSE)</f>
        <v>West</v>
      </c>
      <c r="Q4044" s="19" t="str">
        <f>VLOOKUP(Coffee_data[[#This Row],[Area Code]],Location!$B$1:$E$157,4,FALSE)</f>
        <v>Small Market</v>
      </c>
      <c r="R4044" s="56" t="str">
        <f>HLOOKUP(Coffee_data[[#This Row],[ProductId]],Product!$B$4:$O$7,2,FALSE)</f>
        <v>Decaf</v>
      </c>
      <c r="S4044" s="56" t="str">
        <f>HLOOKUP(Coffee_data[[#This Row],[ProductId]],Product!$B$4:$O$7,3,FALSE)</f>
        <v>Herbal Tea</v>
      </c>
      <c r="T4044" s="56" t="str">
        <f>HLOOKUP(Coffee_data[[#This Row],[ProductId]],Product!$B$4:$O$7,4,FALSE)</f>
        <v>Chamomile</v>
      </c>
    </row>
    <row r="4045" spans="1:20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106</v>
      </c>
      <c r="J4045">
        <v>220</v>
      </c>
      <c r="K4045">
        <v>389</v>
      </c>
      <c r="L4045">
        <v>702</v>
      </c>
      <c r="M4045">
        <v>9</v>
      </c>
      <c r="N4045" s="2">
        <v>42308</v>
      </c>
      <c r="O4045" s="19" t="str">
        <f>VLOOKUP(Coffee_data[[#This Row],[Area Code]],Location!$B$1:$E$157,2,FALSE)</f>
        <v>Nevada</v>
      </c>
      <c r="P4045" s="19" t="str">
        <f>VLOOKUP(Coffee_data[[#This Row],[Area Code]],Location!$B$1:$E$157,3,FALSE)</f>
        <v>West</v>
      </c>
      <c r="Q4045" s="19" t="str">
        <f>VLOOKUP(Coffee_data[[#This Row],[Area Code]],Location!$B$1:$E$157,4,FALSE)</f>
        <v>Small Market</v>
      </c>
      <c r="R4045" s="56" t="str">
        <f>HLOOKUP(Coffee_data[[#This Row],[ProductId]],Product!$B$4:$O$7,2,FALSE)</f>
        <v>Decaf</v>
      </c>
      <c r="S4045" s="56" t="str">
        <f>HLOOKUP(Coffee_data[[#This Row],[ProductId]],Product!$B$4:$O$7,3,FALSE)</f>
        <v>Herbal Tea</v>
      </c>
      <c r="T4045" s="56" t="str">
        <f>HLOOKUP(Coffee_data[[#This Row],[ProductId]],Product!$B$4:$O$7,4,FALSE)</f>
        <v>Lemon</v>
      </c>
    </row>
    <row r="4046" spans="1:20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78</v>
      </c>
      <c r="J4046">
        <v>150</v>
      </c>
      <c r="K4046">
        <v>240</v>
      </c>
      <c r="L4046">
        <v>775</v>
      </c>
      <c r="M4046">
        <v>10</v>
      </c>
      <c r="N4046" s="2">
        <v>42308</v>
      </c>
      <c r="O4046" s="19" t="str">
        <f>VLOOKUP(Coffee_data[[#This Row],[Area Code]],Location!$B$1:$E$157,2,FALSE)</f>
        <v>Nevada</v>
      </c>
      <c r="P4046" s="19" t="str">
        <f>VLOOKUP(Coffee_data[[#This Row],[Area Code]],Location!$B$1:$E$157,3,FALSE)</f>
        <v>West</v>
      </c>
      <c r="Q4046" s="19" t="str">
        <f>VLOOKUP(Coffee_data[[#This Row],[Area Code]],Location!$B$1:$E$157,4,FALSE)</f>
        <v>Small Market</v>
      </c>
      <c r="R4046" s="56" t="str">
        <f>HLOOKUP(Coffee_data[[#This Row],[ProductId]],Product!$B$4:$O$7,2,FALSE)</f>
        <v>Decaf</v>
      </c>
      <c r="S4046" s="56" t="str">
        <f>HLOOKUP(Coffee_data[[#This Row],[ProductId]],Product!$B$4:$O$7,3,FALSE)</f>
        <v>Herbal Tea</v>
      </c>
      <c r="T4046" s="56" t="str">
        <f>HLOOKUP(Coffee_data[[#This Row],[ProductId]],Product!$B$4:$O$7,4,FALSE)</f>
        <v>Mint</v>
      </c>
    </row>
    <row r="4047" spans="1:20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42308</v>
      </c>
      <c r="O4047" s="19" t="str">
        <f>VLOOKUP(Coffee_data[[#This Row],[Area Code]],Location!$B$1:$E$157,2,FALSE)</f>
        <v>Nevada</v>
      </c>
      <c r="P4047" s="19" t="str">
        <f>VLOOKUP(Coffee_data[[#This Row],[Area Code]],Location!$B$1:$E$157,3,FALSE)</f>
        <v>West</v>
      </c>
      <c r="Q4047" s="19" t="str">
        <f>VLOOKUP(Coffee_data[[#This Row],[Area Code]],Location!$B$1:$E$157,4,FALSE)</f>
        <v>Small Market</v>
      </c>
      <c r="R4047" s="56" t="str">
        <f>HLOOKUP(Coffee_data[[#This Row],[ProductId]],Product!$B$4:$O$7,2,FALSE)</f>
        <v>Regular</v>
      </c>
      <c r="S4047" s="56" t="str">
        <f>HLOOKUP(Coffee_data[[#This Row],[ProductId]],Product!$B$4:$O$7,3,FALSE)</f>
        <v>Espresso</v>
      </c>
      <c r="T4047" s="56" t="str">
        <f>HLOOKUP(Coffee_data[[#This Row],[ProductId]],Product!$B$4:$O$7,4,FALSE)</f>
        <v>Caffe Latte</v>
      </c>
    </row>
    <row r="4048" spans="1:20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42308</v>
      </c>
      <c r="O4048" s="19" t="str">
        <f>VLOOKUP(Coffee_data[[#This Row],[Area Code]],Location!$B$1:$E$157,2,FALSE)</f>
        <v>Nevada</v>
      </c>
      <c r="P4048" s="19" t="str">
        <f>VLOOKUP(Coffee_data[[#This Row],[Area Code]],Location!$B$1:$E$157,3,FALSE)</f>
        <v>West</v>
      </c>
      <c r="Q4048" s="19" t="str">
        <f>VLOOKUP(Coffee_data[[#This Row],[Area Code]],Location!$B$1:$E$157,4,FALSE)</f>
        <v>Small Market</v>
      </c>
      <c r="R4048" s="56" t="str">
        <f>HLOOKUP(Coffee_data[[#This Row],[ProductId]],Product!$B$4:$O$7,2,FALSE)</f>
        <v>Regular</v>
      </c>
      <c r="S4048" s="56" t="str">
        <f>HLOOKUP(Coffee_data[[#This Row],[ProductId]],Product!$B$4:$O$7,3,FALSE)</f>
        <v>Espresso</v>
      </c>
      <c r="T4048" s="56" t="str">
        <f>HLOOKUP(Coffee_data[[#This Row],[ProductId]],Product!$B$4:$O$7,4,FALSE)</f>
        <v>Caffe Mocha</v>
      </c>
    </row>
    <row r="4049" spans="1:20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42308</v>
      </c>
      <c r="O4049" s="19" t="str">
        <f>VLOOKUP(Coffee_data[[#This Row],[Area Code]],Location!$B$1:$E$157,2,FALSE)</f>
        <v>Nevada</v>
      </c>
      <c r="P4049" s="19" t="str">
        <f>VLOOKUP(Coffee_data[[#This Row],[Area Code]],Location!$B$1:$E$157,3,FALSE)</f>
        <v>West</v>
      </c>
      <c r="Q4049" s="19" t="str">
        <f>VLOOKUP(Coffee_data[[#This Row],[Area Code]],Location!$B$1:$E$157,4,FALSE)</f>
        <v>Small Market</v>
      </c>
      <c r="R4049" s="56" t="str">
        <f>HLOOKUP(Coffee_data[[#This Row],[ProductId]],Product!$B$4:$O$7,2,FALSE)</f>
        <v>Decaf</v>
      </c>
      <c r="S4049" s="56" t="str">
        <f>HLOOKUP(Coffee_data[[#This Row],[ProductId]],Product!$B$4:$O$7,3,FALSE)</f>
        <v>Espresso</v>
      </c>
      <c r="T4049" s="56" t="str">
        <f>HLOOKUP(Coffee_data[[#This Row],[ProductId]],Product!$B$4:$O$7,4,FALSE)</f>
        <v>Decaf Espresso</v>
      </c>
    </row>
    <row r="4050" spans="1:20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82</v>
      </c>
      <c r="L4050">
        <v>775</v>
      </c>
      <c r="M4050">
        <v>2</v>
      </c>
      <c r="N4050" s="2">
        <v>42308</v>
      </c>
      <c r="O4050" s="19" t="str">
        <f>VLOOKUP(Coffee_data[[#This Row],[Area Code]],Location!$B$1:$E$157,2,FALSE)</f>
        <v>Nevada</v>
      </c>
      <c r="P4050" s="19" t="str">
        <f>VLOOKUP(Coffee_data[[#This Row],[Area Code]],Location!$B$1:$E$157,3,FALSE)</f>
        <v>West</v>
      </c>
      <c r="Q4050" s="19" t="str">
        <f>VLOOKUP(Coffee_data[[#This Row],[Area Code]],Location!$B$1:$E$157,4,FALSE)</f>
        <v>Small Market</v>
      </c>
      <c r="R4050" s="56" t="str">
        <f>HLOOKUP(Coffee_data[[#This Row],[ProductId]],Product!$B$4:$O$7,2,FALSE)</f>
        <v>Regular</v>
      </c>
      <c r="S4050" s="56" t="str">
        <f>HLOOKUP(Coffee_data[[#This Row],[ProductId]],Product!$B$4:$O$7,3,FALSE)</f>
        <v>Coffee</v>
      </c>
      <c r="T4050" s="56" t="str">
        <f>HLOOKUP(Coffee_data[[#This Row],[ProductId]],Product!$B$4:$O$7,4,FALSE)</f>
        <v>Columbian</v>
      </c>
    </row>
    <row r="4051" spans="1:20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27</v>
      </c>
      <c r="J4051">
        <v>40</v>
      </c>
      <c r="K4051">
        <v>73</v>
      </c>
      <c r="L4051">
        <v>702</v>
      </c>
      <c r="M4051">
        <v>3</v>
      </c>
      <c r="N4051" s="2">
        <v>42308</v>
      </c>
      <c r="O4051" s="19" t="str">
        <f>VLOOKUP(Coffee_data[[#This Row],[Area Code]],Location!$B$1:$E$157,2,FALSE)</f>
        <v>Nevada</v>
      </c>
      <c r="P4051" s="19" t="str">
        <f>VLOOKUP(Coffee_data[[#This Row],[Area Code]],Location!$B$1:$E$157,3,FALSE)</f>
        <v>West</v>
      </c>
      <c r="Q4051" s="19" t="str">
        <f>VLOOKUP(Coffee_data[[#This Row],[Area Code]],Location!$B$1:$E$157,4,FALSE)</f>
        <v>Small Market</v>
      </c>
      <c r="R4051" s="56" t="str">
        <f>HLOOKUP(Coffee_data[[#This Row],[ProductId]],Product!$B$4:$O$7,2,FALSE)</f>
        <v>Decaf</v>
      </c>
      <c r="S4051" s="56" t="str">
        <f>HLOOKUP(Coffee_data[[#This Row],[ProductId]],Product!$B$4:$O$7,3,FALSE)</f>
        <v>Coffee</v>
      </c>
      <c r="T4051" s="56" t="str">
        <f>HLOOKUP(Coffee_data[[#This Row],[ProductId]],Product!$B$4:$O$7,4,FALSE)</f>
        <v>Decaf Irish Cream</v>
      </c>
    </row>
    <row r="4052" spans="1:20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61</v>
      </c>
      <c r="L4052">
        <v>503</v>
      </c>
      <c r="M4052">
        <v>11</v>
      </c>
      <c r="N4052" s="2">
        <v>42308</v>
      </c>
      <c r="O4052" s="19" t="str">
        <f>VLOOKUP(Coffee_data[[#This Row],[Area Code]],Location!$B$1:$E$157,2,FALSE)</f>
        <v>Oregon</v>
      </c>
      <c r="P4052" s="19" t="str">
        <f>VLOOKUP(Coffee_data[[#This Row],[Area Code]],Location!$B$1:$E$157,3,FALSE)</f>
        <v>West</v>
      </c>
      <c r="Q4052" s="19" t="str">
        <f>VLOOKUP(Coffee_data[[#This Row],[Area Code]],Location!$B$1:$E$157,4,FALSE)</f>
        <v>Small Market</v>
      </c>
      <c r="R4052" s="56" t="str">
        <f>HLOOKUP(Coffee_data[[#This Row],[ProductId]],Product!$B$4:$O$7,2,FALSE)</f>
        <v>Regular</v>
      </c>
      <c r="S4052" s="56" t="str">
        <f>HLOOKUP(Coffee_data[[#This Row],[ProductId]],Product!$B$4:$O$7,3,FALSE)</f>
        <v>Tea</v>
      </c>
      <c r="T4052" s="56" t="str">
        <f>HLOOKUP(Coffee_data[[#This Row],[ProductId]],Product!$B$4:$O$7,4,FALSE)</f>
        <v>Darjeeling</v>
      </c>
    </row>
    <row r="4053" spans="1:20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62</v>
      </c>
      <c r="J4053">
        <v>90</v>
      </c>
      <c r="K4053">
        <v>140</v>
      </c>
      <c r="L4053">
        <v>503</v>
      </c>
      <c r="M4053">
        <v>12</v>
      </c>
      <c r="N4053" s="2">
        <v>42308</v>
      </c>
      <c r="O4053" s="19" t="str">
        <f>VLOOKUP(Coffee_data[[#This Row],[Area Code]],Location!$B$1:$E$157,2,FALSE)</f>
        <v>Oregon</v>
      </c>
      <c r="P4053" s="19" t="str">
        <f>VLOOKUP(Coffee_data[[#This Row],[Area Code]],Location!$B$1:$E$157,3,FALSE)</f>
        <v>West</v>
      </c>
      <c r="Q4053" s="19" t="str">
        <f>VLOOKUP(Coffee_data[[#This Row],[Area Code]],Location!$B$1:$E$157,4,FALSE)</f>
        <v>Small Market</v>
      </c>
      <c r="R4053" s="56" t="str">
        <f>HLOOKUP(Coffee_data[[#This Row],[ProductId]],Product!$B$4:$O$7,2,FALSE)</f>
        <v>Regular</v>
      </c>
      <c r="S4053" s="56" t="str">
        <f>HLOOKUP(Coffee_data[[#This Row],[ProductId]],Product!$B$4:$O$7,3,FALSE)</f>
        <v>Tea</v>
      </c>
      <c r="T4053" s="56" t="str">
        <f>HLOOKUP(Coffee_data[[#This Row],[ProductId]],Product!$B$4:$O$7,4,FALSE)</f>
        <v>Earl Grey</v>
      </c>
    </row>
    <row r="4054" spans="1:20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157</v>
      </c>
      <c r="L4054">
        <v>971</v>
      </c>
      <c r="M4054">
        <v>13</v>
      </c>
      <c r="N4054" s="2">
        <v>42308</v>
      </c>
      <c r="O4054" s="19" t="str">
        <f>VLOOKUP(Coffee_data[[#This Row],[Area Code]],Location!$B$1:$E$157,2,FALSE)</f>
        <v>Oregon</v>
      </c>
      <c r="P4054" s="19" t="str">
        <f>VLOOKUP(Coffee_data[[#This Row],[Area Code]],Location!$B$1:$E$157,3,FALSE)</f>
        <v>West</v>
      </c>
      <c r="Q4054" s="19" t="str">
        <f>VLOOKUP(Coffee_data[[#This Row],[Area Code]],Location!$B$1:$E$157,4,FALSE)</f>
        <v>Small Market</v>
      </c>
      <c r="R4054" s="56" t="str">
        <f>HLOOKUP(Coffee_data[[#This Row],[ProductId]],Product!$B$4:$O$7,2,FALSE)</f>
        <v>Regular</v>
      </c>
      <c r="S4054" s="56" t="str">
        <f>HLOOKUP(Coffee_data[[#This Row],[ProductId]],Product!$B$4:$O$7,3,FALSE)</f>
        <v>Tea</v>
      </c>
      <c r="T4054" s="56" t="str">
        <f>HLOOKUP(Coffee_data[[#This Row],[ProductId]],Product!$B$4:$O$7,4,FALSE)</f>
        <v>Green Tea</v>
      </c>
    </row>
    <row r="4055" spans="1:20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42</v>
      </c>
      <c r="L4055">
        <v>541</v>
      </c>
      <c r="M4055">
        <v>8</v>
      </c>
      <c r="N4055" s="2">
        <v>42308</v>
      </c>
      <c r="O4055" s="19" t="str">
        <f>VLOOKUP(Coffee_data[[#This Row],[Area Code]],Location!$B$1:$E$157,2,FALSE)</f>
        <v>Oregon</v>
      </c>
      <c r="P4055" s="19" t="str">
        <f>VLOOKUP(Coffee_data[[#This Row],[Area Code]],Location!$B$1:$E$157,3,FALSE)</f>
        <v>West</v>
      </c>
      <c r="Q4055" s="19" t="str">
        <f>VLOOKUP(Coffee_data[[#This Row],[Area Code]],Location!$B$1:$E$157,4,FALSE)</f>
        <v>Small Market</v>
      </c>
      <c r="R4055" s="56" t="str">
        <f>HLOOKUP(Coffee_data[[#This Row],[ProductId]],Product!$B$4:$O$7,2,FALSE)</f>
        <v>Decaf</v>
      </c>
      <c r="S4055" s="56" t="str">
        <f>HLOOKUP(Coffee_data[[#This Row],[ProductId]],Product!$B$4:$O$7,3,FALSE)</f>
        <v>Herbal Tea</v>
      </c>
      <c r="T4055" s="56" t="str">
        <f>HLOOKUP(Coffee_data[[#This Row],[ProductId]],Product!$B$4:$O$7,4,FALSE)</f>
        <v>Chamomile</v>
      </c>
    </row>
    <row r="4056" spans="1:20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71</v>
      </c>
      <c r="J4056">
        <v>100</v>
      </c>
      <c r="K4056">
        <v>189</v>
      </c>
      <c r="L4056">
        <v>541</v>
      </c>
      <c r="M4056">
        <v>9</v>
      </c>
      <c r="N4056" s="2">
        <v>42308</v>
      </c>
      <c r="O4056" s="19" t="str">
        <f>VLOOKUP(Coffee_data[[#This Row],[Area Code]],Location!$B$1:$E$157,2,FALSE)</f>
        <v>Oregon</v>
      </c>
      <c r="P4056" s="19" t="str">
        <f>VLOOKUP(Coffee_data[[#This Row],[Area Code]],Location!$B$1:$E$157,3,FALSE)</f>
        <v>West</v>
      </c>
      <c r="Q4056" s="19" t="str">
        <f>VLOOKUP(Coffee_data[[#This Row],[Area Code]],Location!$B$1:$E$157,4,FALSE)</f>
        <v>Small Market</v>
      </c>
      <c r="R4056" s="56" t="str">
        <f>HLOOKUP(Coffee_data[[#This Row],[ProductId]],Product!$B$4:$O$7,2,FALSE)</f>
        <v>Decaf</v>
      </c>
      <c r="S4056" s="56" t="str">
        <f>HLOOKUP(Coffee_data[[#This Row],[ProductId]],Product!$B$4:$O$7,3,FALSE)</f>
        <v>Herbal Tea</v>
      </c>
      <c r="T4056" s="56" t="str">
        <f>HLOOKUP(Coffee_data[[#This Row],[ProductId]],Product!$B$4:$O$7,4,FALSE)</f>
        <v>Lemon</v>
      </c>
    </row>
    <row r="4057" spans="1:20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54</v>
      </c>
      <c r="J4057">
        <v>70</v>
      </c>
      <c r="K4057">
        <v>120</v>
      </c>
      <c r="L4057">
        <v>503</v>
      </c>
      <c r="M4057">
        <v>4</v>
      </c>
      <c r="N4057" s="2">
        <v>42308</v>
      </c>
      <c r="O4057" s="19" t="str">
        <f>VLOOKUP(Coffee_data[[#This Row],[Area Code]],Location!$B$1:$E$157,2,FALSE)</f>
        <v>Oregon</v>
      </c>
      <c r="P4057" s="19" t="str">
        <f>VLOOKUP(Coffee_data[[#This Row],[Area Code]],Location!$B$1:$E$157,3,FALSE)</f>
        <v>West</v>
      </c>
      <c r="Q4057" s="19" t="str">
        <f>VLOOKUP(Coffee_data[[#This Row],[Area Code]],Location!$B$1:$E$157,4,FALSE)</f>
        <v>Small Market</v>
      </c>
      <c r="R4057" s="56" t="str">
        <f>HLOOKUP(Coffee_data[[#This Row],[ProductId]],Product!$B$4:$O$7,2,FALSE)</f>
        <v>Regular</v>
      </c>
      <c r="S4057" s="56" t="str">
        <f>HLOOKUP(Coffee_data[[#This Row],[ProductId]],Product!$B$4:$O$7,3,FALSE)</f>
        <v>Espresso</v>
      </c>
      <c r="T4057" s="56" t="str">
        <f>HLOOKUP(Coffee_data[[#This Row],[ProductId]],Product!$B$4:$O$7,4,FALSE)</f>
        <v>Caffe Latte</v>
      </c>
    </row>
    <row r="4058" spans="1:20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55</v>
      </c>
      <c r="J4058">
        <v>80</v>
      </c>
      <c r="K4058">
        <v>125</v>
      </c>
      <c r="L4058">
        <v>541</v>
      </c>
      <c r="M4058">
        <v>5</v>
      </c>
      <c r="N4058" s="2">
        <v>42308</v>
      </c>
      <c r="O4058" s="19" t="str">
        <f>VLOOKUP(Coffee_data[[#This Row],[Area Code]],Location!$B$1:$E$157,2,FALSE)</f>
        <v>Oregon</v>
      </c>
      <c r="P4058" s="19" t="str">
        <f>VLOOKUP(Coffee_data[[#This Row],[Area Code]],Location!$B$1:$E$157,3,FALSE)</f>
        <v>West</v>
      </c>
      <c r="Q4058" s="19" t="str">
        <f>VLOOKUP(Coffee_data[[#This Row],[Area Code]],Location!$B$1:$E$157,4,FALSE)</f>
        <v>Small Market</v>
      </c>
      <c r="R4058" s="56" t="str">
        <f>HLOOKUP(Coffee_data[[#This Row],[ProductId]],Product!$B$4:$O$7,2,FALSE)</f>
        <v>Regular</v>
      </c>
      <c r="S4058" s="56" t="str">
        <f>HLOOKUP(Coffee_data[[#This Row],[ProductId]],Product!$B$4:$O$7,3,FALSE)</f>
        <v>Espresso</v>
      </c>
      <c r="T4058" s="56" t="str">
        <f>HLOOKUP(Coffee_data[[#This Row],[ProductId]],Product!$B$4:$O$7,4,FALSE)</f>
        <v>Caffe Mocha</v>
      </c>
    </row>
    <row r="4059" spans="1:20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167</v>
      </c>
      <c r="J4059">
        <v>180</v>
      </c>
      <c r="K4059">
        <v>356</v>
      </c>
      <c r="L4059">
        <v>971</v>
      </c>
      <c r="M4059">
        <v>6</v>
      </c>
      <c r="N4059" s="2">
        <v>42308</v>
      </c>
      <c r="O4059" s="19" t="str">
        <f>VLOOKUP(Coffee_data[[#This Row],[Area Code]],Location!$B$1:$E$157,2,FALSE)</f>
        <v>Oregon</v>
      </c>
      <c r="P4059" s="19" t="str">
        <f>VLOOKUP(Coffee_data[[#This Row],[Area Code]],Location!$B$1:$E$157,3,FALSE)</f>
        <v>West</v>
      </c>
      <c r="Q4059" s="19" t="str">
        <f>VLOOKUP(Coffee_data[[#This Row],[Area Code]],Location!$B$1:$E$157,4,FALSE)</f>
        <v>Small Market</v>
      </c>
      <c r="R4059" s="56" t="str">
        <f>HLOOKUP(Coffee_data[[#This Row],[ProductId]],Product!$B$4:$O$7,2,FALSE)</f>
        <v>Decaf</v>
      </c>
      <c r="S4059" s="56" t="str">
        <f>HLOOKUP(Coffee_data[[#This Row],[ProductId]],Product!$B$4:$O$7,3,FALSE)</f>
        <v>Espresso</v>
      </c>
      <c r="T4059" s="56" t="str">
        <f>HLOOKUP(Coffee_data[[#This Row],[ProductId]],Product!$B$4:$O$7,4,FALSE)</f>
        <v>Decaf Espresso</v>
      </c>
    </row>
    <row r="4060" spans="1:20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59</v>
      </c>
      <c r="J4060">
        <v>80</v>
      </c>
      <c r="K4060">
        <v>140</v>
      </c>
      <c r="L4060">
        <v>971</v>
      </c>
      <c r="M4060">
        <v>1</v>
      </c>
      <c r="N4060" s="2">
        <v>42308</v>
      </c>
      <c r="O4060" s="19" t="str">
        <f>VLOOKUP(Coffee_data[[#This Row],[Area Code]],Location!$B$1:$E$157,2,FALSE)</f>
        <v>Oregon</v>
      </c>
      <c r="P4060" s="19" t="str">
        <f>VLOOKUP(Coffee_data[[#This Row],[Area Code]],Location!$B$1:$E$157,3,FALSE)</f>
        <v>West</v>
      </c>
      <c r="Q4060" s="19" t="str">
        <f>VLOOKUP(Coffee_data[[#This Row],[Area Code]],Location!$B$1:$E$157,4,FALSE)</f>
        <v>Small Market</v>
      </c>
      <c r="R4060" s="56" t="str">
        <f>HLOOKUP(Coffee_data[[#This Row],[ProductId]],Product!$B$4:$O$7,2,FALSE)</f>
        <v>Regular</v>
      </c>
      <c r="S4060" s="56" t="str">
        <f>HLOOKUP(Coffee_data[[#This Row],[ProductId]],Product!$B$4:$O$7,3,FALSE)</f>
        <v>Coffee</v>
      </c>
      <c r="T4060" s="56" t="str">
        <f>HLOOKUP(Coffee_data[[#This Row],[ProductId]],Product!$B$4:$O$7,4,FALSE)</f>
        <v>Amaretto</v>
      </c>
    </row>
    <row r="4061" spans="1:20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152</v>
      </c>
      <c r="L4061">
        <v>541</v>
      </c>
      <c r="M4061">
        <v>2</v>
      </c>
      <c r="N4061" s="2">
        <v>42308</v>
      </c>
      <c r="O4061" s="19" t="str">
        <f>VLOOKUP(Coffee_data[[#This Row],[Area Code]],Location!$B$1:$E$157,2,FALSE)</f>
        <v>Oregon</v>
      </c>
      <c r="P4061" s="19" t="str">
        <f>VLOOKUP(Coffee_data[[#This Row],[Area Code]],Location!$B$1:$E$157,3,FALSE)</f>
        <v>West</v>
      </c>
      <c r="Q4061" s="19" t="str">
        <f>VLOOKUP(Coffee_data[[#This Row],[Area Code]],Location!$B$1:$E$157,4,FALSE)</f>
        <v>Small Market</v>
      </c>
      <c r="R4061" s="56" t="str">
        <f>HLOOKUP(Coffee_data[[#This Row],[ProductId]],Product!$B$4:$O$7,2,FALSE)</f>
        <v>Regular</v>
      </c>
      <c r="S4061" s="56" t="str">
        <f>HLOOKUP(Coffee_data[[#This Row],[ProductId]],Product!$B$4:$O$7,3,FALSE)</f>
        <v>Coffee</v>
      </c>
      <c r="T4061" s="56" t="str">
        <f>HLOOKUP(Coffee_data[[#This Row],[ProductId]],Product!$B$4:$O$7,4,FALSE)</f>
        <v>Columbian</v>
      </c>
    </row>
    <row r="4062" spans="1:20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53</v>
      </c>
      <c r="J4062">
        <v>80</v>
      </c>
      <c r="K4062">
        <v>127</v>
      </c>
      <c r="L4062">
        <v>503</v>
      </c>
      <c r="M4062">
        <v>3</v>
      </c>
      <c r="N4062" s="2">
        <v>42308</v>
      </c>
      <c r="O4062" s="19" t="str">
        <f>VLOOKUP(Coffee_data[[#This Row],[Area Code]],Location!$B$1:$E$157,2,FALSE)</f>
        <v>Oregon</v>
      </c>
      <c r="P4062" s="19" t="str">
        <f>VLOOKUP(Coffee_data[[#This Row],[Area Code]],Location!$B$1:$E$157,3,FALSE)</f>
        <v>West</v>
      </c>
      <c r="Q4062" s="19" t="str">
        <f>VLOOKUP(Coffee_data[[#This Row],[Area Code]],Location!$B$1:$E$157,4,FALSE)</f>
        <v>Small Market</v>
      </c>
      <c r="R4062" s="56" t="str">
        <f>HLOOKUP(Coffee_data[[#This Row],[ProductId]],Product!$B$4:$O$7,2,FALSE)</f>
        <v>Decaf</v>
      </c>
      <c r="S4062" s="56" t="str">
        <f>HLOOKUP(Coffee_data[[#This Row],[ProductId]],Product!$B$4:$O$7,3,FALSE)</f>
        <v>Coffee</v>
      </c>
      <c r="T4062" s="56" t="str">
        <f>HLOOKUP(Coffee_data[[#This Row],[ProductId]],Product!$B$4:$O$7,4,FALSE)</f>
        <v>Decaf Irish Cream</v>
      </c>
    </row>
    <row r="4063" spans="1:20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42308</v>
      </c>
      <c r="O4063" s="19" t="str">
        <f>VLOOKUP(Coffee_data[[#This Row],[Area Code]],Location!$B$1:$E$157,2,FALSE)</f>
        <v>Washington</v>
      </c>
      <c r="P4063" s="19" t="str">
        <f>VLOOKUP(Coffee_data[[#This Row],[Area Code]],Location!$B$1:$E$157,3,FALSE)</f>
        <v>West</v>
      </c>
      <c r="Q4063" s="19" t="str">
        <f>VLOOKUP(Coffee_data[[#This Row],[Area Code]],Location!$B$1:$E$157,4,FALSE)</f>
        <v>Small Market</v>
      </c>
      <c r="R4063" s="56" t="str">
        <f>HLOOKUP(Coffee_data[[#This Row],[ProductId]],Product!$B$4:$O$7,2,FALSE)</f>
        <v>Regular</v>
      </c>
      <c r="S4063" s="56" t="str">
        <f>HLOOKUP(Coffee_data[[#This Row],[ProductId]],Product!$B$4:$O$7,3,FALSE)</f>
        <v>Tea</v>
      </c>
      <c r="T4063" s="56" t="str">
        <f>HLOOKUP(Coffee_data[[#This Row],[ProductId]],Product!$B$4:$O$7,4,FALSE)</f>
        <v>Darjeeling</v>
      </c>
    </row>
    <row r="4064" spans="1:20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18</v>
      </c>
      <c r="J4064">
        <v>50</v>
      </c>
      <c r="K4064">
        <v>80</v>
      </c>
      <c r="L4064">
        <v>206</v>
      </c>
      <c r="M4064">
        <v>12</v>
      </c>
      <c r="N4064" s="2">
        <v>42308</v>
      </c>
      <c r="O4064" s="19" t="str">
        <f>VLOOKUP(Coffee_data[[#This Row],[Area Code]],Location!$B$1:$E$157,2,FALSE)</f>
        <v>Washington</v>
      </c>
      <c r="P4064" s="19" t="str">
        <f>VLOOKUP(Coffee_data[[#This Row],[Area Code]],Location!$B$1:$E$157,3,FALSE)</f>
        <v>West</v>
      </c>
      <c r="Q4064" s="19" t="str">
        <f>VLOOKUP(Coffee_data[[#This Row],[Area Code]],Location!$B$1:$E$157,4,FALSE)</f>
        <v>Small Market</v>
      </c>
      <c r="R4064" s="56" t="str">
        <f>HLOOKUP(Coffee_data[[#This Row],[ProductId]],Product!$B$4:$O$7,2,FALSE)</f>
        <v>Regular</v>
      </c>
      <c r="S4064" s="56" t="str">
        <f>HLOOKUP(Coffee_data[[#This Row],[ProductId]],Product!$B$4:$O$7,3,FALSE)</f>
        <v>Tea</v>
      </c>
      <c r="T4064" s="56" t="str">
        <f>HLOOKUP(Coffee_data[[#This Row],[ProductId]],Product!$B$4:$O$7,4,FALSE)</f>
        <v>Earl Grey</v>
      </c>
    </row>
    <row r="4065" spans="1:20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53</v>
      </c>
      <c r="J4065">
        <v>60</v>
      </c>
      <c r="K4065">
        <v>100</v>
      </c>
      <c r="L4065">
        <v>509</v>
      </c>
      <c r="M4065">
        <v>13</v>
      </c>
      <c r="N4065" s="2">
        <v>42308</v>
      </c>
      <c r="O4065" s="19" t="str">
        <f>VLOOKUP(Coffee_data[[#This Row],[Area Code]],Location!$B$1:$E$157,2,FALSE)</f>
        <v>Washington</v>
      </c>
      <c r="P4065" s="19" t="str">
        <f>VLOOKUP(Coffee_data[[#This Row],[Area Code]],Location!$B$1:$E$157,3,FALSE)</f>
        <v>West</v>
      </c>
      <c r="Q4065" s="19" t="str">
        <f>VLOOKUP(Coffee_data[[#This Row],[Area Code]],Location!$B$1:$E$157,4,FALSE)</f>
        <v>Small Market</v>
      </c>
      <c r="R4065" s="56" t="str">
        <f>HLOOKUP(Coffee_data[[#This Row],[ProductId]],Product!$B$4:$O$7,2,FALSE)</f>
        <v>Regular</v>
      </c>
      <c r="S4065" s="56" t="str">
        <f>HLOOKUP(Coffee_data[[#This Row],[ProductId]],Product!$B$4:$O$7,3,FALSE)</f>
        <v>Tea</v>
      </c>
      <c r="T4065" s="56" t="str">
        <f>HLOOKUP(Coffee_data[[#This Row],[ProductId]],Product!$B$4:$O$7,4,FALSE)</f>
        <v>Green Tea</v>
      </c>
    </row>
    <row r="4066" spans="1:20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292</v>
      </c>
      <c r="L4066">
        <v>206</v>
      </c>
      <c r="M4066">
        <v>8</v>
      </c>
      <c r="N4066" s="2">
        <v>42308</v>
      </c>
      <c r="O4066" s="19" t="str">
        <f>VLOOKUP(Coffee_data[[#This Row],[Area Code]],Location!$B$1:$E$157,2,FALSE)</f>
        <v>Washington</v>
      </c>
      <c r="P4066" s="19" t="str">
        <f>VLOOKUP(Coffee_data[[#This Row],[Area Code]],Location!$B$1:$E$157,3,FALSE)</f>
        <v>West</v>
      </c>
      <c r="Q4066" s="19" t="str">
        <f>VLOOKUP(Coffee_data[[#This Row],[Area Code]],Location!$B$1:$E$157,4,FALSE)</f>
        <v>Small Market</v>
      </c>
      <c r="R4066" s="56" t="str">
        <f>HLOOKUP(Coffee_data[[#This Row],[ProductId]],Product!$B$4:$O$7,2,FALSE)</f>
        <v>Decaf</v>
      </c>
      <c r="S4066" s="56" t="str">
        <f>HLOOKUP(Coffee_data[[#This Row],[ProductId]],Product!$B$4:$O$7,3,FALSE)</f>
        <v>Herbal Tea</v>
      </c>
      <c r="T4066" s="56" t="str">
        <f>HLOOKUP(Coffee_data[[#This Row],[ProductId]],Product!$B$4:$O$7,4,FALSE)</f>
        <v>Chamomile</v>
      </c>
    </row>
    <row r="4067" spans="1:20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31</v>
      </c>
      <c r="J4067">
        <v>60</v>
      </c>
      <c r="K4067">
        <v>109</v>
      </c>
      <c r="L4067">
        <v>253</v>
      </c>
      <c r="M4067">
        <v>9</v>
      </c>
      <c r="N4067" s="2">
        <v>42308</v>
      </c>
      <c r="O4067" s="19" t="str">
        <f>VLOOKUP(Coffee_data[[#This Row],[Area Code]],Location!$B$1:$E$157,2,FALSE)</f>
        <v>Washington</v>
      </c>
      <c r="P4067" s="19" t="str">
        <f>VLOOKUP(Coffee_data[[#This Row],[Area Code]],Location!$B$1:$E$157,3,FALSE)</f>
        <v>West</v>
      </c>
      <c r="Q4067" s="19" t="str">
        <f>VLOOKUP(Coffee_data[[#This Row],[Area Code]],Location!$B$1:$E$157,4,FALSE)</f>
        <v>Small Market</v>
      </c>
      <c r="R4067" s="56" t="str">
        <f>HLOOKUP(Coffee_data[[#This Row],[ProductId]],Product!$B$4:$O$7,2,FALSE)</f>
        <v>Decaf</v>
      </c>
      <c r="S4067" s="56" t="str">
        <f>HLOOKUP(Coffee_data[[#This Row],[ProductId]],Product!$B$4:$O$7,3,FALSE)</f>
        <v>Herbal Tea</v>
      </c>
      <c r="T4067" s="56" t="str">
        <f>HLOOKUP(Coffee_data[[#This Row],[ProductId]],Product!$B$4:$O$7,4,FALSE)</f>
        <v>Lemon</v>
      </c>
    </row>
    <row r="4068" spans="1:20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42308</v>
      </c>
      <c r="O4068" s="19" t="str">
        <f>VLOOKUP(Coffee_data[[#This Row],[Area Code]],Location!$B$1:$E$157,2,FALSE)</f>
        <v>Washington</v>
      </c>
      <c r="P4068" s="19" t="str">
        <f>VLOOKUP(Coffee_data[[#This Row],[Area Code]],Location!$B$1:$E$157,3,FALSE)</f>
        <v>West</v>
      </c>
      <c r="Q4068" s="19" t="str">
        <f>VLOOKUP(Coffee_data[[#This Row],[Area Code]],Location!$B$1:$E$157,4,FALSE)</f>
        <v>Small Market</v>
      </c>
      <c r="R4068" s="56" t="str">
        <f>HLOOKUP(Coffee_data[[#This Row],[ProductId]],Product!$B$4:$O$7,2,FALSE)</f>
        <v>Regular</v>
      </c>
      <c r="S4068" s="56" t="str">
        <f>HLOOKUP(Coffee_data[[#This Row],[ProductId]],Product!$B$4:$O$7,3,FALSE)</f>
        <v>Espresso</v>
      </c>
      <c r="T4068" s="56" t="str">
        <f>HLOOKUP(Coffee_data[[#This Row],[ProductId]],Product!$B$4:$O$7,4,FALSE)</f>
        <v>Caffe Latte</v>
      </c>
    </row>
    <row r="4069" spans="1:20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45</v>
      </c>
      <c r="J4069">
        <v>60</v>
      </c>
      <c r="K4069">
        <v>115</v>
      </c>
      <c r="L4069">
        <v>206</v>
      </c>
      <c r="M4069">
        <v>5</v>
      </c>
      <c r="N4069" s="2">
        <v>42308</v>
      </c>
      <c r="O4069" s="19" t="str">
        <f>VLOOKUP(Coffee_data[[#This Row],[Area Code]],Location!$B$1:$E$157,2,FALSE)</f>
        <v>Washington</v>
      </c>
      <c r="P4069" s="19" t="str">
        <f>VLOOKUP(Coffee_data[[#This Row],[Area Code]],Location!$B$1:$E$157,3,FALSE)</f>
        <v>West</v>
      </c>
      <c r="Q4069" s="19" t="str">
        <f>VLOOKUP(Coffee_data[[#This Row],[Area Code]],Location!$B$1:$E$157,4,FALSE)</f>
        <v>Small Market</v>
      </c>
      <c r="R4069" s="56" t="str">
        <f>HLOOKUP(Coffee_data[[#This Row],[ProductId]],Product!$B$4:$O$7,2,FALSE)</f>
        <v>Regular</v>
      </c>
      <c r="S4069" s="56" t="str">
        <f>HLOOKUP(Coffee_data[[#This Row],[ProductId]],Product!$B$4:$O$7,3,FALSE)</f>
        <v>Espresso</v>
      </c>
      <c r="T4069" s="56" t="str">
        <f>HLOOKUP(Coffee_data[[#This Row],[ProductId]],Product!$B$4:$O$7,4,FALSE)</f>
        <v>Caffe Mocha</v>
      </c>
    </row>
    <row r="4070" spans="1:20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76</v>
      </c>
      <c r="J4070">
        <v>80</v>
      </c>
      <c r="K4070">
        <v>150</v>
      </c>
      <c r="L4070">
        <v>425</v>
      </c>
      <c r="M4070">
        <v>6</v>
      </c>
      <c r="N4070" s="2">
        <v>42308</v>
      </c>
      <c r="O4070" s="19" t="str">
        <f>VLOOKUP(Coffee_data[[#This Row],[Area Code]],Location!$B$1:$E$157,2,FALSE)</f>
        <v>Washington</v>
      </c>
      <c r="P4070" s="19" t="str">
        <f>VLOOKUP(Coffee_data[[#This Row],[Area Code]],Location!$B$1:$E$157,3,FALSE)</f>
        <v>West</v>
      </c>
      <c r="Q4070" s="19" t="str">
        <f>VLOOKUP(Coffee_data[[#This Row],[Area Code]],Location!$B$1:$E$157,4,FALSE)</f>
        <v>Small Market</v>
      </c>
      <c r="R4070" s="56" t="str">
        <f>HLOOKUP(Coffee_data[[#This Row],[ProductId]],Product!$B$4:$O$7,2,FALSE)</f>
        <v>Decaf</v>
      </c>
      <c r="S4070" s="56" t="str">
        <f>HLOOKUP(Coffee_data[[#This Row],[ProductId]],Product!$B$4:$O$7,3,FALSE)</f>
        <v>Espresso</v>
      </c>
      <c r="T4070" s="56" t="str">
        <f>HLOOKUP(Coffee_data[[#This Row],[ProductId]],Product!$B$4:$O$7,4,FALSE)</f>
        <v>Decaf Espresso</v>
      </c>
    </row>
    <row r="4071" spans="1:20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182</v>
      </c>
      <c r="L4071">
        <v>253</v>
      </c>
      <c r="M4071">
        <v>2</v>
      </c>
      <c r="N4071" s="2">
        <v>42308</v>
      </c>
      <c r="O4071" s="19" t="str">
        <f>VLOOKUP(Coffee_data[[#This Row],[Area Code]],Location!$B$1:$E$157,2,FALSE)</f>
        <v>Washington</v>
      </c>
      <c r="P4071" s="19" t="str">
        <f>VLOOKUP(Coffee_data[[#This Row],[Area Code]],Location!$B$1:$E$157,3,FALSE)</f>
        <v>West</v>
      </c>
      <c r="Q4071" s="19" t="str">
        <f>VLOOKUP(Coffee_data[[#This Row],[Area Code]],Location!$B$1:$E$157,4,FALSE)</f>
        <v>Small Market</v>
      </c>
      <c r="R4071" s="56" t="str">
        <f>HLOOKUP(Coffee_data[[#This Row],[ProductId]],Product!$B$4:$O$7,2,FALSE)</f>
        <v>Regular</v>
      </c>
      <c r="S4071" s="56" t="str">
        <f>HLOOKUP(Coffee_data[[#This Row],[ProductId]],Product!$B$4:$O$7,3,FALSE)</f>
        <v>Coffee</v>
      </c>
      <c r="T4071" s="56" t="str">
        <f>HLOOKUP(Coffee_data[[#This Row],[ProductId]],Product!$B$4:$O$7,4,FALSE)</f>
        <v>Columbian</v>
      </c>
    </row>
    <row r="4072" spans="1:20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263</v>
      </c>
      <c r="L4072">
        <v>509</v>
      </c>
      <c r="M4072">
        <v>3</v>
      </c>
      <c r="N4072" s="2">
        <v>42308</v>
      </c>
      <c r="O4072" s="19" t="str">
        <f>VLOOKUP(Coffee_data[[#This Row],[Area Code]],Location!$B$1:$E$157,2,FALSE)</f>
        <v>Washington</v>
      </c>
      <c r="P4072" s="19" t="str">
        <f>VLOOKUP(Coffee_data[[#This Row],[Area Code]],Location!$B$1:$E$157,3,FALSE)</f>
        <v>West</v>
      </c>
      <c r="Q4072" s="19" t="str">
        <f>VLOOKUP(Coffee_data[[#This Row],[Area Code]],Location!$B$1:$E$157,4,FALSE)</f>
        <v>Small Market</v>
      </c>
      <c r="R4072" s="56" t="str">
        <f>HLOOKUP(Coffee_data[[#This Row],[ProductId]],Product!$B$4:$O$7,2,FALSE)</f>
        <v>Decaf</v>
      </c>
      <c r="S4072" s="56" t="str">
        <f>HLOOKUP(Coffee_data[[#This Row],[ProductId]],Product!$B$4:$O$7,3,FALSE)</f>
        <v>Coffee</v>
      </c>
      <c r="T4072" s="56" t="str">
        <f>HLOOKUP(Coffee_data[[#This Row],[ProductId]],Product!$B$4:$O$7,4,FALSE)</f>
        <v>Decaf Irish Cream</v>
      </c>
    </row>
    <row r="4073" spans="1:20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179</v>
      </c>
      <c r="J4073">
        <v>140</v>
      </c>
      <c r="K4073">
        <v>280</v>
      </c>
      <c r="L4073">
        <v>970</v>
      </c>
      <c r="M4073">
        <v>8</v>
      </c>
      <c r="N4073" s="2">
        <v>42338</v>
      </c>
      <c r="O4073" s="19" t="str">
        <f>VLOOKUP(Coffee_data[[#This Row],[Area Code]],Location!$B$1:$E$157,2,FALSE)</f>
        <v>Colorado</v>
      </c>
      <c r="P4073" s="19" t="str">
        <f>VLOOKUP(Coffee_data[[#This Row],[Area Code]],Location!$B$1:$E$157,3,FALSE)</f>
        <v>Central</v>
      </c>
      <c r="Q4073" s="19" t="str">
        <f>VLOOKUP(Coffee_data[[#This Row],[Area Code]],Location!$B$1:$E$157,4,FALSE)</f>
        <v>Major Market</v>
      </c>
      <c r="R4073" s="56" t="str">
        <f>HLOOKUP(Coffee_data[[#This Row],[ProductId]],Product!$B$4:$O$7,2,FALSE)</f>
        <v>Decaf</v>
      </c>
      <c r="S4073" s="56" t="str">
        <f>HLOOKUP(Coffee_data[[#This Row],[ProductId]],Product!$B$4:$O$7,3,FALSE)</f>
        <v>Herbal Tea</v>
      </c>
      <c r="T4073" s="56" t="str">
        <f>HLOOKUP(Coffee_data[[#This Row],[ProductId]],Product!$B$4:$O$7,4,FALSE)</f>
        <v>Chamomile</v>
      </c>
    </row>
    <row r="4074" spans="1:20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42338</v>
      </c>
      <c r="O4074" s="19" t="str">
        <f>VLOOKUP(Coffee_data[[#This Row],[Area Code]],Location!$B$1:$E$157,2,FALSE)</f>
        <v>Colorado</v>
      </c>
      <c r="P4074" s="19" t="str">
        <f>VLOOKUP(Coffee_data[[#This Row],[Area Code]],Location!$B$1:$E$157,3,FALSE)</f>
        <v>Central</v>
      </c>
      <c r="Q4074" s="19" t="str">
        <f>VLOOKUP(Coffee_data[[#This Row],[Area Code]],Location!$B$1:$E$157,4,FALSE)</f>
        <v>Major Market</v>
      </c>
      <c r="R4074" s="56" t="str">
        <f>HLOOKUP(Coffee_data[[#This Row],[ProductId]],Product!$B$4:$O$7,2,FALSE)</f>
        <v>Decaf</v>
      </c>
      <c r="S4074" s="56" t="str">
        <f>HLOOKUP(Coffee_data[[#This Row],[ProductId]],Product!$B$4:$O$7,3,FALSE)</f>
        <v>Herbal Tea</v>
      </c>
      <c r="T4074" s="56" t="str">
        <f>HLOOKUP(Coffee_data[[#This Row],[ProductId]],Product!$B$4:$O$7,4,FALSE)</f>
        <v>Lemon</v>
      </c>
    </row>
    <row r="4075" spans="1:20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40</v>
      </c>
      <c r="J4075">
        <v>60</v>
      </c>
      <c r="K4075">
        <v>110</v>
      </c>
      <c r="L4075">
        <v>970</v>
      </c>
      <c r="M4075">
        <v>10</v>
      </c>
      <c r="N4075" s="2">
        <v>42338</v>
      </c>
      <c r="O4075" s="19" t="str">
        <f>VLOOKUP(Coffee_data[[#This Row],[Area Code]],Location!$B$1:$E$157,2,FALSE)</f>
        <v>Colorado</v>
      </c>
      <c r="P4075" s="19" t="str">
        <f>VLOOKUP(Coffee_data[[#This Row],[Area Code]],Location!$B$1:$E$157,3,FALSE)</f>
        <v>Central</v>
      </c>
      <c r="Q4075" s="19" t="str">
        <f>VLOOKUP(Coffee_data[[#This Row],[Area Code]],Location!$B$1:$E$157,4,FALSE)</f>
        <v>Major Market</v>
      </c>
      <c r="R4075" s="56" t="str">
        <f>HLOOKUP(Coffee_data[[#This Row],[ProductId]],Product!$B$4:$O$7,2,FALSE)</f>
        <v>Decaf</v>
      </c>
      <c r="S4075" s="56" t="str">
        <f>HLOOKUP(Coffee_data[[#This Row],[ProductId]],Product!$B$4:$O$7,3,FALSE)</f>
        <v>Herbal Tea</v>
      </c>
      <c r="T4075" s="56" t="str">
        <f>HLOOKUP(Coffee_data[[#This Row],[ProductId]],Product!$B$4:$O$7,4,FALSE)</f>
        <v>Mint</v>
      </c>
    </row>
    <row r="4076" spans="1:20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42338</v>
      </c>
      <c r="O4076" s="19" t="str">
        <f>VLOOKUP(Coffee_data[[#This Row],[Area Code]],Location!$B$1:$E$157,2,FALSE)</f>
        <v>Colorado</v>
      </c>
      <c r="P4076" s="19" t="str">
        <f>VLOOKUP(Coffee_data[[#This Row],[Area Code]],Location!$B$1:$E$157,3,FALSE)</f>
        <v>Central</v>
      </c>
      <c r="Q4076" s="19" t="str">
        <f>VLOOKUP(Coffee_data[[#This Row],[Area Code]],Location!$B$1:$E$157,4,FALSE)</f>
        <v>Major Market</v>
      </c>
      <c r="R4076" s="56" t="str">
        <f>HLOOKUP(Coffee_data[[#This Row],[ProductId]],Product!$B$4:$O$7,2,FALSE)</f>
        <v>Regular</v>
      </c>
      <c r="S4076" s="56" t="str">
        <f>HLOOKUP(Coffee_data[[#This Row],[ProductId]],Product!$B$4:$O$7,3,FALSE)</f>
        <v>Tea</v>
      </c>
      <c r="T4076" s="56" t="str">
        <f>HLOOKUP(Coffee_data[[#This Row],[ProductId]],Product!$B$4:$O$7,4,FALSE)</f>
        <v>Darjeeling</v>
      </c>
    </row>
    <row r="4077" spans="1:20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52</v>
      </c>
      <c r="J4077">
        <v>50</v>
      </c>
      <c r="K4077">
        <v>78</v>
      </c>
      <c r="L4077">
        <v>970</v>
      </c>
      <c r="M4077">
        <v>12</v>
      </c>
      <c r="N4077" s="2">
        <v>42338</v>
      </c>
      <c r="O4077" s="19" t="str">
        <f>VLOOKUP(Coffee_data[[#This Row],[Area Code]],Location!$B$1:$E$157,2,FALSE)</f>
        <v>Colorado</v>
      </c>
      <c r="P4077" s="19" t="str">
        <f>VLOOKUP(Coffee_data[[#This Row],[Area Code]],Location!$B$1:$E$157,3,FALSE)</f>
        <v>Central</v>
      </c>
      <c r="Q4077" s="19" t="str">
        <f>VLOOKUP(Coffee_data[[#This Row],[Area Code]],Location!$B$1:$E$157,4,FALSE)</f>
        <v>Major Market</v>
      </c>
      <c r="R4077" s="56" t="str">
        <f>HLOOKUP(Coffee_data[[#This Row],[ProductId]],Product!$B$4:$O$7,2,FALSE)</f>
        <v>Regular</v>
      </c>
      <c r="S4077" s="56" t="str">
        <f>HLOOKUP(Coffee_data[[#This Row],[ProductId]],Product!$B$4:$O$7,3,FALSE)</f>
        <v>Tea</v>
      </c>
      <c r="T4077" s="56" t="str">
        <f>HLOOKUP(Coffee_data[[#This Row],[ProductId]],Product!$B$4:$O$7,4,FALSE)</f>
        <v>Earl Grey</v>
      </c>
    </row>
    <row r="4078" spans="1:20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47</v>
      </c>
      <c r="J4078">
        <v>90</v>
      </c>
      <c r="K4078">
        <v>163</v>
      </c>
      <c r="L4078">
        <v>719</v>
      </c>
      <c r="M4078">
        <v>13</v>
      </c>
      <c r="N4078" s="2">
        <v>42338</v>
      </c>
      <c r="O4078" s="19" t="str">
        <f>VLOOKUP(Coffee_data[[#This Row],[Area Code]],Location!$B$1:$E$157,2,FALSE)</f>
        <v>Colorado</v>
      </c>
      <c r="P4078" s="19" t="str">
        <f>VLOOKUP(Coffee_data[[#This Row],[Area Code]],Location!$B$1:$E$157,3,FALSE)</f>
        <v>Central</v>
      </c>
      <c r="Q4078" s="19" t="str">
        <f>VLOOKUP(Coffee_data[[#This Row],[Area Code]],Location!$B$1:$E$157,4,FALSE)</f>
        <v>Major Market</v>
      </c>
      <c r="R4078" s="56" t="str">
        <f>HLOOKUP(Coffee_data[[#This Row],[ProductId]],Product!$B$4:$O$7,2,FALSE)</f>
        <v>Regular</v>
      </c>
      <c r="S4078" s="56" t="str">
        <f>HLOOKUP(Coffee_data[[#This Row],[ProductId]],Product!$B$4:$O$7,3,FALSE)</f>
        <v>Tea</v>
      </c>
      <c r="T4078" s="56" t="str">
        <f>HLOOKUP(Coffee_data[[#This Row],[ProductId]],Product!$B$4:$O$7,4,FALSE)</f>
        <v>Green Tea</v>
      </c>
    </row>
    <row r="4079" spans="1:20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55</v>
      </c>
      <c r="J4079">
        <v>110</v>
      </c>
      <c r="K4079">
        <v>165</v>
      </c>
      <c r="L4079">
        <v>970</v>
      </c>
      <c r="M4079">
        <v>5</v>
      </c>
      <c r="N4079" s="2">
        <v>42338</v>
      </c>
      <c r="O4079" s="19" t="str">
        <f>VLOOKUP(Coffee_data[[#This Row],[Area Code]],Location!$B$1:$E$157,2,FALSE)</f>
        <v>Colorado</v>
      </c>
      <c r="P4079" s="19" t="str">
        <f>VLOOKUP(Coffee_data[[#This Row],[Area Code]],Location!$B$1:$E$157,3,FALSE)</f>
        <v>Central</v>
      </c>
      <c r="Q4079" s="19" t="str">
        <f>VLOOKUP(Coffee_data[[#This Row],[Area Code]],Location!$B$1:$E$157,4,FALSE)</f>
        <v>Major Market</v>
      </c>
      <c r="R4079" s="56" t="str">
        <f>HLOOKUP(Coffee_data[[#This Row],[ProductId]],Product!$B$4:$O$7,2,FALSE)</f>
        <v>Regular</v>
      </c>
      <c r="S4079" s="56" t="str">
        <f>HLOOKUP(Coffee_data[[#This Row],[ProductId]],Product!$B$4:$O$7,3,FALSE)</f>
        <v>Espresso</v>
      </c>
      <c r="T4079" s="56" t="str">
        <f>HLOOKUP(Coffee_data[[#This Row],[ProductId]],Product!$B$4:$O$7,4,FALSE)</f>
        <v>Caffe Mocha</v>
      </c>
    </row>
    <row r="4080" spans="1:20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74</v>
      </c>
      <c r="J4080">
        <v>130</v>
      </c>
      <c r="K4080">
        <v>210</v>
      </c>
      <c r="L4080">
        <v>720</v>
      </c>
      <c r="M4080">
        <v>6</v>
      </c>
      <c r="N4080" s="2">
        <v>42338</v>
      </c>
      <c r="O4080" s="19" t="str">
        <f>VLOOKUP(Coffee_data[[#This Row],[Area Code]],Location!$B$1:$E$157,2,FALSE)</f>
        <v>Colorado</v>
      </c>
      <c r="P4080" s="19" t="str">
        <f>VLOOKUP(Coffee_data[[#This Row],[Area Code]],Location!$B$1:$E$157,3,FALSE)</f>
        <v>Central</v>
      </c>
      <c r="Q4080" s="19" t="str">
        <f>VLOOKUP(Coffee_data[[#This Row],[Area Code]],Location!$B$1:$E$157,4,FALSE)</f>
        <v>Major Market</v>
      </c>
      <c r="R4080" s="56" t="str">
        <f>HLOOKUP(Coffee_data[[#This Row],[ProductId]],Product!$B$4:$O$7,2,FALSE)</f>
        <v>Decaf</v>
      </c>
      <c r="S4080" s="56" t="str">
        <f>HLOOKUP(Coffee_data[[#This Row],[ProductId]],Product!$B$4:$O$7,3,FALSE)</f>
        <v>Espresso</v>
      </c>
      <c r="T4080" s="56" t="str">
        <f>HLOOKUP(Coffee_data[[#This Row],[ProductId]],Product!$B$4:$O$7,4,FALSE)</f>
        <v>Decaf Espresso</v>
      </c>
    </row>
    <row r="4081" spans="1:20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163</v>
      </c>
      <c r="J4081">
        <v>170</v>
      </c>
      <c r="K4081">
        <v>289</v>
      </c>
      <c r="L4081">
        <v>303</v>
      </c>
      <c r="M4081">
        <v>1</v>
      </c>
      <c r="N4081" s="2">
        <v>42338</v>
      </c>
      <c r="O4081" s="19" t="str">
        <f>VLOOKUP(Coffee_data[[#This Row],[Area Code]],Location!$B$1:$E$157,2,FALSE)</f>
        <v>Colorado</v>
      </c>
      <c r="P4081" s="19" t="str">
        <f>VLOOKUP(Coffee_data[[#This Row],[Area Code]],Location!$B$1:$E$157,3,FALSE)</f>
        <v>Central</v>
      </c>
      <c r="Q4081" s="19" t="str">
        <f>VLOOKUP(Coffee_data[[#This Row],[Area Code]],Location!$B$1:$E$157,4,FALSE)</f>
        <v>Major Market</v>
      </c>
      <c r="R4081" s="56" t="str">
        <f>HLOOKUP(Coffee_data[[#This Row],[ProductId]],Product!$B$4:$O$7,2,FALSE)</f>
        <v>Regular</v>
      </c>
      <c r="S4081" s="56" t="str">
        <f>HLOOKUP(Coffee_data[[#This Row],[ProductId]],Product!$B$4:$O$7,3,FALSE)</f>
        <v>Coffee</v>
      </c>
      <c r="T4081" s="56" t="str">
        <f>HLOOKUP(Coffee_data[[#This Row],[ProductId]],Product!$B$4:$O$7,4,FALSE)</f>
        <v>Amaretto</v>
      </c>
    </row>
    <row r="4082" spans="1:20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42</v>
      </c>
      <c r="J4082">
        <v>50</v>
      </c>
      <c r="K4082">
        <v>88</v>
      </c>
      <c r="L4082">
        <v>970</v>
      </c>
      <c r="M4082">
        <v>2</v>
      </c>
      <c r="N4082" s="2">
        <v>42338</v>
      </c>
      <c r="O4082" s="19" t="str">
        <f>VLOOKUP(Coffee_data[[#This Row],[Area Code]],Location!$B$1:$E$157,2,FALSE)</f>
        <v>Colorado</v>
      </c>
      <c r="P4082" s="19" t="str">
        <f>VLOOKUP(Coffee_data[[#This Row],[Area Code]],Location!$B$1:$E$157,3,FALSE)</f>
        <v>Central</v>
      </c>
      <c r="Q4082" s="19" t="str">
        <f>VLOOKUP(Coffee_data[[#This Row],[Area Code]],Location!$B$1:$E$157,4,FALSE)</f>
        <v>Major Market</v>
      </c>
      <c r="R4082" s="56" t="str">
        <f>HLOOKUP(Coffee_data[[#This Row],[ProductId]],Product!$B$4:$O$7,2,FALSE)</f>
        <v>Regular</v>
      </c>
      <c r="S4082" s="56" t="str">
        <f>HLOOKUP(Coffee_data[[#This Row],[ProductId]],Product!$B$4:$O$7,3,FALSE)</f>
        <v>Coffee</v>
      </c>
      <c r="T4082" s="56" t="str">
        <f>HLOOKUP(Coffee_data[[#This Row],[ProductId]],Product!$B$4:$O$7,4,FALSE)</f>
        <v>Columbian</v>
      </c>
    </row>
    <row r="4083" spans="1:20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83</v>
      </c>
      <c r="J4083">
        <v>120</v>
      </c>
      <c r="K4083">
        <v>197</v>
      </c>
      <c r="L4083">
        <v>720</v>
      </c>
      <c r="M4083">
        <v>3</v>
      </c>
      <c r="N4083" s="2">
        <v>42338</v>
      </c>
      <c r="O4083" s="19" t="str">
        <f>VLOOKUP(Coffee_data[[#This Row],[Area Code]],Location!$B$1:$E$157,2,FALSE)</f>
        <v>Colorado</v>
      </c>
      <c r="P4083" s="19" t="str">
        <f>VLOOKUP(Coffee_data[[#This Row],[Area Code]],Location!$B$1:$E$157,3,FALSE)</f>
        <v>Central</v>
      </c>
      <c r="Q4083" s="19" t="str">
        <f>VLOOKUP(Coffee_data[[#This Row],[Area Code]],Location!$B$1:$E$157,4,FALSE)</f>
        <v>Major Market</v>
      </c>
      <c r="R4083" s="56" t="str">
        <f>HLOOKUP(Coffee_data[[#This Row],[ProductId]],Product!$B$4:$O$7,2,FALSE)</f>
        <v>Decaf</v>
      </c>
      <c r="S4083" s="56" t="str">
        <f>HLOOKUP(Coffee_data[[#This Row],[ProductId]],Product!$B$4:$O$7,3,FALSE)</f>
        <v>Coffee</v>
      </c>
      <c r="T4083" s="56" t="str">
        <f>HLOOKUP(Coffee_data[[#This Row],[ProductId]],Product!$B$4:$O$7,4,FALSE)</f>
        <v>Decaf Irish Cream</v>
      </c>
    </row>
    <row r="4084" spans="1:20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101</v>
      </c>
      <c r="J4084">
        <v>170</v>
      </c>
      <c r="K4084">
        <v>272</v>
      </c>
      <c r="L4084">
        <v>618</v>
      </c>
      <c r="M4084">
        <v>8</v>
      </c>
      <c r="N4084" s="2">
        <v>42338</v>
      </c>
      <c r="O4084" s="19" t="str">
        <f>VLOOKUP(Coffee_data[[#This Row],[Area Code]],Location!$B$1:$E$157,2,FALSE)</f>
        <v>Illinois</v>
      </c>
      <c r="P4084" s="19" t="str">
        <f>VLOOKUP(Coffee_data[[#This Row],[Area Code]],Location!$B$1:$E$157,3,FALSE)</f>
        <v>Central</v>
      </c>
      <c r="Q4084" s="19" t="str">
        <f>VLOOKUP(Coffee_data[[#This Row],[Area Code]],Location!$B$1:$E$157,4,FALSE)</f>
        <v>Major Market</v>
      </c>
      <c r="R4084" s="56" t="str">
        <f>HLOOKUP(Coffee_data[[#This Row],[ProductId]],Product!$B$4:$O$7,2,FALSE)</f>
        <v>Decaf</v>
      </c>
      <c r="S4084" s="56" t="str">
        <f>HLOOKUP(Coffee_data[[#This Row],[ProductId]],Product!$B$4:$O$7,3,FALSE)</f>
        <v>Herbal Tea</v>
      </c>
      <c r="T4084" s="56" t="str">
        <f>HLOOKUP(Coffee_data[[#This Row],[ProductId]],Product!$B$4:$O$7,4,FALSE)</f>
        <v>Chamomile</v>
      </c>
    </row>
    <row r="4085" spans="1:20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81</v>
      </c>
      <c r="L4085">
        <v>312</v>
      </c>
      <c r="M4085">
        <v>9</v>
      </c>
      <c r="N4085" s="2">
        <v>42338</v>
      </c>
      <c r="O4085" s="19" t="str">
        <f>VLOOKUP(Coffee_data[[#This Row],[Area Code]],Location!$B$1:$E$157,2,FALSE)</f>
        <v>Illinois</v>
      </c>
      <c r="P4085" s="19" t="str">
        <f>VLOOKUP(Coffee_data[[#This Row],[Area Code]],Location!$B$1:$E$157,3,FALSE)</f>
        <v>Central</v>
      </c>
      <c r="Q4085" s="19" t="str">
        <f>VLOOKUP(Coffee_data[[#This Row],[Area Code]],Location!$B$1:$E$157,4,FALSE)</f>
        <v>Major Market</v>
      </c>
      <c r="R4085" s="56" t="str">
        <f>HLOOKUP(Coffee_data[[#This Row],[ProductId]],Product!$B$4:$O$7,2,FALSE)</f>
        <v>Decaf</v>
      </c>
      <c r="S4085" s="56" t="str">
        <f>HLOOKUP(Coffee_data[[#This Row],[ProductId]],Product!$B$4:$O$7,3,FALSE)</f>
        <v>Herbal Tea</v>
      </c>
      <c r="T4085" s="56" t="str">
        <f>HLOOKUP(Coffee_data[[#This Row],[ProductId]],Product!$B$4:$O$7,4,FALSE)</f>
        <v>Lemon</v>
      </c>
    </row>
    <row r="4086" spans="1:20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70</v>
      </c>
      <c r="J4086">
        <v>110</v>
      </c>
      <c r="K4086">
        <v>200</v>
      </c>
      <c r="L4086">
        <v>312</v>
      </c>
      <c r="M4086">
        <v>10</v>
      </c>
      <c r="N4086" s="2">
        <v>42338</v>
      </c>
      <c r="O4086" s="19" t="str">
        <f>VLOOKUP(Coffee_data[[#This Row],[Area Code]],Location!$B$1:$E$157,2,FALSE)</f>
        <v>Illinois</v>
      </c>
      <c r="P4086" s="19" t="str">
        <f>VLOOKUP(Coffee_data[[#This Row],[Area Code]],Location!$B$1:$E$157,3,FALSE)</f>
        <v>Central</v>
      </c>
      <c r="Q4086" s="19" t="str">
        <f>VLOOKUP(Coffee_data[[#This Row],[Area Code]],Location!$B$1:$E$157,4,FALSE)</f>
        <v>Major Market</v>
      </c>
      <c r="R4086" s="56" t="str">
        <f>HLOOKUP(Coffee_data[[#This Row],[ProductId]],Product!$B$4:$O$7,2,FALSE)</f>
        <v>Decaf</v>
      </c>
      <c r="S4086" s="56" t="str">
        <f>HLOOKUP(Coffee_data[[#This Row],[ProductId]],Product!$B$4:$O$7,3,FALSE)</f>
        <v>Herbal Tea</v>
      </c>
      <c r="T4086" s="56" t="str">
        <f>HLOOKUP(Coffee_data[[#This Row],[ProductId]],Product!$B$4:$O$7,4,FALSE)</f>
        <v>Mint</v>
      </c>
    </row>
    <row r="4087" spans="1:20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51</v>
      </c>
      <c r="J4087">
        <v>70</v>
      </c>
      <c r="K4087">
        <v>121</v>
      </c>
      <c r="L4087">
        <v>630</v>
      </c>
      <c r="M4087">
        <v>11</v>
      </c>
      <c r="N4087" s="2">
        <v>42338</v>
      </c>
      <c r="O4087" s="19" t="str">
        <f>VLOOKUP(Coffee_data[[#This Row],[Area Code]],Location!$B$1:$E$157,2,FALSE)</f>
        <v>Illinois</v>
      </c>
      <c r="P4087" s="19" t="str">
        <f>VLOOKUP(Coffee_data[[#This Row],[Area Code]],Location!$B$1:$E$157,3,FALSE)</f>
        <v>Central</v>
      </c>
      <c r="Q4087" s="19" t="str">
        <f>VLOOKUP(Coffee_data[[#This Row],[Area Code]],Location!$B$1:$E$157,4,FALSE)</f>
        <v>Major Market</v>
      </c>
      <c r="R4087" s="56" t="str">
        <f>HLOOKUP(Coffee_data[[#This Row],[ProductId]],Product!$B$4:$O$7,2,FALSE)</f>
        <v>Regular</v>
      </c>
      <c r="S4087" s="56" t="str">
        <f>HLOOKUP(Coffee_data[[#This Row],[ProductId]],Product!$B$4:$O$7,3,FALSE)</f>
        <v>Tea</v>
      </c>
      <c r="T4087" s="56" t="str">
        <f>HLOOKUP(Coffee_data[[#This Row],[ProductId]],Product!$B$4:$O$7,4,FALSE)</f>
        <v>Darjeeling</v>
      </c>
    </row>
    <row r="4088" spans="1:20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62</v>
      </c>
      <c r="J4088">
        <v>80</v>
      </c>
      <c r="K4088">
        <v>130</v>
      </c>
      <c r="L4088">
        <v>708</v>
      </c>
      <c r="M4088">
        <v>12</v>
      </c>
      <c r="N4088" s="2">
        <v>42338</v>
      </c>
      <c r="O4088" s="19" t="str">
        <f>VLOOKUP(Coffee_data[[#This Row],[Area Code]],Location!$B$1:$E$157,2,FALSE)</f>
        <v>Illinois</v>
      </c>
      <c r="P4088" s="19" t="str">
        <f>VLOOKUP(Coffee_data[[#This Row],[Area Code]],Location!$B$1:$E$157,3,FALSE)</f>
        <v>Central</v>
      </c>
      <c r="Q4088" s="19" t="str">
        <f>VLOOKUP(Coffee_data[[#This Row],[Area Code]],Location!$B$1:$E$157,4,FALSE)</f>
        <v>Major Market</v>
      </c>
      <c r="R4088" s="56" t="str">
        <f>HLOOKUP(Coffee_data[[#This Row],[ProductId]],Product!$B$4:$O$7,2,FALSE)</f>
        <v>Regular</v>
      </c>
      <c r="S4088" s="56" t="str">
        <f>HLOOKUP(Coffee_data[[#This Row],[ProductId]],Product!$B$4:$O$7,3,FALSE)</f>
        <v>Tea</v>
      </c>
      <c r="T4088" s="56" t="str">
        <f>HLOOKUP(Coffee_data[[#This Row],[ProductId]],Product!$B$4:$O$7,4,FALSE)</f>
        <v>Earl Grey</v>
      </c>
    </row>
    <row r="4089" spans="1:20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42338</v>
      </c>
      <c r="O4089" s="19" t="str">
        <f>VLOOKUP(Coffee_data[[#This Row],[Area Code]],Location!$B$1:$E$157,2,FALSE)</f>
        <v>Illinois</v>
      </c>
      <c r="P4089" s="19" t="str">
        <f>VLOOKUP(Coffee_data[[#This Row],[Area Code]],Location!$B$1:$E$157,3,FALSE)</f>
        <v>Central</v>
      </c>
      <c r="Q4089" s="19" t="str">
        <f>VLOOKUP(Coffee_data[[#This Row],[Area Code]],Location!$B$1:$E$157,4,FALSE)</f>
        <v>Major Market</v>
      </c>
      <c r="R4089" s="56" t="str">
        <f>HLOOKUP(Coffee_data[[#This Row],[ProductId]],Product!$B$4:$O$7,2,FALSE)</f>
        <v>Regular</v>
      </c>
      <c r="S4089" s="56" t="str">
        <f>HLOOKUP(Coffee_data[[#This Row],[ProductId]],Product!$B$4:$O$7,3,FALSE)</f>
        <v>Espresso</v>
      </c>
      <c r="T4089" s="56" t="str">
        <f>HLOOKUP(Coffee_data[[#This Row],[ProductId]],Product!$B$4:$O$7,4,FALSE)</f>
        <v>Caffe Mocha</v>
      </c>
    </row>
    <row r="4090" spans="1:20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275</v>
      </c>
      <c r="J4090">
        <v>320</v>
      </c>
      <c r="K4090">
        <v>640</v>
      </c>
      <c r="L4090">
        <v>773</v>
      </c>
      <c r="M4090">
        <v>6</v>
      </c>
      <c r="N4090" s="2">
        <v>42338</v>
      </c>
      <c r="O4090" s="19" t="str">
        <f>VLOOKUP(Coffee_data[[#This Row],[Area Code]],Location!$B$1:$E$157,2,FALSE)</f>
        <v>Illinois</v>
      </c>
      <c r="P4090" s="19" t="str">
        <f>VLOOKUP(Coffee_data[[#This Row],[Area Code]],Location!$B$1:$E$157,3,FALSE)</f>
        <v>Central</v>
      </c>
      <c r="Q4090" s="19" t="str">
        <f>VLOOKUP(Coffee_data[[#This Row],[Area Code]],Location!$B$1:$E$157,4,FALSE)</f>
        <v>Major Market</v>
      </c>
      <c r="R4090" s="56" t="str">
        <f>HLOOKUP(Coffee_data[[#This Row],[ProductId]],Product!$B$4:$O$7,2,FALSE)</f>
        <v>Decaf</v>
      </c>
      <c r="S4090" s="56" t="str">
        <f>HLOOKUP(Coffee_data[[#This Row],[ProductId]],Product!$B$4:$O$7,3,FALSE)</f>
        <v>Espresso</v>
      </c>
      <c r="T4090" s="56" t="str">
        <f>HLOOKUP(Coffee_data[[#This Row],[ProductId]],Product!$B$4:$O$7,4,FALSE)</f>
        <v>Decaf Espresso</v>
      </c>
    </row>
    <row r="4091" spans="1:20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180</v>
      </c>
      <c r="J4091">
        <v>300</v>
      </c>
      <c r="K4091">
        <v>518</v>
      </c>
      <c r="L4091">
        <v>312</v>
      </c>
      <c r="M4091">
        <v>2</v>
      </c>
      <c r="N4091" s="2">
        <v>42338</v>
      </c>
      <c r="O4091" s="19" t="str">
        <f>VLOOKUP(Coffee_data[[#This Row],[Area Code]],Location!$B$1:$E$157,2,FALSE)</f>
        <v>Illinois</v>
      </c>
      <c r="P4091" s="19" t="str">
        <f>VLOOKUP(Coffee_data[[#This Row],[Area Code]],Location!$B$1:$E$157,3,FALSE)</f>
        <v>Central</v>
      </c>
      <c r="Q4091" s="19" t="str">
        <f>VLOOKUP(Coffee_data[[#This Row],[Area Code]],Location!$B$1:$E$157,4,FALSE)</f>
        <v>Major Market</v>
      </c>
      <c r="R4091" s="56" t="str">
        <f>HLOOKUP(Coffee_data[[#This Row],[ProductId]],Product!$B$4:$O$7,2,FALSE)</f>
        <v>Regular</v>
      </c>
      <c r="S4091" s="56" t="str">
        <f>HLOOKUP(Coffee_data[[#This Row],[ProductId]],Product!$B$4:$O$7,3,FALSE)</f>
        <v>Coffee</v>
      </c>
      <c r="T4091" s="56" t="str">
        <f>HLOOKUP(Coffee_data[[#This Row],[ProductId]],Product!$B$4:$O$7,4,FALSE)</f>
        <v>Columbian</v>
      </c>
    </row>
    <row r="4092" spans="1:20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83</v>
      </c>
      <c r="J4092">
        <v>180</v>
      </c>
      <c r="K4092">
        <v>303</v>
      </c>
      <c r="L4092">
        <v>312</v>
      </c>
      <c r="M4092">
        <v>3</v>
      </c>
      <c r="N4092" s="2">
        <v>42338</v>
      </c>
      <c r="O4092" s="19" t="str">
        <f>VLOOKUP(Coffee_data[[#This Row],[Area Code]],Location!$B$1:$E$157,2,FALSE)</f>
        <v>Illinois</v>
      </c>
      <c r="P4092" s="19" t="str">
        <f>VLOOKUP(Coffee_data[[#This Row],[Area Code]],Location!$B$1:$E$157,3,FALSE)</f>
        <v>Central</v>
      </c>
      <c r="Q4092" s="19" t="str">
        <f>VLOOKUP(Coffee_data[[#This Row],[Area Code]],Location!$B$1:$E$157,4,FALSE)</f>
        <v>Major Market</v>
      </c>
      <c r="R4092" s="56" t="str">
        <f>HLOOKUP(Coffee_data[[#This Row],[ProductId]],Product!$B$4:$O$7,2,FALSE)</f>
        <v>Decaf</v>
      </c>
      <c r="S4092" s="56" t="str">
        <f>HLOOKUP(Coffee_data[[#This Row],[ProductId]],Product!$B$4:$O$7,3,FALSE)</f>
        <v>Coffee</v>
      </c>
      <c r="T4092" s="56" t="str">
        <f>HLOOKUP(Coffee_data[[#This Row],[ProductId]],Product!$B$4:$O$7,4,FALSE)</f>
        <v>Decaf Irish Cream</v>
      </c>
    </row>
    <row r="4093" spans="1:20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199</v>
      </c>
      <c r="J4093">
        <v>300</v>
      </c>
      <c r="K4093">
        <v>538</v>
      </c>
      <c r="L4093">
        <v>515</v>
      </c>
      <c r="M4093">
        <v>8</v>
      </c>
      <c r="N4093" s="2">
        <v>42338</v>
      </c>
      <c r="O4093" s="19" t="str">
        <f>VLOOKUP(Coffee_data[[#This Row],[Area Code]],Location!$B$1:$E$157,2,FALSE)</f>
        <v>Iowa</v>
      </c>
      <c r="P4093" s="19" t="str">
        <f>VLOOKUP(Coffee_data[[#This Row],[Area Code]],Location!$B$1:$E$157,3,FALSE)</f>
        <v>Central</v>
      </c>
      <c r="Q4093" s="19" t="str">
        <f>VLOOKUP(Coffee_data[[#This Row],[Area Code]],Location!$B$1:$E$157,4,FALSE)</f>
        <v>Small Market</v>
      </c>
      <c r="R4093" s="56" t="str">
        <f>HLOOKUP(Coffee_data[[#This Row],[ProductId]],Product!$B$4:$O$7,2,FALSE)</f>
        <v>Decaf</v>
      </c>
      <c r="S4093" s="56" t="str">
        <f>HLOOKUP(Coffee_data[[#This Row],[ProductId]],Product!$B$4:$O$7,3,FALSE)</f>
        <v>Herbal Tea</v>
      </c>
      <c r="T4093" s="56" t="str">
        <f>HLOOKUP(Coffee_data[[#This Row],[ProductId]],Product!$B$4:$O$7,4,FALSE)</f>
        <v>Chamomile</v>
      </c>
    </row>
    <row r="4094" spans="1:20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166</v>
      </c>
      <c r="J4094">
        <v>170</v>
      </c>
      <c r="K4094">
        <v>299</v>
      </c>
      <c r="L4094">
        <v>515</v>
      </c>
      <c r="M4094">
        <v>9</v>
      </c>
      <c r="N4094" s="2">
        <v>42338</v>
      </c>
      <c r="O4094" s="19" t="str">
        <f>VLOOKUP(Coffee_data[[#This Row],[Area Code]],Location!$B$1:$E$157,2,FALSE)</f>
        <v>Iowa</v>
      </c>
      <c r="P4094" s="19" t="str">
        <f>VLOOKUP(Coffee_data[[#This Row],[Area Code]],Location!$B$1:$E$157,3,FALSE)</f>
        <v>Central</v>
      </c>
      <c r="Q4094" s="19" t="str">
        <f>VLOOKUP(Coffee_data[[#This Row],[Area Code]],Location!$B$1:$E$157,4,FALSE)</f>
        <v>Small Market</v>
      </c>
      <c r="R4094" s="56" t="str">
        <f>HLOOKUP(Coffee_data[[#This Row],[ProductId]],Product!$B$4:$O$7,2,FALSE)</f>
        <v>Decaf</v>
      </c>
      <c r="S4094" s="56" t="str">
        <f>HLOOKUP(Coffee_data[[#This Row],[ProductId]],Product!$B$4:$O$7,3,FALSE)</f>
        <v>Herbal Tea</v>
      </c>
      <c r="T4094" s="56" t="str">
        <f>HLOOKUP(Coffee_data[[#This Row],[ProductId]],Product!$B$4:$O$7,4,FALSE)</f>
        <v>Lemon</v>
      </c>
    </row>
    <row r="4095" spans="1:20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186</v>
      </c>
      <c r="J4095">
        <v>200</v>
      </c>
      <c r="K4095">
        <v>410</v>
      </c>
      <c r="L4095">
        <v>641</v>
      </c>
      <c r="M4095">
        <v>11</v>
      </c>
      <c r="N4095" s="2">
        <v>42338</v>
      </c>
      <c r="O4095" s="19" t="str">
        <f>VLOOKUP(Coffee_data[[#This Row],[Area Code]],Location!$B$1:$E$157,2,FALSE)</f>
        <v>Iowa</v>
      </c>
      <c r="P4095" s="19" t="str">
        <f>VLOOKUP(Coffee_data[[#This Row],[Area Code]],Location!$B$1:$E$157,3,FALSE)</f>
        <v>Central</v>
      </c>
      <c r="Q4095" s="19" t="str">
        <f>VLOOKUP(Coffee_data[[#This Row],[Area Code]],Location!$B$1:$E$157,4,FALSE)</f>
        <v>Small Market</v>
      </c>
      <c r="R4095" s="56" t="str">
        <f>HLOOKUP(Coffee_data[[#This Row],[ProductId]],Product!$B$4:$O$7,2,FALSE)</f>
        <v>Regular</v>
      </c>
      <c r="S4095" s="56" t="str">
        <f>HLOOKUP(Coffee_data[[#This Row],[ProductId]],Product!$B$4:$O$7,3,FALSE)</f>
        <v>Tea</v>
      </c>
      <c r="T4095" s="56" t="str">
        <f>HLOOKUP(Coffee_data[[#This Row],[ProductId]],Product!$B$4:$O$7,4,FALSE)</f>
        <v>Darjeeling</v>
      </c>
    </row>
    <row r="4096" spans="1:20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256</v>
      </c>
      <c r="J4096">
        <v>300</v>
      </c>
      <c r="K4096">
        <v>540</v>
      </c>
      <c r="L4096">
        <v>563</v>
      </c>
      <c r="M4096">
        <v>12</v>
      </c>
      <c r="N4096" s="2">
        <v>42338</v>
      </c>
      <c r="O4096" s="19" t="str">
        <f>VLOOKUP(Coffee_data[[#This Row],[Area Code]],Location!$B$1:$E$157,2,FALSE)</f>
        <v>Iowa</v>
      </c>
      <c r="P4096" s="19" t="str">
        <f>VLOOKUP(Coffee_data[[#This Row],[Area Code]],Location!$B$1:$E$157,3,FALSE)</f>
        <v>Central</v>
      </c>
      <c r="Q4096" s="19" t="str">
        <f>VLOOKUP(Coffee_data[[#This Row],[Area Code]],Location!$B$1:$E$157,4,FALSE)</f>
        <v>Small Market</v>
      </c>
      <c r="R4096" s="56" t="str">
        <f>HLOOKUP(Coffee_data[[#This Row],[ProductId]],Product!$B$4:$O$7,2,FALSE)</f>
        <v>Regular</v>
      </c>
      <c r="S4096" s="56" t="str">
        <f>HLOOKUP(Coffee_data[[#This Row],[ProductId]],Product!$B$4:$O$7,3,FALSE)</f>
        <v>Tea</v>
      </c>
      <c r="T4096" s="56" t="str">
        <f>HLOOKUP(Coffee_data[[#This Row],[ProductId]],Product!$B$4:$O$7,4,FALSE)</f>
        <v>Earl Grey</v>
      </c>
    </row>
    <row r="4097" spans="1:20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65</v>
      </c>
      <c r="L4097">
        <v>515</v>
      </c>
      <c r="M4097">
        <v>5</v>
      </c>
      <c r="N4097" s="2">
        <v>42338</v>
      </c>
      <c r="O4097" s="19" t="str">
        <f>VLOOKUP(Coffee_data[[#This Row],[Area Code]],Location!$B$1:$E$157,2,FALSE)</f>
        <v>Iowa</v>
      </c>
      <c r="P4097" s="19" t="str">
        <f>VLOOKUP(Coffee_data[[#This Row],[Area Code]],Location!$B$1:$E$157,3,FALSE)</f>
        <v>Central</v>
      </c>
      <c r="Q4097" s="19" t="str">
        <f>VLOOKUP(Coffee_data[[#This Row],[Area Code]],Location!$B$1:$E$157,4,FALSE)</f>
        <v>Small Market</v>
      </c>
      <c r="R4097" s="56" t="str">
        <f>HLOOKUP(Coffee_data[[#This Row],[ProductId]],Product!$B$4:$O$7,2,FALSE)</f>
        <v>Regular</v>
      </c>
      <c r="S4097" s="56" t="str">
        <f>HLOOKUP(Coffee_data[[#This Row],[ProductId]],Product!$B$4:$O$7,3,FALSE)</f>
        <v>Espresso</v>
      </c>
      <c r="T4097" s="56" t="str">
        <f>HLOOKUP(Coffee_data[[#This Row],[ProductId]],Product!$B$4:$O$7,4,FALSE)</f>
        <v>Caffe Mocha</v>
      </c>
    </row>
    <row r="4098" spans="1:20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56</v>
      </c>
      <c r="L4098">
        <v>563</v>
      </c>
      <c r="M4098">
        <v>6</v>
      </c>
      <c r="N4098" s="2">
        <v>42338</v>
      </c>
      <c r="O4098" s="19" t="str">
        <f>VLOOKUP(Coffee_data[[#This Row],[Area Code]],Location!$B$1:$E$157,2,FALSE)</f>
        <v>Iowa</v>
      </c>
      <c r="P4098" s="19" t="str">
        <f>VLOOKUP(Coffee_data[[#This Row],[Area Code]],Location!$B$1:$E$157,3,FALSE)</f>
        <v>Central</v>
      </c>
      <c r="Q4098" s="19" t="str">
        <f>VLOOKUP(Coffee_data[[#This Row],[Area Code]],Location!$B$1:$E$157,4,FALSE)</f>
        <v>Small Market</v>
      </c>
      <c r="R4098" s="56" t="str">
        <f>HLOOKUP(Coffee_data[[#This Row],[ProductId]],Product!$B$4:$O$7,2,FALSE)</f>
        <v>Decaf</v>
      </c>
      <c r="S4098" s="56" t="str">
        <f>HLOOKUP(Coffee_data[[#This Row],[ProductId]],Product!$B$4:$O$7,3,FALSE)</f>
        <v>Espresso</v>
      </c>
      <c r="T4098" s="56" t="str">
        <f>HLOOKUP(Coffee_data[[#This Row],[ProductId]],Product!$B$4:$O$7,4,FALSE)</f>
        <v>Decaf Espresso</v>
      </c>
    </row>
    <row r="4099" spans="1:20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39</v>
      </c>
      <c r="L4099">
        <v>563</v>
      </c>
      <c r="M4099">
        <v>1</v>
      </c>
      <c r="N4099" s="2">
        <v>42338</v>
      </c>
      <c r="O4099" s="19" t="str">
        <f>VLOOKUP(Coffee_data[[#This Row],[Area Code]],Location!$B$1:$E$157,2,FALSE)</f>
        <v>Iowa</v>
      </c>
      <c r="P4099" s="19" t="str">
        <f>VLOOKUP(Coffee_data[[#This Row],[Area Code]],Location!$B$1:$E$157,3,FALSE)</f>
        <v>Central</v>
      </c>
      <c r="Q4099" s="19" t="str">
        <f>VLOOKUP(Coffee_data[[#This Row],[Area Code]],Location!$B$1:$E$157,4,FALSE)</f>
        <v>Small Market</v>
      </c>
      <c r="R4099" s="56" t="str">
        <f>HLOOKUP(Coffee_data[[#This Row],[ProductId]],Product!$B$4:$O$7,2,FALSE)</f>
        <v>Regular</v>
      </c>
      <c r="S4099" s="56" t="str">
        <f>HLOOKUP(Coffee_data[[#This Row],[ProductId]],Product!$B$4:$O$7,3,FALSE)</f>
        <v>Coffee</v>
      </c>
      <c r="T4099" s="56" t="str">
        <f>HLOOKUP(Coffee_data[[#This Row],[ProductId]],Product!$B$4:$O$7,4,FALSE)</f>
        <v>Amaretto</v>
      </c>
    </row>
    <row r="4100" spans="1:20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58</v>
      </c>
      <c r="L4100">
        <v>641</v>
      </c>
      <c r="M4100">
        <v>2</v>
      </c>
      <c r="N4100" s="2">
        <v>42338</v>
      </c>
      <c r="O4100" s="19" t="str">
        <f>VLOOKUP(Coffee_data[[#This Row],[Area Code]],Location!$B$1:$E$157,2,FALSE)</f>
        <v>Iowa</v>
      </c>
      <c r="P4100" s="19" t="str">
        <f>VLOOKUP(Coffee_data[[#This Row],[Area Code]],Location!$B$1:$E$157,3,FALSE)</f>
        <v>Central</v>
      </c>
      <c r="Q4100" s="19" t="str">
        <f>VLOOKUP(Coffee_data[[#This Row],[Area Code]],Location!$B$1:$E$157,4,FALSE)</f>
        <v>Small Market</v>
      </c>
      <c r="R4100" s="56" t="str">
        <f>HLOOKUP(Coffee_data[[#This Row],[ProductId]],Product!$B$4:$O$7,2,FALSE)</f>
        <v>Regular</v>
      </c>
      <c r="S4100" s="56" t="str">
        <f>HLOOKUP(Coffee_data[[#This Row],[ProductId]],Product!$B$4:$O$7,3,FALSE)</f>
        <v>Coffee</v>
      </c>
      <c r="T4100" s="56" t="str">
        <f>HLOOKUP(Coffee_data[[#This Row],[ProductId]],Product!$B$4:$O$7,4,FALSE)</f>
        <v>Columbian</v>
      </c>
    </row>
    <row r="4101" spans="1:20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23</v>
      </c>
      <c r="L4101">
        <v>712</v>
      </c>
      <c r="M4101">
        <v>3</v>
      </c>
      <c r="N4101" s="2">
        <v>42338</v>
      </c>
      <c r="O4101" s="19" t="str">
        <f>VLOOKUP(Coffee_data[[#This Row],[Area Code]],Location!$B$1:$E$157,2,FALSE)</f>
        <v>Iowa</v>
      </c>
      <c r="P4101" s="19" t="str">
        <f>VLOOKUP(Coffee_data[[#This Row],[Area Code]],Location!$B$1:$E$157,3,FALSE)</f>
        <v>Central</v>
      </c>
      <c r="Q4101" s="19" t="str">
        <f>VLOOKUP(Coffee_data[[#This Row],[Area Code]],Location!$B$1:$E$157,4,FALSE)</f>
        <v>Small Market</v>
      </c>
      <c r="R4101" s="56" t="str">
        <f>HLOOKUP(Coffee_data[[#This Row],[ProductId]],Product!$B$4:$O$7,2,FALSE)</f>
        <v>Decaf</v>
      </c>
      <c r="S4101" s="56" t="str">
        <f>HLOOKUP(Coffee_data[[#This Row],[ProductId]],Product!$B$4:$O$7,3,FALSE)</f>
        <v>Coffee</v>
      </c>
      <c r="T4101" s="56" t="str">
        <f>HLOOKUP(Coffee_data[[#This Row],[ProductId]],Product!$B$4:$O$7,4,FALSE)</f>
        <v>Decaf Irish Cream</v>
      </c>
    </row>
    <row r="4102" spans="1:20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48</v>
      </c>
      <c r="J4102">
        <v>60</v>
      </c>
      <c r="K4102">
        <v>100</v>
      </c>
      <c r="L4102">
        <v>314</v>
      </c>
      <c r="M4102">
        <v>8</v>
      </c>
      <c r="N4102" s="2">
        <v>42338</v>
      </c>
      <c r="O4102" s="19" t="str">
        <f>VLOOKUP(Coffee_data[[#This Row],[Area Code]],Location!$B$1:$E$157,2,FALSE)</f>
        <v>Missouri</v>
      </c>
      <c r="P4102" s="19" t="str">
        <f>VLOOKUP(Coffee_data[[#This Row],[Area Code]],Location!$B$1:$E$157,3,FALSE)</f>
        <v>Central</v>
      </c>
      <c r="Q4102" s="19" t="str">
        <f>VLOOKUP(Coffee_data[[#This Row],[Area Code]],Location!$B$1:$E$157,4,FALSE)</f>
        <v>Small Market</v>
      </c>
      <c r="R4102" s="56" t="str">
        <f>HLOOKUP(Coffee_data[[#This Row],[ProductId]],Product!$B$4:$O$7,2,FALSE)</f>
        <v>Decaf</v>
      </c>
      <c r="S4102" s="56" t="str">
        <f>HLOOKUP(Coffee_data[[#This Row],[ProductId]],Product!$B$4:$O$7,3,FALSE)</f>
        <v>Herbal Tea</v>
      </c>
      <c r="T4102" s="56" t="str">
        <f>HLOOKUP(Coffee_data[[#This Row],[ProductId]],Product!$B$4:$O$7,4,FALSE)</f>
        <v>Chamomile</v>
      </c>
    </row>
    <row r="4103" spans="1:20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149</v>
      </c>
      <c r="L4103">
        <v>417</v>
      </c>
      <c r="M4103">
        <v>9</v>
      </c>
      <c r="N4103" s="2">
        <v>42338</v>
      </c>
      <c r="O4103" s="19" t="str">
        <f>VLOOKUP(Coffee_data[[#This Row],[Area Code]],Location!$B$1:$E$157,2,FALSE)</f>
        <v>Missouri</v>
      </c>
      <c r="P4103" s="19" t="str">
        <f>VLOOKUP(Coffee_data[[#This Row],[Area Code]],Location!$B$1:$E$157,3,FALSE)</f>
        <v>Central</v>
      </c>
      <c r="Q4103" s="19" t="str">
        <f>VLOOKUP(Coffee_data[[#This Row],[Area Code]],Location!$B$1:$E$157,4,FALSE)</f>
        <v>Small Market</v>
      </c>
      <c r="R4103" s="56" t="str">
        <f>HLOOKUP(Coffee_data[[#This Row],[ProductId]],Product!$B$4:$O$7,2,FALSE)</f>
        <v>Decaf</v>
      </c>
      <c r="S4103" s="56" t="str">
        <f>HLOOKUP(Coffee_data[[#This Row],[ProductId]],Product!$B$4:$O$7,3,FALSE)</f>
        <v>Herbal Tea</v>
      </c>
      <c r="T4103" s="56" t="str">
        <f>HLOOKUP(Coffee_data[[#This Row],[ProductId]],Product!$B$4:$O$7,4,FALSE)</f>
        <v>Lemon</v>
      </c>
    </row>
    <row r="4104" spans="1:20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19</v>
      </c>
      <c r="J4104">
        <v>40</v>
      </c>
      <c r="K4104">
        <v>70</v>
      </c>
      <c r="L4104">
        <v>314</v>
      </c>
      <c r="M4104">
        <v>11</v>
      </c>
      <c r="N4104" s="2">
        <v>42338</v>
      </c>
      <c r="O4104" s="19" t="str">
        <f>VLOOKUP(Coffee_data[[#This Row],[Area Code]],Location!$B$1:$E$157,2,FALSE)</f>
        <v>Missouri</v>
      </c>
      <c r="P4104" s="19" t="str">
        <f>VLOOKUP(Coffee_data[[#This Row],[Area Code]],Location!$B$1:$E$157,3,FALSE)</f>
        <v>Central</v>
      </c>
      <c r="Q4104" s="19" t="str">
        <f>VLOOKUP(Coffee_data[[#This Row],[Area Code]],Location!$B$1:$E$157,4,FALSE)</f>
        <v>Small Market</v>
      </c>
      <c r="R4104" s="56" t="str">
        <f>HLOOKUP(Coffee_data[[#This Row],[ProductId]],Product!$B$4:$O$7,2,FALSE)</f>
        <v>Regular</v>
      </c>
      <c r="S4104" s="56" t="str">
        <f>HLOOKUP(Coffee_data[[#This Row],[ProductId]],Product!$B$4:$O$7,3,FALSE)</f>
        <v>Tea</v>
      </c>
      <c r="T4104" s="56" t="str">
        <f>HLOOKUP(Coffee_data[[#This Row],[ProductId]],Product!$B$4:$O$7,4,FALSE)</f>
        <v>Darjeeling</v>
      </c>
    </row>
    <row r="4105" spans="1:20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42338</v>
      </c>
      <c r="O4105" s="19" t="str">
        <f>VLOOKUP(Coffee_data[[#This Row],[Area Code]],Location!$B$1:$E$157,2,FALSE)</f>
        <v>Missouri</v>
      </c>
      <c r="P4105" s="19" t="str">
        <f>VLOOKUP(Coffee_data[[#This Row],[Area Code]],Location!$B$1:$E$157,3,FALSE)</f>
        <v>Central</v>
      </c>
      <c r="Q4105" s="19" t="str">
        <f>VLOOKUP(Coffee_data[[#This Row],[Area Code]],Location!$B$1:$E$157,4,FALSE)</f>
        <v>Small Market</v>
      </c>
      <c r="R4105" s="56" t="str">
        <f>HLOOKUP(Coffee_data[[#This Row],[ProductId]],Product!$B$4:$O$7,2,FALSE)</f>
        <v>Regular</v>
      </c>
      <c r="S4105" s="56" t="str">
        <f>HLOOKUP(Coffee_data[[#This Row],[ProductId]],Product!$B$4:$O$7,3,FALSE)</f>
        <v>Tea</v>
      </c>
      <c r="T4105" s="56" t="str">
        <f>HLOOKUP(Coffee_data[[#This Row],[ProductId]],Product!$B$4:$O$7,4,FALSE)</f>
        <v>Earl Grey</v>
      </c>
    </row>
    <row r="4106" spans="1:20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17</v>
      </c>
      <c r="J4106">
        <v>40</v>
      </c>
      <c r="K4106">
        <v>70</v>
      </c>
      <c r="L4106">
        <v>660</v>
      </c>
      <c r="M4106">
        <v>13</v>
      </c>
      <c r="N4106" s="2">
        <v>42338</v>
      </c>
      <c r="O4106" s="19" t="str">
        <f>VLOOKUP(Coffee_data[[#This Row],[Area Code]],Location!$B$1:$E$157,2,FALSE)</f>
        <v>Missouri</v>
      </c>
      <c r="P4106" s="19" t="str">
        <f>VLOOKUP(Coffee_data[[#This Row],[Area Code]],Location!$B$1:$E$157,3,FALSE)</f>
        <v>Central</v>
      </c>
      <c r="Q4106" s="19" t="str">
        <f>VLOOKUP(Coffee_data[[#This Row],[Area Code]],Location!$B$1:$E$157,4,FALSE)</f>
        <v>Small Market</v>
      </c>
      <c r="R4106" s="56" t="str">
        <f>HLOOKUP(Coffee_data[[#This Row],[ProductId]],Product!$B$4:$O$7,2,FALSE)</f>
        <v>Regular</v>
      </c>
      <c r="S4106" s="56" t="str">
        <f>HLOOKUP(Coffee_data[[#This Row],[ProductId]],Product!$B$4:$O$7,3,FALSE)</f>
        <v>Tea</v>
      </c>
      <c r="T4106" s="56" t="str">
        <f>HLOOKUP(Coffee_data[[#This Row],[ProductId]],Product!$B$4:$O$7,4,FALSE)</f>
        <v>Green Tea</v>
      </c>
    </row>
    <row r="4107" spans="1:20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42338</v>
      </c>
      <c r="O4107" s="19" t="str">
        <f>VLOOKUP(Coffee_data[[#This Row],[Area Code]],Location!$B$1:$E$157,2,FALSE)</f>
        <v>Missouri</v>
      </c>
      <c r="P4107" s="19" t="str">
        <f>VLOOKUP(Coffee_data[[#This Row],[Area Code]],Location!$B$1:$E$157,3,FALSE)</f>
        <v>Central</v>
      </c>
      <c r="Q4107" s="19" t="str">
        <f>VLOOKUP(Coffee_data[[#This Row],[Area Code]],Location!$B$1:$E$157,4,FALSE)</f>
        <v>Small Market</v>
      </c>
      <c r="R4107" s="56" t="str">
        <f>HLOOKUP(Coffee_data[[#This Row],[ProductId]],Product!$B$4:$O$7,2,FALSE)</f>
        <v>Regular</v>
      </c>
      <c r="S4107" s="56" t="str">
        <f>HLOOKUP(Coffee_data[[#This Row],[ProductId]],Product!$B$4:$O$7,3,FALSE)</f>
        <v>Espresso</v>
      </c>
      <c r="T4107" s="56" t="str">
        <f>HLOOKUP(Coffee_data[[#This Row],[ProductId]],Product!$B$4:$O$7,4,FALSE)</f>
        <v>Caffe Mocha</v>
      </c>
    </row>
    <row r="4108" spans="1:20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96</v>
      </c>
      <c r="L4108">
        <v>816</v>
      </c>
      <c r="M4108">
        <v>6</v>
      </c>
      <c r="N4108" s="2">
        <v>42338</v>
      </c>
      <c r="O4108" s="19" t="str">
        <f>VLOOKUP(Coffee_data[[#This Row],[Area Code]],Location!$B$1:$E$157,2,FALSE)</f>
        <v>Missouri</v>
      </c>
      <c r="P4108" s="19" t="str">
        <f>VLOOKUP(Coffee_data[[#This Row],[Area Code]],Location!$B$1:$E$157,3,FALSE)</f>
        <v>Central</v>
      </c>
      <c r="Q4108" s="19" t="str">
        <f>VLOOKUP(Coffee_data[[#This Row],[Area Code]],Location!$B$1:$E$157,4,FALSE)</f>
        <v>Small Market</v>
      </c>
      <c r="R4108" s="56" t="str">
        <f>HLOOKUP(Coffee_data[[#This Row],[ProductId]],Product!$B$4:$O$7,2,FALSE)</f>
        <v>Decaf</v>
      </c>
      <c r="S4108" s="56" t="str">
        <f>HLOOKUP(Coffee_data[[#This Row],[ProductId]],Product!$B$4:$O$7,3,FALSE)</f>
        <v>Espresso</v>
      </c>
      <c r="T4108" s="56" t="str">
        <f>HLOOKUP(Coffee_data[[#This Row],[ProductId]],Product!$B$4:$O$7,4,FALSE)</f>
        <v>Decaf Espresso</v>
      </c>
    </row>
    <row r="4109" spans="1:20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58</v>
      </c>
      <c r="J4109">
        <v>90</v>
      </c>
      <c r="K4109">
        <v>150</v>
      </c>
      <c r="L4109">
        <v>573</v>
      </c>
      <c r="M4109">
        <v>2</v>
      </c>
      <c r="N4109" s="2">
        <v>42338</v>
      </c>
      <c r="O4109" s="19" t="str">
        <f>VLOOKUP(Coffee_data[[#This Row],[Area Code]],Location!$B$1:$E$157,2,FALSE)</f>
        <v>Missouri</v>
      </c>
      <c r="P4109" s="19" t="str">
        <f>VLOOKUP(Coffee_data[[#This Row],[Area Code]],Location!$B$1:$E$157,3,FALSE)</f>
        <v>Central</v>
      </c>
      <c r="Q4109" s="19" t="str">
        <f>VLOOKUP(Coffee_data[[#This Row],[Area Code]],Location!$B$1:$E$157,4,FALSE)</f>
        <v>Small Market</v>
      </c>
      <c r="R4109" s="56" t="str">
        <f>HLOOKUP(Coffee_data[[#This Row],[ProductId]],Product!$B$4:$O$7,2,FALSE)</f>
        <v>Regular</v>
      </c>
      <c r="S4109" s="56" t="str">
        <f>HLOOKUP(Coffee_data[[#This Row],[ProductId]],Product!$B$4:$O$7,3,FALSE)</f>
        <v>Coffee</v>
      </c>
      <c r="T4109" s="56" t="str">
        <f>HLOOKUP(Coffee_data[[#This Row],[ProductId]],Product!$B$4:$O$7,4,FALSE)</f>
        <v>Columbian</v>
      </c>
    </row>
    <row r="4110" spans="1:20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57</v>
      </c>
      <c r="J4110">
        <v>70</v>
      </c>
      <c r="K4110">
        <v>130</v>
      </c>
      <c r="L4110">
        <v>636</v>
      </c>
      <c r="M4110">
        <v>3</v>
      </c>
      <c r="N4110" s="2">
        <v>42338</v>
      </c>
      <c r="O4110" s="19" t="str">
        <f>VLOOKUP(Coffee_data[[#This Row],[Area Code]],Location!$B$1:$E$157,2,FALSE)</f>
        <v>Missouri</v>
      </c>
      <c r="P4110" s="19" t="str">
        <f>VLOOKUP(Coffee_data[[#This Row],[Area Code]],Location!$B$1:$E$157,3,FALSE)</f>
        <v>Central</v>
      </c>
      <c r="Q4110" s="19" t="str">
        <f>VLOOKUP(Coffee_data[[#This Row],[Area Code]],Location!$B$1:$E$157,4,FALSE)</f>
        <v>Small Market</v>
      </c>
      <c r="R4110" s="56" t="str">
        <f>HLOOKUP(Coffee_data[[#This Row],[ProductId]],Product!$B$4:$O$7,2,FALSE)</f>
        <v>Decaf</v>
      </c>
      <c r="S4110" s="56" t="str">
        <f>HLOOKUP(Coffee_data[[#This Row],[ProductId]],Product!$B$4:$O$7,3,FALSE)</f>
        <v>Coffee</v>
      </c>
      <c r="T4110" s="56" t="str">
        <f>HLOOKUP(Coffee_data[[#This Row],[ProductId]],Product!$B$4:$O$7,4,FALSE)</f>
        <v>Decaf Irish Cream</v>
      </c>
    </row>
    <row r="4111" spans="1:20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52</v>
      </c>
      <c r="L4111">
        <v>614</v>
      </c>
      <c r="M4111">
        <v>8</v>
      </c>
      <c r="N4111" s="2">
        <v>42338</v>
      </c>
      <c r="O4111" s="19" t="str">
        <f>VLOOKUP(Coffee_data[[#This Row],[Area Code]],Location!$B$1:$E$157,2,FALSE)</f>
        <v>Ohio</v>
      </c>
      <c r="P4111" s="19" t="str">
        <f>VLOOKUP(Coffee_data[[#This Row],[Area Code]],Location!$B$1:$E$157,3,FALSE)</f>
        <v>Central</v>
      </c>
      <c r="Q4111" s="19" t="str">
        <f>VLOOKUP(Coffee_data[[#This Row],[Area Code]],Location!$B$1:$E$157,4,FALSE)</f>
        <v>Major Market</v>
      </c>
      <c r="R4111" s="56" t="str">
        <f>HLOOKUP(Coffee_data[[#This Row],[ProductId]],Product!$B$4:$O$7,2,FALSE)</f>
        <v>Decaf</v>
      </c>
      <c r="S4111" s="56" t="str">
        <f>HLOOKUP(Coffee_data[[#This Row],[ProductId]],Product!$B$4:$O$7,3,FALSE)</f>
        <v>Herbal Tea</v>
      </c>
      <c r="T4111" s="56" t="str">
        <f>HLOOKUP(Coffee_data[[#This Row],[ProductId]],Product!$B$4:$O$7,4,FALSE)</f>
        <v>Chamomile</v>
      </c>
    </row>
    <row r="4112" spans="1:20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61</v>
      </c>
      <c r="L4112">
        <v>440</v>
      </c>
      <c r="M4112">
        <v>9</v>
      </c>
      <c r="N4112" s="2">
        <v>42338</v>
      </c>
      <c r="O4112" s="19" t="str">
        <f>VLOOKUP(Coffee_data[[#This Row],[Area Code]],Location!$B$1:$E$157,2,FALSE)</f>
        <v>Ohio</v>
      </c>
      <c r="P4112" s="19" t="str">
        <f>VLOOKUP(Coffee_data[[#This Row],[Area Code]],Location!$B$1:$E$157,3,FALSE)</f>
        <v>Central</v>
      </c>
      <c r="Q4112" s="19" t="str">
        <f>VLOOKUP(Coffee_data[[#This Row],[Area Code]],Location!$B$1:$E$157,4,FALSE)</f>
        <v>Major Market</v>
      </c>
      <c r="R4112" s="56" t="str">
        <f>HLOOKUP(Coffee_data[[#This Row],[ProductId]],Product!$B$4:$O$7,2,FALSE)</f>
        <v>Decaf</v>
      </c>
      <c r="S4112" s="56" t="str">
        <f>HLOOKUP(Coffee_data[[#This Row],[ProductId]],Product!$B$4:$O$7,3,FALSE)</f>
        <v>Herbal Tea</v>
      </c>
      <c r="T4112" s="56" t="str">
        <f>HLOOKUP(Coffee_data[[#This Row],[ProductId]],Product!$B$4:$O$7,4,FALSE)</f>
        <v>Lemon</v>
      </c>
    </row>
    <row r="4113" spans="1:20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169</v>
      </c>
      <c r="L4113">
        <v>513</v>
      </c>
      <c r="M4113">
        <v>11</v>
      </c>
      <c r="N4113" s="2">
        <v>42338</v>
      </c>
      <c r="O4113" s="19" t="str">
        <f>VLOOKUP(Coffee_data[[#This Row],[Area Code]],Location!$B$1:$E$157,2,FALSE)</f>
        <v>Ohio</v>
      </c>
      <c r="P4113" s="19" t="str">
        <f>VLOOKUP(Coffee_data[[#This Row],[Area Code]],Location!$B$1:$E$157,3,FALSE)</f>
        <v>Central</v>
      </c>
      <c r="Q4113" s="19" t="str">
        <f>VLOOKUP(Coffee_data[[#This Row],[Area Code]],Location!$B$1:$E$157,4,FALSE)</f>
        <v>Major Market</v>
      </c>
      <c r="R4113" s="56" t="str">
        <f>HLOOKUP(Coffee_data[[#This Row],[ProductId]],Product!$B$4:$O$7,2,FALSE)</f>
        <v>Regular</v>
      </c>
      <c r="S4113" s="56" t="str">
        <f>HLOOKUP(Coffee_data[[#This Row],[ProductId]],Product!$B$4:$O$7,3,FALSE)</f>
        <v>Tea</v>
      </c>
      <c r="T4113" s="56" t="str">
        <f>HLOOKUP(Coffee_data[[#This Row],[ProductId]],Product!$B$4:$O$7,4,FALSE)</f>
        <v>Darjeeling</v>
      </c>
    </row>
    <row r="4114" spans="1:20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108</v>
      </c>
      <c r="J4114">
        <v>150</v>
      </c>
      <c r="K4114">
        <v>260</v>
      </c>
      <c r="L4114">
        <v>513</v>
      </c>
      <c r="M4114">
        <v>12</v>
      </c>
      <c r="N4114" s="2">
        <v>42338</v>
      </c>
      <c r="O4114" s="19" t="str">
        <f>VLOOKUP(Coffee_data[[#This Row],[Area Code]],Location!$B$1:$E$157,2,FALSE)</f>
        <v>Ohio</v>
      </c>
      <c r="P4114" s="19" t="str">
        <f>VLOOKUP(Coffee_data[[#This Row],[Area Code]],Location!$B$1:$E$157,3,FALSE)</f>
        <v>Central</v>
      </c>
      <c r="Q4114" s="19" t="str">
        <f>VLOOKUP(Coffee_data[[#This Row],[Area Code]],Location!$B$1:$E$157,4,FALSE)</f>
        <v>Major Market</v>
      </c>
      <c r="R4114" s="56" t="str">
        <f>HLOOKUP(Coffee_data[[#This Row],[ProductId]],Product!$B$4:$O$7,2,FALSE)</f>
        <v>Regular</v>
      </c>
      <c r="S4114" s="56" t="str">
        <f>HLOOKUP(Coffee_data[[#This Row],[ProductId]],Product!$B$4:$O$7,3,FALSE)</f>
        <v>Tea</v>
      </c>
      <c r="T4114" s="56" t="str">
        <f>HLOOKUP(Coffee_data[[#This Row],[ProductId]],Product!$B$4:$O$7,4,FALSE)</f>
        <v>Earl Grey</v>
      </c>
    </row>
    <row r="4115" spans="1:20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188</v>
      </c>
      <c r="J4115">
        <v>200</v>
      </c>
      <c r="K4115">
        <v>395</v>
      </c>
      <c r="L4115">
        <v>937</v>
      </c>
      <c r="M4115">
        <v>5</v>
      </c>
      <c r="N4115" s="2">
        <v>42338</v>
      </c>
      <c r="O4115" s="19" t="str">
        <f>VLOOKUP(Coffee_data[[#This Row],[Area Code]],Location!$B$1:$E$157,2,FALSE)</f>
        <v>Ohio</v>
      </c>
      <c r="P4115" s="19" t="str">
        <f>VLOOKUP(Coffee_data[[#This Row],[Area Code]],Location!$B$1:$E$157,3,FALSE)</f>
        <v>Central</v>
      </c>
      <c r="Q4115" s="19" t="str">
        <f>VLOOKUP(Coffee_data[[#This Row],[Area Code]],Location!$B$1:$E$157,4,FALSE)</f>
        <v>Major Market</v>
      </c>
      <c r="R4115" s="56" t="str">
        <f>HLOOKUP(Coffee_data[[#This Row],[ProductId]],Product!$B$4:$O$7,2,FALSE)</f>
        <v>Regular</v>
      </c>
      <c r="S4115" s="56" t="str">
        <f>HLOOKUP(Coffee_data[[#This Row],[ProductId]],Product!$B$4:$O$7,3,FALSE)</f>
        <v>Espresso</v>
      </c>
      <c r="T4115" s="56" t="str">
        <f>HLOOKUP(Coffee_data[[#This Row],[ProductId]],Product!$B$4:$O$7,4,FALSE)</f>
        <v>Caffe Mocha</v>
      </c>
    </row>
    <row r="4116" spans="1:20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136</v>
      </c>
      <c r="L4116">
        <v>419</v>
      </c>
      <c r="M4116">
        <v>6</v>
      </c>
      <c r="N4116" s="2">
        <v>42338</v>
      </c>
      <c r="O4116" s="19" t="str">
        <f>VLOOKUP(Coffee_data[[#This Row],[Area Code]],Location!$B$1:$E$157,2,FALSE)</f>
        <v>Ohio</v>
      </c>
      <c r="P4116" s="19" t="str">
        <f>VLOOKUP(Coffee_data[[#This Row],[Area Code]],Location!$B$1:$E$157,3,FALSE)</f>
        <v>Central</v>
      </c>
      <c r="Q4116" s="19" t="str">
        <f>VLOOKUP(Coffee_data[[#This Row],[Area Code]],Location!$B$1:$E$157,4,FALSE)</f>
        <v>Major Market</v>
      </c>
      <c r="R4116" s="56" t="str">
        <f>HLOOKUP(Coffee_data[[#This Row],[ProductId]],Product!$B$4:$O$7,2,FALSE)</f>
        <v>Decaf</v>
      </c>
      <c r="S4116" s="56" t="str">
        <f>HLOOKUP(Coffee_data[[#This Row],[ProductId]],Product!$B$4:$O$7,3,FALSE)</f>
        <v>Espresso</v>
      </c>
      <c r="T4116" s="56" t="str">
        <f>HLOOKUP(Coffee_data[[#This Row],[ProductId]],Product!$B$4:$O$7,4,FALSE)</f>
        <v>Decaf Espresso</v>
      </c>
    </row>
    <row r="4117" spans="1:20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49</v>
      </c>
      <c r="J4117">
        <v>70</v>
      </c>
      <c r="K4117">
        <v>120</v>
      </c>
      <c r="L4117">
        <v>234</v>
      </c>
      <c r="M4117">
        <v>1</v>
      </c>
      <c r="N4117" s="2">
        <v>42338</v>
      </c>
      <c r="O4117" s="19" t="str">
        <f>VLOOKUP(Coffee_data[[#This Row],[Area Code]],Location!$B$1:$E$157,2,FALSE)</f>
        <v>Ohio</v>
      </c>
      <c r="P4117" s="19" t="str">
        <f>VLOOKUP(Coffee_data[[#This Row],[Area Code]],Location!$B$1:$E$157,3,FALSE)</f>
        <v>Central</v>
      </c>
      <c r="Q4117" s="19" t="str">
        <f>VLOOKUP(Coffee_data[[#This Row],[Area Code]],Location!$B$1:$E$157,4,FALSE)</f>
        <v>Major Market</v>
      </c>
      <c r="R4117" s="56" t="str">
        <f>HLOOKUP(Coffee_data[[#This Row],[ProductId]],Product!$B$4:$O$7,2,FALSE)</f>
        <v>Regular</v>
      </c>
      <c r="S4117" s="56" t="str">
        <f>HLOOKUP(Coffee_data[[#This Row],[ProductId]],Product!$B$4:$O$7,3,FALSE)</f>
        <v>Coffee</v>
      </c>
      <c r="T4117" s="56" t="str">
        <f>HLOOKUP(Coffee_data[[#This Row],[ProductId]],Product!$B$4:$O$7,4,FALSE)</f>
        <v>Amaretto</v>
      </c>
    </row>
    <row r="4118" spans="1:20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42</v>
      </c>
      <c r="J4118">
        <v>50</v>
      </c>
      <c r="K4118">
        <v>92</v>
      </c>
      <c r="L4118">
        <v>330</v>
      </c>
      <c r="M4118">
        <v>2</v>
      </c>
      <c r="N4118" s="2">
        <v>42338</v>
      </c>
      <c r="O4118" s="19" t="str">
        <f>VLOOKUP(Coffee_data[[#This Row],[Area Code]],Location!$B$1:$E$157,2,FALSE)</f>
        <v>Ohio</v>
      </c>
      <c r="P4118" s="19" t="str">
        <f>VLOOKUP(Coffee_data[[#This Row],[Area Code]],Location!$B$1:$E$157,3,FALSE)</f>
        <v>Central</v>
      </c>
      <c r="Q4118" s="19" t="str">
        <f>VLOOKUP(Coffee_data[[#This Row],[Area Code]],Location!$B$1:$E$157,4,FALSE)</f>
        <v>Major Market</v>
      </c>
      <c r="R4118" s="56" t="str">
        <f>HLOOKUP(Coffee_data[[#This Row],[ProductId]],Product!$B$4:$O$7,2,FALSE)</f>
        <v>Regular</v>
      </c>
      <c r="S4118" s="56" t="str">
        <f>HLOOKUP(Coffee_data[[#This Row],[ProductId]],Product!$B$4:$O$7,3,FALSE)</f>
        <v>Coffee</v>
      </c>
      <c r="T4118" s="56" t="str">
        <f>HLOOKUP(Coffee_data[[#This Row],[ProductId]],Product!$B$4:$O$7,4,FALSE)</f>
        <v>Columbian</v>
      </c>
    </row>
    <row r="4119" spans="1:20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43</v>
      </c>
      <c r="J4119">
        <v>70</v>
      </c>
      <c r="K4119">
        <v>107</v>
      </c>
      <c r="L4119">
        <v>513</v>
      </c>
      <c r="M4119">
        <v>3</v>
      </c>
      <c r="N4119" s="2">
        <v>42338</v>
      </c>
      <c r="O4119" s="19" t="str">
        <f>VLOOKUP(Coffee_data[[#This Row],[Area Code]],Location!$B$1:$E$157,2,FALSE)</f>
        <v>Ohio</v>
      </c>
      <c r="P4119" s="19" t="str">
        <f>VLOOKUP(Coffee_data[[#This Row],[Area Code]],Location!$B$1:$E$157,3,FALSE)</f>
        <v>Central</v>
      </c>
      <c r="Q4119" s="19" t="str">
        <f>VLOOKUP(Coffee_data[[#This Row],[Area Code]],Location!$B$1:$E$157,4,FALSE)</f>
        <v>Major Market</v>
      </c>
      <c r="R4119" s="56" t="str">
        <f>HLOOKUP(Coffee_data[[#This Row],[ProductId]],Product!$B$4:$O$7,2,FALSE)</f>
        <v>Decaf</v>
      </c>
      <c r="S4119" s="56" t="str">
        <f>HLOOKUP(Coffee_data[[#This Row],[ProductId]],Product!$B$4:$O$7,3,FALSE)</f>
        <v>Coffee</v>
      </c>
      <c r="T4119" s="56" t="str">
        <f>HLOOKUP(Coffee_data[[#This Row],[ProductId]],Product!$B$4:$O$7,4,FALSE)</f>
        <v>Decaf Irish Cream</v>
      </c>
    </row>
    <row r="4120" spans="1:20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38</v>
      </c>
      <c r="J4120">
        <v>60</v>
      </c>
      <c r="K4120">
        <v>98</v>
      </c>
      <c r="L4120">
        <v>920</v>
      </c>
      <c r="M4120">
        <v>8</v>
      </c>
      <c r="N4120" s="2">
        <v>42338</v>
      </c>
      <c r="O4120" s="19" t="str">
        <f>VLOOKUP(Coffee_data[[#This Row],[Area Code]],Location!$B$1:$E$157,2,FALSE)</f>
        <v>Wisconsin</v>
      </c>
      <c r="P4120" s="19" t="str">
        <f>VLOOKUP(Coffee_data[[#This Row],[Area Code]],Location!$B$1:$E$157,3,FALSE)</f>
        <v>Central</v>
      </c>
      <c r="Q4120" s="19" t="str">
        <f>VLOOKUP(Coffee_data[[#This Row],[Area Code]],Location!$B$1:$E$157,4,FALSE)</f>
        <v>Small Market</v>
      </c>
      <c r="R4120" s="56" t="str">
        <f>HLOOKUP(Coffee_data[[#This Row],[ProductId]],Product!$B$4:$O$7,2,FALSE)</f>
        <v>Decaf</v>
      </c>
      <c r="S4120" s="56" t="str">
        <f>HLOOKUP(Coffee_data[[#This Row],[ProductId]],Product!$B$4:$O$7,3,FALSE)</f>
        <v>Herbal Tea</v>
      </c>
      <c r="T4120" s="56" t="str">
        <f>HLOOKUP(Coffee_data[[#This Row],[ProductId]],Product!$B$4:$O$7,4,FALSE)</f>
        <v>Chamomile</v>
      </c>
    </row>
    <row r="4121" spans="1:20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61</v>
      </c>
      <c r="L4121">
        <v>715</v>
      </c>
      <c r="M4121">
        <v>9</v>
      </c>
      <c r="N4121" s="2">
        <v>42338</v>
      </c>
      <c r="O4121" s="19" t="str">
        <f>VLOOKUP(Coffee_data[[#This Row],[Area Code]],Location!$B$1:$E$157,2,FALSE)</f>
        <v>Wisconsin</v>
      </c>
      <c r="P4121" s="19" t="str">
        <f>VLOOKUP(Coffee_data[[#This Row],[Area Code]],Location!$B$1:$E$157,3,FALSE)</f>
        <v>Central</v>
      </c>
      <c r="Q4121" s="19" t="str">
        <f>VLOOKUP(Coffee_data[[#This Row],[Area Code]],Location!$B$1:$E$157,4,FALSE)</f>
        <v>Small Market</v>
      </c>
      <c r="R4121" s="56" t="str">
        <f>HLOOKUP(Coffee_data[[#This Row],[ProductId]],Product!$B$4:$O$7,2,FALSE)</f>
        <v>Decaf</v>
      </c>
      <c r="S4121" s="56" t="str">
        <f>HLOOKUP(Coffee_data[[#This Row],[ProductId]],Product!$B$4:$O$7,3,FALSE)</f>
        <v>Herbal Tea</v>
      </c>
      <c r="T4121" s="56" t="str">
        <f>HLOOKUP(Coffee_data[[#This Row],[ProductId]],Product!$B$4:$O$7,4,FALSE)</f>
        <v>Lemon</v>
      </c>
    </row>
    <row r="4122" spans="1:20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41</v>
      </c>
      <c r="J4122">
        <v>50</v>
      </c>
      <c r="K4122">
        <v>91</v>
      </c>
      <c r="L4122">
        <v>262</v>
      </c>
      <c r="M4122">
        <v>11</v>
      </c>
      <c r="N4122" s="2">
        <v>42338</v>
      </c>
      <c r="O4122" s="19" t="str">
        <f>VLOOKUP(Coffee_data[[#This Row],[Area Code]],Location!$B$1:$E$157,2,FALSE)</f>
        <v>Wisconsin</v>
      </c>
      <c r="P4122" s="19" t="str">
        <f>VLOOKUP(Coffee_data[[#This Row],[Area Code]],Location!$B$1:$E$157,3,FALSE)</f>
        <v>Central</v>
      </c>
      <c r="Q4122" s="19" t="str">
        <f>VLOOKUP(Coffee_data[[#This Row],[Area Code]],Location!$B$1:$E$157,4,FALSE)</f>
        <v>Small Market</v>
      </c>
      <c r="R4122" s="56" t="str">
        <f>HLOOKUP(Coffee_data[[#This Row],[ProductId]],Product!$B$4:$O$7,2,FALSE)</f>
        <v>Regular</v>
      </c>
      <c r="S4122" s="56" t="str">
        <f>HLOOKUP(Coffee_data[[#This Row],[ProductId]],Product!$B$4:$O$7,3,FALSE)</f>
        <v>Tea</v>
      </c>
      <c r="T4122" s="56" t="str">
        <f>HLOOKUP(Coffee_data[[#This Row],[ProductId]],Product!$B$4:$O$7,4,FALSE)</f>
        <v>Darjeeling</v>
      </c>
    </row>
    <row r="4123" spans="1:20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28</v>
      </c>
      <c r="J4123">
        <v>60</v>
      </c>
      <c r="K4123">
        <v>88</v>
      </c>
      <c r="L4123">
        <v>262</v>
      </c>
      <c r="M4123">
        <v>12</v>
      </c>
      <c r="N4123" s="2">
        <v>42338</v>
      </c>
      <c r="O4123" s="19" t="str">
        <f>VLOOKUP(Coffee_data[[#This Row],[Area Code]],Location!$B$1:$E$157,2,FALSE)</f>
        <v>Wisconsin</v>
      </c>
      <c r="P4123" s="19" t="str">
        <f>VLOOKUP(Coffee_data[[#This Row],[Area Code]],Location!$B$1:$E$157,3,FALSE)</f>
        <v>Central</v>
      </c>
      <c r="Q4123" s="19" t="str">
        <f>VLOOKUP(Coffee_data[[#This Row],[Area Code]],Location!$B$1:$E$157,4,FALSE)</f>
        <v>Small Market</v>
      </c>
      <c r="R4123" s="56" t="str">
        <f>HLOOKUP(Coffee_data[[#This Row],[ProductId]],Product!$B$4:$O$7,2,FALSE)</f>
        <v>Regular</v>
      </c>
      <c r="S4123" s="56" t="str">
        <f>HLOOKUP(Coffee_data[[#This Row],[ProductId]],Product!$B$4:$O$7,3,FALSE)</f>
        <v>Tea</v>
      </c>
      <c r="T4123" s="56" t="str">
        <f>HLOOKUP(Coffee_data[[#This Row],[ProductId]],Product!$B$4:$O$7,4,FALSE)</f>
        <v>Earl Grey</v>
      </c>
    </row>
    <row r="4124" spans="1:20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42338</v>
      </c>
      <c r="O4124" s="19" t="str">
        <f>VLOOKUP(Coffee_data[[#This Row],[Area Code]],Location!$B$1:$E$157,2,FALSE)</f>
        <v>Wisconsin</v>
      </c>
      <c r="P4124" s="19" t="str">
        <f>VLOOKUP(Coffee_data[[#This Row],[Area Code]],Location!$B$1:$E$157,3,FALSE)</f>
        <v>Central</v>
      </c>
      <c r="Q4124" s="19" t="str">
        <f>VLOOKUP(Coffee_data[[#This Row],[Area Code]],Location!$B$1:$E$157,4,FALSE)</f>
        <v>Small Market</v>
      </c>
      <c r="R4124" s="56" t="str">
        <f>HLOOKUP(Coffee_data[[#This Row],[ProductId]],Product!$B$4:$O$7,2,FALSE)</f>
        <v>Regular</v>
      </c>
      <c r="S4124" s="56" t="str">
        <f>HLOOKUP(Coffee_data[[#This Row],[ProductId]],Product!$B$4:$O$7,3,FALSE)</f>
        <v>Espresso</v>
      </c>
      <c r="T4124" s="56" t="str">
        <f>HLOOKUP(Coffee_data[[#This Row],[ProductId]],Product!$B$4:$O$7,4,FALSE)</f>
        <v>Caffe Mocha</v>
      </c>
    </row>
    <row r="4125" spans="1:20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64</v>
      </c>
      <c r="L4125">
        <v>608</v>
      </c>
      <c r="M4125">
        <v>6</v>
      </c>
      <c r="N4125" s="2">
        <v>42338</v>
      </c>
      <c r="O4125" s="19" t="str">
        <f>VLOOKUP(Coffee_data[[#This Row],[Area Code]],Location!$B$1:$E$157,2,FALSE)</f>
        <v>Wisconsin</v>
      </c>
      <c r="P4125" s="19" t="str">
        <f>VLOOKUP(Coffee_data[[#This Row],[Area Code]],Location!$B$1:$E$157,3,FALSE)</f>
        <v>Central</v>
      </c>
      <c r="Q4125" s="19" t="str">
        <f>VLOOKUP(Coffee_data[[#This Row],[Area Code]],Location!$B$1:$E$157,4,FALSE)</f>
        <v>Small Market</v>
      </c>
      <c r="R4125" s="56" t="str">
        <f>HLOOKUP(Coffee_data[[#This Row],[ProductId]],Product!$B$4:$O$7,2,FALSE)</f>
        <v>Decaf</v>
      </c>
      <c r="S4125" s="56" t="str">
        <f>HLOOKUP(Coffee_data[[#This Row],[ProductId]],Product!$B$4:$O$7,3,FALSE)</f>
        <v>Espresso</v>
      </c>
      <c r="T4125" s="56" t="str">
        <f>HLOOKUP(Coffee_data[[#This Row],[ProductId]],Product!$B$4:$O$7,4,FALSE)</f>
        <v>Decaf Espresso</v>
      </c>
    </row>
    <row r="4126" spans="1:20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141</v>
      </c>
      <c r="L4126">
        <v>920</v>
      </c>
      <c r="M4126">
        <v>1</v>
      </c>
      <c r="N4126" s="2">
        <v>42338</v>
      </c>
      <c r="O4126" s="19" t="str">
        <f>VLOOKUP(Coffee_data[[#This Row],[Area Code]],Location!$B$1:$E$157,2,FALSE)</f>
        <v>Wisconsin</v>
      </c>
      <c r="P4126" s="19" t="str">
        <f>VLOOKUP(Coffee_data[[#This Row],[Area Code]],Location!$B$1:$E$157,3,FALSE)</f>
        <v>Central</v>
      </c>
      <c r="Q4126" s="19" t="str">
        <f>VLOOKUP(Coffee_data[[#This Row],[Area Code]],Location!$B$1:$E$157,4,FALSE)</f>
        <v>Small Market</v>
      </c>
      <c r="R4126" s="56" t="str">
        <f>HLOOKUP(Coffee_data[[#This Row],[ProductId]],Product!$B$4:$O$7,2,FALSE)</f>
        <v>Regular</v>
      </c>
      <c r="S4126" s="56" t="str">
        <f>HLOOKUP(Coffee_data[[#This Row],[ProductId]],Product!$B$4:$O$7,3,FALSE)</f>
        <v>Coffee</v>
      </c>
      <c r="T4126" s="56" t="str">
        <f>HLOOKUP(Coffee_data[[#This Row],[ProductId]],Product!$B$4:$O$7,4,FALSE)</f>
        <v>Amaretto</v>
      </c>
    </row>
    <row r="4127" spans="1:20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242</v>
      </c>
      <c r="L4127">
        <v>262</v>
      </c>
      <c r="M4127">
        <v>2</v>
      </c>
      <c r="N4127" s="2">
        <v>42338</v>
      </c>
      <c r="O4127" s="19" t="str">
        <f>VLOOKUP(Coffee_data[[#This Row],[Area Code]],Location!$B$1:$E$157,2,FALSE)</f>
        <v>Wisconsin</v>
      </c>
      <c r="P4127" s="19" t="str">
        <f>VLOOKUP(Coffee_data[[#This Row],[Area Code]],Location!$B$1:$E$157,3,FALSE)</f>
        <v>Central</v>
      </c>
      <c r="Q4127" s="19" t="str">
        <f>VLOOKUP(Coffee_data[[#This Row],[Area Code]],Location!$B$1:$E$157,4,FALSE)</f>
        <v>Small Market</v>
      </c>
      <c r="R4127" s="56" t="str">
        <f>HLOOKUP(Coffee_data[[#This Row],[ProductId]],Product!$B$4:$O$7,2,FALSE)</f>
        <v>Regular</v>
      </c>
      <c r="S4127" s="56" t="str">
        <f>HLOOKUP(Coffee_data[[#This Row],[ProductId]],Product!$B$4:$O$7,3,FALSE)</f>
        <v>Coffee</v>
      </c>
      <c r="T4127" s="56" t="str">
        <f>HLOOKUP(Coffee_data[[#This Row],[ProductId]],Product!$B$4:$O$7,4,FALSE)</f>
        <v>Columbian</v>
      </c>
    </row>
    <row r="4128" spans="1:20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83</v>
      </c>
      <c r="J4128">
        <v>110</v>
      </c>
      <c r="K4128">
        <v>187</v>
      </c>
      <c r="L4128">
        <v>414</v>
      </c>
      <c r="M4128">
        <v>3</v>
      </c>
      <c r="N4128" s="2">
        <v>42338</v>
      </c>
      <c r="O4128" s="19" t="str">
        <f>VLOOKUP(Coffee_data[[#This Row],[Area Code]],Location!$B$1:$E$157,2,FALSE)</f>
        <v>Wisconsin</v>
      </c>
      <c r="P4128" s="19" t="str">
        <f>VLOOKUP(Coffee_data[[#This Row],[Area Code]],Location!$B$1:$E$157,3,FALSE)</f>
        <v>Central</v>
      </c>
      <c r="Q4128" s="19" t="str">
        <f>VLOOKUP(Coffee_data[[#This Row],[Area Code]],Location!$B$1:$E$157,4,FALSE)</f>
        <v>Small Market</v>
      </c>
      <c r="R4128" s="56" t="str">
        <f>HLOOKUP(Coffee_data[[#This Row],[ProductId]],Product!$B$4:$O$7,2,FALSE)</f>
        <v>Decaf</v>
      </c>
      <c r="S4128" s="56" t="str">
        <f>HLOOKUP(Coffee_data[[#This Row],[ProductId]],Product!$B$4:$O$7,3,FALSE)</f>
        <v>Coffee</v>
      </c>
      <c r="T4128" s="56" t="str">
        <f>HLOOKUP(Coffee_data[[#This Row],[ProductId]],Product!$B$4:$O$7,4,FALSE)</f>
        <v>Decaf Irish Cream</v>
      </c>
    </row>
    <row r="4129" spans="1:20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59</v>
      </c>
      <c r="J4129">
        <v>60</v>
      </c>
      <c r="K4129">
        <v>119</v>
      </c>
      <c r="L4129">
        <v>860</v>
      </c>
      <c r="M4129">
        <v>9</v>
      </c>
      <c r="N4129" s="2">
        <v>42338</v>
      </c>
      <c r="O4129" s="19" t="str">
        <f>VLOOKUP(Coffee_data[[#This Row],[Area Code]],Location!$B$1:$E$157,2,FALSE)</f>
        <v>Connecticut</v>
      </c>
      <c r="P4129" s="19" t="str">
        <f>VLOOKUP(Coffee_data[[#This Row],[Area Code]],Location!$B$1:$E$157,3,FALSE)</f>
        <v>East</v>
      </c>
      <c r="Q4129" s="19" t="str">
        <f>VLOOKUP(Coffee_data[[#This Row],[Area Code]],Location!$B$1:$E$157,4,FALSE)</f>
        <v>Small Market</v>
      </c>
      <c r="R4129" s="56" t="str">
        <f>HLOOKUP(Coffee_data[[#This Row],[ProductId]],Product!$B$4:$O$7,2,FALSE)</f>
        <v>Decaf</v>
      </c>
      <c r="S4129" s="56" t="str">
        <f>HLOOKUP(Coffee_data[[#This Row],[ProductId]],Product!$B$4:$O$7,3,FALSE)</f>
        <v>Herbal Tea</v>
      </c>
      <c r="T4129" s="56" t="str">
        <f>HLOOKUP(Coffee_data[[#This Row],[ProductId]],Product!$B$4:$O$7,4,FALSE)</f>
        <v>Lemon</v>
      </c>
    </row>
    <row r="4130" spans="1:20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42338</v>
      </c>
      <c r="O4130" s="19" t="str">
        <f>VLOOKUP(Coffee_data[[#This Row],[Area Code]],Location!$B$1:$E$157,2,FALSE)</f>
        <v>Connecticut</v>
      </c>
      <c r="P4130" s="19" t="str">
        <f>VLOOKUP(Coffee_data[[#This Row],[Area Code]],Location!$B$1:$E$157,3,FALSE)</f>
        <v>East</v>
      </c>
      <c r="Q4130" s="19" t="str">
        <f>VLOOKUP(Coffee_data[[#This Row],[Area Code]],Location!$B$1:$E$157,4,FALSE)</f>
        <v>Small Market</v>
      </c>
      <c r="R4130" s="56" t="str">
        <f>HLOOKUP(Coffee_data[[#This Row],[ProductId]],Product!$B$4:$O$7,2,FALSE)</f>
        <v>Decaf</v>
      </c>
      <c r="S4130" s="56" t="str">
        <f>HLOOKUP(Coffee_data[[#This Row],[ProductId]],Product!$B$4:$O$7,3,FALSE)</f>
        <v>Herbal Tea</v>
      </c>
      <c r="T4130" s="56" t="str">
        <f>HLOOKUP(Coffee_data[[#This Row],[ProductId]],Product!$B$4:$O$7,4,FALSE)</f>
        <v>Mint</v>
      </c>
    </row>
    <row r="4131" spans="1:20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42338</v>
      </c>
      <c r="O4131" s="19" t="str">
        <f>VLOOKUP(Coffee_data[[#This Row],[Area Code]],Location!$B$1:$E$157,2,FALSE)</f>
        <v>Connecticut</v>
      </c>
      <c r="P4131" s="19" t="str">
        <f>VLOOKUP(Coffee_data[[#This Row],[Area Code]],Location!$B$1:$E$157,3,FALSE)</f>
        <v>East</v>
      </c>
      <c r="Q4131" s="19" t="str">
        <f>VLOOKUP(Coffee_data[[#This Row],[Area Code]],Location!$B$1:$E$157,4,FALSE)</f>
        <v>Small Market</v>
      </c>
      <c r="R4131" s="56" t="str">
        <f>HLOOKUP(Coffee_data[[#This Row],[ProductId]],Product!$B$4:$O$7,2,FALSE)</f>
        <v>Regular</v>
      </c>
      <c r="S4131" s="56" t="str">
        <f>HLOOKUP(Coffee_data[[#This Row],[ProductId]],Product!$B$4:$O$7,3,FALSE)</f>
        <v>Tea</v>
      </c>
      <c r="T4131" s="56" t="str">
        <f>HLOOKUP(Coffee_data[[#This Row],[ProductId]],Product!$B$4:$O$7,4,FALSE)</f>
        <v>Darjeeling</v>
      </c>
    </row>
    <row r="4132" spans="1:20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42338</v>
      </c>
      <c r="O4132" s="19" t="str">
        <f>VLOOKUP(Coffee_data[[#This Row],[Area Code]],Location!$B$1:$E$157,2,FALSE)</f>
        <v>Connecticut</v>
      </c>
      <c r="P4132" s="19" t="str">
        <f>VLOOKUP(Coffee_data[[#This Row],[Area Code]],Location!$B$1:$E$157,3,FALSE)</f>
        <v>East</v>
      </c>
      <c r="Q4132" s="19" t="str">
        <f>VLOOKUP(Coffee_data[[#This Row],[Area Code]],Location!$B$1:$E$157,4,FALSE)</f>
        <v>Small Market</v>
      </c>
      <c r="R4132" s="56" t="str">
        <f>HLOOKUP(Coffee_data[[#This Row],[ProductId]],Product!$B$4:$O$7,2,FALSE)</f>
        <v>Regular</v>
      </c>
      <c r="S4132" s="56" t="str">
        <f>HLOOKUP(Coffee_data[[#This Row],[ProductId]],Product!$B$4:$O$7,3,FALSE)</f>
        <v>Tea</v>
      </c>
      <c r="T4132" s="56" t="str">
        <f>HLOOKUP(Coffee_data[[#This Row],[ProductId]],Product!$B$4:$O$7,4,FALSE)</f>
        <v>Green Tea</v>
      </c>
    </row>
    <row r="4133" spans="1:20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45</v>
      </c>
      <c r="J4133">
        <v>70</v>
      </c>
      <c r="K4133">
        <v>120</v>
      </c>
      <c r="L4133">
        <v>203</v>
      </c>
      <c r="M4133">
        <v>5</v>
      </c>
      <c r="N4133" s="2">
        <v>42338</v>
      </c>
      <c r="O4133" s="19" t="str">
        <f>VLOOKUP(Coffee_data[[#This Row],[Area Code]],Location!$B$1:$E$157,2,FALSE)</f>
        <v>Connecticut</v>
      </c>
      <c r="P4133" s="19" t="str">
        <f>VLOOKUP(Coffee_data[[#This Row],[Area Code]],Location!$B$1:$E$157,3,FALSE)</f>
        <v>East</v>
      </c>
      <c r="Q4133" s="19" t="str">
        <f>VLOOKUP(Coffee_data[[#This Row],[Area Code]],Location!$B$1:$E$157,4,FALSE)</f>
        <v>Small Market</v>
      </c>
      <c r="R4133" s="56" t="str">
        <f>HLOOKUP(Coffee_data[[#This Row],[ProductId]],Product!$B$4:$O$7,2,FALSE)</f>
        <v>Regular</v>
      </c>
      <c r="S4133" s="56" t="str">
        <f>HLOOKUP(Coffee_data[[#This Row],[ProductId]],Product!$B$4:$O$7,3,FALSE)</f>
        <v>Espresso</v>
      </c>
      <c r="T4133" s="56" t="str">
        <f>HLOOKUP(Coffee_data[[#This Row],[ProductId]],Product!$B$4:$O$7,4,FALSE)</f>
        <v>Caffe Mocha</v>
      </c>
    </row>
    <row r="4134" spans="1:20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46</v>
      </c>
      <c r="J4134">
        <v>70</v>
      </c>
      <c r="K4134">
        <v>110</v>
      </c>
      <c r="L4134">
        <v>203</v>
      </c>
      <c r="M4134">
        <v>6</v>
      </c>
      <c r="N4134" s="2">
        <v>42338</v>
      </c>
      <c r="O4134" s="19" t="str">
        <f>VLOOKUP(Coffee_data[[#This Row],[Area Code]],Location!$B$1:$E$157,2,FALSE)</f>
        <v>Connecticut</v>
      </c>
      <c r="P4134" s="19" t="str">
        <f>VLOOKUP(Coffee_data[[#This Row],[Area Code]],Location!$B$1:$E$157,3,FALSE)</f>
        <v>East</v>
      </c>
      <c r="Q4134" s="19" t="str">
        <f>VLOOKUP(Coffee_data[[#This Row],[Area Code]],Location!$B$1:$E$157,4,FALSE)</f>
        <v>Small Market</v>
      </c>
      <c r="R4134" s="56" t="str">
        <f>HLOOKUP(Coffee_data[[#This Row],[ProductId]],Product!$B$4:$O$7,2,FALSE)</f>
        <v>Decaf</v>
      </c>
      <c r="S4134" s="56" t="str">
        <f>HLOOKUP(Coffee_data[[#This Row],[ProductId]],Product!$B$4:$O$7,3,FALSE)</f>
        <v>Espresso</v>
      </c>
      <c r="T4134" s="56" t="str">
        <f>HLOOKUP(Coffee_data[[#This Row],[ProductId]],Product!$B$4:$O$7,4,FALSE)</f>
        <v>Decaf Espresso</v>
      </c>
    </row>
    <row r="4135" spans="1:20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262</v>
      </c>
      <c r="L4135">
        <v>959</v>
      </c>
      <c r="M4135">
        <v>2</v>
      </c>
      <c r="N4135" s="2">
        <v>42338</v>
      </c>
      <c r="O4135" s="19" t="str">
        <f>VLOOKUP(Coffee_data[[#This Row],[Area Code]],Location!$B$1:$E$157,2,FALSE)</f>
        <v>Connecticut</v>
      </c>
      <c r="P4135" s="19" t="str">
        <f>VLOOKUP(Coffee_data[[#This Row],[Area Code]],Location!$B$1:$E$157,3,FALSE)</f>
        <v>East</v>
      </c>
      <c r="Q4135" s="19" t="str">
        <f>VLOOKUP(Coffee_data[[#This Row],[Area Code]],Location!$B$1:$E$157,4,FALSE)</f>
        <v>Small Market</v>
      </c>
      <c r="R4135" s="56" t="str">
        <f>HLOOKUP(Coffee_data[[#This Row],[ProductId]],Product!$B$4:$O$7,2,FALSE)</f>
        <v>Regular</v>
      </c>
      <c r="S4135" s="56" t="str">
        <f>HLOOKUP(Coffee_data[[#This Row],[ProductId]],Product!$B$4:$O$7,3,FALSE)</f>
        <v>Coffee</v>
      </c>
      <c r="T4135" s="56" t="str">
        <f>HLOOKUP(Coffee_data[[#This Row],[ProductId]],Product!$B$4:$O$7,4,FALSE)</f>
        <v>Columbian</v>
      </c>
    </row>
    <row r="4136" spans="1:20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48</v>
      </c>
      <c r="L4136">
        <v>904</v>
      </c>
      <c r="M4136">
        <v>8</v>
      </c>
      <c r="N4136" s="2">
        <v>42338</v>
      </c>
      <c r="O4136" s="19" t="str">
        <f>VLOOKUP(Coffee_data[[#This Row],[Area Code]],Location!$B$1:$E$157,2,FALSE)</f>
        <v>Florida</v>
      </c>
      <c r="P4136" s="19" t="str">
        <f>VLOOKUP(Coffee_data[[#This Row],[Area Code]],Location!$B$1:$E$157,3,FALSE)</f>
        <v>East</v>
      </c>
      <c r="Q4136" s="19" t="str">
        <f>VLOOKUP(Coffee_data[[#This Row],[Area Code]],Location!$B$1:$E$157,4,FALSE)</f>
        <v>Major Market</v>
      </c>
      <c r="R4136" s="56" t="str">
        <f>HLOOKUP(Coffee_data[[#This Row],[ProductId]],Product!$B$4:$O$7,2,FALSE)</f>
        <v>Decaf</v>
      </c>
      <c r="S4136" s="56" t="str">
        <f>HLOOKUP(Coffee_data[[#This Row],[ProductId]],Product!$B$4:$O$7,3,FALSE)</f>
        <v>Herbal Tea</v>
      </c>
      <c r="T4136" s="56" t="str">
        <f>HLOOKUP(Coffee_data[[#This Row],[ProductId]],Product!$B$4:$O$7,4,FALSE)</f>
        <v>Chamomile</v>
      </c>
    </row>
    <row r="4137" spans="1:20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31</v>
      </c>
      <c r="J4137">
        <v>60</v>
      </c>
      <c r="K4137">
        <v>109</v>
      </c>
      <c r="L4137">
        <v>305</v>
      </c>
      <c r="M4137">
        <v>9</v>
      </c>
      <c r="N4137" s="2">
        <v>42338</v>
      </c>
      <c r="O4137" s="19" t="str">
        <f>VLOOKUP(Coffee_data[[#This Row],[Area Code]],Location!$B$1:$E$157,2,FALSE)</f>
        <v>Florida</v>
      </c>
      <c r="P4137" s="19" t="str">
        <f>VLOOKUP(Coffee_data[[#This Row],[Area Code]],Location!$B$1:$E$157,3,FALSE)</f>
        <v>East</v>
      </c>
      <c r="Q4137" s="19" t="str">
        <f>VLOOKUP(Coffee_data[[#This Row],[Area Code]],Location!$B$1:$E$157,4,FALSE)</f>
        <v>Major Market</v>
      </c>
      <c r="R4137" s="56" t="str">
        <f>HLOOKUP(Coffee_data[[#This Row],[ProductId]],Product!$B$4:$O$7,2,FALSE)</f>
        <v>Decaf</v>
      </c>
      <c r="S4137" s="56" t="str">
        <f>HLOOKUP(Coffee_data[[#This Row],[ProductId]],Product!$B$4:$O$7,3,FALSE)</f>
        <v>Herbal Tea</v>
      </c>
      <c r="T4137" s="56" t="str">
        <f>HLOOKUP(Coffee_data[[#This Row],[ProductId]],Product!$B$4:$O$7,4,FALSE)</f>
        <v>Lemon</v>
      </c>
    </row>
    <row r="4138" spans="1:20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42338</v>
      </c>
      <c r="O4138" s="19" t="str">
        <f>VLOOKUP(Coffee_data[[#This Row],[Area Code]],Location!$B$1:$E$157,2,FALSE)</f>
        <v>Florida</v>
      </c>
      <c r="P4138" s="19" t="str">
        <f>VLOOKUP(Coffee_data[[#This Row],[Area Code]],Location!$B$1:$E$157,3,FALSE)</f>
        <v>East</v>
      </c>
      <c r="Q4138" s="19" t="str">
        <f>VLOOKUP(Coffee_data[[#This Row],[Area Code]],Location!$B$1:$E$157,4,FALSE)</f>
        <v>Major Market</v>
      </c>
      <c r="R4138" s="56" t="str">
        <f>HLOOKUP(Coffee_data[[#This Row],[ProductId]],Product!$B$4:$O$7,2,FALSE)</f>
        <v>Decaf</v>
      </c>
      <c r="S4138" s="56" t="str">
        <f>HLOOKUP(Coffee_data[[#This Row],[ProductId]],Product!$B$4:$O$7,3,FALSE)</f>
        <v>Herbal Tea</v>
      </c>
      <c r="T4138" s="56" t="str">
        <f>HLOOKUP(Coffee_data[[#This Row],[ProductId]],Product!$B$4:$O$7,4,FALSE)</f>
        <v>Mint</v>
      </c>
    </row>
    <row r="4139" spans="1:20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42338</v>
      </c>
      <c r="O4139" s="19" t="str">
        <f>VLOOKUP(Coffee_data[[#This Row],[Area Code]],Location!$B$1:$E$157,2,FALSE)</f>
        <v>Florida</v>
      </c>
      <c r="P4139" s="19" t="str">
        <f>VLOOKUP(Coffee_data[[#This Row],[Area Code]],Location!$B$1:$E$157,3,FALSE)</f>
        <v>East</v>
      </c>
      <c r="Q4139" s="19" t="str">
        <f>VLOOKUP(Coffee_data[[#This Row],[Area Code]],Location!$B$1:$E$157,4,FALSE)</f>
        <v>Major Market</v>
      </c>
      <c r="R4139" s="56" t="str">
        <f>HLOOKUP(Coffee_data[[#This Row],[ProductId]],Product!$B$4:$O$7,2,FALSE)</f>
        <v>Regular</v>
      </c>
      <c r="S4139" s="56" t="str">
        <f>HLOOKUP(Coffee_data[[#This Row],[ProductId]],Product!$B$4:$O$7,3,FALSE)</f>
        <v>Tea</v>
      </c>
      <c r="T4139" s="56" t="str">
        <f>HLOOKUP(Coffee_data[[#This Row],[ProductId]],Product!$B$4:$O$7,4,FALSE)</f>
        <v>Darjeeling</v>
      </c>
    </row>
    <row r="4140" spans="1:20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43</v>
      </c>
      <c r="J4140">
        <v>50</v>
      </c>
      <c r="K4140">
        <v>67</v>
      </c>
      <c r="L4140">
        <v>321</v>
      </c>
      <c r="M4140">
        <v>13</v>
      </c>
      <c r="N4140" s="2">
        <v>42338</v>
      </c>
      <c r="O4140" s="19" t="str">
        <f>VLOOKUP(Coffee_data[[#This Row],[Area Code]],Location!$B$1:$E$157,2,FALSE)</f>
        <v>Florida</v>
      </c>
      <c r="P4140" s="19" t="str">
        <f>VLOOKUP(Coffee_data[[#This Row],[Area Code]],Location!$B$1:$E$157,3,FALSE)</f>
        <v>East</v>
      </c>
      <c r="Q4140" s="19" t="str">
        <f>VLOOKUP(Coffee_data[[#This Row],[Area Code]],Location!$B$1:$E$157,4,FALSE)</f>
        <v>Major Market</v>
      </c>
      <c r="R4140" s="56" t="str">
        <f>HLOOKUP(Coffee_data[[#This Row],[ProductId]],Product!$B$4:$O$7,2,FALSE)</f>
        <v>Regular</v>
      </c>
      <c r="S4140" s="56" t="str">
        <f>HLOOKUP(Coffee_data[[#This Row],[ProductId]],Product!$B$4:$O$7,3,FALSE)</f>
        <v>Tea</v>
      </c>
      <c r="T4140" s="56" t="str">
        <f>HLOOKUP(Coffee_data[[#This Row],[ProductId]],Product!$B$4:$O$7,4,FALSE)</f>
        <v>Green Tea</v>
      </c>
    </row>
    <row r="4141" spans="1:20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245</v>
      </c>
      <c r="L4141">
        <v>305</v>
      </c>
      <c r="M4141">
        <v>5</v>
      </c>
      <c r="N4141" s="2">
        <v>42338</v>
      </c>
      <c r="O4141" s="19" t="str">
        <f>VLOOKUP(Coffee_data[[#This Row],[Area Code]],Location!$B$1:$E$157,2,FALSE)</f>
        <v>Florida</v>
      </c>
      <c r="P4141" s="19" t="str">
        <f>VLOOKUP(Coffee_data[[#This Row],[Area Code]],Location!$B$1:$E$157,3,FALSE)</f>
        <v>East</v>
      </c>
      <c r="Q4141" s="19" t="str">
        <f>VLOOKUP(Coffee_data[[#This Row],[Area Code]],Location!$B$1:$E$157,4,FALSE)</f>
        <v>Major Market</v>
      </c>
      <c r="R4141" s="56" t="str">
        <f>HLOOKUP(Coffee_data[[#This Row],[ProductId]],Product!$B$4:$O$7,2,FALSE)</f>
        <v>Regular</v>
      </c>
      <c r="S4141" s="56" t="str">
        <f>HLOOKUP(Coffee_data[[#This Row],[ProductId]],Product!$B$4:$O$7,3,FALSE)</f>
        <v>Espresso</v>
      </c>
      <c r="T4141" s="56" t="str">
        <f>HLOOKUP(Coffee_data[[#This Row],[ProductId]],Product!$B$4:$O$7,4,FALSE)</f>
        <v>Caffe Mocha</v>
      </c>
    </row>
    <row r="4142" spans="1:20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86</v>
      </c>
      <c r="J4142">
        <v>110</v>
      </c>
      <c r="K4142">
        <v>184</v>
      </c>
      <c r="L4142">
        <v>386</v>
      </c>
      <c r="M4142">
        <v>6</v>
      </c>
      <c r="N4142" s="2">
        <v>42338</v>
      </c>
      <c r="O4142" s="19" t="str">
        <f>VLOOKUP(Coffee_data[[#This Row],[Area Code]],Location!$B$1:$E$157,2,FALSE)</f>
        <v>Florida</v>
      </c>
      <c r="P4142" s="19" t="str">
        <f>VLOOKUP(Coffee_data[[#This Row],[Area Code]],Location!$B$1:$E$157,3,FALSE)</f>
        <v>East</v>
      </c>
      <c r="Q4142" s="19" t="str">
        <f>VLOOKUP(Coffee_data[[#This Row],[Area Code]],Location!$B$1:$E$157,4,FALSE)</f>
        <v>Major Market</v>
      </c>
      <c r="R4142" s="56" t="str">
        <f>HLOOKUP(Coffee_data[[#This Row],[ProductId]],Product!$B$4:$O$7,2,FALSE)</f>
        <v>Decaf</v>
      </c>
      <c r="S4142" s="56" t="str">
        <f>HLOOKUP(Coffee_data[[#This Row],[ProductId]],Product!$B$4:$O$7,3,FALSE)</f>
        <v>Espresso</v>
      </c>
      <c r="T4142" s="56" t="str">
        <f>HLOOKUP(Coffee_data[[#This Row],[ProductId]],Product!$B$4:$O$7,4,FALSE)</f>
        <v>Decaf Espresso</v>
      </c>
    </row>
    <row r="4143" spans="1:20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192</v>
      </c>
      <c r="L4143">
        <v>407</v>
      </c>
      <c r="M4143">
        <v>2</v>
      </c>
      <c r="N4143" s="2">
        <v>42338</v>
      </c>
      <c r="O4143" s="19" t="str">
        <f>VLOOKUP(Coffee_data[[#This Row],[Area Code]],Location!$B$1:$E$157,2,FALSE)</f>
        <v>Florida</v>
      </c>
      <c r="P4143" s="19" t="str">
        <f>VLOOKUP(Coffee_data[[#This Row],[Area Code]],Location!$B$1:$E$157,3,FALSE)</f>
        <v>East</v>
      </c>
      <c r="Q4143" s="19" t="str">
        <f>VLOOKUP(Coffee_data[[#This Row],[Area Code]],Location!$B$1:$E$157,4,FALSE)</f>
        <v>Major Market</v>
      </c>
      <c r="R4143" s="56" t="str">
        <f>HLOOKUP(Coffee_data[[#This Row],[ProductId]],Product!$B$4:$O$7,2,FALSE)</f>
        <v>Regular</v>
      </c>
      <c r="S4143" s="56" t="str">
        <f>HLOOKUP(Coffee_data[[#This Row],[ProductId]],Product!$B$4:$O$7,3,FALSE)</f>
        <v>Coffee</v>
      </c>
      <c r="T4143" s="56" t="str">
        <f>HLOOKUP(Coffee_data[[#This Row],[ProductId]],Product!$B$4:$O$7,4,FALSE)</f>
        <v>Columbian</v>
      </c>
    </row>
    <row r="4144" spans="1:20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283</v>
      </c>
      <c r="L4144">
        <v>727</v>
      </c>
      <c r="M4144">
        <v>3</v>
      </c>
      <c r="N4144" s="2">
        <v>42338</v>
      </c>
      <c r="O4144" s="19" t="str">
        <f>VLOOKUP(Coffee_data[[#This Row],[Area Code]],Location!$B$1:$E$157,2,FALSE)</f>
        <v>Florida</v>
      </c>
      <c r="P4144" s="19" t="str">
        <f>VLOOKUP(Coffee_data[[#This Row],[Area Code]],Location!$B$1:$E$157,3,FALSE)</f>
        <v>East</v>
      </c>
      <c r="Q4144" s="19" t="str">
        <f>VLOOKUP(Coffee_data[[#This Row],[Area Code]],Location!$B$1:$E$157,4,FALSE)</f>
        <v>Major Market</v>
      </c>
      <c r="R4144" s="56" t="str">
        <f>HLOOKUP(Coffee_data[[#This Row],[ProductId]],Product!$B$4:$O$7,2,FALSE)</f>
        <v>Decaf</v>
      </c>
      <c r="S4144" s="56" t="str">
        <f>HLOOKUP(Coffee_data[[#This Row],[ProductId]],Product!$B$4:$O$7,3,FALSE)</f>
        <v>Coffee</v>
      </c>
      <c r="T4144" s="56" t="str">
        <f>HLOOKUP(Coffee_data[[#This Row],[ProductId]],Product!$B$4:$O$7,4,FALSE)</f>
        <v>Decaf Irish Cream</v>
      </c>
    </row>
    <row r="4145" spans="1:20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39</v>
      </c>
      <c r="J4145">
        <v>40</v>
      </c>
      <c r="K4145">
        <v>79</v>
      </c>
      <c r="L4145">
        <v>774</v>
      </c>
      <c r="M4145">
        <v>9</v>
      </c>
      <c r="N4145" s="2">
        <v>42338</v>
      </c>
      <c r="O4145" s="19" t="str">
        <f>VLOOKUP(Coffee_data[[#This Row],[Area Code]],Location!$B$1:$E$157,2,FALSE)</f>
        <v>Massachusetts</v>
      </c>
      <c r="P4145" s="19" t="str">
        <f>VLOOKUP(Coffee_data[[#This Row],[Area Code]],Location!$B$1:$E$157,3,FALSE)</f>
        <v>East</v>
      </c>
      <c r="Q4145" s="19" t="str">
        <f>VLOOKUP(Coffee_data[[#This Row],[Area Code]],Location!$B$1:$E$157,4,FALSE)</f>
        <v>Major Market</v>
      </c>
      <c r="R4145" s="56" t="str">
        <f>HLOOKUP(Coffee_data[[#This Row],[ProductId]],Product!$B$4:$O$7,2,FALSE)</f>
        <v>Decaf</v>
      </c>
      <c r="S4145" s="56" t="str">
        <f>HLOOKUP(Coffee_data[[#This Row],[ProductId]],Product!$B$4:$O$7,3,FALSE)</f>
        <v>Herbal Tea</v>
      </c>
      <c r="T4145" s="56" t="str">
        <f>HLOOKUP(Coffee_data[[#This Row],[ProductId]],Product!$B$4:$O$7,4,FALSE)</f>
        <v>Lemon</v>
      </c>
    </row>
    <row r="4146" spans="1:20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19</v>
      </c>
      <c r="J4146">
        <v>50</v>
      </c>
      <c r="K4146">
        <v>91</v>
      </c>
      <c r="L4146">
        <v>978</v>
      </c>
      <c r="M4146">
        <v>11</v>
      </c>
      <c r="N4146" s="2">
        <v>42338</v>
      </c>
      <c r="O4146" s="19" t="str">
        <f>VLOOKUP(Coffee_data[[#This Row],[Area Code]],Location!$B$1:$E$157,2,FALSE)</f>
        <v>Massachusetts</v>
      </c>
      <c r="P4146" s="19" t="str">
        <f>VLOOKUP(Coffee_data[[#This Row],[Area Code]],Location!$B$1:$E$157,3,FALSE)</f>
        <v>East</v>
      </c>
      <c r="Q4146" s="19" t="str">
        <f>VLOOKUP(Coffee_data[[#This Row],[Area Code]],Location!$B$1:$E$157,4,FALSE)</f>
        <v>Major Market</v>
      </c>
      <c r="R4146" s="56" t="str">
        <f>HLOOKUP(Coffee_data[[#This Row],[ProductId]],Product!$B$4:$O$7,2,FALSE)</f>
        <v>Regular</v>
      </c>
      <c r="S4146" s="56" t="str">
        <f>HLOOKUP(Coffee_data[[#This Row],[ProductId]],Product!$B$4:$O$7,3,FALSE)</f>
        <v>Tea</v>
      </c>
      <c r="T4146" s="56" t="str">
        <f>HLOOKUP(Coffee_data[[#This Row],[ProductId]],Product!$B$4:$O$7,4,FALSE)</f>
        <v>Darjeeling</v>
      </c>
    </row>
    <row r="4147" spans="1:20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83</v>
      </c>
      <c r="L4147">
        <v>774</v>
      </c>
      <c r="M4147">
        <v>13</v>
      </c>
      <c r="N4147" s="2">
        <v>42338</v>
      </c>
      <c r="O4147" s="19" t="str">
        <f>VLOOKUP(Coffee_data[[#This Row],[Area Code]],Location!$B$1:$E$157,2,FALSE)</f>
        <v>Massachusetts</v>
      </c>
      <c r="P4147" s="19" t="str">
        <f>VLOOKUP(Coffee_data[[#This Row],[Area Code]],Location!$B$1:$E$157,3,FALSE)</f>
        <v>East</v>
      </c>
      <c r="Q4147" s="19" t="str">
        <f>VLOOKUP(Coffee_data[[#This Row],[Area Code]],Location!$B$1:$E$157,4,FALSE)</f>
        <v>Major Market</v>
      </c>
      <c r="R4147" s="56" t="str">
        <f>HLOOKUP(Coffee_data[[#This Row],[ProductId]],Product!$B$4:$O$7,2,FALSE)</f>
        <v>Regular</v>
      </c>
      <c r="S4147" s="56" t="str">
        <f>HLOOKUP(Coffee_data[[#This Row],[ProductId]],Product!$B$4:$O$7,3,FALSE)</f>
        <v>Tea</v>
      </c>
      <c r="T4147" s="56" t="str">
        <f>HLOOKUP(Coffee_data[[#This Row],[ProductId]],Product!$B$4:$O$7,4,FALSE)</f>
        <v>Green Tea</v>
      </c>
    </row>
    <row r="4148" spans="1:20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85</v>
      </c>
      <c r="L4148">
        <v>978</v>
      </c>
      <c r="M4148">
        <v>5</v>
      </c>
      <c r="N4148" s="2">
        <v>42338</v>
      </c>
      <c r="O4148" s="19" t="str">
        <f>VLOOKUP(Coffee_data[[#This Row],[Area Code]],Location!$B$1:$E$157,2,FALSE)</f>
        <v>Massachusetts</v>
      </c>
      <c r="P4148" s="19" t="str">
        <f>VLOOKUP(Coffee_data[[#This Row],[Area Code]],Location!$B$1:$E$157,3,FALSE)</f>
        <v>East</v>
      </c>
      <c r="Q4148" s="19" t="str">
        <f>VLOOKUP(Coffee_data[[#This Row],[Area Code]],Location!$B$1:$E$157,4,FALSE)</f>
        <v>Major Market</v>
      </c>
      <c r="R4148" s="56" t="str">
        <f>HLOOKUP(Coffee_data[[#This Row],[ProductId]],Product!$B$4:$O$7,2,FALSE)</f>
        <v>Regular</v>
      </c>
      <c r="S4148" s="56" t="str">
        <f>HLOOKUP(Coffee_data[[#This Row],[ProductId]],Product!$B$4:$O$7,3,FALSE)</f>
        <v>Espresso</v>
      </c>
      <c r="T4148" s="56" t="str">
        <f>HLOOKUP(Coffee_data[[#This Row],[ProductId]],Product!$B$4:$O$7,4,FALSE)</f>
        <v>Caffe Mocha</v>
      </c>
    </row>
    <row r="4149" spans="1:20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170</v>
      </c>
      <c r="J4149">
        <v>140</v>
      </c>
      <c r="K4149">
        <v>290</v>
      </c>
      <c r="L4149">
        <v>857</v>
      </c>
      <c r="M4149">
        <v>7</v>
      </c>
      <c r="N4149" s="2">
        <v>42338</v>
      </c>
      <c r="O4149" s="19" t="str">
        <f>VLOOKUP(Coffee_data[[#This Row],[Area Code]],Location!$B$1:$E$157,2,FALSE)</f>
        <v>Massachusetts</v>
      </c>
      <c r="P4149" s="19" t="str">
        <f>VLOOKUP(Coffee_data[[#This Row],[Area Code]],Location!$B$1:$E$157,3,FALSE)</f>
        <v>East</v>
      </c>
      <c r="Q4149" s="19" t="str">
        <f>VLOOKUP(Coffee_data[[#This Row],[Area Code]],Location!$B$1:$E$157,4,FALSE)</f>
        <v>Major Market</v>
      </c>
      <c r="R4149" s="56" t="str">
        <f>HLOOKUP(Coffee_data[[#This Row],[ProductId]],Product!$B$4:$O$7,2,FALSE)</f>
        <v>Regular</v>
      </c>
      <c r="S4149" s="56" t="str">
        <f>HLOOKUP(Coffee_data[[#This Row],[ProductId]],Product!$B$4:$O$7,3,FALSE)</f>
        <v>Espresso</v>
      </c>
      <c r="T4149" s="56" t="str">
        <f>HLOOKUP(Coffee_data[[#This Row],[ProductId]],Product!$B$4:$O$7,4,FALSE)</f>
        <v>Regular Espresso</v>
      </c>
    </row>
    <row r="4150" spans="1:20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58</v>
      </c>
      <c r="J4150">
        <v>390</v>
      </c>
      <c r="K4150">
        <v>450</v>
      </c>
      <c r="L4150">
        <v>351</v>
      </c>
      <c r="M4150">
        <v>2</v>
      </c>
      <c r="N4150" s="2">
        <v>42338</v>
      </c>
      <c r="O4150" s="19" t="str">
        <f>VLOOKUP(Coffee_data[[#This Row],[Area Code]],Location!$B$1:$E$157,2,FALSE)</f>
        <v>Massachusetts</v>
      </c>
      <c r="P4150" s="19" t="str">
        <f>VLOOKUP(Coffee_data[[#This Row],[Area Code]],Location!$B$1:$E$157,3,FALSE)</f>
        <v>East</v>
      </c>
      <c r="Q4150" s="19" t="str">
        <f>VLOOKUP(Coffee_data[[#This Row],[Area Code]],Location!$B$1:$E$157,4,FALSE)</f>
        <v>Major Market</v>
      </c>
      <c r="R4150" s="56" t="str">
        <f>HLOOKUP(Coffee_data[[#This Row],[ProductId]],Product!$B$4:$O$7,2,FALSE)</f>
        <v>Regular</v>
      </c>
      <c r="S4150" s="56" t="str">
        <f>HLOOKUP(Coffee_data[[#This Row],[ProductId]],Product!$B$4:$O$7,3,FALSE)</f>
        <v>Coffee</v>
      </c>
      <c r="T4150" s="56" t="str">
        <f>HLOOKUP(Coffee_data[[#This Row],[ProductId]],Product!$B$4:$O$7,4,FALSE)</f>
        <v>Columbian</v>
      </c>
    </row>
    <row r="4151" spans="1:20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42338</v>
      </c>
      <c r="O4151" s="19" t="str">
        <f>VLOOKUP(Coffee_data[[#This Row],[Area Code]],Location!$B$1:$E$157,2,FALSE)</f>
        <v>New Hampshire</v>
      </c>
      <c r="P4151" s="19" t="str">
        <f>VLOOKUP(Coffee_data[[#This Row],[Area Code]],Location!$B$1:$E$157,3,FALSE)</f>
        <v>East</v>
      </c>
      <c r="Q4151" s="19" t="str">
        <f>VLOOKUP(Coffee_data[[#This Row],[Area Code]],Location!$B$1:$E$157,4,FALSE)</f>
        <v>Small Market</v>
      </c>
      <c r="R4151" s="56" t="str">
        <f>HLOOKUP(Coffee_data[[#This Row],[ProductId]],Product!$B$4:$O$7,2,FALSE)</f>
        <v>Decaf</v>
      </c>
      <c r="S4151" s="56" t="str">
        <f>HLOOKUP(Coffee_data[[#This Row],[ProductId]],Product!$B$4:$O$7,3,FALSE)</f>
        <v>Herbal Tea</v>
      </c>
      <c r="T4151" s="56" t="str">
        <f>HLOOKUP(Coffee_data[[#This Row],[ProductId]],Product!$B$4:$O$7,4,FALSE)</f>
        <v>Lemon</v>
      </c>
    </row>
    <row r="4152" spans="1:20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42338</v>
      </c>
      <c r="O4152" s="19" t="str">
        <f>VLOOKUP(Coffee_data[[#This Row],[Area Code]],Location!$B$1:$E$157,2,FALSE)</f>
        <v>New Hampshire</v>
      </c>
      <c r="P4152" s="19" t="str">
        <f>VLOOKUP(Coffee_data[[#This Row],[Area Code]],Location!$B$1:$E$157,3,FALSE)</f>
        <v>East</v>
      </c>
      <c r="Q4152" s="19" t="str">
        <f>VLOOKUP(Coffee_data[[#This Row],[Area Code]],Location!$B$1:$E$157,4,FALSE)</f>
        <v>Small Market</v>
      </c>
      <c r="R4152" s="56" t="str">
        <f>HLOOKUP(Coffee_data[[#This Row],[ProductId]],Product!$B$4:$O$7,2,FALSE)</f>
        <v>Regular</v>
      </c>
      <c r="S4152" s="56" t="str">
        <f>HLOOKUP(Coffee_data[[#This Row],[ProductId]],Product!$B$4:$O$7,3,FALSE)</f>
        <v>Tea</v>
      </c>
      <c r="T4152" s="56" t="str">
        <f>HLOOKUP(Coffee_data[[#This Row],[ProductId]],Product!$B$4:$O$7,4,FALSE)</f>
        <v>Darjeeling</v>
      </c>
    </row>
    <row r="4153" spans="1:20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27</v>
      </c>
      <c r="L4153">
        <v>603</v>
      </c>
      <c r="M4153">
        <v>13</v>
      </c>
      <c r="N4153" s="2">
        <v>42338</v>
      </c>
      <c r="O4153" s="19" t="str">
        <f>VLOOKUP(Coffee_data[[#This Row],[Area Code]],Location!$B$1:$E$157,2,FALSE)</f>
        <v>New Hampshire</v>
      </c>
      <c r="P4153" s="19" t="str">
        <f>VLOOKUP(Coffee_data[[#This Row],[Area Code]],Location!$B$1:$E$157,3,FALSE)</f>
        <v>East</v>
      </c>
      <c r="Q4153" s="19" t="str">
        <f>VLOOKUP(Coffee_data[[#This Row],[Area Code]],Location!$B$1:$E$157,4,FALSE)</f>
        <v>Small Market</v>
      </c>
      <c r="R4153" s="56" t="str">
        <f>HLOOKUP(Coffee_data[[#This Row],[ProductId]],Product!$B$4:$O$7,2,FALSE)</f>
        <v>Regular</v>
      </c>
      <c r="S4153" s="56" t="str">
        <f>HLOOKUP(Coffee_data[[#This Row],[ProductId]],Product!$B$4:$O$7,3,FALSE)</f>
        <v>Tea</v>
      </c>
      <c r="T4153" s="56" t="str">
        <f>HLOOKUP(Coffee_data[[#This Row],[ProductId]],Product!$B$4:$O$7,4,FALSE)</f>
        <v>Green Tea</v>
      </c>
    </row>
    <row r="4154" spans="1:20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45</v>
      </c>
      <c r="J4154">
        <v>70</v>
      </c>
      <c r="K4154">
        <v>110</v>
      </c>
      <c r="L4154">
        <v>603</v>
      </c>
      <c r="M4154">
        <v>5</v>
      </c>
      <c r="N4154" s="2">
        <v>42338</v>
      </c>
      <c r="O4154" s="19" t="str">
        <f>VLOOKUP(Coffee_data[[#This Row],[Area Code]],Location!$B$1:$E$157,2,FALSE)</f>
        <v>New Hampshire</v>
      </c>
      <c r="P4154" s="19" t="str">
        <f>VLOOKUP(Coffee_data[[#This Row],[Area Code]],Location!$B$1:$E$157,3,FALSE)</f>
        <v>East</v>
      </c>
      <c r="Q4154" s="19" t="str">
        <f>VLOOKUP(Coffee_data[[#This Row],[Area Code]],Location!$B$1:$E$157,4,FALSE)</f>
        <v>Small Market</v>
      </c>
      <c r="R4154" s="56" t="str">
        <f>HLOOKUP(Coffee_data[[#This Row],[ProductId]],Product!$B$4:$O$7,2,FALSE)</f>
        <v>Regular</v>
      </c>
      <c r="S4154" s="56" t="str">
        <f>HLOOKUP(Coffee_data[[#This Row],[ProductId]],Product!$B$4:$O$7,3,FALSE)</f>
        <v>Espresso</v>
      </c>
      <c r="T4154" s="56" t="str">
        <f>HLOOKUP(Coffee_data[[#This Row],[ProductId]],Product!$B$4:$O$7,4,FALSE)</f>
        <v>Caffe Mocha</v>
      </c>
    </row>
    <row r="4155" spans="1:20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42338</v>
      </c>
      <c r="O4155" s="19" t="str">
        <f>VLOOKUP(Coffee_data[[#This Row],[Area Code]],Location!$B$1:$E$157,2,FALSE)</f>
        <v>New Hampshire</v>
      </c>
      <c r="P4155" s="19" t="str">
        <f>VLOOKUP(Coffee_data[[#This Row],[Area Code]],Location!$B$1:$E$157,3,FALSE)</f>
        <v>East</v>
      </c>
      <c r="Q4155" s="19" t="str">
        <f>VLOOKUP(Coffee_data[[#This Row],[Area Code]],Location!$B$1:$E$157,4,FALSE)</f>
        <v>Small Market</v>
      </c>
      <c r="R4155" s="56" t="str">
        <f>HLOOKUP(Coffee_data[[#This Row],[ProductId]],Product!$B$4:$O$7,2,FALSE)</f>
        <v>Regular</v>
      </c>
      <c r="S4155" s="56" t="str">
        <f>HLOOKUP(Coffee_data[[#This Row],[ProductId]],Product!$B$4:$O$7,3,FALSE)</f>
        <v>Espresso</v>
      </c>
      <c r="T4155" s="56" t="str">
        <f>HLOOKUP(Coffee_data[[#This Row],[ProductId]],Product!$B$4:$O$7,4,FALSE)</f>
        <v>Regular Espresso</v>
      </c>
    </row>
    <row r="4156" spans="1:20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111</v>
      </c>
      <c r="L4156">
        <v>603</v>
      </c>
      <c r="M4156">
        <v>1</v>
      </c>
      <c r="N4156" s="2">
        <v>42338</v>
      </c>
      <c r="O4156" s="19" t="str">
        <f>VLOOKUP(Coffee_data[[#This Row],[Area Code]],Location!$B$1:$E$157,2,FALSE)</f>
        <v>New Hampshire</v>
      </c>
      <c r="P4156" s="19" t="str">
        <f>VLOOKUP(Coffee_data[[#This Row],[Area Code]],Location!$B$1:$E$157,3,FALSE)</f>
        <v>East</v>
      </c>
      <c r="Q4156" s="19" t="str">
        <f>VLOOKUP(Coffee_data[[#This Row],[Area Code]],Location!$B$1:$E$157,4,FALSE)</f>
        <v>Small Market</v>
      </c>
      <c r="R4156" s="56" t="str">
        <f>HLOOKUP(Coffee_data[[#This Row],[ProductId]],Product!$B$4:$O$7,2,FALSE)</f>
        <v>Regular</v>
      </c>
      <c r="S4156" s="56" t="str">
        <f>HLOOKUP(Coffee_data[[#This Row],[ProductId]],Product!$B$4:$O$7,3,FALSE)</f>
        <v>Coffee</v>
      </c>
      <c r="T4156" s="56" t="str">
        <f>HLOOKUP(Coffee_data[[#This Row],[ProductId]],Product!$B$4:$O$7,4,FALSE)</f>
        <v>Amaretto</v>
      </c>
    </row>
    <row r="4157" spans="1:20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38</v>
      </c>
      <c r="J4157">
        <v>60</v>
      </c>
      <c r="K4157">
        <v>102</v>
      </c>
      <c r="L4157">
        <v>603</v>
      </c>
      <c r="M4157">
        <v>2</v>
      </c>
      <c r="N4157" s="2">
        <v>42338</v>
      </c>
      <c r="O4157" s="19" t="str">
        <f>VLOOKUP(Coffee_data[[#This Row],[Area Code]],Location!$B$1:$E$157,2,FALSE)</f>
        <v>New Hampshire</v>
      </c>
      <c r="P4157" s="19" t="str">
        <f>VLOOKUP(Coffee_data[[#This Row],[Area Code]],Location!$B$1:$E$157,3,FALSE)</f>
        <v>East</v>
      </c>
      <c r="Q4157" s="19" t="str">
        <f>VLOOKUP(Coffee_data[[#This Row],[Area Code]],Location!$B$1:$E$157,4,FALSE)</f>
        <v>Small Market</v>
      </c>
      <c r="R4157" s="56" t="str">
        <f>HLOOKUP(Coffee_data[[#This Row],[ProductId]],Product!$B$4:$O$7,2,FALSE)</f>
        <v>Regular</v>
      </c>
      <c r="S4157" s="56" t="str">
        <f>HLOOKUP(Coffee_data[[#This Row],[ProductId]],Product!$B$4:$O$7,3,FALSE)</f>
        <v>Coffee</v>
      </c>
      <c r="T4157" s="56" t="str">
        <f>HLOOKUP(Coffee_data[[#This Row],[ProductId]],Product!$B$4:$O$7,4,FALSE)</f>
        <v>Columbian</v>
      </c>
    </row>
    <row r="4158" spans="1:20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211</v>
      </c>
      <c r="J4158">
        <v>320</v>
      </c>
      <c r="K4158">
        <v>549</v>
      </c>
      <c r="L4158">
        <v>631</v>
      </c>
      <c r="M4158">
        <v>9</v>
      </c>
      <c r="N4158" s="2">
        <v>42338</v>
      </c>
      <c r="O4158" s="19" t="str">
        <f>VLOOKUP(Coffee_data[[#This Row],[Area Code]],Location!$B$1:$E$157,2,FALSE)</f>
        <v>New York</v>
      </c>
      <c r="P4158" s="19" t="str">
        <f>VLOOKUP(Coffee_data[[#This Row],[Area Code]],Location!$B$1:$E$157,3,FALSE)</f>
        <v>East</v>
      </c>
      <c r="Q4158" s="19" t="str">
        <f>VLOOKUP(Coffee_data[[#This Row],[Area Code]],Location!$B$1:$E$157,4,FALSE)</f>
        <v>Major Market</v>
      </c>
      <c r="R4158" s="56" t="str">
        <f>HLOOKUP(Coffee_data[[#This Row],[ProductId]],Product!$B$4:$O$7,2,FALSE)</f>
        <v>Decaf</v>
      </c>
      <c r="S4158" s="56" t="str">
        <f>HLOOKUP(Coffee_data[[#This Row],[ProductId]],Product!$B$4:$O$7,3,FALSE)</f>
        <v>Herbal Tea</v>
      </c>
      <c r="T4158" s="56" t="str">
        <f>HLOOKUP(Coffee_data[[#This Row],[ProductId]],Product!$B$4:$O$7,4,FALSE)</f>
        <v>Lemon</v>
      </c>
    </row>
    <row r="4159" spans="1:20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131</v>
      </c>
      <c r="J4159">
        <v>-80</v>
      </c>
      <c r="K4159">
        <v>100</v>
      </c>
      <c r="L4159">
        <v>716</v>
      </c>
      <c r="M4159">
        <v>10</v>
      </c>
      <c r="N4159" s="2">
        <v>42338</v>
      </c>
      <c r="O4159" s="19" t="str">
        <f>VLOOKUP(Coffee_data[[#This Row],[Area Code]],Location!$B$1:$E$157,2,FALSE)</f>
        <v>New York</v>
      </c>
      <c r="P4159" s="19" t="str">
        <f>VLOOKUP(Coffee_data[[#This Row],[Area Code]],Location!$B$1:$E$157,3,FALSE)</f>
        <v>East</v>
      </c>
      <c r="Q4159" s="19" t="str">
        <f>VLOOKUP(Coffee_data[[#This Row],[Area Code]],Location!$B$1:$E$157,4,FALSE)</f>
        <v>Major Market</v>
      </c>
      <c r="R4159" s="56" t="str">
        <f>HLOOKUP(Coffee_data[[#This Row],[ProductId]],Product!$B$4:$O$7,2,FALSE)</f>
        <v>Decaf</v>
      </c>
      <c r="S4159" s="56" t="str">
        <f>HLOOKUP(Coffee_data[[#This Row],[ProductId]],Product!$B$4:$O$7,3,FALSE)</f>
        <v>Herbal Tea</v>
      </c>
      <c r="T4159" s="56" t="str">
        <f>HLOOKUP(Coffee_data[[#This Row],[ProductId]],Product!$B$4:$O$7,4,FALSE)</f>
        <v>Mint</v>
      </c>
    </row>
    <row r="4160" spans="1:20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101</v>
      </c>
      <c r="J4160">
        <v>120</v>
      </c>
      <c r="K4160">
        <v>221</v>
      </c>
      <c r="L4160">
        <v>718</v>
      </c>
      <c r="M4160">
        <v>11</v>
      </c>
      <c r="N4160" s="2">
        <v>42338</v>
      </c>
      <c r="O4160" s="19" t="str">
        <f>VLOOKUP(Coffee_data[[#This Row],[Area Code]],Location!$B$1:$E$157,2,FALSE)</f>
        <v>New York</v>
      </c>
      <c r="P4160" s="19" t="str">
        <f>VLOOKUP(Coffee_data[[#This Row],[Area Code]],Location!$B$1:$E$157,3,FALSE)</f>
        <v>East</v>
      </c>
      <c r="Q4160" s="19" t="str">
        <f>VLOOKUP(Coffee_data[[#This Row],[Area Code]],Location!$B$1:$E$157,4,FALSE)</f>
        <v>Major Market</v>
      </c>
      <c r="R4160" s="56" t="str">
        <f>HLOOKUP(Coffee_data[[#This Row],[ProductId]],Product!$B$4:$O$7,2,FALSE)</f>
        <v>Regular</v>
      </c>
      <c r="S4160" s="56" t="str">
        <f>HLOOKUP(Coffee_data[[#This Row],[ProductId]],Product!$B$4:$O$7,3,FALSE)</f>
        <v>Tea</v>
      </c>
      <c r="T4160" s="56" t="str">
        <f>HLOOKUP(Coffee_data[[#This Row],[ProductId]],Product!$B$4:$O$7,4,FALSE)</f>
        <v>Darjeeling</v>
      </c>
    </row>
    <row r="4161" spans="1:20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115</v>
      </c>
      <c r="J4161">
        <v>190</v>
      </c>
      <c r="K4161">
        <v>322</v>
      </c>
      <c r="L4161">
        <v>518</v>
      </c>
      <c r="M4161">
        <v>12</v>
      </c>
      <c r="N4161" s="2">
        <v>42338</v>
      </c>
      <c r="O4161" s="19" t="str">
        <f>VLOOKUP(Coffee_data[[#This Row],[Area Code]],Location!$B$1:$E$157,2,FALSE)</f>
        <v>New York</v>
      </c>
      <c r="P4161" s="19" t="str">
        <f>VLOOKUP(Coffee_data[[#This Row],[Area Code]],Location!$B$1:$E$157,3,FALSE)</f>
        <v>East</v>
      </c>
      <c r="Q4161" s="19" t="str">
        <f>VLOOKUP(Coffee_data[[#This Row],[Area Code]],Location!$B$1:$E$157,4,FALSE)</f>
        <v>Major Market</v>
      </c>
      <c r="R4161" s="56" t="str">
        <f>HLOOKUP(Coffee_data[[#This Row],[ProductId]],Product!$B$4:$O$7,2,FALSE)</f>
        <v>Regular</v>
      </c>
      <c r="S4161" s="56" t="str">
        <f>HLOOKUP(Coffee_data[[#This Row],[ProductId]],Product!$B$4:$O$7,3,FALSE)</f>
        <v>Tea</v>
      </c>
      <c r="T4161" s="56" t="str">
        <f>HLOOKUP(Coffee_data[[#This Row],[ProductId]],Product!$B$4:$O$7,4,FALSE)</f>
        <v>Earl Grey</v>
      </c>
    </row>
    <row r="4162" spans="1:20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63</v>
      </c>
      <c r="J4162">
        <v>80</v>
      </c>
      <c r="K4162">
        <v>143</v>
      </c>
      <c r="L4162">
        <v>585</v>
      </c>
      <c r="M4162">
        <v>13</v>
      </c>
      <c r="N4162" s="2">
        <v>42338</v>
      </c>
      <c r="O4162" s="19" t="str">
        <f>VLOOKUP(Coffee_data[[#This Row],[Area Code]],Location!$B$1:$E$157,2,FALSE)</f>
        <v>New York</v>
      </c>
      <c r="P4162" s="19" t="str">
        <f>VLOOKUP(Coffee_data[[#This Row],[Area Code]],Location!$B$1:$E$157,3,FALSE)</f>
        <v>East</v>
      </c>
      <c r="Q4162" s="19" t="str">
        <f>VLOOKUP(Coffee_data[[#This Row],[Area Code]],Location!$B$1:$E$157,4,FALSE)</f>
        <v>Major Market</v>
      </c>
      <c r="R4162" s="56" t="str">
        <f>HLOOKUP(Coffee_data[[#This Row],[ProductId]],Product!$B$4:$O$7,2,FALSE)</f>
        <v>Regular</v>
      </c>
      <c r="S4162" s="56" t="str">
        <f>HLOOKUP(Coffee_data[[#This Row],[ProductId]],Product!$B$4:$O$7,3,FALSE)</f>
        <v>Tea</v>
      </c>
      <c r="T4162" s="56" t="str">
        <f>HLOOKUP(Coffee_data[[#This Row],[ProductId]],Product!$B$4:$O$7,4,FALSE)</f>
        <v>Green Tea</v>
      </c>
    </row>
    <row r="4163" spans="1:20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139</v>
      </c>
      <c r="J4163">
        <v>-70</v>
      </c>
      <c r="K4163">
        <v>65</v>
      </c>
      <c r="L4163">
        <v>845</v>
      </c>
      <c r="M4163">
        <v>5</v>
      </c>
      <c r="N4163" s="2">
        <v>42338</v>
      </c>
      <c r="O4163" s="19" t="str">
        <f>VLOOKUP(Coffee_data[[#This Row],[Area Code]],Location!$B$1:$E$157,2,FALSE)</f>
        <v>New York</v>
      </c>
      <c r="P4163" s="19" t="str">
        <f>VLOOKUP(Coffee_data[[#This Row],[Area Code]],Location!$B$1:$E$157,3,FALSE)</f>
        <v>East</v>
      </c>
      <c r="Q4163" s="19" t="str">
        <f>VLOOKUP(Coffee_data[[#This Row],[Area Code]],Location!$B$1:$E$157,4,FALSE)</f>
        <v>Major Market</v>
      </c>
      <c r="R4163" s="56" t="str">
        <f>HLOOKUP(Coffee_data[[#This Row],[ProductId]],Product!$B$4:$O$7,2,FALSE)</f>
        <v>Regular</v>
      </c>
      <c r="S4163" s="56" t="str">
        <f>HLOOKUP(Coffee_data[[#This Row],[ProductId]],Product!$B$4:$O$7,3,FALSE)</f>
        <v>Espresso</v>
      </c>
      <c r="T4163" s="56" t="str">
        <f>HLOOKUP(Coffee_data[[#This Row],[ProductId]],Product!$B$4:$O$7,4,FALSE)</f>
        <v>Caffe Mocha</v>
      </c>
    </row>
    <row r="4164" spans="1:20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188</v>
      </c>
      <c r="J4164">
        <v>400</v>
      </c>
      <c r="K4164">
        <v>633</v>
      </c>
      <c r="L4164">
        <v>518</v>
      </c>
      <c r="M4164">
        <v>7</v>
      </c>
      <c r="N4164" s="2">
        <v>42338</v>
      </c>
      <c r="O4164" s="19" t="str">
        <f>VLOOKUP(Coffee_data[[#This Row],[Area Code]],Location!$B$1:$E$157,2,FALSE)</f>
        <v>New York</v>
      </c>
      <c r="P4164" s="19" t="str">
        <f>VLOOKUP(Coffee_data[[#This Row],[Area Code]],Location!$B$1:$E$157,3,FALSE)</f>
        <v>East</v>
      </c>
      <c r="Q4164" s="19" t="str">
        <f>VLOOKUP(Coffee_data[[#This Row],[Area Code]],Location!$B$1:$E$157,4,FALSE)</f>
        <v>Major Market</v>
      </c>
      <c r="R4164" s="56" t="str">
        <f>HLOOKUP(Coffee_data[[#This Row],[ProductId]],Product!$B$4:$O$7,2,FALSE)</f>
        <v>Regular</v>
      </c>
      <c r="S4164" s="56" t="str">
        <f>HLOOKUP(Coffee_data[[#This Row],[ProductId]],Product!$B$4:$O$7,3,FALSE)</f>
        <v>Espresso</v>
      </c>
      <c r="T4164" s="56" t="str">
        <f>HLOOKUP(Coffee_data[[#This Row],[ProductId]],Product!$B$4:$O$7,4,FALSE)</f>
        <v>Regular Espresso</v>
      </c>
    </row>
    <row r="4165" spans="1:20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181</v>
      </c>
      <c r="J4165">
        <v>370</v>
      </c>
      <c r="K4165">
        <v>620</v>
      </c>
      <c r="L4165">
        <v>315</v>
      </c>
      <c r="M4165">
        <v>2</v>
      </c>
      <c r="N4165" s="2">
        <v>42338</v>
      </c>
      <c r="O4165" s="19" t="str">
        <f>VLOOKUP(Coffee_data[[#This Row],[Area Code]],Location!$B$1:$E$157,2,FALSE)</f>
        <v>New York</v>
      </c>
      <c r="P4165" s="19" t="str">
        <f>VLOOKUP(Coffee_data[[#This Row],[Area Code]],Location!$B$1:$E$157,3,FALSE)</f>
        <v>East</v>
      </c>
      <c r="Q4165" s="19" t="str">
        <f>VLOOKUP(Coffee_data[[#This Row],[Area Code]],Location!$B$1:$E$157,4,FALSE)</f>
        <v>Major Market</v>
      </c>
      <c r="R4165" s="56" t="str">
        <f>HLOOKUP(Coffee_data[[#This Row],[ProductId]],Product!$B$4:$O$7,2,FALSE)</f>
        <v>Regular</v>
      </c>
      <c r="S4165" s="56" t="str">
        <f>HLOOKUP(Coffee_data[[#This Row],[ProductId]],Product!$B$4:$O$7,3,FALSE)</f>
        <v>Coffee</v>
      </c>
      <c r="T4165" s="56" t="str">
        <f>HLOOKUP(Coffee_data[[#This Row],[ProductId]],Product!$B$4:$O$7,4,FALSE)</f>
        <v>Columbian</v>
      </c>
    </row>
    <row r="4166" spans="1:20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182</v>
      </c>
      <c r="L4166">
        <v>985</v>
      </c>
      <c r="M4166">
        <v>8</v>
      </c>
      <c r="N4166" s="2">
        <v>42338</v>
      </c>
      <c r="O4166" s="19" t="str">
        <f>VLOOKUP(Coffee_data[[#This Row],[Area Code]],Location!$B$1:$E$157,2,FALSE)</f>
        <v>Louisiana</v>
      </c>
      <c r="P4166" s="19" t="str">
        <f>VLOOKUP(Coffee_data[[#This Row],[Area Code]],Location!$B$1:$E$157,3,FALSE)</f>
        <v>South</v>
      </c>
      <c r="Q4166" s="19" t="str">
        <f>VLOOKUP(Coffee_data[[#This Row],[Area Code]],Location!$B$1:$E$157,4,FALSE)</f>
        <v>Small Market</v>
      </c>
      <c r="R4166" s="56" t="str">
        <f>HLOOKUP(Coffee_data[[#This Row],[ProductId]],Product!$B$4:$O$7,2,FALSE)</f>
        <v>Decaf</v>
      </c>
      <c r="S4166" s="56" t="str">
        <f>HLOOKUP(Coffee_data[[#This Row],[ProductId]],Product!$B$4:$O$7,3,FALSE)</f>
        <v>Herbal Tea</v>
      </c>
      <c r="T4166" s="56" t="str">
        <f>HLOOKUP(Coffee_data[[#This Row],[ProductId]],Product!$B$4:$O$7,4,FALSE)</f>
        <v>Chamomile</v>
      </c>
    </row>
    <row r="4167" spans="1:20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149</v>
      </c>
      <c r="L4167">
        <v>318</v>
      </c>
      <c r="M4167">
        <v>9</v>
      </c>
      <c r="N4167" s="2">
        <v>42338</v>
      </c>
      <c r="O4167" s="19" t="str">
        <f>VLOOKUP(Coffee_data[[#This Row],[Area Code]],Location!$B$1:$E$157,2,FALSE)</f>
        <v>Louisiana</v>
      </c>
      <c r="P4167" s="19" t="str">
        <f>VLOOKUP(Coffee_data[[#This Row],[Area Code]],Location!$B$1:$E$157,3,FALSE)</f>
        <v>South</v>
      </c>
      <c r="Q4167" s="19" t="str">
        <f>VLOOKUP(Coffee_data[[#This Row],[Area Code]],Location!$B$1:$E$157,4,FALSE)</f>
        <v>Small Market</v>
      </c>
      <c r="R4167" s="56" t="str">
        <f>HLOOKUP(Coffee_data[[#This Row],[ProductId]],Product!$B$4:$O$7,2,FALSE)</f>
        <v>Decaf</v>
      </c>
      <c r="S4167" s="56" t="str">
        <f>HLOOKUP(Coffee_data[[#This Row],[ProductId]],Product!$B$4:$O$7,3,FALSE)</f>
        <v>Herbal Tea</v>
      </c>
      <c r="T4167" s="56" t="str">
        <f>HLOOKUP(Coffee_data[[#This Row],[ProductId]],Product!$B$4:$O$7,4,FALSE)</f>
        <v>Lemon</v>
      </c>
    </row>
    <row r="4168" spans="1:20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142</v>
      </c>
      <c r="L4168">
        <v>985</v>
      </c>
      <c r="M4168">
        <v>2</v>
      </c>
      <c r="N4168" s="2">
        <v>42338</v>
      </c>
      <c r="O4168" s="19" t="str">
        <f>VLOOKUP(Coffee_data[[#This Row],[Area Code]],Location!$B$1:$E$157,2,FALSE)</f>
        <v>Louisiana</v>
      </c>
      <c r="P4168" s="19" t="str">
        <f>VLOOKUP(Coffee_data[[#This Row],[Area Code]],Location!$B$1:$E$157,3,FALSE)</f>
        <v>South</v>
      </c>
      <c r="Q4168" s="19" t="str">
        <f>VLOOKUP(Coffee_data[[#This Row],[Area Code]],Location!$B$1:$E$157,4,FALSE)</f>
        <v>Small Market</v>
      </c>
      <c r="R4168" s="56" t="str">
        <f>HLOOKUP(Coffee_data[[#This Row],[ProductId]],Product!$B$4:$O$7,2,FALSE)</f>
        <v>Regular</v>
      </c>
      <c r="S4168" s="56" t="str">
        <f>HLOOKUP(Coffee_data[[#This Row],[ProductId]],Product!$B$4:$O$7,3,FALSE)</f>
        <v>Coffee</v>
      </c>
      <c r="T4168" s="56" t="str">
        <f>HLOOKUP(Coffee_data[[#This Row],[ProductId]],Product!$B$4:$O$7,4,FALSE)</f>
        <v>Columbian</v>
      </c>
    </row>
    <row r="4169" spans="1:20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42338</v>
      </c>
      <c r="O4169" s="19" t="str">
        <f>VLOOKUP(Coffee_data[[#This Row],[Area Code]],Location!$B$1:$E$157,2,FALSE)</f>
        <v>Louisiana</v>
      </c>
      <c r="P4169" s="19" t="str">
        <f>VLOOKUP(Coffee_data[[#This Row],[Area Code]],Location!$B$1:$E$157,3,FALSE)</f>
        <v>South</v>
      </c>
      <c r="Q4169" s="19" t="str">
        <f>VLOOKUP(Coffee_data[[#This Row],[Area Code]],Location!$B$1:$E$157,4,FALSE)</f>
        <v>Small Market</v>
      </c>
      <c r="R4169" s="56" t="str">
        <f>HLOOKUP(Coffee_data[[#This Row],[ProductId]],Product!$B$4:$O$7,2,FALSE)</f>
        <v>Decaf</v>
      </c>
      <c r="S4169" s="56" t="str">
        <f>HLOOKUP(Coffee_data[[#This Row],[ProductId]],Product!$B$4:$O$7,3,FALSE)</f>
        <v>Coffee</v>
      </c>
      <c r="T4169" s="56" t="str">
        <f>HLOOKUP(Coffee_data[[#This Row],[ProductId]],Product!$B$4:$O$7,4,FALSE)</f>
        <v>Decaf Irish Cream</v>
      </c>
    </row>
    <row r="4170" spans="1:20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42338</v>
      </c>
      <c r="O4170" s="19" t="str">
        <f>VLOOKUP(Coffee_data[[#This Row],[Area Code]],Location!$B$1:$E$157,2,FALSE)</f>
        <v>Louisiana</v>
      </c>
      <c r="P4170" s="19" t="str">
        <f>VLOOKUP(Coffee_data[[#This Row],[Area Code]],Location!$B$1:$E$157,3,FALSE)</f>
        <v>South</v>
      </c>
      <c r="Q4170" s="19" t="str">
        <f>VLOOKUP(Coffee_data[[#This Row],[Area Code]],Location!$B$1:$E$157,4,FALSE)</f>
        <v>Small Market</v>
      </c>
      <c r="R4170" s="56" t="str">
        <f>HLOOKUP(Coffee_data[[#This Row],[ProductId]],Product!$B$4:$O$7,2,FALSE)</f>
        <v>Regular</v>
      </c>
      <c r="S4170" s="56" t="str">
        <f>HLOOKUP(Coffee_data[[#This Row],[ProductId]],Product!$B$4:$O$7,3,FALSE)</f>
        <v>Espresso</v>
      </c>
      <c r="T4170" s="56" t="str">
        <f>HLOOKUP(Coffee_data[[#This Row],[ProductId]],Product!$B$4:$O$7,4,FALSE)</f>
        <v>Caffe Latte</v>
      </c>
    </row>
    <row r="4171" spans="1:20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42338</v>
      </c>
      <c r="O4171" s="19" t="str">
        <f>VLOOKUP(Coffee_data[[#This Row],[Area Code]],Location!$B$1:$E$157,2,FALSE)</f>
        <v>Louisiana</v>
      </c>
      <c r="P4171" s="19" t="str">
        <f>VLOOKUP(Coffee_data[[#This Row],[Area Code]],Location!$B$1:$E$157,3,FALSE)</f>
        <v>South</v>
      </c>
      <c r="Q4171" s="19" t="str">
        <f>VLOOKUP(Coffee_data[[#This Row],[Area Code]],Location!$B$1:$E$157,4,FALSE)</f>
        <v>Small Market</v>
      </c>
      <c r="R4171" s="56" t="str">
        <f>HLOOKUP(Coffee_data[[#This Row],[ProductId]],Product!$B$4:$O$7,2,FALSE)</f>
        <v>Regular</v>
      </c>
      <c r="S4171" s="56" t="str">
        <f>HLOOKUP(Coffee_data[[#This Row],[ProductId]],Product!$B$4:$O$7,3,FALSE)</f>
        <v>Espresso</v>
      </c>
      <c r="T4171" s="56" t="str">
        <f>HLOOKUP(Coffee_data[[#This Row],[ProductId]],Product!$B$4:$O$7,4,FALSE)</f>
        <v>Caffe Mocha</v>
      </c>
    </row>
    <row r="4172" spans="1:20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24</v>
      </c>
      <c r="J4172">
        <v>50</v>
      </c>
      <c r="K4172">
        <v>80</v>
      </c>
      <c r="L4172">
        <v>318</v>
      </c>
      <c r="M4172">
        <v>6</v>
      </c>
      <c r="N4172" s="2">
        <v>42338</v>
      </c>
      <c r="O4172" s="19" t="str">
        <f>VLOOKUP(Coffee_data[[#This Row],[Area Code]],Location!$B$1:$E$157,2,FALSE)</f>
        <v>Louisiana</v>
      </c>
      <c r="P4172" s="19" t="str">
        <f>VLOOKUP(Coffee_data[[#This Row],[Area Code]],Location!$B$1:$E$157,3,FALSE)</f>
        <v>South</v>
      </c>
      <c r="Q4172" s="19" t="str">
        <f>VLOOKUP(Coffee_data[[#This Row],[Area Code]],Location!$B$1:$E$157,4,FALSE)</f>
        <v>Small Market</v>
      </c>
      <c r="R4172" s="56" t="str">
        <f>HLOOKUP(Coffee_data[[#This Row],[ProductId]],Product!$B$4:$O$7,2,FALSE)</f>
        <v>Decaf</v>
      </c>
      <c r="S4172" s="56" t="str">
        <f>HLOOKUP(Coffee_data[[#This Row],[ProductId]],Product!$B$4:$O$7,3,FALSE)</f>
        <v>Espresso</v>
      </c>
      <c r="T4172" s="56" t="str">
        <f>HLOOKUP(Coffee_data[[#This Row],[ProductId]],Product!$B$4:$O$7,4,FALSE)</f>
        <v>Decaf Espresso</v>
      </c>
    </row>
    <row r="4173" spans="1:20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22</v>
      </c>
      <c r="L4173">
        <v>505</v>
      </c>
      <c r="M4173">
        <v>8</v>
      </c>
      <c r="N4173" s="2">
        <v>42338</v>
      </c>
      <c r="O4173" s="19" t="str">
        <f>VLOOKUP(Coffee_data[[#This Row],[Area Code]],Location!$B$1:$E$157,2,FALSE)</f>
        <v>New Mexico</v>
      </c>
      <c r="P4173" s="19" t="str">
        <f>VLOOKUP(Coffee_data[[#This Row],[Area Code]],Location!$B$1:$E$157,3,FALSE)</f>
        <v>South</v>
      </c>
      <c r="Q4173" s="19" t="str">
        <f>VLOOKUP(Coffee_data[[#This Row],[Area Code]],Location!$B$1:$E$157,4,FALSE)</f>
        <v>Small Market</v>
      </c>
      <c r="R4173" s="56" t="str">
        <f>HLOOKUP(Coffee_data[[#This Row],[ProductId]],Product!$B$4:$O$7,2,FALSE)</f>
        <v>Decaf</v>
      </c>
      <c r="S4173" s="56" t="str">
        <f>HLOOKUP(Coffee_data[[#This Row],[ProductId]],Product!$B$4:$O$7,3,FALSE)</f>
        <v>Herbal Tea</v>
      </c>
      <c r="T4173" s="56" t="str">
        <f>HLOOKUP(Coffee_data[[#This Row],[ProductId]],Product!$B$4:$O$7,4,FALSE)</f>
        <v>Chamomile</v>
      </c>
    </row>
    <row r="4174" spans="1:20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69</v>
      </c>
      <c r="L4174">
        <v>505</v>
      </c>
      <c r="M4174">
        <v>9</v>
      </c>
      <c r="N4174" s="2">
        <v>42338</v>
      </c>
      <c r="O4174" s="19" t="str">
        <f>VLOOKUP(Coffee_data[[#This Row],[Area Code]],Location!$B$1:$E$157,2,FALSE)</f>
        <v>New Mexico</v>
      </c>
      <c r="P4174" s="19" t="str">
        <f>VLOOKUP(Coffee_data[[#This Row],[Area Code]],Location!$B$1:$E$157,3,FALSE)</f>
        <v>South</v>
      </c>
      <c r="Q4174" s="19" t="str">
        <f>VLOOKUP(Coffee_data[[#This Row],[Area Code]],Location!$B$1:$E$157,4,FALSE)</f>
        <v>Small Market</v>
      </c>
      <c r="R4174" s="56" t="str">
        <f>HLOOKUP(Coffee_data[[#This Row],[ProductId]],Product!$B$4:$O$7,2,FALSE)</f>
        <v>Decaf</v>
      </c>
      <c r="S4174" s="56" t="str">
        <f>HLOOKUP(Coffee_data[[#This Row],[ProductId]],Product!$B$4:$O$7,3,FALSE)</f>
        <v>Herbal Tea</v>
      </c>
      <c r="T4174" s="56" t="str">
        <f>HLOOKUP(Coffee_data[[#This Row],[ProductId]],Product!$B$4:$O$7,4,FALSE)</f>
        <v>Lemon</v>
      </c>
    </row>
    <row r="4175" spans="1:20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52</v>
      </c>
      <c r="J4175">
        <v>90</v>
      </c>
      <c r="K4175">
        <v>142</v>
      </c>
      <c r="L4175">
        <v>505</v>
      </c>
      <c r="M4175">
        <v>2</v>
      </c>
      <c r="N4175" s="2">
        <v>42338</v>
      </c>
      <c r="O4175" s="19" t="str">
        <f>VLOOKUP(Coffee_data[[#This Row],[Area Code]],Location!$B$1:$E$157,2,FALSE)</f>
        <v>New Mexico</v>
      </c>
      <c r="P4175" s="19" t="str">
        <f>VLOOKUP(Coffee_data[[#This Row],[Area Code]],Location!$B$1:$E$157,3,FALSE)</f>
        <v>South</v>
      </c>
      <c r="Q4175" s="19" t="str">
        <f>VLOOKUP(Coffee_data[[#This Row],[Area Code]],Location!$B$1:$E$157,4,FALSE)</f>
        <v>Small Market</v>
      </c>
      <c r="R4175" s="56" t="str">
        <f>HLOOKUP(Coffee_data[[#This Row],[ProductId]],Product!$B$4:$O$7,2,FALSE)</f>
        <v>Regular</v>
      </c>
      <c r="S4175" s="56" t="str">
        <f>HLOOKUP(Coffee_data[[#This Row],[ProductId]],Product!$B$4:$O$7,3,FALSE)</f>
        <v>Coffee</v>
      </c>
      <c r="T4175" s="56" t="str">
        <f>HLOOKUP(Coffee_data[[#This Row],[ProductId]],Product!$B$4:$O$7,4,FALSE)</f>
        <v>Columbian</v>
      </c>
    </row>
    <row r="4176" spans="1:20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187</v>
      </c>
      <c r="L4176">
        <v>505</v>
      </c>
      <c r="M4176">
        <v>3</v>
      </c>
      <c r="N4176" s="2">
        <v>42338</v>
      </c>
      <c r="O4176" s="19" t="str">
        <f>VLOOKUP(Coffee_data[[#This Row],[Area Code]],Location!$B$1:$E$157,2,FALSE)</f>
        <v>New Mexico</v>
      </c>
      <c r="P4176" s="19" t="str">
        <f>VLOOKUP(Coffee_data[[#This Row],[Area Code]],Location!$B$1:$E$157,3,FALSE)</f>
        <v>South</v>
      </c>
      <c r="Q4176" s="19" t="str">
        <f>VLOOKUP(Coffee_data[[#This Row],[Area Code]],Location!$B$1:$E$157,4,FALSE)</f>
        <v>Small Market</v>
      </c>
      <c r="R4176" s="56" t="str">
        <f>HLOOKUP(Coffee_data[[#This Row],[ProductId]],Product!$B$4:$O$7,2,FALSE)</f>
        <v>Decaf</v>
      </c>
      <c r="S4176" s="56" t="str">
        <f>HLOOKUP(Coffee_data[[#This Row],[ProductId]],Product!$B$4:$O$7,3,FALSE)</f>
        <v>Coffee</v>
      </c>
      <c r="T4176" s="56" t="str">
        <f>HLOOKUP(Coffee_data[[#This Row],[ProductId]],Product!$B$4:$O$7,4,FALSE)</f>
        <v>Decaf Irish Cream</v>
      </c>
    </row>
    <row r="4177" spans="1:20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42338</v>
      </c>
      <c r="O4177" s="19" t="str">
        <f>VLOOKUP(Coffee_data[[#This Row],[Area Code]],Location!$B$1:$E$157,2,FALSE)</f>
        <v>New Mexico</v>
      </c>
      <c r="P4177" s="19" t="str">
        <f>VLOOKUP(Coffee_data[[#This Row],[Area Code]],Location!$B$1:$E$157,3,FALSE)</f>
        <v>South</v>
      </c>
      <c r="Q4177" s="19" t="str">
        <f>VLOOKUP(Coffee_data[[#This Row],[Area Code]],Location!$B$1:$E$157,4,FALSE)</f>
        <v>Small Market</v>
      </c>
      <c r="R4177" s="56" t="str">
        <f>HLOOKUP(Coffee_data[[#This Row],[ProductId]],Product!$B$4:$O$7,2,FALSE)</f>
        <v>Regular</v>
      </c>
      <c r="S4177" s="56" t="str">
        <f>HLOOKUP(Coffee_data[[#This Row],[ProductId]],Product!$B$4:$O$7,3,FALSE)</f>
        <v>Espresso</v>
      </c>
      <c r="T4177" s="56" t="str">
        <f>HLOOKUP(Coffee_data[[#This Row],[ProductId]],Product!$B$4:$O$7,4,FALSE)</f>
        <v>Caffe Latte</v>
      </c>
    </row>
    <row r="4178" spans="1:20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85</v>
      </c>
      <c r="L4178">
        <v>505</v>
      </c>
      <c r="M4178">
        <v>5</v>
      </c>
      <c r="N4178" s="2">
        <v>42338</v>
      </c>
      <c r="O4178" s="19" t="str">
        <f>VLOOKUP(Coffee_data[[#This Row],[Area Code]],Location!$B$1:$E$157,2,FALSE)</f>
        <v>New Mexico</v>
      </c>
      <c r="P4178" s="19" t="str">
        <f>VLOOKUP(Coffee_data[[#This Row],[Area Code]],Location!$B$1:$E$157,3,FALSE)</f>
        <v>South</v>
      </c>
      <c r="Q4178" s="19" t="str">
        <f>VLOOKUP(Coffee_data[[#This Row],[Area Code]],Location!$B$1:$E$157,4,FALSE)</f>
        <v>Small Market</v>
      </c>
      <c r="R4178" s="56" t="str">
        <f>HLOOKUP(Coffee_data[[#This Row],[ProductId]],Product!$B$4:$O$7,2,FALSE)</f>
        <v>Regular</v>
      </c>
      <c r="S4178" s="56" t="str">
        <f>HLOOKUP(Coffee_data[[#This Row],[ProductId]],Product!$B$4:$O$7,3,FALSE)</f>
        <v>Espresso</v>
      </c>
      <c r="T4178" s="56" t="str">
        <f>HLOOKUP(Coffee_data[[#This Row],[ProductId]],Product!$B$4:$O$7,4,FALSE)</f>
        <v>Caffe Mocha</v>
      </c>
    </row>
    <row r="4179" spans="1:20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36</v>
      </c>
      <c r="J4179">
        <v>30</v>
      </c>
      <c r="K4179">
        <v>60</v>
      </c>
      <c r="L4179">
        <v>505</v>
      </c>
      <c r="M4179">
        <v>6</v>
      </c>
      <c r="N4179" s="2">
        <v>42338</v>
      </c>
      <c r="O4179" s="19" t="str">
        <f>VLOOKUP(Coffee_data[[#This Row],[Area Code]],Location!$B$1:$E$157,2,FALSE)</f>
        <v>New Mexico</v>
      </c>
      <c r="P4179" s="19" t="str">
        <f>VLOOKUP(Coffee_data[[#This Row],[Area Code]],Location!$B$1:$E$157,3,FALSE)</f>
        <v>South</v>
      </c>
      <c r="Q4179" s="19" t="str">
        <f>VLOOKUP(Coffee_data[[#This Row],[Area Code]],Location!$B$1:$E$157,4,FALSE)</f>
        <v>Small Market</v>
      </c>
      <c r="R4179" s="56" t="str">
        <f>HLOOKUP(Coffee_data[[#This Row],[ProductId]],Product!$B$4:$O$7,2,FALSE)</f>
        <v>Decaf</v>
      </c>
      <c r="S4179" s="56" t="str">
        <f>HLOOKUP(Coffee_data[[#This Row],[ProductId]],Product!$B$4:$O$7,3,FALSE)</f>
        <v>Espresso</v>
      </c>
      <c r="T4179" s="56" t="str">
        <f>HLOOKUP(Coffee_data[[#This Row],[ProductId]],Product!$B$4:$O$7,4,FALSE)</f>
        <v>Decaf Espresso</v>
      </c>
    </row>
    <row r="4180" spans="1:20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138</v>
      </c>
      <c r="L4180">
        <v>405</v>
      </c>
      <c r="M4180">
        <v>8</v>
      </c>
      <c r="N4180" s="2">
        <v>42338</v>
      </c>
      <c r="O4180" s="19" t="str">
        <f>VLOOKUP(Coffee_data[[#This Row],[Area Code]],Location!$B$1:$E$157,2,FALSE)</f>
        <v>Oklahoma</v>
      </c>
      <c r="P4180" s="19" t="str">
        <f>VLOOKUP(Coffee_data[[#This Row],[Area Code]],Location!$B$1:$E$157,3,FALSE)</f>
        <v>South</v>
      </c>
      <c r="Q4180" s="19" t="str">
        <f>VLOOKUP(Coffee_data[[#This Row],[Area Code]],Location!$B$1:$E$157,4,FALSE)</f>
        <v>Small Market</v>
      </c>
      <c r="R4180" s="56" t="str">
        <f>HLOOKUP(Coffee_data[[#This Row],[ProductId]],Product!$B$4:$O$7,2,FALSE)</f>
        <v>Decaf</v>
      </c>
      <c r="S4180" s="56" t="str">
        <f>HLOOKUP(Coffee_data[[#This Row],[ProductId]],Product!$B$4:$O$7,3,FALSE)</f>
        <v>Herbal Tea</v>
      </c>
      <c r="T4180" s="56" t="str">
        <f>HLOOKUP(Coffee_data[[#This Row],[ProductId]],Product!$B$4:$O$7,4,FALSE)</f>
        <v>Chamomile</v>
      </c>
    </row>
    <row r="4181" spans="1:20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81</v>
      </c>
      <c r="J4181">
        <v>140</v>
      </c>
      <c r="K4181">
        <v>230</v>
      </c>
      <c r="L4181">
        <v>580</v>
      </c>
      <c r="M4181">
        <v>9</v>
      </c>
      <c r="N4181" s="2">
        <v>42338</v>
      </c>
      <c r="O4181" s="19" t="str">
        <f>VLOOKUP(Coffee_data[[#This Row],[Area Code]],Location!$B$1:$E$157,2,FALSE)</f>
        <v>Oklahoma</v>
      </c>
      <c r="P4181" s="19" t="str">
        <f>VLOOKUP(Coffee_data[[#This Row],[Area Code]],Location!$B$1:$E$157,3,FALSE)</f>
        <v>South</v>
      </c>
      <c r="Q4181" s="19" t="str">
        <f>VLOOKUP(Coffee_data[[#This Row],[Area Code]],Location!$B$1:$E$157,4,FALSE)</f>
        <v>Small Market</v>
      </c>
      <c r="R4181" s="56" t="str">
        <f>HLOOKUP(Coffee_data[[#This Row],[ProductId]],Product!$B$4:$O$7,2,FALSE)</f>
        <v>Decaf</v>
      </c>
      <c r="S4181" s="56" t="str">
        <f>HLOOKUP(Coffee_data[[#This Row],[ProductId]],Product!$B$4:$O$7,3,FALSE)</f>
        <v>Herbal Tea</v>
      </c>
      <c r="T4181" s="56" t="str">
        <f>HLOOKUP(Coffee_data[[#This Row],[ProductId]],Product!$B$4:$O$7,4,FALSE)</f>
        <v>Lemon</v>
      </c>
    </row>
    <row r="4182" spans="1:20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88</v>
      </c>
      <c r="J4182">
        <v>130</v>
      </c>
      <c r="K4182">
        <v>220</v>
      </c>
      <c r="L4182">
        <v>580</v>
      </c>
      <c r="M4182">
        <v>2</v>
      </c>
      <c r="N4182" s="2">
        <v>42338</v>
      </c>
      <c r="O4182" s="19" t="str">
        <f>VLOOKUP(Coffee_data[[#This Row],[Area Code]],Location!$B$1:$E$157,2,FALSE)</f>
        <v>Oklahoma</v>
      </c>
      <c r="P4182" s="19" t="str">
        <f>VLOOKUP(Coffee_data[[#This Row],[Area Code]],Location!$B$1:$E$157,3,FALSE)</f>
        <v>South</v>
      </c>
      <c r="Q4182" s="19" t="str">
        <f>VLOOKUP(Coffee_data[[#This Row],[Area Code]],Location!$B$1:$E$157,4,FALSE)</f>
        <v>Small Market</v>
      </c>
      <c r="R4182" s="56" t="str">
        <f>HLOOKUP(Coffee_data[[#This Row],[ProductId]],Product!$B$4:$O$7,2,FALSE)</f>
        <v>Regular</v>
      </c>
      <c r="S4182" s="56" t="str">
        <f>HLOOKUP(Coffee_data[[#This Row],[ProductId]],Product!$B$4:$O$7,3,FALSE)</f>
        <v>Coffee</v>
      </c>
      <c r="T4182" s="56" t="str">
        <f>HLOOKUP(Coffee_data[[#This Row],[ProductId]],Product!$B$4:$O$7,4,FALSE)</f>
        <v>Columbian</v>
      </c>
    </row>
    <row r="4183" spans="1:20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33</v>
      </c>
      <c r="J4183">
        <v>60</v>
      </c>
      <c r="K4183">
        <v>87</v>
      </c>
      <c r="L4183">
        <v>918</v>
      </c>
      <c r="M4183">
        <v>3</v>
      </c>
      <c r="N4183" s="2">
        <v>42338</v>
      </c>
      <c r="O4183" s="19" t="str">
        <f>VLOOKUP(Coffee_data[[#This Row],[Area Code]],Location!$B$1:$E$157,2,FALSE)</f>
        <v>Oklahoma</v>
      </c>
      <c r="P4183" s="19" t="str">
        <f>VLOOKUP(Coffee_data[[#This Row],[Area Code]],Location!$B$1:$E$157,3,FALSE)</f>
        <v>South</v>
      </c>
      <c r="Q4183" s="19" t="str">
        <f>VLOOKUP(Coffee_data[[#This Row],[Area Code]],Location!$B$1:$E$157,4,FALSE)</f>
        <v>Small Market</v>
      </c>
      <c r="R4183" s="56" t="str">
        <f>HLOOKUP(Coffee_data[[#This Row],[ProductId]],Product!$B$4:$O$7,2,FALSE)</f>
        <v>Decaf</v>
      </c>
      <c r="S4183" s="56" t="str">
        <f>HLOOKUP(Coffee_data[[#This Row],[ProductId]],Product!$B$4:$O$7,3,FALSE)</f>
        <v>Coffee</v>
      </c>
      <c r="T4183" s="56" t="str">
        <f>HLOOKUP(Coffee_data[[#This Row],[ProductId]],Product!$B$4:$O$7,4,FALSE)</f>
        <v>Decaf Irish Cream</v>
      </c>
    </row>
    <row r="4184" spans="1:20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42338</v>
      </c>
      <c r="O4184" s="19" t="str">
        <f>VLOOKUP(Coffee_data[[#This Row],[Area Code]],Location!$B$1:$E$157,2,FALSE)</f>
        <v>Oklahoma</v>
      </c>
      <c r="P4184" s="19" t="str">
        <f>VLOOKUP(Coffee_data[[#This Row],[Area Code]],Location!$B$1:$E$157,3,FALSE)</f>
        <v>South</v>
      </c>
      <c r="Q4184" s="19" t="str">
        <f>VLOOKUP(Coffee_data[[#This Row],[Area Code]],Location!$B$1:$E$157,4,FALSE)</f>
        <v>Small Market</v>
      </c>
      <c r="R4184" s="56" t="str">
        <f>HLOOKUP(Coffee_data[[#This Row],[ProductId]],Product!$B$4:$O$7,2,FALSE)</f>
        <v>Regular</v>
      </c>
      <c r="S4184" s="56" t="str">
        <f>HLOOKUP(Coffee_data[[#This Row],[ProductId]],Product!$B$4:$O$7,3,FALSE)</f>
        <v>Espresso</v>
      </c>
      <c r="T4184" s="56" t="str">
        <f>HLOOKUP(Coffee_data[[#This Row],[ProductId]],Product!$B$4:$O$7,4,FALSE)</f>
        <v>Caffe Latte</v>
      </c>
    </row>
    <row r="4185" spans="1:20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45</v>
      </c>
      <c r="L4185">
        <v>580</v>
      </c>
      <c r="M4185">
        <v>5</v>
      </c>
      <c r="N4185" s="2">
        <v>42338</v>
      </c>
      <c r="O4185" s="19" t="str">
        <f>VLOOKUP(Coffee_data[[#This Row],[Area Code]],Location!$B$1:$E$157,2,FALSE)</f>
        <v>Oklahoma</v>
      </c>
      <c r="P4185" s="19" t="str">
        <f>VLOOKUP(Coffee_data[[#This Row],[Area Code]],Location!$B$1:$E$157,3,FALSE)</f>
        <v>South</v>
      </c>
      <c r="Q4185" s="19" t="str">
        <f>VLOOKUP(Coffee_data[[#This Row],[Area Code]],Location!$B$1:$E$157,4,FALSE)</f>
        <v>Small Market</v>
      </c>
      <c r="R4185" s="56" t="str">
        <f>HLOOKUP(Coffee_data[[#This Row],[ProductId]],Product!$B$4:$O$7,2,FALSE)</f>
        <v>Regular</v>
      </c>
      <c r="S4185" s="56" t="str">
        <f>HLOOKUP(Coffee_data[[#This Row],[ProductId]],Product!$B$4:$O$7,3,FALSE)</f>
        <v>Espresso</v>
      </c>
      <c r="T4185" s="56" t="str">
        <f>HLOOKUP(Coffee_data[[#This Row],[ProductId]],Product!$B$4:$O$7,4,FALSE)</f>
        <v>Caffe Mocha</v>
      </c>
    </row>
    <row r="4186" spans="1:20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176</v>
      </c>
      <c r="L4186">
        <v>918</v>
      </c>
      <c r="M4186">
        <v>6</v>
      </c>
      <c r="N4186" s="2">
        <v>42338</v>
      </c>
      <c r="O4186" s="19" t="str">
        <f>VLOOKUP(Coffee_data[[#This Row],[Area Code]],Location!$B$1:$E$157,2,FALSE)</f>
        <v>Oklahoma</v>
      </c>
      <c r="P4186" s="19" t="str">
        <f>VLOOKUP(Coffee_data[[#This Row],[Area Code]],Location!$B$1:$E$157,3,FALSE)</f>
        <v>South</v>
      </c>
      <c r="Q4186" s="19" t="str">
        <f>VLOOKUP(Coffee_data[[#This Row],[Area Code]],Location!$B$1:$E$157,4,FALSE)</f>
        <v>Small Market</v>
      </c>
      <c r="R4186" s="56" t="str">
        <f>HLOOKUP(Coffee_data[[#This Row],[ProductId]],Product!$B$4:$O$7,2,FALSE)</f>
        <v>Decaf</v>
      </c>
      <c r="S4186" s="56" t="str">
        <f>HLOOKUP(Coffee_data[[#This Row],[ProductId]],Product!$B$4:$O$7,3,FALSE)</f>
        <v>Espresso</v>
      </c>
      <c r="T4186" s="56" t="str">
        <f>HLOOKUP(Coffee_data[[#This Row],[ProductId]],Product!$B$4:$O$7,4,FALSE)</f>
        <v>Decaf Espresso</v>
      </c>
    </row>
    <row r="4187" spans="1:20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58</v>
      </c>
      <c r="J4187">
        <v>60</v>
      </c>
      <c r="K4187">
        <v>118</v>
      </c>
      <c r="L4187">
        <v>325</v>
      </c>
      <c r="M4187">
        <v>8</v>
      </c>
      <c r="N4187" s="2">
        <v>42338</v>
      </c>
      <c r="O4187" s="19" t="str">
        <f>VLOOKUP(Coffee_data[[#This Row],[Area Code]],Location!$B$1:$E$157,2,FALSE)</f>
        <v>Texas</v>
      </c>
      <c r="P4187" s="19" t="str">
        <f>VLOOKUP(Coffee_data[[#This Row],[Area Code]],Location!$B$1:$E$157,3,FALSE)</f>
        <v>South</v>
      </c>
      <c r="Q4187" s="19" t="str">
        <f>VLOOKUP(Coffee_data[[#This Row],[Area Code]],Location!$B$1:$E$157,4,FALSE)</f>
        <v>Major Market</v>
      </c>
      <c r="R4187" s="56" t="str">
        <f>HLOOKUP(Coffee_data[[#This Row],[ProductId]],Product!$B$4:$O$7,2,FALSE)</f>
        <v>Decaf</v>
      </c>
      <c r="S4187" s="56" t="str">
        <f>HLOOKUP(Coffee_data[[#This Row],[ProductId]],Product!$B$4:$O$7,3,FALSE)</f>
        <v>Herbal Tea</v>
      </c>
      <c r="T4187" s="56" t="str">
        <f>HLOOKUP(Coffee_data[[#This Row],[ProductId]],Product!$B$4:$O$7,4,FALSE)</f>
        <v>Chamomile</v>
      </c>
    </row>
    <row r="4188" spans="1:20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21</v>
      </c>
      <c r="J4188">
        <v>60</v>
      </c>
      <c r="K4188">
        <v>81</v>
      </c>
      <c r="L4188">
        <v>430</v>
      </c>
      <c r="M4188">
        <v>9</v>
      </c>
      <c r="N4188" s="2">
        <v>42338</v>
      </c>
      <c r="O4188" s="19" t="str">
        <f>VLOOKUP(Coffee_data[[#This Row],[Area Code]],Location!$B$1:$E$157,2,FALSE)</f>
        <v>Texas</v>
      </c>
      <c r="P4188" s="19" t="str">
        <f>VLOOKUP(Coffee_data[[#This Row],[Area Code]],Location!$B$1:$E$157,3,FALSE)</f>
        <v>South</v>
      </c>
      <c r="Q4188" s="19" t="str">
        <f>VLOOKUP(Coffee_data[[#This Row],[Area Code]],Location!$B$1:$E$157,4,FALSE)</f>
        <v>Major Market</v>
      </c>
      <c r="R4188" s="56" t="str">
        <f>HLOOKUP(Coffee_data[[#This Row],[ProductId]],Product!$B$4:$O$7,2,FALSE)</f>
        <v>Decaf</v>
      </c>
      <c r="S4188" s="56" t="str">
        <f>HLOOKUP(Coffee_data[[#This Row],[ProductId]],Product!$B$4:$O$7,3,FALSE)</f>
        <v>Herbal Tea</v>
      </c>
      <c r="T4188" s="56" t="str">
        <f>HLOOKUP(Coffee_data[[#This Row],[ProductId]],Product!$B$4:$O$7,4,FALSE)</f>
        <v>Lemon</v>
      </c>
    </row>
    <row r="4189" spans="1:20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235</v>
      </c>
      <c r="J4189">
        <v>340</v>
      </c>
      <c r="K4189">
        <v>620</v>
      </c>
      <c r="L4189">
        <v>409</v>
      </c>
      <c r="M4189">
        <v>2</v>
      </c>
      <c r="N4189" s="2">
        <v>42338</v>
      </c>
      <c r="O4189" s="19" t="str">
        <f>VLOOKUP(Coffee_data[[#This Row],[Area Code]],Location!$B$1:$E$157,2,FALSE)</f>
        <v>Texas</v>
      </c>
      <c r="P4189" s="19" t="str">
        <f>VLOOKUP(Coffee_data[[#This Row],[Area Code]],Location!$B$1:$E$157,3,FALSE)</f>
        <v>South</v>
      </c>
      <c r="Q4189" s="19" t="str">
        <f>VLOOKUP(Coffee_data[[#This Row],[Area Code]],Location!$B$1:$E$157,4,FALSE)</f>
        <v>Major Market</v>
      </c>
      <c r="R4189" s="56" t="str">
        <f>HLOOKUP(Coffee_data[[#This Row],[ProductId]],Product!$B$4:$O$7,2,FALSE)</f>
        <v>Regular</v>
      </c>
      <c r="S4189" s="56" t="str">
        <f>HLOOKUP(Coffee_data[[#This Row],[ProductId]],Product!$B$4:$O$7,3,FALSE)</f>
        <v>Coffee</v>
      </c>
      <c r="T4189" s="56" t="str">
        <f>HLOOKUP(Coffee_data[[#This Row],[ProductId]],Product!$B$4:$O$7,4,FALSE)</f>
        <v>Columbian</v>
      </c>
    </row>
    <row r="4190" spans="1:20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53</v>
      </c>
      <c r="J4190">
        <v>60</v>
      </c>
      <c r="K4190">
        <v>110</v>
      </c>
      <c r="L4190">
        <v>956</v>
      </c>
      <c r="M4190">
        <v>3</v>
      </c>
      <c r="N4190" s="2">
        <v>42338</v>
      </c>
      <c r="O4190" s="19" t="str">
        <f>VLOOKUP(Coffee_data[[#This Row],[Area Code]],Location!$B$1:$E$157,2,FALSE)</f>
        <v>Texas</v>
      </c>
      <c r="P4190" s="19" t="str">
        <f>VLOOKUP(Coffee_data[[#This Row],[Area Code]],Location!$B$1:$E$157,3,FALSE)</f>
        <v>South</v>
      </c>
      <c r="Q4190" s="19" t="str">
        <f>VLOOKUP(Coffee_data[[#This Row],[Area Code]],Location!$B$1:$E$157,4,FALSE)</f>
        <v>Major Market</v>
      </c>
      <c r="R4190" s="56" t="str">
        <f>HLOOKUP(Coffee_data[[#This Row],[ProductId]],Product!$B$4:$O$7,2,FALSE)</f>
        <v>Decaf</v>
      </c>
      <c r="S4190" s="56" t="str">
        <f>HLOOKUP(Coffee_data[[#This Row],[ProductId]],Product!$B$4:$O$7,3,FALSE)</f>
        <v>Coffee</v>
      </c>
      <c r="T4190" s="56" t="str">
        <f>HLOOKUP(Coffee_data[[#This Row],[ProductId]],Product!$B$4:$O$7,4,FALSE)</f>
        <v>Decaf Irish Cream</v>
      </c>
    </row>
    <row r="4191" spans="1:20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54</v>
      </c>
      <c r="J4191">
        <v>70</v>
      </c>
      <c r="K4191">
        <v>124</v>
      </c>
      <c r="L4191">
        <v>361</v>
      </c>
      <c r="M4191">
        <v>4</v>
      </c>
      <c r="N4191" s="2">
        <v>42338</v>
      </c>
      <c r="O4191" s="19" t="str">
        <f>VLOOKUP(Coffee_data[[#This Row],[Area Code]],Location!$B$1:$E$157,2,FALSE)</f>
        <v>Texas</v>
      </c>
      <c r="P4191" s="19" t="str">
        <f>VLOOKUP(Coffee_data[[#This Row],[Area Code]],Location!$B$1:$E$157,3,FALSE)</f>
        <v>South</v>
      </c>
      <c r="Q4191" s="19" t="str">
        <f>VLOOKUP(Coffee_data[[#This Row],[Area Code]],Location!$B$1:$E$157,4,FALSE)</f>
        <v>Major Market</v>
      </c>
      <c r="R4191" s="56" t="str">
        <f>HLOOKUP(Coffee_data[[#This Row],[ProductId]],Product!$B$4:$O$7,2,FALSE)</f>
        <v>Regular</v>
      </c>
      <c r="S4191" s="56" t="str">
        <f>HLOOKUP(Coffee_data[[#This Row],[ProductId]],Product!$B$4:$O$7,3,FALSE)</f>
        <v>Espresso</v>
      </c>
      <c r="T4191" s="56" t="str">
        <f>HLOOKUP(Coffee_data[[#This Row],[ProductId]],Product!$B$4:$O$7,4,FALSE)</f>
        <v>Caffe Latte</v>
      </c>
    </row>
    <row r="4192" spans="1:20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85</v>
      </c>
      <c r="J4192">
        <v>140</v>
      </c>
      <c r="K4192">
        <v>230</v>
      </c>
      <c r="L4192">
        <v>254</v>
      </c>
      <c r="M4192">
        <v>5</v>
      </c>
      <c r="N4192" s="2">
        <v>42338</v>
      </c>
      <c r="O4192" s="19" t="str">
        <f>VLOOKUP(Coffee_data[[#This Row],[Area Code]],Location!$B$1:$E$157,2,FALSE)</f>
        <v>Texas</v>
      </c>
      <c r="P4192" s="19" t="str">
        <f>VLOOKUP(Coffee_data[[#This Row],[Area Code]],Location!$B$1:$E$157,3,FALSE)</f>
        <v>South</v>
      </c>
      <c r="Q4192" s="19" t="str">
        <f>VLOOKUP(Coffee_data[[#This Row],[Area Code]],Location!$B$1:$E$157,4,FALSE)</f>
        <v>Major Market</v>
      </c>
      <c r="R4192" s="56" t="str">
        <f>HLOOKUP(Coffee_data[[#This Row],[ProductId]],Product!$B$4:$O$7,2,FALSE)</f>
        <v>Regular</v>
      </c>
      <c r="S4192" s="56" t="str">
        <f>HLOOKUP(Coffee_data[[#This Row],[ProductId]],Product!$B$4:$O$7,3,FALSE)</f>
        <v>Espresso</v>
      </c>
      <c r="T4192" s="56" t="str">
        <f>HLOOKUP(Coffee_data[[#This Row],[ProductId]],Product!$B$4:$O$7,4,FALSE)</f>
        <v>Caffe Mocha</v>
      </c>
    </row>
    <row r="4193" spans="1:20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42338</v>
      </c>
      <c r="O4193" s="19" t="str">
        <f>VLOOKUP(Coffee_data[[#This Row],[Area Code]],Location!$B$1:$E$157,2,FALSE)</f>
        <v>Texas</v>
      </c>
      <c r="P4193" s="19" t="str">
        <f>VLOOKUP(Coffee_data[[#This Row],[Area Code]],Location!$B$1:$E$157,3,FALSE)</f>
        <v>South</v>
      </c>
      <c r="Q4193" s="19" t="str">
        <f>VLOOKUP(Coffee_data[[#This Row],[Area Code]],Location!$B$1:$E$157,4,FALSE)</f>
        <v>Major Market</v>
      </c>
      <c r="R4193" s="56" t="str">
        <f>HLOOKUP(Coffee_data[[#This Row],[ProductId]],Product!$B$4:$O$7,2,FALSE)</f>
        <v>Decaf</v>
      </c>
      <c r="S4193" s="56" t="str">
        <f>HLOOKUP(Coffee_data[[#This Row],[ProductId]],Product!$B$4:$O$7,3,FALSE)</f>
        <v>Espresso</v>
      </c>
      <c r="T4193" s="56" t="str">
        <f>HLOOKUP(Coffee_data[[#This Row],[ProductId]],Product!$B$4:$O$7,4,FALSE)</f>
        <v>Decaf Espresso</v>
      </c>
    </row>
    <row r="4194" spans="1:20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19</v>
      </c>
      <c r="J4194">
        <v>50</v>
      </c>
      <c r="K4194">
        <v>69</v>
      </c>
      <c r="L4194">
        <v>435</v>
      </c>
      <c r="M4194">
        <v>11</v>
      </c>
      <c r="N4194" s="2">
        <v>42338</v>
      </c>
      <c r="O4194" s="19" t="str">
        <f>VLOOKUP(Coffee_data[[#This Row],[Area Code]],Location!$B$1:$E$157,2,FALSE)</f>
        <v>Utah</v>
      </c>
      <c r="P4194" s="19" t="str">
        <f>VLOOKUP(Coffee_data[[#This Row],[Area Code]],Location!$B$1:$E$157,3,FALSE)</f>
        <v>West</v>
      </c>
      <c r="Q4194" s="19" t="str">
        <f>VLOOKUP(Coffee_data[[#This Row],[Area Code]],Location!$B$1:$E$157,4,FALSE)</f>
        <v>Small Market</v>
      </c>
      <c r="R4194" s="56" t="str">
        <f>HLOOKUP(Coffee_data[[#This Row],[ProductId]],Product!$B$4:$O$7,2,FALSE)</f>
        <v>Regular</v>
      </c>
      <c r="S4194" s="56" t="str">
        <f>HLOOKUP(Coffee_data[[#This Row],[ProductId]],Product!$B$4:$O$7,3,FALSE)</f>
        <v>Tea</v>
      </c>
      <c r="T4194" s="56" t="str">
        <f>HLOOKUP(Coffee_data[[#This Row],[ProductId]],Product!$B$4:$O$7,4,FALSE)</f>
        <v>Darjeeling</v>
      </c>
    </row>
    <row r="4195" spans="1:20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42338</v>
      </c>
      <c r="O4195" s="19" t="str">
        <f>VLOOKUP(Coffee_data[[#This Row],[Area Code]],Location!$B$1:$E$157,2,FALSE)</f>
        <v>Utah</v>
      </c>
      <c r="P4195" s="19" t="str">
        <f>VLOOKUP(Coffee_data[[#This Row],[Area Code]],Location!$B$1:$E$157,3,FALSE)</f>
        <v>West</v>
      </c>
      <c r="Q4195" s="19" t="str">
        <f>VLOOKUP(Coffee_data[[#This Row],[Area Code]],Location!$B$1:$E$157,4,FALSE)</f>
        <v>Small Market</v>
      </c>
      <c r="R4195" s="56" t="str">
        <f>HLOOKUP(Coffee_data[[#This Row],[ProductId]],Product!$B$4:$O$7,2,FALSE)</f>
        <v>Regular</v>
      </c>
      <c r="S4195" s="56" t="str">
        <f>HLOOKUP(Coffee_data[[#This Row],[ProductId]],Product!$B$4:$O$7,3,FALSE)</f>
        <v>Tea</v>
      </c>
      <c r="T4195" s="56" t="str">
        <f>HLOOKUP(Coffee_data[[#This Row],[ProductId]],Product!$B$4:$O$7,4,FALSE)</f>
        <v>Earl Grey</v>
      </c>
    </row>
    <row r="4196" spans="1:20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17</v>
      </c>
      <c r="L4196">
        <v>435</v>
      </c>
      <c r="M4196">
        <v>13</v>
      </c>
      <c r="N4196" s="2">
        <v>42338</v>
      </c>
      <c r="O4196" s="19" t="str">
        <f>VLOOKUP(Coffee_data[[#This Row],[Area Code]],Location!$B$1:$E$157,2,FALSE)</f>
        <v>Utah</v>
      </c>
      <c r="P4196" s="19" t="str">
        <f>VLOOKUP(Coffee_data[[#This Row],[Area Code]],Location!$B$1:$E$157,3,FALSE)</f>
        <v>West</v>
      </c>
      <c r="Q4196" s="19" t="str">
        <f>VLOOKUP(Coffee_data[[#This Row],[Area Code]],Location!$B$1:$E$157,4,FALSE)</f>
        <v>Small Market</v>
      </c>
      <c r="R4196" s="56" t="str">
        <f>HLOOKUP(Coffee_data[[#This Row],[ProductId]],Product!$B$4:$O$7,2,FALSE)</f>
        <v>Regular</v>
      </c>
      <c r="S4196" s="56" t="str">
        <f>HLOOKUP(Coffee_data[[#This Row],[ProductId]],Product!$B$4:$O$7,3,FALSE)</f>
        <v>Tea</v>
      </c>
      <c r="T4196" s="56" t="str">
        <f>HLOOKUP(Coffee_data[[#This Row],[ProductId]],Product!$B$4:$O$7,4,FALSE)</f>
        <v>Green Tea</v>
      </c>
    </row>
    <row r="4197" spans="1:20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48</v>
      </c>
      <c r="J4197">
        <v>70</v>
      </c>
      <c r="K4197">
        <v>102</v>
      </c>
      <c r="L4197">
        <v>435</v>
      </c>
      <c r="M4197">
        <v>8</v>
      </c>
      <c r="N4197" s="2">
        <v>42338</v>
      </c>
      <c r="O4197" s="19" t="str">
        <f>VLOOKUP(Coffee_data[[#This Row],[Area Code]],Location!$B$1:$E$157,2,FALSE)</f>
        <v>Utah</v>
      </c>
      <c r="P4197" s="19" t="str">
        <f>VLOOKUP(Coffee_data[[#This Row],[Area Code]],Location!$B$1:$E$157,3,FALSE)</f>
        <v>West</v>
      </c>
      <c r="Q4197" s="19" t="str">
        <f>VLOOKUP(Coffee_data[[#This Row],[Area Code]],Location!$B$1:$E$157,4,FALSE)</f>
        <v>Small Market</v>
      </c>
      <c r="R4197" s="56" t="str">
        <f>HLOOKUP(Coffee_data[[#This Row],[ProductId]],Product!$B$4:$O$7,2,FALSE)</f>
        <v>Decaf</v>
      </c>
      <c r="S4197" s="56" t="str">
        <f>HLOOKUP(Coffee_data[[#This Row],[ProductId]],Product!$B$4:$O$7,3,FALSE)</f>
        <v>Herbal Tea</v>
      </c>
      <c r="T4197" s="56" t="str">
        <f>HLOOKUP(Coffee_data[[#This Row],[ProductId]],Product!$B$4:$O$7,4,FALSE)</f>
        <v>Chamomile</v>
      </c>
    </row>
    <row r="4198" spans="1:20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101</v>
      </c>
      <c r="L4198">
        <v>435</v>
      </c>
      <c r="M4198">
        <v>9</v>
      </c>
      <c r="N4198" s="2">
        <v>42338</v>
      </c>
      <c r="O4198" s="19" t="str">
        <f>VLOOKUP(Coffee_data[[#This Row],[Area Code]],Location!$B$1:$E$157,2,FALSE)</f>
        <v>Utah</v>
      </c>
      <c r="P4198" s="19" t="str">
        <f>VLOOKUP(Coffee_data[[#This Row],[Area Code]],Location!$B$1:$E$157,3,FALSE)</f>
        <v>West</v>
      </c>
      <c r="Q4198" s="19" t="str">
        <f>VLOOKUP(Coffee_data[[#This Row],[Area Code]],Location!$B$1:$E$157,4,FALSE)</f>
        <v>Small Market</v>
      </c>
      <c r="R4198" s="56" t="str">
        <f>HLOOKUP(Coffee_data[[#This Row],[ProductId]],Product!$B$4:$O$7,2,FALSE)</f>
        <v>Decaf</v>
      </c>
      <c r="S4198" s="56" t="str">
        <f>HLOOKUP(Coffee_data[[#This Row],[ProductId]],Product!$B$4:$O$7,3,FALSE)</f>
        <v>Herbal Tea</v>
      </c>
      <c r="T4198" s="56" t="str">
        <f>HLOOKUP(Coffee_data[[#This Row],[ProductId]],Product!$B$4:$O$7,4,FALSE)</f>
        <v>Lemon</v>
      </c>
    </row>
    <row r="4199" spans="1:20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150</v>
      </c>
      <c r="L4199">
        <v>435</v>
      </c>
      <c r="M4199">
        <v>10</v>
      </c>
      <c r="N4199" s="2">
        <v>42338</v>
      </c>
      <c r="O4199" s="19" t="str">
        <f>VLOOKUP(Coffee_data[[#This Row],[Area Code]],Location!$B$1:$E$157,2,FALSE)</f>
        <v>Utah</v>
      </c>
      <c r="P4199" s="19" t="str">
        <f>VLOOKUP(Coffee_data[[#This Row],[Area Code]],Location!$B$1:$E$157,3,FALSE)</f>
        <v>West</v>
      </c>
      <c r="Q4199" s="19" t="str">
        <f>VLOOKUP(Coffee_data[[#This Row],[Area Code]],Location!$B$1:$E$157,4,FALSE)</f>
        <v>Small Market</v>
      </c>
      <c r="R4199" s="56" t="str">
        <f>HLOOKUP(Coffee_data[[#This Row],[ProductId]],Product!$B$4:$O$7,2,FALSE)</f>
        <v>Decaf</v>
      </c>
      <c r="S4199" s="56" t="str">
        <f>HLOOKUP(Coffee_data[[#This Row],[ProductId]],Product!$B$4:$O$7,3,FALSE)</f>
        <v>Herbal Tea</v>
      </c>
      <c r="T4199" s="56" t="str">
        <f>HLOOKUP(Coffee_data[[#This Row],[ProductId]],Product!$B$4:$O$7,4,FALSE)</f>
        <v>Mint</v>
      </c>
    </row>
    <row r="4200" spans="1:20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34</v>
      </c>
      <c r="J4200">
        <v>40</v>
      </c>
      <c r="K4200">
        <v>74</v>
      </c>
      <c r="L4200">
        <v>435</v>
      </c>
      <c r="M4200">
        <v>4</v>
      </c>
      <c r="N4200" s="2">
        <v>42338</v>
      </c>
      <c r="O4200" s="19" t="str">
        <f>VLOOKUP(Coffee_data[[#This Row],[Area Code]],Location!$B$1:$E$157,2,FALSE)</f>
        <v>Utah</v>
      </c>
      <c r="P4200" s="19" t="str">
        <f>VLOOKUP(Coffee_data[[#This Row],[Area Code]],Location!$B$1:$E$157,3,FALSE)</f>
        <v>West</v>
      </c>
      <c r="Q4200" s="19" t="str">
        <f>VLOOKUP(Coffee_data[[#This Row],[Area Code]],Location!$B$1:$E$157,4,FALSE)</f>
        <v>Small Market</v>
      </c>
      <c r="R4200" s="56" t="str">
        <f>HLOOKUP(Coffee_data[[#This Row],[ProductId]],Product!$B$4:$O$7,2,FALSE)</f>
        <v>Regular</v>
      </c>
      <c r="S4200" s="56" t="str">
        <f>HLOOKUP(Coffee_data[[#This Row],[ProductId]],Product!$B$4:$O$7,3,FALSE)</f>
        <v>Espresso</v>
      </c>
      <c r="T4200" s="56" t="str">
        <f>HLOOKUP(Coffee_data[[#This Row],[ProductId]],Product!$B$4:$O$7,4,FALSE)</f>
        <v>Caffe Latte</v>
      </c>
    </row>
    <row r="4201" spans="1:20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195</v>
      </c>
      <c r="L4201">
        <v>435</v>
      </c>
      <c r="M4201">
        <v>5</v>
      </c>
      <c r="N4201" s="2">
        <v>42338</v>
      </c>
      <c r="O4201" s="19" t="str">
        <f>VLOOKUP(Coffee_data[[#This Row],[Area Code]],Location!$B$1:$E$157,2,FALSE)</f>
        <v>Utah</v>
      </c>
      <c r="P4201" s="19" t="str">
        <f>VLOOKUP(Coffee_data[[#This Row],[Area Code]],Location!$B$1:$E$157,3,FALSE)</f>
        <v>West</v>
      </c>
      <c r="Q4201" s="19" t="str">
        <f>VLOOKUP(Coffee_data[[#This Row],[Area Code]],Location!$B$1:$E$157,4,FALSE)</f>
        <v>Small Market</v>
      </c>
      <c r="R4201" s="56" t="str">
        <f>HLOOKUP(Coffee_data[[#This Row],[ProductId]],Product!$B$4:$O$7,2,FALSE)</f>
        <v>Regular</v>
      </c>
      <c r="S4201" s="56" t="str">
        <f>HLOOKUP(Coffee_data[[#This Row],[ProductId]],Product!$B$4:$O$7,3,FALSE)</f>
        <v>Espresso</v>
      </c>
      <c r="T4201" s="56" t="str">
        <f>HLOOKUP(Coffee_data[[#This Row],[ProductId]],Product!$B$4:$O$7,4,FALSE)</f>
        <v>Caffe Mocha</v>
      </c>
    </row>
    <row r="4202" spans="1:20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116</v>
      </c>
      <c r="L4202">
        <v>435</v>
      </c>
      <c r="M4202">
        <v>6</v>
      </c>
      <c r="N4202" s="2">
        <v>42338</v>
      </c>
      <c r="O4202" s="19" t="str">
        <f>VLOOKUP(Coffee_data[[#This Row],[Area Code]],Location!$B$1:$E$157,2,FALSE)</f>
        <v>Utah</v>
      </c>
      <c r="P4202" s="19" t="str">
        <f>VLOOKUP(Coffee_data[[#This Row],[Area Code]],Location!$B$1:$E$157,3,FALSE)</f>
        <v>West</v>
      </c>
      <c r="Q4202" s="19" t="str">
        <f>VLOOKUP(Coffee_data[[#This Row],[Area Code]],Location!$B$1:$E$157,4,FALSE)</f>
        <v>Small Market</v>
      </c>
      <c r="R4202" s="56" t="str">
        <f>HLOOKUP(Coffee_data[[#This Row],[ProductId]],Product!$B$4:$O$7,2,FALSE)</f>
        <v>Decaf</v>
      </c>
      <c r="S4202" s="56" t="str">
        <f>HLOOKUP(Coffee_data[[#This Row],[ProductId]],Product!$B$4:$O$7,3,FALSE)</f>
        <v>Espresso</v>
      </c>
      <c r="T4202" s="56" t="str">
        <f>HLOOKUP(Coffee_data[[#This Row],[ProductId]],Product!$B$4:$O$7,4,FALSE)</f>
        <v>Decaf Espresso</v>
      </c>
    </row>
    <row r="4203" spans="1:20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42338</v>
      </c>
      <c r="O4203" s="19" t="str">
        <f>VLOOKUP(Coffee_data[[#This Row],[Area Code]],Location!$B$1:$E$157,2,FALSE)</f>
        <v>Utah</v>
      </c>
      <c r="P4203" s="19" t="str">
        <f>VLOOKUP(Coffee_data[[#This Row],[Area Code]],Location!$B$1:$E$157,3,FALSE)</f>
        <v>West</v>
      </c>
      <c r="Q4203" s="19" t="str">
        <f>VLOOKUP(Coffee_data[[#This Row],[Area Code]],Location!$B$1:$E$157,4,FALSE)</f>
        <v>Small Market</v>
      </c>
      <c r="R4203" s="56" t="str">
        <f>HLOOKUP(Coffee_data[[#This Row],[ProductId]],Product!$B$4:$O$7,2,FALSE)</f>
        <v>Regular</v>
      </c>
      <c r="S4203" s="56" t="str">
        <f>HLOOKUP(Coffee_data[[#This Row],[ProductId]],Product!$B$4:$O$7,3,FALSE)</f>
        <v>Coffee</v>
      </c>
      <c r="T4203" s="56" t="str">
        <f>HLOOKUP(Coffee_data[[#This Row],[ProductId]],Product!$B$4:$O$7,4,FALSE)</f>
        <v>Amaretto</v>
      </c>
    </row>
    <row r="4204" spans="1:20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52</v>
      </c>
      <c r="J4204">
        <v>80</v>
      </c>
      <c r="K4204">
        <v>130</v>
      </c>
      <c r="L4204">
        <v>435</v>
      </c>
      <c r="M4204">
        <v>2</v>
      </c>
      <c r="N4204" s="2">
        <v>42338</v>
      </c>
      <c r="O4204" s="19" t="str">
        <f>VLOOKUP(Coffee_data[[#This Row],[Area Code]],Location!$B$1:$E$157,2,FALSE)</f>
        <v>Utah</v>
      </c>
      <c r="P4204" s="19" t="str">
        <f>VLOOKUP(Coffee_data[[#This Row],[Area Code]],Location!$B$1:$E$157,3,FALSE)</f>
        <v>West</v>
      </c>
      <c r="Q4204" s="19" t="str">
        <f>VLOOKUP(Coffee_data[[#This Row],[Area Code]],Location!$B$1:$E$157,4,FALSE)</f>
        <v>Small Market</v>
      </c>
      <c r="R4204" s="56" t="str">
        <f>HLOOKUP(Coffee_data[[#This Row],[ProductId]],Product!$B$4:$O$7,2,FALSE)</f>
        <v>Regular</v>
      </c>
      <c r="S4204" s="56" t="str">
        <f>HLOOKUP(Coffee_data[[#This Row],[ProductId]],Product!$B$4:$O$7,3,FALSE)</f>
        <v>Coffee</v>
      </c>
      <c r="T4204" s="56" t="str">
        <f>HLOOKUP(Coffee_data[[#This Row],[ProductId]],Product!$B$4:$O$7,4,FALSE)</f>
        <v>Columbian</v>
      </c>
    </row>
    <row r="4205" spans="1:20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42338</v>
      </c>
      <c r="O4205" s="19" t="str">
        <f>VLOOKUP(Coffee_data[[#This Row],[Area Code]],Location!$B$1:$E$157,2,FALSE)</f>
        <v>Utah</v>
      </c>
      <c r="P4205" s="19" t="str">
        <f>VLOOKUP(Coffee_data[[#This Row],[Area Code]],Location!$B$1:$E$157,3,FALSE)</f>
        <v>West</v>
      </c>
      <c r="Q4205" s="19" t="str">
        <f>VLOOKUP(Coffee_data[[#This Row],[Area Code]],Location!$B$1:$E$157,4,FALSE)</f>
        <v>Small Market</v>
      </c>
      <c r="R4205" s="56" t="str">
        <f>HLOOKUP(Coffee_data[[#This Row],[ProductId]],Product!$B$4:$O$7,2,FALSE)</f>
        <v>Decaf</v>
      </c>
      <c r="S4205" s="56" t="str">
        <f>HLOOKUP(Coffee_data[[#This Row],[ProductId]],Product!$B$4:$O$7,3,FALSE)</f>
        <v>Coffee</v>
      </c>
      <c r="T4205" s="56" t="str">
        <f>HLOOKUP(Coffee_data[[#This Row],[ProductId]],Product!$B$4:$O$7,4,FALSE)</f>
        <v>Decaf Irish Cream</v>
      </c>
    </row>
    <row r="4206" spans="1:20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79</v>
      </c>
      <c r="J4206">
        <v>130</v>
      </c>
      <c r="K4206">
        <v>209</v>
      </c>
      <c r="L4206">
        <v>323</v>
      </c>
      <c r="M4206">
        <v>11</v>
      </c>
      <c r="N4206" s="2">
        <v>42338</v>
      </c>
      <c r="O4206" s="19" t="str">
        <f>VLOOKUP(Coffee_data[[#This Row],[Area Code]],Location!$B$1:$E$157,2,FALSE)</f>
        <v>California</v>
      </c>
      <c r="P4206" s="19" t="str">
        <f>VLOOKUP(Coffee_data[[#This Row],[Area Code]],Location!$B$1:$E$157,3,FALSE)</f>
        <v>West</v>
      </c>
      <c r="Q4206" s="19" t="str">
        <f>VLOOKUP(Coffee_data[[#This Row],[Area Code]],Location!$B$1:$E$157,4,FALSE)</f>
        <v>Major Market</v>
      </c>
      <c r="R4206" s="56" t="str">
        <f>HLOOKUP(Coffee_data[[#This Row],[ProductId]],Product!$B$4:$O$7,2,FALSE)</f>
        <v>Regular</v>
      </c>
      <c r="S4206" s="56" t="str">
        <f>HLOOKUP(Coffee_data[[#This Row],[ProductId]],Product!$B$4:$O$7,3,FALSE)</f>
        <v>Tea</v>
      </c>
      <c r="T4206" s="56" t="str">
        <f>HLOOKUP(Coffee_data[[#This Row],[ProductId]],Product!$B$4:$O$7,4,FALSE)</f>
        <v>Darjeeling</v>
      </c>
    </row>
    <row r="4207" spans="1:20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42</v>
      </c>
      <c r="J4207">
        <v>60</v>
      </c>
      <c r="K4207">
        <v>102</v>
      </c>
      <c r="L4207">
        <v>408</v>
      </c>
      <c r="M4207">
        <v>12</v>
      </c>
      <c r="N4207" s="2">
        <v>42338</v>
      </c>
      <c r="O4207" s="19" t="str">
        <f>VLOOKUP(Coffee_data[[#This Row],[Area Code]],Location!$B$1:$E$157,2,FALSE)</f>
        <v>California</v>
      </c>
      <c r="P4207" s="19" t="str">
        <f>VLOOKUP(Coffee_data[[#This Row],[Area Code]],Location!$B$1:$E$157,3,FALSE)</f>
        <v>West</v>
      </c>
      <c r="Q4207" s="19" t="str">
        <f>VLOOKUP(Coffee_data[[#This Row],[Area Code]],Location!$B$1:$E$157,4,FALSE)</f>
        <v>Major Market</v>
      </c>
      <c r="R4207" s="56" t="str">
        <f>HLOOKUP(Coffee_data[[#This Row],[ProductId]],Product!$B$4:$O$7,2,FALSE)</f>
        <v>Regular</v>
      </c>
      <c r="S4207" s="56" t="str">
        <f>HLOOKUP(Coffee_data[[#This Row],[ProductId]],Product!$B$4:$O$7,3,FALSE)</f>
        <v>Tea</v>
      </c>
      <c r="T4207" s="56" t="str">
        <f>HLOOKUP(Coffee_data[[#This Row],[ProductId]],Product!$B$4:$O$7,4,FALSE)</f>
        <v>Earl Grey</v>
      </c>
    </row>
    <row r="4208" spans="1:20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53</v>
      </c>
      <c r="J4208">
        <v>80</v>
      </c>
      <c r="K4208">
        <v>120</v>
      </c>
      <c r="L4208">
        <v>510</v>
      </c>
      <c r="M4208">
        <v>13</v>
      </c>
      <c r="N4208" s="2">
        <v>42338</v>
      </c>
      <c r="O4208" s="19" t="str">
        <f>VLOOKUP(Coffee_data[[#This Row],[Area Code]],Location!$B$1:$E$157,2,FALSE)</f>
        <v>California</v>
      </c>
      <c r="P4208" s="19" t="str">
        <f>VLOOKUP(Coffee_data[[#This Row],[Area Code]],Location!$B$1:$E$157,3,FALSE)</f>
        <v>West</v>
      </c>
      <c r="Q4208" s="19" t="str">
        <f>VLOOKUP(Coffee_data[[#This Row],[Area Code]],Location!$B$1:$E$157,4,FALSE)</f>
        <v>Major Market</v>
      </c>
      <c r="R4208" s="56" t="str">
        <f>HLOOKUP(Coffee_data[[#This Row],[ProductId]],Product!$B$4:$O$7,2,FALSE)</f>
        <v>Regular</v>
      </c>
      <c r="S4208" s="56" t="str">
        <f>HLOOKUP(Coffee_data[[#This Row],[ProductId]],Product!$B$4:$O$7,3,FALSE)</f>
        <v>Tea</v>
      </c>
      <c r="T4208" s="56" t="str">
        <f>HLOOKUP(Coffee_data[[#This Row],[ProductId]],Product!$B$4:$O$7,4,FALSE)</f>
        <v>Green Tea</v>
      </c>
    </row>
    <row r="4209" spans="1:20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72</v>
      </c>
      <c r="J4209">
        <v>110</v>
      </c>
      <c r="K4209">
        <v>182</v>
      </c>
      <c r="L4209">
        <v>916</v>
      </c>
      <c r="M4209">
        <v>8</v>
      </c>
      <c r="N4209" s="2">
        <v>42338</v>
      </c>
      <c r="O4209" s="19" t="str">
        <f>VLOOKUP(Coffee_data[[#This Row],[Area Code]],Location!$B$1:$E$157,2,FALSE)</f>
        <v>California</v>
      </c>
      <c r="P4209" s="19" t="str">
        <f>VLOOKUP(Coffee_data[[#This Row],[Area Code]],Location!$B$1:$E$157,3,FALSE)</f>
        <v>West</v>
      </c>
      <c r="Q4209" s="19" t="str">
        <f>VLOOKUP(Coffee_data[[#This Row],[Area Code]],Location!$B$1:$E$157,4,FALSE)</f>
        <v>Major Market</v>
      </c>
      <c r="R4209" s="56" t="str">
        <f>HLOOKUP(Coffee_data[[#This Row],[ProductId]],Product!$B$4:$O$7,2,FALSE)</f>
        <v>Decaf</v>
      </c>
      <c r="S4209" s="56" t="str">
        <f>HLOOKUP(Coffee_data[[#This Row],[ProductId]],Product!$B$4:$O$7,3,FALSE)</f>
        <v>Herbal Tea</v>
      </c>
      <c r="T4209" s="56" t="str">
        <f>HLOOKUP(Coffee_data[[#This Row],[ProductId]],Product!$B$4:$O$7,4,FALSE)</f>
        <v>Chamomile</v>
      </c>
    </row>
    <row r="4210" spans="1:20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145</v>
      </c>
      <c r="J4210">
        <v>260</v>
      </c>
      <c r="K4210">
        <v>489</v>
      </c>
      <c r="L4210">
        <v>661</v>
      </c>
      <c r="M4210">
        <v>9</v>
      </c>
      <c r="N4210" s="2">
        <v>42338</v>
      </c>
      <c r="O4210" s="19" t="str">
        <f>VLOOKUP(Coffee_data[[#This Row],[Area Code]],Location!$B$1:$E$157,2,FALSE)</f>
        <v>California</v>
      </c>
      <c r="P4210" s="19" t="str">
        <f>VLOOKUP(Coffee_data[[#This Row],[Area Code]],Location!$B$1:$E$157,3,FALSE)</f>
        <v>West</v>
      </c>
      <c r="Q4210" s="19" t="str">
        <f>VLOOKUP(Coffee_data[[#This Row],[Area Code]],Location!$B$1:$E$157,4,FALSE)</f>
        <v>Major Market</v>
      </c>
      <c r="R4210" s="56" t="str">
        <f>HLOOKUP(Coffee_data[[#This Row],[ProductId]],Product!$B$4:$O$7,2,FALSE)</f>
        <v>Decaf</v>
      </c>
      <c r="S4210" s="56" t="str">
        <f>HLOOKUP(Coffee_data[[#This Row],[ProductId]],Product!$B$4:$O$7,3,FALSE)</f>
        <v>Herbal Tea</v>
      </c>
      <c r="T4210" s="56" t="str">
        <f>HLOOKUP(Coffee_data[[#This Row],[ProductId]],Product!$B$4:$O$7,4,FALSE)</f>
        <v>Lemon</v>
      </c>
    </row>
    <row r="4211" spans="1:20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42338</v>
      </c>
      <c r="O4211" s="19" t="str">
        <f>VLOOKUP(Coffee_data[[#This Row],[Area Code]],Location!$B$1:$E$157,2,FALSE)</f>
        <v>California</v>
      </c>
      <c r="P4211" s="19" t="str">
        <f>VLOOKUP(Coffee_data[[#This Row],[Area Code]],Location!$B$1:$E$157,3,FALSE)</f>
        <v>West</v>
      </c>
      <c r="Q4211" s="19" t="str">
        <f>VLOOKUP(Coffee_data[[#This Row],[Area Code]],Location!$B$1:$E$157,4,FALSE)</f>
        <v>Major Market</v>
      </c>
      <c r="R4211" s="56" t="str">
        <f>HLOOKUP(Coffee_data[[#This Row],[ProductId]],Product!$B$4:$O$7,2,FALSE)</f>
        <v>Decaf</v>
      </c>
      <c r="S4211" s="56" t="str">
        <f>HLOOKUP(Coffee_data[[#This Row],[ProductId]],Product!$B$4:$O$7,3,FALSE)</f>
        <v>Herbal Tea</v>
      </c>
      <c r="T4211" s="56" t="str">
        <f>HLOOKUP(Coffee_data[[#This Row],[ProductId]],Product!$B$4:$O$7,4,FALSE)</f>
        <v>Mint</v>
      </c>
    </row>
    <row r="4212" spans="1:20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237</v>
      </c>
      <c r="J4212">
        <v>240</v>
      </c>
      <c r="K4212">
        <v>476</v>
      </c>
      <c r="L4212">
        <v>949</v>
      </c>
      <c r="M4212">
        <v>4</v>
      </c>
      <c r="N4212" s="2">
        <v>42338</v>
      </c>
      <c r="O4212" s="19" t="str">
        <f>VLOOKUP(Coffee_data[[#This Row],[Area Code]],Location!$B$1:$E$157,2,FALSE)</f>
        <v>California</v>
      </c>
      <c r="P4212" s="19" t="str">
        <f>VLOOKUP(Coffee_data[[#This Row],[Area Code]],Location!$B$1:$E$157,3,FALSE)</f>
        <v>West</v>
      </c>
      <c r="Q4212" s="19" t="str">
        <f>VLOOKUP(Coffee_data[[#This Row],[Area Code]],Location!$B$1:$E$157,4,FALSE)</f>
        <v>Major Market</v>
      </c>
      <c r="R4212" s="56" t="str">
        <f>HLOOKUP(Coffee_data[[#This Row],[ProductId]],Product!$B$4:$O$7,2,FALSE)</f>
        <v>Regular</v>
      </c>
      <c r="S4212" s="56" t="str">
        <f>HLOOKUP(Coffee_data[[#This Row],[ProductId]],Product!$B$4:$O$7,3,FALSE)</f>
        <v>Espresso</v>
      </c>
      <c r="T4212" s="56" t="str">
        <f>HLOOKUP(Coffee_data[[#This Row],[ProductId]],Product!$B$4:$O$7,4,FALSE)</f>
        <v>Caffe Latte</v>
      </c>
    </row>
    <row r="4213" spans="1:20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134</v>
      </c>
      <c r="J4213">
        <v>180</v>
      </c>
      <c r="K4213">
        <v>310</v>
      </c>
      <c r="L4213">
        <v>530</v>
      </c>
      <c r="M4213">
        <v>5</v>
      </c>
      <c r="N4213" s="2">
        <v>42338</v>
      </c>
      <c r="O4213" s="19" t="str">
        <f>VLOOKUP(Coffee_data[[#This Row],[Area Code]],Location!$B$1:$E$157,2,FALSE)</f>
        <v>California</v>
      </c>
      <c r="P4213" s="19" t="str">
        <f>VLOOKUP(Coffee_data[[#This Row],[Area Code]],Location!$B$1:$E$157,3,FALSE)</f>
        <v>West</v>
      </c>
      <c r="Q4213" s="19" t="str">
        <f>VLOOKUP(Coffee_data[[#This Row],[Area Code]],Location!$B$1:$E$157,4,FALSE)</f>
        <v>Major Market</v>
      </c>
      <c r="R4213" s="56" t="str">
        <f>HLOOKUP(Coffee_data[[#This Row],[ProductId]],Product!$B$4:$O$7,2,FALSE)</f>
        <v>Regular</v>
      </c>
      <c r="S4213" s="56" t="str">
        <f>HLOOKUP(Coffee_data[[#This Row],[ProductId]],Product!$B$4:$O$7,3,FALSE)</f>
        <v>Espresso</v>
      </c>
      <c r="T4213" s="56" t="str">
        <f>HLOOKUP(Coffee_data[[#This Row],[ProductId]],Product!$B$4:$O$7,4,FALSE)</f>
        <v>Caffe Mocha</v>
      </c>
    </row>
    <row r="4214" spans="1:20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237</v>
      </c>
      <c r="J4214">
        <v>310</v>
      </c>
      <c r="K4214">
        <v>556</v>
      </c>
      <c r="L4214">
        <v>209</v>
      </c>
      <c r="M4214">
        <v>6</v>
      </c>
      <c r="N4214" s="2">
        <v>42338</v>
      </c>
      <c r="O4214" s="19" t="str">
        <f>VLOOKUP(Coffee_data[[#This Row],[Area Code]],Location!$B$1:$E$157,2,FALSE)</f>
        <v>California</v>
      </c>
      <c r="P4214" s="19" t="str">
        <f>VLOOKUP(Coffee_data[[#This Row],[Area Code]],Location!$B$1:$E$157,3,FALSE)</f>
        <v>West</v>
      </c>
      <c r="Q4214" s="19" t="str">
        <f>VLOOKUP(Coffee_data[[#This Row],[Area Code]],Location!$B$1:$E$157,4,FALSE)</f>
        <v>Major Market</v>
      </c>
      <c r="R4214" s="56" t="str">
        <f>HLOOKUP(Coffee_data[[#This Row],[ProductId]],Product!$B$4:$O$7,2,FALSE)</f>
        <v>Decaf</v>
      </c>
      <c r="S4214" s="56" t="str">
        <f>HLOOKUP(Coffee_data[[#This Row],[ProductId]],Product!$B$4:$O$7,3,FALSE)</f>
        <v>Espresso</v>
      </c>
      <c r="T4214" s="56" t="str">
        <f>HLOOKUP(Coffee_data[[#This Row],[ProductId]],Product!$B$4:$O$7,4,FALSE)</f>
        <v>Decaf Espresso</v>
      </c>
    </row>
    <row r="4215" spans="1:20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98</v>
      </c>
      <c r="J4215">
        <v>-30</v>
      </c>
      <c r="K4215">
        <v>119</v>
      </c>
      <c r="L4215">
        <v>209</v>
      </c>
      <c r="M4215">
        <v>1</v>
      </c>
      <c r="N4215" s="2">
        <v>42338</v>
      </c>
      <c r="O4215" s="19" t="str">
        <f>VLOOKUP(Coffee_data[[#This Row],[Area Code]],Location!$B$1:$E$157,2,FALSE)</f>
        <v>California</v>
      </c>
      <c r="P4215" s="19" t="str">
        <f>VLOOKUP(Coffee_data[[#This Row],[Area Code]],Location!$B$1:$E$157,3,FALSE)</f>
        <v>West</v>
      </c>
      <c r="Q4215" s="19" t="str">
        <f>VLOOKUP(Coffee_data[[#This Row],[Area Code]],Location!$B$1:$E$157,4,FALSE)</f>
        <v>Major Market</v>
      </c>
      <c r="R4215" s="56" t="str">
        <f>HLOOKUP(Coffee_data[[#This Row],[ProductId]],Product!$B$4:$O$7,2,FALSE)</f>
        <v>Regular</v>
      </c>
      <c r="S4215" s="56" t="str">
        <f>HLOOKUP(Coffee_data[[#This Row],[ProductId]],Product!$B$4:$O$7,3,FALSE)</f>
        <v>Coffee</v>
      </c>
      <c r="T4215" s="56" t="str">
        <f>HLOOKUP(Coffee_data[[#This Row],[ProductId]],Product!$B$4:$O$7,4,FALSE)</f>
        <v>Amaretto</v>
      </c>
    </row>
    <row r="4216" spans="1:20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280</v>
      </c>
      <c r="J4216">
        <v>500</v>
      </c>
      <c r="K4216">
        <v>828</v>
      </c>
      <c r="L4216">
        <v>530</v>
      </c>
      <c r="M4216">
        <v>2</v>
      </c>
      <c r="N4216" s="2">
        <v>42338</v>
      </c>
      <c r="O4216" s="19" t="str">
        <f>VLOOKUP(Coffee_data[[#This Row],[Area Code]],Location!$B$1:$E$157,2,FALSE)</f>
        <v>California</v>
      </c>
      <c r="P4216" s="19" t="str">
        <f>VLOOKUP(Coffee_data[[#This Row],[Area Code]],Location!$B$1:$E$157,3,FALSE)</f>
        <v>West</v>
      </c>
      <c r="Q4216" s="19" t="str">
        <f>VLOOKUP(Coffee_data[[#This Row],[Area Code]],Location!$B$1:$E$157,4,FALSE)</f>
        <v>Major Market</v>
      </c>
      <c r="R4216" s="56" t="str">
        <f>HLOOKUP(Coffee_data[[#This Row],[ProductId]],Product!$B$4:$O$7,2,FALSE)</f>
        <v>Regular</v>
      </c>
      <c r="S4216" s="56" t="str">
        <f>HLOOKUP(Coffee_data[[#This Row],[ProductId]],Product!$B$4:$O$7,3,FALSE)</f>
        <v>Coffee</v>
      </c>
      <c r="T4216" s="56" t="str">
        <f>HLOOKUP(Coffee_data[[#This Row],[ProductId]],Product!$B$4:$O$7,4,FALSE)</f>
        <v>Columbian</v>
      </c>
    </row>
    <row r="4217" spans="1:20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230</v>
      </c>
      <c r="J4217">
        <v>-40</v>
      </c>
      <c r="K4217">
        <v>223</v>
      </c>
      <c r="L4217">
        <v>951</v>
      </c>
      <c r="M4217">
        <v>3</v>
      </c>
      <c r="N4217" s="2">
        <v>42338</v>
      </c>
      <c r="O4217" s="19" t="str">
        <f>VLOOKUP(Coffee_data[[#This Row],[Area Code]],Location!$B$1:$E$157,2,FALSE)</f>
        <v>California</v>
      </c>
      <c r="P4217" s="19" t="str">
        <f>VLOOKUP(Coffee_data[[#This Row],[Area Code]],Location!$B$1:$E$157,3,FALSE)</f>
        <v>West</v>
      </c>
      <c r="Q4217" s="19" t="str">
        <f>VLOOKUP(Coffee_data[[#This Row],[Area Code]],Location!$B$1:$E$157,4,FALSE)</f>
        <v>Major Market</v>
      </c>
      <c r="R4217" s="56" t="str">
        <f>HLOOKUP(Coffee_data[[#This Row],[ProductId]],Product!$B$4:$O$7,2,FALSE)</f>
        <v>Decaf</v>
      </c>
      <c r="S4217" s="56" t="str">
        <f>HLOOKUP(Coffee_data[[#This Row],[ProductId]],Product!$B$4:$O$7,3,FALSE)</f>
        <v>Coffee</v>
      </c>
      <c r="T4217" s="56" t="str">
        <f>HLOOKUP(Coffee_data[[#This Row],[ProductId]],Product!$B$4:$O$7,4,FALSE)</f>
        <v>Decaf Irish Cream</v>
      </c>
    </row>
    <row r="4218" spans="1:20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409</v>
      </c>
      <c r="L4218">
        <v>775</v>
      </c>
      <c r="M4218">
        <v>11</v>
      </c>
      <c r="N4218" s="2">
        <v>42338</v>
      </c>
      <c r="O4218" s="19" t="str">
        <f>VLOOKUP(Coffee_data[[#This Row],[Area Code]],Location!$B$1:$E$157,2,FALSE)</f>
        <v>Nevada</v>
      </c>
      <c r="P4218" s="19" t="str">
        <f>VLOOKUP(Coffee_data[[#This Row],[Area Code]],Location!$B$1:$E$157,3,FALSE)</f>
        <v>West</v>
      </c>
      <c r="Q4218" s="19" t="str">
        <f>VLOOKUP(Coffee_data[[#This Row],[Area Code]],Location!$B$1:$E$157,4,FALSE)</f>
        <v>Small Market</v>
      </c>
      <c r="R4218" s="56" t="str">
        <f>HLOOKUP(Coffee_data[[#This Row],[ProductId]],Product!$B$4:$O$7,2,FALSE)</f>
        <v>Regular</v>
      </c>
      <c r="S4218" s="56" t="str">
        <f>HLOOKUP(Coffee_data[[#This Row],[ProductId]],Product!$B$4:$O$7,3,FALSE)</f>
        <v>Tea</v>
      </c>
      <c r="T4218" s="56" t="str">
        <f>HLOOKUP(Coffee_data[[#This Row],[ProductId]],Product!$B$4:$O$7,4,FALSE)</f>
        <v>Darjeeling</v>
      </c>
    </row>
    <row r="4219" spans="1:20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154</v>
      </c>
      <c r="J4219">
        <v>180</v>
      </c>
      <c r="K4219">
        <v>360</v>
      </c>
      <c r="L4219">
        <v>775</v>
      </c>
      <c r="M4219">
        <v>12</v>
      </c>
      <c r="N4219" s="2">
        <v>42338</v>
      </c>
      <c r="O4219" s="19" t="str">
        <f>VLOOKUP(Coffee_data[[#This Row],[Area Code]],Location!$B$1:$E$157,2,FALSE)</f>
        <v>Nevada</v>
      </c>
      <c r="P4219" s="19" t="str">
        <f>VLOOKUP(Coffee_data[[#This Row],[Area Code]],Location!$B$1:$E$157,3,FALSE)</f>
        <v>West</v>
      </c>
      <c r="Q4219" s="19" t="str">
        <f>VLOOKUP(Coffee_data[[#This Row],[Area Code]],Location!$B$1:$E$157,4,FALSE)</f>
        <v>Small Market</v>
      </c>
      <c r="R4219" s="56" t="str">
        <f>HLOOKUP(Coffee_data[[#This Row],[ProductId]],Product!$B$4:$O$7,2,FALSE)</f>
        <v>Regular</v>
      </c>
      <c r="S4219" s="56" t="str">
        <f>HLOOKUP(Coffee_data[[#This Row],[ProductId]],Product!$B$4:$O$7,3,FALSE)</f>
        <v>Tea</v>
      </c>
      <c r="T4219" s="56" t="str">
        <f>HLOOKUP(Coffee_data[[#This Row],[ProductId]],Product!$B$4:$O$7,4,FALSE)</f>
        <v>Earl Grey</v>
      </c>
    </row>
    <row r="4220" spans="1:20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209</v>
      </c>
      <c r="J4220">
        <v>-210</v>
      </c>
      <c r="K4220">
        <v>-13</v>
      </c>
      <c r="L4220">
        <v>775</v>
      </c>
      <c r="M4220">
        <v>13</v>
      </c>
      <c r="N4220" s="2">
        <v>42338</v>
      </c>
      <c r="O4220" s="19" t="str">
        <f>VLOOKUP(Coffee_data[[#This Row],[Area Code]],Location!$B$1:$E$157,2,FALSE)</f>
        <v>Nevada</v>
      </c>
      <c r="P4220" s="19" t="str">
        <f>VLOOKUP(Coffee_data[[#This Row],[Area Code]],Location!$B$1:$E$157,3,FALSE)</f>
        <v>West</v>
      </c>
      <c r="Q4220" s="19" t="str">
        <f>VLOOKUP(Coffee_data[[#This Row],[Area Code]],Location!$B$1:$E$157,4,FALSE)</f>
        <v>Small Market</v>
      </c>
      <c r="R4220" s="56" t="str">
        <f>HLOOKUP(Coffee_data[[#This Row],[ProductId]],Product!$B$4:$O$7,2,FALSE)</f>
        <v>Regular</v>
      </c>
      <c r="S4220" s="56" t="str">
        <f>HLOOKUP(Coffee_data[[#This Row],[ProductId]],Product!$B$4:$O$7,3,FALSE)</f>
        <v>Tea</v>
      </c>
      <c r="T4220" s="56" t="str">
        <f>HLOOKUP(Coffee_data[[#This Row],[ProductId]],Product!$B$4:$O$7,4,FALSE)</f>
        <v>Green Tea</v>
      </c>
    </row>
    <row r="4221" spans="1:20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90</v>
      </c>
      <c r="J4221">
        <v>170</v>
      </c>
      <c r="K4221">
        <v>290</v>
      </c>
      <c r="L4221">
        <v>702</v>
      </c>
      <c r="M4221">
        <v>8</v>
      </c>
      <c r="N4221" s="2">
        <v>42338</v>
      </c>
      <c r="O4221" s="19" t="str">
        <f>VLOOKUP(Coffee_data[[#This Row],[Area Code]],Location!$B$1:$E$157,2,FALSE)</f>
        <v>Nevada</v>
      </c>
      <c r="P4221" s="19" t="str">
        <f>VLOOKUP(Coffee_data[[#This Row],[Area Code]],Location!$B$1:$E$157,3,FALSE)</f>
        <v>West</v>
      </c>
      <c r="Q4221" s="19" t="str">
        <f>VLOOKUP(Coffee_data[[#This Row],[Area Code]],Location!$B$1:$E$157,4,FALSE)</f>
        <v>Small Market</v>
      </c>
      <c r="R4221" s="56" t="str">
        <f>HLOOKUP(Coffee_data[[#This Row],[ProductId]],Product!$B$4:$O$7,2,FALSE)</f>
        <v>Decaf</v>
      </c>
      <c r="S4221" s="56" t="str">
        <f>HLOOKUP(Coffee_data[[#This Row],[ProductId]],Product!$B$4:$O$7,3,FALSE)</f>
        <v>Herbal Tea</v>
      </c>
      <c r="T4221" s="56" t="str">
        <f>HLOOKUP(Coffee_data[[#This Row],[ProductId]],Product!$B$4:$O$7,4,FALSE)</f>
        <v>Chamomile</v>
      </c>
    </row>
    <row r="4222" spans="1:20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161</v>
      </c>
      <c r="J4222">
        <v>280</v>
      </c>
      <c r="K4222">
        <v>499</v>
      </c>
      <c r="L4222">
        <v>702</v>
      </c>
      <c r="M4222">
        <v>9</v>
      </c>
      <c r="N4222" s="2">
        <v>42338</v>
      </c>
      <c r="O4222" s="19" t="str">
        <f>VLOOKUP(Coffee_data[[#This Row],[Area Code]],Location!$B$1:$E$157,2,FALSE)</f>
        <v>Nevada</v>
      </c>
      <c r="P4222" s="19" t="str">
        <f>VLOOKUP(Coffee_data[[#This Row],[Area Code]],Location!$B$1:$E$157,3,FALSE)</f>
        <v>West</v>
      </c>
      <c r="Q4222" s="19" t="str">
        <f>VLOOKUP(Coffee_data[[#This Row],[Area Code]],Location!$B$1:$E$157,4,FALSE)</f>
        <v>Small Market</v>
      </c>
      <c r="R4222" s="56" t="str">
        <f>HLOOKUP(Coffee_data[[#This Row],[ProductId]],Product!$B$4:$O$7,2,FALSE)</f>
        <v>Decaf</v>
      </c>
      <c r="S4222" s="56" t="str">
        <f>HLOOKUP(Coffee_data[[#This Row],[ProductId]],Product!$B$4:$O$7,3,FALSE)</f>
        <v>Herbal Tea</v>
      </c>
      <c r="T4222" s="56" t="str">
        <f>HLOOKUP(Coffee_data[[#This Row],[ProductId]],Product!$B$4:$O$7,4,FALSE)</f>
        <v>Lemon</v>
      </c>
    </row>
    <row r="4223" spans="1:20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127</v>
      </c>
      <c r="J4223">
        <v>170</v>
      </c>
      <c r="K4223">
        <v>300</v>
      </c>
      <c r="L4223">
        <v>775</v>
      </c>
      <c r="M4223">
        <v>10</v>
      </c>
      <c r="N4223" s="2">
        <v>42338</v>
      </c>
      <c r="O4223" s="19" t="str">
        <f>VLOOKUP(Coffee_data[[#This Row],[Area Code]],Location!$B$1:$E$157,2,FALSE)</f>
        <v>Nevada</v>
      </c>
      <c r="P4223" s="19" t="str">
        <f>VLOOKUP(Coffee_data[[#This Row],[Area Code]],Location!$B$1:$E$157,3,FALSE)</f>
        <v>West</v>
      </c>
      <c r="Q4223" s="19" t="str">
        <f>VLOOKUP(Coffee_data[[#This Row],[Area Code]],Location!$B$1:$E$157,4,FALSE)</f>
        <v>Small Market</v>
      </c>
      <c r="R4223" s="56" t="str">
        <f>HLOOKUP(Coffee_data[[#This Row],[ProductId]],Product!$B$4:$O$7,2,FALSE)</f>
        <v>Decaf</v>
      </c>
      <c r="S4223" s="56" t="str">
        <f>HLOOKUP(Coffee_data[[#This Row],[ProductId]],Product!$B$4:$O$7,3,FALSE)</f>
        <v>Herbal Tea</v>
      </c>
      <c r="T4223" s="56" t="str">
        <f>HLOOKUP(Coffee_data[[#This Row],[ProductId]],Product!$B$4:$O$7,4,FALSE)</f>
        <v>Mint</v>
      </c>
    </row>
    <row r="4224" spans="1:20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36</v>
      </c>
      <c r="L4224">
        <v>775</v>
      </c>
      <c r="M4224">
        <v>4</v>
      </c>
      <c r="N4224" s="2">
        <v>42338</v>
      </c>
      <c r="O4224" s="19" t="str">
        <f>VLOOKUP(Coffee_data[[#This Row],[Area Code]],Location!$B$1:$E$157,2,FALSE)</f>
        <v>Nevada</v>
      </c>
      <c r="P4224" s="19" t="str">
        <f>VLOOKUP(Coffee_data[[#This Row],[Area Code]],Location!$B$1:$E$157,3,FALSE)</f>
        <v>West</v>
      </c>
      <c r="Q4224" s="19" t="str">
        <f>VLOOKUP(Coffee_data[[#This Row],[Area Code]],Location!$B$1:$E$157,4,FALSE)</f>
        <v>Small Market</v>
      </c>
      <c r="R4224" s="56" t="str">
        <f>HLOOKUP(Coffee_data[[#This Row],[ProductId]],Product!$B$4:$O$7,2,FALSE)</f>
        <v>Regular</v>
      </c>
      <c r="S4224" s="56" t="str">
        <f>HLOOKUP(Coffee_data[[#This Row],[ProductId]],Product!$B$4:$O$7,3,FALSE)</f>
        <v>Espresso</v>
      </c>
      <c r="T4224" s="56" t="str">
        <f>HLOOKUP(Coffee_data[[#This Row],[ProductId]],Product!$B$4:$O$7,4,FALSE)</f>
        <v>Caffe Latte</v>
      </c>
    </row>
    <row r="4225" spans="1:20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25</v>
      </c>
      <c r="L4225">
        <v>775</v>
      </c>
      <c r="M4225">
        <v>5</v>
      </c>
      <c r="N4225" s="2">
        <v>42338</v>
      </c>
      <c r="O4225" s="19" t="str">
        <f>VLOOKUP(Coffee_data[[#This Row],[Area Code]],Location!$B$1:$E$157,2,FALSE)</f>
        <v>Nevada</v>
      </c>
      <c r="P4225" s="19" t="str">
        <f>VLOOKUP(Coffee_data[[#This Row],[Area Code]],Location!$B$1:$E$157,3,FALSE)</f>
        <v>West</v>
      </c>
      <c r="Q4225" s="19" t="str">
        <f>VLOOKUP(Coffee_data[[#This Row],[Area Code]],Location!$B$1:$E$157,4,FALSE)</f>
        <v>Small Market</v>
      </c>
      <c r="R4225" s="56" t="str">
        <f>HLOOKUP(Coffee_data[[#This Row],[ProductId]],Product!$B$4:$O$7,2,FALSE)</f>
        <v>Regular</v>
      </c>
      <c r="S4225" s="56" t="str">
        <f>HLOOKUP(Coffee_data[[#This Row],[ProductId]],Product!$B$4:$O$7,3,FALSE)</f>
        <v>Espresso</v>
      </c>
      <c r="T4225" s="56" t="str">
        <f>HLOOKUP(Coffee_data[[#This Row],[ProductId]],Product!$B$4:$O$7,4,FALSE)</f>
        <v>Caffe Mocha</v>
      </c>
    </row>
    <row r="4226" spans="1:20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42338</v>
      </c>
      <c r="O4226" s="19" t="str">
        <f>VLOOKUP(Coffee_data[[#This Row],[Area Code]],Location!$B$1:$E$157,2,FALSE)</f>
        <v>Nevada</v>
      </c>
      <c r="P4226" s="19" t="str">
        <f>VLOOKUP(Coffee_data[[#This Row],[Area Code]],Location!$B$1:$E$157,3,FALSE)</f>
        <v>West</v>
      </c>
      <c r="Q4226" s="19" t="str">
        <f>VLOOKUP(Coffee_data[[#This Row],[Area Code]],Location!$B$1:$E$157,4,FALSE)</f>
        <v>Small Market</v>
      </c>
      <c r="R4226" s="56" t="str">
        <f>HLOOKUP(Coffee_data[[#This Row],[ProductId]],Product!$B$4:$O$7,2,FALSE)</f>
        <v>Decaf</v>
      </c>
      <c r="S4226" s="56" t="str">
        <f>HLOOKUP(Coffee_data[[#This Row],[ProductId]],Product!$B$4:$O$7,3,FALSE)</f>
        <v>Espresso</v>
      </c>
      <c r="T4226" s="56" t="str">
        <f>HLOOKUP(Coffee_data[[#This Row],[ProductId]],Product!$B$4:$O$7,4,FALSE)</f>
        <v>Decaf Espresso</v>
      </c>
    </row>
    <row r="4227" spans="1:20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42338</v>
      </c>
      <c r="O4227" s="19" t="str">
        <f>VLOOKUP(Coffee_data[[#This Row],[Area Code]],Location!$B$1:$E$157,2,FALSE)</f>
        <v>Nevada</v>
      </c>
      <c r="P4227" s="19" t="str">
        <f>VLOOKUP(Coffee_data[[#This Row],[Area Code]],Location!$B$1:$E$157,3,FALSE)</f>
        <v>West</v>
      </c>
      <c r="Q4227" s="19" t="str">
        <f>VLOOKUP(Coffee_data[[#This Row],[Area Code]],Location!$B$1:$E$157,4,FALSE)</f>
        <v>Small Market</v>
      </c>
      <c r="R4227" s="56" t="str">
        <f>HLOOKUP(Coffee_data[[#This Row],[ProductId]],Product!$B$4:$O$7,2,FALSE)</f>
        <v>Regular</v>
      </c>
      <c r="S4227" s="56" t="str">
        <f>HLOOKUP(Coffee_data[[#This Row],[ProductId]],Product!$B$4:$O$7,3,FALSE)</f>
        <v>Coffee</v>
      </c>
      <c r="T4227" s="56" t="str">
        <f>HLOOKUP(Coffee_data[[#This Row],[ProductId]],Product!$B$4:$O$7,4,FALSE)</f>
        <v>Columbian</v>
      </c>
    </row>
    <row r="4228" spans="1:20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77</v>
      </c>
      <c r="L4228">
        <v>775</v>
      </c>
      <c r="M4228">
        <v>3</v>
      </c>
      <c r="N4228" s="2">
        <v>42338</v>
      </c>
      <c r="O4228" s="19" t="str">
        <f>VLOOKUP(Coffee_data[[#This Row],[Area Code]],Location!$B$1:$E$157,2,FALSE)</f>
        <v>Nevada</v>
      </c>
      <c r="P4228" s="19" t="str">
        <f>VLOOKUP(Coffee_data[[#This Row],[Area Code]],Location!$B$1:$E$157,3,FALSE)</f>
        <v>West</v>
      </c>
      <c r="Q4228" s="19" t="str">
        <f>VLOOKUP(Coffee_data[[#This Row],[Area Code]],Location!$B$1:$E$157,4,FALSE)</f>
        <v>Small Market</v>
      </c>
      <c r="R4228" s="56" t="str">
        <f>HLOOKUP(Coffee_data[[#This Row],[ProductId]],Product!$B$4:$O$7,2,FALSE)</f>
        <v>Decaf</v>
      </c>
      <c r="S4228" s="56" t="str">
        <f>HLOOKUP(Coffee_data[[#This Row],[ProductId]],Product!$B$4:$O$7,3,FALSE)</f>
        <v>Coffee</v>
      </c>
      <c r="T4228" s="56" t="str">
        <f>HLOOKUP(Coffee_data[[#This Row],[ProductId]],Product!$B$4:$O$7,4,FALSE)</f>
        <v>Decaf Irish Cream</v>
      </c>
    </row>
    <row r="4229" spans="1:20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61</v>
      </c>
      <c r="L4229">
        <v>541</v>
      </c>
      <c r="M4229">
        <v>11</v>
      </c>
      <c r="N4229" s="2">
        <v>42338</v>
      </c>
      <c r="O4229" s="19" t="str">
        <f>VLOOKUP(Coffee_data[[#This Row],[Area Code]],Location!$B$1:$E$157,2,FALSE)</f>
        <v>Oregon</v>
      </c>
      <c r="P4229" s="19" t="str">
        <f>VLOOKUP(Coffee_data[[#This Row],[Area Code]],Location!$B$1:$E$157,3,FALSE)</f>
        <v>West</v>
      </c>
      <c r="Q4229" s="19" t="str">
        <f>VLOOKUP(Coffee_data[[#This Row],[Area Code]],Location!$B$1:$E$157,4,FALSE)</f>
        <v>Small Market</v>
      </c>
      <c r="R4229" s="56" t="str">
        <f>HLOOKUP(Coffee_data[[#This Row],[ProductId]],Product!$B$4:$O$7,2,FALSE)</f>
        <v>Regular</v>
      </c>
      <c r="S4229" s="56" t="str">
        <f>HLOOKUP(Coffee_data[[#This Row],[ProductId]],Product!$B$4:$O$7,3,FALSE)</f>
        <v>Tea</v>
      </c>
      <c r="T4229" s="56" t="str">
        <f>HLOOKUP(Coffee_data[[#This Row],[ProductId]],Product!$B$4:$O$7,4,FALSE)</f>
        <v>Darjeeling</v>
      </c>
    </row>
    <row r="4230" spans="1:20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72</v>
      </c>
      <c r="J4230">
        <v>100</v>
      </c>
      <c r="K4230">
        <v>148</v>
      </c>
      <c r="L4230">
        <v>971</v>
      </c>
      <c r="M4230">
        <v>12</v>
      </c>
      <c r="N4230" s="2">
        <v>42338</v>
      </c>
      <c r="O4230" s="19" t="str">
        <f>VLOOKUP(Coffee_data[[#This Row],[Area Code]],Location!$B$1:$E$157,2,FALSE)</f>
        <v>Oregon</v>
      </c>
      <c r="P4230" s="19" t="str">
        <f>VLOOKUP(Coffee_data[[#This Row],[Area Code]],Location!$B$1:$E$157,3,FALSE)</f>
        <v>West</v>
      </c>
      <c r="Q4230" s="19" t="str">
        <f>VLOOKUP(Coffee_data[[#This Row],[Area Code]],Location!$B$1:$E$157,4,FALSE)</f>
        <v>Small Market</v>
      </c>
      <c r="R4230" s="56" t="str">
        <f>HLOOKUP(Coffee_data[[#This Row],[ProductId]],Product!$B$4:$O$7,2,FALSE)</f>
        <v>Regular</v>
      </c>
      <c r="S4230" s="56" t="str">
        <f>HLOOKUP(Coffee_data[[#This Row],[ProductId]],Product!$B$4:$O$7,3,FALSE)</f>
        <v>Tea</v>
      </c>
      <c r="T4230" s="56" t="str">
        <f>HLOOKUP(Coffee_data[[#This Row],[ProductId]],Product!$B$4:$O$7,4,FALSE)</f>
        <v>Earl Grey</v>
      </c>
    </row>
    <row r="4231" spans="1:20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103</v>
      </c>
      <c r="J4231">
        <v>140</v>
      </c>
      <c r="K4231">
        <v>243</v>
      </c>
      <c r="L4231">
        <v>503</v>
      </c>
      <c r="M4231">
        <v>13</v>
      </c>
      <c r="N4231" s="2">
        <v>42338</v>
      </c>
      <c r="O4231" s="19" t="str">
        <f>VLOOKUP(Coffee_data[[#This Row],[Area Code]],Location!$B$1:$E$157,2,FALSE)</f>
        <v>Oregon</v>
      </c>
      <c r="P4231" s="19" t="str">
        <f>VLOOKUP(Coffee_data[[#This Row],[Area Code]],Location!$B$1:$E$157,3,FALSE)</f>
        <v>West</v>
      </c>
      <c r="Q4231" s="19" t="str">
        <f>VLOOKUP(Coffee_data[[#This Row],[Area Code]],Location!$B$1:$E$157,4,FALSE)</f>
        <v>Small Market</v>
      </c>
      <c r="R4231" s="56" t="str">
        <f>HLOOKUP(Coffee_data[[#This Row],[ProductId]],Product!$B$4:$O$7,2,FALSE)</f>
        <v>Regular</v>
      </c>
      <c r="S4231" s="56" t="str">
        <f>HLOOKUP(Coffee_data[[#This Row],[ProductId]],Product!$B$4:$O$7,3,FALSE)</f>
        <v>Tea</v>
      </c>
      <c r="T4231" s="56" t="str">
        <f>HLOOKUP(Coffee_data[[#This Row],[ProductId]],Product!$B$4:$O$7,4,FALSE)</f>
        <v>Green Tea</v>
      </c>
    </row>
    <row r="4232" spans="1:20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42</v>
      </c>
      <c r="L4232">
        <v>503</v>
      </c>
      <c r="M4232">
        <v>8</v>
      </c>
      <c r="N4232" s="2">
        <v>42338</v>
      </c>
      <c r="O4232" s="19" t="str">
        <f>VLOOKUP(Coffee_data[[#This Row],[Area Code]],Location!$B$1:$E$157,2,FALSE)</f>
        <v>Oregon</v>
      </c>
      <c r="P4232" s="19" t="str">
        <f>VLOOKUP(Coffee_data[[#This Row],[Area Code]],Location!$B$1:$E$157,3,FALSE)</f>
        <v>West</v>
      </c>
      <c r="Q4232" s="19" t="str">
        <f>VLOOKUP(Coffee_data[[#This Row],[Area Code]],Location!$B$1:$E$157,4,FALSE)</f>
        <v>Small Market</v>
      </c>
      <c r="R4232" s="56" t="str">
        <f>HLOOKUP(Coffee_data[[#This Row],[ProductId]],Product!$B$4:$O$7,2,FALSE)</f>
        <v>Decaf</v>
      </c>
      <c r="S4232" s="56" t="str">
        <f>HLOOKUP(Coffee_data[[#This Row],[ProductId]],Product!$B$4:$O$7,3,FALSE)</f>
        <v>Herbal Tea</v>
      </c>
      <c r="T4232" s="56" t="str">
        <f>HLOOKUP(Coffee_data[[#This Row],[ProductId]],Product!$B$4:$O$7,4,FALSE)</f>
        <v>Chamomile</v>
      </c>
    </row>
    <row r="4233" spans="1:20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61</v>
      </c>
      <c r="J4233">
        <v>100</v>
      </c>
      <c r="K4233">
        <v>170</v>
      </c>
      <c r="L4233">
        <v>503</v>
      </c>
      <c r="M4233">
        <v>9</v>
      </c>
      <c r="N4233" s="2">
        <v>42338</v>
      </c>
      <c r="O4233" s="19" t="str">
        <f>VLOOKUP(Coffee_data[[#This Row],[Area Code]],Location!$B$1:$E$157,2,FALSE)</f>
        <v>Oregon</v>
      </c>
      <c r="P4233" s="19" t="str">
        <f>VLOOKUP(Coffee_data[[#This Row],[Area Code]],Location!$B$1:$E$157,3,FALSE)</f>
        <v>West</v>
      </c>
      <c r="Q4233" s="19" t="str">
        <f>VLOOKUP(Coffee_data[[#This Row],[Area Code]],Location!$B$1:$E$157,4,FALSE)</f>
        <v>Small Market</v>
      </c>
      <c r="R4233" s="56" t="str">
        <f>HLOOKUP(Coffee_data[[#This Row],[ProductId]],Product!$B$4:$O$7,2,FALSE)</f>
        <v>Decaf</v>
      </c>
      <c r="S4233" s="56" t="str">
        <f>HLOOKUP(Coffee_data[[#This Row],[ProductId]],Product!$B$4:$O$7,3,FALSE)</f>
        <v>Herbal Tea</v>
      </c>
      <c r="T4233" s="56" t="str">
        <f>HLOOKUP(Coffee_data[[#This Row],[ProductId]],Product!$B$4:$O$7,4,FALSE)</f>
        <v>Lemon</v>
      </c>
    </row>
    <row r="4234" spans="1:20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36</v>
      </c>
      <c r="J4234">
        <v>50</v>
      </c>
      <c r="K4234">
        <v>90</v>
      </c>
      <c r="L4234">
        <v>971</v>
      </c>
      <c r="M4234">
        <v>4</v>
      </c>
      <c r="N4234" s="2">
        <v>42338</v>
      </c>
      <c r="O4234" s="19" t="str">
        <f>VLOOKUP(Coffee_data[[#This Row],[Area Code]],Location!$B$1:$E$157,2,FALSE)</f>
        <v>Oregon</v>
      </c>
      <c r="P4234" s="19" t="str">
        <f>VLOOKUP(Coffee_data[[#This Row],[Area Code]],Location!$B$1:$E$157,3,FALSE)</f>
        <v>West</v>
      </c>
      <c r="Q4234" s="19" t="str">
        <f>VLOOKUP(Coffee_data[[#This Row],[Area Code]],Location!$B$1:$E$157,4,FALSE)</f>
        <v>Small Market</v>
      </c>
      <c r="R4234" s="56" t="str">
        <f>HLOOKUP(Coffee_data[[#This Row],[ProductId]],Product!$B$4:$O$7,2,FALSE)</f>
        <v>Regular</v>
      </c>
      <c r="S4234" s="56" t="str">
        <f>HLOOKUP(Coffee_data[[#This Row],[ProductId]],Product!$B$4:$O$7,3,FALSE)</f>
        <v>Espresso</v>
      </c>
      <c r="T4234" s="56" t="str">
        <f>HLOOKUP(Coffee_data[[#This Row],[ProductId]],Product!$B$4:$O$7,4,FALSE)</f>
        <v>Caffe Latte</v>
      </c>
    </row>
    <row r="4235" spans="1:20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55</v>
      </c>
      <c r="J4235">
        <v>70</v>
      </c>
      <c r="K4235">
        <v>120</v>
      </c>
      <c r="L4235">
        <v>503</v>
      </c>
      <c r="M4235">
        <v>5</v>
      </c>
      <c r="N4235" s="2">
        <v>42338</v>
      </c>
      <c r="O4235" s="19" t="str">
        <f>VLOOKUP(Coffee_data[[#This Row],[Area Code]],Location!$B$1:$E$157,2,FALSE)</f>
        <v>Oregon</v>
      </c>
      <c r="P4235" s="19" t="str">
        <f>VLOOKUP(Coffee_data[[#This Row],[Area Code]],Location!$B$1:$E$157,3,FALSE)</f>
        <v>West</v>
      </c>
      <c r="Q4235" s="19" t="str">
        <f>VLOOKUP(Coffee_data[[#This Row],[Area Code]],Location!$B$1:$E$157,4,FALSE)</f>
        <v>Small Market</v>
      </c>
      <c r="R4235" s="56" t="str">
        <f>HLOOKUP(Coffee_data[[#This Row],[ProductId]],Product!$B$4:$O$7,2,FALSE)</f>
        <v>Regular</v>
      </c>
      <c r="S4235" s="56" t="str">
        <f>HLOOKUP(Coffee_data[[#This Row],[ProductId]],Product!$B$4:$O$7,3,FALSE)</f>
        <v>Espresso</v>
      </c>
      <c r="T4235" s="56" t="str">
        <f>HLOOKUP(Coffee_data[[#This Row],[ProductId]],Product!$B$4:$O$7,4,FALSE)</f>
        <v>Caffe Mocha</v>
      </c>
    </row>
    <row r="4236" spans="1:20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142</v>
      </c>
      <c r="J4236">
        <v>140</v>
      </c>
      <c r="K4236">
        <v>296</v>
      </c>
      <c r="L4236">
        <v>971</v>
      </c>
      <c r="M4236">
        <v>6</v>
      </c>
      <c r="N4236" s="2">
        <v>42338</v>
      </c>
      <c r="O4236" s="19" t="str">
        <f>VLOOKUP(Coffee_data[[#This Row],[Area Code]],Location!$B$1:$E$157,2,FALSE)</f>
        <v>Oregon</v>
      </c>
      <c r="P4236" s="19" t="str">
        <f>VLOOKUP(Coffee_data[[#This Row],[Area Code]],Location!$B$1:$E$157,3,FALSE)</f>
        <v>West</v>
      </c>
      <c r="Q4236" s="19" t="str">
        <f>VLOOKUP(Coffee_data[[#This Row],[Area Code]],Location!$B$1:$E$157,4,FALSE)</f>
        <v>Small Market</v>
      </c>
      <c r="R4236" s="56" t="str">
        <f>HLOOKUP(Coffee_data[[#This Row],[ProductId]],Product!$B$4:$O$7,2,FALSE)</f>
        <v>Decaf</v>
      </c>
      <c r="S4236" s="56" t="str">
        <f>HLOOKUP(Coffee_data[[#This Row],[ProductId]],Product!$B$4:$O$7,3,FALSE)</f>
        <v>Espresso</v>
      </c>
      <c r="T4236" s="56" t="str">
        <f>HLOOKUP(Coffee_data[[#This Row],[ProductId]],Product!$B$4:$O$7,4,FALSE)</f>
        <v>Decaf Espresso</v>
      </c>
    </row>
    <row r="4237" spans="1:20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51</v>
      </c>
      <c r="J4237">
        <v>80</v>
      </c>
      <c r="K4237">
        <v>131</v>
      </c>
      <c r="L4237">
        <v>541</v>
      </c>
      <c r="M4237">
        <v>1</v>
      </c>
      <c r="N4237" s="2">
        <v>42338</v>
      </c>
      <c r="O4237" s="19" t="str">
        <f>VLOOKUP(Coffee_data[[#This Row],[Area Code]],Location!$B$1:$E$157,2,FALSE)</f>
        <v>Oregon</v>
      </c>
      <c r="P4237" s="19" t="str">
        <f>VLOOKUP(Coffee_data[[#This Row],[Area Code]],Location!$B$1:$E$157,3,FALSE)</f>
        <v>West</v>
      </c>
      <c r="Q4237" s="19" t="str">
        <f>VLOOKUP(Coffee_data[[#This Row],[Area Code]],Location!$B$1:$E$157,4,FALSE)</f>
        <v>Small Market</v>
      </c>
      <c r="R4237" s="56" t="str">
        <f>HLOOKUP(Coffee_data[[#This Row],[ProductId]],Product!$B$4:$O$7,2,FALSE)</f>
        <v>Regular</v>
      </c>
      <c r="S4237" s="56" t="str">
        <f>HLOOKUP(Coffee_data[[#This Row],[ProductId]],Product!$B$4:$O$7,3,FALSE)</f>
        <v>Coffee</v>
      </c>
      <c r="T4237" s="56" t="str">
        <f>HLOOKUP(Coffee_data[[#This Row],[ProductId]],Product!$B$4:$O$7,4,FALSE)</f>
        <v>Amaretto</v>
      </c>
    </row>
    <row r="4238" spans="1:20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38</v>
      </c>
      <c r="J4238">
        <v>70</v>
      </c>
      <c r="K4238">
        <v>110</v>
      </c>
      <c r="L4238">
        <v>541</v>
      </c>
      <c r="M4238">
        <v>2</v>
      </c>
      <c r="N4238" s="2">
        <v>42338</v>
      </c>
      <c r="O4238" s="19" t="str">
        <f>VLOOKUP(Coffee_data[[#This Row],[Area Code]],Location!$B$1:$E$157,2,FALSE)</f>
        <v>Oregon</v>
      </c>
      <c r="P4238" s="19" t="str">
        <f>VLOOKUP(Coffee_data[[#This Row],[Area Code]],Location!$B$1:$E$157,3,FALSE)</f>
        <v>West</v>
      </c>
      <c r="Q4238" s="19" t="str">
        <f>VLOOKUP(Coffee_data[[#This Row],[Area Code]],Location!$B$1:$E$157,4,FALSE)</f>
        <v>Small Market</v>
      </c>
      <c r="R4238" s="56" t="str">
        <f>HLOOKUP(Coffee_data[[#This Row],[ProductId]],Product!$B$4:$O$7,2,FALSE)</f>
        <v>Regular</v>
      </c>
      <c r="S4238" s="56" t="str">
        <f>HLOOKUP(Coffee_data[[#This Row],[ProductId]],Product!$B$4:$O$7,3,FALSE)</f>
        <v>Coffee</v>
      </c>
      <c r="T4238" s="56" t="str">
        <f>HLOOKUP(Coffee_data[[#This Row],[ProductId]],Product!$B$4:$O$7,4,FALSE)</f>
        <v>Columbian</v>
      </c>
    </row>
    <row r="4239" spans="1:20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37</v>
      </c>
      <c r="J4239">
        <v>80</v>
      </c>
      <c r="K4239">
        <v>123</v>
      </c>
      <c r="L4239">
        <v>541</v>
      </c>
      <c r="M4239">
        <v>3</v>
      </c>
      <c r="N4239" s="2">
        <v>42338</v>
      </c>
      <c r="O4239" s="19" t="str">
        <f>VLOOKUP(Coffee_data[[#This Row],[Area Code]],Location!$B$1:$E$157,2,FALSE)</f>
        <v>Oregon</v>
      </c>
      <c r="P4239" s="19" t="str">
        <f>VLOOKUP(Coffee_data[[#This Row],[Area Code]],Location!$B$1:$E$157,3,FALSE)</f>
        <v>West</v>
      </c>
      <c r="Q4239" s="19" t="str">
        <f>VLOOKUP(Coffee_data[[#This Row],[Area Code]],Location!$B$1:$E$157,4,FALSE)</f>
        <v>Small Market</v>
      </c>
      <c r="R4239" s="56" t="str">
        <f>HLOOKUP(Coffee_data[[#This Row],[ProductId]],Product!$B$4:$O$7,2,FALSE)</f>
        <v>Decaf</v>
      </c>
      <c r="S4239" s="56" t="str">
        <f>HLOOKUP(Coffee_data[[#This Row],[ProductId]],Product!$B$4:$O$7,3,FALSE)</f>
        <v>Coffee</v>
      </c>
      <c r="T4239" s="56" t="str">
        <f>HLOOKUP(Coffee_data[[#This Row],[ProductId]],Product!$B$4:$O$7,4,FALSE)</f>
        <v>Decaf Irish Cream</v>
      </c>
    </row>
    <row r="4240" spans="1:20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19</v>
      </c>
      <c r="J4240">
        <v>40</v>
      </c>
      <c r="K4240">
        <v>70</v>
      </c>
      <c r="L4240">
        <v>253</v>
      </c>
      <c r="M4240">
        <v>11</v>
      </c>
      <c r="N4240" s="2">
        <v>42338</v>
      </c>
      <c r="O4240" s="19" t="str">
        <f>VLOOKUP(Coffee_data[[#This Row],[Area Code]],Location!$B$1:$E$157,2,FALSE)</f>
        <v>Washington</v>
      </c>
      <c r="P4240" s="19" t="str">
        <f>VLOOKUP(Coffee_data[[#This Row],[Area Code]],Location!$B$1:$E$157,3,FALSE)</f>
        <v>West</v>
      </c>
      <c r="Q4240" s="19" t="str">
        <f>VLOOKUP(Coffee_data[[#This Row],[Area Code]],Location!$B$1:$E$157,4,FALSE)</f>
        <v>Small Market</v>
      </c>
      <c r="R4240" s="56" t="str">
        <f>HLOOKUP(Coffee_data[[#This Row],[ProductId]],Product!$B$4:$O$7,2,FALSE)</f>
        <v>Regular</v>
      </c>
      <c r="S4240" s="56" t="str">
        <f>HLOOKUP(Coffee_data[[#This Row],[ProductId]],Product!$B$4:$O$7,3,FALSE)</f>
        <v>Tea</v>
      </c>
      <c r="T4240" s="56" t="str">
        <f>HLOOKUP(Coffee_data[[#This Row],[ProductId]],Product!$B$4:$O$7,4,FALSE)</f>
        <v>Darjeeling</v>
      </c>
    </row>
    <row r="4241" spans="1:20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42</v>
      </c>
      <c r="J4241">
        <v>40</v>
      </c>
      <c r="K4241">
        <v>58</v>
      </c>
      <c r="L4241">
        <v>253</v>
      </c>
      <c r="M4241">
        <v>12</v>
      </c>
      <c r="N4241" s="2">
        <v>42338</v>
      </c>
      <c r="O4241" s="19" t="str">
        <f>VLOOKUP(Coffee_data[[#This Row],[Area Code]],Location!$B$1:$E$157,2,FALSE)</f>
        <v>Washington</v>
      </c>
      <c r="P4241" s="19" t="str">
        <f>VLOOKUP(Coffee_data[[#This Row],[Area Code]],Location!$B$1:$E$157,3,FALSE)</f>
        <v>West</v>
      </c>
      <c r="Q4241" s="19" t="str">
        <f>VLOOKUP(Coffee_data[[#This Row],[Area Code]],Location!$B$1:$E$157,4,FALSE)</f>
        <v>Small Market</v>
      </c>
      <c r="R4241" s="56" t="str">
        <f>HLOOKUP(Coffee_data[[#This Row],[ProductId]],Product!$B$4:$O$7,2,FALSE)</f>
        <v>Regular</v>
      </c>
      <c r="S4241" s="56" t="str">
        <f>HLOOKUP(Coffee_data[[#This Row],[ProductId]],Product!$B$4:$O$7,3,FALSE)</f>
        <v>Tea</v>
      </c>
      <c r="T4241" s="56" t="str">
        <f>HLOOKUP(Coffee_data[[#This Row],[ProductId]],Product!$B$4:$O$7,4,FALSE)</f>
        <v>Earl Grey</v>
      </c>
    </row>
    <row r="4242" spans="1:20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42338</v>
      </c>
      <c r="O4242" s="19" t="str">
        <f>VLOOKUP(Coffee_data[[#This Row],[Area Code]],Location!$B$1:$E$157,2,FALSE)</f>
        <v>Washington</v>
      </c>
      <c r="P4242" s="19" t="str">
        <f>VLOOKUP(Coffee_data[[#This Row],[Area Code]],Location!$B$1:$E$157,3,FALSE)</f>
        <v>West</v>
      </c>
      <c r="Q4242" s="19" t="str">
        <f>VLOOKUP(Coffee_data[[#This Row],[Area Code]],Location!$B$1:$E$157,4,FALSE)</f>
        <v>Small Market</v>
      </c>
      <c r="R4242" s="56" t="str">
        <f>HLOOKUP(Coffee_data[[#This Row],[ProductId]],Product!$B$4:$O$7,2,FALSE)</f>
        <v>Regular</v>
      </c>
      <c r="S4242" s="56" t="str">
        <f>HLOOKUP(Coffee_data[[#This Row],[ProductId]],Product!$B$4:$O$7,3,FALSE)</f>
        <v>Tea</v>
      </c>
      <c r="T4242" s="56" t="str">
        <f>HLOOKUP(Coffee_data[[#This Row],[ProductId]],Product!$B$4:$O$7,4,FALSE)</f>
        <v>Green Tea</v>
      </c>
    </row>
    <row r="4243" spans="1:20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88</v>
      </c>
      <c r="J4243">
        <v>160</v>
      </c>
      <c r="K4243">
        <v>268</v>
      </c>
      <c r="L4243">
        <v>253</v>
      </c>
      <c r="M4243">
        <v>8</v>
      </c>
      <c r="N4243" s="2">
        <v>42338</v>
      </c>
      <c r="O4243" s="19" t="str">
        <f>VLOOKUP(Coffee_data[[#This Row],[Area Code]],Location!$B$1:$E$157,2,FALSE)</f>
        <v>Washington</v>
      </c>
      <c r="P4243" s="19" t="str">
        <f>VLOOKUP(Coffee_data[[#This Row],[Area Code]],Location!$B$1:$E$157,3,FALSE)</f>
        <v>West</v>
      </c>
      <c r="Q4243" s="19" t="str">
        <f>VLOOKUP(Coffee_data[[#This Row],[Area Code]],Location!$B$1:$E$157,4,FALSE)</f>
        <v>Small Market</v>
      </c>
      <c r="R4243" s="56" t="str">
        <f>HLOOKUP(Coffee_data[[#This Row],[ProductId]],Product!$B$4:$O$7,2,FALSE)</f>
        <v>Decaf</v>
      </c>
      <c r="S4243" s="56" t="str">
        <f>HLOOKUP(Coffee_data[[#This Row],[ProductId]],Product!$B$4:$O$7,3,FALSE)</f>
        <v>Herbal Tea</v>
      </c>
      <c r="T4243" s="56" t="str">
        <f>HLOOKUP(Coffee_data[[#This Row],[ProductId]],Product!$B$4:$O$7,4,FALSE)</f>
        <v>Chamomile</v>
      </c>
    </row>
    <row r="4244" spans="1:20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119</v>
      </c>
      <c r="L4244">
        <v>425</v>
      </c>
      <c r="M4244">
        <v>9</v>
      </c>
      <c r="N4244" s="2">
        <v>42338</v>
      </c>
      <c r="O4244" s="19" t="str">
        <f>VLOOKUP(Coffee_data[[#This Row],[Area Code]],Location!$B$1:$E$157,2,FALSE)</f>
        <v>Washington</v>
      </c>
      <c r="P4244" s="19" t="str">
        <f>VLOOKUP(Coffee_data[[#This Row],[Area Code]],Location!$B$1:$E$157,3,FALSE)</f>
        <v>West</v>
      </c>
      <c r="Q4244" s="19" t="str">
        <f>VLOOKUP(Coffee_data[[#This Row],[Area Code]],Location!$B$1:$E$157,4,FALSE)</f>
        <v>Small Market</v>
      </c>
      <c r="R4244" s="56" t="str">
        <f>HLOOKUP(Coffee_data[[#This Row],[ProductId]],Product!$B$4:$O$7,2,FALSE)</f>
        <v>Decaf</v>
      </c>
      <c r="S4244" s="56" t="str">
        <f>HLOOKUP(Coffee_data[[#This Row],[ProductId]],Product!$B$4:$O$7,3,FALSE)</f>
        <v>Herbal Tea</v>
      </c>
      <c r="T4244" s="56" t="str">
        <f>HLOOKUP(Coffee_data[[#This Row],[ProductId]],Product!$B$4:$O$7,4,FALSE)</f>
        <v>Lemon</v>
      </c>
    </row>
    <row r="4245" spans="1:20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46</v>
      </c>
      <c r="L4245">
        <v>206</v>
      </c>
      <c r="M4245">
        <v>4</v>
      </c>
      <c r="N4245" s="2">
        <v>42338</v>
      </c>
      <c r="O4245" s="19" t="str">
        <f>VLOOKUP(Coffee_data[[#This Row],[Area Code]],Location!$B$1:$E$157,2,FALSE)</f>
        <v>Washington</v>
      </c>
      <c r="P4245" s="19" t="str">
        <f>VLOOKUP(Coffee_data[[#This Row],[Area Code]],Location!$B$1:$E$157,3,FALSE)</f>
        <v>West</v>
      </c>
      <c r="Q4245" s="19" t="str">
        <f>VLOOKUP(Coffee_data[[#This Row],[Area Code]],Location!$B$1:$E$157,4,FALSE)</f>
        <v>Small Market</v>
      </c>
      <c r="R4245" s="56" t="str">
        <f>HLOOKUP(Coffee_data[[#This Row],[ProductId]],Product!$B$4:$O$7,2,FALSE)</f>
        <v>Regular</v>
      </c>
      <c r="S4245" s="56" t="str">
        <f>HLOOKUP(Coffee_data[[#This Row],[ProductId]],Product!$B$4:$O$7,3,FALSE)</f>
        <v>Espresso</v>
      </c>
      <c r="T4245" s="56" t="str">
        <f>HLOOKUP(Coffee_data[[#This Row],[ProductId]],Product!$B$4:$O$7,4,FALSE)</f>
        <v>Caffe Latte</v>
      </c>
    </row>
    <row r="4246" spans="1:20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65</v>
      </c>
      <c r="J4246">
        <v>80</v>
      </c>
      <c r="K4246">
        <v>145</v>
      </c>
      <c r="L4246">
        <v>509</v>
      </c>
      <c r="M4246">
        <v>5</v>
      </c>
      <c r="N4246" s="2">
        <v>42338</v>
      </c>
      <c r="O4246" s="19" t="str">
        <f>VLOOKUP(Coffee_data[[#This Row],[Area Code]],Location!$B$1:$E$157,2,FALSE)</f>
        <v>Washington</v>
      </c>
      <c r="P4246" s="19" t="str">
        <f>VLOOKUP(Coffee_data[[#This Row],[Area Code]],Location!$B$1:$E$157,3,FALSE)</f>
        <v>West</v>
      </c>
      <c r="Q4246" s="19" t="str">
        <f>VLOOKUP(Coffee_data[[#This Row],[Area Code]],Location!$B$1:$E$157,4,FALSE)</f>
        <v>Small Market</v>
      </c>
      <c r="R4246" s="56" t="str">
        <f>HLOOKUP(Coffee_data[[#This Row],[ProductId]],Product!$B$4:$O$7,2,FALSE)</f>
        <v>Regular</v>
      </c>
      <c r="S4246" s="56" t="str">
        <f>HLOOKUP(Coffee_data[[#This Row],[ProductId]],Product!$B$4:$O$7,3,FALSE)</f>
        <v>Espresso</v>
      </c>
      <c r="T4246" s="56" t="str">
        <f>HLOOKUP(Coffee_data[[#This Row],[ProductId]],Product!$B$4:$O$7,4,FALSE)</f>
        <v>Caffe Mocha</v>
      </c>
    </row>
    <row r="4247" spans="1:20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64</v>
      </c>
      <c r="J4247">
        <v>100</v>
      </c>
      <c r="K4247">
        <v>170</v>
      </c>
      <c r="L4247">
        <v>360</v>
      </c>
      <c r="M4247">
        <v>6</v>
      </c>
      <c r="N4247" s="2">
        <v>42338</v>
      </c>
      <c r="O4247" s="19" t="str">
        <f>VLOOKUP(Coffee_data[[#This Row],[Area Code]],Location!$B$1:$E$157,2,FALSE)</f>
        <v>Washington</v>
      </c>
      <c r="P4247" s="19" t="str">
        <f>VLOOKUP(Coffee_data[[#This Row],[Area Code]],Location!$B$1:$E$157,3,FALSE)</f>
        <v>West</v>
      </c>
      <c r="Q4247" s="19" t="str">
        <f>VLOOKUP(Coffee_data[[#This Row],[Area Code]],Location!$B$1:$E$157,4,FALSE)</f>
        <v>Small Market</v>
      </c>
      <c r="R4247" s="56" t="str">
        <f>HLOOKUP(Coffee_data[[#This Row],[ProductId]],Product!$B$4:$O$7,2,FALSE)</f>
        <v>Decaf</v>
      </c>
      <c r="S4247" s="56" t="str">
        <f>HLOOKUP(Coffee_data[[#This Row],[ProductId]],Product!$B$4:$O$7,3,FALSE)</f>
        <v>Espresso</v>
      </c>
      <c r="T4247" s="56" t="str">
        <f>HLOOKUP(Coffee_data[[#This Row],[ProductId]],Product!$B$4:$O$7,4,FALSE)</f>
        <v>Decaf Espresso</v>
      </c>
    </row>
    <row r="4248" spans="1:20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202</v>
      </c>
      <c r="L4248">
        <v>360</v>
      </c>
      <c r="M4248">
        <v>2</v>
      </c>
      <c r="N4248" s="2">
        <v>42338</v>
      </c>
      <c r="O4248" s="19" t="str">
        <f>VLOOKUP(Coffee_data[[#This Row],[Area Code]],Location!$B$1:$E$157,2,FALSE)</f>
        <v>Washington</v>
      </c>
      <c r="P4248" s="19" t="str">
        <f>VLOOKUP(Coffee_data[[#This Row],[Area Code]],Location!$B$1:$E$157,3,FALSE)</f>
        <v>West</v>
      </c>
      <c r="Q4248" s="19" t="str">
        <f>VLOOKUP(Coffee_data[[#This Row],[Area Code]],Location!$B$1:$E$157,4,FALSE)</f>
        <v>Small Market</v>
      </c>
      <c r="R4248" s="56" t="str">
        <f>HLOOKUP(Coffee_data[[#This Row],[ProductId]],Product!$B$4:$O$7,2,FALSE)</f>
        <v>Regular</v>
      </c>
      <c r="S4248" s="56" t="str">
        <f>HLOOKUP(Coffee_data[[#This Row],[ProductId]],Product!$B$4:$O$7,3,FALSE)</f>
        <v>Coffee</v>
      </c>
      <c r="T4248" s="56" t="str">
        <f>HLOOKUP(Coffee_data[[#This Row],[ProductId]],Product!$B$4:$O$7,4,FALSE)</f>
        <v>Columbian</v>
      </c>
    </row>
    <row r="4249" spans="1:20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287</v>
      </c>
      <c r="L4249">
        <v>206</v>
      </c>
      <c r="M4249">
        <v>3</v>
      </c>
      <c r="N4249" s="2">
        <v>42338</v>
      </c>
      <c r="O4249" s="19" t="str">
        <f>VLOOKUP(Coffee_data[[#This Row],[Area Code]],Location!$B$1:$E$157,2,FALSE)</f>
        <v>Washington</v>
      </c>
      <c r="P4249" s="19" t="str">
        <f>VLOOKUP(Coffee_data[[#This Row],[Area Code]],Location!$B$1:$E$157,3,FALSE)</f>
        <v>West</v>
      </c>
      <c r="Q4249" s="19" t="str">
        <f>VLOOKUP(Coffee_data[[#This Row],[Area Code]],Location!$B$1:$E$157,4,FALSE)</f>
        <v>Small Market</v>
      </c>
      <c r="R4249" s="56" t="str">
        <f>HLOOKUP(Coffee_data[[#This Row],[ProductId]],Product!$B$4:$O$7,2,FALSE)</f>
        <v>Decaf</v>
      </c>
      <c r="S4249" s="56" t="str">
        <f>HLOOKUP(Coffee_data[[#This Row],[ProductId]],Product!$B$4:$O$7,3,FALSE)</f>
        <v>Coffee</v>
      </c>
      <c r="T4249" s="56" t="str">
        <f>HLOOKUP(Coffee_data[[#This Row],[ProductId]],Product!$B$4:$O$7,4,FALSE)</f>
        <v>Decaf Irish Cream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7"/>
  <sheetViews>
    <sheetView workbookViewId="0">
      <selection activeCell="E12" sqref="E12"/>
    </sheetView>
  </sheetViews>
  <sheetFormatPr defaultRowHeight="12.75" x14ac:dyDescent="0.2"/>
  <cols>
    <col min="2" max="2" width="20.75" style="4" customWidth="1"/>
    <col min="3" max="5" width="20.75" customWidth="1"/>
  </cols>
  <sheetData>
    <row r="1" spans="2:5" x14ac:dyDescent="0.2">
      <c r="B1" s="6" t="s">
        <v>11</v>
      </c>
      <c r="C1" s="5" t="s">
        <v>13</v>
      </c>
      <c r="D1" s="5" t="s">
        <v>14</v>
      </c>
      <c r="E1" s="5" t="s">
        <v>15</v>
      </c>
    </row>
    <row r="2" spans="2:5" x14ac:dyDescent="0.2">
      <c r="B2" s="4">
        <v>203</v>
      </c>
      <c r="C2" t="s">
        <v>16</v>
      </c>
      <c r="D2" t="s">
        <v>17</v>
      </c>
      <c r="E2" t="s">
        <v>18</v>
      </c>
    </row>
    <row r="3" spans="2:5" x14ac:dyDescent="0.2">
      <c r="B3" s="4">
        <v>206</v>
      </c>
      <c r="C3" t="s">
        <v>19</v>
      </c>
      <c r="D3" t="s">
        <v>20</v>
      </c>
      <c r="E3" t="s">
        <v>18</v>
      </c>
    </row>
    <row r="4" spans="2:5" x14ac:dyDescent="0.2">
      <c r="B4" s="4">
        <v>209</v>
      </c>
      <c r="C4" t="s">
        <v>21</v>
      </c>
      <c r="D4" t="s">
        <v>20</v>
      </c>
      <c r="E4" t="s">
        <v>22</v>
      </c>
    </row>
    <row r="5" spans="2:5" x14ac:dyDescent="0.2">
      <c r="B5" s="4">
        <v>210</v>
      </c>
      <c r="C5" t="s">
        <v>23</v>
      </c>
      <c r="D5" t="s">
        <v>24</v>
      </c>
      <c r="E5" t="s">
        <v>22</v>
      </c>
    </row>
    <row r="6" spans="2:5" x14ac:dyDescent="0.2">
      <c r="B6" s="4">
        <v>212</v>
      </c>
      <c r="C6" t="s">
        <v>25</v>
      </c>
      <c r="D6" t="s">
        <v>17</v>
      </c>
      <c r="E6" t="s">
        <v>22</v>
      </c>
    </row>
    <row r="7" spans="2:5" x14ac:dyDescent="0.2">
      <c r="B7" s="4">
        <v>213</v>
      </c>
      <c r="C7" t="s">
        <v>21</v>
      </c>
      <c r="D7" t="s">
        <v>20</v>
      </c>
      <c r="E7" t="s">
        <v>22</v>
      </c>
    </row>
    <row r="8" spans="2:5" x14ac:dyDescent="0.2">
      <c r="B8" s="4">
        <v>214</v>
      </c>
      <c r="C8" t="s">
        <v>23</v>
      </c>
      <c r="D8" t="s">
        <v>24</v>
      </c>
      <c r="E8" t="s">
        <v>22</v>
      </c>
    </row>
    <row r="9" spans="2:5" x14ac:dyDescent="0.2">
      <c r="B9" s="4">
        <v>216</v>
      </c>
      <c r="C9" t="s">
        <v>26</v>
      </c>
      <c r="D9" t="s">
        <v>27</v>
      </c>
      <c r="E9" t="s">
        <v>22</v>
      </c>
    </row>
    <row r="10" spans="2:5" x14ac:dyDescent="0.2">
      <c r="B10" s="4">
        <v>217</v>
      </c>
      <c r="C10" t="s">
        <v>28</v>
      </c>
      <c r="D10" t="s">
        <v>27</v>
      </c>
      <c r="E10" t="s">
        <v>22</v>
      </c>
    </row>
    <row r="11" spans="2:5" x14ac:dyDescent="0.2">
      <c r="B11" s="4">
        <v>224</v>
      </c>
      <c r="C11" t="s">
        <v>28</v>
      </c>
      <c r="D11" t="s">
        <v>27</v>
      </c>
      <c r="E11" t="s">
        <v>22</v>
      </c>
    </row>
    <row r="12" spans="2:5" x14ac:dyDescent="0.2">
      <c r="B12" s="4">
        <v>225</v>
      </c>
      <c r="C12" t="s">
        <v>29</v>
      </c>
      <c r="D12" t="s">
        <v>24</v>
      </c>
      <c r="E12" t="s">
        <v>18</v>
      </c>
    </row>
    <row r="13" spans="2:5" x14ac:dyDescent="0.2">
      <c r="B13" s="4">
        <v>234</v>
      </c>
      <c r="C13" t="s">
        <v>26</v>
      </c>
      <c r="D13" t="s">
        <v>27</v>
      </c>
      <c r="E13" t="s">
        <v>22</v>
      </c>
    </row>
    <row r="14" spans="2:5" x14ac:dyDescent="0.2">
      <c r="B14" s="4">
        <v>239</v>
      </c>
      <c r="C14" t="s">
        <v>30</v>
      </c>
      <c r="D14" t="s">
        <v>17</v>
      </c>
      <c r="E14" t="s">
        <v>22</v>
      </c>
    </row>
    <row r="15" spans="2:5" x14ac:dyDescent="0.2">
      <c r="B15" s="4">
        <v>253</v>
      </c>
      <c r="C15" t="s">
        <v>19</v>
      </c>
      <c r="D15" t="s">
        <v>20</v>
      </c>
      <c r="E15" t="s">
        <v>18</v>
      </c>
    </row>
    <row r="16" spans="2:5" x14ac:dyDescent="0.2">
      <c r="B16" s="4">
        <v>254</v>
      </c>
      <c r="C16" t="s">
        <v>23</v>
      </c>
      <c r="D16" t="s">
        <v>24</v>
      </c>
      <c r="E16" t="s">
        <v>22</v>
      </c>
    </row>
    <row r="17" spans="2:5" x14ac:dyDescent="0.2">
      <c r="B17" s="4">
        <v>262</v>
      </c>
      <c r="C17" t="s">
        <v>31</v>
      </c>
      <c r="D17" t="s">
        <v>27</v>
      </c>
      <c r="E17" t="s">
        <v>18</v>
      </c>
    </row>
    <row r="18" spans="2:5" x14ac:dyDescent="0.2">
      <c r="B18" s="4">
        <v>281</v>
      </c>
      <c r="C18" t="s">
        <v>23</v>
      </c>
      <c r="D18" t="s">
        <v>24</v>
      </c>
      <c r="E18" t="s">
        <v>22</v>
      </c>
    </row>
    <row r="19" spans="2:5" x14ac:dyDescent="0.2">
      <c r="B19" s="4">
        <v>303</v>
      </c>
      <c r="C19" t="s">
        <v>32</v>
      </c>
      <c r="D19" t="s">
        <v>27</v>
      </c>
      <c r="E19" t="s">
        <v>22</v>
      </c>
    </row>
    <row r="20" spans="2:5" x14ac:dyDescent="0.2">
      <c r="B20" s="4">
        <v>305</v>
      </c>
      <c r="C20" t="s">
        <v>30</v>
      </c>
      <c r="D20" t="s">
        <v>17</v>
      </c>
      <c r="E20" t="s">
        <v>22</v>
      </c>
    </row>
    <row r="21" spans="2:5" x14ac:dyDescent="0.2">
      <c r="B21" s="4">
        <v>309</v>
      </c>
      <c r="C21" t="s">
        <v>28</v>
      </c>
      <c r="D21" t="s">
        <v>27</v>
      </c>
      <c r="E21" t="s">
        <v>22</v>
      </c>
    </row>
    <row r="22" spans="2:5" x14ac:dyDescent="0.2">
      <c r="B22" s="4">
        <v>310</v>
      </c>
      <c r="C22" t="s">
        <v>21</v>
      </c>
      <c r="D22" t="s">
        <v>20</v>
      </c>
      <c r="E22" t="s">
        <v>22</v>
      </c>
    </row>
    <row r="23" spans="2:5" x14ac:dyDescent="0.2">
      <c r="B23" s="4">
        <v>312</v>
      </c>
      <c r="C23" t="s">
        <v>28</v>
      </c>
      <c r="D23" t="s">
        <v>27</v>
      </c>
      <c r="E23" t="s">
        <v>22</v>
      </c>
    </row>
    <row r="24" spans="2:5" x14ac:dyDescent="0.2">
      <c r="B24" s="4">
        <v>314</v>
      </c>
      <c r="C24" t="s">
        <v>33</v>
      </c>
      <c r="D24" t="s">
        <v>27</v>
      </c>
      <c r="E24" t="s">
        <v>18</v>
      </c>
    </row>
    <row r="25" spans="2:5" x14ac:dyDescent="0.2">
      <c r="B25" s="4">
        <v>315</v>
      </c>
      <c r="C25" t="s">
        <v>25</v>
      </c>
      <c r="D25" t="s">
        <v>17</v>
      </c>
      <c r="E25" t="s">
        <v>22</v>
      </c>
    </row>
    <row r="26" spans="2:5" x14ac:dyDescent="0.2">
      <c r="B26" s="4">
        <v>318</v>
      </c>
      <c r="C26" t="s">
        <v>29</v>
      </c>
      <c r="D26" t="s">
        <v>24</v>
      </c>
      <c r="E26" t="s">
        <v>18</v>
      </c>
    </row>
    <row r="27" spans="2:5" x14ac:dyDescent="0.2">
      <c r="B27" s="4">
        <v>319</v>
      </c>
      <c r="C27" t="s">
        <v>34</v>
      </c>
      <c r="D27" t="s">
        <v>27</v>
      </c>
      <c r="E27" t="s">
        <v>18</v>
      </c>
    </row>
    <row r="28" spans="2:5" x14ac:dyDescent="0.2">
      <c r="B28" s="4">
        <v>321</v>
      </c>
      <c r="C28" t="s">
        <v>30</v>
      </c>
      <c r="D28" t="s">
        <v>17</v>
      </c>
      <c r="E28" t="s">
        <v>22</v>
      </c>
    </row>
    <row r="29" spans="2:5" x14ac:dyDescent="0.2">
      <c r="B29" s="4">
        <v>323</v>
      </c>
      <c r="C29" t="s">
        <v>21</v>
      </c>
      <c r="D29" t="s">
        <v>20</v>
      </c>
      <c r="E29" t="s">
        <v>22</v>
      </c>
    </row>
    <row r="30" spans="2:5" x14ac:dyDescent="0.2">
      <c r="B30" s="4">
        <v>325</v>
      </c>
      <c r="C30" t="s">
        <v>23</v>
      </c>
      <c r="D30" t="s">
        <v>24</v>
      </c>
      <c r="E30" t="s">
        <v>22</v>
      </c>
    </row>
    <row r="31" spans="2:5" x14ac:dyDescent="0.2">
      <c r="B31" s="4">
        <v>330</v>
      </c>
      <c r="C31" t="s">
        <v>26</v>
      </c>
      <c r="D31" t="s">
        <v>27</v>
      </c>
      <c r="E31" t="s">
        <v>22</v>
      </c>
    </row>
    <row r="32" spans="2:5" x14ac:dyDescent="0.2">
      <c r="B32" s="4">
        <v>337</v>
      </c>
      <c r="C32" t="s">
        <v>29</v>
      </c>
      <c r="D32" t="s">
        <v>24</v>
      </c>
      <c r="E32" t="s">
        <v>18</v>
      </c>
    </row>
    <row r="33" spans="2:5" x14ac:dyDescent="0.2">
      <c r="B33" s="4">
        <v>339</v>
      </c>
      <c r="C33" t="s">
        <v>35</v>
      </c>
      <c r="D33" t="s">
        <v>17</v>
      </c>
      <c r="E33" t="s">
        <v>22</v>
      </c>
    </row>
    <row r="34" spans="2:5" x14ac:dyDescent="0.2">
      <c r="B34" s="4">
        <v>347</v>
      </c>
      <c r="C34" t="s">
        <v>25</v>
      </c>
      <c r="D34" t="s">
        <v>17</v>
      </c>
      <c r="E34" t="s">
        <v>22</v>
      </c>
    </row>
    <row r="35" spans="2:5" x14ac:dyDescent="0.2">
      <c r="B35" s="4">
        <v>351</v>
      </c>
      <c r="C35" t="s">
        <v>35</v>
      </c>
      <c r="D35" t="s">
        <v>17</v>
      </c>
      <c r="E35" t="s">
        <v>22</v>
      </c>
    </row>
    <row r="36" spans="2:5" x14ac:dyDescent="0.2">
      <c r="B36" s="4">
        <v>352</v>
      </c>
      <c r="C36" t="s">
        <v>30</v>
      </c>
      <c r="D36" t="s">
        <v>17</v>
      </c>
      <c r="E36" t="s">
        <v>22</v>
      </c>
    </row>
    <row r="37" spans="2:5" x14ac:dyDescent="0.2">
      <c r="B37" s="4">
        <v>360</v>
      </c>
      <c r="C37" t="s">
        <v>19</v>
      </c>
      <c r="D37" t="s">
        <v>20</v>
      </c>
      <c r="E37" t="s">
        <v>18</v>
      </c>
    </row>
    <row r="38" spans="2:5" x14ac:dyDescent="0.2">
      <c r="B38" s="4">
        <v>361</v>
      </c>
      <c r="C38" t="s">
        <v>23</v>
      </c>
      <c r="D38" t="s">
        <v>24</v>
      </c>
      <c r="E38" t="s">
        <v>22</v>
      </c>
    </row>
    <row r="39" spans="2:5" x14ac:dyDescent="0.2">
      <c r="B39" s="4">
        <v>386</v>
      </c>
      <c r="C39" t="s">
        <v>30</v>
      </c>
      <c r="D39" t="s">
        <v>17</v>
      </c>
      <c r="E39" t="s">
        <v>22</v>
      </c>
    </row>
    <row r="40" spans="2:5" x14ac:dyDescent="0.2">
      <c r="B40" s="4">
        <v>405</v>
      </c>
      <c r="C40" t="s">
        <v>36</v>
      </c>
      <c r="D40" t="s">
        <v>24</v>
      </c>
      <c r="E40" t="s">
        <v>18</v>
      </c>
    </row>
    <row r="41" spans="2:5" x14ac:dyDescent="0.2">
      <c r="B41" s="4">
        <v>407</v>
      </c>
      <c r="C41" t="s">
        <v>30</v>
      </c>
      <c r="D41" t="s">
        <v>17</v>
      </c>
      <c r="E41" t="s">
        <v>22</v>
      </c>
    </row>
    <row r="42" spans="2:5" x14ac:dyDescent="0.2">
      <c r="B42" s="4">
        <v>408</v>
      </c>
      <c r="C42" t="s">
        <v>21</v>
      </c>
      <c r="D42" t="s">
        <v>20</v>
      </c>
      <c r="E42" t="s">
        <v>22</v>
      </c>
    </row>
    <row r="43" spans="2:5" x14ac:dyDescent="0.2">
      <c r="B43" s="4">
        <v>409</v>
      </c>
      <c r="C43" t="s">
        <v>23</v>
      </c>
      <c r="D43" t="s">
        <v>24</v>
      </c>
      <c r="E43" t="s">
        <v>22</v>
      </c>
    </row>
    <row r="44" spans="2:5" x14ac:dyDescent="0.2">
      <c r="B44" s="4">
        <v>413</v>
      </c>
      <c r="C44" t="s">
        <v>35</v>
      </c>
      <c r="D44" t="s">
        <v>17</v>
      </c>
      <c r="E44" t="s">
        <v>22</v>
      </c>
    </row>
    <row r="45" spans="2:5" x14ac:dyDescent="0.2">
      <c r="B45" s="4">
        <v>414</v>
      </c>
      <c r="C45" t="s">
        <v>31</v>
      </c>
      <c r="D45" t="s">
        <v>27</v>
      </c>
      <c r="E45" t="s">
        <v>18</v>
      </c>
    </row>
    <row r="46" spans="2:5" x14ac:dyDescent="0.2">
      <c r="B46" s="4">
        <v>415</v>
      </c>
      <c r="C46" t="s">
        <v>21</v>
      </c>
      <c r="D46" t="s">
        <v>20</v>
      </c>
      <c r="E46" t="s">
        <v>22</v>
      </c>
    </row>
    <row r="47" spans="2:5" x14ac:dyDescent="0.2">
      <c r="B47" s="4">
        <v>417</v>
      </c>
      <c r="C47" t="s">
        <v>33</v>
      </c>
      <c r="D47" t="s">
        <v>27</v>
      </c>
      <c r="E47" t="s">
        <v>18</v>
      </c>
    </row>
    <row r="48" spans="2:5" x14ac:dyDescent="0.2">
      <c r="B48" s="4">
        <v>419</v>
      </c>
      <c r="C48" t="s">
        <v>26</v>
      </c>
      <c r="D48" t="s">
        <v>27</v>
      </c>
      <c r="E48" t="s">
        <v>22</v>
      </c>
    </row>
    <row r="49" spans="2:5" x14ac:dyDescent="0.2">
      <c r="B49" s="4">
        <v>425</v>
      </c>
      <c r="C49" t="s">
        <v>19</v>
      </c>
      <c r="D49" t="s">
        <v>20</v>
      </c>
      <c r="E49" t="s">
        <v>18</v>
      </c>
    </row>
    <row r="50" spans="2:5" x14ac:dyDescent="0.2">
      <c r="B50" s="4">
        <v>430</v>
      </c>
      <c r="C50" t="s">
        <v>23</v>
      </c>
      <c r="D50" t="s">
        <v>24</v>
      </c>
      <c r="E50" t="s">
        <v>22</v>
      </c>
    </row>
    <row r="51" spans="2:5" x14ac:dyDescent="0.2">
      <c r="B51" s="4">
        <v>432</v>
      </c>
      <c r="C51" t="s">
        <v>23</v>
      </c>
      <c r="D51" t="s">
        <v>24</v>
      </c>
      <c r="E51" t="s">
        <v>22</v>
      </c>
    </row>
    <row r="52" spans="2:5" x14ac:dyDescent="0.2">
      <c r="B52" s="4">
        <v>435</v>
      </c>
      <c r="C52" t="s">
        <v>37</v>
      </c>
      <c r="D52" t="s">
        <v>20</v>
      </c>
      <c r="E52" t="s">
        <v>18</v>
      </c>
    </row>
    <row r="53" spans="2:5" x14ac:dyDescent="0.2">
      <c r="B53" s="4">
        <v>440</v>
      </c>
      <c r="C53" t="s">
        <v>26</v>
      </c>
      <c r="D53" t="s">
        <v>27</v>
      </c>
      <c r="E53" t="s">
        <v>22</v>
      </c>
    </row>
    <row r="54" spans="2:5" x14ac:dyDescent="0.2">
      <c r="B54" s="4">
        <v>469</v>
      </c>
      <c r="C54" t="s">
        <v>23</v>
      </c>
      <c r="D54" t="s">
        <v>24</v>
      </c>
      <c r="E54" t="s">
        <v>22</v>
      </c>
    </row>
    <row r="55" spans="2:5" x14ac:dyDescent="0.2">
      <c r="B55" s="4">
        <v>475</v>
      </c>
      <c r="C55" t="s">
        <v>16</v>
      </c>
      <c r="D55" t="s">
        <v>17</v>
      </c>
      <c r="E55" t="s">
        <v>18</v>
      </c>
    </row>
    <row r="56" spans="2:5" x14ac:dyDescent="0.2">
      <c r="B56" s="4">
        <v>503</v>
      </c>
      <c r="C56" t="s">
        <v>38</v>
      </c>
      <c r="D56" t="s">
        <v>20</v>
      </c>
      <c r="E56" t="s">
        <v>18</v>
      </c>
    </row>
    <row r="57" spans="2:5" x14ac:dyDescent="0.2">
      <c r="B57" s="4">
        <v>504</v>
      </c>
      <c r="C57" t="s">
        <v>29</v>
      </c>
      <c r="D57" t="s">
        <v>24</v>
      </c>
      <c r="E57" t="s">
        <v>18</v>
      </c>
    </row>
    <row r="58" spans="2:5" x14ac:dyDescent="0.2">
      <c r="B58" s="4">
        <v>505</v>
      </c>
      <c r="C58" t="s">
        <v>39</v>
      </c>
      <c r="D58" t="s">
        <v>24</v>
      </c>
      <c r="E58" t="s">
        <v>18</v>
      </c>
    </row>
    <row r="59" spans="2:5" x14ac:dyDescent="0.2">
      <c r="B59" s="4">
        <v>508</v>
      </c>
      <c r="C59" t="s">
        <v>35</v>
      </c>
      <c r="D59" t="s">
        <v>17</v>
      </c>
      <c r="E59" t="s">
        <v>22</v>
      </c>
    </row>
    <row r="60" spans="2:5" x14ac:dyDescent="0.2">
      <c r="B60" s="4">
        <v>509</v>
      </c>
      <c r="C60" t="s">
        <v>19</v>
      </c>
      <c r="D60" t="s">
        <v>20</v>
      </c>
      <c r="E60" t="s">
        <v>18</v>
      </c>
    </row>
    <row r="61" spans="2:5" x14ac:dyDescent="0.2">
      <c r="B61" s="4">
        <v>510</v>
      </c>
      <c r="C61" t="s">
        <v>21</v>
      </c>
      <c r="D61" t="s">
        <v>20</v>
      </c>
      <c r="E61" t="s">
        <v>22</v>
      </c>
    </row>
    <row r="62" spans="2:5" x14ac:dyDescent="0.2">
      <c r="B62" s="4">
        <v>512</v>
      </c>
      <c r="C62" t="s">
        <v>23</v>
      </c>
      <c r="D62" t="s">
        <v>24</v>
      </c>
      <c r="E62" t="s">
        <v>22</v>
      </c>
    </row>
    <row r="63" spans="2:5" x14ac:dyDescent="0.2">
      <c r="B63" s="4">
        <v>513</v>
      </c>
      <c r="C63" t="s">
        <v>26</v>
      </c>
      <c r="D63" t="s">
        <v>27</v>
      </c>
      <c r="E63" t="s">
        <v>22</v>
      </c>
    </row>
    <row r="64" spans="2:5" x14ac:dyDescent="0.2">
      <c r="B64" s="4">
        <v>515</v>
      </c>
      <c r="C64" t="s">
        <v>34</v>
      </c>
      <c r="D64" t="s">
        <v>27</v>
      </c>
      <c r="E64" t="s">
        <v>18</v>
      </c>
    </row>
    <row r="65" spans="2:5" x14ac:dyDescent="0.2">
      <c r="B65" s="4">
        <v>516</v>
      </c>
      <c r="C65" t="s">
        <v>25</v>
      </c>
      <c r="D65" t="s">
        <v>17</v>
      </c>
      <c r="E65" t="s">
        <v>22</v>
      </c>
    </row>
    <row r="66" spans="2:5" x14ac:dyDescent="0.2">
      <c r="B66" s="4">
        <v>518</v>
      </c>
      <c r="C66" t="s">
        <v>25</v>
      </c>
      <c r="D66" t="s">
        <v>17</v>
      </c>
      <c r="E66" t="s">
        <v>22</v>
      </c>
    </row>
    <row r="67" spans="2:5" x14ac:dyDescent="0.2">
      <c r="B67" s="4">
        <v>530</v>
      </c>
      <c r="C67" t="s">
        <v>21</v>
      </c>
      <c r="D67" t="s">
        <v>20</v>
      </c>
      <c r="E67" t="s">
        <v>22</v>
      </c>
    </row>
    <row r="68" spans="2:5" x14ac:dyDescent="0.2">
      <c r="B68" s="4">
        <v>541</v>
      </c>
      <c r="C68" t="s">
        <v>38</v>
      </c>
      <c r="D68" t="s">
        <v>20</v>
      </c>
      <c r="E68" t="s">
        <v>18</v>
      </c>
    </row>
    <row r="69" spans="2:5" x14ac:dyDescent="0.2">
      <c r="B69" s="4">
        <v>559</v>
      </c>
      <c r="C69" t="s">
        <v>21</v>
      </c>
      <c r="D69" t="s">
        <v>20</v>
      </c>
      <c r="E69" t="s">
        <v>22</v>
      </c>
    </row>
    <row r="70" spans="2:5" x14ac:dyDescent="0.2">
      <c r="B70" s="4">
        <v>561</v>
      </c>
      <c r="C70" t="s">
        <v>30</v>
      </c>
      <c r="D70" t="s">
        <v>17</v>
      </c>
      <c r="E70" t="s">
        <v>22</v>
      </c>
    </row>
    <row r="71" spans="2:5" x14ac:dyDescent="0.2">
      <c r="B71" s="4">
        <v>562</v>
      </c>
      <c r="C71" t="s">
        <v>21</v>
      </c>
      <c r="D71" t="s">
        <v>20</v>
      </c>
      <c r="E71" t="s">
        <v>22</v>
      </c>
    </row>
    <row r="72" spans="2:5" x14ac:dyDescent="0.2">
      <c r="B72" s="4">
        <v>563</v>
      </c>
      <c r="C72" t="s">
        <v>34</v>
      </c>
      <c r="D72" t="s">
        <v>27</v>
      </c>
      <c r="E72" t="s">
        <v>18</v>
      </c>
    </row>
    <row r="73" spans="2:5" x14ac:dyDescent="0.2">
      <c r="B73" s="4">
        <v>567</v>
      </c>
      <c r="C73" t="s">
        <v>26</v>
      </c>
      <c r="D73" t="s">
        <v>27</v>
      </c>
      <c r="E73" t="s">
        <v>22</v>
      </c>
    </row>
    <row r="74" spans="2:5" x14ac:dyDescent="0.2">
      <c r="B74" s="4">
        <v>573</v>
      </c>
      <c r="C74" t="s">
        <v>33</v>
      </c>
      <c r="D74" t="s">
        <v>27</v>
      </c>
      <c r="E74" t="s">
        <v>18</v>
      </c>
    </row>
    <row r="75" spans="2:5" x14ac:dyDescent="0.2">
      <c r="B75" s="4">
        <v>580</v>
      </c>
      <c r="C75" t="s">
        <v>36</v>
      </c>
      <c r="D75" t="s">
        <v>24</v>
      </c>
      <c r="E75" t="s">
        <v>18</v>
      </c>
    </row>
    <row r="76" spans="2:5" x14ac:dyDescent="0.2">
      <c r="B76" s="4">
        <v>585</v>
      </c>
      <c r="C76" t="s">
        <v>25</v>
      </c>
      <c r="D76" t="s">
        <v>17</v>
      </c>
      <c r="E76" t="s">
        <v>22</v>
      </c>
    </row>
    <row r="77" spans="2:5" x14ac:dyDescent="0.2">
      <c r="B77" s="4">
        <v>603</v>
      </c>
      <c r="C77" t="s">
        <v>40</v>
      </c>
      <c r="D77" t="s">
        <v>17</v>
      </c>
      <c r="E77" t="s">
        <v>18</v>
      </c>
    </row>
    <row r="78" spans="2:5" x14ac:dyDescent="0.2">
      <c r="B78" s="4">
        <v>607</v>
      </c>
      <c r="C78" t="s">
        <v>25</v>
      </c>
      <c r="D78" t="s">
        <v>17</v>
      </c>
      <c r="E78" t="s">
        <v>22</v>
      </c>
    </row>
    <row r="79" spans="2:5" x14ac:dyDescent="0.2">
      <c r="B79" s="4">
        <v>608</v>
      </c>
      <c r="C79" t="s">
        <v>31</v>
      </c>
      <c r="D79" t="s">
        <v>27</v>
      </c>
      <c r="E79" t="s">
        <v>18</v>
      </c>
    </row>
    <row r="80" spans="2:5" x14ac:dyDescent="0.2">
      <c r="B80" s="4">
        <v>614</v>
      </c>
      <c r="C80" t="s">
        <v>26</v>
      </c>
      <c r="D80" t="s">
        <v>27</v>
      </c>
      <c r="E80" t="s">
        <v>22</v>
      </c>
    </row>
    <row r="81" spans="2:5" x14ac:dyDescent="0.2">
      <c r="B81" s="4">
        <v>617</v>
      </c>
      <c r="C81" t="s">
        <v>35</v>
      </c>
      <c r="D81" t="s">
        <v>17</v>
      </c>
      <c r="E81" t="s">
        <v>22</v>
      </c>
    </row>
    <row r="82" spans="2:5" x14ac:dyDescent="0.2">
      <c r="B82" s="4">
        <v>618</v>
      </c>
      <c r="C82" t="s">
        <v>28</v>
      </c>
      <c r="D82" t="s">
        <v>27</v>
      </c>
      <c r="E82" t="s">
        <v>22</v>
      </c>
    </row>
    <row r="83" spans="2:5" x14ac:dyDescent="0.2">
      <c r="B83" s="4">
        <v>619</v>
      </c>
      <c r="C83" t="s">
        <v>21</v>
      </c>
      <c r="D83" t="s">
        <v>20</v>
      </c>
      <c r="E83" t="s">
        <v>22</v>
      </c>
    </row>
    <row r="84" spans="2:5" x14ac:dyDescent="0.2">
      <c r="B84" s="4">
        <v>626</v>
      </c>
      <c r="C84" t="s">
        <v>21</v>
      </c>
      <c r="D84" t="s">
        <v>20</v>
      </c>
      <c r="E84" t="s">
        <v>22</v>
      </c>
    </row>
    <row r="85" spans="2:5" x14ac:dyDescent="0.2">
      <c r="B85" s="4">
        <v>630</v>
      </c>
      <c r="C85" t="s">
        <v>28</v>
      </c>
      <c r="D85" t="s">
        <v>27</v>
      </c>
      <c r="E85" t="s">
        <v>22</v>
      </c>
    </row>
    <row r="86" spans="2:5" x14ac:dyDescent="0.2">
      <c r="B86" s="4">
        <v>631</v>
      </c>
      <c r="C86" t="s">
        <v>25</v>
      </c>
      <c r="D86" t="s">
        <v>17</v>
      </c>
      <c r="E86" t="s">
        <v>22</v>
      </c>
    </row>
    <row r="87" spans="2:5" x14ac:dyDescent="0.2">
      <c r="B87" s="4">
        <v>636</v>
      </c>
      <c r="C87" t="s">
        <v>33</v>
      </c>
      <c r="D87" t="s">
        <v>27</v>
      </c>
      <c r="E87" t="s">
        <v>18</v>
      </c>
    </row>
    <row r="88" spans="2:5" x14ac:dyDescent="0.2">
      <c r="B88" s="4">
        <v>641</v>
      </c>
      <c r="C88" t="s">
        <v>34</v>
      </c>
      <c r="D88" t="s">
        <v>27</v>
      </c>
      <c r="E88" t="s">
        <v>18</v>
      </c>
    </row>
    <row r="89" spans="2:5" x14ac:dyDescent="0.2">
      <c r="B89" s="4">
        <v>646</v>
      </c>
      <c r="C89" t="s">
        <v>25</v>
      </c>
      <c r="D89" t="s">
        <v>17</v>
      </c>
      <c r="E89" t="s">
        <v>22</v>
      </c>
    </row>
    <row r="90" spans="2:5" x14ac:dyDescent="0.2">
      <c r="B90" s="4">
        <v>650</v>
      </c>
      <c r="C90" t="s">
        <v>21</v>
      </c>
      <c r="D90" t="s">
        <v>20</v>
      </c>
      <c r="E90" t="s">
        <v>22</v>
      </c>
    </row>
    <row r="91" spans="2:5" x14ac:dyDescent="0.2">
      <c r="B91" s="4">
        <v>660</v>
      </c>
      <c r="C91" t="s">
        <v>33</v>
      </c>
      <c r="D91" t="s">
        <v>27</v>
      </c>
      <c r="E91" t="s">
        <v>18</v>
      </c>
    </row>
    <row r="92" spans="2:5" x14ac:dyDescent="0.2">
      <c r="B92" s="4">
        <v>661</v>
      </c>
      <c r="C92" t="s">
        <v>21</v>
      </c>
      <c r="D92" t="s">
        <v>20</v>
      </c>
      <c r="E92" t="s">
        <v>22</v>
      </c>
    </row>
    <row r="93" spans="2:5" x14ac:dyDescent="0.2">
      <c r="B93" s="4">
        <v>682</v>
      </c>
      <c r="C93" t="s">
        <v>23</v>
      </c>
      <c r="D93" t="s">
        <v>24</v>
      </c>
      <c r="E93" t="s">
        <v>22</v>
      </c>
    </row>
    <row r="94" spans="2:5" x14ac:dyDescent="0.2">
      <c r="B94" s="4">
        <v>702</v>
      </c>
      <c r="C94" t="s">
        <v>41</v>
      </c>
      <c r="D94" t="s">
        <v>20</v>
      </c>
      <c r="E94" t="s">
        <v>18</v>
      </c>
    </row>
    <row r="95" spans="2:5" x14ac:dyDescent="0.2">
      <c r="B95" s="4">
        <v>707</v>
      </c>
      <c r="C95" t="s">
        <v>21</v>
      </c>
      <c r="D95" t="s">
        <v>20</v>
      </c>
      <c r="E95" t="s">
        <v>22</v>
      </c>
    </row>
    <row r="96" spans="2:5" x14ac:dyDescent="0.2">
      <c r="B96" s="4">
        <v>708</v>
      </c>
      <c r="C96" t="s">
        <v>28</v>
      </c>
      <c r="D96" t="s">
        <v>27</v>
      </c>
      <c r="E96" t="s">
        <v>22</v>
      </c>
    </row>
    <row r="97" spans="2:5" x14ac:dyDescent="0.2">
      <c r="B97" s="4">
        <v>712</v>
      </c>
      <c r="C97" t="s">
        <v>34</v>
      </c>
      <c r="D97" t="s">
        <v>27</v>
      </c>
      <c r="E97" t="s">
        <v>18</v>
      </c>
    </row>
    <row r="98" spans="2:5" x14ac:dyDescent="0.2">
      <c r="B98" s="4">
        <v>713</v>
      </c>
      <c r="C98" t="s">
        <v>23</v>
      </c>
      <c r="D98" t="s">
        <v>24</v>
      </c>
      <c r="E98" t="s">
        <v>22</v>
      </c>
    </row>
    <row r="99" spans="2:5" x14ac:dyDescent="0.2">
      <c r="B99" s="4">
        <v>714</v>
      </c>
      <c r="C99" t="s">
        <v>21</v>
      </c>
      <c r="D99" t="s">
        <v>20</v>
      </c>
      <c r="E99" t="s">
        <v>22</v>
      </c>
    </row>
    <row r="100" spans="2:5" x14ac:dyDescent="0.2">
      <c r="B100" s="4">
        <v>715</v>
      </c>
      <c r="C100" t="s">
        <v>31</v>
      </c>
      <c r="D100" t="s">
        <v>27</v>
      </c>
      <c r="E100" t="s">
        <v>18</v>
      </c>
    </row>
    <row r="101" spans="2:5" x14ac:dyDescent="0.2">
      <c r="B101" s="4">
        <v>716</v>
      </c>
      <c r="C101" t="s">
        <v>25</v>
      </c>
      <c r="D101" t="s">
        <v>17</v>
      </c>
      <c r="E101" t="s">
        <v>22</v>
      </c>
    </row>
    <row r="102" spans="2:5" x14ac:dyDescent="0.2">
      <c r="B102" s="4">
        <v>718</v>
      </c>
      <c r="C102" t="s">
        <v>25</v>
      </c>
      <c r="D102" t="s">
        <v>17</v>
      </c>
      <c r="E102" t="s">
        <v>22</v>
      </c>
    </row>
    <row r="103" spans="2:5" x14ac:dyDescent="0.2">
      <c r="B103" s="4">
        <v>719</v>
      </c>
      <c r="C103" t="s">
        <v>32</v>
      </c>
      <c r="D103" t="s">
        <v>27</v>
      </c>
      <c r="E103" t="s">
        <v>22</v>
      </c>
    </row>
    <row r="104" spans="2:5" x14ac:dyDescent="0.2">
      <c r="B104" s="4">
        <v>720</v>
      </c>
      <c r="C104" t="s">
        <v>32</v>
      </c>
      <c r="D104" t="s">
        <v>27</v>
      </c>
      <c r="E104" t="s">
        <v>22</v>
      </c>
    </row>
    <row r="105" spans="2:5" x14ac:dyDescent="0.2">
      <c r="B105" s="4">
        <v>727</v>
      </c>
      <c r="C105" t="s">
        <v>30</v>
      </c>
      <c r="D105" t="s">
        <v>17</v>
      </c>
      <c r="E105" t="s">
        <v>22</v>
      </c>
    </row>
    <row r="106" spans="2:5" x14ac:dyDescent="0.2">
      <c r="B106" s="4">
        <v>740</v>
      </c>
      <c r="C106" t="s">
        <v>26</v>
      </c>
      <c r="D106" t="s">
        <v>27</v>
      </c>
      <c r="E106" t="s">
        <v>22</v>
      </c>
    </row>
    <row r="107" spans="2:5" x14ac:dyDescent="0.2">
      <c r="B107" s="4">
        <v>754</v>
      </c>
      <c r="C107" t="s">
        <v>30</v>
      </c>
      <c r="D107" t="s">
        <v>17</v>
      </c>
      <c r="E107" t="s">
        <v>22</v>
      </c>
    </row>
    <row r="108" spans="2:5" x14ac:dyDescent="0.2">
      <c r="B108" s="4">
        <v>760</v>
      </c>
      <c r="C108" t="s">
        <v>21</v>
      </c>
      <c r="D108" t="s">
        <v>20</v>
      </c>
      <c r="E108" t="s">
        <v>22</v>
      </c>
    </row>
    <row r="109" spans="2:5" x14ac:dyDescent="0.2">
      <c r="B109" s="4">
        <v>772</v>
      </c>
      <c r="C109" t="s">
        <v>30</v>
      </c>
      <c r="D109" t="s">
        <v>17</v>
      </c>
      <c r="E109" t="s">
        <v>22</v>
      </c>
    </row>
    <row r="110" spans="2:5" x14ac:dyDescent="0.2">
      <c r="B110" s="4">
        <v>773</v>
      </c>
      <c r="C110" t="s">
        <v>28</v>
      </c>
      <c r="D110" t="s">
        <v>27</v>
      </c>
      <c r="E110" t="s">
        <v>22</v>
      </c>
    </row>
    <row r="111" spans="2:5" x14ac:dyDescent="0.2">
      <c r="B111" s="4">
        <v>774</v>
      </c>
      <c r="C111" t="s">
        <v>35</v>
      </c>
      <c r="D111" t="s">
        <v>17</v>
      </c>
      <c r="E111" t="s">
        <v>22</v>
      </c>
    </row>
    <row r="112" spans="2:5" x14ac:dyDescent="0.2">
      <c r="B112" s="4">
        <v>775</v>
      </c>
      <c r="C112" t="s">
        <v>41</v>
      </c>
      <c r="D112" t="s">
        <v>20</v>
      </c>
      <c r="E112" t="s">
        <v>18</v>
      </c>
    </row>
    <row r="113" spans="2:5" x14ac:dyDescent="0.2">
      <c r="B113" s="4">
        <v>781</v>
      </c>
      <c r="C113" t="s">
        <v>35</v>
      </c>
      <c r="D113" t="s">
        <v>17</v>
      </c>
      <c r="E113" t="s">
        <v>22</v>
      </c>
    </row>
    <row r="114" spans="2:5" x14ac:dyDescent="0.2">
      <c r="B114" s="4">
        <v>786</v>
      </c>
      <c r="C114" t="s">
        <v>30</v>
      </c>
      <c r="D114" t="s">
        <v>17</v>
      </c>
      <c r="E114" t="s">
        <v>22</v>
      </c>
    </row>
    <row r="115" spans="2:5" x14ac:dyDescent="0.2">
      <c r="B115" s="4">
        <v>801</v>
      </c>
      <c r="C115" t="s">
        <v>37</v>
      </c>
      <c r="D115" t="s">
        <v>20</v>
      </c>
      <c r="E115" t="s">
        <v>18</v>
      </c>
    </row>
    <row r="116" spans="2:5" x14ac:dyDescent="0.2">
      <c r="B116" s="4">
        <v>805</v>
      </c>
      <c r="C116" t="s">
        <v>21</v>
      </c>
      <c r="D116" t="s">
        <v>20</v>
      </c>
      <c r="E116" t="s">
        <v>22</v>
      </c>
    </row>
    <row r="117" spans="2:5" x14ac:dyDescent="0.2">
      <c r="B117" s="4">
        <v>806</v>
      </c>
      <c r="C117" t="s">
        <v>23</v>
      </c>
      <c r="D117" t="s">
        <v>24</v>
      </c>
      <c r="E117" t="s">
        <v>22</v>
      </c>
    </row>
    <row r="118" spans="2:5" x14ac:dyDescent="0.2">
      <c r="B118" s="4">
        <v>813</v>
      </c>
      <c r="C118" t="s">
        <v>30</v>
      </c>
      <c r="D118" t="s">
        <v>17</v>
      </c>
      <c r="E118" t="s">
        <v>22</v>
      </c>
    </row>
    <row r="119" spans="2:5" x14ac:dyDescent="0.2">
      <c r="B119" s="4">
        <v>815</v>
      </c>
      <c r="C119" t="s">
        <v>28</v>
      </c>
      <c r="D119" t="s">
        <v>27</v>
      </c>
      <c r="E119" t="s">
        <v>22</v>
      </c>
    </row>
    <row r="120" spans="2:5" x14ac:dyDescent="0.2">
      <c r="B120" s="4">
        <v>816</v>
      </c>
      <c r="C120" t="s">
        <v>33</v>
      </c>
      <c r="D120" t="s">
        <v>27</v>
      </c>
      <c r="E120" t="s">
        <v>18</v>
      </c>
    </row>
    <row r="121" spans="2:5" x14ac:dyDescent="0.2">
      <c r="B121" s="4">
        <v>817</v>
      </c>
      <c r="C121" t="s">
        <v>23</v>
      </c>
      <c r="D121" t="s">
        <v>24</v>
      </c>
      <c r="E121" t="s">
        <v>22</v>
      </c>
    </row>
    <row r="122" spans="2:5" x14ac:dyDescent="0.2">
      <c r="B122" s="4">
        <v>818</v>
      </c>
      <c r="C122" t="s">
        <v>21</v>
      </c>
      <c r="D122" t="s">
        <v>20</v>
      </c>
      <c r="E122" t="s">
        <v>22</v>
      </c>
    </row>
    <row r="123" spans="2:5" x14ac:dyDescent="0.2">
      <c r="B123" s="4">
        <v>830</v>
      </c>
      <c r="C123" t="s">
        <v>23</v>
      </c>
      <c r="D123" t="s">
        <v>24</v>
      </c>
      <c r="E123" t="s">
        <v>22</v>
      </c>
    </row>
    <row r="124" spans="2:5" x14ac:dyDescent="0.2">
      <c r="B124" s="4">
        <v>831</v>
      </c>
      <c r="C124" t="s">
        <v>21</v>
      </c>
      <c r="D124" t="s">
        <v>20</v>
      </c>
      <c r="E124" t="s">
        <v>22</v>
      </c>
    </row>
    <row r="125" spans="2:5" x14ac:dyDescent="0.2">
      <c r="B125" s="4">
        <v>832</v>
      </c>
      <c r="C125" t="s">
        <v>23</v>
      </c>
      <c r="D125" t="s">
        <v>24</v>
      </c>
      <c r="E125" t="s">
        <v>22</v>
      </c>
    </row>
    <row r="126" spans="2:5" x14ac:dyDescent="0.2">
      <c r="B126" s="4">
        <v>845</v>
      </c>
      <c r="C126" t="s">
        <v>25</v>
      </c>
      <c r="D126" t="s">
        <v>17</v>
      </c>
      <c r="E126" t="s">
        <v>22</v>
      </c>
    </row>
    <row r="127" spans="2:5" x14ac:dyDescent="0.2">
      <c r="B127" s="4">
        <v>847</v>
      </c>
      <c r="C127" t="s">
        <v>28</v>
      </c>
      <c r="D127" t="s">
        <v>27</v>
      </c>
      <c r="E127" t="s">
        <v>22</v>
      </c>
    </row>
    <row r="128" spans="2:5" x14ac:dyDescent="0.2">
      <c r="B128" s="4">
        <v>850</v>
      </c>
      <c r="C128" t="s">
        <v>30</v>
      </c>
      <c r="D128" t="s">
        <v>17</v>
      </c>
      <c r="E128" t="s">
        <v>22</v>
      </c>
    </row>
    <row r="129" spans="2:5" x14ac:dyDescent="0.2">
      <c r="B129" s="4">
        <v>857</v>
      </c>
      <c r="C129" t="s">
        <v>35</v>
      </c>
      <c r="D129" t="s">
        <v>17</v>
      </c>
      <c r="E129" t="s">
        <v>22</v>
      </c>
    </row>
    <row r="130" spans="2:5" x14ac:dyDescent="0.2">
      <c r="B130" s="4">
        <v>858</v>
      </c>
      <c r="C130" t="s">
        <v>21</v>
      </c>
      <c r="D130" t="s">
        <v>20</v>
      </c>
      <c r="E130" t="s">
        <v>22</v>
      </c>
    </row>
    <row r="131" spans="2:5" x14ac:dyDescent="0.2">
      <c r="B131" s="4">
        <v>860</v>
      </c>
      <c r="C131" t="s">
        <v>16</v>
      </c>
      <c r="D131" t="s">
        <v>17</v>
      </c>
      <c r="E131" t="s">
        <v>18</v>
      </c>
    </row>
    <row r="132" spans="2:5" x14ac:dyDescent="0.2">
      <c r="B132" s="4">
        <v>863</v>
      </c>
      <c r="C132" t="s">
        <v>30</v>
      </c>
      <c r="D132" t="s">
        <v>17</v>
      </c>
      <c r="E132" t="s">
        <v>22</v>
      </c>
    </row>
    <row r="133" spans="2:5" x14ac:dyDescent="0.2">
      <c r="B133" s="4">
        <v>903</v>
      </c>
      <c r="C133" t="s">
        <v>23</v>
      </c>
      <c r="D133" t="s">
        <v>24</v>
      </c>
      <c r="E133" t="s">
        <v>22</v>
      </c>
    </row>
    <row r="134" spans="2:5" x14ac:dyDescent="0.2">
      <c r="B134" s="4">
        <v>904</v>
      </c>
      <c r="C134" t="s">
        <v>30</v>
      </c>
      <c r="D134" t="s">
        <v>17</v>
      </c>
      <c r="E134" t="s">
        <v>22</v>
      </c>
    </row>
    <row r="135" spans="2:5" x14ac:dyDescent="0.2">
      <c r="B135" s="4">
        <v>909</v>
      </c>
      <c r="C135" t="s">
        <v>21</v>
      </c>
      <c r="D135" t="s">
        <v>20</v>
      </c>
      <c r="E135" t="s">
        <v>22</v>
      </c>
    </row>
    <row r="136" spans="2:5" x14ac:dyDescent="0.2">
      <c r="B136" s="4">
        <v>914</v>
      </c>
      <c r="C136" t="s">
        <v>25</v>
      </c>
      <c r="D136" t="s">
        <v>17</v>
      </c>
      <c r="E136" t="s">
        <v>22</v>
      </c>
    </row>
    <row r="137" spans="2:5" x14ac:dyDescent="0.2">
      <c r="B137" s="4">
        <v>915</v>
      </c>
      <c r="C137" t="s">
        <v>23</v>
      </c>
      <c r="D137" t="s">
        <v>24</v>
      </c>
      <c r="E137" t="s">
        <v>22</v>
      </c>
    </row>
    <row r="138" spans="2:5" x14ac:dyDescent="0.2">
      <c r="B138" s="4">
        <v>916</v>
      </c>
      <c r="C138" t="s">
        <v>21</v>
      </c>
      <c r="D138" t="s">
        <v>20</v>
      </c>
      <c r="E138" t="s">
        <v>22</v>
      </c>
    </row>
    <row r="139" spans="2:5" x14ac:dyDescent="0.2">
      <c r="B139" s="4">
        <v>917</v>
      </c>
      <c r="C139" t="s">
        <v>25</v>
      </c>
      <c r="D139" t="s">
        <v>17</v>
      </c>
      <c r="E139" t="s">
        <v>22</v>
      </c>
    </row>
    <row r="140" spans="2:5" x14ac:dyDescent="0.2">
      <c r="B140" s="4">
        <v>918</v>
      </c>
      <c r="C140" t="s">
        <v>36</v>
      </c>
      <c r="D140" t="s">
        <v>24</v>
      </c>
      <c r="E140" t="s">
        <v>18</v>
      </c>
    </row>
    <row r="141" spans="2:5" x14ac:dyDescent="0.2">
      <c r="B141" s="4">
        <v>920</v>
      </c>
      <c r="C141" t="s">
        <v>31</v>
      </c>
      <c r="D141" t="s">
        <v>27</v>
      </c>
      <c r="E141" t="s">
        <v>18</v>
      </c>
    </row>
    <row r="142" spans="2:5" x14ac:dyDescent="0.2">
      <c r="B142" s="4">
        <v>925</v>
      </c>
      <c r="C142" t="s">
        <v>21</v>
      </c>
      <c r="D142" t="s">
        <v>20</v>
      </c>
      <c r="E142" t="s">
        <v>22</v>
      </c>
    </row>
    <row r="143" spans="2:5" x14ac:dyDescent="0.2">
      <c r="B143" s="4">
        <v>936</v>
      </c>
      <c r="C143" t="s">
        <v>23</v>
      </c>
      <c r="D143" t="s">
        <v>24</v>
      </c>
      <c r="E143" t="s">
        <v>22</v>
      </c>
    </row>
    <row r="144" spans="2:5" x14ac:dyDescent="0.2">
      <c r="B144" s="4">
        <v>937</v>
      </c>
      <c r="C144" t="s">
        <v>26</v>
      </c>
      <c r="D144" t="s">
        <v>27</v>
      </c>
      <c r="E144" t="s">
        <v>22</v>
      </c>
    </row>
    <row r="145" spans="2:5" x14ac:dyDescent="0.2">
      <c r="B145" s="4">
        <v>940</v>
      </c>
      <c r="C145" t="s">
        <v>23</v>
      </c>
      <c r="D145" t="s">
        <v>24</v>
      </c>
      <c r="E145" t="s">
        <v>22</v>
      </c>
    </row>
    <row r="146" spans="2:5" x14ac:dyDescent="0.2">
      <c r="B146" s="4">
        <v>941</v>
      </c>
      <c r="C146" t="s">
        <v>30</v>
      </c>
      <c r="D146" t="s">
        <v>17</v>
      </c>
      <c r="E146" t="s">
        <v>22</v>
      </c>
    </row>
    <row r="147" spans="2:5" x14ac:dyDescent="0.2">
      <c r="B147" s="4">
        <v>949</v>
      </c>
      <c r="C147" t="s">
        <v>21</v>
      </c>
      <c r="D147" t="s">
        <v>20</v>
      </c>
      <c r="E147" t="s">
        <v>22</v>
      </c>
    </row>
    <row r="148" spans="2:5" x14ac:dyDescent="0.2">
      <c r="B148" s="4">
        <v>951</v>
      </c>
      <c r="C148" t="s">
        <v>21</v>
      </c>
      <c r="D148" t="s">
        <v>20</v>
      </c>
      <c r="E148" t="s">
        <v>22</v>
      </c>
    </row>
    <row r="149" spans="2:5" x14ac:dyDescent="0.2">
      <c r="B149" s="4">
        <v>954</v>
      </c>
      <c r="C149" t="s">
        <v>30</v>
      </c>
      <c r="D149" t="s">
        <v>17</v>
      </c>
      <c r="E149" t="s">
        <v>22</v>
      </c>
    </row>
    <row r="150" spans="2:5" x14ac:dyDescent="0.2">
      <c r="B150" s="4">
        <v>956</v>
      </c>
      <c r="C150" t="s">
        <v>23</v>
      </c>
      <c r="D150" t="s">
        <v>24</v>
      </c>
      <c r="E150" t="s">
        <v>22</v>
      </c>
    </row>
    <row r="151" spans="2:5" x14ac:dyDescent="0.2">
      <c r="B151" s="4">
        <v>959</v>
      </c>
      <c r="C151" t="s">
        <v>16</v>
      </c>
      <c r="D151" t="s">
        <v>17</v>
      </c>
      <c r="E151" t="s">
        <v>18</v>
      </c>
    </row>
    <row r="152" spans="2:5" x14ac:dyDescent="0.2">
      <c r="B152" s="4">
        <v>970</v>
      </c>
      <c r="C152" t="s">
        <v>32</v>
      </c>
      <c r="D152" t="s">
        <v>27</v>
      </c>
      <c r="E152" t="s">
        <v>22</v>
      </c>
    </row>
    <row r="153" spans="2:5" x14ac:dyDescent="0.2">
      <c r="B153" s="4">
        <v>971</v>
      </c>
      <c r="C153" t="s">
        <v>38</v>
      </c>
      <c r="D153" t="s">
        <v>20</v>
      </c>
      <c r="E153" t="s">
        <v>18</v>
      </c>
    </row>
    <row r="154" spans="2:5" x14ac:dyDescent="0.2">
      <c r="B154" s="4">
        <v>972</v>
      </c>
      <c r="C154" t="s">
        <v>23</v>
      </c>
      <c r="D154" t="s">
        <v>24</v>
      </c>
      <c r="E154" t="s">
        <v>22</v>
      </c>
    </row>
    <row r="155" spans="2:5" x14ac:dyDescent="0.2">
      <c r="B155" s="4">
        <v>978</v>
      </c>
      <c r="C155" t="s">
        <v>35</v>
      </c>
      <c r="D155" t="s">
        <v>17</v>
      </c>
      <c r="E155" t="s">
        <v>22</v>
      </c>
    </row>
    <row r="156" spans="2:5" x14ac:dyDescent="0.2">
      <c r="B156" s="4">
        <v>979</v>
      </c>
      <c r="C156" t="s">
        <v>23</v>
      </c>
      <c r="D156" t="s">
        <v>24</v>
      </c>
      <c r="E156" t="s">
        <v>22</v>
      </c>
    </row>
    <row r="157" spans="2:5" x14ac:dyDescent="0.2">
      <c r="B157" s="4">
        <v>985</v>
      </c>
      <c r="C157" t="s">
        <v>29</v>
      </c>
      <c r="D157" t="s">
        <v>24</v>
      </c>
      <c r="E157" t="s">
        <v>18</v>
      </c>
    </row>
  </sheetData>
  <autoFilter ref="B1:E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7"/>
  <sheetViews>
    <sheetView workbookViewId="0">
      <selection activeCell="B4" sqref="B4:P7"/>
    </sheetView>
  </sheetViews>
  <sheetFormatPr defaultRowHeight="12.75" x14ac:dyDescent="0.2"/>
  <cols>
    <col min="1" max="1" width="12" customWidth="1"/>
    <col min="2" max="2" width="12.625" customWidth="1"/>
    <col min="3" max="15" width="10.25" customWidth="1"/>
  </cols>
  <sheetData>
    <row r="4" spans="2:15" x14ac:dyDescent="0.2">
      <c r="B4" s="5" t="s">
        <v>12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</row>
    <row r="5" spans="2:15" x14ac:dyDescent="0.2">
      <c r="B5" s="5" t="s">
        <v>44</v>
      </c>
      <c r="C5" t="s">
        <v>47</v>
      </c>
      <c r="D5" t="s">
        <v>47</v>
      </c>
      <c r="E5" t="s">
        <v>50</v>
      </c>
      <c r="F5" t="s">
        <v>47</v>
      </c>
      <c r="G5" t="s">
        <v>47</v>
      </c>
      <c r="H5" t="s">
        <v>50</v>
      </c>
      <c r="I5" t="s">
        <v>47</v>
      </c>
      <c r="J5" t="s">
        <v>50</v>
      </c>
      <c r="K5" t="s">
        <v>50</v>
      </c>
      <c r="L5" t="s">
        <v>50</v>
      </c>
      <c r="M5" t="s">
        <v>47</v>
      </c>
      <c r="N5" t="s">
        <v>47</v>
      </c>
      <c r="O5" t="s">
        <v>47</v>
      </c>
    </row>
    <row r="6" spans="2:15" x14ac:dyDescent="0.2">
      <c r="B6" s="5" t="s">
        <v>42</v>
      </c>
      <c r="C6" t="s">
        <v>45</v>
      </c>
      <c r="D6" t="s">
        <v>45</v>
      </c>
      <c r="E6" t="s">
        <v>45</v>
      </c>
      <c r="F6" t="s">
        <v>51</v>
      </c>
      <c r="G6" t="s">
        <v>51</v>
      </c>
      <c r="H6" t="s">
        <v>51</v>
      </c>
      <c r="I6" t="s">
        <v>51</v>
      </c>
      <c r="J6" t="s">
        <v>56</v>
      </c>
      <c r="K6" t="s">
        <v>56</v>
      </c>
      <c r="L6" t="s">
        <v>56</v>
      </c>
      <c r="M6" t="s">
        <v>60</v>
      </c>
      <c r="N6" t="s">
        <v>60</v>
      </c>
      <c r="O6" t="s">
        <v>60</v>
      </c>
    </row>
    <row r="7" spans="2:15" x14ac:dyDescent="0.2">
      <c r="B7" s="5" t="s">
        <v>43</v>
      </c>
      <c r="C7" t="s">
        <v>46</v>
      </c>
      <c r="D7" t="s">
        <v>48</v>
      </c>
      <c r="E7" t="s">
        <v>49</v>
      </c>
      <c r="F7" t="s">
        <v>52</v>
      </c>
      <c r="G7" t="s">
        <v>53</v>
      </c>
      <c r="H7" t="s">
        <v>54</v>
      </c>
      <c r="I7" t="s">
        <v>55</v>
      </c>
      <c r="J7" t="s">
        <v>57</v>
      </c>
      <c r="K7" t="s">
        <v>58</v>
      </c>
      <c r="L7" t="s">
        <v>59</v>
      </c>
      <c r="M7" t="s">
        <v>61</v>
      </c>
      <c r="N7" t="s">
        <v>62</v>
      </c>
      <c r="O7" t="s">
        <v>63</v>
      </c>
    </row>
  </sheetData>
  <autoFilter ref="A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7"/>
  <sheetViews>
    <sheetView topLeftCell="B1" workbookViewId="0">
      <selection activeCell="G16" sqref="G16"/>
    </sheetView>
  </sheetViews>
  <sheetFormatPr defaultColWidth="14.25" defaultRowHeight="22.5" x14ac:dyDescent="0.3"/>
  <cols>
    <col min="1" max="5" width="14.25" style="8"/>
    <col min="6" max="6" width="14.25" style="60"/>
    <col min="7" max="7" width="11.25" style="8" customWidth="1"/>
    <col min="8" max="8" width="12.375" style="8" customWidth="1"/>
    <col min="9" max="9" width="9.375" style="8" customWidth="1"/>
    <col min="10" max="10" width="10" style="8" customWidth="1"/>
    <col min="11" max="16384" width="14.25" style="8"/>
  </cols>
  <sheetData>
    <row r="1" spans="1:10" ht="23.25" x14ac:dyDescent="0.35">
      <c r="A1" s="9" t="s">
        <v>43</v>
      </c>
      <c r="B1" s="9" t="s">
        <v>65</v>
      </c>
      <c r="C1" s="9" t="s">
        <v>66</v>
      </c>
      <c r="D1" s="9" t="s">
        <v>67</v>
      </c>
      <c r="F1" s="61" t="s">
        <v>129</v>
      </c>
      <c r="G1" s="9" t="s">
        <v>134</v>
      </c>
      <c r="H1" s="61" t="s">
        <v>135</v>
      </c>
      <c r="I1" s="61" t="s">
        <v>136</v>
      </c>
      <c r="J1" s="61" t="s">
        <v>137</v>
      </c>
    </row>
    <row r="2" spans="1:10" ht="23.25" x14ac:dyDescent="0.35">
      <c r="A2" s="10" t="s">
        <v>68</v>
      </c>
      <c r="B2" s="10">
        <v>81</v>
      </c>
      <c r="C2" s="10">
        <v>73</v>
      </c>
      <c r="D2" s="10">
        <v>69</v>
      </c>
      <c r="F2" s="60" t="s">
        <v>130</v>
      </c>
      <c r="G2" s="8">
        <v>55</v>
      </c>
      <c r="H2" s="8">
        <v>27</v>
      </c>
      <c r="I2" s="8">
        <v>95</v>
      </c>
      <c r="J2" s="8">
        <v>48</v>
      </c>
    </row>
    <row r="3" spans="1:10" ht="23.25" x14ac:dyDescent="0.35">
      <c r="A3" s="10" t="s">
        <v>69</v>
      </c>
      <c r="B3" s="10">
        <v>22</v>
      </c>
      <c r="C3" s="10">
        <v>22</v>
      </c>
      <c r="D3" s="10">
        <v>33</v>
      </c>
      <c r="F3" s="60" t="s">
        <v>5</v>
      </c>
      <c r="G3" s="8">
        <v>14</v>
      </c>
      <c r="H3" s="8">
        <v>69</v>
      </c>
      <c r="I3" s="8">
        <v>40</v>
      </c>
      <c r="J3" s="8">
        <v>48</v>
      </c>
    </row>
    <row r="4" spans="1:10" ht="23.25" x14ac:dyDescent="0.35">
      <c r="A4" s="10" t="s">
        <v>70</v>
      </c>
      <c r="B4" s="10">
        <v>18</v>
      </c>
      <c r="C4" s="10">
        <v>76</v>
      </c>
      <c r="D4" s="10">
        <v>48</v>
      </c>
      <c r="F4" s="60" t="s">
        <v>131</v>
      </c>
      <c r="G4" s="8">
        <v>87</v>
      </c>
      <c r="H4" s="8">
        <v>88</v>
      </c>
      <c r="I4" s="8">
        <v>90</v>
      </c>
      <c r="J4" s="8">
        <v>23</v>
      </c>
    </row>
    <row r="5" spans="1:10" ht="23.25" x14ac:dyDescent="0.35">
      <c r="A5" s="10" t="s">
        <v>71</v>
      </c>
      <c r="B5" s="10">
        <v>48</v>
      </c>
      <c r="C5" s="10">
        <v>28</v>
      </c>
      <c r="D5" s="10">
        <v>82</v>
      </c>
      <c r="F5" s="60" t="s">
        <v>132</v>
      </c>
      <c r="G5" s="8">
        <v>85</v>
      </c>
      <c r="H5" s="8">
        <v>28</v>
      </c>
      <c r="I5" s="8">
        <v>73</v>
      </c>
      <c r="J5" s="8">
        <v>83</v>
      </c>
    </row>
    <row r="6" spans="1:10" ht="23.25" x14ac:dyDescent="0.35">
      <c r="A6" s="10" t="s">
        <v>68</v>
      </c>
      <c r="B6" s="10">
        <v>63</v>
      </c>
      <c r="C6" s="10">
        <v>44</v>
      </c>
      <c r="D6" s="10">
        <v>61</v>
      </c>
      <c r="F6" s="60" t="s">
        <v>133</v>
      </c>
      <c r="G6" s="8">
        <v>75</v>
      </c>
      <c r="H6" s="8">
        <v>27</v>
      </c>
      <c r="I6" s="8">
        <v>68</v>
      </c>
      <c r="J6" s="8">
        <v>52</v>
      </c>
    </row>
    <row r="7" spans="1:10" ht="23.25" x14ac:dyDescent="0.35">
      <c r="A7" s="10" t="s">
        <v>69</v>
      </c>
      <c r="B7" s="10">
        <v>51</v>
      </c>
      <c r="C7" s="10">
        <v>39</v>
      </c>
      <c r="D7" s="10">
        <v>57</v>
      </c>
    </row>
    <row r="8" spans="1:10" ht="23.25" x14ac:dyDescent="0.35">
      <c r="A8" s="10" t="s">
        <v>70</v>
      </c>
      <c r="B8" s="10">
        <v>95</v>
      </c>
      <c r="C8" s="10">
        <v>10</v>
      </c>
      <c r="D8" s="10">
        <v>13</v>
      </c>
    </row>
    <row r="9" spans="1:10" ht="23.25" x14ac:dyDescent="0.35">
      <c r="A9" s="10" t="s">
        <v>71</v>
      </c>
      <c r="B9" s="10">
        <v>72</v>
      </c>
      <c r="C9" s="10">
        <v>74</v>
      </c>
      <c r="D9" s="10">
        <v>22</v>
      </c>
    </row>
    <row r="10" spans="1:10" ht="23.25" x14ac:dyDescent="0.35">
      <c r="A10" s="10" t="s">
        <v>68</v>
      </c>
      <c r="B10" s="10">
        <v>11</v>
      </c>
      <c r="C10" s="10">
        <v>22</v>
      </c>
      <c r="D10" s="10">
        <v>33</v>
      </c>
      <c r="F10" s="61" t="s">
        <v>129</v>
      </c>
      <c r="G10" s="9" t="s">
        <v>134</v>
      </c>
      <c r="H10" s="61" t="s">
        <v>135</v>
      </c>
      <c r="I10" s="61" t="s">
        <v>136</v>
      </c>
      <c r="J10" s="61" t="s">
        <v>137</v>
      </c>
    </row>
    <row r="11" spans="1:10" x14ac:dyDescent="0.3">
      <c r="F11" s="62" t="s">
        <v>132</v>
      </c>
      <c r="G11" s="27">
        <v>38</v>
      </c>
      <c r="H11" s="27">
        <v>98</v>
      </c>
      <c r="I11" s="27">
        <v>89</v>
      </c>
      <c r="J11" s="27">
        <v>25</v>
      </c>
    </row>
    <row r="12" spans="1:10" x14ac:dyDescent="0.3">
      <c r="F12" s="62" t="s">
        <v>5</v>
      </c>
      <c r="G12" s="27">
        <v>42</v>
      </c>
      <c r="H12" s="27">
        <v>66</v>
      </c>
      <c r="I12" s="27">
        <v>62</v>
      </c>
      <c r="J12" s="27">
        <v>54</v>
      </c>
    </row>
    <row r="13" spans="1:10" x14ac:dyDescent="0.3">
      <c r="F13" s="62" t="s">
        <v>138</v>
      </c>
      <c r="G13" s="27">
        <v>84</v>
      </c>
      <c r="H13" s="27">
        <v>57</v>
      </c>
      <c r="I13" s="27">
        <v>24</v>
      </c>
      <c r="J13" s="27">
        <v>84</v>
      </c>
    </row>
    <row r="14" spans="1:10" x14ac:dyDescent="0.3">
      <c r="F14" s="62" t="s">
        <v>130</v>
      </c>
      <c r="G14" s="27">
        <v>77</v>
      </c>
      <c r="H14" s="27">
        <v>90</v>
      </c>
      <c r="I14" s="27">
        <v>46</v>
      </c>
      <c r="J14" s="27">
        <v>27</v>
      </c>
    </row>
    <row r="17" spans="7:7" x14ac:dyDescent="0.3">
      <c r="G17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4" sqref="B14"/>
    </sheetView>
  </sheetViews>
  <sheetFormatPr defaultRowHeight="12.75" x14ac:dyDescent="0.2"/>
  <sheetData>
    <row r="1" spans="1:11" x14ac:dyDescent="0.2">
      <c r="B1" t="s">
        <v>65</v>
      </c>
      <c r="C1" t="s">
        <v>66</v>
      </c>
      <c r="D1" t="s">
        <v>67</v>
      </c>
      <c r="H1" t="s">
        <v>134</v>
      </c>
      <c r="I1" s="19" t="s">
        <v>139</v>
      </c>
      <c r="J1" s="19" t="s">
        <v>140</v>
      </c>
      <c r="K1" t="s">
        <v>137</v>
      </c>
    </row>
    <row r="2" spans="1:11" x14ac:dyDescent="0.2">
      <c r="A2" t="s">
        <v>68</v>
      </c>
      <c r="B2">
        <v>176</v>
      </c>
      <c r="C2">
        <v>155</v>
      </c>
      <c r="D2">
        <v>194</v>
      </c>
      <c r="G2" t="s">
        <v>138</v>
      </c>
      <c r="H2">
        <v>84</v>
      </c>
      <c r="I2">
        <v>57</v>
      </c>
      <c r="J2">
        <v>24</v>
      </c>
      <c r="K2">
        <v>84</v>
      </c>
    </row>
    <row r="3" spans="1:11" x14ac:dyDescent="0.2">
      <c r="A3" t="s">
        <v>69</v>
      </c>
      <c r="B3">
        <v>208</v>
      </c>
      <c r="C3">
        <v>117</v>
      </c>
      <c r="D3">
        <v>180</v>
      </c>
      <c r="G3" t="s">
        <v>130</v>
      </c>
      <c r="H3">
        <v>132</v>
      </c>
      <c r="I3">
        <v>117</v>
      </c>
      <c r="J3">
        <v>141</v>
      </c>
      <c r="K3">
        <v>75</v>
      </c>
    </row>
    <row r="4" spans="1:11" x14ac:dyDescent="0.2">
      <c r="A4" t="s">
        <v>70</v>
      </c>
      <c r="B4">
        <v>263</v>
      </c>
      <c r="C4">
        <v>188</v>
      </c>
      <c r="D4">
        <v>170</v>
      </c>
      <c r="G4" t="s">
        <v>5</v>
      </c>
      <c r="H4">
        <v>56</v>
      </c>
      <c r="I4">
        <v>135</v>
      </c>
      <c r="J4">
        <v>102</v>
      </c>
      <c r="K4">
        <v>102</v>
      </c>
    </row>
    <row r="5" spans="1:11" x14ac:dyDescent="0.2">
      <c r="A5" t="s">
        <v>71</v>
      </c>
      <c r="B5">
        <v>188</v>
      </c>
      <c r="C5">
        <v>211</v>
      </c>
      <c r="D5">
        <v>162</v>
      </c>
      <c r="G5" t="s">
        <v>131</v>
      </c>
      <c r="H5">
        <v>87</v>
      </c>
      <c r="I5">
        <v>88</v>
      </c>
      <c r="J5">
        <v>90</v>
      </c>
      <c r="K5">
        <v>23</v>
      </c>
    </row>
    <row r="6" spans="1:11" x14ac:dyDescent="0.2">
      <c r="G6" t="s">
        <v>132</v>
      </c>
      <c r="H6">
        <v>123</v>
      </c>
      <c r="I6">
        <v>126</v>
      </c>
      <c r="J6">
        <v>162</v>
      </c>
      <c r="K6">
        <v>108</v>
      </c>
    </row>
    <row r="7" spans="1:11" x14ac:dyDescent="0.2">
      <c r="G7" t="s">
        <v>133</v>
      </c>
      <c r="H7">
        <v>75</v>
      </c>
      <c r="I7">
        <v>27</v>
      </c>
      <c r="J7">
        <v>68</v>
      </c>
      <c r="K7">
        <v>52</v>
      </c>
    </row>
    <row r="14" spans="1:11" x14ac:dyDescent="0.2">
      <c r="B14" t="s">
        <v>140</v>
      </c>
    </row>
  </sheetData>
  <dataConsolidate leftLabels="1" topLabels="1">
    <dataRefs count="2">
      <dataRef ref="F1:J6" sheet="Sales Data 1"/>
      <dataRef ref="F10:J14" sheet="Sales Data 1"/>
    </dataRefs>
  </dataConsolidate>
  <dataValidations count="1">
    <dataValidation type="list" allowBlank="1" showInputMessage="1" showErrorMessage="1" sqref="B14">
      <formula1>$H$1:$K$1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8"/>
  <sheetViews>
    <sheetView workbookViewId="0">
      <selection activeCell="B7" sqref="B7"/>
    </sheetView>
  </sheetViews>
  <sheetFormatPr defaultColWidth="12.25" defaultRowHeight="22.5" x14ac:dyDescent="0.3"/>
  <cols>
    <col min="1" max="16384" width="12.25" style="8"/>
  </cols>
  <sheetData>
    <row r="1" spans="1:4" ht="23.25" x14ac:dyDescent="0.35">
      <c r="A1" s="9" t="s">
        <v>43</v>
      </c>
      <c r="B1" s="9" t="s">
        <v>65</v>
      </c>
      <c r="C1" s="9" t="s">
        <v>67</v>
      </c>
      <c r="D1" s="9" t="s">
        <v>66</v>
      </c>
    </row>
    <row r="2" spans="1:4" ht="23.25" x14ac:dyDescent="0.35">
      <c r="A2" s="10" t="s">
        <v>68</v>
      </c>
      <c r="B2" s="10">
        <v>21</v>
      </c>
      <c r="C2" s="10">
        <v>31</v>
      </c>
      <c r="D2" s="10">
        <v>16</v>
      </c>
    </row>
    <row r="3" spans="1:4" ht="23.25" x14ac:dyDescent="0.35">
      <c r="A3" s="10" t="s">
        <v>69</v>
      </c>
      <c r="B3" s="10">
        <v>40</v>
      </c>
      <c r="C3" s="10">
        <v>77</v>
      </c>
      <c r="D3" s="10">
        <v>46</v>
      </c>
    </row>
    <row r="4" spans="1:4" ht="23.25" x14ac:dyDescent="0.35">
      <c r="A4" s="10" t="s">
        <v>70</v>
      </c>
      <c r="B4" s="10">
        <v>78</v>
      </c>
      <c r="C4" s="10">
        <v>87</v>
      </c>
      <c r="D4" s="10">
        <v>28</v>
      </c>
    </row>
    <row r="5" spans="1:4" ht="23.25" x14ac:dyDescent="0.35">
      <c r="A5" s="10" t="s">
        <v>71</v>
      </c>
      <c r="B5" s="10">
        <v>57</v>
      </c>
      <c r="C5" s="10">
        <v>25</v>
      </c>
      <c r="D5" s="10">
        <v>87</v>
      </c>
    </row>
    <row r="6" spans="1:4" ht="23.25" x14ac:dyDescent="0.35">
      <c r="A6" s="10" t="s">
        <v>69</v>
      </c>
      <c r="B6" s="10">
        <v>95</v>
      </c>
      <c r="C6" s="10">
        <v>13</v>
      </c>
      <c r="D6" s="10">
        <v>10</v>
      </c>
    </row>
    <row r="7" spans="1:4" ht="23.25" x14ac:dyDescent="0.35">
      <c r="A7" s="10" t="s">
        <v>70</v>
      </c>
      <c r="B7" s="10">
        <v>72</v>
      </c>
      <c r="C7" s="10">
        <v>22</v>
      </c>
      <c r="D7" s="10">
        <v>74</v>
      </c>
    </row>
    <row r="8" spans="1:4" ht="23.25" x14ac:dyDescent="0.35">
      <c r="A8" s="10" t="s">
        <v>71</v>
      </c>
      <c r="B8" s="10">
        <v>11</v>
      </c>
      <c r="C8" s="10">
        <v>33</v>
      </c>
      <c r="D8" s="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sqref="A1:F26"/>
    </sheetView>
  </sheetViews>
  <sheetFormatPr defaultRowHeight="12.75" x14ac:dyDescent="0.2"/>
  <cols>
    <col min="6" max="6" width="9.875" customWidth="1"/>
    <col min="9" max="9" width="7.625" bestFit="1" customWidth="1"/>
    <col min="10" max="12" width="11.875" bestFit="1" customWidth="1"/>
    <col min="13" max="13" width="22.125" bestFit="1" customWidth="1"/>
    <col min="14" max="14" width="15.125" bestFit="1" customWidth="1"/>
    <col min="15" max="15" width="14.125" customWidth="1"/>
  </cols>
  <sheetData>
    <row r="1" spans="1:18" ht="18.75" thickBot="1" x14ac:dyDescent="0.3">
      <c r="A1" s="11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78</v>
      </c>
      <c r="H1" s="12"/>
      <c r="I1" s="12"/>
      <c r="J1" s="17" t="s">
        <v>0</v>
      </c>
      <c r="K1" s="18" t="s">
        <v>2</v>
      </c>
      <c r="L1" s="18" t="s">
        <v>3</v>
      </c>
      <c r="M1" s="18" t="s">
        <v>4</v>
      </c>
      <c r="N1" s="18" t="s">
        <v>5</v>
      </c>
      <c r="O1" s="18" t="s">
        <v>6</v>
      </c>
      <c r="P1" s="19" t="s">
        <v>82</v>
      </c>
      <c r="Q1">
        <v>500</v>
      </c>
      <c r="R1">
        <v>100</v>
      </c>
    </row>
    <row r="2" spans="1:18" ht="13.5" thickTop="1" x14ac:dyDescent="0.2">
      <c r="A2" s="13">
        <v>94</v>
      </c>
      <c r="B2" s="14">
        <v>219</v>
      </c>
      <c r="C2" s="14">
        <v>89</v>
      </c>
      <c r="D2" s="14">
        <v>36</v>
      </c>
      <c r="E2" s="14">
        <v>24</v>
      </c>
      <c r="F2" s="14">
        <v>777</v>
      </c>
      <c r="G2" s="19" t="s">
        <v>79</v>
      </c>
      <c r="H2" s="19"/>
      <c r="P2" s="19" t="s">
        <v>79</v>
      </c>
      <c r="Q2">
        <v>600</v>
      </c>
      <c r="R2">
        <v>200</v>
      </c>
    </row>
    <row r="3" spans="1:18" x14ac:dyDescent="0.2">
      <c r="A3" s="15">
        <v>68</v>
      </c>
      <c r="B3" s="16">
        <v>190</v>
      </c>
      <c r="C3" s="16">
        <v>83</v>
      </c>
      <c r="D3" s="16">
        <v>39</v>
      </c>
      <c r="E3" s="16">
        <v>27</v>
      </c>
      <c r="F3" s="16">
        <v>623</v>
      </c>
      <c r="G3" s="19" t="s">
        <v>80</v>
      </c>
      <c r="H3" s="19"/>
      <c r="I3" s="19" t="s">
        <v>72</v>
      </c>
      <c r="J3">
        <f t="shared" ref="J3:O3" si="0">SUM(A2:A26)</f>
        <v>1546</v>
      </c>
      <c r="K3">
        <f t="shared" si="0"/>
        <v>4743</v>
      </c>
      <c r="L3">
        <f t="shared" si="0"/>
        <v>2132</v>
      </c>
      <c r="M3" s="19">
        <f t="shared" si="0"/>
        <v>1148</v>
      </c>
      <c r="N3">
        <f t="shared" si="0"/>
        <v>653</v>
      </c>
      <c r="O3">
        <f t="shared" si="0"/>
        <v>18460</v>
      </c>
      <c r="P3" s="19" t="s">
        <v>80</v>
      </c>
      <c r="Q3">
        <v>700</v>
      </c>
      <c r="R3">
        <v>300</v>
      </c>
    </row>
    <row r="4" spans="1:18" x14ac:dyDescent="0.2">
      <c r="A4" s="13">
        <v>101</v>
      </c>
      <c r="B4" s="14">
        <v>234</v>
      </c>
      <c r="C4" s="14">
        <v>95</v>
      </c>
      <c r="D4" s="14">
        <v>38</v>
      </c>
      <c r="E4" s="14">
        <v>26</v>
      </c>
      <c r="F4" s="14">
        <v>821</v>
      </c>
      <c r="G4" s="19" t="s">
        <v>81</v>
      </c>
      <c r="H4" s="19"/>
      <c r="P4" s="19" t="s">
        <v>81</v>
      </c>
      <c r="Q4">
        <v>800</v>
      </c>
      <c r="R4">
        <v>400</v>
      </c>
    </row>
    <row r="5" spans="1:18" x14ac:dyDescent="0.2">
      <c r="A5" s="15">
        <v>30</v>
      </c>
      <c r="B5" s="16">
        <v>100</v>
      </c>
      <c r="C5" s="16">
        <v>44</v>
      </c>
      <c r="D5" s="16">
        <v>26</v>
      </c>
      <c r="E5" s="16">
        <v>14</v>
      </c>
      <c r="F5" s="16">
        <v>623</v>
      </c>
      <c r="G5" s="19" t="s">
        <v>82</v>
      </c>
      <c r="H5" s="19"/>
      <c r="I5" s="19" t="s">
        <v>73</v>
      </c>
      <c r="J5">
        <f t="shared" ref="J5:O5" si="1">AVERAGE(A2:A26)</f>
        <v>61.84</v>
      </c>
      <c r="K5">
        <f t="shared" si="1"/>
        <v>189.72</v>
      </c>
      <c r="L5">
        <f t="shared" si="1"/>
        <v>85.28</v>
      </c>
      <c r="M5">
        <f t="shared" si="1"/>
        <v>45.92</v>
      </c>
      <c r="N5">
        <f t="shared" si="1"/>
        <v>26.12</v>
      </c>
      <c r="O5">
        <f t="shared" si="1"/>
        <v>738.4</v>
      </c>
      <c r="Q5">
        <v>900</v>
      </c>
    </row>
    <row r="6" spans="1:18" x14ac:dyDescent="0.2">
      <c r="A6" s="13">
        <v>54</v>
      </c>
      <c r="B6" s="14">
        <v>134</v>
      </c>
      <c r="C6" s="14">
        <v>54</v>
      </c>
      <c r="D6" s="14">
        <v>26</v>
      </c>
      <c r="E6" s="14">
        <v>15</v>
      </c>
      <c r="F6" s="14">
        <v>456</v>
      </c>
      <c r="G6" s="19" t="s">
        <v>82</v>
      </c>
      <c r="H6" s="19"/>
      <c r="Q6">
        <v>1000</v>
      </c>
    </row>
    <row r="7" spans="1:18" x14ac:dyDescent="0.2">
      <c r="A7" s="15">
        <v>53</v>
      </c>
      <c r="B7" s="16">
        <v>180</v>
      </c>
      <c r="C7" s="16">
        <v>72</v>
      </c>
      <c r="D7" s="16">
        <v>55</v>
      </c>
      <c r="E7" s="16">
        <v>23</v>
      </c>
      <c r="F7" s="16">
        <v>558</v>
      </c>
      <c r="G7" s="19" t="s">
        <v>79</v>
      </c>
      <c r="H7" s="19"/>
      <c r="I7" s="19" t="s">
        <v>74</v>
      </c>
      <c r="J7">
        <f t="shared" ref="J7:O7" si="2">_xlfn.STDEV.S(A2:A26)</f>
        <v>49.134746700612318</v>
      </c>
      <c r="K7">
        <f t="shared" si="2"/>
        <v>125.11678544463969</v>
      </c>
      <c r="L7">
        <f t="shared" si="2"/>
        <v>64.392364971840152</v>
      </c>
      <c r="M7">
        <f t="shared" si="2"/>
        <v>25.586324472264472</v>
      </c>
      <c r="N7">
        <f t="shared" si="2"/>
        <v>18.764594320155179</v>
      </c>
      <c r="O7">
        <f t="shared" si="2"/>
        <v>275.67160414764038</v>
      </c>
    </row>
    <row r="8" spans="1:18" x14ac:dyDescent="0.2">
      <c r="A8" s="13">
        <v>99</v>
      </c>
      <c r="B8" s="14">
        <v>341</v>
      </c>
      <c r="C8" s="14">
        <v>223</v>
      </c>
      <c r="D8" s="14">
        <v>72</v>
      </c>
      <c r="E8" s="14">
        <v>47</v>
      </c>
      <c r="F8" s="14">
        <v>1091</v>
      </c>
      <c r="G8" s="19" t="s">
        <v>79</v>
      </c>
      <c r="H8" s="19"/>
    </row>
    <row r="9" spans="1:18" x14ac:dyDescent="0.2">
      <c r="A9" s="15">
        <v>0</v>
      </c>
      <c r="B9" s="16">
        <v>150</v>
      </c>
      <c r="C9" s="16">
        <v>63</v>
      </c>
      <c r="D9" s="16">
        <v>87</v>
      </c>
      <c r="E9" s="16">
        <v>57</v>
      </c>
      <c r="F9" s="16">
        <v>435</v>
      </c>
      <c r="G9" s="19" t="s">
        <v>81</v>
      </c>
      <c r="H9" s="19"/>
      <c r="I9" s="19" t="s">
        <v>75</v>
      </c>
      <c r="J9">
        <f>_xlfn.VAR.S(A2:A26)</f>
        <v>2414.2233333333334</v>
      </c>
      <c r="K9">
        <f t="shared" ref="K9:O9" si="3">_xlfn.VAR.S(B2:B26)</f>
        <v>15654.210000000001</v>
      </c>
      <c r="L9">
        <f t="shared" si="3"/>
        <v>4146.376666666667</v>
      </c>
      <c r="M9">
        <f t="shared" si="3"/>
        <v>654.65999999999985</v>
      </c>
      <c r="N9">
        <f t="shared" si="3"/>
        <v>352.10999999999996</v>
      </c>
      <c r="O9">
        <f t="shared" si="3"/>
        <v>75994.833333333328</v>
      </c>
    </row>
    <row r="10" spans="1:18" x14ac:dyDescent="0.2">
      <c r="A10" s="13">
        <v>33</v>
      </c>
      <c r="B10" s="14">
        <v>140</v>
      </c>
      <c r="C10" s="14">
        <v>60</v>
      </c>
      <c r="D10" s="14">
        <v>47</v>
      </c>
      <c r="E10" s="14">
        <v>19</v>
      </c>
      <c r="F10" s="14">
        <v>336</v>
      </c>
      <c r="G10" s="19" t="s">
        <v>80</v>
      </c>
      <c r="H10" s="19"/>
    </row>
    <row r="11" spans="1:18" x14ac:dyDescent="0.2">
      <c r="A11" s="15">
        <v>17</v>
      </c>
      <c r="B11" s="16">
        <v>130</v>
      </c>
      <c r="C11" s="16">
        <v>58</v>
      </c>
      <c r="D11" s="16">
        <v>55</v>
      </c>
      <c r="E11" s="16">
        <v>22</v>
      </c>
      <c r="F11" s="16">
        <v>338</v>
      </c>
      <c r="G11" s="19" t="s">
        <v>81</v>
      </c>
      <c r="H11" s="19"/>
      <c r="I11" s="19" t="s">
        <v>76</v>
      </c>
      <c r="J11">
        <f>MEDIAN(A2:A26)</f>
        <v>54</v>
      </c>
      <c r="K11">
        <f t="shared" ref="K11:O11" si="4">MEDIAN(B2:B26)</f>
        <v>180</v>
      </c>
      <c r="L11">
        <f t="shared" si="4"/>
        <v>72</v>
      </c>
      <c r="M11">
        <f t="shared" si="4"/>
        <v>39</v>
      </c>
      <c r="N11">
        <f t="shared" si="4"/>
        <v>23</v>
      </c>
      <c r="O11">
        <f t="shared" si="4"/>
        <v>777</v>
      </c>
    </row>
    <row r="12" spans="1:18" x14ac:dyDescent="0.2">
      <c r="A12" s="13">
        <v>36</v>
      </c>
      <c r="B12" s="14">
        <v>140</v>
      </c>
      <c r="C12" s="14">
        <v>64</v>
      </c>
      <c r="D12" s="14">
        <v>40</v>
      </c>
      <c r="E12" s="14">
        <v>19</v>
      </c>
      <c r="F12" s="14">
        <v>965</v>
      </c>
      <c r="G12" s="19" t="s">
        <v>82</v>
      </c>
      <c r="H12" s="19"/>
    </row>
    <row r="13" spans="1:18" x14ac:dyDescent="0.2">
      <c r="A13" s="15">
        <v>111</v>
      </c>
      <c r="B13" s="16">
        <v>345</v>
      </c>
      <c r="C13" s="16">
        <v>223</v>
      </c>
      <c r="D13" s="16">
        <v>90</v>
      </c>
      <c r="E13" s="16">
        <v>47</v>
      </c>
      <c r="F13" s="16">
        <v>862</v>
      </c>
      <c r="G13" s="19" t="s">
        <v>82</v>
      </c>
      <c r="I13" s="19" t="s">
        <v>77</v>
      </c>
      <c r="J13">
        <f>MODE(A2:A26)</f>
        <v>68</v>
      </c>
      <c r="K13">
        <f t="shared" ref="K13:O13" si="5">MODE(B2:B26)</f>
        <v>234</v>
      </c>
      <c r="L13">
        <f t="shared" si="5"/>
        <v>95</v>
      </c>
      <c r="M13">
        <f t="shared" si="5"/>
        <v>39</v>
      </c>
      <c r="N13">
        <f t="shared" si="5"/>
        <v>24</v>
      </c>
      <c r="O13">
        <f t="shared" si="5"/>
        <v>777</v>
      </c>
    </row>
    <row r="14" spans="1:18" x14ac:dyDescent="0.2">
      <c r="A14" s="13">
        <v>87</v>
      </c>
      <c r="B14" s="14">
        <v>234</v>
      </c>
      <c r="C14" s="14">
        <v>95</v>
      </c>
      <c r="D14" s="14">
        <v>52</v>
      </c>
      <c r="E14" s="14">
        <v>30</v>
      </c>
      <c r="F14" s="14">
        <v>608</v>
      </c>
      <c r="G14" s="19" t="s">
        <v>80</v>
      </c>
    </row>
    <row r="15" spans="1:18" x14ac:dyDescent="0.2">
      <c r="A15" s="15">
        <v>203</v>
      </c>
      <c r="B15" s="16">
        <v>546</v>
      </c>
      <c r="C15" s="16">
        <v>254</v>
      </c>
      <c r="D15" s="16">
        <v>109</v>
      </c>
      <c r="E15" s="16">
        <v>77</v>
      </c>
      <c r="F15" s="16">
        <v>1310</v>
      </c>
      <c r="G15" s="19" t="s">
        <v>79</v>
      </c>
    </row>
    <row r="16" spans="1:18" x14ac:dyDescent="0.2">
      <c r="A16" s="13">
        <v>140</v>
      </c>
      <c r="B16" s="14">
        <v>456</v>
      </c>
      <c r="C16" s="14">
        <v>159</v>
      </c>
      <c r="D16" s="14">
        <v>88</v>
      </c>
      <c r="E16" s="14">
        <v>63</v>
      </c>
      <c r="F16" s="14">
        <v>1459</v>
      </c>
      <c r="G16" s="19" t="s">
        <v>80</v>
      </c>
      <c r="H16" s="19" t="s">
        <v>82</v>
      </c>
      <c r="J16">
        <f>SUMIF(G2:G26,"Kitchen",A2:A26)</f>
        <v>374</v>
      </c>
      <c r="K16">
        <f>SUMIF(G1:G25,"Kitchen",B1:B25)</f>
        <v>1131</v>
      </c>
      <c r="L16">
        <f>SUMIF(G1:G25,"Kitchen",C1:C25)</f>
        <v>557</v>
      </c>
      <c r="M16">
        <f>SUMIF(G1:G25,"Kitchen",D1:D25)</f>
        <v>279</v>
      </c>
      <c r="N16">
        <f>SUMIF(G1:G25,"Kitchen",E1:E25)</f>
        <v>146</v>
      </c>
      <c r="O16">
        <f>SUMIF(G1:G25,"Kitchen",F1:F25)</f>
        <v>5583</v>
      </c>
    </row>
    <row r="17" spans="1:15" x14ac:dyDescent="0.2">
      <c r="A17" s="15">
        <v>95</v>
      </c>
      <c r="B17" s="16">
        <v>219</v>
      </c>
      <c r="C17" s="16">
        <v>89</v>
      </c>
      <c r="D17" s="16">
        <v>35</v>
      </c>
      <c r="E17" s="16">
        <v>24</v>
      </c>
      <c r="F17" s="16">
        <v>777</v>
      </c>
      <c r="G17" s="19" t="s">
        <v>81</v>
      </c>
      <c r="H17" s="19" t="s">
        <v>79</v>
      </c>
      <c r="J17">
        <f>SUMIF(G2:G26,"shoes",A2:A26)</f>
        <v>560</v>
      </c>
      <c r="K17">
        <f>SUMIF(G2:G26,"shoes",B2:B26)</f>
        <v>1563</v>
      </c>
      <c r="L17">
        <f>SUMIF(G2:G26,"shoes",C2:C26)</f>
        <v>750</v>
      </c>
      <c r="M17">
        <f>SUMIF(G2:G26,"shoes",D2:D26)</f>
        <v>326</v>
      </c>
      <c r="N17">
        <f>SUMIF(G2:G26,"shoes",E2:E26)</f>
        <v>201</v>
      </c>
      <c r="O17">
        <f>SUMIF(G2:G26,"shoes",F2:F26)</f>
        <v>5334</v>
      </c>
    </row>
    <row r="18" spans="1:15" x14ac:dyDescent="0.2">
      <c r="A18" s="13">
        <v>68</v>
      </c>
      <c r="B18" s="14">
        <v>190</v>
      </c>
      <c r="C18" s="14">
        <v>83</v>
      </c>
      <c r="D18" s="14">
        <v>39</v>
      </c>
      <c r="E18" s="14">
        <v>27</v>
      </c>
      <c r="F18" s="14">
        <v>623</v>
      </c>
      <c r="G18" s="19" t="s">
        <v>82</v>
      </c>
      <c r="H18" s="19" t="s">
        <v>80</v>
      </c>
      <c r="J18">
        <f>SUMIF(G2:G26,"Trouser",A2:A26)</f>
        <v>387</v>
      </c>
      <c r="K18">
        <f>SUMIF(G2:G26,"Trouser",B2:B26)</f>
        <v>1262</v>
      </c>
      <c r="L18">
        <f>SUMIF(G2:G26,"Trouser",C2:C26)</f>
        <v>497</v>
      </c>
      <c r="M18">
        <f>SUMIF(G2:G26,"Trouser",D2:D26)</f>
        <v>309</v>
      </c>
      <c r="N18">
        <f>SUMIF(G2:G26,"Trouser",E2:E26)</f>
        <v>170</v>
      </c>
      <c r="O18">
        <f>SUMIF(G3:G27,"Trouser",F3:F27)</f>
        <v>4549</v>
      </c>
    </row>
    <row r="19" spans="1:15" x14ac:dyDescent="0.2">
      <c r="A19" s="15">
        <v>101</v>
      </c>
      <c r="B19" s="16">
        <v>234</v>
      </c>
      <c r="C19" s="16">
        <v>95</v>
      </c>
      <c r="D19" s="16">
        <v>38</v>
      </c>
      <c r="E19" s="16">
        <v>26</v>
      </c>
      <c r="F19" s="16">
        <v>821</v>
      </c>
      <c r="G19" s="19" t="s">
        <v>79</v>
      </c>
      <c r="H19" s="19" t="s">
        <v>81</v>
      </c>
      <c r="J19">
        <f>SUMIF(G2:G26,"Desktop",A2:A26)</f>
        <v>225</v>
      </c>
      <c r="K19">
        <f>SUMIF(G2:G26,"Desktop",B2:B26)</f>
        <v>787</v>
      </c>
      <c r="L19">
        <f>SUMIF(G2:G26,"Desktop",C2:C26)</f>
        <v>328</v>
      </c>
      <c r="M19">
        <f>SUMIF(G2:G26,"Desktop",D2:D26)</f>
        <v>234</v>
      </c>
      <c r="N19">
        <f>SUMIF(G2:G26,"Desktop",E2:E26)</f>
        <v>136</v>
      </c>
      <c r="O19">
        <f>SUMIF(G3:G27,"Desktop",F3:F27)</f>
        <v>2994</v>
      </c>
    </row>
    <row r="20" spans="1:15" x14ac:dyDescent="0.2">
      <c r="A20" s="13">
        <v>53</v>
      </c>
      <c r="B20" s="14">
        <v>134</v>
      </c>
      <c r="C20" s="14">
        <v>54</v>
      </c>
      <c r="D20" s="14">
        <v>27</v>
      </c>
      <c r="E20" s="14">
        <v>15</v>
      </c>
      <c r="F20" s="14">
        <v>456</v>
      </c>
      <c r="G20" s="19" t="s">
        <v>82</v>
      </c>
      <c r="H20" s="20" t="s">
        <v>81</v>
      </c>
      <c r="I20">
        <f>COUNTIF(G2:G26,H20)</f>
        <v>5</v>
      </c>
    </row>
    <row r="21" spans="1:15" x14ac:dyDescent="0.2">
      <c r="A21" s="15">
        <v>54</v>
      </c>
      <c r="B21" s="16">
        <v>180</v>
      </c>
      <c r="C21" s="16">
        <v>72</v>
      </c>
      <c r="D21" s="16">
        <v>54</v>
      </c>
      <c r="E21" s="16">
        <v>23</v>
      </c>
      <c r="F21" s="16">
        <v>558</v>
      </c>
      <c r="G21" s="19" t="s">
        <v>80</v>
      </c>
      <c r="H21" s="19"/>
    </row>
    <row r="22" spans="1:15" x14ac:dyDescent="0.2">
      <c r="A22" s="13">
        <v>11</v>
      </c>
      <c r="B22" s="14">
        <v>45</v>
      </c>
      <c r="C22" s="14">
        <v>18</v>
      </c>
      <c r="D22" s="14">
        <v>16</v>
      </c>
      <c r="E22" s="14">
        <v>5</v>
      </c>
      <c r="F22" s="14">
        <v>821</v>
      </c>
      <c r="G22" s="19" t="s">
        <v>82</v>
      </c>
      <c r="H22" s="20" t="s">
        <v>80</v>
      </c>
      <c r="I22">
        <f>COUNTIFS(G2:G26,H22,F2:F26,"&gt;= 1000" )</f>
        <v>1</v>
      </c>
    </row>
    <row r="23" spans="1:15" x14ac:dyDescent="0.2">
      <c r="A23" s="15">
        <v>5</v>
      </c>
      <c r="B23" s="16">
        <v>62</v>
      </c>
      <c r="C23" s="16">
        <v>28</v>
      </c>
      <c r="D23" s="16">
        <v>29</v>
      </c>
      <c r="E23" s="16">
        <v>8</v>
      </c>
      <c r="F23" s="16">
        <v>965</v>
      </c>
      <c r="G23" s="19" t="s">
        <v>80</v>
      </c>
      <c r="H23" s="19"/>
    </row>
    <row r="24" spans="1:15" x14ac:dyDescent="0.2">
      <c r="A24" s="13">
        <v>12</v>
      </c>
      <c r="B24" s="14">
        <v>54</v>
      </c>
      <c r="C24" s="14">
        <v>23</v>
      </c>
      <c r="D24" s="14">
        <v>19</v>
      </c>
      <c r="E24" s="14">
        <v>7</v>
      </c>
      <c r="F24" s="14">
        <v>623</v>
      </c>
      <c r="G24" s="19" t="s">
        <v>81</v>
      </c>
      <c r="H24" s="20" t="s">
        <v>80</v>
      </c>
    </row>
    <row r="25" spans="1:15" x14ac:dyDescent="0.2">
      <c r="A25" s="15">
        <v>11</v>
      </c>
      <c r="B25" s="16">
        <v>43</v>
      </c>
      <c r="C25" s="16">
        <v>17</v>
      </c>
      <c r="D25" s="16">
        <v>15</v>
      </c>
      <c r="E25" s="16">
        <v>4</v>
      </c>
      <c r="F25" s="16">
        <v>777</v>
      </c>
      <c r="G25" s="19" t="s">
        <v>82</v>
      </c>
      <c r="H25" s="21">
        <v>900</v>
      </c>
      <c r="I25">
        <f>COUNTIFS(G2:G26,H24,F2:F26,"&gt;= " &amp; H25)</f>
        <v>2</v>
      </c>
    </row>
    <row r="26" spans="1:15" x14ac:dyDescent="0.2">
      <c r="A26" s="13">
        <v>10</v>
      </c>
      <c r="B26" s="14">
        <v>43</v>
      </c>
      <c r="C26" s="14">
        <v>17</v>
      </c>
      <c r="D26" s="14">
        <v>16</v>
      </c>
      <c r="E26" s="14">
        <v>4</v>
      </c>
      <c r="F26" s="14">
        <v>777</v>
      </c>
      <c r="G26" s="19" t="s">
        <v>79</v>
      </c>
    </row>
    <row r="29" spans="1:15" x14ac:dyDescent="0.2">
      <c r="H29" s="20" t="s">
        <v>80</v>
      </c>
    </row>
    <row r="30" spans="1:15" x14ac:dyDescent="0.2">
      <c r="H30" s="21">
        <v>200</v>
      </c>
      <c r="I30">
        <f>COUNTIFS(G2:G26,H29,B2:B26,"&lt;= " &amp; H30)</f>
        <v>4</v>
      </c>
    </row>
  </sheetData>
  <autoFilter ref="A1:G26"/>
  <dataValidations count="3">
    <dataValidation type="list" allowBlank="1" showInputMessage="1" showErrorMessage="1" sqref="H20 H24 H29 H22">
      <formula1>$P$1:$P$4</formula1>
    </dataValidation>
    <dataValidation type="list" allowBlank="1" showInputMessage="1" showErrorMessage="1" sqref="H25">
      <formula1>$Q$1:$Q$6</formula1>
    </dataValidation>
    <dataValidation type="list" allowBlank="1" showInputMessage="1" showErrorMessage="1" sqref="H30">
      <formula1>$R$1:$R$4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F26" sqref="A1:F26"/>
    </sheetView>
  </sheetViews>
  <sheetFormatPr defaultRowHeight="12.75" x14ac:dyDescent="0.2"/>
  <cols>
    <col min="1" max="1" width="6.75" bestFit="1" customWidth="1"/>
    <col min="2" max="2" width="6.625" bestFit="1" customWidth="1"/>
    <col min="3" max="3" width="7" bestFit="1" customWidth="1"/>
    <col min="4" max="4" width="16.75" bestFit="1" customWidth="1"/>
    <col min="5" max="6" width="11.375" bestFit="1" customWidth="1"/>
    <col min="7" max="7" width="10.5" bestFit="1" customWidth="1"/>
    <col min="9" max="9" width="15.125" bestFit="1" customWidth="1"/>
    <col min="10" max="10" width="16.75" bestFit="1" customWidth="1"/>
    <col min="11" max="11" width="24.5" bestFit="1" customWidth="1"/>
    <col min="12" max="12" width="14.875" bestFit="1" customWidth="1"/>
    <col min="13" max="13" width="15.375" bestFit="1" customWidth="1"/>
    <col min="14" max="14" width="8" bestFit="1" customWidth="1"/>
  </cols>
  <sheetData>
    <row r="1" spans="1:14" s="24" customFormat="1" ht="20.25" thickBot="1" x14ac:dyDescent="0.3">
      <c r="A1" s="22" t="s">
        <v>0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78</v>
      </c>
      <c r="I1" s="25" t="s">
        <v>83</v>
      </c>
      <c r="J1" s="26" t="s">
        <v>84</v>
      </c>
      <c r="K1" s="28"/>
      <c r="L1" s="29" t="s">
        <v>87</v>
      </c>
      <c r="M1" s="29" t="s">
        <v>88</v>
      </c>
      <c r="N1" s="29" t="s">
        <v>89</v>
      </c>
    </row>
    <row r="2" spans="1:14" ht="20.25" thickTop="1" x14ac:dyDescent="0.25">
      <c r="A2" s="13">
        <v>-94</v>
      </c>
      <c r="B2" s="14">
        <v>219</v>
      </c>
      <c r="C2" s="14">
        <v>89</v>
      </c>
      <c r="D2" s="14">
        <v>36</v>
      </c>
      <c r="E2" s="14">
        <v>24</v>
      </c>
      <c r="F2" s="14">
        <v>777</v>
      </c>
      <c r="G2" s="19" t="s">
        <v>79</v>
      </c>
      <c r="I2" t="str">
        <f>IF(A2 &lt; 0,"Loss", IF(A2 &gt; 0,"Profit", "No Loss No Profit"))</f>
        <v>Loss</v>
      </c>
      <c r="J2" t="str">
        <f>IF(B2 &gt;= 300, "Excellent", IF(B2 &lt; 100, "Poor", "Moderate"))</f>
        <v>Moderate</v>
      </c>
      <c r="K2" s="30" t="s">
        <v>85</v>
      </c>
      <c r="L2" s="31">
        <f>COUNTIFS(I2:I26,K2,J2:J26,L1)</f>
        <v>0</v>
      </c>
      <c r="M2" s="31">
        <f>COUNTIFS(I2:I26,K2,J2:J26,M1)</f>
        <v>3</v>
      </c>
      <c r="N2" s="31">
        <f>COUNTIFS(I2:I26,K2,J2:J26,N1)</f>
        <v>1</v>
      </c>
    </row>
    <row r="3" spans="1:14" ht="19.5" x14ac:dyDescent="0.25">
      <c r="A3" s="15">
        <v>68</v>
      </c>
      <c r="B3" s="16">
        <v>190</v>
      </c>
      <c r="C3" s="16">
        <v>83</v>
      </c>
      <c r="D3" s="16">
        <v>39</v>
      </c>
      <c r="E3" s="16">
        <v>27</v>
      </c>
      <c r="F3" s="16">
        <v>623</v>
      </c>
      <c r="G3" s="19" t="s">
        <v>80</v>
      </c>
      <c r="I3" t="str">
        <f t="shared" ref="I3:I26" si="0">IF(A3 &lt; 0,"Loss", IF(A3 &gt; 0,"Profit", "No Loss No Profit"))</f>
        <v>Profit</v>
      </c>
      <c r="J3" t="str">
        <f t="shared" ref="J3:J26" si="1">IF(B3 &gt;= 300, "Excellent", IF(B3 &lt; 100, "Poor", "Moderate"))</f>
        <v>Moderate</v>
      </c>
      <c r="K3" s="30" t="s">
        <v>0</v>
      </c>
      <c r="L3" s="31">
        <f>COUNTIFS(I2:I26,K3,J2:J26,L1)</f>
        <v>4</v>
      </c>
      <c r="M3" s="31">
        <f>COUNTIFS(I2:I26,K3,J2:J26,M1)</f>
        <v>12</v>
      </c>
      <c r="N3" s="31">
        <f>COUNTIFS(I2:I26,K3,J2:J26,N1)</f>
        <v>3</v>
      </c>
    </row>
    <row r="4" spans="1:14" ht="19.5" x14ac:dyDescent="0.25">
      <c r="A4" s="13">
        <v>101</v>
      </c>
      <c r="B4" s="14">
        <v>234</v>
      </c>
      <c r="C4" s="14">
        <v>95</v>
      </c>
      <c r="D4" s="14">
        <v>38</v>
      </c>
      <c r="E4" s="14">
        <v>26</v>
      </c>
      <c r="F4" s="14">
        <v>821</v>
      </c>
      <c r="G4" s="19" t="s">
        <v>81</v>
      </c>
      <c r="I4" t="str">
        <f t="shared" si="0"/>
        <v>Profit</v>
      </c>
      <c r="J4" t="str">
        <f t="shared" si="1"/>
        <v>Moderate</v>
      </c>
      <c r="K4" s="30" t="s">
        <v>86</v>
      </c>
      <c r="L4" s="31">
        <f>COUNTIFS(I2:I26,K4,J2:J26,L1)</f>
        <v>0</v>
      </c>
      <c r="M4" s="31">
        <f>COUNTIFS(I2:I26,K4,J2:J26,M1)</f>
        <v>1</v>
      </c>
      <c r="N4" s="31">
        <f>COUNTIFS(I2:I26,K4,J2:J26,N1)</f>
        <v>1</v>
      </c>
    </row>
    <row r="5" spans="1:14" x14ac:dyDescent="0.2">
      <c r="A5" s="15">
        <v>30</v>
      </c>
      <c r="B5" s="16">
        <v>100</v>
      </c>
      <c r="C5" s="16">
        <v>44</v>
      </c>
      <c r="D5" s="16">
        <v>26</v>
      </c>
      <c r="E5" s="16">
        <v>14</v>
      </c>
      <c r="F5" s="16">
        <v>623</v>
      </c>
      <c r="G5" s="19" t="s">
        <v>82</v>
      </c>
      <c r="I5" t="str">
        <f t="shared" si="0"/>
        <v>Profit</v>
      </c>
      <c r="J5" t="str">
        <f t="shared" si="1"/>
        <v>Moderate</v>
      </c>
    </row>
    <row r="6" spans="1:14" x14ac:dyDescent="0.2">
      <c r="A6" s="13">
        <v>54</v>
      </c>
      <c r="B6" s="14">
        <v>134</v>
      </c>
      <c r="C6" s="14">
        <v>54</v>
      </c>
      <c r="D6" s="14">
        <v>26</v>
      </c>
      <c r="E6" s="14">
        <v>15</v>
      </c>
      <c r="F6" s="14">
        <v>456</v>
      </c>
      <c r="G6" s="19" t="s">
        <v>82</v>
      </c>
      <c r="I6" t="str">
        <f t="shared" si="0"/>
        <v>Profit</v>
      </c>
      <c r="J6" t="str">
        <f t="shared" si="1"/>
        <v>Moderate</v>
      </c>
    </row>
    <row r="7" spans="1:14" x14ac:dyDescent="0.2">
      <c r="A7" s="15">
        <v>-53</v>
      </c>
      <c r="B7" s="16">
        <v>180</v>
      </c>
      <c r="C7" s="16">
        <v>72</v>
      </c>
      <c r="D7" s="16">
        <v>55</v>
      </c>
      <c r="E7" s="16">
        <v>23</v>
      </c>
      <c r="F7" s="16">
        <v>558</v>
      </c>
      <c r="G7" s="19" t="s">
        <v>79</v>
      </c>
      <c r="I7" t="str">
        <f t="shared" si="0"/>
        <v>Loss</v>
      </c>
      <c r="J7" t="str">
        <f t="shared" si="1"/>
        <v>Moderate</v>
      </c>
    </row>
    <row r="8" spans="1:14" x14ac:dyDescent="0.2">
      <c r="A8" s="13">
        <v>99</v>
      </c>
      <c r="B8" s="14">
        <v>341</v>
      </c>
      <c r="C8" s="14">
        <v>223</v>
      </c>
      <c r="D8" s="14">
        <v>72</v>
      </c>
      <c r="E8" s="14">
        <v>47</v>
      </c>
      <c r="F8" s="14">
        <v>1091</v>
      </c>
      <c r="G8" s="19" t="s">
        <v>79</v>
      </c>
      <c r="I8" t="str">
        <f t="shared" si="0"/>
        <v>Profit</v>
      </c>
      <c r="J8" t="str">
        <f t="shared" si="1"/>
        <v>Excellent</v>
      </c>
    </row>
    <row r="9" spans="1:14" x14ac:dyDescent="0.2">
      <c r="A9" s="15">
        <v>0</v>
      </c>
      <c r="B9" s="16">
        <v>150</v>
      </c>
      <c r="C9" s="16">
        <v>63</v>
      </c>
      <c r="D9" s="16">
        <v>87</v>
      </c>
      <c r="E9" s="16">
        <v>57</v>
      </c>
      <c r="F9" s="16">
        <v>435</v>
      </c>
      <c r="G9" s="19" t="s">
        <v>81</v>
      </c>
      <c r="I9" t="str">
        <f t="shared" si="0"/>
        <v>No Loss No Profit</v>
      </c>
      <c r="J9" t="str">
        <f t="shared" si="1"/>
        <v>Moderate</v>
      </c>
    </row>
    <row r="10" spans="1:14" x14ac:dyDescent="0.2">
      <c r="A10" s="13">
        <v>33</v>
      </c>
      <c r="B10" s="14">
        <v>140</v>
      </c>
      <c r="C10" s="14">
        <v>60</v>
      </c>
      <c r="D10" s="14">
        <v>47</v>
      </c>
      <c r="E10" s="14">
        <v>19</v>
      </c>
      <c r="F10" s="14">
        <v>336</v>
      </c>
      <c r="G10" s="19" t="s">
        <v>80</v>
      </c>
      <c r="I10" t="str">
        <f t="shared" si="0"/>
        <v>Profit</v>
      </c>
      <c r="J10" t="str">
        <f t="shared" si="1"/>
        <v>Moderate</v>
      </c>
    </row>
    <row r="11" spans="1:14" x14ac:dyDescent="0.2">
      <c r="A11" s="15">
        <v>17</v>
      </c>
      <c r="B11" s="16">
        <v>130</v>
      </c>
      <c r="C11" s="16">
        <v>58</v>
      </c>
      <c r="D11" s="16">
        <v>55</v>
      </c>
      <c r="E11" s="16">
        <v>22</v>
      </c>
      <c r="F11" s="16">
        <v>338</v>
      </c>
      <c r="G11" s="19" t="s">
        <v>81</v>
      </c>
      <c r="I11" t="str">
        <f t="shared" si="0"/>
        <v>Profit</v>
      </c>
      <c r="J11" t="str">
        <f t="shared" si="1"/>
        <v>Moderate</v>
      </c>
    </row>
    <row r="12" spans="1:14" x14ac:dyDescent="0.2">
      <c r="A12" s="13">
        <v>36</v>
      </c>
      <c r="B12" s="14">
        <v>140</v>
      </c>
      <c r="C12" s="14">
        <v>64</v>
      </c>
      <c r="D12" s="14">
        <v>40</v>
      </c>
      <c r="E12" s="14">
        <v>19</v>
      </c>
      <c r="F12" s="14">
        <v>965</v>
      </c>
      <c r="G12" s="19" t="s">
        <v>82</v>
      </c>
      <c r="I12" t="str">
        <f t="shared" si="0"/>
        <v>Profit</v>
      </c>
      <c r="J12" t="str">
        <f t="shared" si="1"/>
        <v>Moderate</v>
      </c>
    </row>
    <row r="13" spans="1:14" x14ac:dyDescent="0.2">
      <c r="A13" s="15">
        <v>111</v>
      </c>
      <c r="B13" s="16">
        <v>345</v>
      </c>
      <c r="C13" s="16">
        <v>223</v>
      </c>
      <c r="D13" s="16">
        <v>90</v>
      </c>
      <c r="E13" s="16">
        <v>47</v>
      </c>
      <c r="F13" s="16">
        <v>862</v>
      </c>
      <c r="G13" s="19" t="s">
        <v>82</v>
      </c>
      <c r="I13" t="str">
        <f t="shared" si="0"/>
        <v>Profit</v>
      </c>
      <c r="J13" t="str">
        <f t="shared" si="1"/>
        <v>Excellent</v>
      </c>
    </row>
    <row r="14" spans="1:14" x14ac:dyDescent="0.2">
      <c r="A14" s="13">
        <v>87</v>
      </c>
      <c r="B14" s="14">
        <v>234</v>
      </c>
      <c r="C14" s="14">
        <v>95</v>
      </c>
      <c r="D14" s="14">
        <v>52</v>
      </c>
      <c r="E14" s="14">
        <v>30</v>
      </c>
      <c r="F14" s="14">
        <v>608</v>
      </c>
      <c r="G14" s="19" t="s">
        <v>80</v>
      </c>
      <c r="I14" t="str">
        <f t="shared" si="0"/>
        <v>Profit</v>
      </c>
      <c r="J14" t="str">
        <f t="shared" si="1"/>
        <v>Moderate</v>
      </c>
    </row>
    <row r="15" spans="1:14" x14ac:dyDescent="0.2">
      <c r="A15" s="15">
        <v>203</v>
      </c>
      <c r="B15" s="16">
        <v>546</v>
      </c>
      <c r="C15" s="16">
        <v>254</v>
      </c>
      <c r="D15" s="16">
        <v>109</v>
      </c>
      <c r="E15" s="16">
        <v>77</v>
      </c>
      <c r="F15" s="16">
        <v>1310</v>
      </c>
      <c r="G15" s="19" t="s">
        <v>79</v>
      </c>
      <c r="I15" t="str">
        <f t="shared" si="0"/>
        <v>Profit</v>
      </c>
      <c r="J15" t="str">
        <f t="shared" si="1"/>
        <v>Excellent</v>
      </c>
    </row>
    <row r="16" spans="1:14" x14ac:dyDescent="0.2">
      <c r="A16" s="13">
        <v>140</v>
      </c>
      <c r="B16" s="14">
        <v>456</v>
      </c>
      <c r="C16" s="14">
        <v>159</v>
      </c>
      <c r="D16" s="14">
        <v>88</v>
      </c>
      <c r="E16" s="14">
        <v>63</v>
      </c>
      <c r="F16" s="14">
        <v>1459</v>
      </c>
      <c r="G16" s="19" t="s">
        <v>80</v>
      </c>
      <c r="I16" t="str">
        <f t="shared" si="0"/>
        <v>Profit</v>
      </c>
      <c r="J16" t="str">
        <f t="shared" si="1"/>
        <v>Excellent</v>
      </c>
    </row>
    <row r="17" spans="1:10" x14ac:dyDescent="0.2">
      <c r="A17" s="15">
        <v>95</v>
      </c>
      <c r="B17" s="16">
        <v>219</v>
      </c>
      <c r="C17" s="16">
        <v>89</v>
      </c>
      <c r="D17" s="16">
        <v>35</v>
      </c>
      <c r="E17" s="16">
        <v>24</v>
      </c>
      <c r="F17" s="16">
        <v>777</v>
      </c>
      <c r="G17" s="19" t="s">
        <v>81</v>
      </c>
      <c r="I17" t="str">
        <f t="shared" si="0"/>
        <v>Profit</v>
      </c>
      <c r="J17" t="str">
        <f t="shared" si="1"/>
        <v>Moderate</v>
      </c>
    </row>
    <row r="18" spans="1:10" x14ac:dyDescent="0.2">
      <c r="A18" s="13">
        <v>68</v>
      </c>
      <c r="B18" s="14">
        <v>190</v>
      </c>
      <c r="C18" s="14">
        <v>83</v>
      </c>
      <c r="D18" s="14">
        <v>39</v>
      </c>
      <c r="E18" s="14">
        <v>27</v>
      </c>
      <c r="F18" s="14">
        <v>623</v>
      </c>
      <c r="G18" s="19" t="s">
        <v>82</v>
      </c>
      <c r="I18" t="str">
        <f t="shared" si="0"/>
        <v>Profit</v>
      </c>
      <c r="J18" t="str">
        <f t="shared" si="1"/>
        <v>Moderate</v>
      </c>
    </row>
    <row r="19" spans="1:10" x14ac:dyDescent="0.2">
      <c r="A19" s="15">
        <v>-101</v>
      </c>
      <c r="B19" s="16">
        <v>234</v>
      </c>
      <c r="C19" s="16">
        <v>95</v>
      </c>
      <c r="D19" s="16">
        <v>38</v>
      </c>
      <c r="E19" s="16">
        <v>26</v>
      </c>
      <c r="F19" s="16">
        <v>821</v>
      </c>
      <c r="G19" s="19" t="s">
        <v>79</v>
      </c>
      <c r="I19" t="str">
        <f t="shared" si="0"/>
        <v>Loss</v>
      </c>
      <c r="J19" t="str">
        <f t="shared" si="1"/>
        <v>Moderate</v>
      </c>
    </row>
    <row r="20" spans="1:10" x14ac:dyDescent="0.2">
      <c r="A20" s="13">
        <v>53</v>
      </c>
      <c r="B20" s="14">
        <v>134</v>
      </c>
      <c r="C20" s="14">
        <v>54</v>
      </c>
      <c r="D20" s="14">
        <v>27</v>
      </c>
      <c r="E20" s="14">
        <v>15</v>
      </c>
      <c r="F20" s="14">
        <v>456</v>
      </c>
      <c r="G20" s="19" t="s">
        <v>82</v>
      </c>
      <c r="I20" t="str">
        <f t="shared" si="0"/>
        <v>Profit</v>
      </c>
      <c r="J20" t="str">
        <f t="shared" si="1"/>
        <v>Moderate</v>
      </c>
    </row>
    <row r="21" spans="1:10" x14ac:dyDescent="0.2">
      <c r="A21" s="15">
        <v>54</v>
      </c>
      <c r="B21" s="16">
        <v>180</v>
      </c>
      <c r="C21" s="16">
        <v>72</v>
      </c>
      <c r="D21" s="16">
        <v>54</v>
      </c>
      <c r="E21" s="16">
        <v>23</v>
      </c>
      <c r="F21" s="16">
        <v>558</v>
      </c>
      <c r="G21" s="19" t="s">
        <v>80</v>
      </c>
      <c r="I21" t="str">
        <f t="shared" si="0"/>
        <v>Profit</v>
      </c>
      <c r="J21" t="str">
        <f t="shared" si="1"/>
        <v>Moderate</v>
      </c>
    </row>
    <row r="22" spans="1:10" x14ac:dyDescent="0.2">
      <c r="A22" s="13">
        <v>11</v>
      </c>
      <c r="B22" s="14">
        <v>45</v>
      </c>
      <c r="C22" s="14">
        <v>18</v>
      </c>
      <c r="D22" s="14">
        <v>16</v>
      </c>
      <c r="E22" s="14">
        <v>5</v>
      </c>
      <c r="F22" s="14">
        <v>821</v>
      </c>
      <c r="G22" s="19" t="s">
        <v>82</v>
      </c>
      <c r="I22" t="str">
        <f t="shared" si="0"/>
        <v>Profit</v>
      </c>
      <c r="J22" t="str">
        <f t="shared" si="1"/>
        <v>Poor</v>
      </c>
    </row>
    <row r="23" spans="1:10" x14ac:dyDescent="0.2">
      <c r="A23" s="15">
        <v>5</v>
      </c>
      <c r="B23" s="16">
        <v>62</v>
      </c>
      <c r="C23" s="16">
        <v>28</v>
      </c>
      <c r="D23" s="16">
        <v>29</v>
      </c>
      <c r="E23" s="16">
        <v>8</v>
      </c>
      <c r="F23" s="16">
        <v>965</v>
      </c>
      <c r="G23" s="19" t="s">
        <v>80</v>
      </c>
      <c r="I23" t="str">
        <f t="shared" si="0"/>
        <v>Profit</v>
      </c>
      <c r="J23" t="str">
        <f t="shared" si="1"/>
        <v>Poor</v>
      </c>
    </row>
    <row r="24" spans="1:10" x14ac:dyDescent="0.2">
      <c r="A24" s="13">
        <v>12</v>
      </c>
      <c r="B24" s="14">
        <v>54</v>
      </c>
      <c r="C24" s="14">
        <v>23</v>
      </c>
      <c r="D24" s="14">
        <v>19</v>
      </c>
      <c r="E24" s="14">
        <v>7</v>
      </c>
      <c r="F24" s="14">
        <v>623</v>
      </c>
      <c r="G24" s="19" t="s">
        <v>81</v>
      </c>
      <c r="I24" t="str">
        <f t="shared" si="0"/>
        <v>Profit</v>
      </c>
      <c r="J24" t="str">
        <f t="shared" si="1"/>
        <v>Poor</v>
      </c>
    </row>
    <row r="25" spans="1:10" x14ac:dyDescent="0.2">
      <c r="A25" s="15">
        <v>0</v>
      </c>
      <c r="B25" s="16">
        <v>43</v>
      </c>
      <c r="C25" s="16">
        <v>17</v>
      </c>
      <c r="D25" s="16">
        <v>15</v>
      </c>
      <c r="E25" s="16">
        <v>4</v>
      </c>
      <c r="F25" s="16">
        <v>777</v>
      </c>
      <c r="G25" s="19" t="s">
        <v>82</v>
      </c>
      <c r="I25" t="str">
        <f t="shared" si="0"/>
        <v>No Loss No Profit</v>
      </c>
      <c r="J25" t="str">
        <f t="shared" si="1"/>
        <v>Poor</v>
      </c>
    </row>
    <row r="26" spans="1:10" x14ac:dyDescent="0.2">
      <c r="A26" s="13">
        <v>-10</v>
      </c>
      <c r="B26" s="14">
        <v>43</v>
      </c>
      <c r="C26" s="14">
        <v>17</v>
      </c>
      <c r="D26" s="14">
        <v>16</v>
      </c>
      <c r="E26" s="14">
        <v>4</v>
      </c>
      <c r="F26" s="14">
        <v>777</v>
      </c>
      <c r="G26" s="19" t="s">
        <v>79</v>
      </c>
      <c r="I26" t="str">
        <f t="shared" si="0"/>
        <v>Loss</v>
      </c>
      <c r="J26" t="str">
        <f t="shared" si="1"/>
        <v>Poor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F26" sqref="A2:F26"/>
    </sheetView>
  </sheetViews>
  <sheetFormatPr defaultRowHeight="12.75" x14ac:dyDescent="0.2"/>
  <cols>
    <col min="7" max="7" width="10.125" customWidth="1"/>
  </cols>
  <sheetData>
    <row r="1" spans="1:14" x14ac:dyDescent="0.2">
      <c r="A1" s="37" t="s">
        <v>0</v>
      </c>
      <c r="B1" s="38" t="s">
        <v>2</v>
      </c>
      <c r="C1" s="38" t="s">
        <v>3</v>
      </c>
      <c r="D1" s="38" t="s">
        <v>4</v>
      </c>
      <c r="E1" s="38" t="s">
        <v>5</v>
      </c>
      <c r="F1" s="38" t="s">
        <v>6</v>
      </c>
      <c r="G1" s="39" t="s">
        <v>78</v>
      </c>
    </row>
    <row r="2" spans="1:14" x14ac:dyDescent="0.2">
      <c r="A2" s="40">
        <v>-94</v>
      </c>
      <c r="B2" s="35">
        <v>219</v>
      </c>
      <c r="C2" s="35">
        <v>89</v>
      </c>
      <c r="D2" s="35">
        <v>36</v>
      </c>
      <c r="E2" s="35">
        <v>24</v>
      </c>
      <c r="F2" s="35">
        <v>777</v>
      </c>
      <c r="G2" s="41" t="s">
        <v>79</v>
      </c>
      <c r="J2" s="19" t="s">
        <v>90</v>
      </c>
      <c r="K2">
        <v>77</v>
      </c>
      <c r="N2">
        <v>1459</v>
      </c>
    </row>
    <row r="3" spans="1:14" x14ac:dyDescent="0.2">
      <c r="A3" s="40">
        <v>68</v>
      </c>
      <c r="B3" s="35">
        <v>190</v>
      </c>
      <c r="C3" s="35">
        <v>83</v>
      </c>
      <c r="D3" s="35">
        <v>39</v>
      </c>
      <c r="E3" s="35">
        <v>27</v>
      </c>
      <c r="F3" s="35">
        <v>623</v>
      </c>
      <c r="G3" s="41" t="s">
        <v>80</v>
      </c>
      <c r="J3" s="19" t="s">
        <v>91</v>
      </c>
      <c r="K3">
        <v>4</v>
      </c>
      <c r="N3">
        <v>336</v>
      </c>
    </row>
    <row r="4" spans="1:14" x14ac:dyDescent="0.2">
      <c r="A4" s="40">
        <v>101</v>
      </c>
      <c r="B4" s="35">
        <v>234</v>
      </c>
      <c r="C4" s="35">
        <v>95</v>
      </c>
      <c r="D4" s="35">
        <v>38</v>
      </c>
      <c r="E4" s="35">
        <v>26</v>
      </c>
      <c r="F4" s="35">
        <v>821</v>
      </c>
      <c r="G4" s="41" t="s">
        <v>81</v>
      </c>
      <c r="J4" s="19" t="s">
        <v>92</v>
      </c>
      <c r="K4">
        <f>K2-K3</f>
        <v>73</v>
      </c>
      <c r="N4">
        <f>N2-N3</f>
        <v>1123</v>
      </c>
    </row>
    <row r="5" spans="1:14" x14ac:dyDescent="0.2">
      <c r="A5" s="40">
        <v>30</v>
      </c>
      <c r="B5" s="35">
        <v>100</v>
      </c>
      <c r="C5" s="35">
        <v>44</v>
      </c>
      <c r="D5" s="35">
        <v>26</v>
      </c>
      <c r="E5" s="35">
        <v>14</v>
      </c>
      <c r="F5" s="35">
        <v>623</v>
      </c>
      <c r="G5" s="41" t="s">
        <v>82</v>
      </c>
      <c r="J5" s="19" t="s">
        <v>93</v>
      </c>
      <c r="K5">
        <f>0.33*K4</f>
        <v>24.09</v>
      </c>
      <c r="M5" s="32">
        <v>0.25</v>
      </c>
      <c r="N5">
        <f>0.25*N4</f>
        <v>280.75</v>
      </c>
    </row>
    <row r="6" spans="1:14" x14ac:dyDescent="0.2">
      <c r="A6" s="40">
        <v>54</v>
      </c>
      <c r="B6" s="35">
        <v>134</v>
      </c>
      <c r="C6" s="35">
        <v>54</v>
      </c>
      <c r="D6" s="35">
        <v>26</v>
      </c>
      <c r="E6" s="35">
        <v>15</v>
      </c>
      <c r="F6" s="35">
        <v>456</v>
      </c>
      <c r="G6" s="41" t="s">
        <v>82</v>
      </c>
      <c r="J6" s="19" t="s">
        <v>94</v>
      </c>
      <c r="K6">
        <f>0.66*K4</f>
        <v>48.18</v>
      </c>
      <c r="M6" s="32">
        <v>0.5</v>
      </c>
      <c r="N6">
        <f>0.5*N4</f>
        <v>561.5</v>
      </c>
    </row>
    <row r="7" spans="1:14" x14ac:dyDescent="0.2">
      <c r="A7" s="40">
        <v>-53</v>
      </c>
      <c r="B7" s="35">
        <v>180</v>
      </c>
      <c r="C7" s="35">
        <v>72</v>
      </c>
      <c r="D7" s="35">
        <v>55</v>
      </c>
      <c r="E7" s="35">
        <v>23</v>
      </c>
      <c r="F7" s="35">
        <v>558</v>
      </c>
      <c r="G7" s="41" t="s">
        <v>79</v>
      </c>
      <c r="J7" s="19" t="s">
        <v>95</v>
      </c>
      <c r="K7">
        <f>K3+K5</f>
        <v>28.09</v>
      </c>
      <c r="M7" s="32">
        <v>0.75</v>
      </c>
      <c r="N7">
        <f>0.75*N4</f>
        <v>842.25</v>
      </c>
    </row>
    <row r="8" spans="1:14" x14ac:dyDescent="0.2">
      <c r="A8" s="40">
        <v>99</v>
      </c>
      <c r="B8" s="35">
        <v>341</v>
      </c>
      <c r="C8" s="35">
        <v>223</v>
      </c>
      <c r="D8" s="35">
        <v>72</v>
      </c>
      <c r="E8" s="35">
        <v>47</v>
      </c>
      <c r="F8" s="35">
        <v>1091</v>
      </c>
      <c r="G8" s="41" t="s">
        <v>79</v>
      </c>
      <c r="J8" s="19" t="s">
        <v>96</v>
      </c>
      <c r="K8">
        <f>K3+K6</f>
        <v>52.18</v>
      </c>
    </row>
    <row r="9" spans="1:14" x14ac:dyDescent="0.2">
      <c r="A9" s="40">
        <v>0</v>
      </c>
      <c r="B9" s="35">
        <v>150</v>
      </c>
      <c r="C9" s="35">
        <v>63</v>
      </c>
      <c r="D9" s="35">
        <v>87</v>
      </c>
      <c r="E9" s="35">
        <v>57</v>
      </c>
      <c r="F9" s="35">
        <v>435</v>
      </c>
      <c r="G9" s="41" t="s">
        <v>81</v>
      </c>
    </row>
    <row r="10" spans="1:14" x14ac:dyDescent="0.2">
      <c r="A10" s="40">
        <v>33</v>
      </c>
      <c r="B10" s="35">
        <v>140</v>
      </c>
      <c r="C10" s="35">
        <v>60</v>
      </c>
      <c r="D10" s="35">
        <v>47</v>
      </c>
      <c r="E10" s="35">
        <v>19</v>
      </c>
      <c r="F10" s="35">
        <v>336</v>
      </c>
      <c r="G10" s="41" t="s">
        <v>80</v>
      </c>
      <c r="K10">
        <v>4</v>
      </c>
      <c r="N10">
        <v>336</v>
      </c>
    </row>
    <row r="11" spans="1:14" x14ac:dyDescent="0.2">
      <c r="A11" s="40">
        <v>17</v>
      </c>
      <c r="B11" s="35">
        <v>130</v>
      </c>
      <c r="C11" s="35">
        <v>58</v>
      </c>
      <c r="D11" s="35">
        <v>55</v>
      </c>
      <c r="E11" s="35">
        <v>22</v>
      </c>
      <c r="F11" s="35">
        <v>338</v>
      </c>
      <c r="G11" s="41" t="s">
        <v>81</v>
      </c>
      <c r="K11">
        <v>28</v>
      </c>
      <c r="N11">
        <f>336+N5</f>
        <v>616.75</v>
      </c>
    </row>
    <row r="12" spans="1:14" x14ac:dyDescent="0.2">
      <c r="A12" s="40">
        <v>36</v>
      </c>
      <c r="B12" s="35">
        <v>140</v>
      </c>
      <c r="C12" s="35">
        <v>64</v>
      </c>
      <c r="D12" s="35">
        <v>40</v>
      </c>
      <c r="E12" s="35">
        <v>19</v>
      </c>
      <c r="F12" s="35">
        <v>965</v>
      </c>
      <c r="G12" s="41" t="s">
        <v>82</v>
      </c>
      <c r="K12">
        <v>52</v>
      </c>
      <c r="N12">
        <f>N3+N6</f>
        <v>897.5</v>
      </c>
    </row>
    <row r="13" spans="1:14" x14ac:dyDescent="0.2">
      <c r="A13" s="40">
        <v>111</v>
      </c>
      <c r="B13" s="35">
        <v>345</v>
      </c>
      <c r="C13" s="35">
        <v>223</v>
      </c>
      <c r="D13" s="35">
        <v>90</v>
      </c>
      <c r="E13" s="35">
        <v>47</v>
      </c>
      <c r="F13" s="35">
        <v>862</v>
      </c>
      <c r="G13" s="41" t="s">
        <v>82</v>
      </c>
      <c r="K13">
        <v>77</v>
      </c>
      <c r="N13">
        <f>N3+N7</f>
        <v>1178.25</v>
      </c>
    </row>
    <row r="14" spans="1:14" x14ac:dyDescent="0.2">
      <c r="A14" s="40">
        <v>87</v>
      </c>
      <c r="B14" s="35">
        <v>234</v>
      </c>
      <c r="C14" s="35">
        <v>95</v>
      </c>
      <c r="D14" s="35">
        <v>52</v>
      </c>
      <c r="E14" s="35">
        <v>30</v>
      </c>
      <c r="F14" s="35">
        <v>608</v>
      </c>
      <c r="G14" s="41" t="s">
        <v>80</v>
      </c>
      <c r="N14">
        <v>1459</v>
      </c>
    </row>
    <row r="15" spans="1:14" x14ac:dyDescent="0.2">
      <c r="A15" s="40">
        <v>203</v>
      </c>
      <c r="B15" s="35">
        <v>546</v>
      </c>
      <c r="C15" s="35">
        <v>254</v>
      </c>
      <c r="D15" s="35">
        <v>109</v>
      </c>
      <c r="E15" s="35">
        <v>77</v>
      </c>
      <c r="F15" s="35">
        <v>1310</v>
      </c>
      <c r="G15" s="41" t="s">
        <v>79</v>
      </c>
    </row>
    <row r="16" spans="1:14" x14ac:dyDescent="0.2">
      <c r="A16" s="40">
        <v>140</v>
      </c>
      <c r="B16" s="35">
        <v>456</v>
      </c>
      <c r="C16" s="35">
        <v>159</v>
      </c>
      <c r="D16" s="35">
        <v>88</v>
      </c>
      <c r="E16" s="35">
        <v>63</v>
      </c>
      <c r="F16" s="35">
        <v>1459</v>
      </c>
      <c r="G16" s="41" t="s">
        <v>80</v>
      </c>
    </row>
    <row r="17" spans="1:7" x14ac:dyDescent="0.2">
      <c r="A17" s="40">
        <v>95</v>
      </c>
      <c r="B17" s="35">
        <v>219</v>
      </c>
      <c r="C17" s="35">
        <v>89</v>
      </c>
      <c r="D17" s="35">
        <v>35</v>
      </c>
      <c r="E17" s="35">
        <v>24</v>
      </c>
      <c r="F17" s="35">
        <v>777</v>
      </c>
      <c r="G17" s="41" t="s">
        <v>81</v>
      </c>
    </row>
    <row r="18" spans="1:7" x14ac:dyDescent="0.2">
      <c r="A18" s="40">
        <v>68</v>
      </c>
      <c r="B18" s="35">
        <v>190</v>
      </c>
      <c r="C18" s="35">
        <v>83</v>
      </c>
      <c r="D18" s="35">
        <v>39</v>
      </c>
      <c r="E18" s="35">
        <v>27</v>
      </c>
      <c r="F18" s="35">
        <v>623</v>
      </c>
      <c r="G18" s="41" t="s">
        <v>82</v>
      </c>
    </row>
    <row r="19" spans="1:7" x14ac:dyDescent="0.2">
      <c r="A19" s="40">
        <v>-101</v>
      </c>
      <c r="B19" s="35">
        <v>234</v>
      </c>
      <c r="C19" s="35">
        <v>95</v>
      </c>
      <c r="D19" s="35">
        <v>38</v>
      </c>
      <c r="E19" s="35">
        <v>26</v>
      </c>
      <c r="F19" s="35">
        <v>821</v>
      </c>
      <c r="G19" s="41" t="s">
        <v>79</v>
      </c>
    </row>
    <row r="20" spans="1:7" x14ac:dyDescent="0.2">
      <c r="A20" s="40">
        <v>53</v>
      </c>
      <c r="B20" s="35">
        <v>134</v>
      </c>
      <c r="C20" s="35">
        <v>54</v>
      </c>
      <c r="D20" s="35">
        <v>27</v>
      </c>
      <c r="E20" s="35">
        <v>15</v>
      </c>
      <c r="F20" s="35">
        <v>456</v>
      </c>
      <c r="G20" s="41" t="s">
        <v>82</v>
      </c>
    </row>
    <row r="21" spans="1:7" x14ac:dyDescent="0.2">
      <c r="A21" s="40">
        <v>54</v>
      </c>
      <c r="B21" s="35">
        <v>180</v>
      </c>
      <c r="C21" s="35">
        <v>72</v>
      </c>
      <c r="D21" s="35">
        <v>54</v>
      </c>
      <c r="E21" s="35">
        <v>23</v>
      </c>
      <c r="F21" s="35">
        <v>558</v>
      </c>
      <c r="G21" s="41" t="s">
        <v>80</v>
      </c>
    </row>
    <row r="22" spans="1:7" x14ac:dyDescent="0.2">
      <c r="A22" s="40">
        <v>11</v>
      </c>
      <c r="B22" s="35">
        <v>45</v>
      </c>
      <c r="C22" s="35">
        <v>18</v>
      </c>
      <c r="D22" s="35">
        <v>16</v>
      </c>
      <c r="E22" s="35">
        <v>5</v>
      </c>
      <c r="F22" s="35">
        <v>821</v>
      </c>
      <c r="G22" s="41" t="s">
        <v>82</v>
      </c>
    </row>
    <row r="23" spans="1:7" x14ac:dyDescent="0.2">
      <c r="A23" s="40">
        <v>5</v>
      </c>
      <c r="B23" s="35">
        <v>62</v>
      </c>
      <c r="C23" s="35">
        <v>28</v>
      </c>
      <c r="D23" s="35">
        <v>29</v>
      </c>
      <c r="E23" s="35">
        <v>8</v>
      </c>
      <c r="F23" s="35">
        <v>965</v>
      </c>
      <c r="G23" s="41" t="s">
        <v>80</v>
      </c>
    </row>
    <row r="24" spans="1:7" x14ac:dyDescent="0.2">
      <c r="A24" s="40">
        <v>12</v>
      </c>
      <c r="B24" s="35">
        <v>54</v>
      </c>
      <c r="C24" s="35">
        <v>23</v>
      </c>
      <c r="D24" s="35">
        <v>19</v>
      </c>
      <c r="E24" s="35">
        <v>7</v>
      </c>
      <c r="F24" s="35">
        <v>623</v>
      </c>
      <c r="G24" s="41" t="s">
        <v>81</v>
      </c>
    </row>
    <row r="25" spans="1:7" x14ac:dyDescent="0.2">
      <c r="A25" s="40">
        <v>0</v>
      </c>
      <c r="B25" s="35">
        <v>43</v>
      </c>
      <c r="C25" s="35">
        <v>17</v>
      </c>
      <c r="D25" s="35">
        <v>15</v>
      </c>
      <c r="E25" s="35">
        <v>4</v>
      </c>
      <c r="F25" s="35">
        <v>777</v>
      </c>
      <c r="G25" s="41" t="s">
        <v>82</v>
      </c>
    </row>
    <row r="26" spans="1:7" x14ac:dyDescent="0.2">
      <c r="A26" s="42">
        <v>-10</v>
      </c>
      <c r="B26" s="36">
        <v>43</v>
      </c>
      <c r="C26" s="36">
        <v>17</v>
      </c>
      <c r="D26" s="36">
        <v>16</v>
      </c>
      <c r="E26" s="36">
        <v>4</v>
      </c>
      <c r="F26" s="36">
        <v>777</v>
      </c>
      <c r="G26" s="43" t="s">
        <v>79</v>
      </c>
    </row>
  </sheetData>
  <conditionalFormatting sqref="A2:A26">
    <cfRule type="cellIs" dxfId="12" priority="13" operator="lessThan">
      <formula>25</formula>
    </cfRule>
    <cfRule type="cellIs" dxfId="11" priority="14" operator="greaterThan">
      <formula>75</formula>
    </cfRule>
    <cfRule type="cellIs" dxfId="10" priority="15" operator="greaterThan">
      <formula>75</formula>
    </cfRule>
  </conditionalFormatting>
  <conditionalFormatting sqref="B2:B26">
    <cfRule type="cellIs" dxfId="9" priority="9" operator="between">
      <formula>200</formula>
      <formula>300</formula>
    </cfRule>
    <cfRule type="cellIs" dxfId="8" priority="11" operator="between">
      <formula>200</formula>
      <formula>300</formula>
    </cfRule>
    <cfRule type="cellIs" dxfId="7" priority="12" operator="between">
      <formula>200</formula>
      <formula>300</formula>
    </cfRule>
  </conditionalFormatting>
  <conditionalFormatting sqref="C2:C26">
    <cfRule type="cellIs" dxfId="6" priority="10" operator="lessThan">
      <formula>80</formula>
    </cfRule>
  </conditionalFormatting>
  <conditionalFormatting sqref="D2:D26">
    <cfRule type="top10" dxfId="5" priority="8" rank="5"/>
  </conditionalFormatting>
  <conditionalFormatting sqref="E2:E26">
    <cfRule type="iconSet" priority="7">
      <iconSet>
        <cfvo type="percent" val="0"/>
        <cfvo type="percent" val="33"/>
        <cfvo type="percent" val="67"/>
      </iconSet>
    </cfRule>
  </conditionalFormatting>
  <conditionalFormatting sqref="F2:F26">
    <cfRule type="iconSet" priority="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G2:G25">
    <cfRule type="containsText" dxfId="4" priority="5" operator="containsText" text="shoes">
      <formula>NOT(ISERROR(SEARCH("shoes",G2)))</formula>
    </cfRule>
  </conditionalFormatting>
  <conditionalFormatting sqref="G2:G26">
    <cfRule type="containsText" dxfId="3" priority="1" operator="containsText" text="Desktop">
      <formula>NOT(ISERROR(SEARCH("Desktop",G2)))</formula>
    </cfRule>
    <cfRule type="containsText" dxfId="2" priority="2" operator="containsText" text="Kitchen">
      <formula>NOT(ISERROR(SEARCH("Kitchen",G2)))</formula>
    </cfRule>
    <cfRule type="containsText" dxfId="1" priority="3" operator="containsText" text="Trouser">
      <formula>NOT(ISERROR(SEARCH("Trouser",G2)))</formula>
    </cfRule>
    <cfRule type="containsText" dxfId="0" priority="4" operator="containsText" text="shoes">
      <formula>NOT(ISERROR(SEARCH("shoes",G2)))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11" sqref="I11"/>
    </sheetView>
  </sheetViews>
  <sheetFormatPr defaultRowHeight="12.75" x14ac:dyDescent="0.2"/>
  <cols>
    <col min="1" max="1" width="17" customWidth="1"/>
    <col min="2" max="2" width="16" style="48" bestFit="1" customWidth="1"/>
    <col min="4" max="4" width="19.75" style="45" customWidth="1"/>
  </cols>
  <sheetData>
    <row r="1" spans="1:4" ht="18" x14ac:dyDescent="0.25">
      <c r="A1" s="27" t="s">
        <v>97</v>
      </c>
      <c r="B1" s="47" t="s">
        <v>98</v>
      </c>
      <c r="C1" s="27" t="s">
        <v>99</v>
      </c>
      <c r="D1" s="44" t="s">
        <v>100</v>
      </c>
    </row>
    <row r="2" spans="1:4" x14ac:dyDescent="0.2">
      <c r="A2">
        <v>100000</v>
      </c>
      <c r="B2" s="46">
        <v>8.5000000000000006E-2</v>
      </c>
      <c r="C2">
        <v>240</v>
      </c>
      <c r="D2" s="45">
        <f>PMT($B$2/12,$C$2,A2)</f>
        <v>-867.82323336553395</v>
      </c>
    </row>
    <row r="3" spans="1:4" x14ac:dyDescent="0.2">
      <c r="A3">
        <v>200000</v>
      </c>
      <c r="D3" s="45">
        <f t="shared" ref="D3:D11" si="0">PMT($B$2/12,$C$2,A3)</f>
        <v>-1735.6464667310679</v>
      </c>
    </row>
    <row r="4" spans="1:4" x14ac:dyDescent="0.2">
      <c r="A4">
        <v>300000</v>
      </c>
      <c r="D4" s="45">
        <f t="shared" si="0"/>
        <v>-2603.4697000966021</v>
      </c>
    </row>
    <row r="5" spans="1:4" x14ac:dyDescent="0.2">
      <c r="A5">
        <v>400000</v>
      </c>
      <c r="D5" s="45">
        <f t="shared" si="0"/>
        <v>-3471.2929334621358</v>
      </c>
    </row>
    <row r="6" spans="1:4" x14ac:dyDescent="0.2">
      <c r="A6">
        <v>500000</v>
      </c>
      <c r="D6" s="45">
        <f t="shared" si="0"/>
        <v>-4339.11616682767</v>
      </c>
    </row>
    <row r="7" spans="1:4" x14ac:dyDescent="0.2">
      <c r="A7">
        <v>600000</v>
      </c>
      <c r="D7" s="45">
        <f t="shared" si="0"/>
        <v>-5206.9394001932042</v>
      </c>
    </row>
    <row r="8" spans="1:4" x14ac:dyDescent="0.2">
      <c r="A8">
        <v>700000</v>
      </c>
      <c r="D8" s="45">
        <f t="shared" si="0"/>
        <v>-6074.7626335587374</v>
      </c>
    </row>
    <row r="9" spans="1:4" x14ac:dyDescent="0.2">
      <c r="A9">
        <v>800000</v>
      </c>
      <c r="D9" s="45">
        <f t="shared" si="0"/>
        <v>-6942.5858669242716</v>
      </c>
    </row>
    <row r="10" spans="1:4" x14ac:dyDescent="0.2">
      <c r="A10">
        <v>900000</v>
      </c>
      <c r="D10" s="45">
        <f t="shared" si="0"/>
        <v>-7810.4091002898049</v>
      </c>
    </row>
    <row r="11" spans="1:4" x14ac:dyDescent="0.2">
      <c r="A11">
        <v>1000000</v>
      </c>
      <c r="D11" s="45">
        <f t="shared" si="0"/>
        <v>-8678.23233365534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F1" workbookViewId="0">
      <selection activeCell="M34" sqref="M34"/>
    </sheetView>
  </sheetViews>
  <sheetFormatPr defaultRowHeight="12.75" x14ac:dyDescent="0.2"/>
  <cols>
    <col min="1" max="1" width="6" bestFit="1" customWidth="1"/>
    <col min="6" max="6" width="13" customWidth="1"/>
  </cols>
  <sheetData>
    <row r="1" spans="1:21" ht="15" thickBot="1" x14ac:dyDescent="0.25">
      <c r="A1" s="22" t="s">
        <v>0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I1">
        <v>-101</v>
      </c>
      <c r="K1" s="19" t="s">
        <v>104</v>
      </c>
      <c r="L1">
        <v>82</v>
      </c>
      <c r="P1">
        <v>17</v>
      </c>
      <c r="R1">
        <v>336</v>
      </c>
    </row>
    <row r="2" spans="1:21" ht="13.5" thickTop="1" x14ac:dyDescent="0.2">
      <c r="A2" s="13">
        <v>-94</v>
      </c>
      <c r="B2" s="14">
        <v>219</v>
      </c>
      <c r="C2" s="14">
        <v>89</v>
      </c>
      <c r="D2" s="14">
        <v>36</v>
      </c>
      <c r="E2" s="14">
        <v>24</v>
      </c>
      <c r="F2" s="14">
        <v>777</v>
      </c>
      <c r="I2">
        <v>-94</v>
      </c>
      <c r="K2" s="19" t="s">
        <v>105</v>
      </c>
      <c r="P2">
        <v>17</v>
      </c>
      <c r="R2">
        <v>338</v>
      </c>
    </row>
    <row r="3" spans="1:21" x14ac:dyDescent="0.2">
      <c r="A3" s="15">
        <v>68</v>
      </c>
      <c r="B3" s="16">
        <v>190</v>
      </c>
      <c r="C3" s="16">
        <v>83</v>
      </c>
      <c r="D3" s="16">
        <v>39</v>
      </c>
      <c r="E3" s="16">
        <v>27</v>
      </c>
      <c r="F3" s="16">
        <v>623</v>
      </c>
      <c r="I3">
        <v>-53</v>
      </c>
      <c r="P3">
        <v>18</v>
      </c>
      <c r="R3">
        <v>435</v>
      </c>
    </row>
    <row r="4" spans="1:21" x14ac:dyDescent="0.2">
      <c r="A4" s="13">
        <v>101</v>
      </c>
      <c r="B4" s="14">
        <v>234</v>
      </c>
      <c r="C4" s="14">
        <v>95</v>
      </c>
      <c r="D4" s="14">
        <v>38</v>
      </c>
      <c r="E4" s="14">
        <v>26</v>
      </c>
      <c r="F4" s="14">
        <v>821</v>
      </c>
      <c r="I4">
        <v>-10</v>
      </c>
      <c r="K4" s="19" t="s">
        <v>106</v>
      </c>
      <c r="L4">
        <f xml:space="preserve"> L1*1.5</f>
        <v>123</v>
      </c>
      <c r="P4">
        <v>23</v>
      </c>
      <c r="R4">
        <v>456</v>
      </c>
    </row>
    <row r="5" spans="1:21" x14ac:dyDescent="0.2">
      <c r="A5" s="15">
        <v>30</v>
      </c>
      <c r="B5" s="16">
        <v>100</v>
      </c>
      <c r="C5" s="16">
        <v>44</v>
      </c>
      <c r="D5" s="16">
        <v>26</v>
      </c>
      <c r="E5" s="16">
        <v>14</v>
      </c>
      <c r="F5" s="16">
        <v>623</v>
      </c>
      <c r="I5">
        <v>0</v>
      </c>
      <c r="P5">
        <v>28</v>
      </c>
      <c r="R5">
        <v>456</v>
      </c>
    </row>
    <row r="6" spans="1:21" x14ac:dyDescent="0.2">
      <c r="A6" s="13">
        <v>54</v>
      </c>
      <c r="B6" s="14">
        <v>134</v>
      </c>
      <c r="C6" s="14">
        <v>54</v>
      </c>
      <c r="D6" s="14">
        <v>26</v>
      </c>
      <c r="E6" s="14">
        <v>15</v>
      </c>
      <c r="F6" s="14">
        <v>456</v>
      </c>
      <c r="I6">
        <v>0</v>
      </c>
      <c r="K6" s="19" t="s">
        <v>107</v>
      </c>
      <c r="L6">
        <f>87+123</f>
        <v>210</v>
      </c>
      <c r="P6">
        <v>44</v>
      </c>
      <c r="R6">
        <v>558</v>
      </c>
    </row>
    <row r="7" spans="1:21" x14ac:dyDescent="0.2">
      <c r="A7" s="15">
        <v>-53</v>
      </c>
      <c r="B7" s="16">
        <v>180</v>
      </c>
      <c r="C7" s="16">
        <v>72</v>
      </c>
      <c r="D7" s="16">
        <v>55</v>
      </c>
      <c r="E7" s="16">
        <v>23</v>
      </c>
      <c r="F7" s="16">
        <v>558</v>
      </c>
      <c r="I7" s="33">
        <v>5</v>
      </c>
      <c r="J7" s="19" t="s">
        <v>102</v>
      </c>
      <c r="P7" s="49">
        <v>54</v>
      </c>
      <c r="R7" s="51">
        <v>558</v>
      </c>
      <c r="S7" s="19" t="s">
        <v>102</v>
      </c>
    </row>
    <row r="8" spans="1:21" x14ac:dyDescent="0.2">
      <c r="A8" s="13">
        <v>99</v>
      </c>
      <c r="B8" s="14">
        <v>341</v>
      </c>
      <c r="C8" s="14">
        <v>223</v>
      </c>
      <c r="D8" s="14">
        <v>72</v>
      </c>
      <c r="E8" s="14">
        <v>47</v>
      </c>
      <c r="F8" s="14">
        <v>1091</v>
      </c>
      <c r="I8">
        <v>11</v>
      </c>
      <c r="K8" s="19" t="s">
        <v>108</v>
      </c>
      <c r="L8">
        <v>-118</v>
      </c>
      <c r="P8">
        <v>54</v>
      </c>
      <c r="R8">
        <v>608</v>
      </c>
    </row>
    <row r="9" spans="1:21" x14ac:dyDescent="0.2">
      <c r="A9" s="15">
        <v>0</v>
      </c>
      <c r="B9" s="16">
        <v>150</v>
      </c>
      <c r="C9" s="16">
        <v>63</v>
      </c>
      <c r="D9" s="16">
        <v>87</v>
      </c>
      <c r="E9" s="16">
        <v>57</v>
      </c>
      <c r="F9" s="16">
        <v>435</v>
      </c>
      <c r="I9">
        <v>12</v>
      </c>
      <c r="L9" s="19" t="s">
        <v>109</v>
      </c>
      <c r="P9">
        <v>58</v>
      </c>
      <c r="R9">
        <v>623</v>
      </c>
      <c r="T9" s="19" t="s">
        <v>112</v>
      </c>
      <c r="U9">
        <f>R19-R7</f>
        <v>263</v>
      </c>
    </row>
    <row r="10" spans="1:21" x14ac:dyDescent="0.2">
      <c r="A10" s="13">
        <v>33</v>
      </c>
      <c r="B10" s="14">
        <v>140</v>
      </c>
      <c r="C10" s="14">
        <v>60</v>
      </c>
      <c r="D10" s="14">
        <v>47</v>
      </c>
      <c r="E10" s="14">
        <v>19</v>
      </c>
      <c r="F10" s="14">
        <v>336</v>
      </c>
      <c r="I10">
        <v>17</v>
      </c>
      <c r="P10">
        <v>60</v>
      </c>
      <c r="R10">
        <v>623</v>
      </c>
    </row>
    <row r="11" spans="1:21" x14ac:dyDescent="0.2">
      <c r="A11" s="15">
        <v>17</v>
      </c>
      <c r="B11" s="16">
        <v>130</v>
      </c>
      <c r="C11" s="16">
        <v>58</v>
      </c>
      <c r="D11" s="16">
        <v>55</v>
      </c>
      <c r="E11" s="16">
        <v>22</v>
      </c>
      <c r="F11" s="16">
        <v>338</v>
      </c>
      <c r="I11">
        <v>30</v>
      </c>
      <c r="P11">
        <v>63</v>
      </c>
      <c r="R11">
        <v>623</v>
      </c>
      <c r="T11" s="19" t="s">
        <v>106</v>
      </c>
      <c r="U11">
        <f>1.5*U9</f>
        <v>394.5</v>
      </c>
    </row>
    <row r="12" spans="1:21" x14ac:dyDescent="0.2">
      <c r="A12" s="13">
        <v>36</v>
      </c>
      <c r="B12" s="14">
        <v>140</v>
      </c>
      <c r="C12" s="14">
        <v>64</v>
      </c>
      <c r="D12" s="14">
        <v>40</v>
      </c>
      <c r="E12" s="14">
        <v>19</v>
      </c>
      <c r="F12" s="14">
        <v>965</v>
      </c>
      <c r="I12">
        <v>33</v>
      </c>
      <c r="P12">
        <v>64</v>
      </c>
      <c r="R12">
        <v>623</v>
      </c>
    </row>
    <row r="13" spans="1:21" x14ac:dyDescent="0.2">
      <c r="A13" s="15">
        <v>111</v>
      </c>
      <c r="B13" s="16">
        <v>345</v>
      </c>
      <c r="C13" s="16">
        <v>223</v>
      </c>
      <c r="D13" s="16">
        <v>90</v>
      </c>
      <c r="E13" s="16">
        <v>47</v>
      </c>
      <c r="F13" s="16">
        <v>862</v>
      </c>
      <c r="I13" s="34">
        <v>36</v>
      </c>
      <c r="J13" s="19" t="s">
        <v>101</v>
      </c>
      <c r="P13" s="34">
        <v>72</v>
      </c>
      <c r="R13" s="34">
        <v>777</v>
      </c>
      <c r="S13" s="19" t="s">
        <v>101</v>
      </c>
      <c r="T13" s="19" t="s">
        <v>113</v>
      </c>
      <c r="U13">
        <f>R19+U11</f>
        <v>1215.5</v>
      </c>
    </row>
    <row r="14" spans="1:21" x14ac:dyDescent="0.2">
      <c r="A14" s="13">
        <v>87</v>
      </c>
      <c r="B14" s="14">
        <v>234</v>
      </c>
      <c r="C14" s="14">
        <v>95</v>
      </c>
      <c r="D14" s="14">
        <v>52</v>
      </c>
      <c r="E14" s="14">
        <v>30</v>
      </c>
      <c r="F14" s="14">
        <v>608</v>
      </c>
      <c r="I14">
        <v>53</v>
      </c>
      <c r="K14" s="19" t="s">
        <v>104</v>
      </c>
      <c r="L14">
        <f>P19-P7</f>
        <v>41</v>
      </c>
      <c r="P14">
        <v>72</v>
      </c>
      <c r="R14">
        <v>777</v>
      </c>
    </row>
    <row r="15" spans="1:21" x14ac:dyDescent="0.2">
      <c r="A15" s="15">
        <v>203</v>
      </c>
      <c r="B15" s="16">
        <v>546</v>
      </c>
      <c r="C15" s="16">
        <v>254</v>
      </c>
      <c r="D15" s="16">
        <v>109</v>
      </c>
      <c r="E15" s="16">
        <v>77</v>
      </c>
      <c r="F15" s="16">
        <v>1310</v>
      </c>
      <c r="I15">
        <v>54</v>
      </c>
      <c r="K15" s="19" t="s">
        <v>105</v>
      </c>
      <c r="P15">
        <v>83</v>
      </c>
      <c r="R15">
        <v>777</v>
      </c>
      <c r="T15" s="19" t="s">
        <v>114</v>
      </c>
      <c r="U15">
        <f>R7-U11</f>
        <v>163.5</v>
      </c>
    </row>
    <row r="16" spans="1:21" x14ac:dyDescent="0.2">
      <c r="A16" s="13">
        <v>140</v>
      </c>
      <c r="B16" s="14">
        <v>456</v>
      </c>
      <c r="C16" s="14">
        <v>159</v>
      </c>
      <c r="D16" s="14">
        <v>88</v>
      </c>
      <c r="E16" s="14">
        <v>63</v>
      </c>
      <c r="F16" s="14">
        <v>1459</v>
      </c>
      <c r="I16">
        <v>54</v>
      </c>
      <c r="P16">
        <v>83</v>
      </c>
      <c r="R16">
        <v>777</v>
      </c>
    </row>
    <row r="17" spans="1:19" x14ac:dyDescent="0.2">
      <c r="A17" s="15">
        <v>95</v>
      </c>
      <c r="B17" s="16">
        <v>219</v>
      </c>
      <c r="C17" s="16">
        <v>89</v>
      </c>
      <c r="D17" s="16">
        <v>35</v>
      </c>
      <c r="E17" s="16">
        <v>24</v>
      </c>
      <c r="F17" s="16">
        <v>777</v>
      </c>
      <c r="I17">
        <v>68</v>
      </c>
      <c r="K17" s="19" t="s">
        <v>106</v>
      </c>
      <c r="L17">
        <f>L14*1.5</f>
        <v>61.5</v>
      </c>
      <c r="P17">
        <v>89</v>
      </c>
      <c r="R17">
        <v>821</v>
      </c>
    </row>
    <row r="18" spans="1:19" x14ac:dyDescent="0.2">
      <c r="A18" s="13">
        <v>68</v>
      </c>
      <c r="B18" s="14">
        <v>190</v>
      </c>
      <c r="C18" s="14">
        <v>83</v>
      </c>
      <c r="D18" s="14">
        <v>39</v>
      </c>
      <c r="E18" s="14">
        <v>27</v>
      </c>
      <c r="F18" s="14">
        <v>623</v>
      </c>
      <c r="I18">
        <v>68</v>
      </c>
      <c r="P18">
        <v>89</v>
      </c>
      <c r="R18">
        <v>821</v>
      </c>
    </row>
    <row r="19" spans="1:19" x14ac:dyDescent="0.2">
      <c r="A19" s="15">
        <v>-101</v>
      </c>
      <c r="B19" s="16">
        <v>234</v>
      </c>
      <c r="C19" s="16">
        <v>95</v>
      </c>
      <c r="D19" s="16">
        <v>38</v>
      </c>
      <c r="E19" s="16">
        <v>26</v>
      </c>
      <c r="F19" s="16">
        <v>821</v>
      </c>
      <c r="I19" s="50">
        <v>87</v>
      </c>
      <c r="J19" s="19" t="s">
        <v>103</v>
      </c>
      <c r="K19" s="19" t="s">
        <v>110</v>
      </c>
      <c r="L19">
        <f>P19+L17</f>
        <v>156.5</v>
      </c>
      <c r="P19" s="50">
        <v>95</v>
      </c>
      <c r="R19" s="50">
        <v>821</v>
      </c>
      <c r="S19" s="19" t="s">
        <v>103</v>
      </c>
    </row>
    <row r="20" spans="1:19" x14ac:dyDescent="0.2">
      <c r="A20" s="13">
        <v>53</v>
      </c>
      <c r="B20" s="14">
        <v>134</v>
      </c>
      <c r="C20" s="14">
        <v>54</v>
      </c>
      <c r="D20" s="14">
        <v>27</v>
      </c>
      <c r="E20" s="14">
        <v>15</v>
      </c>
      <c r="F20" s="14">
        <v>456</v>
      </c>
      <c r="I20">
        <v>95</v>
      </c>
      <c r="P20">
        <v>95</v>
      </c>
      <c r="R20">
        <v>862</v>
      </c>
    </row>
    <row r="21" spans="1:19" x14ac:dyDescent="0.2">
      <c r="A21" s="15">
        <v>54</v>
      </c>
      <c r="B21" s="16">
        <v>180</v>
      </c>
      <c r="C21" s="16">
        <v>72</v>
      </c>
      <c r="D21" s="16">
        <v>54</v>
      </c>
      <c r="E21" s="16">
        <v>23</v>
      </c>
      <c r="F21" s="16">
        <v>558</v>
      </c>
      <c r="I21">
        <v>99</v>
      </c>
      <c r="P21">
        <v>95</v>
      </c>
      <c r="R21">
        <v>965</v>
      </c>
    </row>
    <row r="22" spans="1:19" x14ac:dyDescent="0.2">
      <c r="A22" s="13">
        <v>11</v>
      </c>
      <c r="B22" s="14">
        <v>45</v>
      </c>
      <c r="C22" s="14">
        <v>18</v>
      </c>
      <c r="D22" s="14">
        <v>16</v>
      </c>
      <c r="E22" s="14">
        <v>5</v>
      </c>
      <c r="F22" s="14">
        <v>821</v>
      </c>
      <c r="I22">
        <v>101</v>
      </c>
      <c r="K22" s="19" t="s">
        <v>111</v>
      </c>
      <c r="L22">
        <f>P7-L17</f>
        <v>-7.5</v>
      </c>
      <c r="P22">
        <v>159</v>
      </c>
      <c r="R22">
        <v>965</v>
      </c>
    </row>
    <row r="23" spans="1:19" x14ac:dyDescent="0.2">
      <c r="A23" s="15">
        <v>5</v>
      </c>
      <c r="B23" s="16">
        <v>62</v>
      </c>
      <c r="C23" s="16">
        <v>28</v>
      </c>
      <c r="D23" s="16">
        <v>29</v>
      </c>
      <c r="E23" s="16">
        <v>8</v>
      </c>
      <c r="F23" s="16">
        <v>965</v>
      </c>
      <c r="I23">
        <v>111</v>
      </c>
      <c r="P23">
        <v>223</v>
      </c>
      <c r="R23">
        <v>1091</v>
      </c>
    </row>
    <row r="24" spans="1:19" x14ac:dyDescent="0.2">
      <c r="A24" s="13">
        <v>12</v>
      </c>
      <c r="B24" s="14">
        <v>54</v>
      </c>
      <c r="C24" s="14">
        <v>23</v>
      </c>
      <c r="D24" s="14">
        <v>19</v>
      </c>
      <c r="E24" s="14">
        <v>7</v>
      </c>
      <c r="F24" s="14">
        <v>623</v>
      </c>
      <c r="I24">
        <v>140</v>
      </c>
      <c r="P24">
        <v>223</v>
      </c>
      <c r="R24">
        <v>1310</v>
      </c>
    </row>
    <row r="25" spans="1:19" x14ac:dyDescent="0.2">
      <c r="A25" s="15">
        <v>0</v>
      </c>
      <c r="B25" s="16">
        <v>43</v>
      </c>
      <c r="C25" s="16">
        <v>17</v>
      </c>
      <c r="D25" s="16">
        <v>15</v>
      </c>
      <c r="E25" s="16">
        <v>4</v>
      </c>
      <c r="F25" s="16">
        <v>777</v>
      </c>
      <c r="I25">
        <v>203</v>
      </c>
      <c r="P25">
        <v>254</v>
      </c>
      <c r="R25">
        <v>1459</v>
      </c>
    </row>
    <row r="26" spans="1:19" x14ac:dyDescent="0.2">
      <c r="A26" s="13">
        <v>-10</v>
      </c>
      <c r="B26" s="14">
        <v>43</v>
      </c>
      <c r="C26" s="14">
        <v>17</v>
      </c>
      <c r="D26" s="14">
        <v>16</v>
      </c>
      <c r="E26" s="14">
        <v>4</v>
      </c>
      <c r="F26" s="14">
        <v>777</v>
      </c>
    </row>
  </sheetData>
  <sortState ref="R1:R25">
    <sortCondition ref="R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13" sqref="H13"/>
    </sheetView>
  </sheetViews>
  <sheetFormatPr defaultRowHeight="12.75" x14ac:dyDescent="0.2"/>
  <cols>
    <col min="7" max="7" width="24.5" customWidth="1"/>
  </cols>
  <sheetData>
    <row r="1" spans="1:8" ht="15" thickBot="1" x14ac:dyDescent="0.25">
      <c r="A1" s="22" t="s">
        <v>0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</row>
    <row r="2" spans="1:8" ht="13.5" thickTop="1" x14ac:dyDescent="0.2">
      <c r="A2" s="13">
        <v>-94</v>
      </c>
      <c r="B2" s="14">
        <v>219</v>
      </c>
      <c r="C2" s="14">
        <v>89</v>
      </c>
      <c r="D2" s="14">
        <v>36</v>
      </c>
      <c r="E2" s="14">
        <v>24</v>
      </c>
      <c r="F2" s="14">
        <v>777</v>
      </c>
      <c r="G2" s="19" t="s">
        <v>115</v>
      </c>
      <c r="H2">
        <f>CORREL(A2:A26,B2:B26)</f>
        <v>0.63520054072341736</v>
      </c>
    </row>
    <row r="3" spans="1:8" x14ac:dyDescent="0.2">
      <c r="A3" s="15">
        <v>68</v>
      </c>
      <c r="B3" s="16">
        <v>190</v>
      </c>
      <c r="C3" s="16">
        <v>83</v>
      </c>
      <c r="D3" s="16">
        <v>39</v>
      </c>
      <c r="E3" s="16">
        <v>27</v>
      </c>
      <c r="F3" s="16">
        <v>623</v>
      </c>
    </row>
    <row r="4" spans="1:8" x14ac:dyDescent="0.2">
      <c r="A4" s="13">
        <v>101</v>
      </c>
      <c r="B4" s="14">
        <v>234</v>
      </c>
      <c r="C4" s="14">
        <v>95</v>
      </c>
      <c r="D4" s="14">
        <v>38</v>
      </c>
      <c r="E4" s="14">
        <v>26</v>
      </c>
      <c r="F4" s="14">
        <v>821</v>
      </c>
      <c r="G4" s="19" t="s">
        <v>116</v>
      </c>
      <c r="H4">
        <f>CORREL(A2:A26,C2:C26)</f>
        <v>0.62810258002764452</v>
      </c>
    </row>
    <row r="5" spans="1:8" x14ac:dyDescent="0.2">
      <c r="A5" s="15">
        <v>30</v>
      </c>
      <c r="B5" s="16">
        <v>100</v>
      </c>
      <c r="C5" s="16">
        <v>44</v>
      </c>
      <c r="D5" s="16">
        <v>26</v>
      </c>
      <c r="E5" s="16">
        <v>14</v>
      </c>
      <c r="F5" s="16">
        <v>623</v>
      </c>
    </row>
    <row r="6" spans="1:8" x14ac:dyDescent="0.2">
      <c r="A6" s="13">
        <v>54</v>
      </c>
      <c r="B6" s="14">
        <v>134</v>
      </c>
      <c r="C6" s="14">
        <v>54</v>
      </c>
      <c r="D6" s="14">
        <v>26</v>
      </c>
      <c r="E6" s="14">
        <v>15</v>
      </c>
      <c r="F6" s="14">
        <v>456</v>
      </c>
    </row>
    <row r="7" spans="1:8" x14ac:dyDescent="0.2">
      <c r="A7" s="15">
        <v>-53</v>
      </c>
      <c r="B7" s="16">
        <v>180</v>
      </c>
      <c r="C7" s="16">
        <v>72</v>
      </c>
      <c r="D7" s="16">
        <v>55</v>
      </c>
      <c r="E7" s="16">
        <v>23</v>
      </c>
      <c r="F7" s="16">
        <v>558</v>
      </c>
      <c r="G7" s="19" t="s">
        <v>117</v>
      </c>
      <c r="H7">
        <f>CORREL(B2:B26,F2:F26)</f>
        <v>0.63455514061631224</v>
      </c>
    </row>
    <row r="8" spans="1:8" x14ac:dyDescent="0.2">
      <c r="A8" s="13">
        <v>99</v>
      </c>
      <c r="B8" s="14">
        <v>341</v>
      </c>
      <c r="C8" s="14">
        <v>223</v>
      </c>
      <c r="D8" s="14">
        <v>72</v>
      </c>
      <c r="E8" s="14">
        <v>47</v>
      </c>
      <c r="F8" s="14">
        <v>1091</v>
      </c>
    </row>
    <row r="9" spans="1:8" x14ac:dyDescent="0.2">
      <c r="A9" s="15">
        <v>0</v>
      </c>
      <c r="B9" s="16">
        <v>150</v>
      </c>
      <c r="C9" s="16">
        <v>63</v>
      </c>
      <c r="D9" s="16">
        <v>87</v>
      </c>
      <c r="E9" s="16">
        <v>57</v>
      </c>
      <c r="F9" s="16">
        <v>435</v>
      </c>
      <c r="G9" s="19" t="s">
        <v>118</v>
      </c>
      <c r="H9">
        <f>CORREL(C2:C26,E2:E26)</f>
        <v>0.85434182980989293</v>
      </c>
    </row>
    <row r="10" spans="1:8" x14ac:dyDescent="0.2">
      <c r="A10" s="13">
        <v>33</v>
      </c>
      <c r="B10" s="14">
        <v>140</v>
      </c>
      <c r="C10" s="14">
        <v>60</v>
      </c>
      <c r="D10" s="14">
        <v>47</v>
      </c>
      <c r="E10" s="14">
        <v>19</v>
      </c>
      <c r="F10" s="14">
        <v>336</v>
      </c>
    </row>
    <row r="11" spans="1:8" x14ac:dyDescent="0.2">
      <c r="A11" s="15">
        <v>17</v>
      </c>
      <c r="B11" s="16">
        <v>130</v>
      </c>
      <c r="C11" s="16">
        <v>58</v>
      </c>
      <c r="D11" s="16">
        <v>55</v>
      </c>
      <c r="E11" s="16">
        <v>22</v>
      </c>
      <c r="F11" s="16">
        <v>338</v>
      </c>
    </row>
    <row r="12" spans="1:8" x14ac:dyDescent="0.2">
      <c r="A12" s="13">
        <v>36</v>
      </c>
      <c r="B12" s="14">
        <v>140</v>
      </c>
      <c r="C12" s="14">
        <v>64</v>
      </c>
      <c r="D12" s="14">
        <v>40</v>
      </c>
      <c r="E12" s="14">
        <v>19</v>
      </c>
      <c r="F12" s="14">
        <v>965</v>
      </c>
      <c r="G12" s="19" t="s">
        <v>119</v>
      </c>
      <c r="H12">
        <f>CORREL(D2:D26,A2:A26)</f>
        <v>0.53597129146247424</v>
      </c>
    </row>
    <row r="13" spans="1:8" x14ac:dyDescent="0.2">
      <c r="A13" s="15">
        <v>111</v>
      </c>
      <c r="B13" s="16">
        <v>345</v>
      </c>
      <c r="C13" s="16">
        <v>223</v>
      </c>
      <c r="D13" s="16">
        <v>90</v>
      </c>
      <c r="E13" s="16">
        <v>47</v>
      </c>
      <c r="F13" s="16">
        <v>862</v>
      </c>
    </row>
    <row r="14" spans="1:8" x14ac:dyDescent="0.2">
      <c r="A14" s="13">
        <v>87</v>
      </c>
      <c r="B14" s="14">
        <v>234</v>
      </c>
      <c r="C14" s="14">
        <v>95</v>
      </c>
      <c r="D14" s="14">
        <v>52</v>
      </c>
      <c r="E14" s="14">
        <v>30</v>
      </c>
      <c r="F14" s="14">
        <v>608</v>
      </c>
    </row>
    <row r="15" spans="1:8" x14ac:dyDescent="0.2">
      <c r="A15" s="15">
        <v>203</v>
      </c>
      <c r="B15" s="16">
        <v>546</v>
      </c>
      <c r="C15" s="16">
        <v>254</v>
      </c>
      <c r="D15" s="16">
        <v>109</v>
      </c>
      <c r="E15" s="16">
        <v>77</v>
      </c>
      <c r="F15" s="16">
        <v>1310</v>
      </c>
    </row>
    <row r="16" spans="1:8" x14ac:dyDescent="0.2">
      <c r="A16" s="13">
        <v>140</v>
      </c>
      <c r="B16" s="14">
        <v>456</v>
      </c>
      <c r="C16" s="14">
        <v>159</v>
      </c>
      <c r="D16" s="14">
        <v>88</v>
      </c>
      <c r="E16" s="14">
        <v>63</v>
      </c>
      <c r="F16" s="14">
        <v>1459</v>
      </c>
    </row>
    <row r="17" spans="1:6" x14ac:dyDescent="0.2">
      <c r="A17" s="15">
        <v>95</v>
      </c>
      <c r="B17" s="16">
        <v>219</v>
      </c>
      <c r="C17" s="16">
        <v>89</v>
      </c>
      <c r="D17" s="16">
        <v>35</v>
      </c>
      <c r="E17" s="16">
        <v>24</v>
      </c>
      <c r="F17" s="16">
        <v>777</v>
      </c>
    </row>
    <row r="18" spans="1:6" x14ac:dyDescent="0.2">
      <c r="A18" s="13">
        <v>68</v>
      </c>
      <c r="B18" s="14">
        <v>190</v>
      </c>
      <c r="C18" s="14">
        <v>83</v>
      </c>
      <c r="D18" s="14">
        <v>39</v>
      </c>
      <c r="E18" s="14">
        <v>27</v>
      </c>
      <c r="F18" s="14">
        <v>623</v>
      </c>
    </row>
    <row r="19" spans="1:6" x14ac:dyDescent="0.2">
      <c r="A19" s="15">
        <v>-101</v>
      </c>
      <c r="B19" s="16">
        <v>234</v>
      </c>
      <c r="C19" s="16">
        <v>95</v>
      </c>
      <c r="D19" s="16">
        <v>38</v>
      </c>
      <c r="E19" s="16">
        <v>26</v>
      </c>
      <c r="F19" s="16">
        <v>821</v>
      </c>
    </row>
    <row r="20" spans="1:6" x14ac:dyDescent="0.2">
      <c r="A20" s="13">
        <v>53</v>
      </c>
      <c r="B20" s="14">
        <v>134</v>
      </c>
      <c r="C20" s="14">
        <v>54</v>
      </c>
      <c r="D20" s="14">
        <v>27</v>
      </c>
      <c r="E20" s="14">
        <v>15</v>
      </c>
      <c r="F20" s="14">
        <v>456</v>
      </c>
    </row>
    <row r="21" spans="1:6" x14ac:dyDescent="0.2">
      <c r="A21" s="15">
        <v>54</v>
      </c>
      <c r="B21" s="16">
        <v>180</v>
      </c>
      <c r="C21" s="16">
        <v>72</v>
      </c>
      <c r="D21" s="16">
        <v>54</v>
      </c>
      <c r="E21" s="16">
        <v>23</v>
      </c>
      <c r="F21" s="16">
        <v>558</v>
      </c>
    </row>
    <row r="22" spans="1:6" x14ac:dyDescent="0.2">
      <c r="A22" s="13">
        <v>11</v>
      </c>
      <c r="B22" s="14">
        <v>45</v>
      </c>
      <c r="C22" s="14">
        <v>18</v>
      </c>
      <c r="D22" s="14">
        <v>16</v>
      </c>
      <c r="E22" s="14">
        <v>5</v>
      </c>
      <c r="F22" s="14">
        <v>821</v>
      </c>
    </row>
    <row r="23" spans="1:6" x14ac:dyDescent="0.2">
      <c r="A23" s="15">
        <v>5</v>
      </c>
      <c r="B23" s="16">
        <v>62</v>
      </c>
      <c r="C23" s="16">
        <v>28</v>
      </c>
      <c r="D23" s="16">
        <v>29</v>
      </c>
      <c r="E23" s="16">
        <v>8</v>
      </c>
      <c r="F23" s="16">
        <v>965</v>
      </c>
    </row>
    <row r="24" spans="1:6" x14ac:dyDescent="0.2">
      <c r="A24" s="13">
        <v>12</v>
      </c>
      <c r="B24" s="14">
        <v>54</v>
      </c>
      <c r="C24" s="14">
        <v>23</v>
      </c>
      <c r="D24" s="14">
        <v>19</v>
      </c>
      <c r="E24" s="14">
        <v>7</v>
      </c>
      <c r="F24" s="14">
        <v>623</v>
      </c>
    </row>
    <row r="25" spans="1:6" x14ac:dyDescent="0.2">
      <c r="A25" s="15">
        <v>0</v>
      </c>
      <c r="B25" s="16">
        <v>43</v>
      </c>
      <c r="C25" s="16">
        <v>17</v>
      </c>
      <c r="D25" s="16">
        <v>15</v>
      </c>
      <c r="E25" s="16">
        <v>4</v>
      </c>
      <c r="F25" s="16">
        <v>777</v>
      </c>
    </row>
    <row r="26" spans="1:6" x14ac:dyDescent="0.2">
      <c r="A26" s="13">
        <v>-10</v>
      </c>
      <c r="B26" s="14">
        <v>43</v>
      </c>
      <c r="C26" s="14">
        <v>17</v>
      </c>
      <c r="D26" s="14">
        <v>16</v>
      </c>
      <c r="E26" s="14">
        <v>4</v>
      </c>
      <c r="F26" s="14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M15" sqref="M15"/>
    </sheetView>
  </sheetViews>
  <sheetFormatPr defaultRowHeight="12.75" x14ac:dyDescent="0.2"/>
  <cols>
    <col min="4" max="4" width="5.875" customWidth="1"/>
    <col min="5" max="5" width="6.875" customWidth="1"/>
    <col min="6" max="6" width="5.25" customWidth="1"/>
    <col min="7" max="7" width="5.375" customWidth="1"/>
    <col min="8" max="8" width="5.5" customWidth="1"/>
    <col min="9" max="9" width="5.875" customWidth="1"/>
  </cols>
  <sheetData>
    <row r="1" spans="1:15" x14ac:dyDescent="0.2">
      <c r="A1" s="19">
        <f ca="1">RANDBETWEEN(100,200)</f>
        <v>125</v>
      </c>
      <c r="C1">
        <f ca="1">RANDBETWEEN(100,300)</f>
        <v>194</v>
      </c>
      <c r="E1" s="19" t="s">
        <v>120</v>
      </c>
      <c r="F1" s="19" t="s">
        <v>125</v>
      </c>
      <c r="G1" s="19" t="s">
        <v>121</v>
      </c>
      <c r="H1" s="19" t="s">
        <v>122</v>
      </c>
      <c r="I1" s="19" t="s">
        <v>123</v>
      </c>
      <c r="K1" s="19" t="s">
        <v>124</v>
      </c>
      <c r="L1" s="19" t="s">
        <v>125</v>
      </c>
      <c r="M1" s="19" t="s">
        <v>121</v>
      </c>
      <c r="N1" s="19" t="s">
        <v>122</v>
      </c>
      <c r="O1" s="19" t="s">
        <v>123</v>
      </c>
    </row>
    <row r="2" spans="1:15" x14ac:dyDescent="0.2">
      <c r="A2" s="19">
        <f t="shared" ref="A2:A10" ca="1" si="0">RANDBETWEEN(100,200)</f>
        <v>146</v>
      </c>
      <c r="C2">
        <f t="shared" ref="C2:C10" ca="1" si="1">RANDBETWEEN(100,300)</f>
        <v>243</v>
      </c>
      <c r="E2">
        <v>3</v>
      </c>
      <c r="F2">
        <v>4</v>
      </c>
      <c r="G2">
        <v>3</v>
      </c>
      <c r="H2">
        <v>2</v>
      </c>
      <c r="I2">
        <v>1</v>
      </c>
      <c r="J2">
        <v>1</v>
      </c>
      <c r="K2">
        <f>COUNTIF(E2:E101,J2)</f>
        <v>22</v>
      </c>
      <c r="L2">
        <f>COUNTIF(F2:F101,J2)</f>
        <v>16</v>
      </c>
      <c r="M2">
        <f>COUNTIF($E$2:$E$101,J2)</f>
        <v>22</v>
      </c>
      <c r="N2">
        <f>COUNTIF($H$2:$H$101,J2)</f>
        <v>26</v>
      </c>
      <c r="O2">
        <f>COUNTIF($I$2:$I101,J2)</f>
        <v>24</v>
      </c>
    </row>
    <row r="3" spans="1:15" x14ac:dyDescent="0.2">
      <c r="A3" s="19">
        <f t="shared" ca="1" si="0"/>
        <v>103</v>
      </c>
      <c r="C3">
        <f t="shared" ca="1" si="1"/>
        <v>210</v>
      </c>
      <c r="E3">
        <v>3</v>
      </c>
      <c r="F3">
        <v>1</v>
      </c>
      <c r="G3">
        <v>2</v>
      </c>
      <c r="H3">
        <v>3</v>
      </c>
      <c r="I3">
        <v>1</v>
      </c>
      <c r="J3">
        <v>2</v>
      </c>
      <c r="K3">
        <f t="shared" ref="K3:K6" si="2">COUNTIF(E3:E102,J3)</f>
        <v>21</v>
      </c>
      <c r="L3">
        <f>COUNTIF(F3:F102,J3)</f>
        <v>14</v>
      </c>
      <c r="M3">
        <f t="shared" ref="M3:M6" si="3">COUNTIF($E$2:$E$101,J3)</f>
        <v>21</v>
      </c>
      <c r="N3">
        <f t="shared" ref="N3:N6" si="4">COUNTIF($H$2:$H$101,J3)</f>
        <v>23</v>
      </c>
      <c r="O3">
        <f>COUNTIF($I$2:$I102,J3)</f>
        <v>26</v>
      </c>
    </row>
    <row r="4" spans="1:15" x14ac:dyDescent="0.2">
      <c r="A4" s="19">
        <f t="shared" ca="1" si="0"/>
        <v>176</v>
      </c>
      <c r="C4">
        <f t="shared" ca="1" si="1"/>
        <v>288</v>
      </c>
      <c r="E4">
        <v>5</v>
      </c>
      <c r="F4">
        <v>5</v>
      </c>
      <c r="G4">
        <v>4</v>
      </c>
      <c r="H4">
        <v>3</v>
      </c>
      <c r="I4">
        <v>1</v>
      </c>
      <c r="J4">
        <v>3</v>
      </c>
      <c r="K4">
        <f t="shared" si="2"/>
        <v>19</v>
      </c>
      <c r="L4">
        <f t="shared" ref="L3:L6" si="5">COUNTIF(F4:F103,J4)</f>
        <v>21</v>
      </c>
      <c r="M4">
        <f t="shared" si="3"/>
        <v>21</v>
      </c>
      <c r="N4">
        <f t="shared" si="4"/>
        <v>18</v>
      </c>
      <c r="O4">
        <f>COUNTIF($I$2:$I103,J4)</f>
        <v>16</v>
      </c>
    </row>
    <row r="5" spans="1:15" x14ac:dyDescent="0.2">
      <c r="A5" s="19">
        <f t="shared" ca="1" si="0"/>
        <v>175</v>
      </c>
      <c r="C5">
        <f t="shared" ca="1" si="1"/>
        <v>186</v>
      </c>
      <c r="E5">
        <v>1</v>
      </c>
      <c r="F5">
        <v>4</v>
      </c>
      <c r="G5">
        <v>1</v>
      </c>
      <c r="H5">
        <v>1</v>
      </c>
      <c r="I5">
        <v>4</v>
      </c>
      <c r="J5">
        <v>4</v>
      </c>
      <c r="K5">
        <f t="shared" si="2"/>
        <v>15</v>
      </c>
      <c r="L5">
        <f>COUNTIF(F5:F104,J5)</f>
        <v>18</v>
      </c>
      <c r="M5">
        <f t="shared" si="3"/>
        <v>15</v>
      </c>
      <c r="N5">
        <f t="shared" si="4"/>
        <v>13</v>
      </c>
      <c r="O5">
        <f>COUNTIF($I$2:$I104,J5)</f>
        <v>15</v>
      </c>
    </row>
    <row r="6" spans="1:15" x14ac:dyDescent="0.2">
      <c r="A6" s="19">
        <f t="shared" ca="1" si="0"/>
        <v>188</v>
      </c>
      <c r="C6">
        <f t="shared" ca="1" si="1"/>
        <v>209</v>
      </c>
      <c r="E6">
        <v>2</v>
      </c>
      <c r="F6">
        <v>3</v>
      </c>
      <c r="G6">
        <v>3</v>
      </c>
      <c r="H6">
        <v>5</v>
      </c>
      <c r="I6">
        <v>4</v>
      </c>
      <c r="J6">
        <v>5</v>
      </c>
      <c r="K6">
        <f>COUNTIF(E6:E105,J6)</f>
        <v>20</v>
      </c>
      <c r="L6">
        <f>COUNTIF(F6:F105,J6)</f>
        <v>29</v>
      </c>
      <c r="M6">
        <f t="shared" si="3"/>
        <v>21</v>
      </c>
      <c r="N6">
        <f t="shared" si="4"/>
        <v>20</v>
      </c>
      <c r="O6">
        <f>COUNTIF($I$2:$I105,J6)</f>
        <v>19</v>
      </c>
    </row>
    <row r="7" spans="1:15" x14ac:dyDescent="0.2">
      <c r="A7" s="19">
        <f t="shared" ca="1" si="0"/>
        <v>106</v>
      </c>
      <c r="C7">
        <f t="shared" ca="1" si="1"/>
        <v>204</v>
      </c>
      <c r="E7">
        <v>2</v>
      </c>
      <c r="F7">
        <v>5</v>
      </c>
      <c r="G7">
        <v>2</v>
      </c>
      <c r="H7">
        <v>1</v>
      </c>
      <c r="I7">
        <v>4</v>
      </c>
      <c r="K7" s="19"/>
      <c r="L7" s="19"/>
      <c r="M7" s="19"/>
    </row>
    <row r="8" spans="1:15" x14ac:dyDescent="0.2">
      <c r="A8" s="19">
        <f t="shared" ca="1" si="0"/>
        <v>149</v>
      </c>
      <c r="C8">
        <f t="shared" ca="1" si="1"/>
        <v>165</v>
      </c>
      <c r="E8">
        <v>2</v>
      </c>
      <c r="F8">
        <v>5</v>
      </c>
      <c r="G8">
        <v>2</v>
      </c>
      <c r="H8">
        <v>5</v>
      </c>
      <c r="I8">
        <v>5</v>
      </c>
    </row>
    <row r="9" spans="1:15" x14ac:dyDescent="0.2">
      <c r="A9" s="19">
        <f t="shared" ca="1" si="0"/>
        <v>193</v>
      </c>
      <c r="C9">
        <f t="shared" ca="1" si="1"/>
        <v>267</v>
      </c>
      <c r="E9">
        <v>1</v>
      </c>
      <c r="F9">
        <v>2</v>
      </c>
      <c r="G9">
        <v>2</v>
      </c>
      <c r="H9">
        <v>2</v>
      </c>
      <c r="I9">
        <v>1</v>
      </c>
    </row>
    <row r="10" spans="1:15" x14ac:dyDescent="0.2">
      <c r="A10" s="19">
        <f t="shared" ca="1" si="0"/>
        <v>112</v>
      </c>
      <c r="C10">
        <f t="shared" ca="1" si="1"/>
        <v>300</v>
      </c>
      <c r="E10">
        <v>3</v>
      </c>
      <c r="F10">
        <v>1</v>
      </c>
      <c r="G10">
        <v>2</v>
      </c>
      <c r="H10">
        <v>1</v>
      </c>
      <c r="I10">
        <v>3</v>
      </c>
    </row>
    <row r="11" spans="1:15" x14ac:dyDescent="0.2">
      <c r="E11">
        <v>5</v>
      </c>
      <c r="F11">
        <v>3</v>
      </c>
      <c r="G11">
        <v>4</v>
      </c>
      <c r="H11">
        <v>1</v>
      </c>
      <c r="I11">
        <v>1</v>
      </c>
    </row>
    <row r="12" spans="1:15" x14ac:dyDescent="0.2">
      <c r="E12">
        <v>1</v>
      </c>
      <c r="F12">
        <v>1</v>
      </c>
      <c r="G12">
        <v>4</v>
      </c>
      <c r="H12">
        <v>1</v>
      </c>
      <c r="I12">
        <v>2</v>
      </c>
    </row>
    <row r="13" spans="1:15" x14ac:dyDescent="0.2">
      <c r="E13">
        <v>5</v>
      </c>
      <c r="F13">
        <v>1</v>
      </c>
      <c r="G13">
        <v>4</v>
      </c>
      <c r="H13">
        <v>3</v>
      </c>
      <c r="I13">
        <v>4</v>
      </c>
    </row>
    <row r="14" spans="1:15" x14ac:dyDescent="0.2">
      <c r="E14">
        <v>3</v>
      </c>
      <c r="F14">
        <v>5</v>
      </c>
      <c r="G14">
        <v>5</v>
      </c>
      <c r="H14">
        <v>2</v>
      </c>
      <c r="I14">
        <v>2</v>
      </c>
    </row>
    <row r="15" spans="1:15" x14ac:dyDescent="0.2">
      <c r="E15">
        <v>3</v>
      </c>
      <c r="F15">
        <v>2</v>
      </c>
      <c r="G15">
        <v>1</v>
      </c>
      <c r="H15">
        <v>2</v>
      </c>
      <c r="I15">
        <v>3</v>
      </c>
    </row>
    <row r="16" spans="1:15" x14ac:dyDescent="0.2">
      <c r="E16">
        <v>3</v>
      </c>
      <c r="F16">
        <v>3</v>
      </c>
      <c r="G16">
        <v>3</v>
      </c>
      <c r="H16">
        <v>3</v>
      </c>
      <c r="I16">
        <v>3</v>
      </c>
    </row>
    <row r="17" spans="5:9" x14ac:dyDescent="0.2">
      <c r="E17">
        <v>1</v>
      </c>
      <c r="F17">
        <v>1</v>
      </c>
      <c r="G17">
        <v>5</v>
      </c>
      <c r="H17">
        <v>1</v>
      </c>
      <c r="I17">
        <v>5</v>
      </c>
    </row>
    <row r="18" spans="5:9" x14ac:dyDescent="0.2">
      <c r="E18">
        <v>4</v>
      </c>
      <c r="F18">
        <v>5</v>
      </c>
      <c r="G18">
        <v>1</v>
      </c>
      <c r="H18">
        <v>2</v>
      </c>
      <c r="I18">
        <v>3</v>
      </c>
    </row>
    <row r="19" spans="5:9" x14ac:dyDescent="0.2">
      <c r="E19">
        <v>5</v>
      </c>
      <c r="F19">
        <v>5</v>
      </c>
      <c r="G19">
        <v>4</v>
      </c>
      <c r="H19">
        <v>5</v>
      </c>
      <c r="I19">
        <v>5</v>
      </c>
    </row>
    <row r="20" spans="5:9" x14ac:dyDescent="0.2">
      <c r="E20">
        <v>4</v>
      </c>
      <c r="F20">
        <v>3</v>
      </c>
      <c r="G20">
        <v>4</v>
      </c>
      <c r="H20">
        <v>1</v>
      </c>
      <c r="I20">
        <v>2</v>
      </c>
    </row>
    <row r="21" spans="5:9" x14ac:dyDescent="0.2">
      <c r="E21">
        <v>4</v>
      </c>
      <c r="F21">
        <v>5</v>
      </c>
      <c r="G21">
        <v>4</v>
      </c>
      <c r="H21">
        <v>3</v>
      </c>
      <c r="I21">
        <v>2</v>
      </c>
    </row>
    <row r="22" spans="5:9" x14ac:dyDescent="0.2">
      <c r="E22">
        <v>1</v>
      </c>
      <c r="F22">
        <v>2</v>
      </c>
      <c r="G22">
        <v>5</v>
      </c>
      <c r="H22">
        <v>2</v>
      </c>
      <c r="I22">
        <v>1</v>
      </c>
    </row>
    <row r="23" spans="5:9" x14ac:dyDescent="0.2">
      <c r="E23">
        <v>2</v>
      </c>
      <c r="F23">
        <v>2</v>
      </c>
      <c r="G23">
        <v>1</v>
      </c>
      <c r="H23">
        <v>5</v>
      </c>
      <c r="I23">
        <v>1</v>
      </c>
    </row>
    <row r="24" spans="5:9" x14ac:dyDescent="0.2">
      <c r="E24">
        <v>2</v>
      </c>
      <c r="F24">
        <v>1</v>
      </c>
      <c r="G24">
        <v>3</v>
      </c>
      <c r="H24">
        <v>3</v>
      </c>
      <c r="I24">
        <v>2</v>
      </c>
    </row>
    <row r="25" spans="5:9" x14ac:dyDescent="0.2">
      <c r="E25">
        <v>5</v>
      </c>
      <c r="F25">
        <v>5</v>
      </c>
      <c r="G25">
        <v>3</v>
      </c>
      <c r="H25">
        <v>5</v>
      </c>
      <c r="I25">
        <v>3</v>
      </c>
    </row>
    <row r="26" spans="5:9" x14ac:dyDescent="0.2">
      <c r="E26">
        <v>5</v>
      </c>
      <c r="F26">
        <v>3</v>
      </c>
      <c r="G26">
        <v>1</v>
      </c>
      <c r="H26">
        <v>4</v>
      </c>
      <c r="I26">
        <v>1</v>
      </c>
    </row>
    <row r="27" spans="5:9" x14ac:dyDescent="0.2">
      <c r="E27">
        <v>2</v>
      </c>
      <c r="F27">
        <v>4</v>
      </c>
      <c r="G27">
        <v>2</v>
      </c>
      <c r="H27">
        <v>2</v>
      </c>
      <c r="I27">
        <v>3</v>
      </c>
    </row>
    <row r="28" spans="5:9" x14ac:dyDescent="0.2">
      <c r="E28">
        <v>2</v>
      </c>
      <c r="F28">
        <v>3</v>
      </c>
      <c r="G28">
        <v>1</v>
      </c>
      <c r="H28">
        <v>5</v>
      </c>
      <c r="I28">
        <v>5</v>
      </c>
    </row>
    <row r="29" spans="5:9" x14ac:dyDescent="0.2">
      <c r="E29">
        <v>2</v>
      </c>
      <c r="F29">
        <v>5</v>
      </c>
      <c r="G29">
        <v>4</v>
      </c>
      <c r="H29">
        <v>2</v>
      </c>
      <c r="I29">
        <v>2</v>
      </c>
    </row>
    <row r="30" spans="5:9" x14ac:dyDescent="0.2">
      <c r="E30">
        <v>3</v>
      </c>
      <c r="F30">
        <v>4</v>
      </c>
      <c r="G30">
        <v>1</v>
      </c>
      <c r="H30">
        <v>1</v>
      </c>
      <c r="I30">
        <v>2</v>
      </c>
    </row>
    <row r="31" spans="5:9" x14ac:dyDescent="0.2">
      <c r="E31">
        <v>2</v>
      </c>
      <c r="F31">
        <v>2</v>
      </c>
      <c r="G31">
        <v>1</v>
      </c>
      <c r="H31">
        <v>3</v>
      </c>
      <c r="I31">
        <v>4</v>
      </c>
    </row>
    <row r="32" spans="5:9" x14ac:dyDescent="0.2">
      <c r="E32">
        <v>2</v>
      </c>
      <c r="F32">
        <v>4</v>
      </c>
      <c r="G32">
        <v>2</v>
      </c>
      <c r="H32">
        <v>4</v>
      </c>
      <c r="I32">
        <v>2</v>
      </c>
    </row>
    <row r="33" spans="5:9" x14ac:dyDescent="0.2">
      <c r="E33">
        <v>5</v>
      </c>
      <c r="F33">
        <v>5</v>
      </c>
      <c r="G33">
        <v>5</v>
      </c>
      <c r="H33">
        <v>5</v>
      </c>
      <c r="I33">
        <v>3</v>
      </c>
    </row>
    <row r="34" spans="5:9" x14ac:dyDescent="0.2">
      <c r="E34">
        <v>5</v>
      </c>
      <c r="F34">
        <v>2</v>
      </c>
      <c r="G34">
        <v>3</v>
      </c>
      <c r="H34">
        <v>2</v>
      </c>
      <c r="I34">
        <v>5</v>
      </c>
    </row>
    <row r="35" spans="5:9" x14ac:dyDescent="0.2">
      <c r="E35">
        <v>5</v>
      </c>
      <c r="F35">
        <v>4</v>
      </c>
      <c r="G35">
        <v>1</v>
      </c>
      <c r="H35">
        <v>1</v>
      </c>
      <c r="I35">
        <v>1</v>
      </c>
    </row>
    <row r="36" spans="5:9" x14ac:dyDescent="0.2">
      <c r="E36">
        <v>2</v>
      </c>
      <c r="F36">
        <v>4</v>
      </c>
      <c r="G36">
        <v>2</v>
      </c>
      <c r="H36">
        <v>2</v>
      </c>
      <c r="I36">
        <v>5</v>
      </c>
    </row>
    <row r="37" spans="5:9" x14ac:dyDescent="0.2">
      <c r="E37">
        <v>3</v>
      </c>
      <c r="F37">
        <v>4</v>
      </c>
      <c r="G37">
        <v>5</v>
      </c>
      <c r="H37">
        <v>5</v>
      </c>
      <c r="I37">
        <v>4</v>
      </c>
    </row>
    <row r="38" spans="5:9" x14ac:dyDescent="0.2">
      <c r="E38">
        <v>2</v>
      </c>
      <c r="F38">
        <v>5</v>
      </c>
      <c r="G38">
        <v>5</v>
      </c>
      <c r="H38">
        <v>3</v>
      </c>
      <c r="I38">
        <v>4</v>
      </c>
    </row>
    <row r="39" spans="5:9" x14ac:dyDescent="0.2">
      <c r="E39">
        <v>3</v>
      </c>
      <c r="F39">
        <v>1</v>
      </c>
      <c r="G39">
        <v>1</v>
      </c>
      <c r="H39">
        <v>1</v>
      </c>
      <c r="I39">
        <v>2</v>
      </c>
    </row>
    <row r="40" spans="5:9" x14ac:dyDescent="0.2">
      <c r="E40">
        <v>1</v>
      </c>
      <c r="F40">
        <v>1</v>
      </c>
      <c r="G40">
        <v>3</v>
      </c>
      <c r="H40">
        <v>5</v>
      </c>
      <c r="I40">
        <v>2</v>
      </c>
    </row>
    <row r="41" spans="5:9" x14ac:dyDescent="0.2">
      <c r="E41">
        <v>3</v>
      </c>
      <c r="F41">
        <v>5</v>
      </c>
      <c r="G41">
        <v>2</v>
      </c>
      <c r="H41">
        <v>2</v>
      </c>
      <c r="I41">
        <v>2</v>
      </c>
    </row>
    <row r="42" spans="5:9" x14ac:dyDescent="0.2">
      <c r="E42">
        <v>3</v>
      </c>
      <c r="F42">
        <v>4</v>
      </c>
      <c r="G42">
        <v>1</v>
      </c>
      <c r="H42">
        <v>1</v>
      </c>
      <c r="I42">
        <v>2</v>
      </c>
    </row>
    <row r="43" spans="5:9" x14ac:dyDescent="0.2">
      <c r="E43">
        <v>1</v>
      </c>
      <c r="F43">
        <v>2</v>
      </c>
      <c r="G43">
        <v>5</v>
      </c>
      <c r="H43">
        <v>4</v>
      </c>
      <c r="I43">
        <v>1</v>
      </c>
    </row>
    <row r="44" spans="5:9" x14ac:dyDescent="0.2">
      <c r="E44">
        <v>5</v>
      </c>
      <c r="F44">
        <v>5</v>
      </c>
      <c r="G44">
        <v>4</v>
      </c>
      <c r="H44">
        <v>3</v>
      </c>
      <c r="I44">
        <v>3</v>
      </c>
    </row>
    <row r="45" spans="5:9" x14ac:dyDescent="0.2">
      <c r="E45">
        <v>2</v>
      </c>
      <c r="F45">
        <v>4</v>
      </c>
      <c r="G45">
        <v>5</v>
      </c>
      <c r="H45">
        <v>4</v>
      </c>
      <c r="I45">
        <v>5</v>
      </c>
    </row>
    <row r="46" spans="5:9" x14ac:dyDescent="0.2">
      <c r="E46">
        <v>4</v>
      </c>
      <c r="F46">
        <v>4</v>
      </c>
      <c r="G46">
        <v>5</v>
      </c>
      <c r="H46">
        <v>4</v>
      </c>
      <c r="I46">
        <v>2</v>
      </c>
    </row>
    <row r="47" spans="5:9" x14ac:dyDescent="0.2">
      <c r="E47">
        <v>5</v>
      </c>
      <c r="F47">
        <v>3</v>
      </c>
      <c r="G47">
        <v>2</v>
      </c>
      <c r="H47">
        <v>1</v>
      </c>
      <c r="I47">
        <v>5</v>
      </c>
    </row>
    <row r="48" spans="5:9" x14ac:dyDescent="0.2">
      <c r="E48">
        <v>2</v>
      </c>
      <c r="F48">
        <v>5</v>
      </c>
      <c r="G48">
        <v>3</v>
      </c>
      <c r="H48">
        <v>3</v>
      </c>
      <c r="I48">
        <v>4</v>
      </c>
    </row>
    <row r="49" spans="5:9" x14ac:dyDescent="0.2">
      <c r="E49">
        <v>5</v>
      </c>
      <c r="F49">
        <v>5</v>
      </c>
      <c r="G49">
        <v>1</v>
      </c>
      <c r="H49">
        <v>1</v>
      </c>
      <c r="I49">
        <v>3</v>
      </c>
    </row>
    <row r="50" spans="5:9" x14ac:dyDescent="0.2">
      <c r="E50">
        <v>1</v>
      </c>
      <c r="F50">
        <v>5</v>
      </c>
      <c r="G50">
        <v>2</v>
      </c>
      <c r="H50">
        <v>5</v>
      </c>
      <c r="I50">
        <v>5</v>
      </c>
    </row>
    <row r="51" spans="5:9" x14ac:dyDescent="0.2">
      <c r="E51">
        <v>1</v>
      </c>
      <c r="F51">
        <v>2</v>
      </c>
      <c r="G51">
        <v>4</v>
      </c>
      <c r="H51">
        <v>5</v>
      </c>
      <c r="I51">
        <v>3</v>
      </c>
    </row>
    <row r="52" spans="5:9" x14ac:dyDescent="0.2">
      <c r="E52">
        <v>2</v>
      </c>
      <c r="F52">
        <v>3</v>
      </c>
      <c r="G52">
        <v>2</v>
      </c>
      <c r="H52">
        <v>1</v>
      </c>
      <c r="I52">
        <v>1</v>
      </c>
    </row>
    <row r="53" spans="5:9" x14ac:dyDescent="0.2">
      <c r="E53">
        <v>4</v>
      </c>
      <c r="F53">
        <v>4</v>
      </c>
      <c r="G53">
        <v>5</v>
      </c>
      <c r="H53">
        <v>3</v>
      </c>
      <c r="I53">
        <v>2</v>
      </c>
    </row>
    <row r="54" spans="5:9" x14ac:dyDescent="0.2">
      <c r="E54">
        <v>3</v>
      </c>
      <c r="F54">
        <v>1</v>
      </c>
      <c r="G54">
        <v>3</v>
      </c>
      <c r="H54">
        <v>1</v>
      </c>
      <c r="I54">
        <v>1</v>
      </c>
    </row>
    <row r="55" spans="5:9" x14ac:dyDescent="0.2">
      <c r="E55">
        <v>4</v>
      </c>
      <c r="F55">
        <v>1</v>
      </c>
      <c r="G55">
        <v>3</v>
      </c>
      <c r="H55">
        <v>2</v>
      </c>
      <c r="I55">
        <v>5</v>
      </c>
    </row>
    <row r="56" spans="5:9" x14ac:dyDescent="0.2">
      <c r="E56">
        <v>4</v>
      </c>
      <c r="F56">
        <v>1</v>
      </c>
      <c r="G56">
        <v>1</v>
      </c>
      <c r="H56">
        <v>3</v>
      </c>
      <c r="I56">
        <v>2</v>
      </c>
    </row>
    <row r="57" spans="5:9" x14ac:dyDescent="0.2">
      <c r="E57">
        <v>1</v>
      </c>
      <c r="F57">
        <v>3</v>
      </c>
      <c r="G57">
        <v>5</v>
      </c>
      <c r="H57">
        <v>4</v>
      </c>
      <c r="I57">
        <v>2</v>
      </c>
    </row>
    <row r="58" spans="5:9" x14ac:dyDescent="0.2">
      <c r="E58">
        <v>4</v>
      </c>
      <c r="F58">
        <v>5</v>
      </c>
      <c r="G58">
        <v>5</v>
      </c>
      <c r="H58">
        <v>1</v>
      </c>
      <c r="I58">
        <v>3</v>
      </c>
    </row>
    <row r="59" spans="5:9" x14ac:dyDescent="0.2">
      <c r="E59">
        <v>3</v>
      </c>
      <c r="F59">
        <v>3</v>
      </c>
      <c r="G59">
        <v>1</v>
      </c>
      <c r="H59">
        <v>4</v>
      </c>
      <c r="I59">
        <v>5</v>
      </c>
    </row>
    <row r="60" spans="5:9" x14ac:dyDescent="0.2">
      <c r="E60">
        <v>4</v>
      </c>
      <c r="F60">
        <v>4</v>
      </c>
      <c r="G60">
        <v>2</v>
      </c>
      <c r="H60">
        <v>1</v>
      </c>
      <c r="I60">
        <v>1</v>
      </c>
    </row>
    <row r="61" spans="5:9" x14ac:dyDescent="0.2">
      <c r="E61">
        <v>3</v>
      </c>
      <c r="F61">
        <v>5</v>
      </c>
      <c r="G61">
        <v>5</v>
      </c>
      <c r="H61">
        <v>2</v>
      </c>
      <c r="I61">
        <v>2</v>
      </c>
    </row>
    <row r="62" spans="5:9" x14ac:dyDescent="0.2">
      <c r="E62">
        <v>5</v>
      </c>
      <c r="F62">
        <v>3</v>
      </c>
      <c r="G62">
        <v>1</v>
      </c>
      <c r="H62">
        <v>5</v>
      </c>
      <c r="I62">
        <v>1</v>
      </c>
    </row>
    <row r="63" spans="5:9" x14ac:dyDescent="0.2">
      <c r="E63">
        <v>2</v>
      </c>
      <c r="F63">
        <v>5</v>
      </c>
      <c r="G63">
        <v>5</v>
      </c>
      <c r="H63">
        <v>3</v>
      </c>
      <c r="I63">
        <v>5</v>
      </c>
    </row>
    <row r="64" spans="5:9" x14ac:dyDescent="0.2">
      <c r="E64">
        <v>5</v>
      </c>
      <c r="F64">
        <v>3</v>
      </c>
      <c r="G64">
        <v>4</v>
      </c>
      <c r="H64">
        <v>3</v>
      </c>
      <c r="I64">
        <v>3</v>
      </c>
    </row>
    <row r="65" spans="5:9" x14ac:dyDescent="0.2">
      <c r="E65">
        <v>1</v>
      </c>
      <c r="F65">
        <v>5</v>
      </c>
      <c r="G65">
        <v>4</v>
      </c>
      <c r="H65">
        <v>4</v>
      </c>
      <c r="I65">
        <v>5</v>
      </c>
    </row>
    <row r="66" spans="5:9" x14ac:dyDescent="0.2">
      <c r="E66">
        <v>3</v>
      </c>
      <c r="F66">
        <v>4</v>
      </c>
      <c r="G66">
        <v>2</v>
      </c>
      <c r="H66">
        <v>4</v>
      </c>
      <c r="I66">
        <v>4</v>
      </c>
    </row>
    <row r="67" spans="5:9" x14ac:dyDescent="0.2">
      <c r="E67">
        <v>1</v>
      </c>
      <c r="F67">
        <v>4</v>
      </c>
      <c r="G67">
        <v>3</v>
      </c>
      <c r="H67">
        <v>1</v>
      </c>
      <c r="I67">
        <v>5</v>
      </c>
    </row>
    <row r="68" spans="5:9" x14ac:dyDescent="0.2">
      <c r="E68">
        <v>4</v>
      </c>
      <c r="F68">
        <v>1</v>
      </c>
      <c r="G68">
        <v>4</v>
      </c>
      <c r="H68">
        <v>1</v>
      </c>
      <c r="I68">
        <v>3</v>
      </c>
    </row>
    <row r="69" spans="5:9" x14ac:dyDescent="0.2">
      <c r="E69">
        <v>1</v>
      </c>
      <c r="F69">
        <v>5</v>
      </c>
      <c r="G69">
        <v>1</v>
      </c>
      <c r="H69">
        <v>4</v>
      </c>
      <c r="I69">
        <v>5</v>
      </c>
    </row>
    <row r="70" spans="5:9" x14ac:dyDescent="0.2">
      <c r="E70">
        <v>3</v>
      </c>
      <c r="F70">
        <v>5</v>
      </c>
      <c r="G70">
        <v>4</v>
      </c>
      <c r="H70">
        <v>5</v>
      </c>
      <c r="I70">
        <v>2</v>
      </c>
    </row>
    <row r="71" spans="5:9" x14ac:dyDescent="0.2">
      <c r="E71">
        <v>3</v>
      </c>
      <c r="F71">
        <v>5</v>
      </c>
      <c r="G71">
        <v>5</v>
      </c>
      <c r="H71">
        <v>3</v>
      </c>
      <c r="I71">
        <v>1</v>
      </c>
    </row>
    <row r="72" spans="5:9" x14ac:dyDescent="0.2">
      <c r="E72">
        <v>2</v>
      </c>
      <c r="F72">
        <v>2</v>
      </c>
      <c r="G72">
        <v>3</v>
      </c>
      <c r="H72">
        <v>1</v>
      </c>
      <c r="I72">
        <v>1</v>
      </c>
    </row>
    <row r="73" spans="5:9" x14ac:dyDescent="0.2">
      <c r="E73">
        <v>2</v>
      </c>
      <c r="F73">
        <v>4</v>
      </c>
      <c r="G73">
        <v>4</v>
      </c>
      <c r="H73">
        <v>2</v>
      </c>
      <c r="I73">
        <v>2</v>
      </c>
    </row>
    <row r="74" spans="5:9" x14ac:dyDescent="0.2">
      <c r="E74">
        <v>2</v>
      </c>
      <c r="F74">
        <v>4</v>
      </c>
      <c r="G74">
        <v>5</v>
      </c>
      <c r="H74">
        <v>1</v>
      </c>
      <c r="I74">
        <v>2</v>
      </c>
    </row>
    <row r="75" spans="5:9" x14ac:dyDescent="0.2">
      <c r="E75">
        <v>2</v>
      </c>
      <c r="F75">
        <v>1</v>
      </c>
      <c r="G75">
        <v>3</v>
      </c>
      <c r="H75">
        <v>4</v>
      </c>
      <c r="I75">
        <v>2</v>
      </c>
    </row>
    <row r="76" spans="5:9" x14ac:dyDescent="0.2">
      <c r="E76">
        <v>5</v>
      </c>
      <c r="F76">
        <v>5</v>
      </c>
      <c r="G76">
        <v>4</v>
      </c>
      <c r="H76">
        <v>5</v>
      </c>
      <c r="I76">
        <v>3</v>
      </c>
    </row>
    <row r="77" spans="5:9" x14ac:dyDescent="0.2">
      <c r="E77">
        <v>4</v>
      </c>
      <c r="F77">
        <v>1</v>
      </c>
      <c r="G77">
        <v>5</v>
      </c>
      <c r="H77">
        <v>2</v>
      </c>
      <c r="I77">
        <v>2</v>
      </c>
    </row>
    <row r="78" spans="5:9" x14ac:dyDescent="0.2">
      <c r="E78">
        <v>1</v>
      </c>
      <c r="F78">
        <v>5</v>
      </c>
      <c r="G78">
        <v>3</v>
      </c>
      <c r="H78">
        <v>5</v>
      </c>
      <c r="I78">
        <v>1</v>
      </c>
    </row>
    <row r="79" spans="5:9" x14ac:dyDescent="0.2">
      <c r="E79">
        <v>3</v>
      </c>
      <c r="F79">
        <v>3</v>
      </c>
      <c r="G79">
        <v>4</v>
      </c>
      <c r="H79">
        <v>1</v>
      </c>
      <c r="I79">
        <v>1</v>
      </c>
    </row>
    <row r="80" spans="5:9" x14ac:dyDescent="0.2">
      <c r="E80">
        <v>1</v>
      </c>
      <c r="F80">
        <v>5</v>
      </c>
      <c r="G80">
        <v>1</v>
      </c>
      <c r="H80">
        <v>5</v>
      </c>
      <c r="I80">
        <v>2</v>
      </c>
    </row>
    <row r="81" spans="5:9" x14ac:dyDescent="0.2">
      <c r="E81">
        <v>2</v>
      </c>
      <c r="F81">
        <v>5</v>
      </c>
      <c r="G81">
        <v>4</v>
      </c>
      <c r="H81">
        <v>1</v>
      </c>
      <c r="I81">
        <v>4</v>
      </c>
    </row>
    <row r="82" spans="5:9" x14ac:dyDescent="0.2">
      <c r="E82">
        <v>5</v>
      </c>
      <c r="F82">
        <v>3</v>
      </c>
      <c r="G82">
        <v>4</v>
      </c>
      <c r="H82">
        <v>2</v>
      </c>
      <c r="I82">
        <v>2</v>
      </c>
    </row>
    <row r="83" spans="5:9" x14ac:dyDescent="0.2">
      <c r="E83">
        <v>4</v>
      </c>
      <c r="F83">
        <v>3</v>
      </c>
      <c r="G83">
        <v>3</v>
      </c>
      <c r="H83">
        <v>3</v>
      </c>
      <c r="I83">
        <v>1</v>
      </c>
    </row>
    <row r="84" spans="5:9" x14ac:dyDescent="0.2">
      <c r="E84">
        <v>5</v>
      </c>
      <c r="F84">
        <v>3</v>
      </c>
      <c r="G84">
        <v>3</v>
      </c>
      <c r="H84">
        <v>1</v>
      </c>
      <c r="I84">
        <v>1</v>
      </c>
    </row>
    <row r="85" spans="5:9" x14ac:dyDescent="0.2">
      <c r="E85">
        <v>1</v>
      </c>
      <c r="F85">
        <v>3</v>
      </c>
      <c r="G85">
        <v>4</v>
      </c>
      <c r="H85">
        <v>5</v>
      </c>
      <c r="I85">
        <v>3</v>
      </c>
    </row>
    <row r="86" spans="5:9" x14ac:dyDescent="0.2">
      <c r="E86">
        <v>1</v>
      </c>
      <c r="F86">
        <v>3</v>
      </c>
      <c r="G86">
        <v>4</v>
      </c>
      <c r="H86">
        <v>2</v>
      </c>
      <c r="I86">
        <v>5</v>
      </c>
    </row>
    <row r="87" spans="5:9" x14ac:dyDescent="0.2">
      <c r="E87">
        <v>1</v>
      </c>
      <c r="F87">
        <v>2</v>
      </c>
      <c r="G87">
        <v>3</v>
      </c>
      <c r="H87">
        <v>2</v>
      </c>
      <c r="I87">
        <v>1</v>
      </c>
    </row>
    <row r="88" spans="5:9" x14ac:dyDescent="0.2">
      <c r="E88">
        <v>1</v>
      </c>
      <c r="F88">
        <v>3</v>
      </c>
      <c r="G88">
        <v>3</v>
      </c>
      <c r="H88">
        <v>2</v>
      </c>
      <c r="I88">
        <v>4</v>
      </c>
    </row>
    <row r="89" spans="5:9" x14ac:dyDescent="0.2">
      <c r="E89">
        <v>5</v>
      </c>
      <c r="F89">
        <v>2</v>
      </c>
      <c r="G89">
        <v>3</v>
      </c>
      <c r="H89">
        <v>1</v>
      </c>
      <c r="I89">
        <v>4</v>
      </c>
    </row>
    <row r="90" spans="5:9" x14ac:dyDescent="0.2">
      <c r="E90">
        <v>3</v>
      </c>
      <c r="F90">
        <v>2</v>
      </c>
      <c r="G90">
        <v>5</v>
      </c>
      <c r="H90">
        <v>1</v>
      </c>
      <c r="I90">
        <v>5</v>
      </c>
    </row>
    <row r="91" spans="5:9" x14ac:dyDescent="0.2">
      <c r="E91">
        <v>4</v>
      </c>
      <c r="F91">
        <v>5</v>
      </c>
      <c r="G91">
        <v>4</v>
      </c>
      <c r="H91">
        <v>2</v>
      </c>
      <c r="I91">
        <v>2</v>
      </c>
    </row>
    <row r="92" spans="5:9" x14ac:dyDescent="0.2">
      <c r="E92">
        <v>1</v>
      </c>
      <c r="F92">
        <v>3</v>
      </c>
      <c r="G92">
        <v>3</v>
      </c>
      <c r="H92">
        <v>5</v>
      </c>
      <c r="I92">
        <v>5</v>
      </c>
    </row>
    <row r="93" spans="5:9" x14ac:dyDescent="0.2">
      <c r="E93">
        <v>3</v>
      </c>
      <c r="F93">
        <v>1</v>
      </c>
      <c r="G93">
        <v>1</v>
      </c>
      <c r="H93">
        <v>5</v>
      </c>
      <c r="I93">
        <v>4</v>
      </c>
    </row>
    <row r="94" spans="5:9" x14ac:dyDescent="0.2">
      <c r="E94">
        <v>1</v>
      </c>
      <c r="F94">
        <v>4</v>
      </c>
      <c r="G94">
        <v>5</v>
      </c>
      <c r="H94">
        <v>2</v>
      </c>
      <c r="I94">
        <v>3</v>
      </c>
    </row>
    <row r="95" spans="5:9" x14ac:dyDescent="0.2">
      <c r="E95">
        <v>5</v>
      </c>
      <c r="F95">
        <v>5</v>
      </c>
      <c r="G95">
        <v>3</v>
      </c>
      <c r="H95">
        <v>5</v>
      </c>
      <c r="I95">
        <v>1</v>
      </c>
    </row>
    <row r="96" spans="5:9" x14ac:dyDescent="0.2">
      <c r="E96">
        <v>4</v>
      </c>
      <c r="F96">
        <v>1</v>
      </c>
      <c r="G96">
        <v>2</v>
      </c>
      <c r="H96">
        <v>4</v>
      </c>
      <c r="I96">
        <v>1</v>
      </c>
    </row>
    <row r="97" spans="5:9" x14ac:dyDescent="0.2">
      <c r="E97">
        <v>4</v>
      </c>
      <c r="F97">
        <v>3</v>
      </c>
      <c r="G97">
        <v>5</v>
      </c>
      <c r="H97">
        <v>4</v>
      </c>
      <c r="I97">
        <v>4</v>
      </c>
    </row>
    <row r="98" spans="5:9" x14ac:dyDescent="0.2">
      <c r="E98">
        <v>5</v>
      </c>
      <c r="F98">
        <v>2</v>
      </c>
      <c r="G98">
        <v>4</v>
      </c>
      <c r="H98">
        <v>2</v>
      </c>
      <c r="I98">
        <v>2</v>
      </c>
    </row>
    <row r="99" spans="5:9" x14ac:dyDescent="0.2">
      <c r="E99">
        <v>5</v>
      </c>
      <c r="F99">
        <v>2</v>
      </c>
      <c r="G99">
        <v>4</v>
      </c>
      <c r="H99">
        <v>3</v>
      </c>
      <c r="I99">
        <v>1</v>
      </c>
    </row>
    <row r="100" spans="5:9" x14ac:dyDescent="0.2">
      <c r="E100">
        <v>1</v>
      </c>
      <c r="F100">
        <v>4</v>
      </c>
      <c r="G100">
        <v>3</v>
      </c>
      <c r="H100">
        <v>2</v>
      </c>
      <c r="I100">
        <v>5</v>
      </c>
    </row>
    <row r="101" spans="5:9" x14ac:dyDescent="0.2">
      <c r="E101">
        <v>3</v>
      </c>
      <c r="F101">
        <v>5</v>
      </c>
      <c r="G101">
        <v>5</v>
      </c>
      <c r="H101">
        <v>3</v>
      </c>
      <c r="I101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1" sqref="F11"/>
    </sheetView>
  </sheetViews>
  <sheetFormatPr defaultRowHeight="12.75" x14ac:dyDescent="0.2"/>
  <cols>
    <col min="1" max="1" width="15.875" style="4" customWidth="1"/>
    <col min="2" max="2" width="14" customWidth="1"/>
    <col min="3" max="3" width="35.875" customWidth="1"/>
  </cols>
  <sheetData>
    <row r="1" spans="1:5" x14ac:dyDescent="0.2">
      <c r="A1" s="59" t="s">
        <v>128</v>
      </c>
      <c r="C1" s="19" t="s">
        <v>0</v>
      </c>
      <c r="E1" s="19" t="s">
        <v>0</v>
      </c>
    </row>
    <row r="2" spans="1:5" x14ac:dyDescent="0.2">
      <c r="A2" s="4">
        <v>78</v>
      </c>
      <c r="C2">
        <f ca="1">RANDBETWEEN(-100,100)</f>
        <v>-51</v>
      </c>
      <c r="E2">
        <v>-26</v>
      </c>
    </row>
    <row r="3" spans="1:5" x14ac:dyDescent="0.2">
      <c r="A3" s="4">
        <v>55</v>
      </c>
      <c r="C3">
        <f t="shared" ref="C3:C16" ca="1" si="0">RANDBETWEEN(-100,100)</f>
        <v>44</v>
      </c>
      <c r="E3">
        <v>-63</v>
      </c>
    </row>
    <row r="4" spans="1:5" x14ac:dyDescent="0.2">
      <c r="A4" s="4">
        <v>21</v>
      </c>
      <c r="C4">
        <f t="shared" ca="1" si="0"/>
        <v>-40</v>
      </c>
      <c r="E4">
        <v>27</v>
      </c>
    </row>
    <row r="5" spans="1:5" x14ac:dyDescent="0.2">
      <c r="A5" s="4">
        <v>40</v>
      </c>
      <c r="C5">
        <f t="shared" ca="1" si="0"/>
        <v>14</v>
      </c>
      <c r="E5">
        <v>-99</v>
      </c>
    </row>
    <row r="6" spans="1:5" x14ac:dyDescent="0.2">
      <c r="A6" s="4">
        <v>33</v>
      </c>
      <c r="C6">
        <f t="shared" ca="1" si="0"/>
        <v>-83</v>
      </c>
      <c r="E6">
        <v>-39</v>
      </c>
    </row>
    <row r="7" spans="1:5" x14ac:dyDescent="0.2">
      <c r="A7" s="4">
        <v>69</v>
      </c>
      <c r="C7">
        <f t="shared" ca="1" si="0"/>
        <v>-17</v>
      </c>
      <c r="E7">
        <v>-84</v>
      </c>
    </row>
    <row r="8" spans="1:5" x14ac:dyDescent="0.2">
      <c r="A8" s="4">
        <v>90</v>
      </c>
      <c r="C8">
        <f t="shared" ca="1" si="0"/>
        <v>14</v>
      </c>
      <c r="E8">
        <v>-69</v>
      </c>
    </row>
    <row r="9" spans="1:5" x14ac:dyDescent="0.2">
      <c r="A9" s="4">
        <v>11</v>
      </c>
      <c r="C9">
        <f t="shared" ca="1" si="0"/>
        <v>35</v>
      </c>
      <c r="E9">
        <v>81</v>
      </c>
    </row>
    <row r="10" spans="1:5" x14ac:dyDescent="0.2">
      <c r="A10" s="4">
        <v>38</v>
      </c>
      <c r="C10">
        <f t="shared" ca="1" si="0"/>
        <v>23</v>
      </c>
      <c r="E10">
        <v>97</v>
      </c>
    </row>
    <row r="11" spans="1:5" x14ac:dyDescent="0.2">
      <c r="C11">
        <f t="shared" ca="1" si="0"/>
        <v>52</v>
      </c>
      <c r="E11">
        <v>75</v>
      </c>
    </row>
    <row r="12" spans="1:5" x14ac:dyDescent="0.2">
      <c r="C12">
        <f t="shared" ca="1" si="0"/>
        <v>100</v>
      </c>
      <c r="E12">
        <v>31</v>
      </c>
    </row>
    <row r="13" spans="1:5" x14ac:dyDescent="0.2">
      <c r="C13">
        <f t="shared" ca="1" si="0"/>
        <v>98</v>
      </c>
      <c r="E13">
        <v>3</v>
      </c>
    </row>
    <row r="14" spans="1:5" x14ac:dyDescent="0.2">
      <c r="C14">
        <f t="shared" ca="1" si="0"/>
        <v>19</v>
      </c>
      <c r="E14">
        <v>53</v>
      </c>
    </row>
    <row r="15" spans="1:5" x14ac:dyDescent="0.2">
      <c r="C15">
        <f t="shared" ca="1" si="0"/>
        <v>10</v>
      </c>
      <c r="E15">
        <v>60</v>
      </c>
    </row>
    <row r="16" spans="1:5" x14ac:dyDescent="0.2">
      <c r="C16">
        <f t="shared" ca="1" si="0"/>
        <v>91</v>
      </c>
      <c r="E16">
        <v>-37</v>
      </c>
    </row>
  </sheetData>
  <dataValidations count="3">
    <dataValidation type="whole" allowBlank="1" showInputMessage="1" showErrorMessage="1" errorTitle="Wrong Data Error" error="You must enter number less than or equal to 100" promptTitle="hint" prompt="Enter Marks Between 0 to 100" sqref="A11">
      <formula1>0</formula1>
      <formula2>100</formula2>
    </dataValidation>
    <dataValidation type="whole" operator="greaterThanOrEqual" allowBlank="1" showInputMessage="1" showErrorMessage="1" errorTitle="Wrong Data Error" error="You must enter number less than or equal to 100" promptTitle="hint" prompt="Enter Marks Between 0 to 100" sqref="A2:A10">
      <formula1>40</formula1>
    </dataValidation>
    <dataValidation type="whole" operator="greaterThan" allowBlank="1" showInputMessage="1" showErrorMessage="1" sqref="E2:E16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Sheet7</vt:lpstr>
      <vt:lpstr>Sheet9</vt:lpstr>
      <vt:lpstr>Sheet10</vt:lpstr>
      <vt:lpstr>Sheet11</vt:lpstr>
      <vt:lpstr>Sheet12</vt:lpstr>
      <vt:lpstr>Sheet13</vt:lpstr>
      <vt:lpstr>Sheet14</vt:lpstr>
      <vt:lpstr>Dashboard</vt:lpstr>
      <vt:lpstr>Sheet15</vt:lpstr>
      <vt:lpstr>Transactions</vt:lpstr>
      <vt:lpstr>Location</vt:lpstr>
      <vt:lpstr>Product</vt:lpstr>
      <vt:lpstr>Sales Data 1</vt:lpstr>
      <vt:lpstr>Consolidated report</vt:lpstr>
      <vt:lpstr>Sales Data 2</vt:lpstr>
      <vt:lpstr>Statistical func</vt:lpstr>
      <vt:lpstr>IF Functions</vt:lpstr>
      <vt:lpstr>Conditional Formatting</vt:lpstr>
      <vt:lpstr>Absolute Refference</vt:lpstr>
      <vt:lpstr>Outlier</vt:lpstr>
      <vt:lpstr>Correlation</vt:lpstr>
      <vt:lpstr>Random numbers</vt:lpstr>
      <vt:lpstr>Data 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admin</cp:lastModifiedBy>
  <dcterms:created xsi:type="dcterms:W3CDTF">2015-11-05T22:42:54Z</dcterms:created>
  <dcterms:modified xsi:type="dcterms:W3CDTF">2023-01-17T00:51:21Z</dcterms:modified>
</cp:coreProperties>
</file>