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60" windowHeight="7815" tabRatio="805" firstSheet="11" activeTab="17"/>
  </bookViews>
  <sheets>
    <sheet name="INT Function" sheetId="1" r:id="rId1"/>
    <sheet name="Rounding Functions" sheetId="2" r:id="rId2"/>
    <sheet name="ABS" sheetId="3" r:id="rId3"/>
    <sheet name="SUBTotal Function" sheetId="4" r:id="rId4"/>
    <sheet name="IF Function" sheetId="5" r:id="rId5"/>
    <sheet name="AND Function" sheetId="6" r:id="rId6"/>
    <sheet name="OR Function" sheetId="7" r:id="rId7"/>
    <sheet name="LEFT Function" sheetId="8" r:id="rId8"/>
    <sheet name="RIGHT Function" sheetId="9" r:id="rId9"/>
    <sheet name="MID Function" sheetId="10" r:id="rId10"/>
    <sheet name="UPPER-LOWER-PROPER Functions" sheetId="11" r:id="rId11"/>
    <sheet name="TRIM Function" sheetId="12" r:id="rId12"/>
    <sheet name="COUNT Function" sheetId="13" r:id="rId13"/>
    <sheet name="COUNTA Function" sheetId="14" r:id="rId14"/>
    <sheet name="COUNTBLANK Function" sheetId="16" r:id="rId15"/>
    <sheet name="COUNTIF Function" sheetId="15" r:id="rId16"/>
    <sheet name="COUNTIFS Function" sheetId="17" r:id="rId17"/>
    <sheet name="VLOOKUP" sheetId="18" r:id="rId18"/>
  </sheets>
  <definedNames>
    <definedName name="_xlnm._FilterDatabase" localSheetId="3" hidden="1">'SUBTotal Function'!$B$20:$E$62</definedName>
  </definedNames>
  <calcPr calcId="144525"/>
</workbook>
</file>

<file path=xl/sharedStrings.xml><?xml version="1.0" encoding="utf-8"?>
<sst xmlns="http://schemas.openxmlformats.org/spreadsheetml/2006/main" count="925" uniqueCount="303">
  <si>
    <t>INT</t>
  </si>
  <si>
    <t>What Does It Do ?</t>
  </si>
  <si>
    <t>This function rounds a number down to the nearest whole number.</t>
  </si>
  <si>
    <t>Syntax</t>
  </si>
  <si>
    <t>=INT(Number)</t>
  </si>
  <si>
    <t>Example</t>
  </si>
  <si>
    <t>Table 1 calculates the age of four people but the decimal points are unsightly</t>
  </si>
  <si>
    <t>Table 1</t>
  </si>
  <si>
    <t>Birth Date</t>
  </si>
  <si>
    <t>Today's Date</t>
  </si>
  <si>
    <t>Age</t>
  </si>
  <si>
    <t>Table 2 shows the same calculation formatted to zero decimals</t>
  </si>
  <si>
    <t>The issue is that certain ages are rounded up, giving us incorrect ages</t>
  </si>
  <si>
    <t>Table 2</t>
  </si>
  <si>
    <t>Term Start</t>
  </si>
  <si>
    <t>Table 3 shows the age calculation with the INT function</t>
  </si>
  <si>
    <t>Table 3</t>
  </si>
  <si>
    <t xml:space="preserve"> </t>
  </si>
  <si>
    <t>ROUND</t>
  </si>
  <si>
    <t>Number</t>
  </si>
  <si>
    <t>Places To
Round</t>
  </si>
  <si>
    <t>Rounded
Number</t>
  </si>
  <si>
    <t>This function rounds a number to a specified amount 0f decimal places.</t>
  </si>
  <si>
    <t>If 0 is used the number is rounded to the nearest whole number.</t>
  </si>
  <si>
    <t>=ROUND(NumberToRound,DecimalPlacesToUse)</t>
  </si>
  <si>
    <t>ROUNDDOWN</t>
  </si>
  <si>
    <t>Rounded
Down</t>
  </si>
  <si>
    <t>This function rounds a number down to a specified amount of decimal places.</t>
  </si>
  <si>
    <t>=ROUNDDOWN(NumberToRound,DecimalPlacesToUse)</t>
  </si>
  <si>
    <t>ROUNDUP</t>
  </si>
  <si>
    <t>Rounded
Up</t>
  </si>
  <si>
    <t>This function rounds a number up to a specified amount of decimal places.</t>
  </si>
  <si>
    <t>=ROUNDUPNumberToRound,DecimalPlacesToUse)</t>
  </si>
  <si>
    <t>ABS</t>
  </si>
  <si>
    <t>What Does it Do ?</t>
  </si>
  <si>
    <t>This function calculates the value of a number, irrespective of whether it is positive or negative.</t>
  </si>
  <si>
    <t>This means that a number can be usually negative or positive, depending on its position from 0. In some operations, the number considered will need to be only positive even if it is provided in a negative format.</t>
  </si>
  <si>
    <t xml:space="preserve"> =ABS(CellAddress or Number)</t>
  </si>
  <si>
    <t>In calculating the difference between the Required Length and the Actual Length, it does</t>
  </si>
  <si>
    <t>not matter if length is too long or short, the measurement needs to be expressed as</t>
  </si>
  <si>
    <t>an absolute value.</t>
  </si>
  <si>
    <t>Table 1 shows the original calculations.</t>
  </si>
  <si>
    <t>Whether length is too long or short, the percentage should still be expressed</t>
  </si>
  <si>
    <t>as an absolute value.</t>
  </si>
  <si>
    <t>Required
Length</t>
  </si>
  <si>
    <t>Actual
Length</t>
  </si>
  <si>
    <t>Difference</t>
  </si>
  <si>
    <t>Error
Percentage</t>
  </si>
  <si>
    <t>Table 2 shows the same data but using the =ABS() function to correct the calculations.</t>
  </si>
  <si>
    <t>SUBTOTAL</t>
  </si>
  <si>
    <t>Returns a subtotal for a filtered list or database based on a designated function number.</t>
  </si>
  <si>
    <t xml:space="preserve"> =SUBTOTAL(Function Number, Cell Reference,...)</t>
  </si>
  <si>
    <t xml:space="preserve">Apply a filter to the table below.  You will note that the SUBTOTAL functions reflect the correct calculations for the visible items.  The standard functions reflect the calculations for the entire table, regardless of filtering. </t>
  </si>
  <si>
    <t>Function_num</t>
  </si>
  <si>
    <t>Function</t>
  </si>
  <si>
    <t>(includes hidden values)</t>
  </si>
  <si>
    <t>SubTotal Function</t>
  </si>
  <si>
    <t>Standard Functions</t>
  </si>
  <si>
    <t>AVERAGE</t>
  </si>
  <si>
    <t>COUNT</t>
  </si>
  <si>
    <t>MAX</t>
  </si>
  <si>
    <t>MIN</t>
  </si>
  <si>
    <t>SUM</t>
  </si>
  <si>
    <t>Market</t>
  </si>
  <si>
    <t>SalesPeriod</t>
  </si>
  <si>
    <t>Revenue</t>
  </si>
  <si>
    <t>UnitsSold</t>
  </si>
  <si>
    <t>Asia</t>
  </si>
  <si>
    <t>P01</t>
  </si>
  <si>
    <t>Australia</t>
  </si>
  <si>
    <t>Northern Europe</t>
  </si>
  <si>
    <t>South America</t>
  </si>
  <si>
    <t>Southern Europe</t>
  </si>
  <si>
    <t>United Kingdom</t>
  </si>
  <si>
    <t>United States</t>
  </si>
  <si>
    <t>P02</t>
  </si>
  <si>
    <t>P03</t>
  </si>
  <si>
    <t>P04</t>
  </si>
  <si>
    <t>P05</t>
  </si>
  <si>
    <t>P06</t>
  </si>
  <si>
    <t>IF</t>
  </si>
  <si>
    <t>What Does It Do?</t>
  </si>
  <si>
    <t>This function tests a condition.</t>
  </si>
  <si>
    <t>If the condition is met it is considered to be TRUE.</t>
  </si>
  <si>
    <t>If the condition is not met it is considered as FALSE.</t>
  </si>
  <si>
    <t>Depending upon the result, one of two actions will be carried out.</t>
  </si>
  <si>
    <t xml:space="preserve"> =IF(Condition,ActionIfTrue,ActionIfFalse)</t>
  </si>
  <si>
    <t>The Condition is usually a test of two cells, such as A1=A2.</t>
  </si>
  <si>
    <t>The ActionIfTrue and ActionIfFalse can be numbers, text or calculations.</t>
  </si>
  <si>
    <t>Example 1</t>
  </si>
  <si>
    <t>The following table shows the Sales figures and Targets.</t>
  </si>
  <si>
    <t>The =IF() function is used to compare the Sales with the Target.</t>
  </si>
  <si>
    <t>If the Sales are greater than or equal to the Target the result of Achieved is shown.</t>
  </si>
  <si>
    <t>If the Sales do not reach the target the result of Not Achieved is shown.</t>
  </si>
  <si>
    <t>Note that the text used in the =IF() function needs to be placed in double quotes "Achieved".</t>
  </si>
  <si>
    <t>Name</t>
  </si>
  <si>
    <t>Sales</t>
  </si>
  <si>
    <t>Target</t>
  </si>
  <si>
    <t>Result</t>
  </si>
  <si>
    <t>Rep 1</t>
  </si>
  <si>
    <t>Example 2</t>
  </si>
  <si>
    <t>The following table is similar to that in Example 1.</t>
  </si>
  <si>
    <t>This time the Commission to be paid to the sales rep is calculated.</t>
  </si>
  <si>
    <t>If the Sales are greater than or equal to the Target, the Commission is 10% of Sales.</t>
  </si>
  <si>
    <t>If the Sales do not reach Target, the Commission is only 5% of Sales.</t>
  </si>
  <si>
    <t>% of Target Achieved</t>
  </si>
  <si>
    <t>Commission</t>
  </si>
  <si>
    <t>AND</t>
  </si>
  <si>
    <t>This function tests two or more conditions to see if they are all true.</t>
  </si>
  <si>
    <t>It can be used to test that a series of numbers meet certain conditions.</t>
  </si>
  <si>
    <t>It can be used to test that a number or a date falls between an upper and lower limit.</t>
  </si>
  <si>
    <t>Normally the AND() function would be used in conjunction with a function such as =IF().</t>
  </si>
  <si>
    <t xml:space="preserve"> =AND(Test1,Test2)</t>
  </si>
  <si>
    <t xml:space="preserve"> Note that there can be up to 30 possible tests.</t>
  </si>
  <si>
    <t>The following example shows a list of people and their hair/eye color</t>
  </si>
  <si>
    <t>Can you find the person with your Hair and Eye Color?</t>
  </si>
  <si>
    <t>Hair</t>
  </si>
  <si>
    <t>Eyes</t>
  </si>
  <si>
    <t>Brown Hair and Blue Eyes</t>
  </si>
  <si>
    <t>Allen</t>
  </si>
  <si>
    <t>Blonde</t>
  </si>
  <si>
    <t>Blue</t>
  </si>
  <si>
    <t>Bob</t>
  </si>
  <si>
    <t>Red</t>
  </si>
  <si>
    <t>Brown</t>
  </si>
  <si>
    <t>Carol</t>
  </si>
  <si>
    <t>David</t>
  </si>
  <si>
    <t>Eric</t>
  </si>
  <si>
    <t>Fred</t>
  </si>
  <si>
    <t>Black</t>
  </si>
  <si>
    <t>Gail</t>
  </si>
  <si>
    <t>Harry</t>
  </si>
  <si>
    <t>Ian</t>
  </si>
  <si>
    <t>Janice</t>
  </si>
  <si>
    <t>Mark</t>
  </si>
  <si>
    <t>Mike</t>
  </si>
  <si>
    <t>OR</t>
  </si>
  <si>
    <t>This function tests two or more conditions to see if any of them are true.</t>
  </si>
  <si>
    <t>It can be used to test that at least one of a series of numbers meets certain conditions.</t>
  </si>
  <si>
    <t>Normally the OR() function would be used in conjunction with a function such as =IF().</t>
  </si>
  <si>
    <t xml:space="preserve"> =OR(Test1,Test2)</t>
  </si>
  <si>
    <t>Red Hair or Brown Hair</t>
  </si>
  <si>
    <t>LEFT</t>
  </si>
  <si>
    <t>This function displays a specified number of characters from the left hand side of a</t>
  </si>
  <si>
    <t>piece of text.</t>
  </si>
  <si>
    <t>=LEFT(OriginalText,NumberOfCharactersRequired)</t>
  </si>
  <si>
    <t>Convert these 9 digit postal codes into 5 digit postal codes.</t>
  </si>
  <si>
    <t>Zip</t>
  </si>
  <si>
    <t>70056-2343</t>
  </si>
  <si>
    <t>75023-5774</t>
  </si>
  <si>
    <t>55403-9986</t>
  </si>
  <si>
    <t>90210-8867</t>
  </si>
  <si>
    <t>RIGHT</t>
  </si>
  <si>
    <t>This function displays a specified number of characters from the right hand side of a</t>
  </si>
  <si>
    <t>=RIGHT(OriginalText,NumberOfCharactersRequired)</t>
  </si>
  <si>
    <t>Extract the phone number without the area code</t>
  </si>
  <si>
    <t>Phone</t>
  </si>
  <si>
    <t>(214)887-7765</t>
  </si>
  <si>
    <t>(703)654-2180</t>
  </si>
  <si>
    <t>(504)887-7767</t>
  </si>
  <si>
    <t>(514)887-7768</t>
  </si>
  <si>
    <t>MID</t>
  </si>
  <si>
    <t>This function picks out a piece of text from the middle of a text entry.</t>
  </si>
  <si>
    <t>The function needs to know at what point it should start, and how many characters to pick.</t>
  </si>
  <si>
    <t>If the number of characters to pick exceeds what is available, only the available characters</t>
  </si>
  <si>
    <t>will be picked.</t>
  </si>
  <si>
    <t>=MID(OriginalText,PositionToStartPicking,NumberOfCharactersToPick)</t>
  </si>
  <si>
    <t>Convert these phone numbers into the correct format (xxx)xxx-xxxx.</t>
  </si>
  <si>
    <t>Job Code</t>
  </si>
  <si>
    <t>Job Level</t>
  </si>
  <si>
    <t>UPPER</t>
  </si>
  <si>
    <t>LOWER</t>
  </si>
  <si>
    <t>PROPER</t>
  </si>
  <si>
    <t>These functions change the case of a given text string</t>
  </si>
  <si>
    <t>=UPPER(Cell Reference or Text)</t>
  </si>
  <si>
    <t>=LOWER(Cell Reference or Text)</t>
  </si>
  <si>
    <t>=PROPER(Cell Reference or Text)</t>
  </si>
  <si>
    <t>Upper Case</t>
  </si>
  <si>
    <t>Lower Case</t>
  </si>
  <si>
    <t>Proper Case</t>
  </si>
  <si>
    <t>MiKe's CoFFee</t>
  </si>
  <si>
    <t>TRIM</t>
  </si>
  <si>
    <t>This function removes unwanted spaces from a piece of text.</t>
  </si>
  <si>
    <t>The spaces before and after the text will be removed completely.</t>
  </si>
  <si>
    <t>Multiple spaces within the text will be trimmed to a single space</t>
  </si>
  <si>
    <t>=TRIM(TextToTrim)</t>
  </si>
  <si>
    <t>Original Text</t>
  </si>
  <si>
    <t>Trimmed Text</t>
  </si>
  <si>
    <t xml:space="preserve">  ABCD</t>
  </si>
  <si>
    <t xml:space="preserve">  A   B   C   D</t>
  </si>
  <si>
    <t xml:space="preserve">   Alan        Jones</t>
  </si>
  <si>
    <t>ABCD</t>
  </si>
  <si>
    <t>This function counts the number of numeric entries in a list.</t>
  </si>
  <si>
    <t>It will ignore blanks, text and errors.</t>
  </si>
  <si>
    <t>=COUNT(Range1,Range2,Range3... through to Range30)</t>
  </si>
  <si>
    <t>Item</t>
  </si>
  <si>
    <t>Jan</t>
  </si>
  <si>
    <t>Feb</t>
  </si>
  <si>
    <t>Mar</t>
  </si>
  <si>
    <t>Bricks</t>
  </si>
  <si>
    <t>Wood</t>
  </si>
  <si>
    <t>Glass</t>
  </si>
  <si>
    <t>Metal</t>
  </si>
  <si>
    <t>Count</t>
  </si>
  <si>
    <t>COUNTA</t>
  </si>
  <si>
    <t>This function counts the number of numeric or text entries in a list.</t>
  </si>
  <si>
    <t>It will ignore blanks.</t>
  </si>
  <si>
    <t>=COUNTA(Range1,Range2,Range3... through to Range30)</t>
  </si>
  <si>
    <t>The =COUNTA() function has been used because of its ability to count text and numeric entries.</t>
  </si>
  <si>
    <t>Maths</t>
  </si>
  <si>
    <t>English</t>
  </si>
  <si>
    <t>Art</t>
  </si>
  <si>
    <t>History</t>
  </si>
  <si>
    <t>Exams Taken
By Each Student</t>
  </si>
  <si>
    <t>Alan</t>
  </si>
  <si>
    <t>Fail</t>
  </si>
  <si>
    <t>Elaine</t>
  </si>
  <si>
    <t>How many students passed each exam.</t>
  </si>
  <si>
    <t>Math</t>
  </si>
  <si>
    <t>COUNTBLANK</t>
  </si>
  <si>
    <t>This function counts the number of blank cells in a range.</t>
  </si>
  <si>
    <t>=COUNTBLANK(RangeToTest)</t>
  </si>
  <si>
    <t>Admin</t>
  </si>
  <si>
    <t>Accounts</t>
  </si>
  <si>
    <t>Production</t>
  </si>
  <si>
    <t>Personnel</t>
  </si>
  <si>
    <t>Departments Surveyed</t>
  </si>
  <si>
    <t>Factory 1</t>
  </si>
  <si>
    <t>Y</t>
  </si>
  <si>
    <t>N</t>
  </si>
  <si>
    <t>Factory 2</t>
  </si>
  <si>
    <t>Factory 3</t>
  </si>
  <si>
    <t>Factory 4</t>
  </si>
  <si>
    <t>Factory 5</t>
  </si>
  <si>
    <t>Factory 6</t>
  </si>
  <si>
    <t>Factory 7</t>
  </si>
  <si>
    <t>Factory 8</t>
  </si>
  <si>
    <t>Factory 9</t>
  </si>
  <si>
    <t>Factory 10</t>
  </si>
  <si>
    <t>Departments with no Surveys</t>
  </si>
  <si>
    <t>COUNTIF</t>
  </si>
  <si>
    <t>This function counts the number of items which match criteria set by the user.</t>
  </si>
  <si>
    <t>=COUNTIF(RangeOfThingsToBeCounted,CriteriaToBeMatched)</t>
  </si>
  <si>
    <t>The criteria can be typed in any of the following ways.</t>
  </si>
  <si>
    <r>
      <rPr>
        <sz val="10"/>
        <color theme="1"/>
        <rFont val="Arial"/>
        <charset val="134"/>
      </rPr>
      <t>To match a specific number type the number, such as =COUNTIF(A1:A5,</t>
    </r>
    <r>
      <rPr>
        <b/>
        <sz val="10"/>
        <rFont val="Arial"/>
        <charset val="134"/>
      </rPr>
      <t>100</t>
    </r>
    <r>
      <rPr>
        <sz val="10"/>
        <color theme="1"/>
        <rFont val="Arial"/>
        <charset val="134"/>
      </rPr>
      <t>)</t>
    </r>
  </si>
  <si>
    <r>
      <rPr>
        <sz val="10"/>
        <color theme="1"/>
        <rFont val="Arial"/>
        <charset val="134"/>
      </rPr>
      <t>To match a piece of text type the text in quotes, such as =COUNTIF(A1:A5,</t>
    </r>
    <r>
      <rPr>
        <b/>
        <sz val="10"/>
        <rFont val="Arial"/>
        <charset val="134"/>
      </rPr>
      <t>"Hello"</t>
    </r>
    <r>
      <rPr>
        <sz val="10"/>
        <color theme="1"/>
        <rFont val="Arial"/>
        <charset val="134"/>
      </rPr>
      <t>)</t>
    </r>
  </si>
  <si>
    <r>
      <rPr>
        <sz val="10"/>
        <color theme="1"/>
        <rFont val="Arial"/>
        <charset val="134"/>
      </rPr>
      <t>To match using operators surround the expression with quotes, such as =COUNTIF(A1:A5,</t>
    </r>
    <r>
      <rPr>
        <b/>
        <sz val="10"/>
        <rFont val="Arial"/>
        <charset val="134"/>
      </rPr>
      <t>"&gt;100"</t>
    </r>
    <r>
      <rPr>
        <sz val="10"/>
        <color theme="1"/>
        <rFont val="Arial"/>
        <charset val="134"/>
      </rPr>
      <t>)</t>
    </r>
  </si>
  <si>
    <t>Count If</t>
  </si>
  <si>
    <t>Employee</t>
  </si>
  <si>
    <t>Weekday</t>
  </si>
  <si>
    <t>Entries for Monday</t>
  </si>
  <si>
    <t>Redd</t>
  </si>
  <si>
    <t>Mon</t>
  </si>
  <si>
    <t>Entries Not equal to Monday</t>
  </si>
  <si>
    <t>Yellow</t>
  </si>
  <si>
    <t>Count number of entries for Mr. Black</t>
  </si>
  <si>
    <t>Less than 200</t>
  </si>
  <si>
    <t>Whyte</t>
  </si>
  <si>
    <t>Counts numbers greater than the average</t>
  </si>
  <si>
    <t>Tue</t>
  </si>
  <si>
    <t>Counts numbers equal to 255</t>
  </si>
  <si>
    <t>Wed</t>
  </si>
  <si>
    <t>Thur</t>
  </si>
  <si>
    <t>Fri</t>
  </si>
  <si>
    <t>COUNTIFS</t>
  </si>
  <si>
    <t>This function counts the number of cells within a range that meet multiple criteria.</t>
  </si>
  <si>
    <t>=COUNTIFS(RangeToTest, CriteriaToBeMatched)</t>
  </si>
  <si>
    <t>How many departments in Factory 6 said yes.</t>
  </si>
  <si>
    <t>How many departments said yes in both Factory 6 and 8.</t>
  </si>
  <si>
    <t>How many departments said no in Factory 6, 8, and 10</t>
  </si>
  <si>
    <t>VLOOKUP</t>
  </si>
  <si>
    <t>This function scans down the row headings at the side of a table to find a specified item.</t>
  </si>
  <si>
    <t>When the item is found, it then scans across to pick a cell entry.</t>
  </si>
  <si>
    <t>=VLOOKUP(ItemToFind,RangeToLookIn,ColumnToPickFrom,SortedOrUnsorted)</t>
  </si>
  <si>
    <t>The ItemToFind is a single item specified by the user.</t>
  </si>
  <si>
    <t>The RangeToLookIn is the range of data with the row headings at the left hand side.</t>
  </si>
  <si>
    <t>The ColumnToPickFrom is how far across the table the function should look to pick from.</t>
  </si>
  <si>
    <t>The Sorted/Unsorted is whether the column headings are sorted. TRUE for yes, FALSE for no.</t>
  </si>
  <si>
    <t>Match products with price in order to calculate the Total Amount</t>
  </si>
  <si>
    <t>Price Table</t>
  </si>
  <si>
    <t>Invoice Date</t>
  </si>
  <si>
    <t>Product_Number</t>
  </si>
  <si>
    <t>Product_Description</t>
  </si>
  <si>
    <t>Qty</t>
  </si>
  <si>
    <t>Price per Svc</t>
  </si>
  <si>
    <t>Total Amount</t>
  </si>
  <si>
    <t>Business_Segment</t>
  </si>
  <si>
    <t>Price</t>
  </si>
  <si>
    <t>16000</t>
  </si>
  <si>
    <t>Facility Maintenance and Repair</t>
  </si>
  <si>
    <t>Maintenance and Repair</t>
  </si>
  <si>
    <t>30300</t>
  </si>
  <si>
    <t>Fleet Maintenance</t>
  </si>
  <si>
    <t>70700</t>
  </si>
  <si>
    <t>Predictive Maintenance/Preventative Maintenance</t>
  </si>
  <si>
    <t>87000</t>
  </si>
  <si>
    <t>Landscaping/Grounds Care</t>
  </si>
  <si>
    <t>81150</t>
  </si>
  <si>
    <t>Cleaning &amp; Housekeeping Services</t>
  </si>
  <si>
    <t>Housekeeping and Organization</t>
  </si>
  <si>
    <t>Landscaping and Area Beautification</t>
  </si>
  <si>
    <t>90830</t>
  </si>
  <si>
    <t>Green Plants and Foliage Care</t>
  </si>
</sst>
</file>

<file path=xl/styles.xml><?xml version="1.0" encoding="utf-8"?>
<styleSheet xmlns="http://schemas.openxmlformats.org/spreadsheetml/2006/main">
  <numFmts count="8">
    <numFmt numFmtId="42" formatCode="_(&quot;$&quot;* #,##0_);_(&quot;$&quot;* \(#,##0\);_(&quot;$&quot;* &quot;-&quot;_);_(@_)"/>
    <numFmt numFmtId="44" formatCode="_(&quot;$&quot;* #,##0.00_);_(&quot;$&quot;* \(#,##0.00\);_(&quot;$&quot;* &quot;-&quot;??_);_(@_)"/>
    <numFmt numFmtId="43" formatCode="_(* #,##0.00_);_(* \(#,##0.00\);_(* &quot;-&quot;??_);_(@_)"/>
    <numFmt numFmtId="176" formatCode="_ * #,##0_ ;_ * \-#,##0_ ;_ * &quot;-&quot;_ ;_ @_ "/>
    <numFmt numFmtId="177" formatCode="&quot;$&quot;#,##0.00;\(&quot;$&quot;#,##0.00\)"/>
    <numFmt numFmtId="178" formatCode="&quot;$&quot;#,##0.00"/>
    <numFmt numFmtId="179" formatCode="_(* #,##0_);_(* \(#,##0\);_(* &quot;-&quot;??_);_(@_)"/>
    <numFmt numFmtId="180" formatCode="0.00000"/>
  </numFmts>
  <fonts count="31">
    <font>
      <sz val="10"/>
      <color theme="1"/>
      <name val="Arial"/>
      <charset val="134"/>
    </font>
    <font>
      <b/>
      <sz val="14"/>
      <color indexed="8"/>
      <name val="Arial"/>
      <charset val="134"/>
    </font>
    <font>
      <b/>
      <sz val="10"/>
      <color indexed="8"/>
      <name val="Arial"/>
      <charset val="134"/>
    </font>
    <font>
      <sz val="11"/>
      <color indexed="8"/>
      <name val="Arial"/>
      <charset val="134"/>
    </font>
    <font>
      <sz val="10"/>
      <color theme="3"/>
      <name val="Arial"/>
      <charset val="134"/>
    </font>
    <font>
      <sz val="10"/>
      <color indexed="12"/>
      <name val="Arial"/>
      <charset val="134"/>
    </font>
    <font>
      <sz val="10"/>
      <name val="Arial"/>
      <charset val="134"/>
    </font>
    <font>
      <sz val="10"/>
      <color indexed="8"/>
      <name val="Arial"/>
      <charset val="134"/>
    </font>
    <font>
      <b/>
      <sz val="10"/>
      <color rgb="FFFFFFFF"/>
      <name val="Arial"/>
      <charset val="134"/>
    </font>
    <font>
      <sz val="10"/>
      <color rgb="FF000000"/>
      <name val="Verdana"/>
      <charset val="134"/>
    </font>
    <font>
      <b/>
      <sz val="15"/>
      <color theme="3"/>
      <name val="Calibri"/>
      <charset val="134"/>
      <scheme val="minor"/>
    </font>
    <font>
      <u/>
      <sz val="11"/>
      <color rgb="FF0000FF"/>
      <name val="Calibri"/>
      <charset val="0"/>
      <scheme val="minor"/>
    </font>
    <font>
      <b/>
      <sz val="11"/>
      <color theme="1"/>
      <name val="Calibri"/>
      <charset val="0"/>
      <scheme val="minor"/>
    </font>
    <font>
      <sz val="11"/>
      <color theme="1"/>
      <name val="Calibri"/>
      <charset val="134"/>
      <scheme val="minor"/>
    </font>
    <font>
      <sz val="11"/>
      <color theme="1"/>
      <name val="Calibri"/>
      <charset val="0"/>
      <scheme val="minor"/>
    </font>
    <font>
      <sz val="11"/>
      <color theme="0"/>
      <name val="Calibri"/>
      <charset val="0"/>
      <scheme val="minor"/>
    </font>
    <font>
      <sz val="11"/>
      <color rgb="FF006100"/>
      <name val="Calibri"/>
      <charset val="0"/>
      <scheme val="minor"/>
    </font>
    <font>
      <b/>
      <sz val="18"/>
      <color theme="3"/>
      <name val="Calibri"/>
      <charset val="134"/>
      <scheme val="minor"/>
    </font>
    <font>
      <u/>
      <sz val="11"/>
      <color rgb="FF800080"/>
      <name val="Calibri"/>
      <charset val="0"/>
      <scheme val="minor"/>
    </font>
    <font>
      <sz val="11"/>
      <color rgb="FF9C6500"/>
      <name val="Calibri"/>
      <charset val="0"/>
      <scheme val="minor"/>
    </font>
    <font>
      <sz val="11"/>
      <color rgb="FFFF0000"/>
      <name val="Calibri"/>
      <charset val="0"/>
      <scheme val="minor"/>
    </font>
    <font>
      <b/>
      <sz val="11"/>
      <color rgb="FFFFFFFF"/>
      <name val="Calibri"/>
      <charset val="0"/>
      <scheme val="minor"/>
    </font>
    <font>
      <sz val="11"/>
      <color rgb="FF9C0006"/>
      <name val="Calibri"/>
      <charset val="0"/>
      <scheme val="minor"/>
    </font>
    <font>
      <b/>
      <sz val="11"/>
      <color theme="3"/>
      <name val="Calibri"/>
      <charset val="134"/>
      <scheme val="minor"/>
    </font>
    <font>
      <b/>
      <sz val="11"/>
      <color rgb="FF3F3F3F"/>
      <name val="Calibri"/>
      <charset val="0"/>
      <scheme val="minor"/>
    </font>
    <font>
      <i/>
      <sz val="11"/>
      <color rgb="FF7F7F7F"/>
      <name val="Calibri"/>
      <charset val="0"/>
      <scheme val="minor"/>
    </font>
    <font>
      <b/>
      <sz val="13"/>
      <color theme="3"/>
      <name val="Calibri"/>
      <charset val="134"/>
      <scheme val="minor"/>
    </font>
    <font>
      <b/>
      <sz val="11"/>
      <color rgb="FFFA7D00"/>
      <name val="Calibri"/>
      <charset val="0"/>
      <scheme val="minor"/>
    </font>
    <font>
      <sz val="11"/>
      <color rgb="FF3F3F76"/>
      <name val="Calibri"/>
      <charset val="0"/>
      <scheme val="minor"/>
    </font>
    <font>
      <sz val="11"/>
      <color rgb="FFFA7D00"/>
      <name val="Calibri"/>
      <charset val="0"/>
      <scheme val="minor"/>
    </font>
    <font>
      <b/>
      <sz val="10"/>
      <name val="Arial"/>
      <charset val="134"/>
    </font>
  </fonts>
  <fills count="41">
    <fill>
      <patternFill patternType="none"/>
    </fill>
    <fill>
      <patternFill patternType="gray125"/>
    </fill>
    <fill>
      <patternFill patternType="solid">
        <fgColor indexed="22"/>
        <bgColor indexed="0"/>
      </patternFill>
    </fill>
    <fill>
      <patternFill patternType="solid">
        <fgColor theme="0" tint="-0.0499893185216834"/>
        <bgColor indexed="64"/>
      </patternFill>
    </fill>
    <fill>
      <patternFill patternType="solid">
        <fgColor indexed="22"/>
        <bgColor indexed="64"/>
      </patternFill>
    </fill>
    <fill>
      <patternFill patternType="solid">
        <fgColor theme="0" tint="-0.149998474074526"/>
        <bgColor indexed="64"/>
      </patternFill>
    </fill>
    <fill>
      <patternFill patternType="solid">
        <fgColor rgb="FFF5FC9E"/>
        <bgColor indexed="64"/>
      </patternFill>
    </fill>
    <fill>
      <patternFill patternType="solid">
        <fgColor theme="0"/>
        <bgColor indexed="64"/>
      </patternFill>
    </fill>
    <fill>
      <patternFill patternType="solid">
        <fgColor rgb="FF6B82B2"/>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rgb="FFFFEB9C"/>
        <bgColor indexed="64"/>
      </patternFill>
    </fill>
    <fill>
      <patternFill patternType="solid">
        <fgColor rgb="FFA5A5A5"/>
        <bgColor indexed="64"/>
      </patternFill>
    </fill>
    <fill>
      <patternFill patternType="solid">
        <fgColor theme="4"/>
        <bgColor indexed="64"/>
      </patternFill>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indexed="26"/>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8"/>
        <bgColor indexed="64"/>
      </patternFill>
    </fill>
    <fill>
      <patternFill patternType="solid">
        <fgColor theme="6" tint="0.799981688894314"/>
        <bgColor indexed="64"/>
      </patternFill>
    </fill>
  </fills>
  <borders count="19">
    <border>
      <left/>
      <right/>
      <top/>
      <bottom/>
      <diagonal/>
    </border>
    <border>
      <left/>
      <right/>
      <top/>
      <bottom style="thick">
        <color auto="1"/>
      </bottom>
      <diagonal/>
    </border>
    <border>
      <left/>
      <right/>
      <top/>
      <bottom style="medium">
        <color indexed="8"/>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medium">
        <color indexed="8"/>
      </top>
      <bottom/>
      <diagonal/>
    </border>
    <border>
      <left style="thin">
        <color indexed="22"/>
      </left>
      <right style="thin">
        <color indexed="22"/>
      </right>
      <top style="thin">
        <color indexed="22"/>
      </top>
      <bottom style="thin">
        <color indexed="2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3">
    <xf numFmtId="0" fontId="0" fillId="0" borderId="0"/>
    <xf numFmtId="0" fontId="14" fillId="12" borderId="0" applyNumberFormat="0" applyBorder="0" applyAlignment="0" applyProtection="0">
      <alignment vertical="center"/>
    </xf>
    <xf numFmtId="43" fontId="0" fillId="0" borderId="0" applyFont="0" applyFill="0" applyBorder="0" applyAlignment="0" applyProtection="0"/>
    <xf numFmtId="176" fontId="13" fillId="0" borderId="0" applyFont="0" applyFill="0" applyBorder="0" applyAlignment="0" applyProtection="0">
      <alignment vertical="center"/>
    </xf>
    <xf numFmtId="42"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0" fillId="0" borderId="0" applyFont="0" applyFill="0" applyBorder="0" applyAlignment="0" applyProtection="0"/>
    <xf numFmtId="0" fontId="11" fillId="0" borderId="0" applyNumberFormat="0" applyFill="0" applyBorder="0" applyAlignment="0" applyProtection="0">
      <alignment vertical="center"/>
    </xf>
    <xf numFmtId="0" fontId="7" fillId="0" borderId="0"/>
    <xf numFmtId="0" fontId="15" fillId="11" borderId="0" applyNumberFormat="0" applyBorder="0" applyAlignment="0" applyProtection="0">
      <alignment vertical="center"/>
    </xf>
    <xf numFmtId="0" fontId="18" fillId="0" borderId="0" applyNumberFormat="0" applyFill="0" applyBorder="0" applyAlignment="0" applyProtection="0">
      <alignment vertical="center"/>
    </xf>
    <xf numFmtId="0" fontId="21" fillId="15" borderId="13" applyNumberFormat="0" applyAlignment="0" applyProtection="0">
      <alignment vertical="center"/>
    </xf>
    <xf numFmtId="0" fontId="26" fillId="0" borderId="11" applyNumberFormat="0" applyFill="0" applyAlignment="0" applyProtection="0">
      <alignment vertical="center"/>
    </xf>
    <xf numFmtId="0" fontId="13" fillId="19" borderId="16" applyNumberFormat="0" applyFont="0" applyAlignment="0" applyProtection="0">
      <alignment vertical="center"/>
    </xf>
    <xf numFmtId="0" fontId="14" fillId="23" borderId="0" applyNumberFormat="0" applyBorder="0" applyAlignment="0" applyProtection="0">
      <alignment vertical="center"/>
    </xf>
    <xf numFmtId="0" fontId="20" fillId="0" borderId="0" applyNumberFormat="0" applyFill="0" applyBorder="0" applyAlignment="0" applyProtection="0">
      <alignment vertical="center"/>
    </xf>
    <xf numFmtId="0" fontId="14" fillId="25" borderId="0" applyNumberFormat="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0" fillId="0" borderId="11" applyNumberFormat="0" applyFill="0" applyAlignment="0" applyProtection="0">
      <alignment vertical="center"/>
    </xf>
    <xf numFmtId="0" fontId="7" fillId="0" borderId="0"/>
    <xf numFmtId="0" fontId="23" fillId="0" borderId="14" applyNumberFormat="0" applyFill="0" applyAlignment="0" applyProtection="0">
      <alignment vertical="center"/>
    </xf>
    <xf numFmtId="0" fontId="23" fillId="0" borderId="0" applyNumberFormat="0" applyFill="0" applyBorder="0" applyAlignment="0" applyProtection="0">
      <alignment vertical="center"/>
    </xf>
    <xf numFmtId="0" fontId="28" fillId="26" borderId="17" applyNumberFormat="0" applyAlignment="0" applyProtection="0">
      <alignment vertical="center"/>
    </xf>
    <xf numFmtId="0" fontId="15" fillId="30" borderId="0" applyNumberFormat="0" applyBorder="0" applyAlignment="0" applyProtection="0">
      <alignment vertical="center"/>
    </xf>
    <xf numFmtId="0" fontId="16" fillId="13" borderId="0" applyNumberFormat="0" applyBorder="0" applyAlignment="0" applyProtection="0">
      <alignment vertical="center"/>
    </xf>
    <xf numFmtId="0" fontId="24" fillId="18" borderId="15" applyNumberFormat="0" applyAlignment="0" applyProtection="0">
      <alignment vertical="center"/>
    </xf>
    <xf numFmtId="0" fontId="14" fillId="34" borderId="0" applyNumberFormat="0" applyBorder="0" applyAlignment="0" applyProtection="0">
      <alignment vertical="center"/>
    </xf>
    <xf numFmtId="0" fontId="27" fillId="18" borderId="17" applyNumberFormat="0" applyAlignment="0" applyProtection="0">
      <alignment vertical="center"/>
    </xf>
    <xf numFmtId="0" fontId="29" fillId="0" borderId="18" applyNumberFormat="0" applyFill="0" applyAlignment="0" applyProtection="0">
      <alignment vertical="center"/>
    </xf>
    <xf numFmtId="0" fontId="6" fillId="35" borderId="0" applyNumberFormat="0" applyFont="0" applyBorder="0" applyAlignment="0" applyProtection="0"/>
    <xf numFmtId="0" fontId="12" fillId="0" borderId="12" applyNumberFormat="0" applyFill="0" applyAlignment="0" applyProtection="0">
      <alignment vertical="center"/>
    </xf>
    <xf numFmtId="0" fontId="22" fillId="17" borderId="0" applyNumberFormat="0" applyBorder="0" applyAlignment="0" applyProtection="0">
      <alignment vertical="center"/>
    </xf>
    <xf numFmtId="0" fontId="19" fillId="14" borderId="0" applyNumberFormat="0" applyBorder="0" applyAlignment="0" applyProtection="0">
      <alignment vertical="center"/>
    </xf>
    <xf numFmtId="0" fontId="15" fillId="16" borderId="0" applyNumberFormat="0" applyBorder="0" applyAlignment="0" applyProtection="0">
      <alignment vertical="center"/>
    </xf>
    <xf numFmtId="0" fontId="14" fillId="33" borderId="0" applyNumberFormat="0" applyBorder="0" applyAlignment="0" applyProtection="0">
      <alignment vertical="center"/>
    </xf>
    <xf numFmtId="0" fontId="15" fillId="29" borderId="0" applyNumberFormat="0" applyBorder="0" applyAlignment="0" applyProtection="0">
      <alignment vertical="center"/>
    </xf>
    <xf numFmtId="0" fontId="15" fillId="32" borderId="0" applyNumberFormat="0" applyBorder="0" applyAlignment="0" applyProtection="0">
      <alignment vertical="center"/>
    </xf>
    <xf numFmtId="0" fontId="14" fillId="37" borderId="0" applyNumberFormat="0" applyBorder="0" applyAlignment="0" applyProtection="0">
      <alignment vertical="center"/>
    </xf>
    <xf numFmtId="0" fontId="14" fillId="10" borderId="0" applyNumberFormat="0" applyBorder="0" applyAlignment="0" applyProtection="0">
      <alignment vertical="center"/>
    </xf>
    <xf numFmtId="0" fontId="15" fillId="22" borderId="0" applyNumberFormat="0" applyBorder="0" applyAlignment="0" applyProtection="0">
      <alignment vertical="center"/>
    </xf>
    <xf numFmtId="0" fontId="15" fillId="38" borderId="0" applyNumberFormat="0" applyBorder="0" applyAlignment="0" applyProtection="0">
      <alignment vertical="center"/>
    </xf>
    <xf numFmtId="0" fontId="6" fillId="4" borderId="0" applyNumberFormat="0" applyFont="0" applyBorder="0" applyAlignment="0" applyProtection="0"/>
    <xf numFmtId="0" fontId="14" fillId="40" borderId="0" applyNumberFormat="0" applyBorder="0" applyAlignment="0" applyProtection="0">
      <alignment vertical="center"/>
    </xf>
    <xf numFmtId="0" fontId="15" fillId="24" borderId="0" applyNumberFormat="0" applyBorder="0" applyAlignment="0" applyProtection="0">
      <alignment vertical="center"/>
    </xf>
    <xf numFmtId="0" fontId="14" fillId="21" borderId="0" applyNumberFormat="0" applyBorder="0" applyAlignment="0" applyProtection="0">
      <alignment vertical="center"/>
    </xf>
    <xf numFmtId="0" fontId="14" fillId="36" borderId="0" applyNumberFormat="0" applyBorder="0" applyAlignment="0" applyProtection="0">
      <alignment vertical="center"/>
    </xf>
    <xf numFmtId="0" fontId="15" fillId="39" borderId="0" applyNumberFormat="0" applyBorder="0" applyAlignment="0" applyProtection="0">
      <alignment vertical="center"/>
    </xf>
    <xf numFmtId="0" fontId="14" fillId="9" borderId="0" applyNumberFormat="0" applyBorder="0" applyAlignment="0" applyProtection="0">
      <alignment vertical="center"/>
    </xf>
    <xf numFmtId="0" fontId="15" fillId="28" borderId="0" applyNumberFormat="0" applyBorder="0" applyAlignment="0" applyProtection="0">
      <alignment vertical="center"/>
    </xf>
    <xf numFmtId="0" fontId="15" fillId="31" borderId="0" applyNumberFormat="0" applyBorder="0" applyAlignment="0" applyProtection="0">
      <alignment vertical="center"/>
    </xf>
    <xf numFmtId="0" fontId="14" fillId="20" borderId="0" applyNumberFormat="0" applyBorder="0" applyAlignment="0" applyProtection="0">
      <alignment vertical="center"/>
    </xf>
    <xf numFmtId="0" fontId="15" fillId="27" borderId="0" applyNumberFormat="0" applyBorder="0" applyAlignment="0" applyProtection="0">
      <alignment vertical="center"/>
    </xf>
  </cellStyleXfs>
  <cellXfs count="75">
    <xf numFmtId="0" fontId="0" fillId="0" borderId="0" xfId="0"/>
    <xf numFmtId="0" fontId="0" fillId="0" borderId="0" xfId="0" applyAlignment="1"/>
    <xf numFmtId="0" fontId="1" fillId="0" borderId="1" xfId="0" applyFont="1" applyBorder="1"/>
    <xf numFmtId="0" fontId="2" fillId="0" borderId="2" xfId="0" applyFont="1" applyBorder="1"/>
    <xf numFmtId="58" fontId="3" fillId="2" borderId="3" xfId="20" applyNumberFormat="1" applyFont="1" applyFill="1" applyBorder="1" applyAlignment="1">
      <alignment horizontal="center"/>
    </xf>
    <xf numFmtId="0" fontId="3" fillId="2" borderId="3" xfId="20" applyFont="1" applyFill="1" applyBorder="1" applyAlignment="1">
      <alignment horizontal="center"/>
    </xf>
    <xf numFmtId="0" fontId="4" fillId="3" borderId="4" xfId="30" applyFont="1" applyFill="1" applyBorder="1" applyAlignment="1">
      <alignment horizontal="center"/>
    </xf>
    <xf numFmtId="0" fontId="4" fillId="3" borderId="3" xfId="30" applyFont="1" applyFill="1" applyBorder="1" applyAlignment="1">
      <alignment horizontal="center"/>
    </xf>
    <xf numFmtId="0" fontId="1" fillId="0" borderId="1" xfId="0" applyFont="1" applyBorder="1" applyAlignment="1"/>
    <xf numFmtId="0" fontId="2" fillId="0" borderId="2" xfId="0" applyFont="1" applyBorder="1" applyAlignment="1"/>
    <xf numFmtId="0" fontId="3" fillId="2" borderId="5" xfId="20" applyFont="1" applyFill="1" applyBorder="1" applyAlignment="1">
      <alignment horizontal="center"/>
    </xf>
    <xf numFmtId="178" fontId="4" fillId="3" borderId="3" xfId="30" applyNumberFormat="1" applyFont="1" applyFill="1" applyBorder="1" applyAlignment="1">
      <alignment horizontal="center"/>
    </xf>
    <xf numFmtId="0" fontId="0" fillId="4" borderId="3" xfId="42" applyFont="1" applyBorder="1" applyAlignment="1">
      <alignment horizontal="center"/>
    </xf>
    <xf numFmtId="0" fontId="4" fillId="5" borderId="3" xfId="30" applyFont="1" applyFill="1" applyBorder="1" applyAlignment="1">
      <alignment horizontal="center"/>
    </xf>
    <xf numFmtId="0" fontId="0" fillId="4" borderId="6" xfId="42" applyFont="1" applyBorder="1"/>
    <xf numFmtId="0" fontId="5" fillId="6" borderId="3" xfId="30" applyFont="1" applyFill="1" applyBorder="1" applyAlignment="1">
      <alignment horizontal="center"/>
    </xf>
    <xf numFmtId="0" fontId="5" fillId="0" borderId="0" xfId="0" applyFont="1"/>
    <xf numFmtId="49" fontId="0" fillId="0" borderId="0" xfId="0" applyNumberFormat="1"/>
    <xf numFmtId="0" fontId="0" fillId="5" borderId="3" xfId="0" applyFill="1" applyBorder="1"/>
    <xf numFmtId="0" fontId="5" fillId="0" borderId="0" xfId="0" applyFont="1" applyAlignment="1">
      <alignment horizontal="left"/>
    </xf>
    <xf numFmtId="0" fontId="0" fillId="4" borderId="6" xfId="42" applyFont="1" applyBorder="1" applyAlignment="1">
      <alignment horizontal="center"/>
    </xf>
    <xf numFmtId="0" fontId="0" fillId="4" borderId="7" xfId="42" applyFont="1" applyBorder="1" applyAlignment="1">
      <alignment horizontal="center"/>
    </xf>
    <xf numFmtId="0" fontId="0" fillId="4" borderId="3" xfId="42" applyFont="1" applyBorder="1" applyAlignment="1">
      <alignment horizontal="center" vertical="center"/>
    </xf>
    <xf numFmtId="0" fontId="0" fillId="4" borderId="3" xfId="42" applyFont="1" applyBorder="1"/>
    <xf numFmtId="0" fontId="0" fillId="4" borderId="6" xfId="42" applyFont="1" applyBorder="1" applyAlignment="1">
      <alignment horizontal="centerContinuous"/>
    </xf>
    <xf numFmtId="0" fontId="0" fillId="4" borderId="8" xfId="42" applyFont="1" applyBorder="1" applyAlignment="1">
      <alignment horizontal="centerContinuous"/>
    </xf>
    <xf numFmtId="0" fontId="0" fillId="4" borderId="7" xfId="42" applyFont="1" applyBorder="1" applyAlignment="1">
      <alignment horizontal="centerContinuous"/>
    </xf>
    <xf numFmtId="0" fontId="5" fillId="0" borderId="0" xfId="0" applyFont="1" applyAlignment="1">
      <alignment horizontal="center"/>
    </xf>
    <xf numFmtId="0" fontId="0" fillId="4" borderId="3" xfId="42" applyFont="1" applyBorder="1" applyAlignment="1">
      <alignment horizontal="center" wrapText="1"/>
    </xf>
    <xf numFmtId="0" fontId="1" fillId="0" borderId="0" xfId="0" applyFont="1" applyBorder="1"/>
    <xf numFmtId="1" fontId="4" fillId="3" borderId="3" xfId="30" applyNumberFormat="1" applyFont="1" applyFill="1" applyBorder="1" applyAlignment="1">
      <alignment horizontal="center"/>
    </xf>
    <xf numFmtId="0" fontId="0" fillId="0" borderId="0" xfId="0" applyAlignment="1">
      <alignment horizontal="center"/>
    </xf>
    <xf numFmtId="0" fontId="2" fillId="0" borderId="2" xfId="0" applyFont="1" applyBorder="1" applyAlignment="1">
      <alignment horizontal="center"/>
    </xf>
    <xf numFmtId="0" fontId="4" fillId="3" borderId="3" xfId="30" applyFont="1" applyFill="1" applyBorder="1" applyAlignment="1">
      <alignment horizontal="left"/>
    </xf>
    <xf numFmtId="0" fontId="1" fillId="0" borderId="1" xfId="0" applyFont="1" applyBorder="1" applyAlignment="1">
      <alignment horizontal="center"/>
    </xf>
    <xf numFmtId="0" fontId="1" fillId="0" borderId="1" xfId="0" applyFont="1" applyFill="1" applyBorder="1"/>
    <xf numFmtId="0" fontId="6" fillId="4" borderId="3" xfId="42" applyBorder="1" applyAlignment="1">
      <alignment horizontal="center"/>
    </xf>
    <xf numFmtId="0" fontId="5" fillId="7" borderId="0" xfId="30" applyFont="1" applyFill="1" applyBorder="1" applyAlignment="1">
      <alignment horizontal="center"/>
    </xf>
    <xf numFmtId="0" fontId="0" fillId="0" borderId="0" xfId="0" applyAlignment="1">
      <alignment wrapText="1"/>
    </xf>
    <xf numFmtId="0" fontId="6" fillId="4" borderId="0" xfId="42" applyFont="1" applyBorder="1" applyAlignment="1">
      <alignment horizontal="center" wrapText="1"/>
    </xf>
    <xf numFmtId="0" fontId="0" fillId="4" borderId="0" xfId="42" applyFont="1" applyBorder="1" applyAlignment="1">
      <alignment horizontal="center"/>
    </xf>
    <xf numFmtId="9" fontId="4" fillId="3" borderId="3" xfId="6" applyFont="1" applyFill="1" applyBorder="1" applyAlignment="1">
      <alignment horizontal="center"/>
    </xf>
    <xf numFmtId="0" fontId="0" fillId="0" borderId="0" xfId="0" applyAlignment="1">
      <alignment horizontal="left"/>
    </xf>
    <xf numFmtId="179" fontId="0" fillId="0" borderId="0" xfId="2" applyNumberFormat="1" applyFont="1"/>
    <xf numFmtId="0" fontId="1" fillId="0" borderId="1" xfId="0" applyFont="1" applyBorder="1" applyAlignment="1">
      <alignment horizontal="left"/>
    </xf>
    <xf numFmtId="0" fontId="2" fillId="0" borderId="2" xfId="0" applyFont="1" applyBorder="1" applyAlignment="1">
      <alignment horizontal="left"/>
    </xf>
    <xf numFmtId="0" fontId="7" fillId="0" borderId="9" xfId="0" applyFont="1" applyBorder="1" applyAlignment="1">
      <alignment horizontal="left" wrapText="1"/>
    </xf>
    <xf numFmtId="0" fontId="7" fillId="0" borderId="0" xfId="0" applyFont="1" applyBorder="1" applyAlignment="1">
      <alignment horizontal="left" wrapText="1"/>
    </xf>
    <xf numFmtId="0" fontId="8" fillId="8" borderId="0" xfId="0" applyFont="1" applyFill="1" applyAlignment="1">
      <alignment horizontal="left"/>
    </xf>
    <xf numFmtId="0" fontId="8" fillId="8" borderId="0" xfId="0" applyFont="1" applyFill="1" applyAlignment="1">
      <alignment horizontal="center"/>
    </xf>
    <xf numFmtId="179" fontId="0" fillId="0" borderId="0" xfId="2" applyNumberFormat="1" applyFont="1" applyAlignment="1">
      <alignment horizontal="center"/>
    </xf>
    <xf numFmtId="37" fontId="0" fillId="5" borderId="3" xfId="2" applyNumberFormat="1" applyFont="1" applyFill="1" applyBorder="1" applyAlignment="1">
      <alignment horizontal="center"/>
    </xf>
    <xf numFmtId="179" fontId="0" fillId="5" borderId="3" xfId="2" applyNumberFormat="1" applyFont="1" applyFill="1" applyBorder="1" applyAlignment="1">
      <alignment horizontal="center"/>
    </xf>
    <xf numFmtId="0" fontId="0" fillId="3" borderId="0" xfId="0" applyFill="1" applyAlignment="1">
      <alignment horizontal="center" vertical="top"/>
    </xf>
    <xf numFmtId="0" fontId="0" fillId="3" borderId="0" xfId="0" applyFill="1" applyAlignment="1">
      <alignment horizontal="left" vertical="top"/>
    </xf>
    <xf numFmtId="3" fontId="5" fillId="6" borderId="3" xfId="30" applyNumberFormat="1" applyFont="1" applyFill="1" applyBorder="1" applyAlignment="1">
      <alignment horizontal="center"/>
    </xf>
    <xf numFmtId="37" fontId="4" fillId="3" borderId="3" xfId="2" applyNumberFormat="1" applyFont="1" applyFill="1" applyBorder="1" applyAlignment="1">
      <alignment horizontal="center"/>
    </xf>
    <xf numFmtId="0" fontId="3" fillId="2" borderId="5" xfId="8" applyFont="1" applyFill="1" applyBorder="1" applyAlignment="1">
      <alignment horizontal="left"/>
    </xf>
    <xf numFmtId="0" fontId="3" fillId="2" borderId="5" xfId="8" applyFont="1" applyFill="1" applyBorder="1" applyAlignment="1">
      <alignment horizontal="center"/>
    </xf>
    <xf numFmtId="0" fontId="3" fillId="0" borderId="10" xfId="8" applyFont="1" applyFill="1" applyBorder="1" applyAlignment="1">
      <alignment horizontal="left"/>
    </xf>
    <xf numFmtId="0" fontId="3" fillId="0" borderId="10" xfId="8" applyFont="1" applyFill="1" applyBorder="1" applyAlignment="1">
      <alignment horizontal="center"/>
    </xf>
    <xf numFmtId="177" fontId="3" fillId="0" borderId="10" xfId="8" applyNumberFormat="1" applyFont="1" applyFill="1" applyBorder="1" applyAlignment="1">
      <alignment horizontal="center"/>
    </xf>
    <xf numFmtId="2" fontId="3" fillId="0" borderId="10" xfId="8" applyNumberFormat="1" applyFont="1" applyFill="1" applyBorder="1" applyAlignment="1">
      <alignment horizontal="center"/>
    </xf>
    <xf numFmtId="0" fontId="9" fillId="0" borderId="0" xfId="0" applyFont="1" applyAlignment="1">
      <alignment horizontal="left" vertical="top" wrapText="1"/>
    </xf>
    <xf numFmtId="0" fontId="0" fillId="4" borderId="3" xfId="42" applyFont="1" applyBorder="1" applyAlignment="1">
      <alignment horizontal="center" vertical="center" wrapText="1"/>
    </xf>
    <xf numFmtId="0" fontId="5" fillId="3" borderId="3" xfId="30" applyFont="1" applyFill="1" applyBorder="1" applyAlignment="1">
      <alignment horizontal="center"/>
    </xf>
    <xf numFmtId="9" fontId="5" fillId="6" borderId="3" xfId="30" applyNumberFormat="1" applyFont="1" applyFill="1" applyBorder="1" applyAlignment="1">
      <alignment horizontal="center"/>
    </xf>
    <xf numFmtId="0" fontId="4" fillId="3" borderId="3" xfId="30" applyFont="1" applyFill="1" applyBorder="1"/>
    <xf numFmtId="0" fontId="5" fillId="6" borderId="3" xfId="30" applyFont="1" applyFill="1" applyBorder="1"/>
    <xf numFmtId="15" fontId="4" fillId="3" borderId="3" xfId="30" applyNumberFormat="1" applyFont="1" applyFill="1" applyBorder="1" applyAlignment="1">
      <alignment horizontal="center"/>
    </xf>
    <xf numFmtId="180" fontId="5" fillId="6" borderId="3" xfId="30" applyNumberFormat="1" applyFont="1" applyFill="1" applyBorder="1" applyAlignment="1">
      <alignment horizontal="center"/>
    </xf>
    <xf numFmtId="15" fontId="0" fillId="0" borderId="0" xfId="0" applyNumberFormat="1" applyAlignment="1">
      <alignment horizontal="center"/>
    </xf>
    <xf numFmtId="0" fontId="0" fillId="0" borderId="0" xfId="0" applyNumberFormat="1" applyAlignment="1">
      <alignment horizontal="center"/>
    </xf>
    <xf numFmtId="1" fontId="5" fillId="6" borderId="3" xfId="30" applyNumberFormat="1" applyFont="1" applyFill="1" applyBorder="1" applyAlignment="1">
      <alignment horizontal="center"/>
    </xf>
    <xf numFmtId="0" fontId="5" fillId="6" borderId="3" xfId="30" applyNumberFormat="1" applyFont="1" applyFill="1" applyBorder="1" applyAlignment="1">
      <alignment horizontal="center"/>
    </xf>
    <xf numFmtId="0" fontId="0" fillId="0" borderId="0" xfId="0" quotePrefix="1"/>
  </cellXfs>
  <cellStyles count="53">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Normal_Sheet1" xfId="8"/>
    <cellStyle name="60% - Accent4" xfId="9" builtinId="44"/>
    <cellStyle name="Followed Hyperlink" xfId="10" builtinId="9"/>
    <cellStyle name="Check Cell" xfId="11" builtinId="23"/>
    <cellStyle name="Heading 2" xfId="12" builtinId="17"/>
    <cellStyle name="Note" xfId="13" builtinId="10"/>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Normal_Sheet6" xfId="20"/>
    <cellStyle name="Heading 3" xfId="21" builtinId="18"/>
    <cellStyle name="Heading 4" xfId="22" builtinId="19"/>
    <cellStyle name="Input" xfId="23" builtinId="20"/>
    <cellStyle name="60% - Accent3" xfId="24" builtinId="40"/>
    <cellStyle name="Good" xfId="25" builtinId="26"/>
    <cellStyle name="Output" xfId="26" builtinId="21"/>
    <cellStyle name="20% - Accent1" xfId="27" builtinId="30"/>
    <cellStyle name="Calculation" xfId="28" builtinId="22"/>
    <cellStyle name="Linked Cell" xfId="29" builtinId="24"/>
    <cellStyle name="Yellow" xfId="30"/>
    <cellStyle name="Total" xfId="31" builtinId="25"/>
    <cellStyle name="Bad" xfId="32" builtinId="27"/>
    <cellStyle name="Neutral" xfId="33" builtinId="28"/>
    <cellStyle name="Accent1" xfId="34" builtinId="29"/>
    <cellStyle name="20% - Accent5" xfId="35" builtinId="46"/>
    <cellStyle name="60% - Accent1" xfId="36" builtinId="32"/>
    <cellStyle name="Accent2" xfId="37" builtinId="33"/>
    <cellStyle name="20% - Accent2" xfId="38" builtinId="34"/>
    <cellStyle name="20% - Accent6" xfId="39" builtinId="50"/>
    <cellStyle name="60% - Accent2" xfId="40" builtinId="36"/>
    <cellStyle name="Accent3" xfId="41" builtinId="37"/>
    <cellStyle name="GreyOrWhite" xfId="42"/>
    <cellStyle name="20% - Accent3" xfId="43" builtinId="38"/>
    <cellStyle name="Accent4" xfId="44" builtinId="41"/>
    <cellStyle name="20% - Accent4" xfId="45" builtinId="42"/>
    <cellStyle name="40% - Accent4" xfId="46" builtinId="43"/>
    <cellStyle name="Accent5" xfId="47" builtinId="45"/>
    <cellStyle name="40% - Accent5" xfId="48" builtinId="47"/>
    <cellStyle name="60% - Accent5" xfId="49" builtinId="48"/>
    <cellStyle name="Accent6" xfId="50" builtinId="49"/>
    <cellStyle name="40% - Accent6" xfId="51" builtinId="51"/>
    <cellStyle name="60% - Accent6" xfId="52" builtinId="52"/>
  </cellStyles>
  <tableStyles count="0" defaultTableStyle="TableStyleMedium9" defaultPivotStyle="PivotStyleLight16"/>
  <colors>
    <mruColors>
      <color rgb="00F5FC9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1"/>
  <sheetViews>
    <sheetView showGridLines="0" workbookViewId="0">
      <selection activeCell="J6" sqref="J6"/>
    </sheetView>
  </sheetViews>
  <sheetFormatPr defaultColWidth="9" defaultRowHeight="12.75"/>
  <cols>
    <col min="4" max="4" width="11.7142857142857" customWidth="1"/>
  </cols>
  <sheetData>
    <row r="1" ht="18.75" spans="1:9">
      <c r="A1" s="2" t="s">
        <v>0</v>
      </c>
      <c r="B1" s="2"/>
      <c r="C1" s="2"/>
      <c r="D1" s="2"/>
      <c r="E1" s="2"/>
      <c r="F1" s="2"/>
      <c r="G1" s="2"/>
      <c r="H1" s="2"/>
      <c r="I1" s="2"/>
    </row>
    <row r="2" ht="13.5"/>
    <row r="3" ht="13.5" spans="2:9">
      <c r="B3" s="3" t="s">
        <v>1</v>
      </c>
      <c r="C3" s="3"/>
      <c r="D3" s="3"/>
      <c r="E3" s="3"/>
      <c r="F3" s="3"/>
      <c r="G3" s="3"/>
      <c r="H3" s="3"/>
      <c r="I3" s="3"/>
    </row>
    <row r="4" spans="2:2">
      <c r="B4" t="s">
        <v>2</v>
      </c>
    </row>
    <row r="6" ht="13.5" spans="2:9">
      <c r="B6" s="3" t="s">
        <v>3</v>
      </c>
      <c r="C6" s="3"/>
      <c r="D6" s="3"/>
      <c r="E6" s="3"/>
      <c r="F6" s="3"/>
      <c r="G6" s="3"/>
      <c r="H6" s="3"/>
      <c r="I6" s="3"/>
    </row>
    <row r="7" spans="2:2">
      <c r="B7" s="75" t="s">
        <v>4</v>
      </c>
    </row>
    <row r="9" ht="13.5" spans="2:9">
      <c r="B9" s="3" t="s">
        <v>5</v>
      </c>
      <c r="C9" s="3"/>
      <c r="D9" s="3"/>
      <c r="E9" s="3"/>
      <c r="F9" s="3"/>
      <c r="G9" s="3"/>
      <c r="H9" s="3"/>
      <c r="I9" s="3"/>
    </row>
    <row r="11" spans="2:2">
      <c r="B11" t="s">
        <v>6</v>
      </c>
    </row>
    <row r="13" spans="3:3">
      <c r="C13" t="s">
        <v>7</v>
      </c>
    </row>
    <row r="14" spans="3:5">
      <c r="C14" s="12" t="s">
        <v>8</v>
      </c>
      <c r="D14" s="12" t="s">
        <v>9</v>
      </c>
      <c r="E14" s="12" t="s">
        <v>10</v>
      </c>
    </row>
    <row r="15" spans="3:6">
      <c r="C15" s="69">
        <v>29221</v>
      </c>
      <c r="D15" s="69">
        <v>39269</v>
      </c>
      <c r="E15" s="70">
        <f>(D15-C15)/365.25</f>
        <v>27.5099247091034</v>
      </c>
      <c r="F15" s="16"/>
    </row>
    <row r="16" spans="3:5">
      <c r="C16" s="69">
        <v>29622</v>
      </c>
      <c r="D16" s="69">
        <v>39269</v>
      </c>
      <c r="E16" s="70">
        <f>(D16-C16)/365.25</f>
        <v>26.4120465434634</v>
      </c>
    </row>
    <row r="17" spans="3:5">
      <c r="C17" s="69">
        <v>29148</v>
      </c>
      <c r="D17" s="69">
        <v>39269</v>
      </c>
      <c r="E17" s="70">
        <f>(D17-C17)/365.25</f>
        <v>27.709787816564</v>
      </c>
    </row>
    <row r="18" spans="3:5">
      <c r="C18" s="69">
        <v>29891</v>
      </c>
      <c r="D18" s="69">
        <v>39269</v>
      </c>
      <c r="E18" s="70">
        <f>(D18-C18)/365.25</f>
        <v>25.6755646817248</v>
      </c>
    </row>
    <row r="19" spans="3:5">
      <c r="C19" s="71"/>
      <c r="D19" s="71"/>
      <c r="E19" s="72"/>
    </row>
    <row r="21" spans="2:2">
      <c r="B21" t="s">
        <v>11</v>
      </c>
    </row>
    <row r="22" spans="2:2">
      <c r="B22" t="s">
        <v>12</v>
      </c>
    </row>
    <row r="23" spans="3:3">
      <c r="C23" t="s">
        <v>13</v>
      </c>
    </row>
    <row r="24" spans="3:5">
      <c r="C24" s="12" t="s">
        <v>8</v>
      </c>
      <c r="D24" s="12" t="s">
        <v>14</v>
      </c>
      <c r="E24" s="12" t="s">
        <v>10</v>
      </c>
    </row>
    <row r="25" spans="3:6">
      <c r="C25" s="69">
        <v>29221</v>
      </c>
      <c r="D25" s="69">
        <v>39269</v>
      </c>
      <c r="E25" s="73">
        <f>(D25-C25)/365.25</f>
        <v>27.5099247091034</v>
      </c>
      <c r="F25" s="16"/>
    </row>
    <row r="26" spans="3:5">
      <c r="C26" s="69">
        <v>29622</v>
      </c>
      <c r="D26" s="69">
        <v>39269</v>
      </c>
      <c r="E26" s="73">
        <f>(D26-C26)/365.25</f>
        <v>26.4120465434634</v>
      </c>
    </row>
    <row r="27" spans="3:5">
      <c r="C27" s="69">
        <v>29148</v>
      </c>
      <c r="D27" s="69">
        <v>39269</v>
      </c>
      <c r="E27" s="73">
        <f>(D27-C27)/365.25</f>
        <v>27.709787816564</v>
      </c>
    </row>
    <row r="28" spans="3:5">
      <c r="C28" s="69">
        <v>29646</v>
      </c>
      <c r="D28" s="69">
        <v>39269</v>
      </c>
      <c r="E28" s="73">
        <f>(D28-C28)/365.25</f>
        <v>26.3463381245722</v>
      </c>
    </row>
    <row r="30" spans="2:2">
      <c r="B30" t="s">
        <v>15</v>
      </c>
    </row>
    <row r="33" spans="3:3">
      <c r="C33" t="s">
        <v>16</v>
      </c>
    </row>
    <row r="34" spans="3:5">
      <c r="C34" s="12" t="s">
        <v>8</v>
      </c>
      <c r="D34" s="12" t="s">
        <v>14</v>
      </c>
      <c r="E34" s="12" t="s">
        <v>10</v>
      </c>
    </row>
    <row r="35" spans="3:6">
      <c r="C35" s="69">
        <v>29221</v>
      </c>
      <c r="D35" s="69">
        <v>39269</v>
      </c>
      <c r="E35" s="74">
        <f>INT((D35-C35)/365.25)</f>
        <v>27</v>
      </c>
      <c r="F35" s="16"/>
    </row>
    <row r="36" spans="3:6">
      <c r="C36" s="69">
        <v>29622</v>
      </c>
      <c r="D36" s="69">
        <v>39269</v>
      </c>
      <c r="E36" s="74">
        <f>INT((D36-C36)/365.25)</f>
        <v>26</v>
      </c>
      <c r="F36" t="s">
        <v>17</v>
      </c>
    </row>
    <row r="37" spans="3:5">
      <c r="C37" s="69">
        <v>29148</v>
      </c>
      <c r="D37" s="69">
        <v>39269</v>
      </c>
      <c r="E37" s="74">
        <f>INT((D37-C37)/365.25)</f>
        <v>27</v>
      </c>
    </row>
    <row r="38" spans="3:5">
      <c r="C38" s="69">
        <v>29646</v>
      </c>
      <c r="D38" s="69">
        <v>39269</v>
      </c>
      <c r="E38" s="74">
        <f>INT((D38-C38)/365.25)</f>
        <v>26</v>
      </c>
    </row>
    <row r="41" ht="13.5" spans="2:9">
      <c r="B41" s="3"/>
      <c r="C41" s="3"/>
      <c r="D41" s="3"/>
      <c r="E41" s="3"/>
      <c r="F41" s="3"/>
      <c r="G41" s="3"/>
      <c r="H41" s="3"/>
      <c r="I41" s="3"/>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2"/>
  <sheetViews>
    <sheetView showGridLines="0" workbookViewId="0">
      <selection activeCell="A1" sqref="A1"/>
    </sheetView>
  </sheetViews>
  <sheetFormatPr defaultColWidth="9" defaultRowHeight="12.75"/>
  <cols>
    <col min="3" max="3" width="12.7142857142857" customWidth="1"/>
    <col min="4" max="4" width="17.7142857142857" customWidth="1"/>
  </cols>
  <sheetData>
    <row r="1" ht="18.75" spans="1:9">
      <c r="A1" s="2" t="s">
        <v>161</v>
      </c>
      <c r="B1" s="2"/>
      <c r="C1" s="2"/>
      <c r="D1" s="2"/>
      <c r="E1" s="2"/>
      <c r="F1" s="35"/>
      <c r="G1" s="2"/>
      <c r="H1" s="2"/>
      <c r="I1" s="2"/>
    </row>
    <row r="2" ht="13.5"/>
    <row r="3" ht="13.5" spans="2:8">
      <c r="B3" s="3" t="s">
        <v>1</v>
      </c>
      <c r="C3" s="3"/>
      <c r="D3" s="3"/>
      <c r="E3" s="3"/>
      <c r="F3" s="3"/>
      <c r="G3" s="3"/>
      <c r="H3" s="3"/>
    </row>
    <row r="4" spans="2:2">
      <c r="B4" t="s">
        <v>162</v>
      </c>
    </row>
    <row r="5" spans="2:2">
      <c r="B5" t="s">
        <v>163</v>
      </c>
    </row>
    <row r="6" spans="2:2">
      <c r="B6" t="s">
        <v>164</v>
      </c>
    </row>
    <row r="7" spans="2:2">
      <c r="B7" t="s">
        <v>165</v>
      </c>
    </row>
    <row r="9" ht="13.5" spans="2:8">
      <c r="B9" s="3" t="s">
        <v>3</v>
      </c>
      <c r="C9" s="3"/>
      <c r="D9" s="3"/>
      <c r="E9" s="3"/>
      <c r="F9" s="3"/>
      <c r="G9" s="3"/>
      <c r="H9" s="3"/>
    </row>
    <row r="10" spans="2:2">
      <c r="B10" s="75" t="s">
        <v>166</v>
      </c>
    </row>
    <row r="12" ht="13.5" spans="2:9">
      <c r="B12" s="3" t="s">
        <v>5</v>
      </c>
      <c r="C12" s="3"/>
      <c r="D12" s="3"/>
      <c r="E12" s="3"/>
      <c r="F12" s="3"/>
      <c r="G12" s="3"/>
      <c r="H12" s="3"/>
      <c r="I12" s="3"/>
    </row>
    <row r="13" spans="2:2">
      <c r="B13" t="s">
        <v>167</v>
      </c>
    </row>
    <row r="16" spans="3:4">
      <c r="C16" s="36" t="s">
        <v>168</v>
      </c>
      <c r="D16" s="36" t="s">
        <v>169</v>
      </c>
    </row>
    <row r="17" spans="3:5">
      <c r="C17" s="7">
        <v>2901105</v>
      </c>
      <c r="D17" s="15" t="str">
        <f>MID(C17,4,1)</f>
        <v>1</v>
      </c>
      <c r="E17" s="16"/>
    </row>
    <row r="18" spans="3:4">
      <c r="C18" s="7">
        <v>4351006</v>
      </c>
      <c r="D18" s="15" t="str">
        <f t="shared" ref="D18:D22" si="0">MID(C18,4,1)</f>
        <v>1</v>
      </c>
    </row>
    <row r="19" spans="3:4">
      <c r="C19" s="7">
        <v>2214001</v>
      </c>
      <c r="D19" s="15" t="str">
        <f t="shared" si="0"/>
        <v>4</v>
      </c>
    </row>
    <row r="20" spans="3:4">
      <c r="C20" s="7">
        <v>5542075</v>
      </c>
      <c r="D20" s="15" t="str">
        <f t="shared" si="0"/>
        <v>2</v>
      </c>
    </row>
    <row r="21" spans="3:4">
      <c r="C21" s="7">
        <v>4431443</v>
      </c>
      <c r="D21" s="15" t="str">
        <f t="shared" si="0"/>
        <v>1</v>
      </c>
    </row>
    <row r="22" spans="3:4">
      <c r="C22" s="7">
        <v>1113543</v>
      </c>
      <c r="D22" s="15" t="str">
        <f t="shared" si="0"/>
        <v>3</v>
      </c>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16"/>
  <sheetViews>
    <sheetView showGridLines="0" workbookViewId="0">
      <selection activeCell="A1" sqref="A1"/>
    </sheetView>
  </sheetViews>
  <sheetFormatPr defaultColWidth="9" defaultRowHeight="12.75" outlineLevelCol="5"/>
  <cols>
    <col min="1" max="1" width="10.5714285714286" customWidth="1"/>
    <col min="2" max="2" width="20.2857142857143" customWidth="1"/>
    <col min="3" max="5" width="21.2857142857143" style="31" customWidth="1"/>
    <col min="6" max="6" width="4" customWidth="1"/>
  </cols>
  <sheetData>
    <row r="1" ht="18.75" spans="2:6">
      <c r="B1" s="2"/>
      <c r="C1" s="34" t="s">
        <v>170</v>
      </c>
      <c r="D1" s="34" t="s">
        <v>171</v>
      </c>
      <c r="E1" s="34" t="s">
        <v>172</v>
      </c>
      <c r="F1" s="35"/>
    </row>
    <row r="2" ht="13.5"/>
    <row r="3" ht="13.5" spans="2:6">
      <c r="B3" s="3" t="s">
        <v>1</v>
      </c>
      <c r="C3" s="32"/>
      <c r="D3" s="32"/>
      <c r="E3" s="32"/>
      <c r="F3" s="3"/>
    </row>
    <row r="4" spans="2:2">
      <c r="B4" t="s">
        <v>173</v>
      </c>
    </row>
    <row r="6" ht="13.5" spans="2:6">
      <c r="B6" s="3" t="s">
        <v>3</v>
      </c>
      <c r="C6" s="32"/>
      <c r="D6" s="32"/>
      <c r="E6" s="32"/>
      <c r="F6" s="3"/>
    </row>
    <row r="7" spans="2:2">
      <c r="B7" s="75" t="s">
        <v>174</v>
      </c>
    </row>
    <row r="8" spans="2:2">
      <c r="B8" s="75" t="s">
        <v>175</v>
      </c>
    </row>
    <row r="9" spans="2:2">
      <c r="B9" s="75" t="s">
        <v>176</v>
      </c>
    </row>
    <row r="11" ht="13.5" spans="2:6">
      <c r="B11" s="3" t="s">
        <v>5</v>
      </c>
      <c r="C11" s="32"/>
      <c r="D11" s="32"/>
      <c r="E11" s="32"/>
      <c r="F11" s="3"/>
    </row>
    <row r="13" spans="2:5">
      <c r="B13" s="36" t="s">
        <v>95</v>
      </c>
      <c r="C13" s="36" t="s">
        <v>177</v>
      </c>
      <c r="D13" s="36" t="s">
        <v>178</v>
      </c>
      <c r="E13" s="36" t="s">
        <v>179</v>
      </c>
    </row>
    <row r="14" spans="2:5">
      <c r="B14" s="7" t="s">
        <v>180</v>
      </c>
      <c r="C14" s="15" t="str">
        <f>UPPER(B14)</f>
        <v>MIKE'S COFFEE</v>
      </c>
      <c r="D14" s="15" t="str">
        <f>LOWER(B14)</f>
        <v>mike's coffee</v>
      </c>
      <c r="E14" s="15" t="str">
        <f>PROPER(B14)</f>
        <v>Mike'S Coffee</v>
      </c>
    </row>
    <row r="16" spans="3:5">
      <c r="C16" s="37"/>
      <c r="D16" s="37"/>
      <c r="E16" s="37"/>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showGridLines="0" workbookViewId="0">
      <selection activeCell="A1" sqref="A1"/>
    </sheetView>
  </sheetViews>
  <sheetFormatPr defaultColWidth="9.28571428571429" defaultRowHeight="12.75" outlineLevelCol="6"/>
  <cols>
    <col min="1" max="1" width="8.14285714285714" customWidth="1"/>
    <col min="2" max="2" width="11.4285714285714" customWidth="1"/>
    <col min="3" max="3" width="16" customWidth="1"/>
    <col min="4" max="4" width="12.2857142857143" customWidth="1"/>
    <col min="5" max="5" width="10.4285714285714" customWidth="1"/>
  </cols>
  <sheetData>
    <row r="1" ht="18.75" spans="1:7">
      <c r="A1" s="2" t="s">
        <v>181</v>
      </c>
      <c r="B1" s="2"/>
      <c r="C1" s="2"/>
      <c r="D1" s="2"/>
      <c r="E1" s="2"/>
      <c r="F1" s="2"/>
      <c r="G1" s="2"/>
    </row>
    <row r="2" ht="13.5"/>
    <row r="3" ht="13.5" spans="2:7">
      <c r="B3" s="3" t="s">
        <v>1</v>
      </c>
      <c r="C3" s="3"/>
      <c r="D3" s="3"/>
      <c r="E3" s="3"/>
      <c r="F3" s="3"/>
      <c r="G3" s="3"/>
    </row>
    <row r="4" spans="2:2">
      <c r="B4" t="s">
        <v>182</v>
      </c>
    </row>
    <row r="5" spans="2:2">
      <c r="B5" t="s">
        <v>183</v>
      </c>
    </row>
    <row r="6" spans="2:2">
      <c r="B6" t="s">
        <v>184</v>
      </c>
    </row>
    <row r="8" ht="13.5" spans="2:7">
      <c r="B8" s="3" t="s">
        <v>3</v>
      </c>
      <c r="C8" s="3"/>
      <c r="D8" s="3"/>
      <c r="E8" s="3"/>
      <c r="F8" s="3"/>
      <c r="G8" s="3"/>
    </row>
    <row r="9" spans="2:2">
      <c r="B9" s="75" t="s">
        <v>185</v>
      </c>
    </row>
    <row r="11" spans="3:5">
      <c r="C11" s="31"/>
      <c r="D11" s="31"/>
      <c r="E11" s="31"/>
    </row>
    <row r="12" ht="13.5" spans="2:7">
      <c r="B12" s="3" t="s">
        <v>5</v>
      </c>
      <c r="C12" s="32"/>
      <c r="D12" s="32"/>
      <c r="E12" s="32"/>
      <c r="F12" s="3"/>
      <c r="G12" s="3"/>
    </row>
    <row r="14" spans="3:4">
      <c r="C14" s="23" t="s">
        <v>186</v>
      </c>
      <c r="D14" s="23" t="s">
        <v>187</v>
      </c>
    </row>
    <row r="15" spans="3:5">
      <c r="C15" s="33" t="s">
        <v>188</v>
      </c>
      <c r="D15" s="15" t="str">
        <f>TRIM(C15)</f>
        <v>ABCD</v>
      </c>
      <c r="E15" s="16"/>
    </row>
    <row r="16" spans="3:5">
      <c r="C16" s="33" t="s">
        <v>189</v>
      </c>
      <c r="D16" s="15" t="str">
        <f>TRIM(C16)</f>
        <v>A B C D</v>
      </c>
      <c r="E16" s="16"/>
    </row>
    <row r="17" spans="3:5">
      <c r="C17" s="33" t="s">
        <v>190</v>
      </c>
      <c r="D17" s="15" t="str">
        <f>TRIM(C17)</f>
        <v>Alan Jones</v>
      </c>
      <c r="E17" s="16"/>
    </row>
    <row r="18" spans="3:5">
      <c r="C18" s="33" t="s">
        <v>191</v>
      </c>
      <c r="D18" s="15" t="str">
        <f>TRIM(C18)</f>
        <v>ABCD</v>
      </c>
      <c r="E18" s="16"/>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
  <sheetViews>
    <sheetView showGridLines="0" workbookViewId="0">
      <selection activeCell="A1" sqref="A1"/>
    </sheetView>
  </sheetViews>
  <sheetFormatPr defaultColWidth="9" defaultRowHeight="12.75"/>
  <cols>
    <col min="4" max="5" width="9.57142857142857" customWidth="1"/>
  </cols>
  <sheetData>
    <row r="1" ht="18.75" spans="1:10">
      <c r="A1" s="2" t="s">
        <v>59</v>
      </c>
      <c r="B1" s="2"/>
      <c r="C1" s="2"/>
      <c r="D1" s="2"/>
      <c r="E1" s="2"/>
      <c r="F1" s="2"/>
      <c r="G1" s="2"/>
      <c r="H1" s="2"/>
      <c r="I1" s="2"/>
      <c r="J1" s="2"/>
    </row>
    <row r="2" ht="18.75" spans="1:10">
      <c r="A2" s="29"/>
      <c r="B2" s="29"/>
      <c r="C2" s="29"/>
      <c r="D2" s="29"/>
      <c r="E2" s="29"/>
      <c r="F2" s="29"/>
      <c r="G2" s="29"/>
      <c r="H2" s="29"/>
      <c r="I2" s="29"/>
      <c r="J2" s="29"/>
    </row>
    <row r="3" ht="13.5" spans="2:10">
      <c r="B3" s="3" t="s">
        <v>1</v>
      </c>
      <c r="C3" s="3"/>
      <c r="D3" s="3"/>
      <c r="E3" s="3"/>
      <c r="F3" s="3"/>
      <c r="G3" s="3"/>
      <c r="H3" s="3"/>
      <c r="I3" s="3"/>
      <c r="J3" s="3"/>
    </row>
    <row r="4" spans="2:2">
      <c r="B4" t="s">
        <v>192</v>
      </c>
    </row>
    <row r="5" spans="2:2">
      <c r="B5" t="s">
        <v>193</v>
      </c>
    </row>
    <row r="7" ht="13.5" spans="2:10">
      <c r="B7" s="3" t="s">
        <v>3</v>
      </c>
      <c r="C7" s="3"/>
      <c r="D7" s="3"/>
      <c r="E7" s="3"/>
      <c r="F7" s="3"/>
      <c r="G7" s="3"/>
      <c r="H7" s="3"/>
      <c r="I7" s="3"/>
      <c r="J7" s="3"/>
    </row>
    <row r="8" spans="2:2">
      <c r="B8" s="75" t="s">
        <v>194</v>
      </c>
    </row>
    <row r="10" ht="13.5" spans="2:10">
      <c r="B10" s="3" t="s">
        <v>5</v>
      </c>
      <c r="C10" s="3"/>
      <c r="D10" s="3"/>
      <c r="E10" s="3"/>
      <c r="F10" s="3"/>
      <c r="G10" s="3"/>
      <c r="H10" s="3"/>
      <c r="I10" s="3"/>
      <c r="J10" s="3"/>
    </row>
    <row r="12" spans="3:6">
      <c r="C12" s="12" t="s">
        <v>195</v>
      </c>
      <c r="D12" s="12" t="s">
        <v>196</v>
      </c>
      <c r="E12" s="12" t="s">
        <v>197</v>
      </c>
      <c r="F12" s="12" t="s">
        <v>198</v>
      </c>
    </row>
    <row r="13" spans="3:6">
      <c r="C13" s="12" t="s">
        <v>199</v>
      </c>
      <c r="D13" s="30">
        <v>1000</v>
      </c>
      <c r="E13" s="30"/>
      <c r="F13" s="30"/>
    </row>
    <row r="14" spans="3:6">
      <c r="C14" s="12" t="s">
        <v>200</v>
      </c>
      <c r="D14" s="30"/>
      <c r="E14" s="30">
        <v>5000</v>
      </c>
      <c r="F14" s="30"/>
    </row>
    <row r="15" spans="3:6">
      <c r="C15" s="12" t="s">
        <v>201</v>
      </c>
      <c r="D15" s="30">
        <v>2000</v>
      </c>
      <c r="E15" s="30">
        <v>1000</v>
      </c>
      <c r="F15" s="30"/>
    </row>
    <row r="16" spans="3:6">
      <c r="C16" s="12" t="s">
        <v>202</v>
      </c>
      <c r="D16" s="30">
        <v>1000</v>
      </c>
      <c r="E16" s="30"/>
      <c r="F16" s="30"/>
    </row>
    <row r="17" spans="3:6">
      <c r="C17" s="12" t="s">
        <v>203</v>
      </c>
      <c r="D17" s="15">
        <f>COUNT(D13:D16)</f>
        <v>3</v>
      </c>
      <c r="E17" s="15">
        <f>COUNT(E13:E16)</f>
        <v>2</v>
      </c>
      <c r="F17" s="15">
        <f>COUNT(F13:F16)</f>
        <v>0</v>
      </c>
    </row>
    <row r="18" spans="4:4">
      <c r="D18" s="27"/>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
  <sheetViews>
    <sheetView workbookViewId="0">
      <selection activeCell="A1" sqref="A1"/>
    </sheetView>
  </sheetViews>
  <sheetFormatPr defaultColWidth="9" defaultRowHeight="12.75"/>
  <sheetData>
    <row r="1" ht="18.75" spans="1:10">
      <c r="A1" s="2" t="s">
        <v>204</v>
      </c>
      <c r="B1" s="2"/>
      <c r="C1" s="2"/>
      <c r="D1" s="2"/>
      <c r="E1" s="2"/>
      <c r="F1" s="2"/>
      <c r="G1" s="2"/>
      <c r="H1" s="2"/>
      <c r="I1" s="2"/>
      <c r="J1" s="2"/>
    </row>
    <row r="2" ht="13.5"/>
    <row r="3" ht="13.5" spans="2:10">
      <c r="B3" s="3" t="s">
        <v>1</v>
      </c>
      <c r="C3" s="3"/>
      <c r="D3" s="3"/>
      <c r="E3" s="3"/>
      <c r="F3" s="3"/>
      <c r="G3" s="3"/>
      <c r="H3" s="3"/>
      <c r="I3" s="3"/>
      <c r="J3" s="3"/>
    </row>
    <row r="4" spans="2:2">
      <c r="B4" t="s">
        <v>205</v>
      </c>
    </row>
    <row r="5" spans="2:2">
      <c r="B5" t="s">
        <v>206</v>
      </c>
    </row>
    <row r="7" ht="13.5" spans="2:10">
      <c r="B7" s="3" t="s">
        <v>3</v>
      </c>
      <c r="C7" s="3"/>
      <c r="D7" s="3"/>
      <c r="E7" s="3"/>
      <c r="F7" s="3"/>
      <c r="G7" s="3"/>
      <c r="H7" s="3"/>
      <c r="I7" s="3"/>
      <c r="J7" s="3"/>
    </row>
    <row r="8" spans="2:2">
      <c r="B8" s="75" t="s">
        <v>207</v>
      </c>
    </row>
    <row r="10" ht="13.5" spans="2:10">
      <c r="B10" s="3" t="s">
        <v>5</v>
      </c>
      <c r="C10" s="3"/>
      <c r="D10" s="3"/>
      <c r="E10" s="3"/>
      <c r="F10" s="3"/>
      <c r="G10" s="3"/>
      <c r="H10" s="3"/>
      <c r="I10" s="3"/>
      <c r="J10" s="3"/>
    </row>
    <row r="12" spans="2:2">
      <c r="B12" t="s">
        <v>208</v>
      </c>
    </row>
    <row r="14" ht="51" customHeight="1" spans="4:10">
      <c r="D14" s="22" t="s">
        <v>209</v>
      </c>
      <c r="E14" s="22" t="s">
        <v>210</v>
      </c>
      <c r="F14" s="22" t="s">
        <v>211</v>
      </c>
      <c r="G14" s="22" t="s">
        <v>212</v>
      </c>
      <c r="I14" s="28" t="s">
        <v>213</v>
      </c>
      <c r="J14" s="28"/>
    </row>
    <row r="15" spans="3:10">
      <c r="C15" s="23" t="s">
        <v>214</v>
      </c>
      <c r="D15" s="7" t="s">
        <v>215</v>
      </c>
      <c r="E15" s="7"/>
      <c r="F15" s="7">
        <v>1</v>
      </c>
      <c r="G15" s="7"/>
      <c r="I15" s="15">
        <f>COUNTA(D15:G15)</f>
        <v>2</v>
      </c>
      <c r="J15" s="15"/>
    </row>
    <row r="16" spans="3:10">
      <c r="C16" s="23" t="s">
        <v>122</v>
      </c>
      <c r="D16" s="7">
        <v>2</v>
      </c>
      <c r="E16" s="7">
        <v>1</v>
      </c>
      <c r="F16" s="7">
        <v>3</v>
      </c>
      <c r="G16" s="7"/>
      <c r="I16" s="15">
        <f>COUNTA(D16:G16)</f>
        <v>3</v>
      </c>
      <c r="J16" s="15"/>
    </row>
    <row r="17" spans="3:10">
      <c r="C17" s="23" t="s">
        <v>125</v>
      </c>
      <c r="D17" s="7"/>
      <c r="E17" s="7">
        <v>1</v>
      </c>
      <c r="F17" s="7">
        <v>1</v>
      </c>
      <c r="G17" s="7">
        <v>1</v>
      </c>
      <c r="I17" s="15">
        <f>COUNTA(D17:G17)</f>
        <v>3</v>
      </c>
      <c r="J17" s="15"/>
    </row>
    <row r="18" spans="3:10">
      <c r="C18" s="23" t="s">
        <v>126</v>
      </c>
      <c r="D18" s="7" t="s">
        <v>215</v>
      </c>
      <c r="E18" s="7"/>
      <c r="F18" s="7" t="s">
        <v>215</v>
      </c>
      <c r="G18" s="7"/>
      <c r="I18" s="15">
        <f>COUNTA(D18:G18)</f>
        <v>2</v>
      </c>
      <c r="J18" s="15"/>
    </row>
    <row r="19" spans="3:10">
      <c r="C19" s="23" t="s">
        <v>216</v>
      </c>
      <c r="D19" s="7">
        <v>1</v>
      </c>
      <c r="E19" s="7">
        <v>3</v>
      </c>
      <c r="F19" s="7">
        <v>2</v>
      </c>
      <c r="G19" s="7" t="s">
        <v>215</v>
      </c>
      <c r="I19" s="15">
        <f>COUNTA(D19:G19)</f>
        <v>4</v>
      </c>
      <c r="J19" s="15"/>
    </row>
    <row r="20" spans="9:9">
      <c r="I20" s="16"/>
    </row>
    <row r="21" spans="4:7">
      <c r="D21" s="24" t="s">
        <v>217</v>
      </c>
      <c r="E21" s="25"/>
      <c r="F21" s="25"/>
      <c r="G21" s="26"/>
    </row>
    <row r="22" spans="4:7">
      <c r="D22" s="12" t="s">
        <v>218</v>
      </c>
      <c r="E22" s="12" t="s">
        <v>210</v>
      </c>
      <c r="F22" s="12" t="s">
        <v>211</v>
      </c>
      <c r="G22" s="12" t="s">
        <v>212</v>
      </c>
    </row>
    <row r="23" spans="4:7">
      <c r="D23" s="15">
        <f>COUNTA(D15:D19)</f>
        <v>4</v>
      </c>
      <c r="E23" s="15">
        <f>COUNTA(E15:E19)</f>
        <v>3</v>
      </c>
      <c r="F23" s="15">
        <f>COUNTA(F15:F19)</f>
        <v>5</v>
      </c>
      <c r="G23" s="15">
        <f>COUNTA(G15:G19)</f>
        <v>2</v>
      </c>
    </row>
    <row r="24" spans="4:4">
      <c r="D24" s="27"/>
    </row>
  </sheetData>
  <mergeCells count="6">
    <mergeCell ref="I14:J14"/>
    <mergeCell ref="I15:J15"/>
    <mergeCell ref="I16:J16"/>
    <mergeCell ref="I17:J17"/>
    <mergeCell ref="I18:J18"/>
    <mergeCell ref="I19:J19"/>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
  <sheetViews>
    <sheetView showGridLines="0" workbookViewId="0">
      <selection activeCell="A1" sqref="A1"/>
    </sheetView>
  </sheetViews>
  <sheetFormatPr defaultColWidth="9" defaultRowHeight="12.75" outlineLevelCol="7"/>
  <cols>
    <col min="1" max="7" width="12.2857142857143" customWidth="1"/>
    <col min="8" max="8" width="21" customWidth="1"/>
    <col min="9" max="9" width="12.2857142857143" customWidth="1"/>
  </cols>
  <sheetData>
    <row r="1" ht="18.75" spans="1:8">
      <c r="A1" s="2" t="s">
        <v>219</v>
      </c>
      <c r="B1" s="2"/>
      <c r="C1" s="2"/>
      <c r="D1" s="2"/>
      <c r="E1" s="2"/>
      <c r="F1" s="2"/>
      <c r="G1" s="2"/>
      <c r="H1" s="2"/>
    </row>
    <row r="2" ht="13.5"/>
    <row r="3" ht="13.5" spans="2:8">
      <c r="B3" s="3" t="s">
        <v>1</v>
      </c>
      <c r="C3" s="3"/>
      <c r="D3" s="3"/>
      <c r="E3" s="3"/>
      <c r="F3" s="3"/>
      <c r="G3" s="3"/>
      <c r="H3" s="3"/>
    </row>
    <row r="4" spans="2:2">
      <c r="B4" t="s">
        <v>220</v>
      </c>
    </row>
    <row r="6" ht="13.5" spans="2:8">
      <c r="B6" s="3" t="s">
        <v>3</v>
      </c>
      <c r="C6" s="3"/>
      <c r="D6" s="3"/>
      <c r="E6" s="3"/>
      <c r="F6" s="3"/>
      <c r="G6" s="3"/>
      <c r="H6" s="3"/>
    </row>
    <row r="7" spans="2:2">
      <c r="B7" s="75" t="s">
        <v>221</v>
      </c>
    </row>
    <row r="9" ht="13.5" spans="2:8">
      <c r="B9" s="3" t="s">
        <v>5</v>
      </c>
      <c r="C9" s="3"/>
      <c r="D9" s="3"/>
      <c r="E9" s="3"/>
      <c r="F9" s="3"/>
      <c r="G9" s="3"/>
      <c r="H9" s="3"/>
    </row>
    <row r="11" spans="3:8">
      <c r="C11" s="12" t="s">
        <v>222</v>
      </c>
      <c r="D11" s="12" t="s">
        <v>223</v>
      </c>
      <c r="E11" s="12" t="s">
        <v>224</v>
      </c>
      <c r="F11" s="12" t="s">
        <v>225</v>
      </c>
      <c r="H11" s="12" t="s">
        <v>226</v>
      </c>
    </row>
    <row r="12" spans="2:8">
      <c r="B12" s="12" t="s">
        <v>227</v>
      </c>
      <c r="C12" s="7" t="s">
        <v>228</v>
      </c>
      <c r="D12" s="7" t="s">
        <v>229</v>
      </c>
      <c r="E12" s="7"/>
      <c r="F12" s="7"/>
      <c r="H12" s="15">
        <f>COUNTBLANK(C12:F12)</f>
        <v>2</v>
      </c>
    </row>
    <row r="13" spans="2:8">
      <c r="B13" s="12" t="s">
        <v>230</v>
      </c>
      <c r="C13" s="7"/>
      <c r="D13" s="7" t="s">
        <v>228</v>
      </c>
      <c r="E13" s="7" t="s">
        <v>228</v>
      </c>
      <c r="F13" s="7" t="s">
        <v>229</v>
      </c>
      <c r="H13" s="15">
        <f t="shared" ref="H13:H21" si="0">COUNTBLANK(C13:F13)</f>
        <v>1</v>
      </c>
    </row>
    <row r="14" spans="2:8">
      <c r="B14" s="12" t="s">
        <v>231</v>
      </c>
      <c r="C14" s="7"/>
      <c r="D14" s="7"/>
      <c r="E14" s="7"/>
      <c r="F14" s="7"/>
      <c r="H14" s="15">
        <f t="shared" si="0"/>
        <v>4</v>
      </c>
    </row>
    <row r="15" spans="2:8">
      <c r="B15" s="12" t="s">
        <v>232</v>
      </c>
      <c r="C15" s="7" t="s">
        <v>229</v>
      </c>
      <c r="D15" s="7"/>
      <c r="E15" s="7" t="s">
        <v>229</v>
      </c>
      <c r="F15" s="7" t="s">
        <v>229</v>
      </c>
      <c r="H15" s="15">
        <f t="shared" si="0"/>
        <v>1</v>
      </c>
    </row>
    <row r="16" spans="2:8">
      <c r="B16" s="12" t="s">
        <v>233</v>
      </c>
      <c r="C16" s="7" t="s">
        <v>228</v>
      </c>
      <c r="D16" s="7"/>
      <c r="E16" s="7" t="s">
        <v>228</v>
      </c>
      <c r="F16" s="7"/>
      <c r="H16" s="15">
        <f t="shared" si="0"/>
        <v>2</v>
      </c>
    </row>
    <row r="17" spans="2:8">
      <c r="B17" s="12" t="s">
        <v>234</v>
      </c>
      <c r="C17" s="7" t="s">
        <v>228</v>
      </c>
      <c r="D17" s="7" t="s">
        <v>228</v>
      </c>
      <c r="E17" s="7" t="s">
        <v>228</v>
      </c>
      <c r="F17" s="7" t="s">
        <v>229</v>
      </c>
      <c r="H17" s="15">
        <f t="shared" si="0"/>
        <v>0</v>
      </c>
    </row>
    <row r="18" spans="2:8">
      <c r="B18" s="12" t="s">
        <v>235</v>
      </c>
      <c r="C18" s="7"/>
      <c r="D18" s="7" t="s">
        <v>229</v>
      </c>
      <c r="E18" s="7" t="s">
        <v>228</v>
      </c>
      <c r="F18" s="7"/>
      <c r="H18" s="15">
        <f t="shared" si="0"/>
        <v>2</v>
      </c>
    </row>
    <row r="19" spans="2:8">
      <c r="B19" s="12" t="s">
        <v>236</v>
      </c>
      <c r="C19" s="7" t="s">
        <v>229</v>
      </c>
      <c r="D19" s="7" t="s">
        <v>229</v>
      </c>
      <c r="E19" s="7" t="s">
        <v>228</v>
      </c>
      <c r="F19" s="7" t="s">
        <v>228</v>
      </c>
      <c r="H19" s="15">
        <f t="shared" si="0"/>
        <v>0</v>
      </c>
    </row>
    <row r="20" spans="2:8">
      <c r="B20" s="12" t="s">
        <v>237</v>
      </c>
      <c r="C20" s="7"/>
      <c r="D20" s="7"/>
      <c r="E20" s="7" t="s">
        <v>228</v>
      </c>
      <c r="F20" s="7"/>
      <c r="H20" s="15">
        <f t="shared" si="0"/>
        <v>3</v>
      </c>
    </row>
    <row r="21" spans="2:8">
      <c r="B21" s="12" t="s">
        <v>238</v>
      </c>
      <c r="C21" s="7" t="s">
        <v>228</v>
      </c>
      <c r="D21" s="7" t="s">
        <v>229</v>
      </c>
      <c r="E21" s="7"/>
      <c r="F21" s="7" t="s">
        <v>228</v>
      </c>
      <c r="H21" s="15">
        <f t="shared" si="0"/>
        <v>1</v>
      </c>
    </row>
    <row r="23" spans="3:6">
      <c r="C23" s="20" t="s">
        <v>239</v>
      </c>
      <c r="D23" s="21"/>
      <c r="E23" s="15">
        <f>COUNTBLANK(C12:F21)</f>
        <v>16</v>
      </c>
      <c r="F23" s="16"/>
    </row>
  </sheetData>
  <mergeCells count="1">
    <mergeCell ref="C23:D23"/>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6"/>
  <sheetViews>
    <sheetView showGridLines="0" workbookViewId="0">
      <selection activeCell="A1" sqref="A1"/>
    </sheetView>
  </sheetViews>
  <sheetFormatPr defaultColWidth="9" defaultRowHeight="12.75"/>
  <cols>
    <col min="2" max="4" width="10.1428571428571" customWidth="1"/>
    <col min="5" max="5" width="3.28571428571429" customWidth="1"/>
    <col min="7" max="7" width="35.8571428571429" customWidth="1"/>
  </cols>
  <sheetData>
    <row r="1" ht="18.75" spans="1:7">
      <c r="A1" s="2" t="s">
        <v>240</v>
      </c>
      <c r="B1" s="2"/>
      <c r="C1" s="2"/>
      <c r="D1" s="2"/>
      <c r="E1" s="2"/>
      <c r="F1" s="2"/>
      <c r="G1" s="2"/>
    </row>
    <row r="2" ht="13.5"/>
    <row r="3" ht="13.5" spans="2:7">
      <c r="B3" s="3" t="s">
        <v>1</v>
      </c>
      <c r="C3" s="3"/>
      <c r="D3" s="3"/>
      <c r="E3" s="3"/>
      <c r="F3" s="3"/>
      <c r="G3" s="3"/>
    </row>
    <row r="4" spans="2:2">
      <c r="B4" t="s">
        <v>241</v>
      </c>
    </row>
    <row r="6" ht="13.5" spans="2:7">
      <c r="B6" s="3" t="s">
        <v>3</v>
      </c>
      <c r="C6" s="3"/>
      <c r="D6" s="3"/>
      <c r="E6" s="3"/>
      <c r="F6" s="3"/>
      <c r="G6" s="3"/>
    </row>
    <row r="7" spans="2:2">
      <c r="B7" s="17" t="s">
        <v>242</v>
      </c>
    </row>
    <row r="8" spans="2:2">
      <c r="B8" t="s">
        <v>243</v>
      </c>
    </row>
    <row r="9" spans="2:2">
      <c r="B9" t="s">
        <v>244</v>
      </c>
    </row>
    <row r="10" spans="2:2">
      <c r="B10" t="s">
        <v>245</v>
      </c>
    </row>
    <row r="11" spans="2:2">
      <c r="B11" t="s">
        <v>246</v>
      </c>
    </row>
    <row r="13" ht="13.5" spans="2:10">
      <c r="B13" s="3" t="s">
        <v>5</v>
      </c>
      <c r="C13" s="3"/>
      <c r="D13" s="3"/>
      <c r="E13" s="3"/>
      <c r="F13" s="3"/>
      <c r="G13" s="3"/>
      <c r="J13" t="s">
        <v>17</v>
      </c>
    </row>
    <row r="15" spans="7:7">
      <c r="G15" t="s">
        <v>247</v>
      </c>
    </row>
    <row r="16" spans="2:8">
      <c r="B16" s="18" t="s">
        <v>248</v>
      </c>
      <c r="C16" s="18" t="s">
        <v>249</v>
      </c>
      <c r="D16" s="18" t="s">
        <v>224</v>
      </c>
      <c r="F16" s="15">
        <f>COUNTIF(C17:C36,"Mon")</f>
        <v>4</v>
      </c>
      <c r="G16" s="14" t="s">
        <v>250</v>
      </c>
      <c r="H16" s="19"/>
    </row>
    <row r="17" spans="2:8">
      <c r="B17" s="7" t="s">
        <v>251</v>
      </c>
      <c r="C17" s="7" t="s">
        <v>252</v>
      </c>
      <c r="D17" s="7">
        <v>200</v>
      </c>
      <c r="F17" s="15">
        <f>COUNTIF(C17:C36,"&lt;&gt;Mon")</f>
        <v>16</v>
      </c>
      <c r="G17" s="14" t="s">
        <v>253</v>
      </c>
      <c r="H17" s="19"/>
    </row>
    <row r="18" spans="2:8">
      <c r="B18" s="7" t="s">
        <v>254</v>
      </c>
      <c r="C18" s="7" t="s">
        <v>252</v>
      </c>
      <c r="D18" s="7">
        <v>251</v>
      </c>
      <c r="F18" s="15">
        <f>COUNTIF(B17:B36,"Black")</f>
        <v>5</v>
      </c>
      <c r="G18" s="14" t="s">
        <v>255</v>
      </c>
      <c r="H18" s="19"/>
    </row>
    <row r="19" spans="2:8">
      <c r="B19" s="7" t="s">
        <v>129</v>
      </c>
      <c r="C19" s="7" t="s">
        <v>252</v>
      </c>
      <c r="D19" s="7">
        <v>240</v>
      </c>
      <c r="F19" s="15">
        <f>COUNTIF(D17:D36,"&lt;200")</f>
        <v>6</v>
      </c>
      <c r="G19" s="14" t="s">
        <v>256</v>
      </c>
      <c r="H19" s="19"/>
    </row>
    <row r="20" spans="2:7">
      <c r="B20" s="7" t="s">
        <v>257</v>
      </c>
      <c r="C20" s="7" t="s">
        <v>252</v>
      </c>
      <c r="D20" s="7">
        <v>175</v>
      </c>
      <c r="F20" s="15">
        <f>COUNTIF(D17:D36,"&gt;"&amp;AVERAGE(D13:D30))</f>
        <v>11</v>
      </c>
      <c r="G20" s="14" t="s">
        <v>258</v>
      </c>
    </row>
    <row r="21" spans="2:7">
      <c r="B21" s="7" t="s">
        <v>251</v>
      </c>
      <c r="C21" s="7" t="s">
        <v>259</v>
      </c>
      <c r="D21" s="7">
        <v>255</v>
      </c>
      <c r="F21" s="15">
        <f>COUNTIF(D19:D38,255)</f>
        <v>2</v>
      </c>
      <c r="G21" s="14" t="s">
        <v>260</v>
      </c>
    </row>
    <row r="22" spans="2:4">
      <c r="B22" s="7" t="s">
        <v>254</v>
      </c>
      <c r="C22" s="7" t="s">
        <v>259</v>
      </c>
      <c r="D22" s="7">
        <v>180</v>
      </c>
    </row>
    <row r="23" spans="2:4">
      <c r="B23" s="7" t="s">
        <v>129</v>
      </c>
      <c r="C23" s="7" t="s">
        <v>259</v>
      </c>
      <c r="D23" s="7">
        <v>230</v>
      </c>
    </row>
    <row r="24" spans="2:4">
      <c r="B24" s="7" t="s">
        <v>257</v>
      </c>
      <c r="C24" s="7" t="s">
        <v>259</v>
      </c>
      <c r="D24" s="7">
        <v>195</v>
      </c>
    </row>
    <row r="25" spans="2:4">
      <c r="B25" s="7" t="s">
        <v>251</v>
      </c>
      <c r="C25" s="7" t="s">
        <v>261</v>
      </c>
      <c r="D25" s="7">
        <v>202</v>
      </c>
    </row>
    <row r="26" spans="2:4">
      <c r="B26" s="7" t="s">
        <v>254</v>
      </c>
      <c r="C26" s="7" t="s">
        <v>261</v>
      </c>
      <c r="D26" s="7">
        <v>215</v>
      </c>
    </row>
    <row r="27" spans="2:4">
      <c r="B27" s="7" t="s">
        <v>129</v>
      </c>
      <c r="C27" s="7" t="s">
        <v>261</v>
      </c>
      <c r="D27" s="7">
        <v>176</v>
      </c>
    </row>
    <row r="28" spans="2:4">
      <c r="B28" s="7" t="s">
        <v>257</v>
      </c>
      <c r="C28" s="7" t="s">
        <v>261</v>
      </c>
      <c r="D28" s="7">
        <v>199</v>
      </c>
    </row>
    <row r="29" spans="2:4">
      <c r="B29" s="7" t="s">
        <v>251</v>
      </c>
      <c r="C29" s="7" t="s">
        <v>262</v>
      </c>
      <c r="D29" s="7">
        <v>150</v>
      </c>
    </row>
    <row r="30" spans="2:4">
      <c r="B30" s="7" t="s">
        <v>254</v>
      </c>
      <c r="C30" s="7" t="s">
        <v>262</v>
      </c>
      <c r="D30" s="7">
        <v>200</v>
      </c>
    </row>
    <row r="31" spans="2:4">
      <c r="B31" s="7" t="s">
        <v>129</v>
      </c>
      <c r="C31" s="7" t="s">
        <v>262</v>
      </c>
      <c r="D31" s="7">
        <v>220</v>
      </c>
    </row>
    <row r="32" spans="2:4">
      <c r="B32" s="7" t="s">
        <v>257</v>
      </c>
      <c r="C32" s="7" t="s">
        <v>262</v>
      </c>
      <c r="D32" s="7">
        <v>230</v>
      </c>
    </row>
    <row r="33" spans="2:4">
      <c r="B33" s="7" t="s">
        <v>251</v>
      </c>
      <c r="C33" s="7" t="s">
        <v>263</v>
      </c>
      <c r="D33" s="7">
        <v>240</v>
      </c>
    </row>
    <row r="34" spans="2:4">
      <c r="B34" s="7" t="s">
        <v>254</v>
      </c>
      <c r="C34" s="7" t="s">
        <v>263</v>
      </c>
      <c r="D34" s="7">
        <v>260</v>
      </c>
    </row>
    <row r="35" spans="2:4">
      <c r="B35" s="7" t="s">
        <v>129</v>
      </c>
      <c r="C35" s="7" t="s">
        <v>263</v>
      </c>
      <c r="D35" s="7">
        <v>245</v>
      </c>
    </row>
    <row r="36" spans="2:4">
      <c r="B36" s="7" t="s">
        <v>257</v>
      </c>
      <c r="C36" s="7" t="s">
        <v>263</v>
      </c>
      <c r="D36" s="7">
        <v>255</v>
      </c>
    </row>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showGridLines="0" workbookViewId="0">
      <selection activeCell="A1" sqref="A1"/>
    </sheetView>
  </sheetViews>
  <sheetFormatPr defaultColWidth="9" defaultRowHeight="12.75" outlineLevelCol="5"/>
  <cols>
    <col min="1" max="2" width="12.2857142857143" customWidth="1"/>
    <col min="3" max="3" width="51.8571428571429" customWidth="1"/>
    <col min="4" max="6" width="12.2857142857143" customWidth="1"/>
  </cols>
  <sheetData>
    <row r="1" ht="18.75" spans="1:6">
      <c r="A1" s="2" t="s">
        <v>264</v>
      </c>
      <c r="B1" s="2"/>
      <c r="C1" s="2"/>
      <c r="D1" s="2"/>
      <c r="E1" s="2"/>
      <c r="F1" s="2"/>
    </row>
    <row r="2" ht="13.5"/>
    <row r="3" ht="13.5" spans="2:6">
      <c r="B3" s="3" t="s">
        <v>1</v>
      </c>
      <c r="C3" s="3"/>
      <c r="D3" s="3"/>
      <c r="E3" s="3"/>
      <c r="F3" s="3"/>
    </row>
    <row r="4" spans="2:2">
      <c r="B4" t="s">
        <v>265</v>
      </c>
    </row>
    <row r="6" ht="13.5" spans="2:6">
      <c r="B6" s="3" t="s">
        <v>3</v>
      </c>
      <c r="C6" s="3"/>
      <c r="D6" s="3"/>
      <c r="E6" s="3"/>
      <c r="F6" s="3"/>
    </row>
    <row r="7" spans="2:2">
      <c r="B7" s="75" t="s">
        <v>266</v>
      </c>
    </row>
    <row r="9" ht="13.5" spans="2:6">
      <c r="B9" s="3" t="s">
        <v>5</v>
      </c>
      <c r="C9" s="3"/>
      <c r="D9" s="3"/>
      <c r="E9" s="3"/>
      <c r="F9" s="3"/>
    </row>
    <row r="11" spans="3:6">
      <c r="C11" s="12" t="s">
        <v>222</v>
      </c>
      <c r="D11" s="12" t="s">
        <v>223</v>
      </c>
      <c r="E11" s="12" t="s">
        <v>224</v>
      </c>
      <c r="F11" s="12" t="s">
        <v>225</v>
      </c>
    </row>
    <row r="12" spans="2:6">
      <c r="B12" s="12" t="s">
        <v>227</v>
      </c>
      <c r="C12" s="13" t="s">
        <v>228</v>
      </c>
      <c r="D12" s="13" t="s">
        <v>229</v>
      </c>
      <c r="E12" s="13"/>
      <c r="F12" s="13"/>
    </row>
    <row r="13" spans="2:6">
      <c r="B13" s="12" t="s">
        <v>230</v>
      </c>
      <c r="C13" s="13"/>
      <c r="D13" s="13" t="s">
        <v>228</v>
      </c>
      <c r="E13" s="13" t="s">
        <v>228</v>
      </c>
      <c r="F13" s="13" t="s">
        <v>229</v>
      </c>
    </row>
    <row r="14" spans="2:6">
      <c r="B14" s="12" t="s">
        <v>231</v>
      </c>
      <c r="C14" s="13"/>
      <c r="D14" s="13"/>
      <c r="E14" s="13"/>
      <c r="F14" s="13"/>
    </row>
    <row r="15" spans="2:6">
      <c r="B15" s="12" t="s">
        <v>232</v>
      </c>
      <c r="C15" s="13" t="s">
        <v>229</v>
      </c>
      <c r="D15" s="13"/>
      <c r="E15" s="13" t="s">
        <v>229</v>
      </c>
      <c r="F15" s="13" t="s">
        <v>229</v>
      </c>
    </row>
    <row r="16" spans="2:6">
      <c r="B16" s="12" t="s">
        <v>233</v>
      </c>
      <c r="C16" s="13" t="s">
        <v>228</v>
      </c>
      <c r="D16" s="13"/>
      <c r="E16" s="13" t="s">
        <v>228</v>
      </c>
      <c r="F16" s="13"/>
    </row>
    <row r="17" spans="2:6">
      <c r="B17" s="12" t="s">
        <v>234</v>
      </c>
      <c r="C17" s="13" t="s">
        <v>228</v>
      </c>
      <c r="D17" s="13" t="s">
        <v>228</v>
      </c>
      <c r="E17" s="13" t="s">
        <v>228</v>
      </c>
      <c r="F17" s="13" t="s">
        <v>229</v>
      </c>
    </row>
    <row r="18" spans="2:6">
      <c r="B18" s="12" t="s">
        <v>235</v>
      </c>
      <c r="C18" s="13"/>
      <c r="D18" s="13" t="s">
        <v>229</v>
      </c>
      <c r="E18" s="13" t="s">
        <v>228</v>
      </c>
      <c r="F18" s="13"/>
    </row>
    <row r="19" spans="2:6">
      <c r="B19" s="12" t="s">
        <v>236</v>
      </c>
      <c r="C19" s="13" t="s">
        <v>229</v>
      </c>
      <c r="D19" s="13" t="s">
        <v>229</v>
      </c>
      <c r="E19" s="13" t="s">
        <v>228</v>
      </c>
      <c r="F19" s="13" t="s">
        <v>228</v>
      </c>
    </row>
    <row r="20" spans="2:6">
      <c r="B20" s="12" t="s">
        <v>237</v>
      </c>
      <c r="C20" s="13"/>
      <c r="D20" s="13"/>
      <c r="E20" s="13" t="s">
        <v>228</v>
      </c>
      <c r="F20" s="13"/>
    </row>
    <row r="21" spans="2:6">
      <c r="B21" s="12" t="s">
        <v>238</v>
      </c>
      <c r="C21" s="13" t="s">
        <v>228</v>
      </c>
      <c r="D21" s="13" t="s">
        <v>229</v>
      </c>
      <c r="E21" s="13"/>
      <c r="F21" s="13" t="s">
        <v>228</v>
      </c>
    </row>
    <row r="23" spans="3:5">
      <c r="C23" s="14" t="s">
        <v>267</v>
      </c>
      <c r="D23" s="15">
        <f>COUNTIFS(C17:F17,"=Y")</f>
        <v>3</v>
      </c>
      <c r="E23" s="16"/>
    </row>
    <row r="25" spans="3:5">
      <c r="C25" s="14" t="s">
        <v>268</v>
      </c>
      <c r="D25" s="15">
        <f>COUNTIFS(C17:F17,"=Y",C19:F19,"=Y")</f>
        <v>1</v>
      </c>
      <c r="E25" s="16"/>
    </row>
    <row r="27" spans="3:5">
      <c r="C27" s="14" t="s">
        <v>269</v>
      </c>
      <c r="D27" s="15">
        <f>COUNTIFS(C17:F17,"=N",C19:F19,"=N",C21:F21,"=N")</f>
        <v>0</v>
      </c>
      <c r="E27" s="16"/>
    </row>
  </sheetData>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7"/>
  <sheetViews>
    <sheetView showGridLines="0" tabSelected="1" topLeftCell="A41" workbookViewId="0">
      <selection activeCell="G19" sqref="G19"/>
    </sheetView>
  </sheetViews>
  <sheetFormatPr defaultColWidth="9" defaultRowHeight="12.75"/>
  <cols>
    <col min="1" max="1" width="9.14285714285714" style="1" customWidth="1"/>
    <col min="2" max="2" width="18" style="1" customWidth="1"/>
    <col min="3" max="3" width="17" style="1" customWidth="1"/>
    <col min="4" max="4" width="48" style="1" customWidth="1"/>
    <col min="5" max="5" width="4.42857142857143" style="1" customWidth="1"/>
    <col min="6" max="6" width="13.7142857142857" style="1" customWidth="1"/>
    <col min="7" max="7" width="13.4285714285714" style="1" customWidth="1"/>
    <col min="8" max="8" width="9.14285714285714" style="1"/>
    <col min="9" max="9" width="17" style="1" customWidth="1"/>
    <col min="10" max="10" width="48" style="1" customWidth="1"/>
    <col min="11" max="11" width="35.5714285714286" style="1" customWidth="1"/>
    <col min="12" max="12" width="8.42857142857143" style="1" customWidth="1"/>
    <col min="13" max="16384" width="9.14285714285714" style="1"/>
  </cols>
  <sheetData>
    <row r="1" customFormat="1" ht="18.75" spans="1:12">
      <c r="A1" s="2" t="s">
        <v>270</v>
      </c>
      <c r="B1" s="2"/>
      <c r="C1" s="2"/>
      <c r="D1" s="2"/>
      <c r="E1" s="2"/>
      <c r="F1" s="2"/>
      <c r="G1" s="2"/>
      <c r="H1" s="2"/>
      <c r="I1" s="8"/>
      <c r="J1" s="1"/>
      <c r="K1" s="1"/>
      <c r="L1" s="1"/>
    </row>
    <row r="2" customFormat="1" ht="13.5" spans="9:12">
      <c r="I2" s="1"/>
      <c r="J2" s="1"/>
      <c r="K2" s="1"/>
      <c r="L2" s="1"/>
    </row>
    <row r="3" customFormat="1" ht="13.5" spans="2:12">
      <c r="B3" s="3" t="s">
        <v>1</v>
      </c>
      <c r="C3" s="3"/>
      <c r="D3" s="3"/>
      <c r="E3" s="3"/>
      <c r="F3" s="3"/>
      <c r="G3" s="3"/>
      <c r="H3" s="3"/>
      <c r="I3" s="9"/>
      <c r="J3" s="1"/>
      <c r="K3" s="1"/>
      <c r="L3" s="1"/>
    </row>
    <row r="4" customFormat="1" spans="2:12">
      <c r="B4" t="s">
        <v>271</v>
      </c>
      <c r="I4" s="1"/>
      <c r="J4" s="1"/>
      <c r="K4" s="1"/>
      <c r="L4" s="1"/>
    </row>
    <row r="5" customFormat="1" spans="2:12">
      <c r="B5" t="s">
        <v>272</v>
      </c>
      <c r="I5" s="1"/>
      <c r="J5" s="1"/>
      <c r="K5" s="1"/>
      <c r="L5" s="1"/>
    </row>
    <row r="6" customFormat="1" spans="9:12">
      <c r="I6" s="1"/>
      <c r="J6" s="1"/>
      <c r="K6" s="1"/>
      <c r="L6" s="1"/>
    </row>
    <row r="7" customFormat="1" ht="13.5" spans="2:12">
      <c r="B7" s="3" t="s">
        <v>3</v>
      </c>
      <c r="C7" s="3"/>
      <c r="D7" s="3"/>
      <c r="E7" s="3"/>
      <c r="F7" s="3"/>
      <c r="G7" s="3"/>
      <c r="H7" s="3"/>
      <c r="I7" s="9"/>
      <c r="J7" s="1"/>
      <c r="K7" s="1"/>
      <c r="L7" s="1"/>
    </row>
    <row r="8" customFormat="1" spans="2:12">
      <c r="B8" s="75" t="s">
        <v>273</v>
      </c>
      <c r="I8" s="1"/>
      <c r="J8" s="1"/>
      <c r="K8" s="1"/>
      <c r="L8" s="1"/>
    </row>
    <row r="9" customFormat="1" spans="2:12">
      <c r="B9" t="s">
        <v>274</v>
      </c>
      <c r="I9" s="1"/>
      <c r="J9" s="1"/>
      <c r="K9" s="1"/>
      <c r="L9" s="1"/>
    </row>
    <row r="10" customFormat="1" spans="2:12">
      <c r="B10" t="s">
        <v>275</v>
      </c>
      <c r="I10" s="1"/>
      <c r="J10" s="1"/>
      <c r="K10" s="1"/>
      <c r="L10" s="1"/>
    </row>
    <row r="11" customFormat="1" spans="2:12">
      <c r="B11" t="s">
        <v>276</v>
      </c>
      <c r="I11" s="1"/>
      <c r="J11" s="1"/>
      <c r="K11" s="1"/>
      <c r="L11" s="1"/>
    </row>
    <row r="12" customFormat="1" spans="2:12">
      <c r="B12" t="s">
        <v>277</v>
      </c>
      <c r="I12" s="1"/>
      <c r="J12" s="1"/>
      <c r="K12" s="1"/>
      <c r="L12" s="1"/>
    </row>
    <row r="13" customFormat="1" spans="9:12">
      <c r="I13" s="1"/>
      <c r="J13" s="1"/>
      <c r="K13" s="1"/>
      <c r="L13" s="1"/>
    </row>
    <row r="14" customFormat="1" ht="13.5" spans="2:12">
      <c r="B14" s="3" t="s">
        <v>89</v>
      </c>
      <c r="C14" s="3"/>
      <c r="D14" s="3"/>
      <c r="E14" s="3"/>
      <c r="F14" s="3"/>
      <c r="G14" s="3"/>
      <c r="H14" s="3"/>
      <c r="I14" s="9"/>
      <c r="J14" s="1"/>
      <c r="K14" s="1"/>
      <c r="L14" s="1"/>
    </row>
    <row r="15" customFormat="1" spans="2:12">
      <c r="B15" t="s">
        <v>278</v>
      </c>
      <c r="I15" s="1"/>
      <c r="J15" s="1"/>
      <c r="K15" s="1"/>
      <c r="L15" s="1"/>
    </row>
    <row r="16" customFormat="1" spans="9:12">
      <c r="I16" s="1" t="s">
        <v>279</v>
      </c>
      <c r="J16" s="1"/>
      <c r="K16" s="1"/>
      <c r="L16" s="1"/>
    </row>
    <row r="17" ht="14.25" spans="2:12">
      <c r="B17" s="4" t="s">
        <v>280</v>
      </c>
      <c r="C17" s="5" t="s">
        <v>281</v>
      </c>
      <c r="D17" s="5" t="s">
        <v>282</v>
      </c>
      <c r="E17" s="5" t="s">
        <v>283</v>
      </c>
      <c r="F17" s="5" t="s">
        <v>284</v>
      </c>
      <c r="G17" s="5" t="s">
        <v>285</v>
      </c>
      <c r="I17" s="10" t="s">
        <v>281</v>
      </c>
      <c r="J17" s="10" t="s">
        <v>282</v>
      </c>
      <c r="K17" s="10" t="s">
        <v>286</v>
      </c>
      <c r="L17" s="10" t="s">
        <v>287</v>
      </c>
    </row>
    <row r="18" spans="2:12">
      <c r="B18" s="6">
        <v>37988</v>
      </c>
      <c r="C18" s="6" t="s">
        <v>288</v>
      </c>
      <c r="D18" s="6" t="s">
        <v>289</v>
      </c>
      <c r="E18" s="6">
        <v>41</v>
      </c>
      <c r="I18" s="7" t="s">
        <v>288</v>
      </c>
      <c r="J18" s="7" t="s">
        <v>289</v>
      </c>
      <c r="K18" s="7" t="s">
        <v>290</v>
      </c>
      <c r="L18" s="11">
        <v>92.8998</v>
      </c>
    </row>
    <row r="19" spans="2:12">
      <c r="B19" s="7">
        <v>37988</v>
      </c>
      <c r="C19" s="7" t="s">
        <v>291</v>
      </c>
      <c r="D19" s="7" t="s">
        <v>292</v>
      </c>
      <c r="E19" s="7">
        <v>10</v>
      </c>
      <c r="I19" s="7" t="s">
        <v>291</v>
      </c>
      <c r="J19" s="7" t="s">
        <v>292</v>
      </c>
      <c r="K19" s="7" t="s">
        <v>290</v>
      </c>
      <c r="L19" s="11">
        <v>123.6791</v>
      </c>
    </row>
    <row r="20" spans="2:12">
      <c r="B20" s="7">
        <v>37988</v>
      </c>
      <c r="C20" s="7" t="s">
        <v>293</v>
      </c>
      <c r="D20" s="7" t="s">
        <v>294</v>
      </c>
      <c r="E20" s="7">
        <v>24</v>
      </c>
      <c r="I20" s="7" t="s">
        <v>293</v>
      </c>
      <c r="J20" s="7" t="s">
        <v>294</v>
      </c>
      <c r="K20" s="7" t="s">
        <v>290</v>
      </c>
      <c r="L20" s="11">
        <v>171.6626</v>
      </c>
    </row>
    <row r="21" spans="2:12">
      <c r="B21" s="7">
        <v>37988</v>
      </c>
      <c r="C21" s="7" t="s">
        <v>295</v>
      </c>
      <c r="D21" s="7" t="s">
        <v>296</v>
      </c>
      <c r="E21" s="7">
        <v>37</v>
      </c>
      <c r="I21" s="7" t="s">
        <v>297</v>
      </c>
      <c r="J21" s="7" t="s">
        <v>298</v>
      </c>
      <c r="K21" s="7" t="s">
        <v>299</v>
      </c>
      <c r="L21" s="11">
        <v>432.2391</v>
      </c>
    </row>
    <row r="22" spans="2:12">
      <c r="B22" s="7">
        <v>37990</v>
      </c>
      <c r="C22" s="7" t="s">
        <v>288</v>
      </c>
      <c r="D22" s="7" t="s">
        <v>289</v>
      </c>
      <c r="E22" s="7">
        <v>13</v>
      </c>
      <c r="I22" s="7" t="s">
        <v>295</v>
      </c>
      <c r="J22" s="7" t="s">
        <v>296</v>
      </c>
      <c r="K22" s="7" t="s">
        <v>300</v>
      </c>
      <c r="L22" s="11">
        <v>198.9213</v>
      </c>
    </row>
    <row r="23" spans="2:12">
      <c r="B23" s="7">
        <v>37990</v>
      </c>
      <c r="C23" s="7" t="s">
        <v>291</v>
      </c>
      <c r="D23" s="7" t="s">
        <v>292</v>
      </c>
      <c r="E23" s="7">
        <v>21</v>
      </c>
      <c r="I23" s="7" t="s">
        <v>301</v>
      </c>
      <c r="J23" s="7" t="s">
        <v>302</v>
      </c>
      <c r="K23" s="7" t="s">
        <v>300</v>
      </c>
      <c r="L23" s="11">
        <v>135.1711</v>
      </c>
    </row>
    <row r="24" spans="2:5">
      <c r="B24" s="7">
        <v>37991</v>
      </c>
      <c r="C24" s="7" t="s">
        <v>288</v>
      </c>
      <c r="D24" s="7" t="s">
        <v>289</v>
      </c>
      <c r="E24" s="7">
        <v>551</v>
      </c>
    </row>
    <row r="25" spans="2:5">
      <c r="B25" s="7">
        <v>37991</v>
      </c>
      <c r="C25" s="7" t="s">
        <v>291</v>
      </c>
      <c r="D25" s="7" t="s">
        <v>292</v>
      </c>
      <c r="E25" s="7">
        <v>507</v>
      </c>
    </row>
    <row r="26" spans="2:5">
      <c r="B26" s="7">
        <v>37991</v>
      </c>
      <c r="C26" s="7" t="s">
        <v>293</v>
      </c>
      <c r="D26" s="7" t="s">
        <v>294</v>
      </c>
      <c r="E26" s="7">
        <v>742</v>
      </c>
    </row>
    <row r="27" spans="2:5">
      <c r="B27" s="7">
        <v>37991</v>
      </c>
      <c r="C27" s="7" t="s">
        <v>297</v>
      </c>
      <c r="D27" s="7" t="s">
        <v>298</v>
      </c>
      <c r="E27" s="7">
        <v>72</v>
      </c>
    </row>
    <row r="28" spans="2:5">
      <c r="B28" s="7">
        <v>37991</v>
      </c>
      <c r="C28" s="7" t="s">
        <v>295</v>
      </c>
      <c r="D28" s="7" t="s">
        <v>296</v>
      </c>
      <c r="E28" s="7">
        <v>340</v>
      </c>
    </row>
    <row r="29" spans="2:5">
      <c r="B29" s="7">
        <v>37991</v>
      </c>
      <c r="C29" s="7" t="s">
        <v>301</v>
      </c>
      <c r="D29" s="7" t="s">
        <v>302</v>
      </c>
      <c r="E29" s="7">
        <v>329</v>
      </c>
    </row>
    <row r="30" spans="2:5">
      <c r="B30" s="7">
        <v>37992</v>
      </c>
      <c r="C30" s="7" t="s">
        <v>288</v>
      </c>
      <c r="D30" s="7" t="s">
        <v>289</v>
      </c>
      <c r="E30" s="7">
        <v>540</v>
      </c>
    </row>
    <row r="31" spans="2:5">
      <c r="B31" s="7">
        <v>37992</v>
      </c>
      <c r="C31" s="7" t="s">
        <v>291</v>
      </c>
      <c r="D31" s="7" t="s">
        <v>292</v>
      </c>
      <c r="E31" s="7">
        <v>625</v>
      </c>
    </row>
    <row r="32" spans="2:5">
      <c r="B32" s="7">
        <v>37992</v>
      </c>
      <c r="C32" s="7" t="s">
        <v>293</v>
      </c>
      <c r="D32" s="7" t="s">
        <v>294</v>
      </c>
      <c r="E32" s="7">
        <v>653</v>
      </c>
    </row>
    <row r="33" spans="2:5">
      <c r="B33" s="7">
        <v>37992</v>
      </c>
      <c r="C33" s="7" t="s">
        <v>297</v>
      </c>
      <c r="D33" s="7" t="s">
        <v>298</v>
      </c>
      <c r="E33" s="7">
        <v>271</v>
      </c>
    </row>
    <row r="34" spans="2:5">
      <c r="B34" s="7">
        <v>37992</v>
      </c>
      <c r="C34" s="7" t="s">
        <v>295</v>
      </c>
      <c r="D34" s="7" t="s">
        <v>296</v>
      </c>
      <c r="E34" s="7">
        <v>255</v>
      </c>
    </row>
    <row r="35" spans="2:5">
      <c r="B35" s="7">
        <v>37992</v>
      </c>
      <c r="C35" s="7" t="s">
        <v>301</v>
      </c>
      <c r="D35" s="7" t="s">
        <v>302</v>
      </c>
      <c r="E35" s="7">
        <v>453</v>
      </c>
    </row>
    <row r="36" spans="2:5">
      <c r="B36" s="7">
        <v>37993</v>
      </c>
      <c r="C36" s="7" t="s">
        <v>288</v>
      </c>
      <c r="D36" s="7" t="s">
        <v>289</v>
      </c>
      <c r="E36" s="7">
        <v>621</v>
      </c>
    </row>
    <row r="37" spans="2:5">
      <c r="B37" s="7">
        <v>37993</v>
      </c>
      <c r="C37" s="7" t="s">
        <v>291</v>
      </c>
      <c r="D37" s="7" t="s">
        <v>292</v>
      </c>
      <c r="E37" s="7">
        <v>486</v>
      </c>
    </row>
    <row r="38" spans="2:5">
      <c r="B38" s="7">
        <v>37993</v>
      </c>
      <c r="C38" s="7" t="s">
        <v>293</v>
      </c>
      <c r="D38" s="7" t="s">
        <v>294</v>
      </c>
      <c r="E38" s="7">
        <v>700</v>
      </c>
    </row>
    <row r="39" spans="2:5">
      <c r="B39" s="7">
        <v>37993</v>
      </c>
      <c r="C39" s="7" t="s">
        <v>297</v>
      </c>
      <c r="D39" s="7" t="s">
        <v>298</v>
      </c>
      <c r="E39" s="7">
        <v>87</v>
      </c>
    </row>
    <row r="40" spans="2:5">
      <c r="B40" s="7">
        <v>37993</v>
      </c>
      <c r="C40" s="7" t="s">
        <v>295</v>
      </c>
      <c r="D40" s="7" t="s">
        <v>296</v>
      </c>
      <c r="E40" s="7">
        <v>224</v>
      </c>
    </row>
    <row r="41" spans="2:5">
      <c r="B41" s="7">
        <v>37993</v>
      </c>
      <c r="C41" s="7" t="s">
        <v>301</v>
      </c>
      <c r="D41" s="7" t="s">
        <v>302</v>
      </c>
      <c r="E41" s="7">
        <v>408</v>
      </c>
    </row>
    <row r="42" spans="2:5">
      <c r="B42" s="7">
        <v>37994</v>
      </c>
      <c r="C42" s="7" t="s">
        <v>288</v>
      </c>
      <c r="D42" s="7" t="s">
        <v>289</v>
      </c>
      <c r="E42" s="7">
        <v>729</v>
      </c>
    </row>
    <row r="43" spans="2:5">
      <c r="B43" s="7">
        <v>37994</v>
      </c>
      <c r="C43" s="7" t="s">
        <v>291</v>
      </c>
      <c r="D43" s="7" t="s">
        <v>292</v>
      </c>
      <c r="E43" s="7">
        <v>646</v>
      </c>
    </row>
    <row r="44" spans="2:5">
      <c r="B44" s="7">
        <v>37994</v>
      </c>
      <c r="C44" s="7" t="s">
        <v>293</v>
      </c>
      <c r="D44" s="7" t="s">
        <v>294</v>
      </c>
      <c r="E44" s="7">
        <v>681</v>
      </c>
    </row>
    <row r="45" spans="2:5">
      <c r="B45" s="7">
        <v>37994</v>
      </c>
      <c r="C45" s="7" t="s">
        <v>297</v>
      </c>
      <c r="D45" s="7" t="s">
        <v>298</v>
      </c>
      <c r="E45" s="7">
        <v>181</v>
      </c>
    </row>
    <row r="46" spans="2:5">
      <c r="B46" s="7">
        <v>37994</v>
      </c>
      <c r="C46" s="7" t="s">
        <v>295</v>
      </c>
      <c r="D46" s="7" t="s">
        <v>296</v>
      </c>
      <c r="E46" s="7">
        <v>228</v>
      </c>
    </row>
    <row r="47" spans="2:5">
      <c r="B47" s="7">
        <v>37994</v>
      </c>
      <c r="C47" s="7" t="s">
        <v>301</v>
      </c>
      <c r="D47" s="7" t="s">
        <v>302</v>
      </c>
      <c r="E47" s="7">
        <v>321</v>
      </c>
    </row>
    <row r="48" spans="2:5">
      <c r="B48" s="7">
        <v>37995</v>
      </c>
      <c r="C48" s="7" t="s">
        <v>288</v>
      </c>
      <c r="D48" s="7" t="s">
        <v>289</v>
      </c>
      <c r="E48" s="7">
        <v>605</v>
      </c>
    </row>
    <row r="49" spans="2:5">
      <c r="B49" s="7">
        <v>37995</v>
      </c>
      <c r="C49" s="7" t="s">
        <v>291</v>
      </c>
      <c r="D49" s="7" t="s">
        <v>292</v>
      </c>
      <c r="E49" s="7">
        <v>504</v>
      </c>
    </row>
    <row r="50" spans="2:5">
      <c r="B50" s="7">
        <v>37995</v>
      </c>
      <c r="C50" s="7" t="s">
        <v>293</v>
      </c>
      <c r="D50" s="7" t="s">
        <v>294</v>
      </c>
      <c r="E50" s="7">
        <v>583</v>
      </c>
    </row>
    <row r="51" spans="2:5">
      <c r="B51" s="7">
        <v>37995</v>
      </c>
      <c r="C51" s="7" t="s">
        <v>297</v>
      </c>
      <c r="D51" s="7" t="s">
        <v>298</v>
      </c>
      <c r="E51" s="7">
        <v>207</v>
      </c>
    </row>
    <row r="52" spans="2:5">
      <c r="B52" s="7">
        <v>37995</v>
      </c>
      <c r="C52" s="7" t="s">
        <v>295</v>
      </c>
      <c r="D52" s="7" t="s">
        <v>296</v>
      </c>
      <c r="E52" s="7">
        <v>529</v>
      </c>
    </row>
    <row r="53" spans="2:5">
      <c r="B53" s="7">
        <v>37995</v>
      </c>
      <c r="C53" s="7" t="s">
        <v>301</v>
      </c>
      <c r="D53" s="7" t="s">
        <v>302</v>
      </c>
      <c r="E53" s="7">
        <v>327</v>
      </c>
    </row>
    <row r="54" spans="2:5">
      <c r="B54" s="7">
        <v>37996</v>
      </c>
      <c r="C54" s="7" t="s">
        <v>291</v>
      </c>
      <c r="D54" s="7" t="s">
        <v>292</v>
      </c>
      <c r="E54" s="7">
        <v>21</v>
      </c>
    </row>
    <row r="55" spans="2:5">
      <c r="B55" s="7">
        <v>37996</v>
      </c>
      <c r="C55" s="7" t="s">
        <v>301</v>
      </c>
      <c r="D55" s="7" t="s">
        <v>302</v>
      </c>
      <c r="E55" s="7">
        <v>13</v>
      </c>
    </row>
    <row r="56" spans="2:5">
      <c r="B56" s="7">
        <v>37998</v>
      </c>
      <c r="C56" s="7" t="s">
        <v>288</v>
      </c>
      <c r="D56" s="7" t="s">
        <v>289</v>
      </c>
      <c r="E56" s="7">
        <v>453</v>
      </c>
    </row>
    <row r="57" spans="2:5">
      <c r="B57" s="7">
        <v>37998</v>
      </c>
      <c r="C57" s="7" t="s">
        <v>291</v>
      </c>
      <c r="D57" s="7" t="s">
        <v>292</v>
      </c>
      <c r="E57" s="7">
        <v>644</v>
      </c>
    </row>
    <row r="58" spans="2:5">
      <c r="B58" s="7">
        <v>37998</v>
      </c>
      <c r="C58" s="7" t="s">
        <v>293</v>
      </c>
      <c r="D58" s="7" t="s">
        <v>294</v>
      </c>
      <c r="E58" s="7">
        <v>728</v>
      </c>
    </row>
    <row r="59" spans="2:5">
      <c r="B59" s="7">
        <v>37998</v>
      </c>
      <c r="C59" s="7" t="s">
        <v>297</v>
      </c>
      <c r="D59" s="7" t="s">
        <v>298</v>
      </c>
      <c r="E59" s="7">
        <v>108</v>
      </c>
    </row>
    <row r="60" spans="2:5">
      <c r="B60" s="7">
        <v>37998</v>
      </c>
      <c r="C60" s="7" t="s">
        <v>295</v>
      </c>
      <c r="D60" s="7" t="s">
        <v>296</v>
      </c>
      <c r="E60" s="7">
        <v>399</v>
      </c>
    </row>
    <row r="61" spans="2:5">
      <c r="B61" s="7">
        <v>37998</v>
      </c>
      <c r="C61" s="7" t="s">
        <v>301</v>
      </c>
      <c r="D61" s="7" t="s">
        <v>302</v>
      </c>
      <c r="E61" s="7">
        <v>337</v>
      </c>
    </row>
    <row r="62" spans="2:5">
      <c r="B62" s="7">
        <v>37999</v>
      </c>
      <c r="C62" s="7" t="s">
        <v>288</v>
      </c>
      <c r="D62" s="7" t="s">
        <v>289</v>
      </c>
      <c r="E62" s="7">
        <v>415</v>
      </c>
    </row>
    <row r="63" spans="2:5">
      <c r="B63" s="7">
        <v>37999</v>
      </c>
      <c r="C63" s="7" t="s">
        <v>291</v>
      </c>
      <c r="D63" s="7" t="s">
        <v>292</v>
      </c>
      <c r="E63" s="7">
        <v>547</v>
      </c>
    </row>
    <row r="64" spans="2:5">
      <c r="B64" s="7">
        <v>37999</v>
      </c>
      <c r="C64" s="7" t="s">
        <v>293</v>
      </c>
      <c r="D64" s="7" t="s">
        <v>294</v>
      </c>
      <c r="E64" s="7">
        <v>716</v>
      </c>
    </row>
    <row r="65" spans="2:5">
      <c r="B65" s="7">
        <v>37999</v>
      </c>
      <c r="C65" s="7" t="s">
        <v>297</v>
      </c>
      <c r="D65" s="7" t="s">
        <v>298</v>
      </c>
      <c r="E65" s="7">
        <v>52</v>
      </c>
    </row>
    <row r="66" spans="2:5">
      <c r="B66" s="7">
        <v>37999</v>
      </c>
      <c r="C66" s="7" t="s">
        <v>295</v>
      </c>
      <c r="D66" s="7" t="s">
        <v>296</v>
      </c>
      <c r="E66" s="7">
        <v>297</v>
      </c>
    </row>
    <row r="67" spans="2:5">
      <c r="B67" s="7">
        <v>37999</v>
      </c>
      <c r="C67" s="7" t="s">
        <v>301</v>
      </c>
      <c r="D67" s="7" t="s">
        <v>302</v>
      </c>
      <c r="E67" s="7">
        <v>281</v>
      </c>
    </row>
    <row r="68" spans="2:5">
      <c r="B68" s="7">
        <v>38000</v>
      </c>
      <c r="C68" s="7" t="s">
        <v>288</v>
      </c>
      <c r="D68" s="7" t="s">
        <v>289</v>
      </c>
      <c r="E68" s="7">
        <v>413</v>
      </c>
    </row>
    <row r="69" spans="2:5">
      <c r="B69" s="7">
        <v>38000</v>
      </c>
      <c r="C69" s="7" t="s">
        <v>291</v>
      </c>
      <c r="D69" s="7" t="s">
        <v>292</v>
      </c>
      <c r="E69" s="7">
        <v>619</v>
      </c>
    </row>
    <row r="70" spans="2:5">
      <c r="B70" s="7">
        <v>38000</v>
      </c>
      <c r="C70" s="7" t="s">
        <v>293</v>
      </c>
      <c r="D70" s="7" t="s">
        <v>294</v>
      </c>
      <c r="E70" s="7">
        <v>710</v>
      </c>
    </row>
    <row r="71" spans="2:5">
      <c r="B71" s="7">
        <v>38000</v>
      </c>
      <c r="C71" s="7" t="s">
        <v>297</v>
      </c>
      <c r="D71" s="7" t="s">
        <v>298</v>
      </c>
      <c r="E71" s="7">
        <v>168</v>
      </c>
    </row>
    <row r="72" spans="2:5">
      <c r="B72" s="7">
        <v>38000</v>
      </c>
      <c r="C72" s="7" t="s">
        <v>295</v>
      </c>
      <c r="D72" s="7" t="s">
        <v>296</v>
      </c>
      <c r="E72" s="7">
        <v>408</v>
      </c>
    </row>
    <row r="73" spans="2:5">
      <c r="B73" s="7">
        <v>38000</v>
      </c>
      <c r="C73" s="7" t="s">
        <v>301</v>
      </c>
      <c r="D73" s="7" t="s">
        <v>302</v>
      </c>
      <c r="E73" s="7">
        <v>284</v>
      </c>
    </row>
    <row r="74" spans="2:5">
      <c r="B74" s="7">
        <v>38001</v>
      </c>
      <c r="C74" s="7" t="s">
        <v>288</v>
      </c>
      <c r="D74" s="7" t="s">
        <v>289</v>
      </c>
      <c r="E74" s="7">
        <v>438</v>
      </c>
    </row>
    <row r="75" spans="2:5">
      <c r="B75" s="7">
        <v>38001</v>
      </c>
      <c r="C75" s="7" t="s">
        <v>291</v>
      </c>
      <c r="D75" s="7" t="s">
        <v>292</v>
      </c>
      <c r="E75" s="7">
        <v>497</v>
      </c>
    </row>
    <row r="76" spans="2:5">
      <c r="B76" s="7">
        <v>38001</v>
      </c>
      <c r="C76" s="7" t="s">
        <v>293</v>
      </c>
      <c r="D76" s="7" t="s">
        <v>294</v>
      </c>
      <c r="E76" s="7">
        <v>643</v>
      </c>
    </row>
    <row r="77" spans="2:5">
      <c r="B77" s="7">
        <v>38001</v>
      </c>
      <c r="C77" s="7" t="s">
        <v>297</v>
      </c>
      <c r="D77" s="7" t="s">
        <v>298</v>
      </c>
      <c r="E77" s="7">
        <v>124</v>
      </c>
    </row>
    <row r="78" spans="2:5">
      <c r="B78" s="7">
        <v>38001</v>
      </c>
      <c r="C78" s="7" t="s">
        <v>295</v>
      </c>
      <c r="D78" s="7" t="s">
        <v>296</v>
      </c>
      <c r="E78" s="7">
        <v>302</v>
      </c>
    </row>
    <row r="79" spans="2:5">
      <c r="B79" s="7">
        <v>38001</v>
      </c>
      <c r="C79" s="7" t="s">
        <v>301</v>
      </c>
      <c r="D79" s="7" t="s">
        <v>302</v>
      </c>
      <c r="E79" s="7">
        <v>167</v>
      </c>
    </row>
    <row r="80" spans="2:5">
      <c r="B80" s="7">
        <v>38002</v>
      </c>
      <c r="C80" s="7" t="s">
        <v>288</v>
      </c>
      <c r="D80" s="7" t="s">
        <v>289</v>
      </c>
      <c r="E80" s="7">
        <v>606</v>
      </c>
    </row>
    <row r="81" spans="2:5">
      <c r="B81" s="7">
        <v>38002</v>
      </c>
      <c r="C81" s="7" t="s">
        <v>291</v>
      </c>
      <c r="D81" s="7" t="s">
        <v>292</v>
      </c>
      <c r="E81" s="7">
        <v>515</v>
      </c>
    </row>
    <row r="82" spans="2:5">
      <c r="B82" s="7">
        <v>38002</v>
      </c>
      <c r="C82" s="7" t="s">
        <v>293</v>
      </c>
      <c r="D82" s="7" t="s">
        <v>294</v>
      </c>
      <c r="E82" s="7">
        <v>446</v>
      </c>
    </row>
    <row r="83" spans="2:5">
      <c r="B83" s="7">
        <v>38002</v>
      </c>
      <c r="C83" s="7" t="s">
        <v>297</v>
      </c>
      <c r="D83" s="7" t="s">
        <v>298</v>
      </c>
      <c r="E83" s="7">
        <v>102</v>
      </c>
    </row>
    <row r="84" spans="2:5">
      <c r="B84" s="7">
        <v>38002</v>
      </c>
      <c r="C84" s="7" t="s">
        <v>295</v>
      </c>
      <c r="D84" s="7" t="s">
        <v>296</v>
      </c>
      <c r="E84" s="7">
        <v>353</v>
      </c>
    </row>
    <row r="85" spans="2:5">
      <c r="B85" s="7">
        <v>38002</v>
      </c>
      <c r="C85" s="7" t="s">
        <v>301</v>
      </c>
      <c r="D85" s="7" t="s">
        <v>302</v>
      </c>
      <c r="E85" s="7">
        <v>307</v>
      </c>
    </row>
    <row r="86" spans="2:5">
      <c r="B86" s="7">
        <v>38003</v>
      </c>
      <c r="C86" s="7" t="s">
        <v>288</v>
      </c>
      <c r="D86" s="7" t="s">
        <v>289</v>
      </c>
      <c r="E86" s="7">
        <v>8</v>
      </c>
    </row>
    <row r="87" spans="2:5">
      <c r="B87" s="7">
        <v>38004</v>
      </c>
      <c r="C87" s="7" t="s">
        <v>288</v>
      </c>
      <c r="D87" s="7" t="s">
        <v>289</v>
      </c>
      <c r="E87" s="7">
        <v>5</v>
      </c>
    </row>
    <row r="88" spans="2:5">
      <c r="B88" s="7">
        <v>38005</v>
      </c>
      <c r="C88" s="7" t="s">
        <v>288</v>
      </c>
      <c r="D88" s="7" t="s">
        <v>289</v>
      </c>
      <c r="E88" s="7">
        <v>260</v>
      </c>
    </row>
    <row r="89" spans="2:5">
      <c r="B89" s="7">
        <v>38005</v>
      </c>
      <c r="C89" s="7" t="s">
        <v>291</v>
      </c>
      <c r="D89" s="7" t="s">
        <v>292</v>
      </c>
      <c r="E89" s="7">
        <v>244</v>
      </c>
    </row>
    <row r="90" spans="2:5">
      <c r="B90" s="7">
        <v>38005</v>
      </c>
      <c r="C90" s="7" t="s">
        <v>293</v>
      </c>
      <c r="D90" s="7" t="s">
        <v>294</v>
      </c>
      <c r="E90" s="7">
        <v>292</v>
      </c>
    </row>
    <row r="91" spans="2:5">
      <c r="B91" s="7">
        <v>38005</v>
      </c>
      <c r="C91" s="7" t="s">
        <v>297</v>
      </c>
      <c r="D91" s="7" t="s">
        <v>298</v>
      </c>
      <c r="E91" s="7">
        <v>28</v>
      </c>
    </row>
    <row r="92" spans="2:5">
      <c r="B92" s="7">
        <v>38005</v>
      </c>
      <c r="C92" s="7" t="s">
        <v>295</v>
      </c>
      <c r="D92" s="7" t="s">
        <v>296</v>
      </c>
      <c r="E92" s="7">
        <v>168</v>
      </c>
    </row>
    <row r="93" spans="2:5">
      <c r="B93" s="7">
        <v>38005</v>
      </c>
      <c r="C93" s="7" t="s">
        <v>301</v>
      </c>
      <c r="D93" s="7" t="s">
        <v>302</v>
      </c>
      <c r="E93" s="7">
        <v>132</v>
      </c>
    </row>
    <row r="94" spans="2:5">
      <c r="B94" s="7">
        <v>38006</v>
      </c>
      <c r="C94" s="7" t="s">
        <v>288</v>
      </c>
      <c r="D94" s="7" t="s">
        <v>289</v>
      </c>
      <c r="E94" s="7">
        <v>304</v>
      </c>
    </row>
    <row r="95" spans="2:5">
      <c r="B95" s="7">
        <v>38006</v>
      </c>
      <c r="C95" s="7" t="s">
        <v>291</v>
      </c>
      <c r="D95" s="7" t="s">
        <v>292</v>
      </c>
      <c r="E95" s="7">
        <v>395</v>
      </c>
    </row>
    <row r="96" spans="2:5">
      <c r="B96" s="7">
        <v>38006</v>
      </c>
      <c r="C96" s="7" t="s">
        <v>293</v>
      </c>
      <c r="D96" s="7" t="s">
        <v>294</v>
      </c>
      <c r="E96" s="7">
        <v>283</v>
      </c>
    </row>
    <row r="97" spans="2:5">
      <c r="B97" s="7">
        <v>38006</v>
      </c>
      <c r="C97" s="7" t="s">
        <v>297</v>
      </c>
      <c r="D97" s="7" t="s">
        <v>298</v>
      </c>
      <c r="E97" s="7">
        <v>73</v>
      </c>
    </row>
    <row r="98" spans="2:5">
      <c r="B98" s="7">
        <v>38006</v>
      </c>
      <c r="C98" s="7" t="s">
        <v>295</v>
      </c>
      <c r="D98" s="7" t="s">
        <v>296</v>
      </c>
      <c r="E98" s="7">
        <v>239</v>
      </c>
    </row>
    <row r="99" spans="2:5">
      <c r="B99" s="7">
        <v>38006</v>
      </c>
      <c r="C99" s="7" t="s">
        <v>301</v>
      </c>
      <c r="D99" s="7" t="s">
        <v>302</v>
      </c>
      <c r="E99" s="7">
        <v>185</v>
      </c>
    </row>
    <row r="100" spans="2:5">
      <c r="B100" s="7">
        <v>38007</v>
      </c>
      <c r="C100" s="7" t="s">
        <v>288</v>
      </c>
      <c r="D100" s="7" t="s">
        <v>289</v>
      </c>
      <c r="E100" s="7">
        <v>321</v>
      </c>
    </row>
    <row r="101" spans="2:5">
      <c r="B101" s="7">
        <v>38007</v>
      </c>
      <c r="C101" s="7" t="s">
        <v>291</v>
      </c>
      <c r="D101" s="7" t="s">
        <v>292</v>
      </c>
      <c r="E101" s="7">
        <v>491</v>
      </c>
    </row>
    <row r="102" spans="2:5">
      <c r="B102" s="7">
        <v>38007</v>
      </c>
      <c r="C102" s="7" t="s">
        <v>293</v>
      </c>
      <c r="D102" s="7" t="s">
        <v>294</v>
      </c>
      <c r="E102" s="7">
        <v>324</v>
      </c>
    </row>
    <row r="103" spans="2:5">
      <c r="B103" s="7">
        <v>38007</v>
      </c>
      <c r="C103" s="7" t="s">
        <v>297</v>
      </c>
      <c r="D103" s="7" t="s">
        <v>298</v>
      </c>
      <c r="E103" s="7">
        <v>78</v>
      </c>
    </row>
    <row r="104" spans="2:5">
      <c r="B104" s="7">
        <v>38007</v>
      </c>
      <c r="C104" s="7" t="s">
        <v>295</v>
      </c>
      <c r="D104" s="7" t="s">
        <v>296</v>
      </c>
      <c r="E104" s="7">
        <v>229</v>
      </c>
    </row>
    <row r="105" spans="2:5">
      <c r="B105" s="7">
        <v>38007</v>
      </c>
      <c r="C105" s="7" t="s">
        <v>301</v>
      </c>
      <c r="D105" s="7" t="s">
        <v>302</v>
      </c>
      <c r="E105" s="7">
        <v>193</v>
      </c>
    </row>
    <row r="106" spans="2:5">
      <c r="B106" s="7">
        <v>38008</v>
      </c>
      <c r="C106" s="7" t="s">
        <v>288</v>
      </c>
      <c r="D106" s="7" t="s">
        <v>289</v>
      </c>
      <c r="E106" s="7">
        <v>511</v>
      </c>
    </row>
    <row r="107" spans="2:5">
      <c r="B107" s="7">
        <v>38008</v>
      </c>
      <c r="C107" s="7" t="s">
        <v>291</v>
      </c>
      <c r="D107" s="7" t="s">
        <v>292</v>
      </c>
      <c r="E107" s="7">
        <v>457</v>
      </c>
    </row>
    <row r="108" spans="2:5">
      <c r="B108" s="7">
        <v>38008</v>
      </c>
      <c r="C108" s="7" t="s">
        <v>293</v>
      </c>
      <c r="D108" s="7" t="s">
        <v>294</v>
      </c>
      <c r="E108" s="7">
        <v>465</v>
      </c>
    </row>
    <row r="109" spans="2:5">
      <c r="B109" s="7">
        <v>38008</v>
      </c>
      <c r="C109" s="7" t="s">
        <v>297</v>
      </c>
      <c r="D109" s="7" t="s">
        <v>298</v>
      </c>
      <c r="E109" s="7">
        <v>71</v>
      </c>
    </row>
    <row r="110" spans="2:5">
      <c r="B110" s="7">
        <v>38008</v>
      </c>
      <c r="C110" s="7" t="s">
        <v>295</v>
      </c>
      <c r="D110" s="7" t="s">
        <v>296</v>
      </c>
      <c r="E110" s="7">
        <v>135</v>
      </c>
    </row>
    <row r="111" spans="2:5">
      <c r="B111" s="7">
        <v>38008</v>
      </c>
      <c r="C111" s="7" t="s">
        <v>301</v>
      </c>
      <c r="D111" s="7" t="s">
        <v>302</v>
      </c>
      <c r="E111" s="7">
        <v>80</v>
      </c>
    </row>
    <row r="112" spans="2:5">
      <c r="B112" s="7">
        <v>38009</v>
      </c>
      <c r="C112" s="7" t="s">
        <v>288</v>
      </c>
      <c r="D112" s="7" t="s">
        <v>289</v>
      </c>
      <c r="E112" s="7">
        <v>249</v>
      </c>
    </row>
    <row r="113" spans="2:5">
      <c r="B113" s="7">
        <v>38009</v>
      </c>
      <c r="C113" s="7" t="s">
        <v>291</v>
      </c>
      <c r="D113" s="7" t="s">
        <v>292</v>
      </c>
      <c r="E113" s="7">
        <v>274</v>
      </c>
    </row>
    <row r="114" spans="2:5">
      <c r="B114" s="7">
        <v>38009</v>
      </c>
      <c r="C114" s="7" t="s">
        <v>293</v>
      </c>
      <c r="D114" s="7" t="s">
        <v>294</v>
      </c>
      <c r="E114" s="7">
        <v>328</v>
      </c>
    </row>
    <row r="115" spans="2:5">
      <c r="B115" s="7">
        <v>38009</v>
      </c>
      <c r="C115" s="7" t="s">
        <v>297</v>
      </c>
      <c r="D115" s="7" t="s">
        <v>298</v>
      </c>
      <c r="E115" s="7">
        <v>57</v>
      </c>
    </row>
    <row r="116" spans="2:5">
      <c r="B116" s="7">
        <v>38009</v>
      </c>
      <c r="C116" s="7" t="s">
        <v>295</v>
      </c>
      <c r="D116" s="7" t="s">
        <v>296</v>
      </c>
      <c r="E116" s="7">
        <v>201</v>
      </c>
    </row>
    <row r="117" spans="2:5">
      <c r="B117" s="7">
        <v>38009</v>
      </c>
      <c r="C117" s="7" t="s">
        <v>301</v>
      </c>
      <c r="D117" s="7" t="s">
        <v>302</v>
      </c>
      <c r="E117" s="7">
        <v>120</v>
      </c>
    </row>
    <row r="118" spans="2:5">
      <c r="B118" s="7">
        <v>38010</v>
      </c>
      <c r="C118" s="7" t="s">
        <v>288</v>
      </c>
      <c r="D118" s="7" t="s">
        <v>289</v>
      </c>
      <c r="E118" s="7">
        <v>27</v>
      </c>
    </row>
    <row r="119" spans="2:5">
      <c r="B119" s="7">
        <v>38010</v>
      </c>
      <c r="C119" s="7" t="s">
        <v>291</v>
      </c>
      <c r="D119" s="7" t="s">
        <v>292</v>
      </c>
      <c r="E119" s="7">
        <v>12</v>
      </c>
    </row>
    <row r="120" spans="2:5">
      <c r="B120" s="7">
        <v>38010</v>
      </c>
      <c r="C120" s="7" t="s">
        <v>301</v>
      </c>
      <c r="D120" s="7" t="s">
        <v>302</v>
      </c>
      <c r="E120" s="7">
        <v>24</v>
      </c>
    </row>
    <row r="121" spans="2:5">
      <c r="B121" s="7">
        <v>38012</v>
      </c>
      <c r="C121" s="7" t="s">
        <v>288</v>
      </c>
      <c r="D121" s="7" t="s">
        <v>289</v>
      </c>
      <c r="E121" s="7">
        <v>269</v>
      </c>
    </row>
    <row r="122" spans="2:5">
      <c r="B122" s="7">
        <v>38012</v>
      </c>
      <c r="C122" s="7" t="s">
        <v>291</v>
      </c>
      <c r="D122" s="7" t="s">
        <v>292</v>
      </c>
      <c r="E122" s="7">
        <v>481</v>
      </c>
    </row>
    <row r="123" spans="2:5">
      <c r="B123" s="7">
        <v>38012</v>
      </c>
      <c r="C123" s="7" t="s">
        <v>293</v>
      </c>
      <c r="D123" s="7" t="s">
        <v>294</v>
      </c>
      <c r="E123" s="7">
        <v>253</v>
      </c>
    </row>
    <row r="124" spans="2:5">
      <c r="B124" s="7">
        <v>38012</v>
      </c>
      <c r="C124" s="7" t="s">
        <v>297</v>
      </c>
      <c r="D124" s="7" t="s">
        <v>298</v>
      </c>
      <c r="E124" s="7">
        <v>89</v>
      </c>
    </row>
    <row r="125" spans="2:5">
      <c r="B125" s="7">
        <v>38012</v>
      </c>
      <c r="C125" s="7" t="s">
        <v>295</v>
      </c>
      <c r="D125" s="7" t="s">
        <v>296</v>
      </c>
      <c r="E125" s="7">
        <v>161</v>
      </c>
    </row>
    <row r="126" spans="2:5">
      <c r="B126" s="7">
        <v>38012</v>
      </c>
      <c r="C126" s="7" t="s">
        <v>301</v>
      </c>
      <c r="D126" s="7" t="s">
        <v>302</v>
      </c>
      <c r="E126" s="7">
        <v>210</v>
      </c>
    </row>
    <row r="127" spans="2:5">
      <c r="B127" s="7">
        <v>38013</v>
      </c>
      <c r="C127" s="7" t="s">
        <v>288</v>
      </c>
      <c r="D127" s="7" t="s">
        <v>289</v>
      </c>
      <c r="E127" s="7">
        <v>398</v>
      </c>
    </row>
    <row r="128" spans="2:5">
      <c r="B128" s="7">
        <v>38013</v>
      </c>
      <c r="C128" s="7" t="s">
        <v>291</v>
      </c>
      <c r="D128" s="7" t="s">
        <v>292</v>
      </c>
      <c r="E128" s="7">
        <v>382</v>
      </c>
    </row>
    <row r="129" spans="2:5">
      <c r="B129" s="7">
        <v>38013</v>
      </c>
      <c r="C129" s="7" t="s">
        <v>293</v>
      </c>
      <c r="D129" s="7" t="s">
        <v>294</v>
      </c>
      <c r="E129" s="7">
        <v>356</v>
      </c>
    </row>
    <row r="130" spans="2:5">
      <c r="B130" s="7">
        <v>38013</v>
      </c>
      <c r="C130" s="7" t="s">
        <v>297</v>
      </c>
      <c r="D130" s="7" t="s">
        <v>298</v>
      </c>
      <c r="E130" s="7">
        <v>109</v>
      </c>
    </row>
    <row r="131" spans="2:5">
      <c r="B131" s="7">
        <v>38013</v>
      </c>
      <c r="C131" s="7" t="s">
        <v>295</v>
      </c>
      <c r="D131" s="7" t="s">
        <v>296</v>
      </c>
      <c r="E131" s="7">
        <v>154</v>
      </c>
    </row>
    <row r="132" spans="2:5">
      <c r="B132" s="7">
        <v>38013</v>
      </c>
      <c r="C132" s="7" t="s">
        <v>301</v>
      </c>
      <c r="D132" s="7" t="s">
        <v>302</v>
      </c>
      <c r="E132" s="7">
        <v>133</v>
      </c>
    </row>
    <row r="133" spans="2:5">
      <c r="B133" s="7">
        <v>38014</v>
      </c>
      <c r="C133" s="7" t="s">
        <v>288</v>
      </c>
      <c r="D133" s="7" t="s">
        <v>289</v>
      </c>
      <c r="E133" s="7">
        <v>348</v>
      </c>
    </row>
    <row r="134" spans="2:5">
      <c r="B134" s="7">
        <v>38014</v>
      </c>
      <c r="C134" s="7" t="s">
        <v>291</v>
      </c>
      <c r="D134" s="7" t="s">
        <v>292</v>
      </c>
      <c r="E134" s="7">
        <v>394</v>
      </c>
    </row>
    <row r="135" spans="2:5">
      <c r="B135" s="7">
        <v>38014</v>
      </c>
      <c r="C135" s="7" t="s">
        <v>293</v>
      </c>
      <c r="D135" s="7" t="s">
        <v>294</v>
      </c>
      <c r="E135" s="7">
        <v>344</v>
      </c>
    </row>
    <row r="136" spans="2:5">
      <c r="B136" s="7">
        <v>38014</v>
      </c>
      <c r="C136" s="7" t="s">
        <v>297</v>
      </c>
      <c r="D136" s="7" t="s">
        <v>298</v>
      </c>
      <c r="E136" s="7">
        <v>33</v>
      </c>
    </row>
    <row r="137" spans="2:5">
      <c r="B137" s="7">
        <v>38014</v>
      </c>
      <c r="C137" s="7" t="s">
        <v>295</v>
      </c>
      <c r="D137" s="7" t="s">
        <v>296</v>
      </c>
      <c r="E137" s="7">
        <v>162</v>
      </c>
    </row>
    <row r="138" spans="2:5">
      <c r="B138" s="7">
        <v>38014</v>
      </c>
      <c r="C138" s="7" t="s">
        <v>301</v>
      </c>
      <c r="D138" s="7" t="s">
        <v>302</v>
      </c>
      <c r="E138" s="7">
        <v>133</v>
      </c>
    </row>
    <row r="139" spans="2:5">
      <c r="B139" s="7">
        <v>38015</v>
      </c>
      <c r="C139" s="7" t="s">
        <v>288</v>
      </c>
      <c r="D139" s="7" t="s">
        <v>289</v>
      </c>
      <c r="E139" s="7">
        <v>423</v>
      </c>
    </row>
    <row r="140" spans="2:5">
      <c r="B140" s="7">
        <v>38015</v>
      </c>
      <c r="C140" s="7" t="s">
        <v>291</v>
      </c>
      <c r="D140" s="7" t="s">
        <v>292</v>
      </c>
      <c r="E140" s="7">
        <v>406</v>
      </c>
    </row>
    <row r="141" spans="2:5">
      <c r="B141" s="7">
        <v>38015</v>
      </c>
      <c r="C141" s="7" t="s">
        <v>293</v>
      </c>
      <c r="D141" s="7" t="s">
        <v>294</v>
      </c>
      <c r="E141" s="7">
        <v>289</v>
      </c>
    </row>
    <row r="142" spans="2:5">
      <c r="B142" s="7">
        <v>38015</v>
      </c>
      <c r="C142" s="7" t="s">
        <v>297</v>
      </c>
      <c r="D142" s="7" t="s">
        <v>298</v>
      </c>
      <c r="E142" s="7">
        <v>22</v>
      </c>
    </row>
    <row r="143" spans="2:5">
      <c r="B143" s="7">
        <v>38015</v>
      </c>
      <c r="C143" s="7" t="s">
        <v>295</v>
      </c>
      <c r="D143" s="7" t="s">
        <v>296</v>
      </c>
      <c r="E143" s="7">
        <v>202</v>
      </c>
    </row>
    <row r="144" spans="2:5">
      <c r="B144" s="7">
        <v>38015</v>
      </c>
      <c r="C144" s="7" t="s">
        <v>301</v>
      </c>
      <c r="D144" s="7" t="s">
        <v>302</v>
      </c>
      <c r="E144" s="7">
        <v>170</v>
      </c>
    </row>
    <row r="145" spans="2:5">
      <c r="B145" s="7">
        <v>38016</v>
      </c>
      <c r="C145" s="7" t="s">
        <v>288</v>
      </c>
      <c r="D145" s="7" t="s">
        <v>289</v>
      </c>
      <c r="E145" s="7">
        <v>483</v>
      </c>
    </row>
    <row r="146" spans="2:5">
      <c r="B146" s="7">
        <v>38016</v>
      </c>
      <c r="C146" s="7" t="s">
        <v>291</v>
      </c>
      <c r="D146" s="7" t="s">
        <v>292</v>
      </c>
      <c r="E146" s="7">
        <v>290</v>
      </c>
    </row>
    <row r="147" spans="2:5">
      <c r="B147" s="7">
        <v>38016</v>
      </c>
      <c r="C147" s="7" t="s">
        <v>293</v>
      </c>
      <c r="D147" s="7" t="s">
        <v>294</v>
      </c>
      <c r="E147" s="7">
        <v>133</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
  <sheetViews>
    <sheetView showGridLines="0" workbookViewId="0">
      <selection activeCell="L11" sqref="L11"/>
    </sheetView>
  </sheetViews>
  <sheetFormatPr defaultColWidth="9" defaultRowHeight="12.75"/>
  <sheetData>
    <row r="1" ht="18.75" spans="1:9">
      <c r="A1" s="2" t="s">
        <v>18</v>
      </c>
      <c r="B1" s="2"/>
      <c r="C1" s="2"/>
      <c r="D1" s="2"/>
      <c r="E1" s="2"/>
      <c r="F1" s="2"/>
      <c r="G1" s="2"/>
      <c r="H1" s="2"/>
      <c r="I1" s="2"/>
    </row>
    <row r="2" ht="13.5"/>
    <row r="3" ht="25.5" spans="3:5">
      <c r="C3" s="12" t="s">
        <v>19</v>
      </c>
      <c r="D3" s="28" t="s">
        <v>20</v>
      </c>
      <c r="E3" s="28" t="s">
        <v>21</v>
      </c>
    </row>
    <row r="4" spans="3:6">
      <c r="C4" s="67">
        <v>1.47589</v>
      </c>
      <c r="D4" s="7">
        <v>0</v>
      </c>
      <c r="E4" s="68">
        <f>ROUND(C4,D4)</f>
        <v>1</v>
      </c>
      <c r="F4" s="16"/>
    </row>
    <row r="5" spans="3:6">
      <c r="C5" s="67">
        <v>1.47589</v>
      </c>
      <c r="D5" s="7">
        <v>1</v>
      </c>
      <c r="E5" s="68">
        <f>ROUND(C5,D5)</f>
        <v>1.5</v>
      </c>
      <c r="F5" s="16"/>
    </row>
    <row r="6" spans="3:6">
      <c r="C6" s="67">
        <v>1.47589</v>
      </c>
      <c r="D6" s="7">
        <v>2</v>
      </c>
      <c r="E6" s="68">
        <f>ROUND(C6,D6)</f>
        <v>1.48</v>
      </c>
      <c r="F6" s="16"/>
    </row>
    <row r="8" ht="13.5" spans="2:9">
      <c r="B8" s="3" t="s">
        <v>1</v>
      </c>
      <c r="C8" s="3"/>
      <c r="D8" s="3"/>
      <c r="E8" s="3"/>
      <c r="F8" s="3"/>
      <c r="G8" s="3"/>
      <c r="H8" s="3"/>
      <c r="I8" s="3"/>
    </row>
    <row r="9" spans="2:2">
      <c r="B9" t="s">
        <v>22</v>
      </c>
    </row>
    <row r="10" spans="2:2">
      <c r="B10" t="s">
        <v>23</v>
      </c>
    </row>
    <row r="12" ht="13.5" spans="2:9">
      <c r="B12" s="3" t="s">
        <v>3</v>
      </c>
      <c r="C12" s="3"/>
      <c r="D12" s="3"/>
      <c r="E12" s="3"/>
      <c r="F12" s="3"/>
      <c r="G12" s="3"/>
      <c r="H12" s="3"/>
      <c r="I12" s="3"/>
    </row>
    <row r="13" spans="2:2">
      <c r="B13" s="75" t="s">
        <v>24</v>
      </c>
    </row>
    <row r="15" ht="18.75" spans="1:9">
      <c r="A15" s="2" t="s">
        <v>25</v>
      </c>
      <c r="B15" s="2"/>
      <c r="C15" s="2"/>
      <c r="D15" s="2"/>
      <c r="E15" s="2"/>
      <c r="F15" s="2"/>
      <c r="G15" s="2"/>
      <c r="H15" s="2"/>
      <c r="I15" s="2"/>
    </row>
    <row r="16" ht="13.5"/>
    <row r="17" ht="25.5" spans="3:5">
      <c r="C17" s="12" t="s">
        <v>19</v>
      </c>
      <c r="D17" s="28" t="s">
        <v>20</v>
      </c>
      <c r="E17" s="28" t="s">
        <v>26</v>
      </c>
    </row>
    <row r="18" spans="3:6">
      <c r="C18" s="67">
        <v>1.47589</v>
      </c>
      <c r="D18" s="7">
        <v>0</v>
      </c>
      <c r="E18" s="68">
        <f t="shared" ref="E18:E23" si="0">ROUNDDOWN(C18,D18)</f>
        <v>1</v>
      </c>
      <c r="F18" s="16"/>
    </row>
    <row r="19" spans="3:6">
      <c r="C19" s="67">
        <v>1.47589</v>
      </c>
      <c r="D19" s="7">
        <v>1</v>
      </c>
      <c r="E19" s="68">
        <f t="shared" si="0"/>
        <v>1.4</v>
      </c>
      <c r="F19" s="16"/>
    </row>
    <row r="20" spans="3:6">
      <c r="C20" s="67">
        <v>1.47589</v>
      </c>
      <c r="D20" s="7">
        <v>2</v>
      </c>
      <c r="E20" s="68">
        <f t="shared" si="0"/>
        <v>1.47</v>
      </c>
      <c r="F20" s="16"/>
    </row>
    <row r="21" spans="3:6">
      <c r="C21" s="67">
        <v>13643.47589</v>
      </c>
      <c r="D21" s="7">
        <v>-1</v>
      </c>
      <c r="E21" s="68">
        <f t="shared" si="0"/>
        <v>13640</v>
      </c>
      <c r="F21" s="16"/>
    </row>
    <row r="22" spans="3:6">
      <c r="C22" s="67">
        <v>13643.47589</v>
      </c>
      <c r="D22" s="7">
        <v>-2</v>
      </c>
      <c r="E22" s="68">
        <f t="shared" si="0"/>
        <v>13600</v>
      </c>
      <c r="F22" s="16"/>
    </row>
    <row r="23" spans="3:6">
      <c r="C23" s="67">
        <v>13643.47589</v>
      </c>
      <c r="D23" s="7">
        <v>-3</v>
      </c>
      <c r="E23" s="68">
        <f t="shared" si="0"/>
        <v>13000</v>
      </c>
      <c r="F23" s="16"/>
    </row>
    <row r="25" ht="13.5" spans="2:9">
      <c r="B25" s="3" t="s">
        <v>1</v>
      </c>
      <c r="C25" s="3"/>
      <c r="D25" s="3"/>
      <c r="E25" s="3"/>
      <c r="F25" s="3"/>
      <c r="G25" s="3"/>
      <c r="H25" s="3"/>
      <c r="I25" s="3"/>
    </row>
    <row r="26" spans="2:2">
      <c r="B26" t="s">
        <v>27</v>
      </c>
    </row>
    <row r="28" ht="13.5" spans="2:9">
      <c r="B28" s="3" t="s">
        <v>3</v>
      </c>
      <c r="C28" s="3"/>
      <c r="D28" s="3"/>
      <c r="E28" s="3"/>
      <c r="F28" s="3"/>
      <c r="G28" s="3"/>
      <c r="H28" s="3"/>
      <c r="I28" s="3"/>
    </row>
    <row r="29" spans="2:2">
      <c r="B29" s="75" t="s">
        <v>28</v>
      </c>
    </row>
    <row r="32" ht="18.75" spans="1:9">
      <c r="A32" s="2" t="s">
        <v>29</v>
      </c>
      <c r="B32" s="2"/>
      <c r="C32" s="2"/>
      <c r="D32" s="2"/>
      <c r="E32" s="2"/>
      <c r="F32" s="2"/>
      <c r="G32" s="2"/>
      <c r="H32" s="2"/>
      <c r="I32" s="2"/>
    </row>
    <row r="33" ht="13.5"/>
    <row r="34" ht="25.5" spans="3:5">
      <c r="C34" s="12" t="s">
        <v>19</v>
      </c>
      <c r="D34" s="28" t="s">
        <v>20</v>
      </c>
      <c r="E34" s="28" t="s">
        <v>30</v>
      </c>
    </row>
    <row r="35" spans="3:6">
      <c r="C35" s="67">
        <v>1.47589</v>
      </c>
      <c r="D35" s="7">
        <v>0</v>
      </c>
      <c r="E35" s="68">
        <f t="shared" ref="E35:E40" si="1">ROUNDUP(C35,D35)</f>
        <v>2</v>
      </c>
      <c r="F35" s="16"/>
    </row>
    <row r="36" spans="3:6">
      <c r="C36" s="67">
        <v>1.47589</v>
      </c>
      <c r="D36" s="7">
        <v>1</v>
      </c>
      <c r="E36" s="68">
        <f t="shared" si="1"/>
        <v>1.5</v>
      </c>
      <c r="F36" s="16"/>
    </row>
    <row r="37" spans="3:6">
      <c r="C37" s="67">
        <v>1.47589</v>
      </c>
      <c r="D37" s="7">
        <v>2</v>
      </c>
      <c r="E37" s="68">
        <f t="shared" si="1"/>
        <v>1.48</v>
      </c>
      <c r="F37" s="16"/>
    </row>
    <row r="38" spans="3:6">
      <c r="C38" s="67">
        <v>13643.47589</v>
      </c>
      <c r="D38" s="7">
        <v>-1</v>
      </c>
      <c r="E38" s="68">
        <f t="shared" si="1"/>
        <v>13650</v>
      </c>
      <c r="F38" s="16"/>
    </row>
    <row r="39" spans="3:6">
      <c r="C39" s="67">
        <v>13643.47589</v>
      </c>
      <c r="D39" s="7">
        <v>-2</v>
      </c>
      <c r="E39" s="68">
        <f t="shared" si="1"/>
        <v>13700</v>
      </c>
      <c r="F39" s="16"/>
    </row>
    <row r="40" spans="3:6">
      <c r="C40" s="67">
        <v>13643.47589</v>
      </c>
      <c r="D40" s="7">
        <v>-3</v>
      </c>
      <c r="E40" s="68">
        <f t="shared" si="1"/>
        <v>14000</v>
      </c>
      <c r="F40" s="16"/>
    </row>
    <row r="42" ht="13.5" spans="2:9">
      <c r="B42" s="3" t="s">
        <v>1</v>
      </c>
      <c r="C42" s="3"/>
      <c r="D42" s="3"/>
      <c r="E42" s="3"/>
      <c r="F42" s="3"/>
      <c r="G42" s="3"/>
      <c r="H42" s="3"/>
      <c r="I42" s="3"/>
    </row>
    <row r="43" spans="2:2">
      <c r="B43" t="s">
        <v>31</v>
      </c>
    </row>
    <row r="45" ht="13.5" spans="2:9">
      <c r="B45" s="3" t="s">
        <v>3</v>
      </c>
      <c r="C45" s="3"/>
      <c r="D45" s="3"/>
      <c r="E45" s="3"/>
      <c r="F45" s="3"/>
      <c r="G45" s="3"/>
      <c r="H45" s="3"/>
      <c r="I45" s="3"/>
    </row>
    <row r="46" spans="2:2">
      <c r="B46" s="75" t="s">
        <v>32</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1"/>
  <sheetViews>
    <sheetView showGridLines="0" workbookViewId="0">
      <selection activeCell="E31" sqref="E31"/>
    </sheetView>
  </sheetViews>
  <sheetFormatPr defaultColWidth="9" defaultRowHeight="12.75"/>
  <cols>
    <col min="6" max="6" width="11.2857142857143" customWidth="1"/>
  </cols>
  <sheetData>
    <row r="1" ht="18.75" spans="1:8">
      <c r="A1" s="2" t="s">
        <v>33</v>
      </c>
      <c r="B1" s="2"/>
      <c r="C1" s="2"/>
      <c r="D1" s="2"/>
      <c r="E1" s="2"/>
      <c r="F1" s="2"/>
      <c r="G1" s="2"/>
      <c r="H1" s="2"/>
    </row>
    <row r="2" ht="13.5"/>
    <row r="3" ht="13.5" spans="2:8">
      <c r="B3" s="3" t="s">
        <v>34</v>
      </c>
      <c r="C3" s="3"/>
      <c r="D3" s="3"/>
      <c r="E3" s="3"/>
      <c r="F3" s="3"/>
      <c r="G3" s="3"/>
      <c r="H3" s="3"/>
    </row>
    <row r="4" spans="2:2">
      <c r="B4" t="s">
        <v>35</v>
      </c>
    </row>
    <row r="5" ht="50.25" customHeight="1" spans="2:10">
      <c r="B5" s="63" t="s">
        <v>36</v>
      </c>
      <c r="C5" s="63"/>
      <c r="D5" s="63"/>
      <c r="E5" s="63"/>
      <c r="F5" s="63"/>
      <c r="G5" s="63"/>
      <c r="H5" s="63"/>
      <c r="I5" s="63"/>
      <c r="J5" s="63"/>
    </row>
    <row r="6" ht="13.5" spans="2:8">
      <c r="B6" s="3" t="s">
        <v>3</v>
      </c>
      <c r="C6" s="3"/>
      <c r="D6" s="3"/>
      <c r="E6" s="3"/>
      <c r="F6" s="3"/>
      <c r="G6" s="3"/>
      <c r="H6" s="3"/>
    </row>
    <row r="7" spans="2:2">
      <c r="B7" t="s">
        <v>37</v>
      </c>
    </row>
    <row r="9" ht="13.5" spans="2:8">
      <c r="B9" s="3" t="s">
        <v>5</v>
      </c>
      <c r="C9" s="3"/>
      <c r="D9" s="3"/>
      <c r="E9" s="3"/>
      <c r="F9" s="3"/>
      <c r="G9" s="3"/>
      <c r="H9" s="3"/>
    </row>
    <row r="10" spans="2:2">
      <c r="B10" t="s">
        <v>38</v>
      </c>
    </row>
    <row r="11" spans="2:2">
      <c r="B11" t="s">
        <v>39</v>
      </c>
    </row>
    <row r="12" spans="2:2">
      <c r="B12" t="s">
        <v>40</v>
      </c>
    </row>
    <row r="14" spans="2:2">
      <c r="B14" t="s">
        <v>41</v>
      </c>
    </row>
    <row r="15" spans="3:3">
      <c r="C15" t="s">
        <v>42</v>
      </c>
    </row>
    <row r="16" spans="3:3">
      <c r="C16" t="s">
        <v>43</v>
      </c>
    </row>
    <row r="18" spans="3:3">
      <c r="C18" t="s">
        <v>7</v>
      </c>
    </row>
    <row r="19" ht="25.5" spans="3:6">
      <c r="C19" s="64" t="s">
        <v>44</v>
      </c>
      <c r="D19" s="64" t="s">
        <v>45</v>
      </c>
      <c r="E19" s="22" t="s">
        <v>46</v>
      </c>
      <c r="F19" s="64" t="s">
        <v>47</v>
      </c>
    </row>
    <row r="20" spans="3:6">
      <c r="C20" s="7">
        <v>120</v>
      </c>
      <c r="D20" s="7">
        <v>120</v>
      </c>
      <c r="E20" s="65">
        <f>C20-D20</f>
        <v>0</v>
      </c>
      <c r="F20" s="66">
        <f>E20/C20</f>
        <v>0</v>
      </c>
    </row>
    <row r="21" spans="3:6">
      <c r="C21" s="7">
        <v>120</v>
      </c>
      <c r="D21" s="7">
        <v>90</v>
      </c>
      <c r="E21" s="65">
        <f>D21-C21</f>
        <v>-30</v>
      </c>
      <c r="F21" s="66">
        <f>E21/C21</f>
        <v>-0.25</v>
      </c>
    </row>
    <row r="22" spans="3:6">
      <c r="C22" s="7">
        <v>120</v>
      </c>
      <c r="D22" s="7">
        <v>150</v>
      </c>
      <c r="E22" s="65">
        <f>D22-C22</f>
        <v>30</v>
      </c>
      <c r="F22" s="66">
        <f>E22/C22</f>
        <v>0.25</v>
      </c>
    </row>
    <row r="23" spans="6:6">
      <c r="F23" s="27"/>
    </row>
    <row r="25" spans="2:2">
      <c r="B25" t="s">
        <v>48</v>
      </c>
    </row>
    <row r="27" spans="3:3">
      <c r="C27" t="s">
        <v>13</v>
      </c>
    </row>
    <row r="28" ht="25.5" spans="3:6">
      <c r="C28" s="64" t="s">
        <v>44</v>
      </c>
      <c r="D28" s="64" t="s">
        <v>45</v>
      </c>
      <c r="E28" s="22" t="s">
        <v>46</v>
      </c>
      <c r="F28" s="64" t="s">
        <v>47</v>
      </c>
    </row>
    <row r="29" spans="3:6">
      <c r="C29" s="7">
        <v>120</v>
      </c>
      <c r="D29" s="7">
        <v>120</v>
      </c>
      <c r="E29" s="65">
        <f>ABS(C29-D29)</f>
        <v>0</v>
      </c>
      <c r="F29" s="66">
        <f>E29/C29</f>
        <v>0</v>
      </c>
    </row>
    <row r="30" spans="3:6">
      <c r="C30" s="7">
        <v>120</v>
      </c>
      <c r="D30" s="7">
        <v>90</v>
      </c>
      <c r="E30" s="65">
        <f>D30-C30</f>
        <v>-30</v>
      </c>
      <c r="F30" s="66">
        <f>E30/C30</f>
        <v>-0.25</v>
      </c>
    </row>
    <row r="31" spans="3:6">
      <c r="C31" s="7">
        <v>120</v>
      </c>
      <c r="D31" s="7">
        <v>150</v>
      </c>
      <c r="E31" s="65">
        <f>D31-C31</f>
        <v>30</v>
      </c>
      <c r="F31" s="66">
        <f>E31/C31</f>
        <v>0.25</v>
      </c>
    </row>
  </sheetData>
  <mergeCells count="1">
    <mergeCell ref="B5:J5"/>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2"/>
  <sheetViews>
    <sheetView showGridLines="0" workbookViewId="0">
      <selection activeCell="A1" sqref="A1"/>
    </sheetView>
  </sheetViews>
  <sheetFormatPr defaultColWidth="21.8571428571429" defaultRowHeight="12.75"/>
  <cols>
    <col min="1" max="1" width="8.57142857142857" customWidth="1"/>
    <col min="2" max="2" width="21.8571428571429" style="42"/>
    <col min="3" max="3" width="16.8571428571429" style="31" customWidth="1"/>
    <col min="4" max="4" width="17.4285714285714" style="31" customWidth="1"/>
    <col min="5" max="5" width="25.7142857142857" style="31" customWidth="1"/>
    <col min="7" max="7" width="21.8571428571429" style="43"/>
  </cols>
  <sheetData>
    <row r="1" ht="18.75" spans="1:5">
      <c r="A1" s="2" t="s">
        <v>49</v>
      </c>
      <c r="B1" s="44"/>
      <c r="C1" s="34"/>
      <c r="D1" s="34"/>
      <c r="E1" s="34"/>
    </row>
    <row r="2" ht="13.5"/>
    <row r="3" ht="13.5" spans="2:5">
      <c r="B3" s="45" t="s">
        <v>34</v>
      </c>
      <c r="C3" s="32"/>
      <c r="D3" s="32"/>
      <c r="E3" s="32"/>
    </row>
    <row r="4" spans="2:2">
      <c r="B4" s="42" t="s">
        <v>50</v>
      </c>
    </row>
    <row r="6" ht="13.5" spans="2:5">
      <c r="B6" s="45" t="s">
        <v>3</v>
      </c>
      <c r="C6" s="32"/>
      <c r="D6" s="32"/>
      <c r="E6" s="32"/>
    </row>
    <row r="7" spans="2:2">
      <c r="B7" s="42" t="s">
        <v>51</v>
      </c>
    </row>
    <row r="9" ht="13.5" spans="2:5">
      <c r="B9" s="45" t="s">
        <v>5</v>
      </c>
      <c r="C9" s="32"/>
      <c r="D9" s="32"/>
      <c r="E9" s="32"/>
    </row>
    <row r="10" spans="2:5">
      <c r="B10" s="46" t="s">
        <v>52</v>
      </c>
      <c r="C10" s="46"/>
      <c r="D10" s="46"/>
      <c r="E10" s="46"/>
    </row>
    <row r="11" ht="30.75" customHeight="1" spans="2:5">
      <c r="B11" s="47"/>
      <c r="C11" s="47"/>
      <c r="D11" s="47"/>
      <c r="E11" s="47"/>
    </row>
    <row r="12" spans="2:11">
      <c r="B12" s="48" t="s">
        <v>53</v>
      </c>
      <c r="C12" s="49" t="s">
        <v>54</v>
      </c>
      <c r="D12" s="50"/>
      <c r="E12" s="50"/>
      <c r="G12"/>
      <c r="J12" s="43"/>
      <c r="K12" s="43"/>
    </row>
    <row r="13" spans="2:11">
      <c r="B13" s="48" t="s">
        <v>55</v>
      </c>
      <c r="C13" s="49"/>
      <c r="D13" s="51" t="s">
        <v>56</v>
      </c>
      <c r="E13" s="52" t="s">
        <v>57</v>
      </c>
      <c r="G13"/>
      <c r="J13" s="43"/>
      <c r="K13" s="43"/>
    </row>
    <row r="14" spans="2:11">
      <c r="B14" s="53">
        <v>1</v>
      </c>
      <c r="C14" s="54" t="s">
        <v>58</v>
      </c>
      <c r="D14" s="55">
        <f>SUBTOTAL(1,E21:E62)</f>
        <v>1753.85714285714</v>
      </c>
      <c r="E14" s="56">
        <f>AVERAGE(E21:E62)</f>
        <v>1753.85714285714</v>
      </c>
      <c r="G14"/>
      <c r="J14" s="43"/>
      <c r="K14" s="43"/>
    </row>
    <row r="15" spans="2:11">
      <c r="B15" s="53">
        <v>2</v>
      </c>
      <c r="C15" s="54" t="s">
        <v>59</v>
      </c>
      <c r="D15" s="55">
        <f>SUBTOTAL(2,E21:E62)</f>
        <v>42</v>
      </c>
      <c r="E15" s="56">
        <f>COUNT(E21:E62)</f>
        <v>42</v>
      </c>
      <c r="G15"/>
      <c r="J15" s="43"/>
      <c r="K15" s="43"/>
    </row>
    <row r="16" spans="2:11">
      <c r="B16" s="53">
        <v>4</v>
      </c>
      <c r="C16" s="54" t="s">
        <v>60</v>
      </c>
      <c r="D16" s="55">
        <f>SUBTOTAL(4,E21:E62)</f>
        <v>3661</v>
      </c>
      <c r="E16" s="56">
        <f>MAX(E21:E62)</f>
        <v>3661</v>
      </c>
      <c r="G16"/>
      <c r="J16" s="43"/>
      <c r="K16" s="43"/>
    </row>
    <row r="17" spans="2:11">
      <c r="B17" s="53">
        <v>5</v>
      </c>
      <c r="C17" s="54" t="s">
        <v>61</v>
      </c>
      <c r="D17" s="55">
        <f>SUBTOTAL(5,E21:E62)</f>
        <v>868</v>
      </c>
      <c r="E17" s="56">
        <f>MIN(E21:E62)</f>
        <v>868</v>
      </c>
      <c r="G17"/>
      <c r="J17" s="43"/>
      <c r="K17" s="43"/>
    </row>
    <row r="18" spans="2:11">
      <c r="B18" s="53">
        <v>9</v>
      </c>
      <c r="C18" s="54" t="s">
        <v>62</v>
      </c>
      <c r="D18" s="55">
        <f>SUBTOTAL(9,E21:E62)</f>
        <v>73662</v>
      </c>
      <c r="E18" s="56">
        <f>SUM(E21:E62)</f>
        <v>73662</v>
      </c>
      <c r="G18"/>
      <c r="J18" s="43"/>
      <c r="K18" s="43"/>
    </row>
    <row r="20" ht="14.25" spans="2:5">
      <c r="B20" s="57" t="s">
        <v>63</v>
      </c>
      <c r="C20" s="58" t="s">
        <v>64</v>
      </c>
      <c r="D20" s="58" t="s">
        <v>65</v>
      </c>
      <c r="E20" s="58" t="s">
        <v>66</v>
      </c>
    </row>
    <row r="21" ht="14.25" spans="2:5">
      <c r="B21" s="59" t="s">
        <v>67</v>
      </c>
      <c r="C21" s="60" t="s">
        <v>68</v>
      </c>
      <c r="D21" s="61">
        <v>301051.0857</v>
      </c>
      <c r="E21" s="62">
        <v>893</v>
      </c>
    </row>
    <row r="22" ht="14.25" spans="2:5">
      <c r="B22" s="59" t="s">
        <v>69</v>
      </c>
      <c r="C22" s="60" t="s">
        <v>68</v>
      </c>
      <c r="D22" s="61">
        <v>311228.1714</v>
      </c>
      <c r="E22" s="62">
        <v>875</v>
      </c>
    </row>
    <row r="23" ht="14.25" spans="2:5">
      <c r="B23" s="59" t="s">
        <v>70</v>
      </c>
      <c r="C23" s="60" t="s">
        <v>68</v>
      </c>
      <c r="D23" s="61">
        <v>744090.6286</v>
      </c>
      <c r="E23" s="62">
        <v>1921</v>
      </c>
    </row>
    <row r="24" ht="14.25" spans="2:5">
      <c r="B24" s="59" t="s">
        <v>71</v>
      </c>
      <c r="C24" s="60" t="s">
        <v>68</v>
      </c>
      <c r="D24" s="61">
        <v>346466.0571</v>
      </c>
      <c r="E24" s="62">
        <v>1001</v>
      </c>
    </row>
    <row r="25" ht="14.25" spans="2:5">
      <c r="B25" s="59" t="s">
        <v>72</v>
      </c>
      <c r="C25" s="60" t="s">
        <v>68</v>
      </c>
      <c r="D25" s="61">
        <v>461854.8571</v>
      </c>
      <c r="E25" s="62">
        <v>1253</v>
      </c>
    </row>
    <row r="26" ht="14.25" spans="2:5">
      <c r="B26" s="59" t="s">
        <v>73</v>
      </c>
      <c r="C26" s="60" t="s">
        <v>68</v>
      </c>
      <c r="D26" s="61">
        <v>845890.5143</v>
      </c>
      <c r="E26" s="62">
        <v>2182</v>
      </c>
    </row>
    <row r="27" ht="14.25" spans="2:5">
      <c r="B27" s="59" t="s">
        <v>74</v>
      </c>
      <c r="C27" s="60" t="s">
        <v>68</v>
      </c>
      <c r="D27" s="61">
        <v>519995.7143</v>
      </c>
      <c r="E27" s="62">
        <v>1420</v>
      </c>
    </row>
    <row r="28" ht="14.25" spans="2:5">
      <c r="B28" s="59" t="s">
        <v>67</v>
      </c>
      <c r="C28" s="60" t="s">
        <v>75</v>
      </c>
      <c r="D28" s="61">
        <v>540548.0571</v>
      </c>
      <c r="E28" s="62">
        <v>1508</v>
      </c>
    </row>
    <row r="29" ht="14.25" spans="2:5">
      <c r="B29" s="59" t="s">
        <v>69</v>
      </c>
      <c r="C29" s="60" t="s">
        <v>75</v>
      </c>
      <c r="D29" s="61">
        <v>500139.5429</v>
      </c>
      <c r="E29" s="62">
        <v>1442</v>
      </c>
    </row>
    <row r="30" ht="14.25" spans="2:5">
      <c r="B30" s="59" t="s">
        <v>70</v>
      </c>
      <c r="C30" s="60" t="s">
        <v>75</v>
      </c>
      <c r="D30" s="61">
        <v>1439830.9143</v>
      </c>
      <c r="E30" s="62">
        <v>3661</v>
      </c>
    </row>
    <row r="31" ht="14.25" spans="2:5">
      <c r="B31" s="59" t="s">
        <v>71</v>
      </c>
      <c r="C31" s="60" t="s">
        <v>75</v>
      </c>
      <c r="D31" s="61">
        <v>474503.6571</v>
      </c>
      <c r="E31" s="62">
        <v>1329</v>
      </c>
    </row>
    <row r="32" ht="14.25" spans="2:5">
      <c r="B32" s="59" t="s">
        <v>72</v>
      </c>
      <c r="C32" s="60" t="s">
        <v>75</v>
      </c>
      <c r="D32" s="61">
        <v>904641.7714</v>
      </c>
      <c r="E32" s="62">
        <v>2490</v>
      </c>
    </row>
    <row r="33" ht="14.25" spans="2:5">
      <c r="B33" s="59" t="s">
        <v>73</v>
      </c>
      <c r="C33" s="60" t="s">
        <v>75</v>
      </c>
      <c r="D33" s="61">
        <v>1331700.6286</v>
      </c>
      <c r="E33" s="62">
        <v>3388</v>
      </c>
    </row>
    <row r="34" ht="14.25" spans="2:5">
      <c r="B34" s="59" t="s">
        <v>74</v>
      </c>
      <c r="C34" s="60" t="s">
        <v>75</v>
      </c>
      <c r="D34" s="61">
        <v>918489.7714</v>
      </c>
      <c r="E34" s="62">
        <v>2495</v>
      </c>
    </row>
    <row r="35" ht="14.25" spans="2:5">
      <c r="B35" s="59" t="s">
        <v>67</v>
      </c>
      <c r="C35" s="60" t="s">
        <v>76</v>
      </c>
      <c r="D35" s="61">
        <v>302328.6857</v>
      </c>
      <c r="E35" s="62">
        <v>885</v>
      </c>
    </row>
    <row r="36" ht="14.25" spans="2:5">
      <c r="B36" s="59" t="s">
        <v>69</v>
      </c>
      <c r="C36" s="60" t="s">
        <v>76</v>
      </c>
      <c r="D36" s="61">
        <v>307911.8286</v>
      </c>
      <c r="E36" s="62">
        <v>868</v>
      </c>
    </row>
    <row r="37" ht="14.25" spans="2:5">
      <c r="B37" s="59" t="s">
        <v>70</v>
      </c>
      <c r="C37" s="60" t="s">
        <v>76</v>
      </c>
      <c r="D37" s="61">
        <v>721271.5429</v>
      </c>
      <c r="E37" s="62">
        <v>1855</v>
      </c>
    </row>
    <row r="38" ht="14.25" spans="2:5">
      <c r="B38" s="59" t="s">
        <v>71</v>
      </c>
      <c r="C38" s="60" t="s">
        <v>76</v>
      </c>
      <c r="D38" s="61">
        <v>379841.8857</v>
      </c>
      <c r="E38" s="62">
        <v>1097</v>
      </c>
    </row>
    <row r="39" ht="14.25" spans="2:5">
      <c r="B39" s="59" t="s">
        <v>72</v>
      </c>
      <c r="C39" s="60" t="s">
        <v>76</v>
      </c>
      <c r="D39" s="61">
        <v>398861.7714</v>
      </c>
      <c r="E39" s="62">
        <v>1073</v>
      </c>
    </row>
    <row r="40" ht="14.25" spans="2:5">
      <c r="B40" s="59" t="s">
        <v>73</v>
      </c>
      <c r="C40" s="60" t="s">
        <v>76</v>
      </c>
      <c r="D40" s="61">
        <v>802043.8286</v>
      </c>
      <c r="E40" s="62">
        <v>2051</v>
      </c>
    </row>
    <row r="41" ht="14.25" spans="2:5">
      <c r="B41" s="59" t="s">
        <v>74</v>
      </c>
      <c r="C41" s="60" t="s">
        <v>76</v>
      </c>
      <c r="D41" s="61">
        <v>447976.9143</v>
      </c>
      <c r="E41" s="62">
        <v>1237</v>
      </c>
    </row>
    <row r="42" ht="14.25" spans="2:5">
      <c r="B42" s="59" t="s">
        <v>67</v>
      </c>
      <c r="C42" s="60" t="s">
        <v>77</v>
      </c>
      <c r="D42" s="61">
        <v>376819.2</v>
      </c>
      <c r="E42" s="62">
        <v>1070</v>
      </c>
    </row>
    <row r="43" ht="14.25" spans="2:5">
      <c r="B43" s="59" t="s">
        <v>69</v>
      </c>
      <c r="C43" s="60" t="s">
        <v>77</v>
      </c>
      <c r="D43" s="61">
        <v>402739.3143</v>
      </c>
      <c r="E43" s="62">
        <v>1151</v>
      </c>
    </row>
    <row r="44" ht="14.25" spans="2:5">
      <c r="B44" s="59" t="s">
        <v>70</v>
      </c>
      <c r="C44" s="60" t="s">
        <v>77</v>
      </c>
      <c r="D44" s="61">
        <v>1092356.8</v>
      </c>
      <c r="E44" s="62">
        <v>2813</v>
      </c>
    </row>
    <row r="45" ht="14.25" spans="2:5">
      <c r="B45" s="59" t="s">
        <v>71</v>
      </c>
      <c r="C45" s="60" t="s">
        <v>77</v>
      </c>
      <c r="D45" s="61">
        <v>371578.7429</v>
      </c>
      <c r="E45" s="62">
        <v>1058</v>
      </c>
    </row>
    <row r="46" ht="14.25" spans="2:5">
      <c r="B46" s="59" t="s">
        <v>72</v>
      </c>
      <c r="C46" s="60" t="s">
        <v>77</v>
      </c>
      <c r="D46" s="61">
        <v>679377.0286</v>
      </c>
      <c r="E46" s="62">
        <v>1889</v>
      </c>
    </row>
    <row r="47" ht="14.25" spans="2:5">
      <c r="B47" s="59" t="s">
        <v>73</v>
      </c>
      <c r="C47" s="60" t="s">
        <v>77</v>
      </c>
      <c r="D47" s="61">
        <v>1008749.4857</v>
      </c>
      <c r="E47" s="62">
        <v>2593</v>
      </c>
    </row>
    <row r="48" ht="14.25" spans="2:5">
      <c r="B48" s="59" t="s">
        <v>74</v>
      </c>
      <c r="C48" s="60" t="s">
        <v>77</v>
      </c>
      <c r="D48" s="61">
        <v>702796.9714</v>
      </c>
      <c r="E48" s="62">
        <v>1915</v>
      </c>
    </row>
    <row r="49" ht="14.25" spans="2:5">
      <c r="B49" s="59" t="s">
        <v>67</v>
      </c>
      <c r="C49" s="60" t="s">
        <v>78</v>
      </c>
      <c r="D49" s="61">
        <v>496905.2571</v>
      </c>
      <c r="E49" s="62">
        <v>1396</v>
      </c>
    </row>
    <row r="50" ht="14.25" spans="2:5">
      <c r="B50" s="59" t="s">
        <v>69</v>
      </c>
      <c r="C50" s="60" t="s">
        <v>78</v>
      </c>
      <c r="D50" s="61">
        <v>407883.8857</v>
      </c>
      <c r="E50" s="62">
        <v>1181</v>
      </c>
    </row>
    <row r="51" ht="14.25" spans="2:5">
      <c r="B51" s="59" t="s">
        <v>70</v>
      </c>
      <c r="C51" s="60" t="s">
        <v>78</v>
      </c>
      <c r="D51" s="61">
        <v>1081709.0857</v>
      </c>
      <c r="E51" s="62">
        <v>2761</v>
      </c>
    </row>
    <row r="52" ht="14.25" spans="2:5">
      <c r="B52" s="59" t="s">
        <v>71</v>
      </c>
      <c r="C52" s="60" t="s">
        <v>78</v>
      </c>
      <c r="D52" s="61">
        <v>467107.6</v>
      </c>
      <c r="E52" s="62">
        <v>1339</v>
      </c>
    </row>
    <row r="53" ht="14.25" spans="2:5">
      <c r="B53" s="59" t="s">
        <v>72</v>
      </c>
      <c r="C53" s="60" t="s">
        <v>78</v>
      </c>
      <c r="D53" s="61">
        <v>766770.7429</v>
      </c>
      <c r="E53" s="62">
        <v>2091</v>
      </c>
    </row>
    <row r="54" ht="14.25" spans="2:5">
      <c r="B54" s="59" t="s">
        <v>73</v>
      </c>
      <c r="C54" s="60" t="s">
        <v>78</v>
      </c>
      <c r="D54" s="61">
        <v>1028679.2571</v>
      </c>
      <c r="E54" s="62">
        <v>2618</v>
      </c>
    </row>
    <row r="55" ht="14.25" spans="2:5">
      <c r="B55" s="59" t="s">
        <v>74</v>
      </c>
      <c r="C55" s="60" t="s">
        <v>78</v>
      </c>
      <c r="D55" s="61">
        <v>762330.2286</v>
      </c>
      <c r="E55" s="62">
        <v>2066</v>
      </c>
    </row>
    <row r="56" ht="14.25" spans="2:5">
      <c r="B56" s="59" t="s">
        <v>67</v>
      </c>
      <c r="C56" s="60" t="s">
        <v>79</v>
      </c>
      <c r="D56" s="61">
        <v>389131.1429</v>
      </c>
      <c r="E56" s="62">
        <v>1098</v>
      </c>
    </row>
    <row r="57" ht="14.25" spans="2:5">
      <c r="B57" s="59" t="s">
        <v>69</v>
      </c>
      <c r="C57" s="60" t="s">
        <v>79</v>
      </c>
      <c r="D57" s="61">
        <v>429182.9714</v>
      </c>
      <c r="E57" s="62">
        <v>1195</v>
      </c>
    </row>
    <row r="58" ht="14.25" spans="2:5">
      <c r="B58" s="59" t="s">
        <v>70</v>
      </c>
      <c r="C58" s="60" t="s">
        <v>79</v>
      </c>
      <c r="D58" s="61">
        <v>1116716.9714</v>
      </c>
      <c r="E58" s="62">
        <v>2869</v>
      </c>
    </row>
    <row r="59" ht="14.25" spans="2:5">
      <c r="B59" s="59" t="s">
        <v>71</v>
      </c>
      <c r="C59" s="60" t="s">
        <v>79</v>
      </c>
      <c r="D59" s="61">
        <v>409870.7429</v>
      </c>
      <c r="E59" s="62">
        <v>1165</v>
      </c>
    </row>
    <row r="60" ht="14.25" spans="2:5">
      <c r="B60" s="59" t="s">
        <v>72</v>
      </c>
      <c r="C60" s="60" t="s">
        <v>79</v>
      </c>
      <c r="D60" s="61">
        <v>729371.5429</v>
      </c>
      <c r="E60" s="62">
        <v>2004</v>
      </c>
    </row>
    <row r="61" ht="14.25" spans="2:5">
      <c r="B61" s="59" t="s">
        <v>73</v>
      </c>
      <c r="C61" s="60" t="s">
        <v>79</v>
      </c>
      <c r="D61" s="61">
        <v>1064273.2</v>
      </c>
      <c r="E61" s="62">
        <v>2714</v>
      </c>
    </row>
    <row r="62" ht="14.25" spans="2:5">
      <c r="B62" s="59" t="s">
        <v>74</v>
      </c>
      <c r="C62" s="60" t="s">
        <v>79</v>
      </c>
      <c r="D62" s="61">
        <v>642634.6857</v>
      </c>
      <c r="E62" s="62">
        <v>1752</v>
      </c>
    </row>
  </sheetData>
  <autoFilter ref="B20:E62">
    <extLst/>
  </autoFilter>
  <mergeCells count="1">
    <mergeCell ref="B10:E11"/>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7"/>
  <sheetViews>
    <sheetView showGridLines="0" workbookViewId="0">
      <selection activeCell="C38" sqref="C38"/>
    </sheetView>
  </sheetViews>
  <sheetFormatPr defaultColWidth="9" defaultRowHeight="12.75"/>
  <cols>
    <col min="1" max="1" width="3.57142857142857" customWidth="1"/>
    <col min="2" max="4" width="10.7142857142857" customWidth="1"/>
    <col min="5" max="5" width="18.7142857142857" customWidth="1"/>
    <col min="6" max="6" width="13.2857142857143" customWidth="1"/>
    <col min="7" max="7" width="5.14285714285714" customWidth="1"/>
    <col min="8" max="8" width="8.57142857142857" customWidth="1"/>
    <col min="9" max="9" width="23.4285714285714" customWidth="1"/>
    <col min="10" max="12" width="10.7142857142857" customWidth="1"/>
  </cols>
  <sheetData>
    <row r="1" s="1" customFormat="1" ht="18.75" spans="1:11">
      <c r="A1" s="2" t="s">
        <v>80</v>
      </c>
      <c r="B1" s="2"/>
      <c r="C1" s="2"/>
      <c r="D1" s="2"/>
      <c r="E1" s="2"/>
      <c r="F1" s="2"/>
      <c r="G1" s="2"/>
      <c r="H1" s="2"/>
      <c r="I1" s="2"/>
      <c r="J1"/>
      <c r="K1"/>
    </row>
    <row r="2" s="1" customFormat="1" ht="13.5" spans="1:11">
      <c r="A2"/>
      <c r="B2"/>
      <c r="C2"/>
      <c r="D2"/>
      <c r="E2"/>
      <c r="F2"/>
      <c r="G2"/>
      <c r="H2"/>
      <c r="I2"/>
      <c r="J2"/>
      <c r="K2"/>
    </row>
    <row r="3" s="1" customFormat="1" ht="13.5" spans="1:11">
      <c r="A3"/>
      <c r="B3" s="3" t="s">
        <v>81</v>
      </c>
      <c r="C3" s="3"/>
      <c r="D3" s="3"/>
      <c r="E3" s="3"/>
      <c r="F3" s="3"/>
      <c r="G3" s="3"/>
      <c r="H3" s="3"/>
      <c r="I3" s="3"/>
      <c r="J3"/>
      <c r="K3"/>
    </row>
    <row r="4" s="1" customFormat="1" spans="1:11">
      <c r="A4"/>
      <c r="B4" t="s">
        <v>82</v>
      </c>
      <c r="C4"/>
      <c r="D4"/>
      <c r="E4"/>
      <c r="F4"/>
      <c r="G4"/>
      <c r="H4"/>
      <c r="I4"/>
      <c r="J4"/>
      <c r="K4"/>
    </row>
    <row r="5" s="1" customFormat="1" spans="1:11">
      <c r="A5"/>
      <c r="B5" t="s">
        <v>83</v>
      </c>
      <c r="C5"/>
      <c r="D5"/>
      <c r="E5"/>
      <c r="F5"/>
      <c r="G5"/>
      <c r="H5"/>
      <c r="I5"/>
      <c r="J5"/>
      <c r="K5"/>
    </row>
    <row r="6" s="1" customFormat="1" spans="1:11">
      <c r="A6"/>
      <c r="B6" t="s">
        <v>84</v>
      </c>
      <c r="C6"/>
      <c r="D6"/>
      <c r="E6"/>
      <c r="F6"/>
      <c r="G6"/>
      <c r="H6"/>
      <c r="I6"/>
      <c r="J6"/>
      <c r="K6"/>
    </row>
    <row r="7" s="1" customFormat="1" spans="1:11">
      <c r="A7"/>
      <c r="B7" t="s">
        <v>85</v>
      </c>
      <c r="C7"/>
      <c r="D7"/>
      <c r="E7"/>
      <c r="F7"/>
      <c r="G7"/>
      <c r="H7"/>
      <c r="I7"/>
      <c r="J7"/>
      <c r="K7"/>
    </row>
    <row r="8" s="1" customFormat="1" spans="1:11">
      <c r="A8"/>
      <c r="B8"/>
      <c r="C8"/>
      <c r="D8"/>
      <c r="E8"/>
      <c r="F8"/>
      <c r="G8"/>
      <c r="H8"/>
      <c r="I8"/>
      <c r="J8"/>
      <c r="K8"/>
    </row>
    <row r="9" ht="13.5" spans="2:9">
      <c r="B9" s="3" t="s">
        <v>3</v>
      </c>
      <c r="C9" s="3"/>
      <c r="D9" s="3"/>
      <c r="E9" s="3"/>
      <c r="F9" s="3"/>
      <c r="G9" s="3"/>
      <c r="H9" s="3"/>
      <c r="I9" s="3"/>
    </row>
    <row r="10" spans="2:2">
      <c r="B10" t="s">
        <v>86</v>
      </c>
    </row>
    <row r="11" spans="2:2">
      <c r="B11" t="s">
        <v>87</v>
      </c>
    </row>
    <row r="12" spans="2:2">
      <c r="B12" t="s">
        <v>88</v>
      </c>
    </row>
    <row r="14" ht="13.5" spans="2:9">
      <c r="B14" s="3" t="s">
        <v>89</v>
      </c>
      <c r="C14" s="3"/>
      <c r="D14" s="3"/>
      <c r="E14" s="3"/>
      <c r="F14" s="3"/>
      <c r="G14" s="3"/>
      <c r="H14" s="3"/>
      <c r="I14" s="3"/>
    </row>
    <row r="15" spans="2:2">
      <c r="B15" t="s">
        <v>90</v>
      </c>
    </row>
    <row r="16" spans="2:2">
      <c r="B16" t="s">
        <v>91</v>
      </c>
    </row>
    <row r="17" spans="2:2">
      <c r="B17" t="s">
        <v>92</v>
      </c>
    </row>
    <row r="18" spans="2:2">
      <c r="B18" t="s">
        <v>93</v>
      </c>
    </row>
    <row r="19" spans="2:2">
      <c r="B19" t="s">
        <v>94</v>
      </c>
    </row>
    <row r="21" spans="2:5">
      <c r="B21" s="12" t="s">
        <v>95</v>
      </c>
      <c r="C21" s="12" t="s">
        <v>96</v>
      </c>
      <c r="D21" s="12" t="s">
        <v>97</v>
      </c>
      <c r="E21" s="12" t="s">
        <v>98</v>
      </c>
    </row>
    <row r="22" spans="2:7">
      <c r="B22" s="7" t="s">
        <v>99</v>
      </c>
      <c r="C22" s="7">
        <v>1000</v>
      </c>
      <c r="D22" s="7">
        <v>5000</v>
      </c>
      <c r="E22" s="15" t="str">
        <f>IF(C22&gt;=D22,"Achieved","Not Achieved")</f>
        <v>Not Achieved</v>
      </c>
      <c r="F22" s="16"/>
      <c r="G22" s="16"/>
    </row>
    <row r="23" spans="2:6">
      <c r="B23" s="7" t="s">
        <v>99</v>
      </c>
      <c r="C23" s="7">
        <v>6000</v>
      </c>
      <c r="D23" s="7">
        <v>5000</v>
      </c>
      <c r="E23" s="15" t="str">
        <f>IF(C23&gt;=D23,"Achieved","Not Achieved")</f>
        <v>Achieved</v>
      </c>
      <c r="F23" s="16"/>
    </row>
    <row r="24" spans="2:6">
      <c r="B24" s="7" t="s">
        <v>99</v>
      </c>
      <c r="C24" s="7">
        <v>2600</v>
      </c>
      <c r="D24" s="7">
        <v>2500</v>
      </c>
      <c r="E24" s="15" t="str">
        <f>IF(C24&gt;=D24,"Achieved","Not Achieved")</f>
        <v>Achieved</v>
      </c>
      <c r="F24" s="16"/>
    </row>
    <row r="25" spans="2:6">
      <c r="B25" s="7" t="s">
        <v>99</v>
      </c>
      <c r="C25" s="7">
        <v>2000</v>
      </c>
      <c r="D25" s="7">
        <v>4000</v>
      </c>
      <c r="E25" s="15" t="str">
        <f>IF(C25&gt;=D25,"Achieved","Not Achieved")</f>
        <v>Not Achieved</v>
      </c>
      <c r="F25" s="16"/>
    </row>
    <row r="27" ht="13.5" spans="2:9">
      <c r="B27" s="3" t="s">
        <v>100</v>
      </c>
      <c r="C27" s="3"/>
      <c r="D27" s="3"/>
      <c r="E27" s="3"/>
      <c r="F27" s="3"/>
      <c r="G27" s="3"/>
      <c r="H27" s="3"/>
      <c r="I27" s="3"/>
    </row>
    <row r="28" spans="2:2">
      <c r="B28" t="s">
        <v>101</v>
      </c>
    </row>
    <row r="29" spans="2:2">
      <c r="B29" t="s">
        <v>102</v>
      </c>
    </row>
    <row r="30" spans="2:2">
      <c r="B30" t="s">
        <v>103</v>
      </c>
    </row>
    <row r="31" spans="2:2">
      <c r="B31" t="s">
        <v>104</v>
      </c>
    </row>
    <row r="33" spans="2:6">
      <c r="B33" s="12" t="s">
        <v>95</v>
      </c>
      <c r="C33" s="12" t="s">
        <v>96</v>
      </c>
      <c r="D33" s="12" t="s">
        <v>97</v>
      </c>
      <c r="E33" s="12" t="s">
        <v>105</v>
      </c>
      <c r="F33" s="12" t="s">
        <v>106</v>
      </c>
    </row>
    <row r="34" spans="2:7">
      <c r="B34" s="7" t="s">
        <v>99</v>
      </c>
      <c r="C34" s="7">
        <v>1000</v>
      </c>
      <c r="D34" s="7">
        <v>5000</v>
      </c>
      <c r="E34" s="41">
        <f>C34/D34-1</f>
        <v>-0.8</v>
      </c>
      <c r="F34" s="15" t="str">
        <f>IF(E34&gt;5%,C34*0.15,IF(E34&gt;0,C34*0.1,"No Commision"))</f>
        <v>No Commision</v>
      </c>
      <c r="G34" s="16"/>
    </row>
    <row r="35" spans="2:7">
      <c r="B35" s="7" t="s">
        <v>99</v>
      </c>
      <c r="C35" s="7">
        <v>6000</v>
      </c>
      <c r="D35" s="7">
        <v>5000</v>
      </c>
      <c r="E35" s="41">
        <f t="shared" ref="E35:E37" si="0">C35/D35-1</f>
        <v>0.2</v>
      </c>
      <c r="F35" s="15">
        <f t="shared" ref="F35:F37" si="1">IF(E35&gt;5%,C35*0.15,IF(E35&gt;0,C35*0.1,"No Commision"))</f>
        <v>900</v>
      </c>
      <c r="G35" s="16"/>
    </row>
    <row r="36" spans="2:7">
      <c r="B36" s="7" t="s">
        <v>99</v>
      </c>
      <c r="C36" s="7">
        <v>2600</v>
      </c>
      <c r="D36" s="7">
        <v>2500</v>
      </c>
      <c r="E36" s="41">
        <f t="shared" si="0"/>
        <v>0.04</v>
      </c>
      <c r="F36" s="15">
        <f t="shared" si="1"/>
        <v>260</v>
      </c>
      <c r="G36" s="16"/>
    </row>
    <row r="37" spans="2:7">
      <c r="B37" s="7" t="s">
        <v>99</v>
      </c>
      <c r="C37" s="7">
        <v>2000</v>
      </c>
      <c r="D37" s="7">
        <v>4000</v>
      </c>
      <c r="E37" s="41">
        <f t="shared" si="0"/>
        <v>-0.5</v>
      </c>
      <c r="F37" s="15" t="str">
        <f t="shared" si="1"/>
        <v>No Commision</v>
      </c>
      <c r="G37" s="16"/>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4"/>
  <sheetViews>
    <sheetView showGridLines="0" workbookViewId="0">
      <selection activeCell="A1" sqref="A1"/>
    </sheetView>
  </sheetViews>
  <sheetFormatPr defaultColWidth="9" defaultRowHeight="12.75"/>
  <cols>
    <col min="1" max="1" width="6.57142857142857" customWidth="1"/>
    <col min="2" max="2" width="24.7142857142857" customWidth="1"/>
    <col min="3" max="4" width="9.85714285714286" customWidth="1"/>
    <col min="5" max="5" width="7.71428571428571" customWidth="1"/>
    <col min="6" max="6" width="23.1428571428571" customWidth="1"/>
    <col min="7" max="10" width="6.57142857142857" customWidth="1"/>
  </cols>
  <sheetData>
    <row r="1" ht="18.75" spans="1:9">
      <c r="A1" s="2" t="s">
        <v>107</v>
      </c>
      <c r="B1" s="2"/>
      <c r="C1" s="2"/>
      <c r="D1" s="2"/>
      <c r="E1" s="2"/>
      <c r="F1" s="2"/>
      <c r="G1" s="2"/>
      <c r="H1" s="2"/>
      <c r="I1" s="2"/>
    </row>
    <row r="2" ht="13.5"/>
    <row r="3" ht="13.5" spans="2:9">
      <c r="B3" s="3" t="s">
        <v>81</v>
      </c>
      <c r="C3" s="3"/>
      <c r="D3" s="3"/>
      <c r="E3" s="3"/>
      <c r="F3" s="3"/>
      <c r="G3" s="3"/>
      <c r="H3" s="3"/>
      <c r="I3" s="3"/>
    </row>
    <row r="4" spans="2:2">
      <c r="B4" t="s">
        <v>108</v>
      </c>
    </row>
    <row r="5" spans="2:2">
      <c r="B5" t="s">
        <v>109</v>
      </c>
    </row>
    <row r="6" spans="2:2">
      <c r="B6" t="s">
        <v>110</v>
      </c>
    </row>
    <row r="7" spans="2:2">
      <c r="B7" t="s">
        <v>111</v>
      </c>
    </row>
    <row r="9" ht="13.5" spans="2:9">
      <c r="B9" s="3" t="s">
        <v>3</v>
      </c>
      <c r="C9" s="3"/>
      <c r="D9" s="3"/>
      <c r="E9" s="3"/>
      <c r="F9" s="3"/>
      <c r="G9" s="3"/>
      <c r="H9" s="3"/>
      <c r="I9" s="3"/>
    </row>
    <row r="10" spans="2:2">
      <c r="B10" t="s">
        <v>112</v>
      </c>
    </row>
    <row r="11" spans="2:2">
      <c r="B11" t="s">
        <v>113</v>
      </c>
    </row>
    <row r="13" ht="13.5" spans="2:9">
      <c r="B13" s="3" t="s">
        <v>89</v>
      </c>
      <c r="C13" s="3"/>
      <c r="D13" s="3"/>
      <c r="E13" s="3"/>
      <c r="F13" s="3"/>
      <c r="G13" s="3"/>
      <c r="H13" s="3"/>
      <c r="I13" s="3"/>
    </row>
    <row r="14" spans="2:2">
      <c r="B14" t="s">
        <v>114</v>
      </c>
    </row>
    <row r="15" spans="2:2">
      <c r="B15" t="s">
        <v>115</v>
      </c>
    </row>
    <row r="17" spans="2:6">
      <c r="B17" s="12" t="s">
        <v>95</v>
      </c>
      <c r="C17" s="12" t="s">
        <v>116</v>
      </c>
      <c r="D17" s="12" t="s">
        <v>117</v>
      </c>
      <c r="F17" s="40" t="s">
        <v>118</v>
      </c>
    </row>
    <row r="18" spans="2:6">
      <c r="B18" s="7" t="s">
        <v>119</v>
      </c>
      <c r="C18" s="7" t="s">
        <v>120</v>
      </c>
      <c r="D18" s="7" t="s">
        <v>121</v>
      </c>
      <c r="F18" s="15" t="b">
        <f>AND(C18="Brown",D18="Blue")</f>
        <v>0</v>
      </c>
    </row>
    <row r="19" spans="2:6">
      <c r="B19" s="7" t="s">
        <v>122</v>
      </c>
      <c r="C19" s="7" t="s">
        <v>123</v>
      </c>
      <c r="D19" s="7" t="s">
        <v>124</v>
      </c>
      <c r="F19" s="15" t="b">
        <f t="shared" ref="F19:F29" si="0">AND(C19="Brown",D19="Blue")</f>
        <v>0</v>
      </c>
    </row>
    <row r="20" spans="2:6">
      <c r="B20" s="7" t="s">
        <v>125</v>
      </c>
      <c r="C20" s="7" t="s">
        <v>120</v>
      </c>
      <c r="D20" s="7" t="s">
        <v>124</v>
      </c>
      <c r="F20" s="15" t="b">
        <f t="shared" si="0"/>
        <v>0</v>
      </c>
    </row>
    <row r="21" spans="2:6">
      <c r="B21" s="7" t="s">
        <v>126</v>
      </c>
      <c r="C21" s="7" t="s">
        <v>124</v>
      </c>
      <c r="D21" s="7" t="s">
        <v>121</v>
      </c>
      <c r="F21" s="15" t="b">
        <f t="shared" si="0"/>
        <v>1</v>
      </c>
    </row>
    <row r="22" spans="2:6">
      <c r="B22" s="7" t="s">
        <v>127</v>
      </c>
      <c r="C22" s="7" t="s">
        <v>123</v>
      </c>
      <c r="D22" s="7" t="s">
        <v>121</v>
      </c>
      <c r="F22" s="15" t="b">
        <f t="shared" si="0"/>
        <v>0</v>
      </c>
    </row>
    <row r="23" spans="2:6">
      <c r="B23" s="7" t="s">
        <v>128</v>
      </c>
      <c r="C23" s="7" t="s">
        <v>129</v>
      </c>
      <c r="D23" s="7" t="s">
        <v>124</v>
      </c>
      <c r="F23" s="15" t="b">
        <f t="shared" si="0"/>
        <v>0</v>
      </c>
    </row>
    <row r="24" spans="2:6">
      <c r="B24" s="7" t="s">
        <v>130</v>
      </c>
      <c r="C24" s="7" t="s">
        <v>123</v>
      </c>
      <c r="D24" s="7" t="s">
        <v>121</v>
      </c>
      <c r="F24" s="15" t="b">
        <f t="shared" si="0"/>
        <v>0</v>
      </c>
    </row>
    <row r="25" spans="2:6">
      <c r="B25" s="7" t="s">
        <v>131</v>
      </c>
      <c r="C25" s="7" t="s">
        <v>120</v>
      </c>
      <c r="D25" s="7" t="s">
        <v>121</v>
      </c>
      <c r="F25" s="15" t="b">
        <f t="shared" si="0"/>
        <v>0</v>
      </c>
    </row>
    <row r="26" spans="2:6">
      <c r="B26" s="7" t="s">
        <v>132</v>
      </c>
      <c r="C26" s="7" t="s">
        <v>129</v>
      </c>
      <c r="D26" s="7" t="s">
        <v>121</v>
      </c>
      <c r="F26" s="15" t="b">
        <f t="shared" si="0"/>
        <v>0</v>
      </c>
    </row>
    <row r="27" spans="2:6">
      <c r="B27" s="7" t="s">
        <v>133</v>
      </c>
      <c r="C27" s="7" t="s">
        <v>129</v>
      </c>
      <c r="D27" s="7" t="s">
        <v>121</v>
      </c>
      <c r="F27" s="15" t="b">
        <f t="shared" si="0"/>
        <v>0</v>
      </c>
    </row>
    <row r="28" spans="2:6">
      <c r="B28" s="7" t="s">
        <v>134</v>
      </c>
      <c r="C28" s="7" t="s">
        <v>124</v>
      </c>
      <c r="D28" s="7" t="s">
        <v>124</v>
      </c>
      <c r="F28" s="15" t="b">
        <f t="shared" si="0"/>
        <v>0</v>
      </c>
    </row>
    <row r="29" spans="2:6">
      <c r="B29" s="7" t="s">
        <v>135</v>
      </c>
      <c r="C29" s="7" t="s">
        <v>124</v>
      </c>
      <c r="D29" s="7" t="s">
        <v>121</v>
      </c>
      <c r="F29" s="15" t="b">
        <f t="shared" si="0"/>
        <v>1</v>
      </c>
    </row>
    <row r="32" spans="2:6">
      <c r="B32" s="12" t="s">
        <v>95</v>
      </c>
      <c r="C32" s="12" t="s">
        <v>116</v>
      </c>
      <c r="D32" s="12" t="s">
        <v>117</v>
      </c>
      <c r="F32" s="40" t="s">
        <v>118</v>
      </c>
    </row>
    <row r="33" spans="2:6">
      <c r="B33" s="7" t="s">
        <v>119</v>
      </c>
      <c r="C33" s="7" t="s">
        <v>120</v>
      </c>
      <c r="D33" s="7" t="s">
        <v>121</v>
      </c>
      <c r="F33" s="15" t="str">
        <f t="shared" ref="F33:F44" si="1">IF(AND(C33="Brown",D33="Blue"),"Match","No Match")</f>
        <v>No Match</v>
      </c>
    </row>
    <row r="34" spans="2:6">
      <c r="B34" s="7" t="s">
        <v>122</v>
      </c>
      <c r="C34" s="7" t="s">
        <v>123</v>
      </c>
      <c r="D34" s="7" t="s">
        <v>124</v>
      </c>
      <c r="F34" s="15" t="str">
        <f t="shared" si="1"/>
        <v>No Match</v>
      </c>
    </row>
    <row r="35" spans="2:6">
      <c r="B35" s="7" t="s">
        <v>125</v>
      </c>
      <c r="C35" s="7" t="s">
        <v>120</v>
      </c>
      <c r="D35" s="7" t="s">
        <v>124</v>
      </c>
      <c r="F35" s="15" t="str">
        <f t="shared" si="1"/>
        <v>No Match</v>
      </c>
    </row>
    <row r="36" spans="2:6">
      <c r="B36" s="7" t="s">
        <v>126</v>
      </c>
      <c r="C36" s="7" t="s">
        <v>124</v>
      </c>
      <c r="D36" s="7" t="s">
        <v>121</v>
      </c>
      <c r="F36" s="15" t="str">
        <f t="shared" si="1"/>
        <v>Match</v>
      </c>
    </row>
    <row r="37" spans="2:6">
      <c r="B37" s="7" t="s">
        <v>127</v>
      </c>
      <c r="C37" s="7" t="s">
        <v>123</v>
      </c>
      <c r="D37" s="7" t="s">
        <v>121</v>
      </c>
      <c r="F37" s="15" t="str">
        <f t="shared" si="1"/>
        <v>No Match</v>
      </c>
    </row>
    <row r="38" spans="2:6">
      <c r="B38" s="7" t="s">
        <v>128</v>
      </c>
      <c r="C38" s="7" t="s">
        <v>129</v>
      </c>
      <c r="D38" s="7" t="s">
        <v>124</v>
      </c>
      <c r="F38" s="15" t="str">
        <f t="shared" si="1"/>
        <v>No Match</v>
      </c>
    </row>
    <row r="39" spans="2:7">
      <c r="B39" s="7" t="s">
        <v>130</v>
      </c>
      <c r="C39" s="7" t="s">
        <v>123</v>
      </c>
      <c r="D39" s="7" t="s">
        <v>121</v>
      </c>
      <c r="F39" s="15" t="str">
        <f t="shared" si="1"/>
        <v>No Match</v>
      </c>
      <c r="G39" t="s">
        <v>17</v>
      </c>
    </row>
    <row r="40" spans="2:6">
      <c r="B40" s="7" t="s">
        <v>131</v>
      </c>
      <c r="C40" s="7" t="s">
        <v>120</v>
      </c>
      <c r="D40" s="7" t="s">
        <v>121</v>
      </c>
      <c r="F40" s="15" t="str">
        <f t="shared" si="1"/>
        <v>No Match</v>
      </c>
    </row>
    <row r="41" spans="2:6">
      <c r="B41" s="7" t="s">
        <v>132</v>
      </c>
      <c r="C41" s="7" t="s">
        <v>129</v>
      </c>
      <c r="D41" s="7" t="s">
        <v>121</v>
      </c>
      <c r="F41" s="15" t="str">
        <f t="shared" si="1"/>
        <v>No Match</v>
      </c>
    </row>
    <row r="42" spans="2:6">
      <c r="B42" s="7" t="s">
        <v>133</v>
      </c>
      <c r="C42" s="7" t="s">
        <v>129</v>
      </c>
      <c r="D42" s="7" t="s">
        <v>121</v>
      </c>
      <c r="F42" s="15" t="str">
        <f t="shared" si="1"/>
        <v>No Match</v>
      </c>
    </row>
    <row r="43" spans="2:6">
      <c r="B43" s="7" t="s">
        <v>134</v>
      </c>
      <c r="C43" s="7" t="s">
        <v>124</v>
      </c>
      <c r="D43" s="7" t="s">
        <v>124</v>
      </c>
      <c r="F43" s="15" t="str">
        <f t="shared" si="1"/>
        <v>No Match</v>
      </c>
    </row>
    <row r="44" spans="2:6">
      <c r="B44" s="7" t="s">
        <v>135</v>
      </c>
      <c r="C44" s="7" t="s">
        <v>124</v>
      </c>
      <c r="D44" s="7" t="s">
        <v>121</v>
      </c>
      <c r="F44" s="15" t="str">
        <f t="shared" si="1"/>
        <v>Match</v>
      </c>
    </row>
  </sheetData>
  <sortState ref="A23:D34">
    <sortCondition ref="A23"/>
  </sortState>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showGridLines="0" workbookViewId="0">
      <selection activeCell="A1" sqref="A1"/>
    </sheetView>
  </sheetViews>
  <sheetFormatPr defaultColWidth="9" defaultRowHeight="12.75" outlineLevelCol="7"/>
  <cols>
    <col min="6" max="6" width="19.7142857142857" customWidth="1"/>
    <col min="8" max="8" width="19.8571428571429" customWidth="1"/>
  </cols>
  <sheetData>
    <row r="1" ht="18.75" spans="1:8">
      <c r="A1" s="2" t="s">
        <v>136</v>
      </c>
      <c r="B1" s="2"/>
      <c r="C1" s="2"/>
      <c r="D1" s="2"/>
      <c r="E1" s="2"/>
      <c r="F1" s="2"/>
      <c r="G1" s="2"/>
      <c r="H1" s="2"/>
    </row>
    <row r="2" ht="13.5"/>
    <row r="3" ht="13.5" spans="2:8">
      <c r="B3" s="3" t="s">
        <v>81</v>
      </c>
      <c r="C3" s="3"/>
      <c r="D3" s="3"/>
      <c r="E3" s="3"/>
      <c r="F3" s="3"/>
      <c r="G3" s="3"/>
      <c r="H3" s="3"/>
    </row>
    <row r="4" spans="2:2">
      <c r="B4" t="s">
        <v>137</v>
      </c>
    </row>
    <row r="5" spans="2:2">
      <c r="B5" t="s">
        <v>138</v>
      </c>
    </row>
    <row r="6" spans="2:2">
      <c r="B6" t="s">
        <v>139</v>
      </c>
    </row>
    <row r="8" ht="13.5" spans="2:8">
      <c r="B8" s="3" t="s">
        <v>3</v>
      </c>
      <c r="C8" s="3"/>
      <c r="D8" s="3"/>
      <c r="E8" s="3"/>
      <c r="F8" s="3"/>
      <c r="G8" s="3"/>
      <c r="H8" s="3"/>
    </row>
    <row r="9" spans="2:2">
      <c r="B9" t="s">
        <v>140</v>
      </c>
    </row>
    <row r="10" spans="2:2">
      <c r="B10" t="s">
        <v>113</v>
      </c>
    </row>
    <row r="12" ht="13.5" spans="2:8">
      <c r="B12" s="3" t="s">
        <v>5</v>
      </c>
      <c r="C12" s="3"/>
      <c r="D12" s="3"/>
      <c r="E12" s="3"/>
      <c r="F12" s="3"/>
      <c r="G12" s="3"/>
      <c r="H12" s="3"/>
    </row>
    <row r="13" spans="2:2">
      <c r="B13" t="s">
        <v>114</v>
      </c>
    </row>
    <row r="15" spans="1:7">
      <c r="A15" s="38"/>
      <c r="B15" s="28" t="s">
        <v>95</v>
      </c>
      <c r="C15" s="28" t="s">
        <v>116</v>
      </c>
      <c r="D15" s="28" t="s">
        <v>117</v>
      </c>
      <c r="E15" s="38"/>
      <c r="F15" s="39" t="s">
        <v>141</v>
      </c>
      <c r="G15" s="38"/>
    </row>
    <row r="16" spans="2:6">
      <c r="B16" s="7" t="s">
        <v>119</v>
      </c>
      <c r="C16" s="7" t="s">
        <v>120</v>
      </c>
      <c r="D16" s="7" t="s">
        <v>121</v>
      </c>
      <c r="F16" s="15" t="b">
        <f>OR(C16="Red",C16="black")</f>
        <v>0</v>
      </c>
    </row>
    <row r="17" spans="2:6">
      <c r="B17" s="7" t="s">
        <v>122</v>
      </c>
      <c r="C17" s="7" t="s">
        <v>123</v>
      </c>
      <c r="D17" s="7" t="s">
        <v>124</v>
      </c>
      <c r="F17" s="15" t="b">
        <f t="shared" ref="F17:F27" si="0">OR(C17="Red",C17="black")</f>
        <v>1</v>
      </c>
    </row>
    <row r="18" spans="2:6">
      <c r="B18" s="7" t="s">
        <v>125</v>
      </c>
      <c r="C18" s="7" t="s">
        <v>120</v>
      </c>
      <c r="D18" s="7" t="s">
        <v>124</v>
      </c>
      <c r="F18" s="15" t="b">
        <f t="shared" si="0"/>
        <v>0</v>
      </c>
    </row>
    <row r="19" spans="2:6">
      <c r="B19" s="7" t="s">
        <v>126</v>
      </c>
      <c r="C19" s="7" t="s">
        <v>124</v>
      </c>
      <c r="D19" s="7" t="s">
        <v>121</v>
      </c>
      <c r="F19" s="15" t="b">
        <f t="shared" si="0"/>
        <v>0</v>
      </c>
    </row>
    <row r="20" spans="2:6">
      <c r="B20" s="7" t="s">
        <v>127</v>
      </c>
      <c r="C20" s="7" t="s">
        <v>123</v>
      </c>
      <c r="D20" s="7" t="s">
        <v>121</v>
      </c>
      <c r="F20" s="15" t="b">
        <f t="shared" si="0"/>
        <v>1</v>
      </c>
    </row>
    <row r="21" spans="2:6">
      <c r="B21" s="7" t="s">
        <v>128</v>
      </c>
      <c r="C21" s="7" t="s">
        <v>129</v>
      </c>
      <c r="D21" s="7" t="s">
        <v>124</v>
      </c>
      <c r="F21" s="15" t="b">
        <f t="shared" si="0"/>
        <v>1</v>
      </c>
    </row>
    <row r="22" spans="2:6">
      <c r="B22" s="7" t="s">
        <v>130</v>
      </c>
      <c r="C22" s="7" t="s">
        <v>123</v>
      </c>
      <c r="D22" s="7" t="s">
        <v>121</v>
      </c>
      <c r="F22" s="15" t="b">
        <f t="shared" si="0"/>
        <v>1</v>
      </c>
    </row>
    <row r="23" spans="2:6">
      <c r="B23" s="7" t="s">
        <v>131</v>
      </c>
      <c r="C23" s="7" t="s">
        <v>120</v>
      </c>
      <c r="D23" s="7" t="s">
        <v>121</v>
      </c>
      <c r="F23" s="15" t="b">
        <f t="shared" si="0"/>
        <v>0</v>
      </c>
    </row>
    <row r="24" spans="2:6">
      <c r="B24" s="7" t="s">
        <v>132</v>
      </c>
      <c r="C24" s="7" t="s">
        <v>129</v>
      </c>
      <c r="D24" s="7" t="s">
        <v>121</v>
      </c>
      <c r="F24" s="15" t="b">
        <f t="shared" si="0"/>
        <v>1</v>
      </c>
    </row>
    <row r="25" spans="2:6">
      <c r="B25" s="7" t="s">
        <v>133</v>
      </c>
      <c r="C25" s="7" t="s">
        <v>129</v>
      </c>
      <c r="D25" s="7" t="s">
        <v>121</v>
      </c>
      <c r="F25" s="15" t="b">
        <f t="shared" si="0"/>
        <v>1</v>
      </c>
    </row>
    <row r="26" spans="2:6">
      <c r="B26" s="7" t="s">
        <v>134</v>
      </c>
      <c r="C26" s="7" t="s">
        <v>124</v>
      </c>
      <c r="D26" s="7" t="s">
        <v>124</v>
      </c>
      <c r="F26" s="15" t="b">
        <f t="shared" si="0"/>
        <v>0</v>
      </c>
    </row>
    <row r="27" spans="2:6">
      <c r="B27" s="7" t="s">
        <v>135</v>
      </c>
      <c r="C27" s="7" t="s">
        <v>124</v>
      </c>
      <c r="D27" s="7" t="s">
        <v>121</v>
      </c>
      <c r="F27" s="15" t="b">
        <f t="shared" si="0"/>
        <v>0</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
  <sheetViews>
    <sheetView showGridLines="0" workbookViewId="0">
      <selection activeCell="A1" sqref="A1"/>
    </sheetView>
  </sheetViews>
  <sheetFormatPr defaultColWidth="9" defaultRowHeight="12.75"/>
  <cols>
    <col min="3" max="3" width="11.5714285714286" customWidth="1"/>
    <col min="4" max="4" width="10.1428571428571" customWidth="1"/>
  </cols>
  <sheetData>
    <row r="1" ht="18.75" spans="1:9">
      <c r="A1" s="2" t="s">
        <v>142</v>
      </c>
      <c r="B1" s="2"/>
      <c r="C1" s="2"/>
      <c r="D1" s="2"/>
      <c r="E1" s="2"/>
      <c r="F1" s="35"/>
      <c r="G1" s="2"/>
      <c r="H1" s="2"/>
      <c r="I1" s="2"/>
    </row>
    <row r="2" ht="13.5"/>
    <row r="4" ht="13.5" spans="2:9">
      <c r="B4" s="3" t="s">
        <v>1</v>
      </c>
      <c r="C4" s="3"/>
      <c r="D4" s="3"/>
      <c r="E4" s="3"/>
      <c r="F4" s="3"/>
      <c r="G4" s="3"/>
      <c r="H4" s="3"/>
      <c r="I4" s="3"/>
    </row>
    <row r="5" spans="2:2">
      <c r="B5" t="s">
        <v>143</v>
      </c>
    </row>
    <row r="6" spans="2:2">
      <c r="B6" t="s">
        <v>144</v>
      </c>
    </row>
    <row r="8" ht="13.5" spans="2:9">
      <c r="B8" s="3" t="s">
        <v>3</v>
      </c>
      <c r="C8" s="3"/>
      <c r="D8" s="3"/>
      <c r="E8" s="3"/>
      <c r="F8" s="3"/>
      <c r="G8" s="3"/>
      <c r="H8" s="3"/>
      <c r="I8" s="3"/>
    </row>
    <row r="9" spans="2:2">
      <c r="B9" s="75" t="s">
        <v>145</v>
      </c>
    </row>
    <row r="11" ht="13.5" spans="2:9">
      <c r="B11" s="3" t="s">
        <v>5</v>
      </c>
      <c r="C11" s="3"/>
      <c r="D11" s="3"/>
      <c r="E11" s="3"/>
      <c r="F11" s="3"/>
      <c r="G11" s="3"/>
      <c r="H11" s="3"/>
      <c r="I11" s="3"/>
    </row>
    <row r="12" spans="2:2">
      <c r="B12" t="s">
        <v>146</v>
      </c>
    </row>
    <row r="14" spans="3:4">
      <c r="C14" s="36" t="s">
        <v>147</v>
      </c>
      <c r="D14" s="36" t="s">
        <v>147</v>
      </c>
    </row>
    <row r="15" spans="3:5">
      <c r="C15" s="7" t="s">
        <v>148</v>
      </c>
      <c r="D15" s="15" t="str">
        <f>LEFT(C15,5)</f>
        <v>70056</v>
      </c>
      <c r="E15" s="16"/>
    </row>
    <row r="16" spans="3:4">
      <c r="C16" s="7" t="s">
        <v>149</v>
      </c>
      <c r="D16" s="15" t="str">
        <f>LEFT(C16,5)</f>
        <v>75023</v>
      </c>
    </row>
    <row r="17" spans="3:4">
      <c r="C17" s="7" t="s">
        <v>150</v>
      </c>
      <c r="D17" s="15" t="str">
        <f>LEFT(C17,5)</f>
        <v>55403</v>
      </c>
    </row>
    <row r="18" spans="3:4">
      <c r="C18" s="7" t="s">
        <v>151</v>
      </c>
      <c r="D18" s="15" t="str">
        <f>LEFT(C18,5)</f>
        <v>90210</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showGridLines="0" workbookViewId="0">
      <selection activeCell="A1" sqref="A1"/>
    </sheetView>
  </sheetViews>
  <sheetFormatPr defaultColWidth="9" defaultRowHeight="12.75"/>
  <cols>
    <col min="3" max="3" width="12.7142857142857" customWidth="1"/>
    <col min="4" max="4" width="17.7142857142857" customWidth="1"/>
  </cols>
  <sheetData>
    <row r="1" ht="18.75" spans="1:9">
      <c r="A1" s="2" t="s">
        <v>152</v>
      </c>
      <c r="B1" s="2"/>
      <c r="C1" s="2"/>
      <c r="D1" s="2"/>
      <c r="E1" s="2"/>
      <c r="F1" s="35"/>
      <c r="G1" s="2"/>
      <c r="H1" s="2"/>
      <c r="I1" s="2"/>
    </row>
    <row r="2" ht="13.5"/>
    <row r="3" ht="13.5" spans="2:9">
      <c r="B3" s="3" t="s">
        <v>1</v>
      </c>
      <c r="C3" s="3"/>
      <c r="D3" s="3"/>
      <c r="E3" s="3"/>
      <c r="F3" s="3"/>
      <c r="G3" s="3"/>
      <c r="H3" s="3"/>
      <c r="I3" s="3"/>
    </row>
    <row r="4" spans="2:2">
      <c r="B4" t="s">
        <v>153</v>
      </c>
    </row>
    <row r="5" spans="2:2">
      <c r="B5" t="s">
        <v>144</v>
      </c>
    </row>
    <row r="7" ht="13.5" spans="2:9">
      <c r="B7" s="3" t="s">
        <v>3</v>
      </c>
      <c r="C7" s="3"/>
      <c r="D7" s="3"/>
      <c r="E7" s="3"/>
      <c r="F7" s="3"/>
      <c r="G7" s="3"/>
      <c r="H7" s="3"/>
      <c r="I7" s="3"/>
    </row>
    <row r="8" spans="2:2">
      <c r="B8" s="75" t="s">
        <v>154</v>
      </c>
    </row>
    <row r="10" ht="13.5" spans="2:9">
      <c r="B10" s="3" t="s">
        <v>5</v>
      </c>
      <c r="C10" s="3"/>
      <c r="D10" s="3"/>
      <c r="E10" s="3"/>
      <c r="F10" s="3"/>
      <c r="G10" s="3"/>
      <c r="H10" s="3"/>
      <c r="I10" s="3"/>
    </row>
    <row r="11" spans="2:2">
      <c r="B11" t="s">
        <v>155</v>
      </c>
    </row>
    <row r="13" spans="3:4">
      <c r="C13" s="36" t="s">
        <v>156</v>
      </c>
      <c r="D13" s="36" t="s">
        <v>156</v>
      </c>
    </row>
    <row r="14" spans="3:5">
      <c r="C14" s="7" t="s">
        <v>157</v>
      </c>
      <c r="D14" s="15" t="str">
        <f>RIGHT(C14,8)</f>
        <v>887-7765</v>
      </c>
      <c r="E14" s="16"/>
    </row>
    <row r="15" spans="3:4">
      <c r="C15" s="7" t="s">
        <v>158</v>
      </c>
      <c r="D15" s="15" t="str">
        <f>RIGHT(C15,8)</f>
        <v>654-2180</v>
      </c>
    </row>
    <row r="16" spans="3:4">
      <c r="C16" s="7" t="s">
        <v>159</v>
      </c>
      <c r="D16" s="15" t="str">
        <f>RIGHT(C16,8)</f>
        <v>887-7767</v>
      </c>
    </row>
    <row r="17" spans="3:4">
      <c r="C17" s="7" t="s">
        <v>160</v>
      </c>
      <c r="D17" s="15" t="str">
        <f>RIGHT(C17,8)</f>
        <v>887-7768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EDS</Company>
  <Application>Microsoft Excel</Application>
  <HeadingPairs>
    <vt:vector size="2" baseType="variant">
      <vt:variant>
        <vt:lpstr>工作表</vt:lpstr>
      </vt:variant>
      <vt:variant>
        <vt:i4>18</vt:i4>
      </vt:variant>
    </vt:vector>
  </HeadingPairs>
  <TitlesOfParts>
    <vt:vector size="18" baseType="lpstr">
      <vt:lpstr>INT Function</vt:lpstr>
      <vt:lpstr>Rounding Functions</vt:lpstr>
      <vt:lpstr>ABS</vt:lpstr>
      <vt:lpstr>SUBTotal Function</vt:lpstr>
      <vt:lpstr>IF Function</vt:lpstr>
      <vt:lpstr>AND Function</vt:lpstr>
      <vt:lpstr>OR Function</vt:lpstr>
      <vt:lpstr>LEFT Function</vt:lpstr>
      <vt:lpstr>RIGHT Function</vt:lpstr>
      <vt:lpstr>MID Function</vt:lpstr>
      <vt:lpstr>UPPER-LOWER-PROPER Functions</vt:lpstr>
      <vt:lpstr>TRIM Function</vt:lpstr>
      <vt:lpstr>COUNT Function</vt:lpstr>
      <vt:lpstr>COUNTA Function</vt:lpstr>
      <vt:lpstr>COUNTBLANK Function</vt:lpstr>
      <vt:lpstr>COUNTIF Function</vt:lpstr>
      <vt:lpstr>COUNTIFS Function</vt:lpstr>
      <vt:lpstr>VLOOKUP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Mikea</dc:creator>
  <cp:lastModifiedBy>admin</cp:lastModifiedBy>
  <dcterms:created xsi:type="dcterms:W3CDTF">2007-01-04T11:56:00Z</dcterms:created>
  <dcterms:modified xsi:type="dcterms:W3CDTF">2023-01-17T06:59:33Z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7F060B9211E749B684FFC52C092C2B42</vt:lpwstr>
  </property>
  <property fmtid="{D5CDD505-2E9C-101B-9397-08002B2CF9AE}" pid="3" name="KSOProductBuildVer">
    <vt:lpwstr>1033-11.2.0.11440</vt:lpwstr>
  </property>
</Properties>
</file>