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E:\Anusha\Excel\"/>
    </mc:Choice>
  </mc:AlternateContent>
  <xr:revisionPtr revIDLastSave="0" documentId="13_ncr:1_{37603598-17E7-4244-9C79-A6AC141D6E18}" xr6:coauthVersionLast="36" xr6:coauthVersionMax="36" xr10:uidLastSave="{00000000-0000-0000-0000-000000000000}"/>
  <bookViews>
    <workbookView xWindow="0" yWindow="0" windowWidth="20490" windowHeight="6945" firstSheet="1" activeTab="4" xr2:uid="{0C510745-21DD-4C1C-A1F6-099DD6102941}"/>
  </bookViews>
  <sheets>
    <sheet name="Master_data" sheetId="1" r:id="rId1"/>
    <sheet name="Categories" sheetId="3" r:id="rId2"/>
    <sheet name="Crude_oil_price" sheetId="4" r:id="rId3"/>
    <sheet name="CaseStudy_Analysis" sheetId="2" r:id="rId4"/>
    <sheet name="Dashboard" sheetId="5" r:id="rId5"/>
  </sheets>
  <externalReferences>
    <externalReference r:id="rId6"/>
  </externalReferences>
  <definedNames>
    <definedName name="_xlcn.WorksheetConnection_IndiaCPIInflation.xlsxCPI_Data" hidden="1">CPI_Data[]</definedName>
    <definedName name="Slicer_Sector">#N/A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PI_Data" name="CPI_Data" connection="WorksheetConnection_India CPI Inflation.xlsx!CPI_Data"/>
        </x15:modelTables>
      </x15:dataModel>
    </ext>
  </extLst>
</workbook>
</file>

<file path=xl/calcChain.xml><?xml version="1.0" encoding="utf-8"?>
<calcChain xmlns="http://schemas.openxmlformats.org/spreadsheetml/2006/main">
  <c r="F9" i="2" l="1"/>
  <c r="G9" i="2"/>
  <c r="H9" i="2"/>
  <c r="F10" i="2"/>
  <c r="G10" i="2"/>
  <c r="H10" i="2"/>
  <c r="F11" i="2"/>
  <c r="G11" i="2"/>
  <c r="H11" i="2"/>
  <c r="F12" i="2"/>
  <c r="G12" i="2"/>
  <c r="H12" i="2"/>
  <c r="F13" i="2"/>
  <c r="G13" i="2"/>
  <c r="H13" i="2"/>
  <c r="F14" i="2"/>
  <c r="G14" i="2"/>
  <c r="H14" i="2"/>
  <c r="F15" i="2"/>
  <c r="G15" i="2"/>
  <c r="H15" i="2"/>
  <c r="F16" i="2"/>
  <c r="G16" i="2"/>
  <c r="H16" i="2"/>
  <c r="F17" i="2"/>
  <c r="G17" i="2"/>
  <c r="H17" i="2"/>
  <c r="H8" i="2"/>
  <c r="G8" i="2"/>
  <c r="F8" i="2"/>
  <c r="E180" i="2" l="1"/>
  <c r="F180" i="2"/>
  <c r="G180" i="2"/>
  <c r="H180" i="2"/>
  <c r="I180" i="2"/>
  <c r="J180" i="2"/>
  <c r="K180" i="2"/>
  <c r="L180" i="2"/>
  <c r="M180" i="2"/>
  <c r="E181" i="2"/>
  <c r="F181" i="2"/>
  <c r="G181" i="2"/>
  <c r="H181" i="2"/>
  <c r="I181" i="2"/>
  <c r="J181" i="2"/>
  <c r="K181" i="2"/>
  <c r="L181" i="2"/>
  <c r="M181" i="2"/>
  <c r="E182" i="2"/>
  <c r="F182" i="2"/>
  <c r="G182" i="2"/>
  <c r="H182" i="2"/>
  <c r="I182" i="2"/>
  <c r="J182" i="2"/>
  <c r="K182" i="2"/>
  <c r="L182" i="2"/>
  <c r="M182" i="2"/>
  <c r="E183" i="2"/>
  <c r="F183" i="2"/>
  <c r="G183" i="2"/>
  <c r="H183" i="2"/>
  <c r="I183" i="2"/>
  <c r="J183" i="2"/>
  <c r="K183" i="2"/>
  <c r="L183" i="2"/>
  <c r="M183" i="2"/>
  <c r="E184" i="2"/>
  <c r="F184" i="2"/>
  <c r="G184" i="2"/>
  <c r="H184" i="2"/>
  <c r="I184" i="2"/>
  <c r="J184" i="2"/>
  <c r="K184" i="2"/>
  <c r="L184" i="2"/>
  <c r="M184" i="2"/>
  <c r="E185" i="2"/>
  <c r="F185" i="2"/>
  <c r="G185" i="2"/>
  <c r="H185" i="2"/>
  <c r="I185" i="2"/>
  <c r="J185" i="2"/>
  <c r="K185" i="2"/>
  <c r="L185" i="2"/>
  <c r="M185" i="2"/>
  <c r="E186" i="2"/>
  <c r="F186" i="2"/>
  <c r="G186" i="2"/>
  <c r="H186" i="2"/>
  <c r="I186" i="2"/>
  <c r="J186" i="2"/>
  <c r="K186" i="2"/>
  <c r="L186" i="2"/>
  <c r="M186" i="2"/>
  <c r="E187" i="2"/>
  <c r="F187" i="2"/>
  <c r="G187" i="2"/>
  <c r="H187" i="2"/>
  <c r="I187" i="2"/>
  <c r="J187" i="2"/>
  <c r="K187" i="2"/>
  <c r="L187" i="2"/>
  <c r="M187" i="2"/>
  <c r="E188" i="2"/>
  <c r="F188" i="2"/>
  <c r="G188" i="2"/>
  <c r="H188" i="2"/>
  <c r="I188" i="2"/>
  <c r="J188" i="2"/>
  <c r="K188" i="2"/>
  <c r="L188" i="2"/>
  <c r="M188" i="2"/>
  <c r="E189" i="2"/>
  <c r="F189" i="2"/>
  <c r="G189" i="2"/>
  <c r="H189" i="2"/>
  <c r="I189" i="2"/>
  <c r="J189" i="2"/>
  <c r="K189" i="2"/>
  <c r="L189" i="2"/>
  <c r="M189" i="2"/>
  <c r="E190" i="2"/>
  <c r="F190" i="2"/>
  <c r="G190" i="2"/>
  <c r="H190" i="2"/>
  <c r="I190" i="2"/>
  <c r="J190" i="2"/>
  <c r="K190" i="2"/>
  <c r="L190" i="2"/>
  <c r="M190" i="2"/>
  <c r="E191" i="2"/>
  <c r="F191" i="2"/>
  <c r="G191" i="2"/>
  <c r="H191" i="2"/>
  <c r="I191" i="2"/>
  <c r="J191" i="2"/>
  <c r="K191" i="2"/>
  <c r="L191" i="2"/>
  <c r="M191" i="2"/>
  <c r="E192" i="2"/>
  <c r="F192" i="2"/>
  <c r="G192" i="2"/>
  <c r="H192" i="2"/>
  <c r="I192" i="2"/>
  <c r="J192" i="2"/>
  <c r="K192" i="2"/>
  <c r="L192" i="2"/>
  <c r="M192" i="2"/>
  <c r="E193" i="2"/>
  <c r="F193" i="2"/>
  <c r="G193" i="2"/>
  <c r="H193" i="2"/>
  <c r="I193" i="2"/>
  <c r="J193" i="2"/>
  <c r="K193" i="2"/>
  <c r="L193" i="2"/>
  <c r="M193" i="2"/>
  <c r="E194" i="2"/>
  <c r="F194" i="2"/>
  <c r="G194" i="2"/>
  <c r="H194" i="2"/>
  <c r="I194" i="2"/>
  <c r="J194" i="2"/>
  <c r="K194" i="2"/>
  <c r="L194" i="2"/>
  <c r="M194" i="2"/>
  <c r="E195" i="2"/>
  <c r="F195" i="2"/>
  <c r="G195" i="2"/>
  <c r="H195" i="2"/>
  <c r="I195" i="2"/>
  <c r="J195" i="2"/>
  <c r="K195" i="2"/>
  <c r="L195" i="2"/>
  <c r="M195" i="2"/>
  <c r="E196" i="2"/>
  <c r="F196" i="2"/>
  <c r="G196" i="2"/>
  <c r="H196" i="2"/>
  <c r="I196" i="2"/>
  <c r="J196" i="2"/>
  <c r="K196" i="2"/>
  <c r="L196" i="2"/>
  <c r="M196" i="2"/>
  <c r="E197" i="2"/>
  <c r="F197" i="2"/>
  <c r="G197" i="2"/>
  <c r="H197" i="2"/>
  <c r="I197" i="2"/>
  <c r="J197" i="2"/>
  <c r="K197" i="2"/>
  <c r="L197" i="2"/>
  <c r="M197" i="2"/>
  <c r="E198" i="2"/>
  <c r="F198" i="2"/>
  <c r="G198" i="2"/>
  <c r="H198" i="2"/>
  <c r="I198" i="2"/>
  <c r="J198" i="2"/>
  <c r="K198" i="2"/>
  <c r="L198" i="2"/>
  <c r="M198" i="2"/>
  <c r="E199" i="2"/>
  <c r="F199" i="2"/>
  <c r="G199" i="2"/>
  <c r="H199" i="2"/>
  <c r="I199" i="2"/>
  <c r="J199" i="2"/>
  <c r="K199" i="2"/>
  <c r="L199" i="2"/>
  <c r="M199" i="2"/>
  <c r="E200" i="2"/>
  <c r="F200" i="2"/>
  <c r="G200" i="2"/>
  <c r="H200" i="2"/>
  <c r="I200" i="2"/>
  <c r="J200" i="2"/>
  <c r="K200" i="2"/>
  <c r="L200" i="2"/>
  <c r="M200" i="2"/>
  <c r="E201" i="2"/>
  <c r="F201" i="2"/>
  <c r="G201" i="2"/>
  <c r="H201" i="2"/>
  <c r="I201" i="2"/>
  <c r="J201" i="2"/>
  <c r="K201" i="2"/>
  <c r="L201" i="2"/>
  <c r="M201" i="2"/>
  <c r="E202" i="2"/>
  <c r="F202" i="2"/>
  <c r="G202" i="2"/>
  <c r="H202" i="2"/>
  <c r="I202" i="2"/>
  <c r="J202" i="2"/>
  <c r="K202" i="2"/>
  <c r="L202" i="2"/>
  <c r="M202" i="2"/>
  <c r="E203" i="2"/>
  <c r="F203" i="2"/>
  <c r="G203" i="2"/>
  <c r="H203" i="2"/>
  <c r="I203" i="2"/>
  <c r="J203" i="2"/>
  <c r="K203" i="2"/>
  <c r="L203" i="2"/>
  <c r="M203" i="2"/>
  <c r="F179" i="2"/>
  <c r="G179" i="2"/>
  <c r="H179" i="2"/>
  <c r="I179" i="2"/>
  <c r="I204" i="2" s="1"/>
  <c r="J179" i="2"/>
  <c r="K179" i="2"/>
  <c r="L179" i="2"/>
  <c r="M179" i="2"/>
  <c r="E179" i="2"/>
  <c r="C180" i="2"/>
  <c r="C181" i="2"/>
  <c r="C182" i="2"/>
  <c r="C183" i="2"/>
  <c r="C184" i="2"/>
  <c r="C185" i="2"/>
  <c r="C186" i="2"/>
  <c r="C187" i="2"/>
  <c r="C188" i="2"/>
  <c r="C189" i="2"/>
  <c r="C190" i="2"/>
  <c r="C191" i="2"/>
  <c r="C192" i="2"/>
  <c r="C193" i="2"/>
  <c r="C194" i="2"/>
  <c r="C195" i="2"/>
  <c r="C196" i="2"/>
  <c r="C197" i="2"/>
  <c r="C198" i="2"/>
  <c r="C199" i="2"/>
  <c r="C200" i="2"/>
  <c r="C201" i="2"/>
  <c r="C202" i="2"/>
  <c r="C203" i="2"/>
  <c r="C179" i="2"/>
  <c r="G102" i="2"/>
  <c r="H102" i="2"/>
  <c r="G103" i="2"/>
  <c r="H103" i="2"/>
  <c r="G104" i="2"/>
  <c r="H104" i="2"/>
  <c r="G105" i="2"/>
  <c r="H105" i="2"/>
  <c r="G106" i="2"/>
  <c r="H106" i="2"/>
  <c r="G107" i="2"/>
  <c r="H107" i="2"/>
  <c r="G108" i="2"/>
  <c r="H108" i="2"/>
  <c r="G109" i="2"/>
  <c r="H109" i="2"/>
  <c r="G110" i="2"/>
  <c r="H110" i="2"/>
  <c r="G111" i="2"/>
  <c r="H111" i="2"/>
  <c r="F102" i="2"/>
  <c r="F103" i="2"/>
  <c r="F104" i="2"/>
  <c r="F105" i="2"/>
  <c r="F106" i="2"/>
  <c r="F107" i="2"/>
  <c r="F108" i="2"/>
  <c r="F109" i="2"/>
  <c r="F110" i="2"/>
  <c r="F111" i="2"/>
  <c r="G101" i="2"/>
  <c r="H101" i="2"/>
  <c r="F101" i="2"/>
  <c r="D88" i="2"/>
  <c r="H204" i="2" l="1"/>
  <c r="M204" i="2"/>
  <c r="L204" i="2"/>
  <c r="C204" i="2"/>
  <c r="K204" i="2"/>
  <c r="G204" i="2"/>
  <c r="E204" i="2"/>
  <c r="J204" i="2"/>
  <c r="F204" i="2"/>
  <c r="CM67" i="1" l="1"/>
  <c r="CL67" i="1"/>
  <c r="CM57" i="1"/>
  <c r="CL57" i="1"/>
  <c r="CM30" i="1"/>
  <c r="CL30" i="1"/>
  <c r="CM13" i="1"/>
  <c r="CL13" i="1"/>
  <c r="CM80" i="1"/>
  <c r="CL80" i="1"/>
  <c r="CM53" i="1"/>
  <c r="CL53" i="1"/>
  <c r="CM42" i="1"/>
  <c r="CL42" i="1"/>
  <c r="CM15" i="1"/>
  <c r="CL15" i="1"/>
  <c r="CM26" i="1"/>
  <c r="CL26" i="1"/>
  <c r="H89" i="2"/>
  <c r="H90" i="2"/>
  <c r="H91" i="2"/>
  <c r="H92" i="2"/>
  <c r="H93" i="2"/>
  <c r="G89" i="2"/>
  <c r="G90" i="2"/>
  <c r="G91" i="2"/>
  <c r="G92" i="2"/>
  <c r="G93" i="2"/>
  <c r="F89" i="2"/>
  <c r="F90" i="2"/>
  <c r="F91" i="2"/>
  <c r="F92" i="2"/>
  <c r="F93" i="2"/>
  <c r="CM75" i="1"/>
  <c r="CM48" i="1"/>
  <c r="CM21" i="1"/>
  <c r="CL75" i="1"/>
  <c r="CL48" i="1"/>
  <c r="CL21" i="1"/>
  <c r="CM77" i="1"/>
  <c r="CM50" i="1"/>
  <c r="CM23" i="1"/>
  <c r="CL77" i="1"/>
  <c r="CL50" i="1"/>
  <c r="CL23" i="1"/>
  <c r="CM54" i="1"/>
  <c r="CM81" i="1"/>
  <c r="CM27" i="1"/>
  <c r="CL27" i="1"/>
  <c r="CL81" i="1"/>
  <c r="CL54" i="1"/>
  <c r="E89" i="2"/>
  <c r="E90" i="2"/>
  <c r="E91" i="2"/>
  <c r="E92" i="2"/>
  <c r="E93" i="2"/>
  <c r="D89" i="2"/>
  <c r="D90" i="2"/>
  <c r="D91" i="2"/>
  <c r="D92" i="2"/>
  <c r="D93" i="2"/>
  <c r="C89" i="2"/>
  <c r="C90" i="2"/>
  <c r="C91" i="2"/>
  <c r="C92" i="2"/>
  <c r="C93" i="2"/>
  <c r="H88" i="2"/>
  <c r="G88" i="2"/>
  <c r="F88" i="2"/>
  <c r="E88" i="2"/>
  <c r="C88" i="2"/>
  <c r="E60" i="2"/>
  <c r="E61" i="2"/>
  <c r="E62" i="2"/>
  <c r="E63" i="2"/>
  <c r="E64" i="2"/>
  <c r="E65" i="2"/>
  <c r="E66" i="2"/>
  <c r="E67" i="2"/>
  <c r="E68" i="2"/>
  <c r="E69" i="2"/>
  <c r="E70" i="2"/>
  <c r="E71" i="2"/>
  <c r="E59" i="2"/>
  <c r="F44" i="2" l="1"/>
  <c r="O44" i="2" s="1"/>
  <c r="G45" i="2"/>
  <c r="Q45" i="2" s="1"/>
  <c r="G44" i="2"/>
  <c r="S42" i="2"/>
  <c r="S43" i="2"/>
  <c r="S44" i="2"/>
  <c r="S45" i="2"/>
  <c r="R42" i="2"/>
  <c r="R43" i="2"/>
  <c r="R44" i="2"/>
  <c r="R45" i="2"/>
  <c r="R46" i="2"/>
  <c r="R47" i="2"/>
  <c r="R48" i="2"/>
  <c r="R49" i="2"/>
  <c r="R50" i="2"/>
  <c r="R51" i="2"/>
  <c r="R52" i="2"/>
  <c r="Q46" i="2"/>
  <c r="Q47" i="2"/>
  <c r="Q48" i="2"/>
  <c r="Q49" i="2"/>
  <c r="Q50" i="2"/>
  <c r="Q51" i="2"/>
  <c r="Q52" i="2"/>
  <c r="Q42" i="2"/>
  <c r="Q43" i="2"/>
  <c r="P42" i="2"/>
  <c r="P43" i="2"/>
  <c r="P46" i="2"/>
  <c r="P47" i="2"/>
  <c r="P48" i="2"/>
  <c r="P49" i="2"/>
  <c r="P50" i="2"/>
  <c r="P51" i="2"/>
  <c r="P52" i="2"/>
  <c r="O42" i="2"/>
  <c r="O43" i="2"/>
  <c r="O45" i="2"/>
  <c r="O46" i="2"/>
  <c r="O47" i="2"/>
  <c r="O48" i="2"/>
  <c r="O49" i="2"/>
  <c r="O50" i="2"/>
  <c r="O51" i="2"/>
  <c r="O52" i="2"/>
  <c r="N42" i="2"/>
  <c r="N43" i="2"/>
  <c r="N44" i="2"/>
  <c r="N45" i="2"/>
  <c r="N46" i="2"/>
  <c r="N47" i="2"/>
  <c r="N48" i="2"/>
  <c r="N49" i="2"/>
  <c r="N50" i="2"/>
  <c r="N51" i="2"/>
  <c r="N52" i="2"/>
  <c r="S41" i="2"/>
  <c r="R41" i="2"/>
  <c r="Q41" i="2"/>
  <c r="P41" i="2"/>
  <c r="O41" i="2"/>
  <c r="N41" i="2"/>
  <c r="M43" i="2"/>
  <c r="M44" i="2"/>
  <c r="M45" i="2"/>
  <c r="M46" i="2"/>
  <c r="M47" i="2"/>
  <c r="M48" i="2"/>
  <c r="M49" i="2"/>
  <c r="M50" i="2"/>
  <c r="M51" i="2"/>
  <c r="M52" i="2"/>
  <c r="M42" i="2"/>
  <c r="P44" i="2" l="1"/>
  <c r="P45" i="2"/>
  <c r="Q44" i="2"/>
  <c r="M41" i="2" l="1"/>
  <c r="L52" i="2"/>
  <c r="L51" i="2"/>
  <c r="L50" i="2"/>
  <c r="L49" i="2"/>
  <c r="L48" i="2"/>
  <c r="L47" i="2"/>
  <c r="L46" i="2"/>
  <c r="L45" i="2"/>
  <c r="L44" i="2"/>
  <c r="L43" i="2"/>
  <c r="L42" i="2"/>
  <c r="L41" i="2"/>
  <c r="C40" i="2" l="1"/>
  <c r="B52" i="2"/>
  <c r="B51" i="2"/>
  <c r="B50" i="2"/>
  <c r="B49" i="2"/>
  <c r="B48" i="2"/>
  <c r="B47" i="2"/>
  <c r="B46" i="2"/>
  <c r="B45" i="2"/>
  <c r="B44" i="2"/>
  <c r="B43" i="2"/>
  <c r="B42" i="2"/>
  <c r="B41" i="2"/>
  <c r="J40" i="2"/>
  <c r="I40" i="2"/>
  <c r="H40" i="2"/>
  <c r="G40" i="2"/>
  <c r="F40" i="2"/>
  <c r="E40" i="2"/>
  <c r="D40" i="2"/>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1B043-A026-4F40-B1A2-B08DB2438BC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868134-D37F-4CC5-836C-F7E019105567}" name="WorksheetConnection_India CPI Inflation.xlsx!CPI_Data" type="102" refreshedVersion="6" minRefreshableVersion="5">
    <extLst>
      <ext xmlns:x15="http://schemas.microsoft.com/office/spreadsheetml/2010/11/main" uri="{DE250136-89BD-433C-8126-D09CA5730AF9}">
        <x15:connection id="CPI_Data" autoDelete="1">
          <x15:rangePr sourceName="_xlcn.WorksheetConnection_IndiaCPIInflation.xlsxCPI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PI_Data].[Sector].&amp;[Rural]}"/>
  </metadataStrings>
  <mdxMetadata count="1">
    <mdx n="0" f="s">
      <ms ns="1" c="0"/>
    </mdx>
  </mdxMetadata>
  <valueMetadata count="1">
    <bk>
      <rc t="1" v="0"/>
    </bk>
  </valueMetadata>
</metadata>
</file>

<file path=xl/sharedStrings.xml><?xml version="1.0" encoding="utf-8"?>
<sst xmlns="http://schemas.openxmlformats.org/spreadsheetml/2006/main" count="554" uniqueCount="241">
  <si>
    <t>Rural</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</si>
  <si>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</si>
  <si>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</si>
  <si>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</si>
  <si>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</si>
  <si>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</si>
  <si>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</si>
  <si>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</si>
  <si>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</si>
  <si>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</si>
  <si>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</si>
  <si>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</si>
  <si>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</si>
  <si>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</si>
  <si>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</si>
  <si>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</si>
  <si>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</si>
  <si>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</si>
  <si>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</si>
  <si>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</si>
  <si>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</si>
  <si>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</si>
  <si>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</si>
  <si>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</si>
  <si>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</si>
  <si>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</si>
  <si>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</si>
  <si>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</si>
  <si>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Urban</t>
  </si>
  <si>
    <t>Rural+Urban</t>
  </si>
  <si>
    <t>Sub-Category</t>
  </si>
  <si>
    <t>Category</t>
  </si>
  <si>
    <t>January-2013</t>
  </si>
  <si>
    <t>February-2013</t>
  </si>
  <si>
    <t>March-2013</t>
  </si>
  <si>
    <t>April-2013</t>
  </si>
  <si>
    <t>May-2013</t>
  </si>
  <si>
    <t>June-2013</t>
  </si>
  <si>
    <t>July-2013</t>
  </si>
  <si>
    <t>August-2013</t>
  </si>
  <si>
    <t>September-2013</t>
  </si>
  <si>
    <t>October-2013</t>
  </si>
  <si>
    <t>November -2013</t>
  </si>
  <si>
    <t>December-2013</t>
  </si>
  <si>
    <t>January-2014</t>
  </si>
  <si>
    <t>February-2014</t>
  </si>
  <si>
    <t>March-2014</t>
  </si>
  <si>
    <t>April-2014</t>
  </si>
  <si>
    <t>May-2014</t>
  </si>
  <si>
    <t>June-2014</t>
  </si>
  <si>
    <t>July-2014</t>
  </si>
  <si>
    <t>August-2014</t>
  </si>
  <si>
    <t>September-2014</t>
  </si>
  <si>
    <t>October-2014</t>
  </si>
  <si>
    <t>November-2014</t>
  </si>
  <si>
    <t>December-2014</t>
  </si>
  <si>
    <t>January-2015</t>
  </si>
  <si>
    <t>February-2015</t>
  </si>
  <si>
    <t>March-2015</t>
  </si>
  <si>
    <t>April-2015</t>
  </si>
  <si>
    <t>May-2015</t>
  </si>
  <si>
    <t>June-2015</t>
  </si>
  <si>
    <t>July-2015</t>
  </si>
  <si>
    <t>August-2015</t>
  </si>
  <si>
    <t>September-2015</t>
  </si>
  <si>
    <t>October-2015</t>
  </si>
  <si>
    <t>November-2015</t>
  </si>
  <si>
    <t>December-2015</t>
  </si>
  <si>
    <t>January-2016</t>
  </si>
  <si>
    <t>February-2016</t>
  </si>
  <si>
    <t>March-2016</t>
  </si>
  <si>
    <t>April-2016</t>
  </si>
  <si>
    <t>May-2016</t>
  </si>
  <si>
    <t>June-2016</t>
  </si>
  <si>
    <t>July-2016</t>
  </si>
  <si>
    <t>August-2016</t>
  </si>
  <si>
    <t>September-2016</t>
  </si>
  <si>
    <t>October-2016</t>
  </si>
  <si>
    <t>November-2016</t>
  </si>
  <si>
    <t>December-2016</t>
  </si>
  <si>
    <t>January-2017</t>
  </si>
  <si>
    <t>April-2017</t>
  </si>
  <si>
    <t>May-2017</t>
  </si>
  <si>
    <t>June-2017</t>
  </si>
  <si>
    <t>July-2017</t>
  </si>
  <si>
    <t>August-2017</t>
  </si>
  <si>
    <t>September-2017</t>
  </si>
  <si>
    <t>October-2017</t>
  </si>
  <si>
    <t>November-2017</t>
  </si>
  <si>
    <t>December-2017</t>
  </si>
  <si>
    <t>January-2018</t>
  </si>
  <si>
    <t>February-2018</t>
  </si>
  <si>
    <t>March-2018</t>
  </si>
  <si>
    <t>April-2018</t>
  </si>
  <si>
    <t>May-2018</t>
  </si>
  <si>
    <t>June-2018</t>
  </si>
  <si>
    <t>July-2018</t>
  </si>
  <si>
    <t>August-2018</t>
  </si>
  <si>
    <t>September-2018</t>
  </si>
  <si>
    <t>October-2018</t>
  </si>
  <si>
    <t>November-2018</t>
  </si>
  <si>
    <t>December-2018</t>
  </si>
  <si>
    <t>January-2019</t>
  </si>
  <si>
    <t>February-2019</t>
  </si>
  <si>
    <t>March-2019</t>
  </si>
  <si>
    <t>May-2019</t>
  </si>
  <si>
    <t>June-2019</t>
  </si>
  <si>
    <t>July-2019</t>
  </si>
  <si>
    <t>August-2019</t>
  </si>
  <si>
    <t>September-2019</t>
  </si>
  <si>
    <t>October-2019</t>
  </si>
  <si>
    <t>November-2019</t>
  </si>
  <si>
    <t>December-2019</t>
  </si>
  <si>
    <t>January-2020</t>
  </si>
  <si>
    <t>February-2020</t>
  </si>
  <si>
    <t>March-2020</t>
  </si>
  <si>
    <t>April-2020</t>
  </si>
  <si>
    <t>May-2020</t>
  </si>
  <si>
    <t>June-2020</t>
  </si>
  <si>
    <t>July-2020</t>
  </si>
  <si>
    <t>August-2020</t>
  </si>
  <si>
    <t>September-2020</t>
  </si>
  <si>
    <t>October-2020</t>
  </si>
  <si>
    <t>November-2020</t>
  </si>
  <si>
    <t>December-2020</t>
  </si>
  <si>
    <t>January-2021</t>
  </si>
  <si>
    <t>February-2021</t>
  </si>
  <si>
    <t>March-2021</t>
  </si>
  <si>
    <t>April-2021</t>
  </si>
  <si>
    <t>May-2021</t>
  </si>
  <si>
    <t>June-2021</t>
  </si>
  <si>
    <t>July-2021</t>
  </si>
  <si>
    <t>August-2021</t>
  </si>
  <si>
    <t>September-2021</t>
  </si>
  <si>
    <t>October-2021</t>
  </si>
  <si>
    <t>November-2021</t>
  </si>
  <si>
    <t>December-2021</t>
  </si>
  <si>
    <t>January-2022</t>
  </si>
  <si>
    <t>February-2022</t>
  </si>
  <si>
    <t>March-2022</t>
  </si>
  <si>
    <t>April-2022</t>
  </si>
  <si>
    <t>May-2022</t>
  </si>
  <si>
    <t>June-2022</t>
  </si>
  <si>
    <t>July-2022</t>
  </si>
  <si>
    <t>August-2022</t>
  </si>
  <si>
    <t>September-2022</t>
  </si>
  <si>
    <t>October-2022</t>
  </si>
  <si>
    <t>November-2022</t>
  </si>
  <si>
    <t>December-2022</t>
  </si>
  <si>
    <t>January-2023</t>
  </si>
  <si>
    <t>February-2023</t>
  </si>
  <si>
    <t>March-2023</t>
  </si>
  <si>
    <t>April-2023</t>
  </si>
  <si>
    <t>May-2023</t>
  </si>
  <si>
    <r>
      <rPr>
        <b/>
        <sz val="11"/>
        <color rgb="FF000000"/>
        <rFont val="Calibri"/>
        <family val="2"/>
        <scheme val="minor"/>
      </rPr>
      <t xml:space="preserve">Casestudy 1 </t>
    </r>
    <r>
      <rPr>
        <b/>
        <sz val="9"/>
        <color rgb="FF000000"/>
        <rFont val="Calibri"/>
        <family val="2"/>
        <scheme val="minor"/>
      </rPr>
      <t>:Based  on the latest month's data , identify  the contribution of different broaders categories (food, energy, transpotation ,education, etc)towards CPI basket .</t>
    </r>
  </si>
  <si>
    <t xml:space="preserve">Broader categories can be created by combining similer categories into, 1.Meals, beverages,cerals,  can be considered to create "food" category </t>
  </si>
  <si>
    <t>Row Labels</t>
  </si>
  <si>
    <t>Apparel</t>
  </si>
  <si>
    <t>Education and Entertinemnet</t>
  </si>
  <si>
    <t>Food</t>
  </si>
  <si>
    <t>Medicare</t>
  </si>
  <si>
    <t>other Good &amp; Services</t>
  </si>
  <si>
    <t>Grand Total</t>
  </si>
  <si>
    <t>Sum of May-2023</t>
  </si>
  <si>
    <t xml:space="preserve">        Sector</t>
  </si>
  <si>
    <t/>
  </si>
  <si>
    <t>Percentage contribution of each category</t>
  </si>
  <si>
    <t>Items</t>
  </si>
  <si>
    <t xml:space="preserve">Housing </t>
  </si>
  <si>
    <t xml:space="preserve">other Good &amp; Services </t>
  </si>
  <si>
    <t>1.Create a graph depicting the growth rate Y-O-Y and identify the year with highest inflation rate .</t>
  </si>
  <si>
    <t xml:space="preserve">2.Highlight the reason why the year has the highest inflation </t>
  </si>
  <si>
    <t>Month</t>
  </si>
  <si>
    <t>01/02/2017</t>
  </si>
  <si>
    <t>01/03/2017</t>
  </si>
  <si>
    <t xml:space="preserve">Y-O-Y General Index Inflation rate </t>
  </si>
  <si>
    <r>
      <rPr>
        <b/>
        <sz val="12"/>
        <color rgb="FF000000"/>
        <rFont val="Calibri"/>
        <family val="2"/>
        <scheme val="minor"/>
      </rPr>
      <t>Casestudy 2</t>
    </r>
    <r>
      <rPr>
        <b/>
        <sz val="9"/>
        <color rgb="FF000000"/>
        <rFont val="Calibri"/>
        <family val="2"/>
        <scheme val="minor"/>
      </rPr>
      <t xml:space="preserve"> : A trend of Y-O-Y increase in CPI (rural+ urban)inflation starting 2017 for entire basket of products combined .The GI gives you the overall inflation for the month </t>
    </r>
  </si>
  <si>
    <r>
      <rPr>
        <b/>
        <sz val="11"/>
        <color rgb="FF000000"/>
        <rFont val="Calibri"/>
        <family val="2"/>
        <scheme val="minor"/>
      </rPr>
      <t xml:space="preserve">Casestudy3 </t>
    </r>
    <r>
      <rPr>
        <b/>
        <sz val="9"/>
        <color rgb="FF000000"/>
        <rFont val="Calibri"/>
        <family val="2"/>
        <scheme val="minor"/>
      </rPr>
      <t>: Investigate trends in the prices of boarder food bucket category and evaluate MOM changes.</t>
    </r>
  </si>
  <si>
    <t>Identify the absolute changes in the inflation over the same 12 month period and identify the biggest contributor of individual category</t>
  </si>
  <si>
    <t>Sum of May-2022</t>
  </si>
  <si>
    <t>Sector</t>
  </si>
  <si>
    <t xml:space="preserve"> May-2022</t>
  </si>
  <si>
    <t xml:space="preserve">M-O-M inflation change </t>
  </si>
  <si>
    <t>Categories</t>
  </si>
  <si>
    <r>
      <rPr>
        <b/>
        <sz val="11"/>
        <color rgb="FF000000"/>
        <rFont val="Calibri"/>
        <family val="2"/>
        <scheme val="minor"/>
      </rPr>
      <t xml:space="preserve">Case study 4 : </t>
    </r>
    <r>
      <rPr>
        <b/>
        <sz val="9"/>
        <color rgb="FF000000"/>
        <rFont val="Calibri"/>
        <family val="2"/>
        <scheme val="minor"/>
      </rPr>
      <t xml:space="preserve">
Investigate how the onset and progression of the COVID-2019 pandemic affected inflations rate in India. Analyze the impact of key pandemic milestone(e.g.. Lockdowns) on the CPI inflation % particularly focusing like healthcare,food,essential services.</t>
    </r>
  </si>
  <si>
    <t>Sum of May-2018</t>
  </si>
  <si>
    <t>Sum of May-2019</t>
  </si>
  <si>
    <t>Sum of May-2020</t>
  </si>
  <si>
    <t>Sum of May-2021</t>
  </si>
  <si>
    <t>Sum of May-2017</t>
  </si>
  <si>
    <t xml:space="preserve">Analyzing Inflation Drivers and Trends
</t>
  </si>
  <si>
    <r>
      <rPr>
        <b/>
        <sz val="10"/>
        <color rgb="FF000000"/>
        <rFont val="Calibri"/>
        <family val="2"/>
        <scheme val="minor"/>
      </rPr>
      <t xml:space="preserve">Casestudy 5: </t>
    </r>
    <r>
      <rPr>
        <b/>
        <sz val="9"/>
        <color rgb="FF000000"/>
        <rFont val="Calibri"/>
        <family val="2"/>
        <scheme val="minor"/>
      </rPr>
      <t xml:space="preserve">
For the purpose of this analysis , focus only on the imported oil prices fluctuations for the year 2021 to 2023(Month-on-Month)</t>
    </r>
  </si>
  <si>
    <t>Year</t>
  </si>
  <si>
    <t>2017-18</t>
  </si>
  <si>
    <t>2018-19</t>
  </si>
  <si>
    <t>2019-20</t>
  </si>
  <si>
    <t>2020-21</t>
  </si>
  <si>
    <t>2021-22</t>
  </si>
  <si>
    <t>2022-23</t>
  </si>
  <si>
    <t>2023-24</t>
  </si>
  <si>
    <t>2021</t>
  </si>
  <si>
    <t>2022</t>
  </si>
  <si>
    <t>2023</t>
  </si>
  <si>
    <t>2021 MOM</t>
  </si>
  <si>
    <t>2022 MOM</t>
  </si>
  <si>
    <t>2023 MOM</t>
  </si>
  <si>
    <t>M-O-M price fluctuation for the year 2021 to 2023</t>
  </si>
  <si>
    <t>Crude Oil FOB Price</t>
  </si>
  <si>
    <t>2. Identify trends in oil price change with change in inflation prices of all the categories and identify the category whose inflation prices strongly changes with fluctuations in imported oil price (Hint: you can use correl function)</t>
  </si>
  <si>
    <t>Sum of April-2021</t>
  </si>
  <si>
    <t>Sum of June-2021</t>
  </si>
  <si>
    <t>Sum of July-2021</t>
  </si>
  <si>
    <t>Sum of August-2021</t>
  </si>
  <si>
    <t>Sum of September-2021</t>
  </si>
  <si>
    <t>Sum of October-2021</t>
  </si>
  <si>
    <t>Sum of November-2021</t>
  </si>
  <si>
    <t>Sum of December-2021</t>
  </si>
  <si>
    <t>Sum of January-2022</t>
  </si>
  <si>
    <t>Sum of February-2022</t>
  </si>
  <si>
    <t>Sum of March-2022</t>
  </si>
  <si>
    <t>Sum of April-2022</t>
  </si>
  <si>
    <t>Sum of June-2022</t>
  </si>
  <si>
    <t>Sum of July-2022</t>
  </si>
  <si>
    <t>Sum of August-2022</t>
  </si>
  <si>
    <t>Sum of September-2022</t>
  </si>
  <si>
    <t>Sum of October-2022</t>
  </si>
  <si>
    <t>Sum of November-2022</t>
  </si>
  <si>
    <t>Sum of December-2022</t>
  </si>
  <si>
    <t>Sum of January-2023</t>
  </si>
  <si>
    <t>Sum of February-2023</t>
  </si>
  <si>
    <t>Sum of March-2023</t>
  </si>
  <si>
    <t>Sum of April-2023</t>
  </si>
  <si>
    <t>Correlation</t>
  </si>
  <si>
    <t>Correlation with crude oil price</t>
  </si>
  <si>
    <t xml:space="preserve">Crude Oil </t>
  </si>
  <si>
    <t xml:space="preserve">      </t>
  </si>
  <si>
    <t>INDIA CPI INFLATION ANALYSIS</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</si>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</sst>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Times New Roman"/>
      <family val="1"/>
    </font>
    <font>
      <b/>
      <sz val="10"/>
      <color theme="0"/>
      <name val="Times New Roman"/>
      <family val="1"/>
    </font>
    <font>
      <sz val="10"/>
      <color rgb="FF000000"/>
      <name val="Calibri"/>
      <family val="2"/>
      <scheme val="minor"/>
    </font>
    <font>
      <b/>
      <sz val="9"/>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sz val="10"/>
      <name val="Arial"/>
      <family val="2"/>
    </font>
    <font>
      <b/>
      <sz val="12"/>
      <name val="Times New Roman"/>
      <family val="1"/>
    </font>
    <font>
      <sz val="12"/>
      <color theme="1"/>
      <name val="Times New Roman"/>
      <family val="1"/>
    </font>
    <font>
      <b/>
      <sz val="12"/>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rgb="FFDDF2FF"/>
        <bgColor indexed="64"/>
      </patternFill>
    </fill>
    <fill>
      <patternFill patternType="solid">
        <fgColor theme="6" tint="0.79998168889431442"/>
        <bgColor indexed="64"/>
      </patternFill>
    </fill>
    <fill>
      <patternFill patternType="solid">
        <fgColor rgb="FFFFEBFF"/>
        <bgColor indexed="64"/>
      </patternFill>
    </fill>
    <fill>
      <patternFill patternType="solid">
        <fgColor theme="4" tint="0.79998168889431442"/>
        <bgColor theme="4" tint="0.79998168889431442"/>
      </patternFill>
    </fill>
    <fill>
      <patternFill patternType="solid">
        <fgColor rgb="FFFFCC66"/>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32">
    <border>
      <left/>
      <right/>
      <top/>
      <bottom/>
      <diagonal/>
    </border>
    <border>
      <left/>
      <right/>
      <top style="thin">
        <color theme="4" tint="0.39997558519241921"/>
      </top>
      <bottom/>
      <diagonal/>
    </border>
    <border>
      <left/>
      <right/>
      <top style="thin">
        <color indexed="64"/>
      </top>
      <bottom/>
      <diagonal/>
    </border>
    <border>
      <left style="medium">
        <color indexed="64"/>
      </left>
      <right/>
      <top/>
      <bottom/>
      <diagonal/>
    </border>
    <border>
      <left/>
      <right/>
      <top/>
      <bottom style="medium">
        <color indexed="6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9" fontId="1" fillId="0" borderId="0" applyFont="0" applyFill="0" applyBorder="0" applyAlignment="0" applyProtection="0"/>
    <xf numFmtId="0" fontId="5" fillId="0" borderId="0"/>
    <xf numFmtId="0" fontId="10" fillId="0" borderId="0"/>
  </cellStyleXfs>
  <cellXfs count="121">
    <xf numFmtId="0" fontId="0" fillId="0" borderId="0" xfId="0"/>
    <xf numFmtId="49" fontId="4" fillId="6" borderId="1" xfId="0" applyNumberFormat="1" applyFont="1" applyFill="1" applyBorder="1"/>
    <xf numFmtId="14" fontId="4" fillId="7" borderId="2" xfId="0" applyNumberFormat="1" applyFont="1" applyFill="1" applyBorder="1" applyAlignment="1">
      <alignment horizontal="center" vertical="center" wrapText="1"/>
    </xf>
    <xf numFmtId="2" fontId="4" fillId="7" borderId="2" xfId="0" applyNumberFormat="1" applyFont="1" applyFill="1" applyBorder="1" applyAlignment="1">
      <alignment horizontal="center" vertical="center" wrapText="1"/>
    </xf>
    <xf numFmtId="49" fontId="3" fillId="2" borderId="1" xfId="0" applyNumberFormat="1" applyFont="1" applyFill="1" applyBorder="1"/>
    <xf numFmtId="49" fontId="3" fillId="3" borderId="1" xfId="0" applyNumberFormat="1" applyFont="1" applyFill="1" applyBorder="1"/>
    <xf numFmtId="49" fontId="3" fillId="4" borderId="1" xfId="0" applyNumberFormat="1" applyFont="1" applyFill="1" applyBorder="1"/>
    <xf numFmtId="2" fontId="3" fillId="5" borderId="1" xfId="0" applyNumberFormat="1" applyFont="1" applyFill="1" applyBorder="1"/>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0" fontId="2" fillId="5" borderId="5" xfId="0" applyFont="1" applyFill="1" applyBorder="1"/>
    <xf numFmtId="49" fontId="4" fillId="6" borderId="1" xfId="0" applyNumberFormat="1" applyFont="1" applyFill="1" applyBorder="1" applyAlignment="1"/>
    <xf numFmtId="0" fontId="2" fillId="5" borderId="0" xfId="0" applyFont="1" applyFill="1"/>
    <xf numFmtId="0" fontId="0" fillId="0" borderId="7" xfId="0" applyBorder="1"/>
    <xf numFmtId="0" fontId="0" fillId="0" borderId="10" xfId="0" applyBorder="1"/>
    <xf numFmtId="9" fontId="0" fillId="0" borderId="11" xfId="1" applyFont="1" applyBorder="1"/>
    <xf numFmtId="9" fontId="0" fillId="0" borderId="8" xfId="1" applyFont="1" applyBorder="1"/>
    <xf numFmtId="9" fontId="0" fillId="0" borderId="12" xfId="1" applyFont="1" applyBorder="1"/>
    <xf numFmtId="9" fontId="0" fillId="0" borderId="0" xfId="1" applyFont="1" applyBorder="1"/>
    <xf numFmtId="9" fontId="0" fillId="0" borderId="13" xfId="1" applyFont="1" applyBorder="1"/>
    <xf numFmtId="9" fontId="0" fillId="0" borderId="4" xfId="1" applyFont="1" applyBorder="1"/>
    <xf numFmtId="0" fontId="2" fillId="8" borderId="7" xfId="0" applyFont="1" applyFill="1" applyBorder="1"/>
    <xf numFmtId="0" fontId="2" fillId="8" borderId="8" xfId="0" applyFont="1" applyFill="1" applyBorder="1"/>
    <xf numFmtId="0" fontId="2" fillId="8" borderId="9" xfId="0" applyFont="1" applyFill="1" applyBorder="1"/>
    <xf numFmtId="0" fontId="2" fillId="8" borderId="14" xfId="0" applyFont="1" applyFill="1" applyBorder="1"/>
    <xf numFmtId="0" fontId="2" fillId="8" borderId="6" xfId="0" applyFont="1" applyFill="1" applyBorder="1"/>
    <xf numFmtId="0" fontId="2" fillId="8" borderId="16" xfId="0" applyFont="1" applyFill="1" applyBorder="1"/>
    <xf numFmtId="0" fontId="2" fillId="9" borderId="17" xfId="0" applyFont="1" applyFill="1" applyBorder="1"/>
    <xf numFmtId="0" fontId="0" fillId="10" borderId="18" xfId="0" applyFont="1" applyFill="1" applyBorder="1" applyAlignment="1"/>
    <xf numFmtId="0" fontId="8" fillId="11" borderId="19" xfId="0" applyFont="1" applyFill="1" applyBorder="1" applyAlignment="1">
      <alignment vertical="center" wrapText="1"/>
    </xf>
    <xf numFmtId="0" fontId="5" fillId="10" borderId="18" xfId="0" applyFont="1" applyFill="1" applyBorder="1" applyAlignment="1"/>
    <xf numFmtId="0" fontId="0" fillId="10" borderId="20" xfId="0" applyFont="1" applyFill="1" applyBorder="1" applyAlignment="1"/>
    <xf numFmtId="0" fontId="8" fillId="11" borderId="21" xfId="0" applyFont="1" applyFill="1" applyBorder="1" applyAlignment="1">
      <alignment vertical="center"/>
    </xf>
    <xf numFmtId="0" fontId="0" fillId="10" borderId="22" xfId="0" applyFont="1" applyFill="1" applyBorder="1" applyAlignment="1"/>
    <xf numFmtId="0" fontId="8" fillId="11" borderId="23" xfId="0" applyFont="1" applyFill="1" applyBorder="1" applyAlignment="1">
      <alignment vertical="center"/>
    </xf>
    <xf numFmtId="0" fontId="0" fillId="10" borderId="17" xfId="0" applyFont="1" applyFill="1" applyBorder="1" applyAlignment="1"/>
    <xf numFmtId="0" fontId="0" fillId="10" borderId="24" xfId="0" applyFont="1" applyFill="1" applyBorder="1" applyAlignment="1"/>
    <xf numFmtId="0" fontId="8" fillId="11" borderId="25" xfId="0" applyFont="1" applyFill="1" applyBorder="1" applyAlignment="1">
      <alignment vertical="center"/>
    </xf>
    <xf numFmtId="0" fontId="0" fillId="10" borderId="26" xfId="0" applyFill="1" applyBorder="1"/>
    <xf numFmtId="0" fontId="0" fillId="10" borderId="25" xfId="0" applyFill="1" applyBorder="1"/>
    <xf numFmtId="0" fontId="8" fillId="10" borderId="24" xfId="0" applyFont="1" applyFill="1" applyBorder="1" applyAlignment="1"/>
    <xf numFmtId="0" fontId="2" fillId="0" borderId="25" xfId="0" applyFont="1" applyBorder="1"/>
    <xf numFmtId="0" fontId="0" fillId="0" borderId="25" xfId="0" applyBorder="1"/>
    <xf numFmtId="0" fontId="6" fillId="0" borderId="0" xfId="2" applyFont="1" applyBorder="1" applyAlignment="1">
      <alignment horizontal="center" vertical="top" wrapText="1"/>
    </xf>
    <xf numFmtId="0" fontId="2" fillId="0" borderId="17" xfId="0" applyFont="1" applyBorder="1"/>
    <xf numFmtId="0" fontId="2" fillId="0" borderId="0" xfId="0" applyFont="1" applyBorder="1" applyAlignment="1">
      <alignment wrapText="1"/>
    </xf>
    <xf numFmtId="10" fontId="0" fillId="0" borderId="25" xfId="1" applyNumberFormat="1" applyFont="1" applyBorder="1"/>
    <xf numFmtId="164" fontId="0" fillId="0" borderId="25" xfId="0" applyNumberFormat="1" applyBorder="1"/>
    <xf numFmtId="9" fontId="0" fillId="11" borderId="0" xfId="1" applyFont="1" applyFill="1"/>
    <xf numFmtId="0" fontId="0" fillId="11" borderId="0" xfId="0" applyFill="1"/>
    <xf numFmtId="0" fontId="0" fillId="0" borderId="4" xfId="0" applyBorder="1"/>
    <xf numFmtId="0" fontId="0" fillId="0" borderId="27" xfId="0" applyBorder="1"/>
    <xf numFmtId="0" fontId="0" fillId="0" borderId="25" xfId="0" pivotButton="1" applyBorder="1"/>
    <xf numFmtId="0" fontId="2" fillId="5" borderId="25" xfId="0" applyFont="1" applyFill="1" applyBorder="1"/>
    <xf numFmtId="0" fontId="0" fillId="0" borderId="25" xfId="0" applyBorder="1" applyAlignment="1">
      <alignment horizontal="left"/>
    </xf>
    <xf numFmtId="0" fontId="0" fillId="0" borderId="25" xfId="0" applyNumberFormat="1" applyBorder="1"/>
    <xf numFmtId="9" fontId="0" fillId="0" borderId="25" xfId="1" applyFont="1" applyBorder="1"/>
    <xf numFmtId="9" fontId="0" fillId="0" borderId="25" xfId="1" applyFont="1" applyBorder="1" applyAlignment="1"/>
    <xf numFmtId="0" fontId="2" fillId="5" borderId="25" xfId="0" applyFont="1" applyFill="1" applyBorder="1" applyAlignment="1"/>
    <xf numFmtId="0" fontId="2" fillId="5" borderId="25" xfId="0" applyFont="1" applyFill="1" applyBorder="1" applyAlignment="1">
      <alignment horizontal="center" wrapText="1"/>
    </xf>
    <xf numFmtId="0" fontId="0" fillId="0" borderId="0" xfId="0" pivotButton="1" applyAlignment="1">
      <alignment horizontal="center"/>
    </xf>
    <xf numFmtId="164" fontId="0" fillId="0" borderId="0" xfId="0" applyNumberFormat="1"/>
    <xf numFmtId="17" fontId="2" fillId="5" borderId="25" xfId="0" applyNumberFormat="1" applyFont="1" applyFill="1" applyBorder="1"/>
    <xf numFmtId="0" fontId="2" fillId="5" borderId="25" xfId="0" applyFont="1" applyFill="1" applyBorder="1" applyAlignment="1">
      <alignment vertical="center"/>
    </xf>
    <xf numFmtId="165" fontId="11" fillId="12" borderId="25" xfId="3" applyNumberFormat="1" applyFont="1" applyFill="1" applyBorder="1" applyAlignment="1">
      <alignment horizontal="left" vertical="center"/>
    </xf>
    <xf numFmtId="165" fontId="11" fillId="12" borderId="25" xfId="3" applyNumberFormat="1" applyFont="1" applyFill="1" applyBorder="1" applyAlignment="1">
      <alignment horizontal="right" vertical="center"/>
    </xf>
    <xf numFmtId="165" fontId="11" fillId="0" borderId="25" xfId="3" quotePrefix="1" applyNumberFormat="1" applyFont="1" applyBorder="1" applyAlignment="1">
      <alignment horizontal="left" vertical="center"/>
    </xf>
    <xf numFmtId="4" fontId="12" fillId="0" borderId="25" xfId="0" applyNumberFormat="1" applyFont="1" applyBorder="1" applyAlignment="1">
      <alignment horizontal="right" vertical="center"/>
    </xf>
    <xf numFmtId="0" fontId="6" fillId="0" borderId="0" xfId="2" applyFont="1" applyBorder="1" applyAlignment="1">
      <alignment vertical="top" wrapText="1"/>
    </xf>
    <xf numFmtId="4" fontId="12" fillId="0" borderId="0" xfId="0" applyNumberFormat="1" applyFont="1" applyBorder="1" applyAlignment="1">
      <alignment horizontal="right" vertical="center"/>
    </xf>
    <xf numFmtId="165" fontId="11" fillId="13" borderId="0" xfId="3" applyNumberFormat="1" applyFont="1" applyFill="1" applyBorder="1" applyAlignment="1">
      <alignment horizontal="right" vertical="center"/>
    </xf>
    <xf numFmtId="165" fontId="11" fillId="12" borderId="17" xfId="3" applyNumberFormat="1" applyFont="1" applyFill="1" applyBorder="1" applyAlignment="1">
      <alignment horizontal="left" vertical="center"/>
    </xf>
    <xf numFmtId="166" fontId="0" fillId="0" borderId="25" xfId="0" applyNumberFormat="1" applyBorder="1"/>
    <xf numFmtId="17" fontId="0" fillId="0" borderId="0" xfId="0" applyNumberFormat="1"/>
    <xf numFmtId="0" fontId="2" fillId="0" borderId="25" xfId="0" applyFont="1" applyBorder="1" applyAlignment="1">
      <alignment horizontal="left"/>
    </xf>
    <xf numFmtId="17" fontId="0" fillId="0" borderId="25" xfId="0" applyNumberFormat="1" applyBorder="1"/>
    <xf numFmtId="0" fontId="2" fillId="0" borderId="17" xfId="0" applyFont="1" applyBorder="1" applyAlignment="1">
      <alignment horizontal="right"/>
    </xf>
    <xf numFmtId="0" fontId="2" fillId="0" borderId="17" xfId="0" applyFont="1" applyBorder="1" applyAlignment="1">
      <alignment horizontal="left"/>
    </xf>
    <xf numFmtId="0" fontId="13" fillId="0" borderId="25" xfId="0" applyFont="1" applyBorder="1" applyAlignment="1">
      <alignment horizontal="right"/>
    </xf>
    <xf numFmtId="0" fontId="13" fillId="0" borderId="25" xfId="0" applyFont="1" applyBorder="1"/>
    <xf numFmtId="0" fontId="2" fillId="0" borderId="25" xfId="0" applyFont="1" applyBorder="1" applyAlignment="1">
      <alignment horizontal="right"/>
    </xf>
    <xf numFmtId="10" fontId="0" fillId="0" borderId="22" xfId="1" applyNumberFormat="1" applyFont="1" applyBorder="1"/>
    <xf numFmtId="0" fontId="2" fillId="0" borderId="28" xfId="0" applyFont="1" applyBorder="1"/>
    <xf numFmtId="0" fontId="2" fillId="0" borderId="29" xfId="0" applyFont="1" applyBorder="1"/>
    <xf numFmtId="0" fontId="2" fillId="0" borderId="24" xfId="0" applyFont="1" applyBorder="1"/>
    <xf numFmtId="10" fontId="0" fillId="0" borderId="30" xfId="1" applyNumberFormat="1" applyFont="1" applyBorder="1"/>
    <xf numFmtId="0" fontId="2" fillId="0" borderId="23" xfId="0" applyFont="1" applyBorder="1"/>
    <xf numFmtId="10" fontId="0" fillId="0" borderId="31" xfId="1" applyNumberFormat="1" applyFont="1" applyBorder="1"/>
    <xf numFmtId="9" fontId="0" fillId="0" borderId="25" xfId="1" applyNumberFormat="1" applyFont="1" applyBorder="1"/>
    <xf numFmtId="0" fontId="6" fillId="0" borderId="25" xfId="2" applyFont="1" applyBorder="1" applyAlignment="1">
      <alignment horizontal="center" vertical="top" wrapText="1"/>
    </xf>
    <xf numFmtId="0" fontId="6" fillId="0" borderId="25" xfId="2" applyFont="1" applyBorder="1" applyAlignment="1">
      <alignment horizontal="center" vertical="center" wrapText="1"/>
    </xf>
    <xf numFmtId="0" fontId="6" fillId="0" borderId="14" xfId="2" applyFont="1" applyBorder="1" applyAlignment="1">
      <alignment horizontal="center" vertical="top" wrapText="1"/>
    </xf>
    <xf numFmtId="0" fontId="6" fillId="0" borderId="15" xfId="2" applyFont="1" applyBorder="1" applyAlignment="1">
      <alignment horizontal="center" vertical="top" wrapText="1"/>
    </xf>
    <xf numFmtId="0" fontId="6" fillId="0" borderId="16" xfId="2"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6" fillId="0" borderId="10" xfId="2" applyFont="1" applyBorder="1" applyAlignment="1">
      <alignment horizontal="center" vertical="top" wrapText="1"/>
    </xf>
    <xf numFmtId="0" fontId="6" fillId="0" borderId="4" xfId="2" applyFont="1" applyBorder="1" applyAlignment="1">
      <alignment horizontal="center" vertical="top" wrapText="1"/>
    </xf>
    <xf numFmtId="0" fontId="2" fillId="0" borderId="14" xfId="0" applyFont="1" applyBorder="1" applyAlignment="1">
      <alignment horizontal="center" wrapText="1"/>
    </xf>
    <xf numFmtId="0" fontId="2" fillId="0" borderId="15" xfId="0" applyFont="1" applyBorder="1" applyAlignment="1">
      <alignment horizontal="center" wrapText="1"/>
    </xf>
    <xf numFmtId="0" fontId="2" fillId="0" borderId="1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6" fillId="0" borderId="7" xfId="2" applyFont="1" applyBorder="1" applyAlignment="1">
      <alignment horizontal="center" vertical="top" wrapText="1"/>
    </xf>
    <xf numFmtId="0" fontId="6" fillId="0" borderId="8" xfId="2" applyFont="1" applyBorder="1" applyAlignment="1">
      <alignment horizontal="center" vertical="top" wrapText="1"/>
    </xf>
    <xf numFmtId="0" fontId="6" fillId="0" borderId="9" xfId="2" applyFont="1" applyBorder="1" applyAlignment="1">
      <alignment horizontal="center" vertical="top" wrapText="1"/>
    </xf>
    <xf numFmtId="0" fontId="6" fillId="0" borderId="27" xfId="2" applyFont="1" applyBorder="1" applyAlignment="1">
      <alignment horizontal="center" vertical="top" wrapText="1"/>
    </xf>
    <xf numFmtId="0" fontId="2" fillId="0" borderId="10" xfId="0" applyFont="1" applyBorder="1" applyAlignment="1">
      <alignment horizontal="center" wrapText="1"/>
    </xf>
    <xf numFmtId="0" fontId="2" fillId="0" borderId="4" xfId="0" applyFont="1" applyBorder="1" applyAlignment="1">
      <alignment horizontal="center" wrapText="1"/>
    </xf>
    <xf numFmtId="0" fontId="2" fillId="0" borderId="27" xfId="0" applyFont="1" applyBorder="1" applyAlignment="1">
      <alignment horizontal="center" wrapText="1"/>
    </xf>
    <xf numFmtId="0" fontId="14" fillId="11" borderId="0" xfId="0" applyFont="1" applyFill="1" applyAlignment="1">
      <alignment horizontal="left" vertical="center" wrapText="1"/>
    </xf>
  </cellXfs>
  <cellStyles count="4">
    <cellStyle name="Normal" xfId="0" builtinId="0"/>
    <cellStyle name="Normal 2" xfId="2" xr:uid="{7EAABE1C-016D-44B1-A5DD-EFB0C4CE81F3}"/>
    <cellStyle name="Normal 4" xfId="3" xr:uid="{63C54CE2-D184-4E88-B3AB-D4D97A8A12BF}"/>
    <cellStyle name="Percent" xfId="1" builtinId="5"/>
  </cellStyles>
  <dxfs count="157">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64" formatCode="0.0"/>
    </dxf>
    <dxf>
      <numFmt numFmtId="164" formatCode="0.0"/>
    </dxf>
    <dxf>
      <numFmt numFmtId="164" formatCode="0.0"/>
    </dxf>
    <dxf>
      <numFmt numFmtId="164" formatCode="0.0"/>
    </dxf>
    <dxf>
      <numFmt numFmtId="164" formatCode="0.0"/>
    </dxf>
    <dxf>
      <numFmt numFmtId="164" formatCode="0.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ttom style="thin">
          <color theme="7" tint="0.39997558519241921"/>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CCFF"/>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30" formatCode="@"/>
      <fill>
        <patternFill patternType="solid">
          <fgColor indexed="64"/>
          <bgColor rgb="FFFFEBFF"/>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30" formatCode="@"/>
      <fill>
        <patternFill patternType="solid">
          <fgColor indexed="64"/>
          <bgColor theme="6"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Times New Roman"/>
        <scheme val="none"/>
      </font>
      <numFmt numFmtId="30" formatCode="@"/>
      <fill>
        <patternFill patternType="solid">
          <fgColor indexed="64"/>
          <bgColor rgb="FFDDF2FF"/>
        </patternFill>
      </fill>
      <border diagonalUp="0" diagonalDown="0">
        <left/>
        <right/>
        <top style="thin">
          <color theme="4" tint="0.39997558519241921"/>
        </top>
        <bottom/>
        <vertical/>
        <horizontal/>
      </border>
    </dxf>
    <dxf>
      <border outline="0">
        <left style="medium">
          <color indexed="64"/>
        </left>
        <bottom style="medium">
          <color indexed="64"/>
        </bottom>
      </border>
    </dxf>
    <dxf>
      <font>
        <b val="0"/>
        <i val="0"/>
        <strike val="0"/>
        <condense val="0"/>
        <extend val="0"/>
        <outline val="0"/>
        <shadow val="0"/>
        <u val="none"/>
        <vertAlign val="baseline"/>
        <sz val="10"/>
        <color theme="1"/>
        <name val="Times New Roman"/>
        <scheme val="none"/>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Times New Roman"/>
        <scheme val="none"/>
      </font>
      <numFmt numFmtId="167" formatCode="dd/mm/yy"/>
      <fill>
        <patternFill patternType="solid">
          <fgColor indexed="64"/>
          <bgColor rgb="FFFFC00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Contribution of different categories towards CPI basket-Rural</a:t>
            </a:r>
          </a:p>
        </c:rich>
      </c:tx>
      <c:layout>
        <c:manualLayout>
          <c:xMode val="edge"/>
          <c:yMode val="edge"/>
          <c:x val="0.12352273046682356"/>
          <c:y val="4.0122814626729196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CaseStudy_Analysis!$C$22</c:f>
              <c:strCache>
                <c:ptCount val="1"/>
                <c:pt idx="0">
                  <c:v>Rural</c:v>
                </c:pt>
              </c:strCache>
              <c:extLst xmlns:c15="http://schemas.microsoft.com/office/drawing/2012/chart"/>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6-561B-4690-8D1B-E99B6B82F2CD}"/>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8-561B-4690-8D1B-E99B6B82F2CD}"/>
              </c:ext>
            </c:extLst>
          </c:dPt>
          <c:dPt>
            <c:idx val="2"/>
            <c:bubble3D val="0"/>
            <c:explosion val="5"/>
            <c:spPr>
              <a:solidFill>
                <a:schemeClr val="accent4">
                  <a:lumMod val="75000"/>
                </a:schemeClr>
              </a:solidFill>
              <a:ln w="19050">
                <a:solidFill>
                  <a:schemeClr val="lt1"/>
                </a:solidFill>
              </a:ln>
              <a:effectLst>
                <a:glow rad="101600">
                  <a:schemeClr val="accent2">
                    <a:satMod val="175000"/>
                    <a:alpha val="19000"/>
                  </a:schemeClr>
                </a:glow>
                <a:outerShdw blurRad="50800" dist="38100" algn="l" rotWithShape="0">
                  <a:schemeClr val="accent2">
                    <a:lumMod val="75000"/>
                    <a:alpha val="40000"/>
                  </a:schemeClr>
                </a:outerShdw>
              </a:effectLst>
            </c:spPr>
            <c:extLst xmlns:c15="http://schemas.microsoft.com/office/drawing/2012/chart">
              <c:ext xmlns:c16="http://schemas.microsoft.com/office/drawing/2014/chart" uri="{C3380CC4-5D6E-409C-BE32-E72D297353CC}">
                <c16:uniqueId val="{0000001A-561B-4690-8D1B-E99B6B82F2CD}"/>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C-561B-4690-8D1B-E99B6B82F2CD}"/>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E-561B-4690-8D1B-E99B6B82F2CD}"/>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20-561B-4690-8D1B-E99B6B82F2CD}"/>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22-561B-4690-8D1B-E99B6B82F2CD}"/>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24-561B-4690-8D1B-E99B6B82F2CD}"/>
              </c:ext>
            </c:extLst>
          </c:dPt>
          <c:dPt>
            <c:idx val="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26-561B-4690-8D1B-E99B6B82F2CD}"/>
              </c:ext>
            </c:extLst>
          </c:dPt>
          <c:dPt>
            <c:idx val="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28-561B-4690-8D1B-E99B6B82F2CD}"/>
              </c:ext>
            </c:extLst>
          </c:dPt>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6-561B-4690-8D1B-E99B6B82F2CD}"/>
                </c:ext>
              </c:extLst>
            </c:dLbl>
            <c:dLbl>
              <c:idx val="1"/>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8-561B-4690-8D1B-E99B6B82F2CD}"/>
                </c:ext>
              </c:extLst>
            </c:dLbl>
            <c:dLbl>
              <c:idx val="2"/>
              <c:numFmt formatCode="0%" sourceLinked="0"/>
              <c:spPr>
                <a:solidFill>
                  <a:sysClr val="window" lastClr="FFFFFF">
                    <a:alpha val="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A-561B-4690-8D1B-E99B6B82F2CD}"/>
                </c:ext>
              </c:extLst>
            </c:dLbl>
            <c:dLbl>
              <c:idx val="3"/>
              <c:layout>
                <c:manualLayout>
                  <c:x val="8.0898895490612049E-2"/>
                  <c:y val="-7.15197668890028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C-561B-4690-8D1B-E99B6B82F2CD}"/>
                </c:ext>
              </c:extLst>
            </c:dLbl>
            <c:dLbl>
              <c:idx val="4"/>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E-561B-4690-8D1B-E99B6B82F2CD}"/>
                </c:ext>
              </c:extLst>
            </c:dLbl>
            <c:dLbl>
              <c:idx val="5"/>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0-561B-4690-8D1B-E99B6B82F2CD}"/>
                </c:ext>
              </c:extLst>
            </c:dLbl>
            <c:dLbl>
              <c:idx val="6"/>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2-561B-4690-8D1B-E99B6B82F2CD}"/>
                </c:ext>
              </c:extLst>
            </c:dLbl>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4-561B-4690-8D1B-E99B6B82F2CD}"/>
                </c:ext>
              </c:extLst>
            </c:dLbl>
            <c:dLbl>
              <c:idx val="8"/>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6-561B-4690-8D1B-E99B6B82F2CD}"/>
                </c:ext>
              </c:extLst>
            </c:dLbl>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8-561B-4690-8D1B-E99B6B82F2CD}"/>
                </c:ext>
              </c:extLst>
            </c:dLbl>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f>CaseStudy_Analysis!$B$23:$B$32</c:f>
              <c:strCache>
                <c:ptCount val="10"/>
                <c:pt idx="0">
                  <c:v>Apparel</c:v>
                </c:pt>
                <c:pt idx="1">
                  <c:v>Education and Entertinemnet</c:v>
                </c:pt>
                <c:pt idx="2">
                  <c:v>Food</c:v>
                </c:pt>
                <c:pt idx="3">
                  <c:v>General index</c:v>
                </c:pt>
                <c:pt idx="4">
                  <c:v>Housing</c:v>
                </c:pt>
                <c:pt idx="5">
                  <c:v>Medicare</c:v>
                </c:pt>
                <c:pt idx="6">
                  <c:v>Miscellaneous</c:v>
                </c:pt>
                <c:pt idx="7">
                  <c:v>Non-alcoholic beverages</c:v>
                </c:pt>
                <c:pt idx="8">
                  <c:v>other Good &amp; Services</c:v>
                </c:pt>
                <c:pt idx="9">
                  <c:v>Transport and communication</c:v>
                </c:pt>
              </c:strCache>
              <c:extLst xmlns:c15="http://schemas.microsoft.com/office/drawing/2012/chart"/>
            </c:strRef>
          </c:cat>
          <c:val>
            <c:numRef>
              <c:f>CaseStudy_Analysis!$C$23:$C$32</c:f>
              <c:numCache>
                <c:formatCode>0%</c:formatCode>
                <c:ptCount val="10"/>
                <c:pt idx="0">
                  <c:v>0.12180994314538536</c:v>
                </c:pt>
                <c:pt idx="1">
                  <c:v>7.568503398452528E-2</c:v>
                </c:pt>
                <c:pt idx="2">
                  <c:v>0.45141709058265289</c:v>
                </c:pt>
                <c:pt idx="3">
                  <c:v>3.8430299662292139E-2</c:v>
                </c:pt>
                <c:pt idx="4">
                  <c:v>3.8430299662292139E-2</c:v>
                </c:pt>
                <c:pt idx="5">
                  <c:v>7.9660582225452053E-2</c:v>
                </c:pt>
                <c:pt idx="6">
                  <c:v>3.8366177916470734E-2</c:v>
                </c:pt>
                <c:pt idx="7">
                  <c:v>3.8195186594280332E-2</c:v>
                </c:pt>
                <c:pt idx="8">
                  <c:v>8.1733852007010638E-2</c:v>
                </c:pt>
                <c:pt idx="9">
                  <c:v>3.627153421963835E-2</c:v>
                </c:pt>
              </c:numCache>
              <c:extLst xmlns:c15="http://schemas.microsoft.com/office/drawing/2012/chart"/>
            </c:numRef>
          </c:val>
          <c:extLst xmlns:c15="http://schemas.microsoft.com/office/drawing/2012/chart">
            <c:ext xmlns:c16="http://schemas.microsoft.com/office/drawing/2014/chart" uri="{C3380CC4-5D6E-409C-BE32-E72D297353CC}">
              <c16:uniqueId val="{00000029-561B-4690-8D1B-E99B6B82F2CD}"/>
            </c:ext>
          </c:extLst>
        </c:ser>
        <c:dLbls>
          <c:showLegendKey val="0"/>
          <c:showVal val="0"/>
          <c:showCatName val="0"/>
          <c:showSerName val="0"/>
          <c:showPercent val="0"/>
          <c:showBubbleSize val="0"/>
          <c:showLeaderLines val="0"/>
        </c:dLbls>
        <c:firstSliceAng val="0"/>
        <c:holeSize val="50"/>
        <c:extLst>
          <c:ext xmlns:c15="http://schemas.microsoft.com/office/drawing/2012/chart" uri="{02D57815-91ED-43cb-92C2-25804820EDAC}">
            <c15:filteredPieSeries>
              <c15:ser>
                <c:idx val="1"/>
                <c:order val="1"/>
                <c:tx>
                  <c:strRef>
                    <c:extLst>
                      <c:ext uri="{02D57815-91ED-43cb-92C2-25804820EDAC}">
                        <c15:formulaRef>
                          <c15:sqref>CaseStudy_Analysis!$E$22</c15:sqref>
                        </c15:formulaRef>
                      </c:ext>
                    </c:extLst>
                    <c:strCache>
                      <c:ptCount val="1"/>
                      <c:pt idx="0">
                        <c:v>Urban</c:v>
                      </c:pt>
                    </c:strCache>
                  </c:strRef>
                </c:tx>
                <c:spPr>
                  <a:effectLst>
                    <a:outerShdw blurRad="50800" dist="38100" dir="2700000" algn="tl" rotWithShape="0">
                      <a:schemeClr val="bg1"/>
                    </a:outerShdw>
                  </a:effectLst>
                </c:spPr>
                <c:dPt>
                  <c:idx val="0"/>
                  <c:bubble3D val="0"/>
                  <c:spPr>
                    <a:solidFill>
                      <a:schemeClr val="accent1"/>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1-561B-4690-8D1B-E99B6B82F2CD}"/>
                    </c:ext>
                  </c:extLst>
                </c:dPt>
                <c:dPt>
                  <c:idx val="1"/>
                  <c:bubble3D val="0"/>
                  <c:spPr>
                    <a:solidFill>
                      <a:schemeClr val="accent2"/>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3-561B-4690-8D1B-E99B6B82F2CD}"/>
                    </c:ext>
                  </c:extLst>
                </c:dPt>
                <c:dPt>
                  <c:idx val="2"/>
                  <c:bubble3D val="0"/>
                  <c:explosion val="4"/>
                  <c:spPr>
                    <a:solidFill>
                      <a:schemeClr val="accent4">
                        <a:lumMod val="75000"/>
                      </a:schemeClr>
                    </a:solidFill>
                    <a:ln w="19050">
                      <a:solidFill>
                        <a:schemeClr val="lt1"/>
                      </a:solidFill>
                    </a:ln>
                    <a:effectLst>
                      <a:glow rad="139700">
                        <a:schemeClr val="accent2">
                          <a:satMod val="175000"/>
                          <a:alpha val="21000"/>
                        </a:schemeClr>
                      </a:glow>
                      <a:outerShdw blurRad="50800" dist="38100" dir="16200000" rotWithShape="0">
                        <a:schemeClr val="accent2">
                          <a:lumMod val="75000"/>
                          <a:alpha val="68000"/>
                        </a:schemeClr>
                      </a:outerShdw>
                    </a:effectLst>
                  </c:spPr>
                  <c:extLst>
                    <c:ext xmlns:c16="http://schemas.microsoft.com/office/drawing/2014/chart" uri="{C3380CC4-5D6E-409C-BE32-E72D297353CC}">
                      <c16:uniqueId val="{00000005-561B-4690-8D1B-E99B6B82F2CD}"/>
                    </c:ext>
                  </c:extLst>
                </c:dPt>
                <c:dPt>
                  <c:idx val="3"/>
                  <c:bubble3D val="0"/>
                  <c:spPr>
                    <a:solidFill>
                      <a:schemeClr val="accent4"/>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7-561B-4690-8D1B-E99B6B82F2CD}"/>
                    </c:ext>
                  </c:extLst>
                </c:dPt>
                <c:dPt>
                  <c:idx val="4"/>
                  <c:bubble3D val="0"/>
                  <c:spPr>
                    <a:solidFill>
                      <a:schemeClr val="accent5"/>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9-561B-4690-8D1B-E99B6B82F2CD}"/>
                    </c:ext>
                  </c:extLst>
                </c:dPt>
                <c:dPt>
                  <c:idx val="5"/>
                  <c:bubble3D val="0"/>
                  <c:spPr>
                    <a:solidFill>
                      <a:schemeClr val="accent6"/>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B-561B-4690-8D1B-E99B6B82F2CD}"/>
                    </c:ext>
                  </c:extLst>
                </c:dPt>
                <c:dPt>
                  <c:idx val="6"/>
                  <c:bubble3D val="0"/>
                  <c:spPr>
                    <a:solidFill>
                      <a:schemeClr val="accent1">
                        <a:lumMod val="60000"/>
                      </a:schemeClr>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D-561B-4690-8D1B-E99B6B82F2CD}"/>
                    </c:ext>
                  </c:extLst>
                </c:dPt>
                <c:dPt>
                  <c:idx val="7"/>
                  <c:bubble3D val="0"/>
                  <c:spPr>
                    <a:solidFill>
                      <a:schemeClr val="accent2">
                        <a:lumMod val="60000"/>
                      </a:schemeClr>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0F-561B-4690-8D1B-E99B6B82F2CD}"/>
                    </c:ext>
                  </c:extLst>
                </c:dPt>
                <c:dPt>
                  <c:idx val="8"/>
                  <c:bubble3D val="0"/>
                  <c:spPr>
                    <a:solidFill>
                      <a:schemeClr val="accent3">
                        <a:lumMod val="60000"/>
                      </a:schemeClr>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11-561B-4690-8D1B-E99B6B82F2CD}"/>
                    </c:ext>
                  </c:extLst>
                </c:dPt>
                <c:dPt>
                  <c:idx val="9"/>
                  <c:bubble3D val="0"/>
                  <c:spPr>
                    <a:solidFill>
                      <a:schemeClr val="accent4">
                        <a:lumMod val="60000"/>
                      </a:schemeClr>
                    </a:solidFill>
                    <a:ln w="19050">
                      <a:solidFill>
                        <a:schemeClr val="lt1"/>
                      </a:solidFill>
                    </a:ln>
                    <a:effectLst>
                      <a:outerShdw blurRad="50800" dist="38100" dir="2700000" algn="tl" rotWithShape="0">
                        <a:schemeClr val="bg1"/>
                      </a:outerShdw>
                    </a:effectLst>
                  </c:spPr>
                  <c:extLst>
                    <c:ext xmlns:c16="http://schemas.microsoft.com/office/drawing/2014/chart" uri="{C3380CC4-5D6E-409C-BE32-E72D297353CC}">
                      <c16:uniqueId val="{00000013-561B-4690-8D1B-E99B6B82F2CD}"/>
                    </c:ext>
                  </c:extLst>
                </c:dPt>
                <c:dLbls>
                  <c:dLbl>
                    <c:idx val="0"/>
                    <c:showLegendKey val="0"/>
                    <c:showVal val="1"/>
                    <c:showCatName val="0"/>
                    <c:showSerName val="0"/>
                    <c:showPercent val="0"/>
                    <c:showBubbleSize val="0"/>
                    <c:extLst>
                      <c:ext uri="{CE6537A1-D6FC-4f65-9D91-7224C49458BB}"/>
                      <c:ext xmlns:c16="http://schemas.microsoft.com/office/drawing/2014/chart" uri="{C3380CC4-5D6E-409C-BE32-E72D297353CC}">
                        <c16:uniqueId val="{00000001-561B-4690-8D1B-E99B6B82F2CD}"/>
                      </c:ext>
                    </c:extLst>
                  </c:dLbl>
                  <c:dLbl>
                    <c:idx val="1"/>
                    <c:showLegendKey val="0"/>
                    <c:showVal val="1"/>
                    <c:showCatName val="0"/>
                    <c:showSerName val="0"/>
                    <c:showPercent val="0"/>
                    <c:showBubbleSize val="0"/>
                    <c:extLst>
                      <c:ext uri="{CE6537A1-D6FC-4f65-9D91-7224C49458BB}"/>
                      <c:ext xmlns:c16="http://schemas.microsoft.com/office/drawing/2014/chart" uri="{C3380CC4-5D6E-409C-BE32-E72D297353CC}">
                        <c16:uniqueId val="{00000003-561B-4690-8D1B-E99B6B82F2CD}"/>
                      </c:ext>
                    </c:extLst>
                  </c:dLbl>
                  <c:dLbl>
                    <c:idx val="3"/>
                    <c:showLegendKey val="0"/>
                    <c:showVal val="1"/>
                    <c:showCatName val="0"/>
                    <c:showSerName val="0"/>
                    <c:showPercent val="0"/>
                    <c:showBubbleSize val="0"/>
                    <c:extLst>
                      <c:ext uri="{CE6537A1-D6FC-4f65-9D91-7224C49458BB}"/>
                      <c:ext xmlns:c16="http://schemas.microsoft.com/office/drawing/2014/chart" uri="{C3380CC4-5D6E-409C-BE32-E72D297353CC}">
                        <c16:uniqueId val="{00000007-561B-4690-8D1B-E99B6B82F2CD}"/>
                      </c:ext>
                    </c:extLst>
                  </c:dLbl>
                  <c:dLbl>
                    <c:idx val="4"/>
                    <c:showLegendKey val="0"/>
                    <c:showVal val="1"/>
                    <c:showCatName val="0"/>
                    <c:showSerName val="0"/>
                    <c:showPercent val="0"/>
                    <c:showBubbleSize val="0"/>
                    <c:extLst>
                      <c:ext uri="{CE6537A1-D6FC-4f65-9D91-7224C49458BB}"/>
                      <c:ext xmlns:c16="http://schemas.microsoft.com/office/drawing/2014/chart" uri="{C3380CC4-5D6E-409C-BE32-E72D297353CC}">
                        <c16:uniqueId val="{00000009-561B-4690-8D1B-E99B6B82F2CD}"/>
                      </c:ext>
                    </c:extLst>
                  </c:dLbl>
                  <c:dLbl>
                    <c:idx val="5"/>
                    <c:showLegendKey val="0"/>
                    <c:showVal val="1"/>
                    <c:showCatName val="0"/>
                    <c:showSerName val="0"/>
                    <c:showPercent val="0"/>
                    <c:showBubbleSize val="0"/>
                    <c:extLst>
                      <c:ext uri="{CE6537A1-D6FC-4f65-9D91-7224C49458BB}"/>
                      <c:ext xmlns:c16="http://schemas.microsoft.com/office/drawing/2014/chart" uri="{C3380CC4-5D6E-409C-BE32-E72D297353CC}">
                        <c16:uniqueId val="{0000000B-561B-4690-8D1B-E99B6B82F2CD}"/>
                      </c:ext>
                    </c:extLst>
                  </c:dLbl>
                  <c:dLbl>
                    <c:idx val="6"/>
                    <c:showLegendKey val="0"/>
                    <c:showVal val="1"/>
                    <c:showCatName val="0"/>
                    <c:showSerName val="0"/>
                    <c:showPercent val="0"/>
                    <c:showBubbleSize val="0"/>
                    <c:extLst>
                      <c:ext uri="{CE6537A1-D6FC-4f65-9D91-7224C49458BB}"/>
                      <c:ext xmlns:c16="http://schemas.microsoft.com/office/drawing/2014/chart" uri="{C3380CC4-5D6E-409C-BE32-E72D297353CC}">
                        <c16:uniqueId val="{0000000D-561B-4690-8D1B-E99B6B82F2CD}"/>
                      </c:ext>
                    </c:extLst>
                  </c:dLbl>
                  <c:dLbl>
                    <c:idx val="7"/>
                    <c:showLegendKey val="0"/>
                    <c:showVal val="1"/>
                    <c:showCatName val="0"/>
                    <c:showSerName val="0"/>
                    <c:showPercent val="0"/>
                    <c:showBubbleSize val="0"/>
                    <c:extLst>
                      <c:ext uri="{CE6537A1-D6FC-4f65-9D91-7224C49458BB}"/>
                      <c:ext xmlns:c16="http://schemas.microsoft.com/office/drawing/2014/chart" uri="{C3380CC4-5D6E-409C-BE32-E72D297353CC}">
                        <c16:uniqueId val="{0000000F-561B-4690-8D1B-E99B6B82F2CD}"/>
                      </c:ext>
                    </c:extLst>
                  </c:dLbl>
                  <c:dLbl>
                    <c:idx val="8"/>
                    <c:showLegendKey val="0"/>
                    <c:showVal val="1"/>
                    <c:showCatName val="0"/>
                    <c:showSerName val="0"/>
                    <c:showPercent val="0"/>
                    <c:showBubbleSize val="0"/>
                    <c:extLst>
                      <c:ext uri="{CE6537A1-D6FC-4f65-9D91-7224C49458BB}"/>
                      <c:ext xmlns:c16="http://schemas.microsoft.com/office/drawing/2014/chart" uri="{C3380CC4-5D6E-409C-BE32-E72D297353CC}">
                        <c16:uniqueId val="{00000011-561B-4690-8D1B-E99B6B82F2CD}"/>
                      </c:ext>
                    </c:extLst>
                  </c:dLbl>
                  <c:dLbl>
                    <c:idx val="9"/>
                    <c:showLegendKey val="0"/>
                    <c:showVal val="1"/>
                    <c:showCatName val="0"/>
                    <c:showSerName val="0"/>
                    <c:showPercent val="0"/>
                    <c:showBubbleSize val="0"/>
                    <c:extLst>
                      <c:ext uri="{CE6537A1-D6FC-4f65-9D91-7224C49458BB}"/>
                      <c:ext xmlns:c16="http://schemas.microsoft.com/office/drawing/2014/chart" uri="{C3380CC4-5D6E-409C-BE32-E72D297353CC}">
                        <c16:uniqueId val="{00000013-561B-4690-8D1B-E99B6B82F2CD}"/>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CaseStudy_Analysis!$B$23:$B$32</c15:sqref>
                        </c15:formulaRef>
                      </c:ext>
                    </c:extLst>
                    <c:strCache>
                      <c:ptCount val="10"/>
                      <c:pt idx="0">
                        <c:v>Apparel</c:v>
                      </c:pt>
                      <c:pt idx="1">
                        <c:v>Education and Entertinemnet</c:v>
                      </c:pt>
                      <c:pt idx="2">
                        <c:v>Food</c:v>
                      </c:pt>
                      <c:pt idx="3">
                        <c:v>General index</c:v>
                      </c:pt>
                      <c:pt idx="4">
                        <c:v>Housing</c:v>
                      </c:pt>
                      <c:pt idx="5">
                        <c:v>Medicare</c:v>
                      </c:pt>
                      <c:pt idx="6">
                        <c:v>Miscellaneous</c:v>
                      </c:pt>
                      <c:pt idx="7">
                        <c:v>Non-alcoholic beverages</c:v>
                      </c:pt>
                      <c:pt idx="8">
                        <c:v>other Good &amp; Services</c:v>
                      </c:pt>
                      <c:pt idx="9">
                        <c:v>Transport and communication</c:v>
                      </c:pt>
                    </c:strCache>
                  </c:strRef>
                </c:cat>
                <c:val>
                  <c:numRef>
                    <c:extLst>
                      <c:ext uri="{02D57815-91ED-43cb-92C2-25804820EDAC}">
                        <c15:formulaRef>
                          <c15:sqref>CaseStudy_Analysis!$E$23:$E$32</c15:sqref>
                        </c15:formulaRef>
                      </c:ext>
                    </c:extLst>
                    <c:numCache>
                      <c:formatCode>0%</c:formatCode>
                      <c:ptCount val="10"/>
                      <c:pt idx="0">
                        <c:v>0.10970928181610674</c:v>
                      </c:pt>
                      <c:pt idx="1">
                        <c:v>7.1382623311406684E-2</c:v>
                      </c:pt>
                      <c:pt idx="2">
                        <c:v>0.45012554211367262</c:v>
                      </c:pt>
                      <c:pt idx="3">
                        <c:v>3.6977858936315902E-2</c:v>
                      </c:pt>
                      <c:pt idx="4">
                        <c:v>7.1735386275445609E-2</c:v>
                      </c:pt>
                      <c:pt idx="5">
                        <c:v>7.6321304807951684E-2</c:v>
                      </c:pt>
                      <c:pt idx="6">
                        <c:v>3.5608308605341241E-2</c:v>
                      </c:pt>
                      <c:pt idx="7">
                        <c:v>3.4425515137681308E-2</c:v>
                      </c:pt>
                      <c:pt idx="8">
                        <c:v>8.0429955800875683E-2</c:v>
                      </c:pt>
                      <c:pt idx="9">
                        <c:v>3.3284223195202425E-2</c:v>
                      </c:pt>
                    </c:numCache>
                  </c:numRef>
                </c:val>
                <c:extLst>
                  <c:ext xmlns:c16="http://schemas.microsoft.com/office/drawing/2014/chart" uri="{C3380CC4-5D6E-409C-BE32-E72D297353CC}">
                    <c16:uniqueId val="{00000014-561B-4690-8D1B-E99B6B82F2CD}"/>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a:schemeClr val="accent1"/>
      </a:glow>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Y-O-Y General Index Inflation Rate (2017-2023)</a:t>
            </a:r>
            <a:endParaRPr lang="en-US" b="1"/>
          </a:p>
        </c:rich>
      </c:tx>
      <c:layout>
        <c:manualLayout>
          <c:xMode val="edge"/>
          <c:yMode val="edge"/>
          <c:x val="0.17279650663136134"/>
          <c:y val="9.0548936887747487E-3"/>
        </c:manualLayout>
      </c:layout>
      <c:overlay val="0"/>
      <c:spPr>
        <a:noFill/>
        <a:ln>
          <a:noFill/>
        </a:ln>
        <a:effectLst/>
      </c:spPr>
    </c:title>
    <c:autoTitleDeleted val="0"/>
    <c:plotArea>
      <c:layout/>
      <c:lineChart>
        <c:grouping val="standard"/>
        <c:varyColors val="0"/>
        <c:ser>
          <c:idx val="0"/>
          <c:order val="0"/>
          <c:tx>
            <c:strRef>
              <c:f>CaseStudy_Analysis!$M$40</c:f>
              <c:strCache>
                <c:ptCount val="1"/>
                <c:pt idx="0">
                  <c:v>2017</c:v>
                </c:pt>
              </c:strCache>
            </c:strRef>
          </c:tx>
          <c:spPr>
            <a:ln w="28575" cap="rnd">
              <a:solidFill>
                <a:schemeClr val="accent1"/>
              </a:solidFill>
              <a:round/>
            </a:ln>
            <a:effectLst/>
          </c:spPr>
          <c:marker>
            <c:symbol val="circle"/>
            <c:size val="5"/>
            <c:spPr>
              <a:solidFill>
                <a:schemeClr val="accent1"/>
              </a:solidFill>
              <a:ln w="19050">
                <a:solidFill>
                  <a:schemeClr val="accent1"/>
                </a:solidFill>
              </a:ln>
              <a:effectLst/>
            </c:spPr>
          </c:marker>
          <c:dPt>
            <c:idx val="11"/>
            <c:marker>
              <c:symbol val="circle"/>
              <c:size val="10"/>
              <c:spPr>
                <a:solidFill>
                  <a:schemeClr val="accent1"/>
                </a:solidFill>
                <a:ln w="19050">
                  <a:solidFill>
                    <a:schemeClr val="accent2">
                      <a:lumMod val="75000"/>
                    </a:schemeClr>
                  </a:solidFill>
                </a:ln>
                <a:effectLst/>
              </c:spPr>
            </c:marker>
            <c:bubble3D val="0"/>
            <c:spPr>
              <a:ln w="28575" cap="rnd">
                <a:solidFill>
                  <a:schemeClr val="accent1">
                    <a:lumMod val="50000"/>
                    <a:alpha val="90000"/>
                  </a:schemeClr>
                </a:solidFill>
                <a:round/>
              </a:ln>
              <a:effectLst/>
            </c:spPr>
            <c:extLst>
              <c:ext xmlns:c16="http://schemas.microsoft.com/office/drawing/2014/chart" uri="{C3380CC4-5D6E-409C-BE32-E72D297353CC}">
                <c16:uniqueId val="{00000001-0A05-4232-9C94-37A5A3502F15}"/>
              </c:ext>
            </c:extLst>
          </c:dPt>
          <c:dLbls>
            <c:dLbl>
              <c:idx val="1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CaseStudy_Analysis!$M$41:$M$52</c15:sqref>
                  </c15:fullRef>
                </c:ext>
              </c:extLst>
              <c:f>CaseStudy_Analysis!$M$42:$M$52</c:f>
              <c:numCache>
                <c:formatCode>0.00%</c:formatCode>
                <c:ptCount val="11"/>
                <c:pt idx="0">
                  <c:v>3.6507936507936462E-2</c:v>
                </c:pt>
                <c:pt idx="1">
                  <c:v>3.8888888888888931E-2</c:v>
                </c:pt>
                <c:pt idx="2">
                  <c:v>2.9850746268656695E-2</c:v>
                </c:pt>
                <c:pt idx="3">
                  <c:v>2.1772939346811911E-2</c:v>
                </c:pt>
                <c:pt idx="4">
                  <c:v>1.4604150653343625E-2</c:v>
                </c:pt>
                <c:pt idx="5">
                  <c:v>2.3646071700991568E-2</c:v>
                </c:pt>
                <c:pt idx="6">
                  <c:v>3.2799389778794902E-2</c:v>
                </c:pt>
                <c:pt idx="7">
                  <c:v>3.2849503437738597E-2</c:v>
                </c:pt>
                <c:pt idx="8">
                  <c:v>3.5768645357686368E-2</c:v>
                </c:pt>
                <c:pt idx="9">
                  <c:v>4.8780487804878099E-2</c:v>
                </c:pt>
                <c:pt idx="10">
                  <c:v>5.2147239263803546E-2</c:v>
                </c:pt>
              </c:numCache>
            </c:numRef>
          </c:val>
          <c:smooth val="0"/>
          <c:extLst>
            <c:ext xmlns:c16="http://schemas.microsoft.com/office/drawing/2014/chart" uri="{C3380CC4-5D6E-409C-BE32-E72D297353CC}">
              <c16:uniqueId val="{00000002-D498-4393-A5EA-1101256AB37A}"/>
            </c:ext>
          </c:extLst>
        </c:ser>
        <c:ser>
          <c:idx val="1"/>
          <c:order val="1"/>
          <c:tx>
            <c:strRef>
              <c:f>CaseStudy_Analysis!$N$40</c:f>
              <c:strCache>
                <c:ptCount val="1"/>
                <c:pt idx="0">
                  <c:v>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10"/>
              <c:spPr>
                <a:solidFill>
                  <a:schemeClr val="accent2"/>
                </a:solidFill>
                <a:ln w="15875">
                  <a:solidFill>
                    <a:srgbClr val="FF0000"/>
                  </a:solidFill>
                </a:ln>
                <a:effectLst/>
              </c:spPr>
            </c:marker>
            <c:bubble3D val="0"/>
            <c:extLst>
              <c:ext xmlns:c16="http://schemas.microsoft.com/office/drawing/2014/chart" uri="{C3380CC4-5D6E-409C-BE32-E72D297353CC}">
                <c16:uniqueId val="{00000002-0A05-4232-9C94-37A5A3502F15}"/>
              </c:ext>
            </c:extLst>
          </c:dPt>
          <c:dLbls>
            <c:dLbl>
              <c:idx val="0"/>
              <c:layout>
                <c:manualLayout>
                  <c:x val="-7.0377627575314142E-2"/>
                  <c:y val="-4.52406017155102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678558985436558E-2"/>
                      <c:h val="5.4261628675921436E-2"/>
                    </c:manualLayout>
                  </c15:layout>
                </c:ext>
                <c:ext xmlns:c16="http://schemas.microsoft.com/office/drawing/2014/chart" uri="{C3380CC4-5D6E-409C-BE32-E72D297353CC}">
                  <c16:uniqueId val="{00000002-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CaseStudy_Analysis!$N$41:$N$52</c15:sqref>
                  </c15:fullRef>
                </c:ext>
              </c:extLst>
              <c:f>CaseStudy_Analysis!$N$42:$N$52</c:f>
              <c:numCache>
                <c:formatCode>0.00%</c:formatCode>
                <c:ptCount val="11"/>
                <c:pt idx="0">
                  <c:v>4.441041347626349E-2</c:v>
                </c:pt>
                <c:pt idx="1">
                  <c:v>4.278074866310156E-2</c:v>
                </c:pt>
                <c:pt idx="2">
                  <c:v>4.5766590389016024E-2</c:v>
                </c:pt>
                <c:pt idx="3">
                  <c:v>4.8706240487062444E-2</c:v>
                </c:pt>
                <c:pt idx="4">
                  <c:v>4.924242424242424E-2</c:v>
                </c:pt>
                <c:pt idx="5">
                  <c:v>4.172876304023862E-2</c:v>
                </c:pt>
                <c:pt idx="6">
                  <c:v>3.6927621861152143E-2</c:v>
                </c:pt>
                <c:pt idx="7">
                  <c:v>3.6982248520710061E-2</c:v>
                </c:pt>
                <c:pt idx="8">
                  <c:v>3.4533431300514457E-2</c:v>
                </c:pt>
                <c:pt idx="9">
                  <c:v>2.3255813953488497E-2</c:v>
                </c:pt>
                <c:pt idx="10">
                  <c:v>2.1137026239067099E-2</c:v>
                </c:pt>
              </c:numCache>
            </c:numRef>
          </c:val>
          <c:smooth val="0"/>
          <c:extLst>
            <c:ext xmlns:c16="http://schemas.microsoft.com/office/drawing/2014/chart" uri="{C3380CC4-5D6E-409C-BE32-E72D297353CC}">
              <c16:uniqueId val="{00000004-D498-4393-A5EA-1101256AB37A}"/>
            </c:ext>
          </c:extLst>
        </c:ser>
        <c:ser>
          <c:idx val="2"/>
          <c:order val="2"/>
          <c:tx>
            <c:strRef>
              <c:f>CaseStudy_Analysis!$O$40</c:f>
              <c:strCache>
                <c:ptCount val="1"/>
                <c:pt idx="0">
                  <c:v>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11"/>
            <c:marker>
              <c:symbol val="circle"/>
              <c:size val="10"/>
              <c:spPr>
                <a:solidFill>
                  <a:schemeClr val="accent3"/>
                </a:solidFill>
                <a:ln w="15875">
                  <a:solidFill>
                    <a:srgbClr val="FF0000"/>
                  </a:solidFill>
                </a:ln>
                <a:effectLst/>
              </c:spPr>
            </c:marker>
            <c:bubble3D val="0"/>
            <c:extLst>
              <c:ext xmlns:c16="http://schemas.microsoft.com/office/drawing/2014/chart" uri="{C3380CC4-5D6E-409C-BE32-E72D297353CC}">
                <c16:uniqueId val="{00000003-0A05-4232-9C94-37A5A3502F15}"/>
              </c:ext>
            </c:extLst>
          </c:dPt>
          <c:dLbls>
            <c:dLbl>
              <c:idx val="11"/>
              <c:layout>
                <c:manualLayout>
                  <c:x val="-2.0763616937263373E-2"/>
                  <c:y val="-3.16582611823481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CaseStudy_Analysis!$O$41:$O$52</c15:sqref>
                  </c15:fullRef>
                </c:ext>
              </c:extLst>
              <c:f>CaseStudy_Analysis!$O$42:$O$52</c:f>
              <c:numCache>
                <c:formatCode>0.00%</c:formatCode>
                <c:ptCount val="11"/>
                <c:pt idx="0">
                  <c:v>2.5659824046920819E-2</c:v>
                </c:pt>
                <c:pt idx="1">
                  <c:v>2.8571428571428612E-2</c:v>
                </c:pt>
                <c:pt idx="2">
                  <c:v>3.0148310235837743E-2</c:v>
                </c:pt>
                <c:pt idx="3">
                  <c:v>3.0478955007256808E-2</c:v>
                </c:pt>
                <c:pt idx="4">
                  <c:v>3.17689530685921E-2</c:v>
                </c:pt>
                <c:pt idx="5">
                  <c:v>3.14735336194562E-2</c:v>
                </c:pt>
                <c:pt idx="6">
                  <c:v>3.2763532763532721E-2</c:v>
                </c:pt>
                <c:pt idx="7">
                  <c:v>3.9942938659058652E-2</c:v>
                </c:pt>
                <c:pt idx="8">
                  <c:v>4.5454545454545289E-2</c:v>
                </c:pt>
                <c:pt idx="9">
                  <c:v>5.5397727272727147E-2</c:v>
                </c:pt>
                <c:pt idx="10">
                  <c:v>7.3518915060671028E-2</c:v>
                </c:pt>
              </c:numCache>
            </c:numRef>
          </c:val>
          <c:smooth val="0"/>
          <c:extLst>
            <c:ext xmlns:c16="http://schemas.microsoft.com/office/drawing/2014/chart" uri="{C3380CC4-5D6E-409C-BE32-E72D297353CC}">
              <c16:uniqueId val="{00000006-D498-4393-A5EA-1101256AB37A}"/>
            </c:ext>
          </c:extLst>
        </c:ser>
        <c:ser>
          <c:idx val="3"/>
          <c:order val="3"/>
          <c:tx>
            <c:strRef>
              <c:f>CaseStudy_Analysis!$P$40</c:f>
              <c:strCache>
                <c:ptCount val="1"/>
                <c:pt idx="0">
                  <c:v>2020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0"/>
            <c:marker>
              <c:symbol val="circle"/>
              <c:size val="9"/>
              <c:spPr>
                <a:solidFill>
                  <a:schemeClr val="accent4"/>
                </a:solidFill>
                <a:ln w="19050">
                  <a:solidFill>
                    <a:srgbClr val="FF0000"/>
                  </a:solidFill>
                </a:ln>
                <a:effectLst/>
              </c:spPr>
            </c:marker>
            <c:bubble3D val="0"/>
            <c:extLst>
              <c:ext xmlns:c16="http://schemas.microsoft.com/office/drawing/2014/chart" uri="{C3380CC4-5D6E-409C-BE32-E72D297353CC}">
                <c16:uniqueId val="{00000004-0A05-4232-9C94-37A5A3502F15}"/>
              </c:ext>
            </c:extLst>
          </c:dPt>
          <c:dLbls>
            <c:dLbl>
              <c:idx val="0"/>
              <c:layout>
                <c:manualLayout>
                  <c:x val="-4.913868952221679E-2"/>
                  <c:y val="-4.75043251377039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CaseStudy_Analysis!$P$41:$P$52</c15:sqref>
                  </c15:fullRef>
                </c:ext>
              </c:extLst>
              <c:f>CaseStudy_Analysis!$P$42:$P$52</c:f>
              <c:numCache>
                <c:formatCode>0.00%</c:formatCode>
                <c:ptCount val="11"/>
                <c:pt idx="0">
                  <c:v>6.5761258041458104E-2</c:v>
                </c:pt>
                <c:pt idx="1">
                  <c:v>5.840455840455832E-2</c:v>
                </c:pt>
                <c:pt idx="2">
                  <c:v>5.971206042010839E-2</c:v>
                </c:pt>
                <c:pt idx="3">
                  <c:v>6.1502347417840483E-2</c:v>
                </c:pt>
                <c:pt idx="4">
                  <c:v>6.2281315605318445E-2</c:v>
                </c:pt>
                <c:pt idx="5">
                  <c:v>5.2704576976421801E-2</c:v>
                </c:pt>
                <c:pt idx="6">
                  <c:v>6.1379310344827624E-2</c:v>
                </c:pt>
                <c:pt idx="7">
                  <c:v>6.1042524005486806E-2</c:v>
                </c:pt>
                <c:pt idx="8">
                  <c:v>6.2500000000000125E-2</c:v>
                </c:pt>
                <c:pt idx="9">
                  <c:v>6.5948855989232918E-2</c:v>
                </c:pt>
                <c:pt idx="10">
                  <c:v>5.6515957446808505E-2</c:v>
                </c:pt>
              </c:numCache>
            </c:numRef>
          </c:val>
          <c:smooth val="0"/>
          <c:extLst>
            <c:ext xmlns:c16="http://schemas.microsoft.com/office/drawing/2014/chart" uri="{C3380CC4-5D6E-409C-BE32-E72D297353CC}">
              <c16:uniqueId val="{00000008-D498-4393-A5EA-1101256AB37A}"/>
            </c:ext>
          </c:extLst>
        </c:ser>
        <c:ser>
          <c:idx val="4"/>
          <c:order val="4"/>
          <c:tx>
            <c:strRef>
              <c:f>CaseStudy_Analysis!$Q$40</c:f>
              <c:strCache>
                <c:ptCount val="1"/>
                <c:pt idx="0">
                  <c:v>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6"/>
            <c:marker>
              <c:symbol val="circle"/>
              <c:size val="9"/>
              <c:spPr>
                <a:solidFill>
                  <a:schemeClr val="accent5"/>
                </a:solidFill>
                <a:ln w="22225">
                  <a:solidFill>
                    <a:srgbClr val="FF0000"/>
                  </a:solidFill>
                </a:ln>
                <a:effectLst/>
              </c:spPr>
            </c:marker>
            <c:bubble3D val="0"/>
            <c:extLst>
              <c:ext xmlns:c16="http://schemas.microsoft.com/office/drawing/2014/chart" uri="{C3380CC4-5D6E-409C-BE32-E72D297353CC}">
                <c16:uniqueId val="{00000005-0A05-4232-9C94-37A5A3502F15}"/>
              </c:ext>
            </c:extLst>
          </c:dPt>
          <c:dLbls>
            <c:dLbl>
              <c:idx val="6"/>
              <c:layout>
                <c:manualLayout>
                  <c:x val="-5.1498571528116592E-2"/>
                  <c:y val="-4.75043251377038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CaseStudy_Analysis!$Q$41:$Q$52</c15:sqref>
                  </c15:fullRef>
                </c:ext>
              </c:extLst>
              <c:f>CaseStudy_Analysis!$Q$42:$Q$52</c:f>
              <c:numCache>
                <c:formatCode>0.00%</c:formatCode>
                <c:ptCount val="11"/>
                <c:pt idx="0">
                  <c:v>5.030181086519115E-2</c:v>
                </c:pt>
                <c:pt idx="1">
                  <c:v>5.5181695827725558E-2</c:v>
                </c:pt>
                <c:pt idx="2">
                  <c:v>5.4342984409799698E-2</c:v>
                </c:pt>
                <c:pt idx="3">
                  <c:v>6.4130915524104312E-2</c:v>
                </c:pt>
                <c:pt idx="4">
                  <c:v>6.2582345191040833E-2</c:v>
                </c:pt>
                <c:pt idx="5">
                  <c:v>7.0487483530961709E-2</c:v>
                </c:pt>
                <c:pt idx="6">
                  <c:v>6.0428849902533999E-2</c:v>
                </c:pt>
                <c:pt idx="7">
                  <c:v>5.4945054945054951E-2</c:v>
                </c:pt>
                <c:pt idx="8">
                  <c:v>5.8184143222506354E-2</c:v>
                </c:pt>
                <c:pt idx="9">
                  <c:v>5.2398989898989792E-2</c:v>
                </c:pt>
                <c:pt idx="10">
                  <c:v>4.5940843297671383E-2</c:v>
                </c:pt>
              </c:numCache>
            </c:numRef>
          </c:val>
          <c:smooth val="0"/>
          <c:extLst>
            <c:ext xmlns:c16="http://schemas.microsoft.com/office/drawing/2014/chart" uri="{C3380CC4-5D6E-409C-BE32-E72D297353CC}">
              <c16:uniqueId val="{0000000A-D498-4393-A5EA-1101256AB37A}"/>
            </c:ext>
          </c:extLst>
        </c:ser>
        <c:ser>
          <c:idx val="5"/>
          <c:order val="5"/>
          <c:tx>
            <c:strRef>
              <c:f>CaseStudy_Analysis!$R$40</c:f>
              <c:strCache>
                <c:ptCount val="1"/>
                <c:pt idx="0">
                  <c:v>2022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3"/>
            <c:marker>
              <c:symbol val="circle"/>
              <c:size val="9"/>
              <c:spPr>
                <a:solidFill>
                  <a:schemeClr val="accent6"/>
                </a:solidFill>
                <a:ln w="19050">
                  <a:solidFill>
                    <a:srgbClr val="FF0000"/>
                  </a:solidFill>
                </a:ln>
                <a:effectLst/>
              </c:spPr>
            </c:marker>
            <c:bubble3D val="0"/>
            <c:extLst>
              <c:ext xmlns:c16="http://schemas.microsoft.com/office/drawing/2014/chart" uri="{C3380CC4-5D6E-409C-BE32-E72D297353CC}">
                <c16:uniqueId val="{00000006-0A05-4232-9C94-37A5A3502F15}"/>
              </c:ext>
            </c:extLst>
          </c:dPt>
          <c:dLbls>
            <c:dLbl>
              <c:idx val="3"/>
              <c:layout>
                <c:manualLayout>
                  <c:x val="-5.1498571528116509E-2"/>
                  <c:y val="-3.392198460454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CaseStudy_Analysis!$R$41:$R$52</c15:sqref>
                  </c15:fullRef>
                </c:ext>
              </c:extLst>
              <c:f>CaseStudy_Analysis!$R$42:$R$52</c:f>
              <c:numCache>
                <c:formatCode>0.00%</c:formatCode>
                <c:ptCount val="11"/>
                <c:pt idx="0">
                  <c:v>6.066411238825032E-2</c:v>
                </c:pt>
                <c:pt idx="1">
                  <c:v>6.9515306122448828E-2</c:v>
                </c:pt>
                <c:pt idx="2">
                  <c:v>7.7946768060836391E-2</c:v>
                </c:pt>
                <c:pt idx="3">
                  <c:v>7.0448877805486171E-2</c:v>
                </c:pt>
                <c:pt idx="4">
                  <c:v>7.0055796652200755E-2</c:v>
                </c:pt>
                <c:pt idx="5">
                  <c:v>6.7076923076923117E-2</c:v>
                </c:pt>
                <c:pt idx="6">
                  <c:v>6.8014705882353088E-2</c:v>
                </c:pt>
                <c:pt idx="7">
                  <c:v>7.4142156862745237E-2</c:v>
                </c:pt>
                <c:pt idx="8">
                  <c:v>6.7673716012084523E-2</c:v>
                </c:pt>
                <c:pt idx="9">
                  <c:v>5.8788242351529768E-2</c:v>
                </c:pt>
                <c:pt idx="10">
                  <c:v>5.7160048134777382E-2</c:v>
                </c:pt>
              </c:numCache>
            </c:numRef>
          </c:val>
          <c:smooth val="0"/>
          <c:extLst>
            <c:ext xmlns:c16="http://schemas.microsoft.com/office/drawing/2014/chart" uri="{C3380CC4-5D6E-409C-BE32-E72D297353CC}">
              <c16:uniqueId val="{0000000C-D498-4393-A5EA-1101256AB37A}"/>
            </c:ext>
          </c:extLst>
        </c:ser>
        <c:ser>
          <c:idx val="6"/>
          <c:order val="6"/>
          <c:tx>
            <c:strRef>
              <c:f>CaseStudy_Analysis!$S$40</c:f>
              <c:strCache>
                <c:ptCount val="1"/>
                <c:pt idx="0">
                  <c:v>2023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Pt>
            <c:idx val="1"/>
            <c:marker>
              <c:symbol val="circle"/>
              <c:size val="9"/>
              <c:spPr>
                <a:solidFill>
                  <a:schemeClr val="accent1">
                    <a:lumMod val="60000"/>
                  </a:schemeClr>
                </a:solidFill>
                <a:ln w="15875">
                  <a:solidFill>
                    <a:srgbClr val="FF0000"/>
                  </a:solidFill>
                </a:ln>
                <a:effectLst/>
              </c:spPr>
            </c:marker>
            <c:bubble3D val="0"/>
            <c:extLst>
              <c:ext xmlns:c16="http://schemas.microsoft.com/office/drawing/2014/chart" uri="{C3380CC4-5D6E-409C-BE32-E72D297353CC}">
                <c16:uniqueId val="{00000007-0A05-4232-9C94-37A5A3502F15}"/>
              </c:ext>
            </c:extLst>
          </c:dPt>
          <c:dLbls>
            <c:dLbl>
              <c:idx val="1"/>
              <c:layout>
                <c:manualLayout>
                  <c:x val="-5.1498571528116509E-2"/>
                  <c:y val="-3.8449431448929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05-4232-9C94-37A5A3502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CaseStudy_Analysis!$L$41:$L$52</c15:sqref>
                  </c15:fullRef>
                </c:ext>
              </c:extLst>
              <c:f>CaseStudy_Analysis!$L$42:$L$52</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CaseStudy_Analysis!$S$41:$S$52</c15:sqref>
                  </c15:fullRef>
                </c:ext>
              </c:extLst>
              <c:f>CaseStudy_Analysis!$S$42:$S$52</c:f>
              <c:numCache>
                <c:formatCode>0.00%</c:formatCode>
                <c:ptCount val="11"/>
                <c:pt idx="0">
                  <c:v>6.6827212522576729E-2</c:v>
                </c:pt>
                <c:pt idx="1">
                  <c:v>5.6648777579010143E-2</c:v>
                </c:pt>
                <c:pt idx="2">
                  <c:v>4.7031158142269255E-2</c:v>
                </c:pt>
                <c:pt idx="3">
                  <c:v>4.3098427489807842E-2</c:v>
                </c:pt>
              </c:numCache>
            </c:numRef>
          </c:val>
          <c:smooth val="0"/>
          <c:extLst>
            <c:ext xmlns:c16="http://schemas.microsoft.com/office/drawing/2014/chart" uri="{C3380CC4-5D6E-409C-BE32-E72D297353CC}">
              <c16:uniqueId val="{0000000E-D498-4393-A5EA-1101256AB37A}"/>
            </c:ext>
          </c:extLst>
        </c:ser>
        <c:dLbls>
          <c:showLegendKey val="0"/>
          <c:showVal val="0"/>
          <c:showCatName val="0"/>
          <c:showSerName val="0"/>
          <c:showPercent val="0"/>
          <c:showBubbleSize val="0"/>
        </c:dLbls>
        <c:marker val="1"/>
        <c:smooth val="0"/>
        <c:axId val="1719677999"/>
        <c:axId val="1725433535"/>
      </c:lineChart>
      <c:catAx>
        <c:axId val="171967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5433535"/>
        <c:crosses val="autoZero"/>
        <c:auto val="1"/>
        <c:lblAlgn val="ctr"/>
        <c:lblOffset val="100"/>
        <c:noMultiLvlLbl val="0"/>
      </c:catAx>
      <c:valAx>
        <c:axId val="1725433535"/>
        <c:scaling>
          <c:orientation val="minMax"/>
          <c:max val="8.0000000000000016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9677999"/>
        <c:crosses val="autoZero"/>
        <c:crossBetween val="between"/>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a:glow rad="63500">
        <a:schemeClr val="tx1">
          <a:lumMod val="50000"/>
          <a:lumOff val="50000"/>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b="1">
                <a:latin typeface="Times New Roman" panose="02020603050405020304" pitchFamily="18" charset="0"/>
                <a:cs typeface="Times New Roman" panose="02020603050405020304" pitchFamily="18" charset="0"/>
              </a:rPr>
              <a:t>M-O-M inflation change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30720691163604552"/>
          <c:y val="0.16622966254577073"/>
          <c:w val="0.64601531058617678"/>
          <c:h val="0.72980052849855026"/>
        </c:manualLayout>
      </c:layout>
      <c:barChart>
        <c:barDir val="bar"/>
        <c:grouping val="clustered"/>
        <c:varyColors val="0"/>
        <c:ser>
          <c:idx val="0"/>
          <c:order val="0"/>
          <c:spPr>
            <a:solidFill>
              <a:schemeClr val="accent1"/>
            </a:solidFill>
            <a:ln w="66675">
              <a:solidFill>
                <a:schemeClr val="accent1">
                  <a:lumMod val="75000"/>
                </a:schemeClr>
              </a:solidFill>
            </a:ln>
            <a:effectLst/>
          </c:spPr>
          <c:invertIfNegative val="0"/>
          <c:dPt>
            <c:idx val="0"/>
            <c:invertIfNegative val="0"/>
            <c:bubble3D val="0"/>
            <c:spPr>
              <a:solidFill>
                <a:schemeClr val="accent1"/>
              </a:solidFill>
              <a:ln w="66675">
                <a:solidFill>
                  <a:schemeClr val="accent6"/>
                </a:solidFill>
              </a:ln>
              <a:effectLst/>
            </c:spPr>
            <c:extLst>
              <c:ext xmlns:c16="http://schemas.microsoft.com/office/drawing/2014/chart" uri="{C3380CC4-5D6E-409C-BE32-E72D297353CC}">
                <c16:uniqueId val="{00000001-396A-4828-9399-BEA1F4E2B972}"/>
              </c:ext>
            </c:extLst>
          </c:dPt>
          <c:cat>
            <c:strRef>
              <c:f>CaseStudy_Analysis!$G$59:$G$71</c:f>
              <c:strCache>
                <c:ptCount val="13"/>
                <c:pt idx="0">
                  <c:v>Spices</c:v>
                </c:pt>
                <c:pt idx="1">
                  <c:v>Cereals and products</c:v>
                </c:pt>
                <c:pt idx="2">
                  <c:v>Milk and products</c:v>
                </c:pt>
                <c:pt idx="3">
                  <c:v>Pulses and products</c:v>
                </c:pt>
                <c:pt idx="4">
                  <c:v>Egg</c:v>
                </c:pt>
                <c:pt idx="5">
                  <c:v>Miscellaneous</c:v>
                </c:pt>
                <c:pt idx="6">
                  <c:v>Food and beverages</c:v>
                </c:pt>
                <c:pt idx="7">
                  <c:v>Non-alcoholic beverages</c:v>
                </c:pt>
                <c:pt idx="8">
                  <c:v>Sugar and Confectionery</c:v>
                </c:pt>
                <c:pt idx="9">
                  <c:v>Fruits</c:v>
                </c:pt>
                <c:pt idx="10">
                  <c:v>Meat and fish</c:v>
                </c:pt>
                <c:pt idx="11">
                  <c:v>Vegetables</c:v>
                </c:pt>
                <c:pt idx="12">
                  <c:v>Oils and fats</c:v>
                </c:pt>
              </c:strCache>
            </c:strRef>
          </c:cat>
          <c:val>
            <c:numRef>
              <c:f>CaseStudy_Analysis!$H$59:$H$71</c:f>
              <c:numCache>
                <c:formatCode>0%</c:formatCode>
                <c:ptCount val="13"/>
                <c:pt idx="0">
                  <c:v>0.18435155412647378</c:v>
                </c:pt>
                <c:pt idx="1">
                  <c:v>0.13276651406147796</c:v>
                </c:pt>
                <c:pt idx="2">
                  <c:v>9.1130012150668294E-2</c:v>
                </c:pt>
                <c:pt idx="3">
                  <c:v>6.0000000000000032E-2</c:v>
                </c:pt>
                <c:pt idx="4">
                  <c:v>5.9479553903345687E-2</c:v>
                </c:pt>
                <c:pt idx="5">
                  <c:v>5.0321825629022786E-2</c:v>
                </c:pt>
                <c:pt idx="6">
                  <c:v>3.5128805620608897E-2</c:v>
                </c:pt>
                <c:pt idx="7">
                  <c:v>3.1755196304849888E-2</c:v>
                </c:pt>
                <c:pt idx="8">
                  <c:v>2.5231286795626577E-2</c:v>
                </c:pt>
                <c:pt idx="9">
                  <c:v>5.9523809523809521E-3</c:v>
                </c:pt>
                <c:pt idx="10">
                  <c:v>-1.4904517931998085E-2</c:v>
                </c:pt>
                <c:pt idx="11">
                  <c:v>-7.2942643391521303E-2</c:v>
                </c:pt>
                <c:pt idx="12">
                  <c:v>-0.17436874702239158</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396A-4828-9399-BEA1F4E2B972}"/>
            </c:ext>
          </c:extLst>
        </c:ser>
        <c:dLbls>
          <c:showLegendKey val="0"/>
          <c:showVal val="0"/>
          <c:showCatName val="0"/>
          <c:showSerName val="0"/>
          <c:showPercent val="0"/>
          <c:showBubbleSize val="0"/>
        </c:dLbls>
        <c:gapWidth val="176"/>
        <c:overlap val="23"/>
        <c:axId val="437761280"/>
        <c:axId val="1966284160"/>
      </c:barChart>
      <c:catAx>
        <c:axId val="43776128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crossAx val="1966284160"/>
        <c:crosses val="autoZero"/>
        <c:auto val="1"/>
        <c:lblAlgn val="ctr"/>
        <c:lblOffset val="200"/>
        <c:tickLblSkip val="1"/>
        <c:noMultiLvlLbl val="0"/>
      </c:catAx>
      <c:valAx>
        <c:axId val="1966284160"/>
        <c:scaling>
          <c:orientation val="minMax"/>
          <c:max val="0.19000000000000003"/>
          <c:min val="-0.18000000000000002"/>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437761280"/>
        <c:crosses val="autoZero"/>
        <c:crossBetween val="between"/>
        <c:majorUnit val="9.000000000000002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tx1">
          <a:lumMod val="50000"/>
          <a:lumOff val="50000"/>
          <a:alpha val="40000"/>
        </a:schemeClr>
      </a:glow>
      <a:innerShdw blurRad="114300">
        <a:schemeClr val="tx1">
          <a:lumMod val="50000"/>
          <a:lumOff val="50000"/>
        </a:schemeClr>
      </a:inn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Analyzing Inflation Drivers and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CaseStudy_Analysis!$B$88</c:f>
              <c:strCache>
                <c:ptCount val="1"/>
                <c:pt idx="0">
                  <c:v>Food</c:v>
                </c:pt>
              </c:strCache>
            </c:strRef>
          </c:tx>
          <c:spPr>
            <a:ln w="28575" cap="rnd">
              <a:solidFill>
                <a:schemeClr val="accent1"/>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CaseStudy_Analysis!$C$88:$H$88</c:f>
              <c:numCache>
                <c:formatCode>0%</c:formatCode>
                <c:ptCount val="6"/>
                <c:pt idx="0">
                  <c:v>3.3183070373153309E-2</c:v>
                </c:pt>
                <c:pt idx="1">
                  <c:v>-3.5147254878196304E-3</c:v>
                </c:pt>
                <c:pt idx="2">
                  <c:v>9.0564947701289186E-2</c:v>
                </c:pt>
                <c:pt idx="3">
                  <c:v>7.6603515815593937E-2</c:v>
                </c:pt>
                <c:pt idx="4">
                  <c:v>6.3655668928368117E-2</c:v>
                </c:pt>
                <c:pt idx="5">
                  <c:v>2.8437865212310127E-2</c:v>
                </c:pt>
              </c:numCache>
            </c:numRef>
          </c:val>
          <c:smooth val="0"/>
          <c:extLst>
            <c:ext xmlns:c16="http://schemas.microsoft.com/office/drawing/2014/chart" uri="{C3380CC4-5D6E-409C-BE32-E72D297353CC}">
              <c16:uniqueId val="{00000000-6693-4799-AFB7-F74725D90F50}"/>
            </c:ext>
          </c:extLst>
        </c:ser>
        <c:ser>
          <c:idx val="1"/>
          <c:order val="1"/>
          <c:tx>
            <c:strRef>
              <c:f>CaseStudy_Analysis!$B$89</c:f>
              <c:strCache>
                <c:ptCount val="1"/>
                <c:pt idx="0">
                  <c:v>Housing</c:v>
                </c:pt>
              </c:strCache>
            </c:strRef>
          </c:tx>
          <c:spPr>
            <a:ln w="28575" cap="rnd">
              <a:solidFill>
                <a:schemeClr val="accent2"/>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CaseStudy_Analysis!$C$89:$H$89</c:f>
              <c:numCache>
                <c:formatCode>0%</c:formatCode>
                <c:ptCount val="6"/>
                <c:pt idx="0">
                  <c:v>5.1148999258710193E-2</c:v>
                </c:pt>
                <c:pt idx="1">
                  <c:v>5.4301833568406122E-2</c:v>
                </c:pt>
                <c:pt idx="2">
                  <c:v>1.4269788182831611E-2</c:v>
                </c:pt>
                <c:pt idx="3">
                  <c:v>4.7263134754891314E-2</c:v>
                </c:pt>
                <c:pt idx="4">
                  <c:v>6.3602015113350091E-2</c:v>
                </c:pt>
                <c:pt idx="5">
                  <c:v>6.4535227945529933E-2</c:v>
                </c:pt>
              </c:numCache>
            </c:numRef>
          </c:val>
          <c:smooth val="0"/>
          <c:extLst>
            <c:ext xmlns:c16="http://schemas.microsoft.com/office/drawing/2014/chart" uri="{C3380CC4-5D6E-409C-BE32-E72D297353CC}">
              <c16:uniqueId val="{00000001-6693-4799-AFB7-F74725D90F50}"/>
            </c:ext>
          </c:extLst>
        </c:ser>
        <c:ser>
          <c:idx val="2"/>
          <c:order val="2"/>
          <c:tx>
            <c:strRef>
              <c:f>CaseStudy_Analysis!$B$90</c:f>
              <c:strCache>
                <c:ptCount val="1"/>
                <c:pt idx="0">
                  <c:v>Medicare</c:v>
                </c:pt>
              </c:strCache>
            </c:strRef>
          </c:tx>
          <c:spPr>
            <a:ln w="28575" cap="rnd">
              <a:solidFill>
                <a:schemeClr val="accent3"/>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CaseStudy_Analysis!$C$90:$H$90</c:f>
              <c:numCache>
                <c:formatCode>0%</c:formatCode>
                <c:ptCount val="6"/>
                <c:pt idx="0">
                  <c:v>5.6840454723637787E-2</c:v>
                </c:pt>
                <c:pt idx="1">
                  <c:v>5.7863501483679608E-2</c:v>
                </c:pt>
                <c:pt idx="2">
                  <c:v>7.2989714820009127E-2</c:v>
                </c:pt>
                <c:pt idx="3">
                  <c:v>7.3144164261205791E-2</c:v>
                </c:pt>
                <c:pt idx="4">
                  <c:v>5.4202192448233898E-2</c:v>
                </c:pt>
                <c:pt idx="5">
                  <c:v>7.654534950895453E-2</c:v>
                </c:pt>
              </c:numCache>
            </c:numRef>
          </c:val>
          <c:smooth val="0"/>
          <c:extLst>
            <c:ext xmlns:c16="http://schemas.microsoft.com/office/drawing/2014/chart" uri="{C3380CC4-5D6E-409C-BE32-E72D297353CC}">
              <c16:uniqueId val="{00000002-6693-4799-AFB7-F74725D90F50}"/>
            </c:ext>
          </c:extLst>
        </c:ser>
        <c:ser>
          <c:idx val="3"/>
          <c:order val="3"/>
          <c:tx>
            <c:strRef>
              <c:f>CaseStudy_Analysis!$B$91</c:f>
              <c:strCache>
                <c:ptCount val="1"/>
                <c:pt idx="0">
                  <c:v>Miscellaneous</c:v>
                </c:pt>
              </c:strCache>
            </c:strRef>
          </c:tx>
          <c:spPr>
            <a:ln w="28575" cap="rnd">
              <a:solidFill>
                <a:schemeClr val="accent4"/>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CaseStudy_Analysis!$C$91:$H$91</c:f>
              <c:numCache>
                <c:formatCode>0%</c:formatCode>
                <c:ptCount val="6"/>
                <c:pt idx="0">
                  <c:v>5.6293979671618359E-2</c:v>
                </c:pt>
                <c:pt idx="1">
                  <c:v>5.7735011102886834E-2</c:v>
                </c:pt>
                <c:pt idx="2">
                  <c:v>5.4350361558199098E-2</c:v>
                </c:pt>
                <c:pt idx="3">
                  <c:v>6.9247787610619504E-2</c:v>
                </c:pt>
                <c:pt idx="4">
                  <c:v>6.0831781502172638E-2</c:v>
                </c:pt>
                <c:pt idx="5">
                  <c:v>5.0321825629022786E-2</c:v>
                </c:pt>
              </c:numCache>
            </c:numRef>
          </c:val>
          <c:smooth val="0"/>
          <c:extLst>
            <c:ext xmlns:c16="http://schemas.microsoft.com/office/drawing/2014/chart" uri="{C3380CC4-5D6E-409C-BE32-E72D297353CC}">
              <c16:uniqueId val="{00000003-6693-4799-AFB7-F74725D90F50}"/>
            </c:ext>
          </c:extLst>
        </c:ser>
        <c:ser>
          <c:idx val="4"/>
          <c:order val="4"/>
          <c:tx>
            <c:strRef>
              <c:f>CaseStudy_Analysis!$B$92</c:f>
              <c:strCache>
                <c:ptCount val="1"/>
                <c:pt idx="0">
                  <c:v>other Good &amp; Services</c:v>
                </c:pt>
              </c:strCache>
            </c:strRef>
          </c:tx>
          <c:spPr>
            <a:ln w="28575" cap="rnd">
              <a:solidFill>
                <a:schemeClr val="accent5"/>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CaseStudy_Analysis!$C$92:$H$92</c:f>
              <c:numCache>
                <c:formatCode>0%</c:formatCode>
                <c:ptCount val="6"/>
                <c:pt idx="0">
                  <c:v>7.4153297682709493E-2</c:v>
                </c:pt>
                <c:pt idx="1">
                  <c:v>2.9538665781613124E-2</c:v>
                </c:pt>
                <c:pt idx="2">
                  <c:v>5.2009456264775385E-2</c:v>
                </c:pt>
                <c:pt idx="3">
                  <c:v>7.650663942798748E-2</c:v>
                </c:pt>
                <c:pt idx="4">
                  <c:v>4.8107031027611991E-2</c:v>
                </c:pt>
                <c:pt idx="5">
                  <c:v>3.8565996740901491E-2</c:v>
                </c:pt>
              </c:numCache>
            </c:numRef>
          </c:val>
          <c:smooth val="0"/>
          <c:extLst>
            <c:ext xmlns:c16="http://schemas.microsoft.com/office/drawing/2014/chart" uri="{C3380CC4-5D6E-409C-BE32-E72D297353CC}">
              <c16:uniqueId val="{00000004-6693-4799-AFB7-F74725D90F50}"/>
            </c:ext>
          </c:extLst>
        </c:ser>
        <c:ser>
          <c:idx val="5"/>
          <c:order val="5"/>
          <c:tx>
            <c:strRef>
              <c:f>CaseStudy_Analysis!$B$93</c:f>
              <c:strCache>
                <c:ptCount val="1"/>
                <c:pt idx="0">
                  <c:v>Transport and communication</c:v>
                </c:pt>
              </c:strCache>
            </c:strRef>
          </c:tx>
          <c:spPr>
            <a:ln w="28575" cap="rnd">
              <a:solidFill>
                <a:schemeClr val="accent6"/>
              </a:solidFill>
              <a:round/>
            </a:ln>
            <a:effectLst/>
          </c:spPr>
          <c:marker>
            <c:symbol val="none"/>
          </c:marker>
          <c:cat>
            <c:numRef>
              <c:f>CaseStudy_Analysis!$C$87:$H$87</c:f>
              <c:numCache>
                <c:formatCode>mmm\-yy</c:formatCode>
                <c:ptCount val="6"/>
                <c:pt idx="0">
                  <c:v>43221</c:v>
                </c:pt>
                <c:pt idx="1">
                  <c:v>43586</c:v>
                </c:pt>
                <c:pt idx="2">
                  <c:v>43952</c:v>
                </c:pt>
                <c:pt idx="3">
                  <c:v>44317</c:v>
                </c:pt>
                <c:pt idx="4">
                  <c:v>44682</c:v>
                </c:pt>
                <c:pt idx="5">
                  <c:v>45047</c:v>
                </c:pt>
              </c:numCache>
            </c:numRef>
          </c:cat>
          <c:val>
            <c:numRef>
              <c:f>CaseStudy_Analysis!$C$93:$H$93</c:f>
              <c:numCache>
                <c:formatCode>0%</c:formatCode>
                <c:ptCount val="6"/>
                <c:pt idx="0">
                  <c:v>5.8626465661641536E-2</c:v>
                </c:pt>
                <c:pt idx="1">
                  <c:v>3.0063291139240372E-2</c:v>
                </c:pt>
                <c:pt idx="2">
                  <c:v>7.1684587813620151E-2</c:v>
                </c:pt>
                <c:pt idx="3">
                  <c:v>9.7945532728141355E-2</c:v>
                </c:pt>
                <c:pt idx="4">
                  <c:v>9.0731070496083588E-2</c:v>
                </c:pt>
                <c:pt idx="5">
                  <c:v>1.55595451825254E-2</c:v>
                </c:pt>
              </c:numCache>
            </c:numRef>
          </c:val>
          <c:smooth val="0"/>
          <c:extLst>
            <c:ext xmlns:c16="http://schemas.microsoft.com/office/drawing/2014/chart" uri="{C3380CC4-5D6E-409C-BE32-E72D297353CC}">
              <c16:uniqueId val="{00000005-6693-4799-AFB7-F74725D90F50}"/>
            </c:ext>
          </c:extLst>
        </c:ser>
        <c:dLbls>
          <c:showLegendKey val="0"/>
          <c:showVal val="0"/>
          <c:showCatName val="0"/>
          <c:showSerName val="0"/>
          <c:showPercent val="0"/>
          <c:showBubbleSize val="0"/>
        </c:dLbls>
        <c:smooth val="0"/>
        <c:axId val="1988138768"/>
        <c:axId val="1884051232"/>
      </c:lineChart>
      <c:catAx>
        <c:axId val="1988138768"/>
        <c:scaling>
          <c:orientation val="minMax"/>
          <c:max val="6"/>
          <c:min val="1"/>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51232"/>
        <c:crosses val="autoZero"/>
        <c:auto val="0"/>
        <c:lblAlgn val="ctr"/>
        <c:lblOffset val="100"/>
        <c:noMultiLvlLbl val="0"/>
      </c:catAx>
      <c:valAx>
        <c:axId val="1884051232"/>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 sourceLinked="1"/>
        <c:majorTickMark val="in"/>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38768"/>
        <c:crosses val="autoZero"/>
        <c:crossBetween val="between"/>
        <c:majorUnit val="3.0000000000000006E-2"/>
      </c:valAx>
      <c:spPr>
        <a:noFill/>
        <a:ln>
          <a:noFill/>
        </a:ln>
        <a:effectLst/>
      </c:spPr>
    </c:plotArea>
    <c:legend>
      <c:legendPos val="b"/>
      <c:layout>
        <c:manualLayout>
          <c:xMode val="edge"/>
          <c:yMode val="edge"/>
          <c:x val="2.0331959218364466E-2"/>
          <c:y val="0.86307591844782938"/>
          <c:w val="0.95100262467191576"/>
          <c:h val="0.13483960338291046"/>
        </c:manualLayout>
      </c:layout>
      <c:overlay val="0"/>
      <c:spPr>
        <a:noFill/>
        <a:ln>
          <a:noFill/>
        </a:ln>
        <a:effectLst/>
      </c:spPr>
      <c:txPr>
        <a:bodyPr rot="0" spcFirstLastPara="1" vertOverflow="ellipsis" vert="horz" wrap="square" anchor="b"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M-O-M price fluctuation for the year 2021 to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extLst>
                <c:ext xmlns:c15="http://schemas.microsoft.com/office/drawing/2012/chart" uri="{02D57815-91ED-43cb-92C2-25804820EDAC}">
                  <c15:fullRef>
                    <c15:sqref>CaseStudy_Analysis!$B$115:$B$127</c15:sqref>
                  </c15:fullRef>
                </c:ext>
              </c:extLst>
              <c:f>CaseStudy_Analysis!$B$116:$B$127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CaseStudy_Analysis!$C$115:$C$127</c15:sqref>
                  </c15:fullRef>
                </c:ext>
              </c:extLst>
              <c:f>CaseStudy_Analysis!$C$116:$C$127</c:f>
              <c:numCache>
                <c:formatCode>General</c:formatCode>
                <c:ptCount val="12"/>
                <c:pt idx="0">
                  <c:v>0</c:v>
                </c:pt>
                <c:pt idx="1" formatCode="0%">
                  <c:v>0.11719313991187599</c:v>
                </c:pt>
                <c:pt idx="2" formatCode="0%">
                  <c:v>5.7393046940909617E-2</c:v>
                </c:pt>
                <c:pt idx="3" formatCode="0%">
                  <c:v>-2.0585982416700527E-2</c:v>
                </c:pt>
                <c:pt idx="4" formatCode="0%">
                  <c:v>5.6092712133380143E-2</c:v>
                </c:pt>
                <c:pt idx="5" formatCode="0%">
                  <c:v>7.512070034381102E-2</c:v>
                </c:pt>
                <c:pt idx="6" formatCode="0%">
                  <c:v>2.1622058941749817E-2</c:v>
                </c:pt>
                <c:pt idx="7" formatCode="0%">
                  <c:v>-5.078030739324535E-2</c:v>
                </c:pt>
                <c:pt idx="8" formatCode="0%">
                  <c:v>4.7647403493843964E-2</c:v>
                </c:pt>
                <c:pt idx="9" formatCode="0%">
                  <c:v>0.122748049582014</c:v>
                </c:pt>
                <c:pt idx="10" formatCode="0%">
                  <c:v>-1.7904511325026917E-2</c:v>
                </c:pt>
                <c:pt idx="11" formatCode="0%">
                  <c:v>-9.1005991108670498E-2</c:v>
                </c:pt>
              </c:numCache>
            </c:numRef>
          </c:val>
          <c:extLst>
            <c:ext xmlns:c16="http://schemas.microsoft.com/office/drawing/2014/chart" uri="{C3380CC4-5D6E-409C-BE32-E72D297353CC}">
              <c16:uniqueId val="{00000000-6EA9-448C-A89D-B3D4004EE957}"/>
            </c:ext>
          </c:extLst>
        </c:ser>
        <c:ser>
          <c:idx val="1"/>
          <c:order val="1"/>
          <c:tx>
            <c:v>2022</c:v>
          </c:tx>
          <c:spPr>
            <a:solidFill>
              <a:schemeClr val="accent2"/>
            </a:solidFill>
            <a:ln>
              <a:noFill/>
            </a:ln>
            <a:effectLst/>
          </c:spPr>
          <c:invertIfNegative val="0"/>
          <c:cat>
            <c:strRef>
              <c:extLst>
                <c:ext xmlns:c15="http://schemas.microsoft.com/office/drawing/2012/chart" uri="{02D57815-91ED-43cb-92C2-25804820EDAC}">
                  <c15:fullRef>
                    <c15:sqref>CaseStudy_Analysis!$B$115:$B$127</c15:sqref>
                  </c15:fullRef>
                </c:ext>
              </c:extLst>
              <c:f>CaseStudy_Analysis!$B$116:$B$127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CaseStudy_Analysis!$D$115:$D$127</c15:sqref>
                  </c15:fullRef>
                </c:ext>
              </c:extLst>
              <c:f>CaseStudy_Analysis!$D$116:$D$127</c:f>
              <c:numCache>
                <c:formatCode>General</c:formatCode>
                <c:ptCount val="12"/>
                <c:pt idx="0">
                  <c:v>0</c:v>
                </c:pt>
                <c:pt idx="1" formatCode="0%">
                  <c:v>0.11104057112312367</c:v>
                </c:pt>
                <c:pt idx="2" formatCode="0%">
                  <c:v>0.19993126557988886</c:v>
                </c:pt>
                <c:pt idx="3" formatCode="0%">
                  <c:v>-8.7785717712309114E-2</c:v>
                </c:pt>
                <c:pt idx="4" formatCode="0%">
                  <c:v>6.3506788685496113E-2</c:v>
                </c:pt>
                <c:pt idx="5" formatCode="0%">
                  <c:v>5.9415963389681525E-2</c:v>
                </c:pt>
                <c:pt idx="6" formatCode="0%">
                  <c:v>-9.0681941866876919E-2</c:v>
                </c:pt>
                <c:pt idx="7" formatCode="0%">
                  <c:v>-7.6658321402549315E-2</c:v>
                </c:pt>
                <c:pt idx="8" formatCode="0%">
                  <c:v>-6.8766052866020555E-2</c:v>
                </c:pt>
                <c:pt idx="9" formatCode="0%">
                  <c:v>1.0943048058662044E-2</c:v>
                </c:pt>
                <c:pt idx="10" formatCode="0%">
                  <c:v>-4.5220612565410795E-2</c:v>
                </c:pt>
                <c:pt idx="11" formatCode="0%">
                  <c:v>-0.1079506472833215</c:v>
                </c:pt>
              </c:numCache>
            </c:numRef>
          </c:val>
          <c:extLst>
            <c:ext xmlns:c16="http://schemas.microsoft.com/office/drawing/2014/chart" uri="{C3380CC4-5D6E-409C-BE32-E72D297353CC}">
              <c16:uniqueId val="{00000001-6EA9-448C-A89D-B3D4004EE957}"/>
            </c:ext>
          </c:extLst>
        </c:ser>
        <c:ser>
          <c:idx val="2"/>
          <c:order val="2"/>
          <c:tx>
            <c:v>2023</c:v>
          </c:tx>
          <c:spPr>
            <a:solidFill>
              <a:schemeClr val="accent3"/>
            </a:solidFill>
            <a:ln>
              <a:noFill/>
            </a:ln>
            <a:effectLst/>
          </c:spPr>
          <c:invertIfNegative val="0"/>
          <c:cat>
            <c:strRef>
              <c:extLst>
                <c:ext xmlns:c15="http://schemas.microsoft.com/office/drawing/2012/chart" uri="{02D57815-91ED-43cb-92C2-25804820EDAC}">
                  <c15:fullRef>
                    <c15:sqref>CaseStudy_Analysis!$B$115:$B$127</c15:sqref>
                  </c15:fullRef>
                </c:ext>
              </c:extLst>
              <c:f>CaseStudy_Analysis!$B$116:$B$127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CaseStudy_Analysis!$E$115:$E$127</c15:sqref>
                  </c15:fullRef>
                </c:ext>
              </c:extLst>
              <c:f>CaseStudy_Analysis!$E$116:$E$127</c:f>
              <c:numCache>
                <c:formatCode>General</c:formatCode>
                <c:ptCount val="12"/>
                <c:pt idx="0">
                  <c:v>0</c:v>
                </c:pt>
                <c:pt idx="1" formatCode="0%">
                  <c:v>1.676222127830582E-2</c:v>
                </c:pt>
                <c:pt idx="2" formatCode="0%">
                  <c:v>-4.5445857664744529E-2</c:v>
                </c:pt>
                <c:pt idx="3" formatCode="0%">
                  <c:v>6.6410907167830421E-2</c:v>
                </c:pt>
                <c:pt idx="4" formatCode="0%">
                  <c:v>-0.10475521515911457</c:v>
                </c:pt>
                <c:pt idx="5" formatCode="0%">
                  <c:v>-7.1078554052242632E-4</c:v>
                </c:pt>
                <c:pt idx="6" formatCode="0%">
                  <c:v>7.2605996490566385E-2</c:v>
                </c:pt>
                <c:pt idx="7" formatCode="0%">
                  <c:v>7.5380427705766209E-2</c:v>
                </c:pt>
                <c:pt idx="8" formatCode="0%">
                  <c:v>8.2296736176468127E-2</c:v>
                </c:pt>
                <c:pt idx="9" formatCode="0%">
                  <c:v>-3.6979055010011544E-2</c:v>
                </c:pt>
                <c:pt idx="10" formatCode="0%">
                  <c:v>-7.3545177406463519E-2</c:v>
                </c:pt>
                <c:pt idx="11" formatCode="0%">
                  <c:v>-7.2321849532905103E-2</c:v>
                </c:pt>
              </c:numCache>
            </c:numRef>
          </c:val>
          <c:extLst>
            <c:ext xmlns:c16="http://schemas.microsoft.com/office/drawing/2014/chart" uri="{C3380CC4-5D6E-409C-BE32-E72D297353CC}">
              <c16:uniqueId val="{00000002-6EA9-448C-A89D-B3D4004EE957}"/>
            </c:ext>
          </c:extLst>
        </c:ser>
        <c:dLbls>
          <c:showLegendKey val="0"/>
          <c:showVal val="0"/>
          <c:showCatName val="0"/>
          <c:showSerName val="0"/>
          <c:showPercent val="0"/>
          <c:showBubbleSize val="0"/>
        </c:dLbls>
        <c:gapWidth val="150"/>
        <c:axId val="949238240"/>
        <c:axId val="1898020672"/>
      </c:barChart>
      <c:catAx>
        <c:axId val="949238240"/>
        <c:scaling>
          <c:orientation val="minMax"/>
        </c:scaling>
        <c:delete val="0"/>
        <c:axPos val="b"/>
        <c:numFmt formatCode="mmmm"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20672"/>
        <c:crosses val="autoZero"/>
        <c:auto val="0"/>
        <c:lblAlgn val="ctr"/>
        <c:lblOffset val="100"/>
        <c:noMultiLvlLbl val="0"/>
      </c:catAx>
      <c:valAx>
        <c:axId val="1898020672"/>
        <c:scaling>
          <c:orientation val="minMax"/>
          <c:max val="0.2"/>
          <c:min val="-0.15000000000000002"/>
        </c:scaling>
        <c:delete val="0"/>
        <c:axPos val="l"/>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23824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CaseStudy_Analysis!$P$178</c:f>
              <c:strCache>
                <c:ptCount val="1"/>
                <c:pt idx="0">
                  <c:v>Correlation with crude oil 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CaseStudy_Analysis!$O$179:$O$188</c:f>
              <c:strCache>
                <c:ptCount val="10"/>
                <c:pt idx="0">
                  <c:v>Apparel</c:v>
                </c:pt>
                <c:pt idx="1">
                  <c:v>Education and Entertinemnet</c:v>
                </c:pt>
                <c:pt idx="2">
                  <c:v>Food</c:v>
                </c:pt>
                <c:pt idx="3">
                  <c:v>General index</c:v>
                </c:pt>
                <c:pt idx="4">
                  <c:v>Housing</c:v>
                </c:pt>
                <c:pt idx="5">
                  <c:v>Medicare</c:v>
                </c:pt>
                <c:pt idx="6">
                  <c:v>Miscellaneous</c:v>
                </c:pt>
                <c:pt idx="7">
                  <c:v>Non-alcoholic beverages</c:v>
                </c:pt>
                <c:pt idx="8">
                  <c:v>other Good &amp; Services</c:v>
                </c:pt>
                <c:pt idx="9">
                  <c:v>Transport and communication</c:v>
                </c:pt>
              </c:strCache>
            </c:strRef>
          </c:xVal>
          <c:yVal>
            <c:numRef>
              <c:f>CaseStudy_Analysis!$P$179:$P$188</c:f>
              <c:numCache>
                <c:formatCode>0.000</c:formatCode>
                <c:ptCount val="10"/>
                <c:pt idx="0">
                  <c:v>9.8931594347565266E-2</c:v>
                </c:pt>
                <c:pt idx="1">
                  <c:v>0.20800351392838037</c:v>
                </c:pt>
                <c:pt idx="2">
                  <c:v>5.0387709188661804E-2</c:v>
                </c:pt>
                <c:pt idx="3">
                  <c:v>8.8804339277930883E-2</c:v>
                </c:pt>
                <c:pt idx="4">
                  <c:v>9.5343640714601288E-2</c:v>
                </c:pt>
                <c:pt idx="5">
                  <c:v>-0.19495798921636334</c:v>
                </c:pt>
                <c:pt idx="6">
                  <c:v>-0.10903691112755232</c:v>
                </c:pt>
                <c:pt idx="7">
                  <c:v>-0.12509155571945937</c:v>
                </c:pt>
                <c:pt idx="8">
                  <c:v>0.19140187786611793</c:v>
                </c:pt>
                <c:pt idx="9">
                  <c:v>-0.12813365394732318</c:v>
                </c:pt>
              </c:numCache>
            </c:numRef>
          </c:yVal>
          <c:smooth val="0"/>
          <c:extLst>
            <c:ext xmlns:c16="http://schemas.microsoft.com/office/drawing/2014/chart" uri="{C3380CC4-5D6E-409C-BE32-E72D297353CC}">
              <c16:uniqueId val="{00000000-7034-4BB7-B7B8-6801ED483D01}"/>
            </c:ext>
          </c:extLst>
        </c:ser>
        <c:dLbls>
          <c:dLblPos val="b"/>
          <c:showLegendKey val="0"/>
          <c:showVal val="1"/>
          <c:showCatName val="0"/>
          <c:showSerName val="0"/>
          <c:showPercent val="0"/>
          <c:showBubbleSize val="0"/>
        </c:dLbls>
        <c:axId val="2021257600"/>
        <c:axId val="1820858176"/>
      </c:scatterChart>
      <c:valAx>
        <c:axId val="2021257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58176"/>
        <c:crosses val="autoZero"/>
        <c:crossBetween val="midCat"/>
      </c:valAx>
      <c:valAx>
        <c:axId val="18208581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500061</xdr:colOff>
      <xdr:row>4</xdr:row>
      <xdr:rowOff>71437</xdr:rowOff>
    </xdr:from>
    <xdr:to>
      <xdr:col>8</xdr:col>
      <xdr:colOff>297654</xdr:colOff>
      <xdr:row>15</xdr:row>
      <xdr:rowOff>166687</xdr:rowOff>
    </xdr:to>
    <xdr:graphicFrame macro="">
      <xdr:nvGraphicFramePr>
        <xdr:cNvPr id="2" name="Chart 1">
          <a:extLst>
            <a:ext uri="{FF2B5EF4-FFF2-40B4-BE49-F238E27FC236}">
              <a16:creationId xmlns:a16="http://schemas.microsoft.com/office/drawing/2014/main" id="{E0C655D6-FDC5-4B83-9C03-6A0E016F2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371475</xdr:colOff>
      <xdr:row>4</xdr:row>
      <xdr:rowOff>88106</xdr:rowOff>
    </xdr:from>
    <xdr:to>
      <xdr:col>19</xdr:col>
      <xdr:colOff>238126</xdr:colOff>
      <xdr:row>15</xdr:row>
      <xdr:rowOff>154781</xdr:rowOff>
    </xdr:to>
    <xdr:graphicFrame macro="">
      <xdr:nvGraphicFramePr>
        <xdr:cNvPr id="3" name="Chart 2">
          <a:extLst>
            <a:ext uri="{FF2B5EF4-FFF2-40B4-BE49-F238E27FC236}">
              <a16:creationId xmlns:a16="http://schemas.microsoft.com/office/drawing/2014/main" id="{B1E9E913-8066-4768-BA9B-DE9096798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523874</xdr:colOff>
      <xdr:row>16</xdr:row>
      <xdr:rowOff>83344</xdr:rowOff>
    </xdr:from>
    <xdr:to>
      <xdr:col>9</xdr:col>
      <xdr:colOff>314326</xdr:colOff>
      <xdr:row>30</xdr:row>
      <xdr:rowOff>43835</xdr:rowOff>
    </xdr:to>
    <xdr:graphicFrame macro="">
      <xdr:nvGraphicFramePr>
        <xdr:cNvPr id="4" name="Chart 3">
          <a:extLst>
            <a:ext uri="{FF2B5EF4-FFF2-40B4-BE49-F238E27FC236}">
              <a16:creationId xmlns:a16="http://schemas.microsoft.com/office/drawing/2014/main" id="{07FDDE53-8D58-4447-88D3-BBBD70919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392905</xdr:colOff>
      <xdr:row>16</xdr:row>
      <xdr:rowOff>107156</xdr:rowOff>
    </xdr:from>
    <xdr:to>
      <xdr:col>19</xdr:col>
      <xdr:colOff>304800</xdr:colOff>
      <xdr:row>30</xdr:row>
      <xdr:rowOff>114300</xdr:rowOff>
    </xdr:to>
    <xdr:graphicFrame macro="">
      <xdr:nvGraphicFramePr>
        <xdr:cNvPr id="5" name="Chart 4">
          <a:extLst>
            <a:ext uri="{FF2B5EF4-FFF2-40B4-BE49-F238E27FC236}">
              <a16:creationId xmlns:a16="http://schemas.microsoft.com/office/drawing/2014/main" id="{76320BBD-2F0A-4214-82B2-1F178B770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390525</xdr:colOff>
      <xdr:row>31</xdr:row>
      <xdr:rowOff>66675</xdr:rowOff>
    </xdr:from>
    <xdr:to>
      <xdr:col>11</xdr:col>
      <xdr:colOff>57150</xdr:colOff>
      <xdr:row>46</xdr:row>
      <xdr:rowOff>147833</xdr:rowOff>
    </xdr:to>
    <xdr:graphicFrame macro="">
      <xdr:nvGraphicFramePr>
        <xdr:cNvPr id="6" name="Chart 5">
          <a:extLst>
            <a:ext uri="{FF2B5EF4-FFF2-40B4-BE49-F238E27FC236}">
              <a16:creationId xmlns:a16="http://schemas.microsoft.com/office/drawing/2014/main" id="{72FD45C2-6471-4B28-913D-FD34D211B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200024</xdr:colOff>
      <xdr:row>31</xdr:row>
      <xdr:rowOff>76200</xdr:rowOff>
    </xdr:from>
    <xdr:to>
      <xdr:col>19</xdr:col>
      <xdr:colOff>323849</xdr:colOff>
      <xdr:row>46</xdr:row>
      <xdr:rowOff>114300</xdr:rowOff>
    </xdr:to>
    <xdr:graphicFrame macro="">
      <xdr:nvGraphicFramePr>
        <xdr:cNvPr id="7" name="Chart 6">
          <a:extLst>
            <a:ext uri="{FF2B5EF4-FFF2-40B4-BE49-F238E27FC236}">
              <a16:creationId xmlns:a16="http://schemas.microsoft.com/office/drawing/2014/main" id="{B095C09D-525E-41ED-9296-6CE228C0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59416</xdr:colOff>
      <xdr:row>0</xdr:row>
      <xdr:rowOff>68944</xdr:rowOff>
    </xdr:from>
    <xdr:to>
      <xdr:col>18</xdr:col>
      <xdr:colOff>555623</xdr:colOff>
      <xdr:row>3</xdr:row>
      <xdr:rowOff>87475</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7CD5AE12-6199-4F8F-9BA4-870A0B3D52B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8515757" y="68944"/>
              <a:ext cx="2912305" cy="576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498930</xdr:colOff>
      <xdr:row>0</xdr:row>
      <xdr:rowOff>79375</xdr:rowOff>
    </xdr:from>
    <xdr:to>
      <xdr:col>19</xdr:col>
      <xdr:colOff>215447</xdr:colOff>
      <xdr:row>3</xdr:row>
      <xdr:rowOff>68035</xdr:rowOff>
    </xdr:to>
    <xdr:sp macro="" textlink="">
      <xdr:nvSpPr>
        <xdr:cNvPr id="9" name="Rectangle: Rounded Corners 8">
          <a:extLst>
            <a:ext uri="{FF2B5EF4-FFF2-40B4-BE49-F238E27FC236}">
              <a16:creationId xmlns:a16="http://schemas.microsoft.com/office/drawing/2014/main" id="{AA54E0FF-2D9D-4215-B367-8894537CC09C}"/>
            </a:ext>
          </a:extLst>
        </xdr:cNvPr>
        <xdr:cNvSpPr/>
      </xdr:nvSpPr>
      <xdr:spPr>
        <a:xfrm>
          <a:off x="1723573" y="79375"/>
          <a:ext cx="11350624" cy="566964"/>
        </a:xfrm>
        <a:prstGeom prst="roundRect">
          <a:avLst/>
        </a:prstGeom>
        <a:noFill/>
        <a:ln cmpd="sng">
          <a:solidFill>
            <a:schemeClr val="tx2"/>
          </a:solidFill>
        </a:ln>
        <a:effectLst>
          <a:glow rad="63500">
            <a:schemeClr val="tx1">
              <a:alpha val="40000"/>
            </a:schemeClr>
          </a:glow>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CPI%20INDIA%20INF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Data"/>
      <sheetName val="CPI Data"/>
      <sheetName val="Dashboard"/>
      <sheetName val="Data Cleaning"/>
      <sheetName val="Categories"/>
      <sheetName val="MAIN CASESTUDY"/>
      <sheetName val="Casestudy-2"/>
      <sheetName val="Casestudy-3"/>
      <sheetName val="Casestudy-4"/>
      <sheetName val="Casestudy-5"/>
      <sheetName val="CS5"/>
      <sheetName val="Sheet2"/>
      <sheetName val="Sheet1"/>
      <sheetName val="Sheet39"/>
      <sheetName val="Sheet4"/>
      <sheetName val="Sheet5"/>
      <sheetName val="CPI INDIA INF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6.995482407408" backgroundQuery="1" createdVersion="6" refreshedVersion="6" minRefreshableVersion="3" recordCount="0" supportSubquery="1" supportAdvancedDrill="1" xr:uid="{31B0A347-EFFA-4511-9E12-BD57B6A39465}">
  <cacheSource type="external" connectionId="1"/>
  <cacheFields count="9">
    <cacheField name="[CPI_Data].[Category].[Category]" caption="Category" numFmtId="0" hierarchy="2" level="1">
      <sharedItems count="6">
        <s v="Food"/>
        <s v="Housing"/>
        <s v="Medicare"/>
        <s v="Miscellaneous"/>
        <s v="other Good &amp; Services"/>
        <s v="Transport and communication"/>
      </sharedItems>
    </cacheField>
    <cacheField name="[Measures].[Sum of May-2018]" caption="Sum of May-2018" numFmtId="0" hierarchy="147" level="32767"/>
    <cacheField name="[Measures].[Sum of May-2019]" caption="Sum of May-2019" numFmtId="0" hierarchy="148" level="32767"/>
    <cacheField name="[Measures].[Sum of May-2020]" caption="Sum of May-2020" numFmtId="0" hierarchy="149" level="32767"/>
    <cacheField name="[Measures].[Sum of May-2021]" caption="Sum of May-2021" numFmtId="0" hierarchy="150" level="32767"/>
    <cacheField name="[Measures].[Sum of May-2022]" caption="Sum of May-2022" numFmtId="0" hierarchy="135" level="32767"/>
    <cacheField name="[Measures].[Sum of May-2023]" caption="Sum of May-2023" numFmtId="0" hierarchy="129" level="32767"/>
    <cacheField name="[Measures].[Sum of May-2017]" caption="Sum of May-2017" numFmtId="0" hierarchy="131" level="32767"/>
    <cacheField name="[CPI_Data].[Sector].[Sector]" caption="Sector" numFmtId="0" level="1">
      <sharedItems containsSemiMixedTypes="0" containsNonDate="0" containsString="0"/>
    </cacheField>
  </cacheFields>
  <cacheHierarchies count="163">
    <cacheHierarchy uniqueName="[CPI_Data].[Sector]" caption="Sector" attribute="1" defaultMemberUniqueName="[CPI_Data].[Sector].[All]" allUniqueName="[CPI_Data].[Sector].[All]" dimensionUniqueName="[CPI_Data]" displayFolder="" count="2" memberValueDatatype="130" unbalanced="0">
      <fieldsUsage count="2">
        <fieldUsage x="-1"/>
        <fieldUsage x="8"/>
      </fieldsUsage>
    </cacheHierarchy>
    <cacheHierarchy uniqueName="[CPI_Data].[Sub-Category]" caption="Sub-Category" attribute="1" defaultMemberUniqueName="[CPI_Data].[Sub-Category].[All]" allUniqueName="[CPI_Data].[Sub-Category].[All]" dimensionUniqueName="[CPI_Data]" displayFolder="" count="0" memberValueDatatype="130" unbalanced="0"/>
    <cacheHierarchy uniqueName="[CPI_Data].[Category]" caption="Category" attribute="1" defaultMemberUniqueName="[CPI_Data].[Category].[All]" allUniqueName="[CPI_Data].[Category].[All]" dimensionUniqueName="[CPI_Data]" displayFolder="" count="2" memberValueDatatype="130" unbalanced="0">
      <fieldsUsage count="2">
        <fieldUsage x="-1"/>
        <fieldUsage x="0"/>
      </fieldsUsage>
    </cacheHierarchy>
    <cacheHierarchy uniqueName="[CPI_Data].[January-2013]" caption="January-2013" attribute="1" defaultMemberUniqueName="[CPI_Data].[January-2013].[All]" allUniqueName="[CPI_Data].[January-2013].[All]" dimensionUniqueName="[CPI_Data]" displayFolder="" count="0" memberValueDatatype="5" unbalanced="0"/>
    <cacheHierarchy uniqueName="[CPI_Data].[February-2013]" caption="February-2013" attribute="1" defaultMemberUniqueName="[CPI_Data].[February-2013].[All]" allUniqueName="[CPI_Data].[February-2013].[All]" dimensionUniqueName="[CPI_Data]" displayFolder="" count="0" memberValueDatatype="5" unbalanced="0"/>
    <cacheHierarchy uniqueName="[CPI_Data].[March-2013]" caption="March-2013" attribute="1" defaultMemberUniqueName="[CPI_Data].[March-2013].[All]" allUniqueName="[CPI_Data].[March-2013].[All]" dimensionUniqueName="[CPI_Data]" displayFolder="" count="0" memberValueDatatype="5" unbalanced="0"/>
    <cacheHierarchy uniqueName="[CPI_Data].[April-2013]" caption="April-2013" attribute="1" defaultMemberUniqueName="[CPI_Data].[April-2013].[All]" allUniqueName="[CPI_Data].[April-2013].[All]" dimensionUniqueName="[CPI_Data]" displayFolder="" count="0" memberValueDatatype="5" unbalanced="0"/>
    <cacheHierarchy uniqueName="[CPI_Data].[May-2013]" caption="May-2013" attribute="1" defaultMemberUniqueName="[CPI_Data].[May-2013].[All]" allUniqueName="[CPI_Data].[May-2013].[All]" dimensionUniqueName="[CPI_Data]" displayFolder="" count="0" memberValueDatatype="5" unbalanced="0"/>
    <cacheHierarchy uniqueName="[CPI_Data].[June-2013]" caption="June-2013" attribute="1" defaultMemberUniqueName="[CPI_Data].[June-2013].[All]" allUniqueName="[CPI_Data].[June-2013].[All]" dimensionUniqueName="[CPI_Data]" displayFolder="" count="0" memberValueDatatype="5" unbalanced="0"/>
    <cacheHierarchy uniqueName="[CPI_Data].[July-2013]" caption="July-2013" attribute="1" defaultMemberUniqueName="[CPI_Data].[July-2013].[All]" allUniqueName="[CPI_Data].[July-2013].[All]" dimensionUniqueName="[CPI_Data]" displayFolder="" count="0" memberValueDatatype="5" unbalanced="0"/>
    <cacheHierarchy uniqueName="[CPI_Data].[August-2013]" caption="August-2013" attribute="1" defaultMemberUniqueName="[CPI_Data].[August-2013].[All]" allUniqueName="[CPI_Data].[August-2013].[All]" dimensionUniqueName="[CPI_Data]" displayFolder="" count="0" memberValueDatatype="5" unbalanced="0"/>
    <cacheHierarchy uniqueName="[CPI_Data].[September-2013]" caption="September-2013" attribute="1" defaultMemberUniqueName="[CPI_Data].[September-2013].[All]" allUniqueName="[CPI_Data].[September-2013].[All]" dimensionUniqueName="[CPI_Data]" displayFolder="" count="0" memberValueDatatype="5" unbalanced="0"/>
    <cacheHierarchy uniqueName="[CPI_Data].[October-2013]" caption="October-2013" attribute="1" defaultMemberUniqueName="[CPI_Data].[October-2013].[All]" allUniqueName="[CPI_Data].[October-2013].[All]" dimensionUniqueName="[CPI_Data]" displayFolder="" count="0" memberValueDatatype="5" unbalanced="0"/>
    <cacheHierarchy uniqueName="[CPI_Data].[November -2013]" caption="November -2013" attribute="1" defaultMemberUniqueName="[CPI_Data].[November -2013].[All]" allUniqueName="[CPI_Data].[November -2013].[All]" dimensionUniqueName="[CPI_Data]" displayFolder="" count="0" memberValueDatatype="5" unbalanced="0"/>
    <cacheHierarchy uniqueName="[CPI_Data].[December-2013]" caption="December-2013" attribute="1" defaultMemberUniqueName="[CPI_Data].[December-2013].[All]" allUniqueName="[CPI_Data].[December-2013].[All]" dimensionUniqueName="[CPI_Data]" displayFolder="" count="0" memberValueDatatype="5" unbalanced="0"/>
    <cacheHierarchy uniqueName="[CPI_Data].[January-2014]" caption="January-2014" attribute="1" defaultMemberUniqueName="[CPI_Data].[January-2014].[All]" allUniqueName="[CPI_Data].[January-2014].[All]" dimensionUniqueName="[CPI_Data]" displayFolder="" count="0" memberValueDatatype="5" unbalanced="0"/>
    <cacheHierarchy uniqueName="[CPI_Data].[February-2014]" caption="February-2014" attribute="1" defaultMemberUniqueName="[CPI_Data].[February-2014].[All]" allUniqueName="[CPI_Data].[February-2014].[All]" dimensionUniqueName="[CPI_Data]" displayFolder="" count="0" memberValueDatatype="5" unbalanced="0"/>
    <cacheHierarchy uniqueName="[CPI_Data].[March-2014]" caption="March-2014" attribute="1" defaultMemberUniqueName="[CPI_Data].[March-2014].[All]" allUniqueName="[CPI_Data].[March-2014].[All]" dimensionUniqueName="[CPI_Data]" displayFolder="" count="0" memberValueDatatype="5" unbalanced="0"/>
    <cacheHierarchy uniqueName="[CPI_Data].[April-2014]" caption="April-2014" attribute="1" defaultMemberUniqueName="[CPI_Data].[April-2014].[All]" allUniqueName="[CPI_Data].[April-2014].[All]" dimensionUniqueName="[CPI_Data]" displayFolder="" count="0" memberValueDatatype="5" unbalanced="0"/>
    <cacheHierarchy uniqueName="[CPI_Data].[May-2014]" caption="May-2014" attribute="1" defaultMemberUniqueName="[CPI_Data].[May-2014].[All]" allUniqueName="[CPI_Data].[May-2014].[All]" dimensionUniqueName="[CPI_Data]" displayFolder="" count="0" memberValueDatatype="5" unbalanced="0"/>
    <cacheHierarchy uniqueName="[CPI_Data].[June-2014]" caption="June-2014" attribute="1" defaultMemberUniqueName="[CPI_Data].[June-2014].[All]" allUniqueName="[CPI_Data].[June-2014].[All]" dimensionUniqueName="[CPI_Data]" displayFolder="" count="0" memberValueDatatype="5" unbalanced="0"/>
    <cacheHierarchy uniqueName="[CPI_Data].[July-2014]" caption="July-2014" attribute="1" defaultMemberUniqueName="[CPI_Data].[July-2014].[All]" allUniqueName="[CPI_Data].[July-2014].[All]" dimensionUniqueName="[CPI_Data]" displayFolder="" count="0" memberValueDatatype="5" unbalanced="0"/>
    <cacheHierarchy uniqueName="[CPI_Data].[August-2014]" caption="August-2014" attribute="1" defaultMemberUniqueName="[CPI_Data].[August-2014].[All]" allUniqueName="[CPI_Data].[August-2014].[All]" dimensionUniqueName="[CPI_Data]" displayFolder="" count="0" memberValueDatatype="5" unbalanced="0"/>
    <cacheHierarchy uniqueName="[CPI_Data].[September-2014]" caption="September-2014" attribute="1" defaultMemberUniqueName="[CPI_Data].[September-2014].[All]" allUniqueName="[CPI_Data].[September-2014].[All]" dimensionUniqueName="[CPI_Data]" displayFolder="" count="0" memberValueDatatype="5" unbalanced="0"/>
    <cacheHierarchy uniqueName="[CPI_Data].[October-2014]" caption="October-2014" attribute="1" defaultMemberUniqueName="[CPI_Data].[October-2014].[All]" allUniqueName="[CPI_Data].[October-2014].[All]" dimensionUniqueName="[CPI_Data]" displayFolder="" count="0" memberValueDatatype="5" unbalanced="0"/>
    <cacheHierarchy uniqueName="[CPI_Data].[November-2014]" caption="November-2014" attribute="1" defaultMemberUniqueName="[CPI_Data].[November-2014].[All]" allUniqueName="[CPI_Data].[November-2014].[All]" dimensionUniqueName="[CPI_Data]" displayFolder="" count="0" memberValueDatatype="5" unbalanced="0"/>
    <cacheHierarchy uniqueName="[CPI_Data].[December-2014]" caption="December-2014" attribute="1" defaultMemberUniqueName="[CPI_Data].[December-2014].[All]" allUniqueName="[CPI_Data].[December-2014].[All]" dimensionUniqueName="[CPI_Data]" displayFolder="" count="0" memberValueDatatype="5" unbalanced="0"/>
    <cacheHierarchy uniqueName="[CPI_Data].[January-2015]" caption="January-2015" attribute="1" defaultMemberUniqueName="[CPI_Data].[January-2015].[All]" allUniqueName="[CPI_Data].[January-2015].[All]" dimensionUniqueName="[CPI_Data]" displayFolder="" count="0" memberValueDatatype="5" unbalanced="0"/>
    <cacheHierarchy uniqueName="[CPI_Data].[February-2015]" caption="February-2015" attribute="1" defaultMemberUniqueName="[CPI_Data].[February-2015].[All]" allUniqueName="[CPI_Data].[February-2015].[All]" dimensionUniqueName="[CPI_Data]" displayFolder="" count="0" memberValueDatatype="5" unbalanced="0"/>
    <cacheHierarchy uniqueName="[CPI_Data].[March-2015]" caption="March-2015" attribute="1" defaultMemberUniqueName="[CPI_Data].[March-2015].[All]" allUniqueName="[CPI_Data].[March-2015].[All]" dimensionUniqueName="[CPI_Data]" displayFolder="" count="0" memberValueDatatype="5" unbalanced="0"/>
    <cacheHierarchy uniqueName="[CPI_Data].[April-2015]" caption="April-2015" attribute="1" defaultMemberUniqueName="[CPI_Data].[April-2015].[All]" allUniqueName="[CPI_Data].[April-2015].[All]" dimensionUniqueName="[CPI_Data]" displayFolder="" count="0" memberValueDatatype="5" unbalanced="0"/>
    <cacheHierarchy uniqueName="[CPI_Data].[May-2015]" caption="May-2015" attribute="1" defaultMemberUniqueName="[CPI_Data].[May-2015].[All]" allUniqueName="[CPI_Data].[May-2015].[All]" dimensionUniqueName="[CPI_Data]" displayFolder="" count="0" memberValueDatatype="5" unbalanced="0"/>
    <cacheHierarchy uniqueName="[CPI_Data].[June-2015]" caption="June-2015" attribute="1" defaultMemberUniqueName="[CPI_Data].[June-2015].[All]" allUniqueName="[CPI_Data].[June-2015].[All]" dimensionUniqueName="[CPI_Data]" displayFolder="" count="0" memberValueDatatype="5" unbalanced="0"/>
    <cacheHierarchy uniqueName="[CPI_Data].[July-2015]" caption="July-2015" attribute="1" defaultMemberUniqueName="[CPI_Data].[July-2015].[All]" allUniqueName="[CPI_Data].[July-2015].[All]" dimensionUniqueName="[CPI_Data]" displayFolder="" count="0" memberValueDatatype="5" unbalanced="0"/>
    <cacheHierarchy uniqueName="[CPI_Data].[August-2015]" caption="August-2015" attribute="1" defaultMemberUniqueName="[CPI_Data].[August-2015].[All]" allUniqueName="[CPI_Data].[August-2015].[All]" dimensionUniqueName="[CPI_Data]" displayFolder="" count="0" memberValueDatatype="5" unbalanced="0"/>
    <cacheHierarchy uniqueName="[CPI_Data].[September-2015]" caption="September-2015" attribute="1" defaultMemberUniqueName="[CPI_Data].[September-2015].[All]" allUniqueName="[CPI_Data].[September-2015].[All]" dimensionUniqueName="[CPI_Data]" displayFolder="" count="0" memberValueDatatype="5" unbalanced="0"/>
    <cacheHierarchy uniqueName="[CPI_Data].[October-2015]" caption="October-2015" attribute="1" defaultMemberUniqueName="[CPI_Data].[October-2015].[All]" allUniqueName="[CPI_Data].[October-2015].[All]" dimensionUniqueName="[CPI_Data]" displayFolder="" count="0" memberValueDatatype="5" unbalanced="0"/>
    <cacheHierarchy uniqueName="[CPI_Data].[November-2015]" caption="November-2015" attribute="1" defaultMemberUniqueName="[CPI_Data].[November-2015].[All]" allUniqueName="[CPI_Data].[November-2015].[All]" dimensionUniqueName="[CPI_Data]" displayFolder="" count="0" memberValueDatatype="5" unbalanced="0"/>
    <cacheHierarchy uniqueName="[CPI_Data].[December-2015]" caption="December-2015" attribute="1" defaultMemberUniqueName="[CPI_Data].[December-2015].[All]" allUniqueName="[CPI_Data].[December-2015].[All]" dimensionUniqueName="[CPI_Data]" displayFolder="" count="0" memberValueDatatype="5" unbalanced="0"/>
    <cacheHierarchy uniqueName="[CPI_Data].[January-2016]" caption="January-2016" attribute="1" defaultMemberUniqueName="[CPI_Data].[January-2016].[All]" allUniqueName="[CPI_Data].[January-2016].[All]" dimensionUniqueName="[CPI_Data]" displayFolder="" count="0" memberValueDatatype="5" unbalanced="0"/>
    <cacheHierarchy uniqueName="[CPI_Data].[February-2016]" caption="February-2016" attribute="1" defaultMemberUniqueName="[CPI_Data].[February-2016].[All]" allUniqueName="[CPI_Data].[February-2016].[All]" dimensionUniqueName="[CPI_Data]" displayFolder="" count="0" memberValueDatatype="5" unbalanced="0"/>
    <cacheHierarchy uniqueName="[CPI_Data].[March-2016]" caption="March-2016" attribute="1" defaultMemberUniqueName="[CPI_Data].[March-2016].[All]" allUniqueName="[CPI_Data].[March-2016].[All]" dimensionUniqueName="[CPI_Data]" displayFolder="" count="0" memberValueDatatype="5" unbalanced="0"/>
    <cacheHierarchy uniqueName="[CPI_Data].[April-2016]" caption="April-2016" attribute="1" defaultMemberUniqueName="[CPI_Data].[April-2016].[All]" allUniqueName="[CPI_Data].[April-2016].[All]" dimensionUniqueName="[CPI_Data]" displayFolder="" count="0" memberValueDatatype="5" unbalanced="0"/>
    <cacheHierarchy uniqueName="[CPI_Data].[May-2016]" caption="May-2016" attribute="1" defaultMemberUniqueName="[CPI_Data].[May-2016].[All]" allUniqueName="[CPI_Data].[May-2016].[All]" dimensionUniqueName="[CPI_Data]" displayFolder="" count="0" memberValueDatatype="5" unbalanced="0"/>
    <cacheHierarchy uniqueName="[CPI_Data].[June-2016]" caption="June-2016" attribute="1" defaultMemberUniqueName="[CPI_Data].[June-2016].[All]" allUniqueName="[CPI_Data].[June-2016].[All]" dimensionUniqueName="[CPI_Data]" displayFolder="" count="0" memberValueDatatype="5" unbalanced="0"/>
    <cacheHierarchy uniqueName="[CPI_Data].[July-2016]" caption="July-2016" attribute="1" defaultMemberUniqueName="[CPI_Data].[July-2016].[All]" allUniqueName="[CPI_Data].[July-2016].[All]" dimensionUniqueName="[CPI_Data]" displayFolder="" count="0" memberValueDatatype="5" unbalanced="0"/>
    <cacheHierarchy uniqueName="[CPI_Data].[August-2016]" caption="August-2016" attribute="1" defaultMemberUniqueName="[CPI_Data].[August-2016].[All]" allUniqueName="[CPI_Data].[August-2016].[All]" dimensionUniqueName="[CPI_Data]" displayFolder="" count="0" memberValueDatatype="5" unbalanced="0"/>
    <cacheHierarchy uniqueName="[CPI_Data].[September-2016]" caption="September-2016" attribute="1" defaultMemberUniqueName="[CPI_Data].[September-2016].[All]" allUniqueName="[CPI_Data].[September-2016].[All]" dimensionUniqueName="[CPI_Data]" displayFolder="" count="0" memberValueDatatype="5" unbalanced="0"/>
    <cacheHierarchy uniqueName="[CPI_Data].[October-2016]" caption="October-2016" attribute="1" defaultMemberUniqueName="[CPI_Data].[October-2016].[All]" allUniqueName="[CPI_Data].[October-2016].[All]" dimensionUniqueName="[CPI_Data]" displayFolder="" count="0" memberValueDatatype="5" unbalanced="0"/>
    <cacheHierarchy uniqueName="[CPI_Data].[November-2016]" caption="November-2016" attribute="1" defaultMemberUniqueName="[CPI_Data].[November-2016].[All]" allUniqueName="[CPI_Data].[November-2016].[All]" dimensionUniqueName="[CPI_Data]" displayFolder="" count="0" memberValueDatatype="5" unbalanced="0"/>
    <cacheHierarchy uniqueName="[CPI_Data].[December-2016]" caption="December-2016" attribute="1" defaultMemberUniqueName="[CPI_Data].[December-2016].[All]" allUniqueName="[CPI_Data].[December-2016].[All]" dimensionUniqueName="[CPI_Data]" displayFolder="" count="0" memberValueDatatype="5" unbalanced="0"/>
    <cacheHierarchy uniqueName="[CPI_Data].[January-2017]" caption="January-2017" attribute="1" defaultMemberUniqueName="[CPI_Data].[January-2017].[All]" allUniqueName="[CPI_Data].[January-2017].[All]" dimensionUniqueName="[CPI_Data]" displayFolder="" count="0" memberValueDatatype="5" unbalanced="0"/>
    <cacheHierarchy uniqueName="[CPI_Data].[01/02/2017]" caption="01/02/2017" attribute="1" defaultMemberUniqueName="[CPI_Data].[01/02/2017].[All]" allUniqueName="[CPI_Data].[01/02/2017].[All]" dimensionUniqueName="[CPI_Data]" displayFolder="" count="0" memberValueDatatype="5" unbalanced="0"/>
    <cacheHierarchy uniqueName="[CPI_Data].[01/03/2017]" caption="01/03/2017" attribute="1" defaultMemberUniqueName="[CPI_Data].[01/03/2017].[All]" allUniqueName="[CPI_Data].[01/03/2017].[All]" dimensionUniqueName="[CPI_Data]" displayFolder="" count="0" memberValueDatatype="5" unbalanced="0"/>
    <cacheHierarchy uniqueName="[CPI_Data].[April-2017]" caption="April-2017" attribute="1" defaultMemberUniqueName="[CPI_Data].[April-2017].[All]" allUniqueName="[CPI_Data].[April-2017].[All]" dimensionUniqueName="[CPI_Data]" displayFolder="" count="0" memberValueDatatype="5" unbalanced="0"/>
    <cacheHierarchy uniqueName="[CPI_Data].[May-2017]" caption="May-2017" attribute="1" defaultMemberUniqueName="[CPI_Data].[May-2017].[All]" allUniqueName="[CPI_Data].[May-2017].[All]" dimensionUniqueName="[CPI_Data]" displayFolder="" count="0" memberValueDatatype="5" unbalanced="0"/>
    <cacheHierarchy uniqueName="[CPI_Data].[June-2017]" caption="June-2017" attribute="1" defaultMemberUniqueName="[CPI_Data].[June-2017].[All]" allUniqueName="[CPI_Data].[June-2017].[All]" dimensionUniqueName="[CPI_Data]" displayFolder="" count="0" memberValueDatatype="5" unbalanced="0"/>
    <cacheHierarchy uniqueName="[CPI_Data].[July-2017]" caption="July-2017" attribute="1" defaultMemberUniqueName="[CPI_Data].[July-2017].[All]" allUniqueName="[CPI_Data].[July-2017].[All]" dimensionUniqueName="[CPI_Data]" displayFolder="" count="0" memberValueDatatype="5" unbalanced="0"/>
    <cacheHierarchy uniqueName="[CPI_Data].[August-2017]" caption="August-2017" attribute="1" defaultMemberUniqueName="[CPI_Data].[August-2017].[All]" allUniqueName="[CPI_Data].[August-2017].[All]" dimensionUniqueName="[CPI_Data]" displayFolder="" count="0" memberValueDatatype="5" unbalanced="0"/>
    <cacheHierarchy uniqueName="[CPI_Data].[September-2017]" caption="September-2017" attribute="1" defaultMemberUniqueName="[CPI_Data].[September-2017].[All]" allUniqueName="[CPI_Data].[September-2017].[All]" dimensionUniqueName="[CPI_Data]" displayFolder="" count="0" memberValueDatatype="5" unbalanced="0"/>
    <cacheHierarchy uniqueName="[CPI_Data].[October-2017]" caption="October-2017" attribute="1" defaultMemberUniqueName="[CPI_Data].[October-2017].[All]" allUniqueName="[CPI_Data].[October-2017].[All]" dimensionUniqueName="[CPI_Data]" displayFolder="" count="0" memberValueDatatype="5" unbalanced="0"/>
    <cacheHierarchy uniqueName="[CPI_Data].[November-2017]" caption="November-2017" attribute="1" defaultMemberUniqueName="[CPI_Data].[November-2017].[All]" allUniqueName="[CPI_Data].[November-2017].[All]" dimensionUniqueName="[CPI_Data]" displayFolder="" count="0" memberValueDatatype="5" unbalanced="0"/>
    <cacheHierarchy uniqueName="[CPI_Data].[December-2017]" caption="December-2017" attribute="1" defaultMemberUniqueName="[CPI_Data].[December-2017].[All]" allUniqueName="[CPI_Data].[December-2017].[All]" dimensionUniqueName="[CPI_Data]" displayFolder="" count="0" memberValueDatatype="5" unbalanced="0"/>
    <cacheHierarchy uniqueName="[CPI_Data].[January-2018]" caption="January-2018" attribute="1" defaultMemberUniqueName="[CPI_Data].[January-2018].[All]" allUniqueName="[CPI_Data].[January-2018].[All]" dimensionUniqueName="[CPI_Data]" displayFolder="" count="0" memberValueDatatype="5" unbalanced="0"/>
    <cacheHierarchy uniqueName="[CPI_Data].[February-2018]" caption="February-2018" attribute="1" defaultMemberUniqueName="[CPI_Data].[February-2018].[All]" allUniqueName="[CPI_Data].[February-2018].[All]" dimensionUniqueName="[CPI_Data]" displayFolder="" count="0" memberValueDatatype="5" unbalanced="0"/>
    <cacheHierarchy uniqueName="[CPI_Data].[March-2018]" caption="March-2018" attribute="1" defaultMemberUniqueName="[CPI_Data].[March-2018].[All]" allUniqueName="[CPI_Data].[March-2018].[All]" dimensionUniqueName="[CPI_Data]" displayFolder="" count="0" memberValueDatatype="5" unbalanced="0"/>
    <cacheHierarchy uniqueName="[CPI_Data].[April-2018]" caption="April-2018" attribute="1" defaultMemberUniqueName="[CPI_Data].[April-2018].[All]" allUniqueName="[CPI_Data].[April-2018].[All]" dimensionUniqueName="[CPI_Data]" displayFolder="" count="0" memberValueDatatype="5" unbalanced="0"/>
    <cacheHierarchy uniqueName="[CPI_Data].[May-2018]" caption="May-2018" attribute="1" defaultMemberUniqueName="[CPI_Data].[May-2018].[All]" allUniqueName="[CPI_Data].[May-2018].[All]" dimensionUniqueName="[CPI_Data]" displayFolder="" count="0" memberValueDatatype="5" unbalanced="0"/>
    <cacheHierarchy uniqueName="[CPI_Data].[June-2018]" caption="June-2018" attribute="1" defaultMemberUniqueName="[CPI_Data].[June-2018].[All]" allUniqueName="[CPI_Data].[June-2018].[All]" dimensionUniqueName="[CPI_Data]" displayFolder="" count="0" memberValueDatatype="5" unbalanced="0"/>
    <cacheHierarchy uniqueName="[CPI_Data].[July-2018]" caption="July-2018" attribute="1" defaultMemberUniqueName="[CPI_Data].[July-2018].[All]" allUniqueName="[CPI_Data].[July-2018].[All]" dimensionUniqueName="[CPI_Data]" displayFolder="" count="0" memberValueDatatype="5" unbalanced="0"/>
    <cacheHierarchy uniqueName="[CPI_Data].[August-2018]" caption="August-2018" attribute="1" defaultMemberUniqueName="[CPI_Data].[August-2018].[All]" allUniqueName="[CPI_Data].[August-2018].[All]" dimensionUniqueName="[CPI_Data]" displayFolder="" count="0" memberValueDatatype="5" unbalanced="0"/>
    <cacheHierarchy uniqueName="[CPI_Data].[September-2018]" caption="September-2018" attribute="1" defaultMemberUniqueName="[CPI_Data].[September-2018].[All]" allUniqueName="[CPI_Data].[September-2018].[All]" dimensionUniqueName="[CPI_Data]" displayFolder="" count="0" memberValueDatatype="5" unbalanced="0"/>
    <cacheHierarchy uniqueName="[CPI_Data].[October-2018]" caption="October-2018" attribute="1" defaultMemberUniqueName="[CPI_Data].[October-2018].[All]" allUniqueName="[CPI_Data].[October-2018].[All]" dimensionUniqueName="[CPI_Data]" displayFolder="" count="0" memberValueDatatype="5" unbalanced="0"/>
    <cacheHierarchy uniqueName="[CPI_Data].[November-2018]" caption="November-2018" attribute="1" defaultMemberUniqueName="[CPI_Data].[November-2018].[All]" allUniqueName="[CPI_Data].[November-2018].[All]" dimensionUniqueName="[CPI_Data]" displayFolder="" count="0" memberValueDatatype="5" unbalanced="0"/>
    <cacheHierarchy uniqueName="[CPI_Data].[December-2018]" caption="December-2018" attribute="1" defaultMemberUniqueName="[CPI_Data].[December-2018].[All]" allUniqueName="[CPI_Data].[December-2018].[All]" dimensionUniqueName="[CPI_Data]" displayFolder="" count="0" memberValueDatatype="5" unbalanced="0"/>
    <cacheHierarchy uniqueName="[CPI_Data].[January-2019]" caption="January-2019" attribute="1" defaultMemberUniqueName="[CPI_Data].[January-2019].[All]" allUniqueName="[CPI_Data].[January-2019].[All]" dimensionUniqueName="[CPI_Data]" displayFolder="" count="0" memberValueDatatype="5" unbalanced="0"/>
    <cacheHierarchy uniqueName="[CPI_Data].[February-2019]" caption="February-2019" attribute="1" defaultMemberUniqueName="[CPI_Data].[February-2019].[All]" allUniqueName="[CPI_Data].[February-2019].[All]" dimensionUniqueName="[CPI_Data]" displayFolder="" count="0" memberValueDatatype="5" unbalanced="0"/>
    <cacheHierarchy uniqueName="[CPI_Data].[March-2019]" caption="March-2019" attribute="1" defaultMemberUniqueName="[CPI_Data].[March-2019].[All]" allUniqueName="[CPI_Data].[March-2019].[All]" dimensionUniqueName="[CPI_Data]" displayFolder="" count="0" memberValueDatatype="5" unbalanced="0"/>
    <cacheHierarchy uniqueName="[CPI_Data].[May-2019]" caption="May-2019" attribute="1" defaultMemberUniqueName="[CPI_Data].[May-2019].[All]" allUniqueName="[CPI_Data].[May-2019].[All]" dimensionUniqueName="[CPI_Data]" displayFolder="" count="0" memberValueDatatype="5" unbalanced="0"/>
    <cacheHierarchy uniqueName="[CPI_Data].[June-2019]" caption="June-2019" attribute="1" defaultMemberUniqueName="[CPI_Data].[June-2019].[All]" allUniqueName="[CPI_Data].[June-2019].[All]" dimensionUniqueName="[CPI_Data]" displayFolder="" count="0" memberValueDatatype="5" unbalanced="0"/>
    <cacheHierarchy uniqueName="[CPI_Data].[July-2019]" caption="July-2019" attribute="1" defaultMemberUniqueName="[CPI_Data].[July-2019].[All]" allUniqueName="[CPI_Data].[July-2019].[All]" dimensionUniqueName="[CPI_Data]" displayFolder="" count="0" memberValueDatatype="5" unbalanced="0"/>
    <cacheHierarchy uniqueName="[CPI_Data].[August-2019]" caption="August-2019" attribute="1" defaultMemberUniqueName="[CPI_Data].[August-2019].[All]" allUniqueName="[CPI_Data].[August-2019].[All]" dimensionUniqueName="[CPI_Data]" displayFolder="" count="0" memberValueDatatype="5" unbalanced="0"/>
    <cacheHierarchy uniqueName="[CPI_Data].[September-2019]" caption="September-2019" attribute="1" defaultMemberUniqueName="[CPI_Data].[September-2019].[All]" allUniqueName="[CPI_Data].[September-2019].[All]" dimensionUniqueName="[CPI_Data]" displayFolder="" count="0" memberValueDatatype="5" unbalanced="0"/>
    <cacheHierarchy uniqueName="[CPI_Data].[October-2019]" caption="October-2019" attribute="1" defaultMemberUniqueName="[CPI_Data].[October-2019].[All]" allUniqueName="[CPI_Data].[October-2019].[All]" dimensionUniqueName="[CPI_Data]" displayFolder="" count="0" memberValueDatatype="5" unbalanced="0"/>
    <cacheHierarchy uniqueName="[CPI_Data].[November-2019]" caption="November-2019" attribute="1" defaultMemberUniqueName="[CPI_Data].[November-2019].[All]" allUniqueName="[CPI_Data].[November-2019].[All]" dimensionUniqueName="[CPI_Data]" displayFolder="" count="0" memberValueDatatype="5" unbalanced="0"/>
    <cacheHierarchy uniqueName="[CPI_Data].[December-2019]" caption="December-2019" attribute="1" defaultMemberUniqueName="[CPI_Data].[December-2019].[All]" allUniqueName="[CPI_Data].[December-2019].[All]" dimensionUniqueName="[CPI_Data]" displayFolder="" count="0" memberValueDatatype="5" unbalanced="0"/>
    <cacheHierarchy uniqueName="[CPI_Data].[January-2020]" caption="January-2020" attribute="1" defaultMemberUniqueName="[CPI_Data].[January-2020].[All]" allUniqueName="[CPI_Data].[January-2020].[All]" dimensionUniqueName="[CPI_Data]" displayFolder="" count="0" memberValueDatatype="5" unbalanced="0"/>
    <cacheHierarchy uniqueName="[CPI_Data].[February-2020]" caption="February-2020" attribute="1" defaultMemberUniqueName="[CPI_Data].[February-2020].[All]" allUniqueName="[CPI_Data].[February-2020].[All]" dimensionUniqueName="[CPI_Data]" displayFolder="" count="0" memberValueDatatype="5" unbalanced="0"/>
    <cacheHierarchy uniqueName="[CPI_Data].[March-2020]" caption="March-2020" attribute="1" defaultMemberUniqueName="[CPI_Data].[March-2020].[All]" allUniqueName="[CPI_Data].[March-2020].[All]" dimensionUniqueName="[CPI_Data]" displayFolder="" count="0" memberValueDatatype="5" unbalanced="0"/>
    <cacheHierarchy uniqueName="[CPI_Data].[April-2020]" caption="April-2020" attribute="1" defaultMemberUniqueName="[CPI_Data].[April-2020].[All]" allUniqueName="[CPI_Data].[April-2020].[All]" dimensionUniqueName="[CPI_Data]" displayFolder="" count="0" memberValueDatatype="5" unbalanced="0"/>
    <cacheHierarchy uniqueName="[CPI_Data].[May-2020]" caption="May-2020" attribute="1" defaultMemberUniqueName="[CPI_Data].[May-2020].[All]" allUniqueName="[CPI_Data].[May-2020].[All]" dimensionUniqueName="[CPI_Data]" displayFolder="" count="0" memberValueDatatype="5" unbalanced="0"/>
    <cacheHierarchy uniqueName="[CPI_Data].[June-2020]" caption="June-2020" attribute="1" defaultMemberUniqueName="[CPI_Data].[June-2020].[All]" allUniqueName="[CPI_Data].[June-2020].[All]" dimensionUniqueName="[CPI_Data]" displayFolder="" count="0" memberValueDatatype="5" unbalanced="0"/>
    <cacheHierarchy uniqueName="[CPI_Data].[July-2020]" caption="July-2020" attribute="1" defaultMemberUniqueName="[CPI_Data].[July-2020].[All]" allUniqueName="[CPI_Data].[July-2020].[All]" dimensionUniqueName="[CPI_Data]" displayFolder="" count="0" memberValueDatatype="5" unbalanced="0"/>
    <cacheHierarchy uniqueName="[CPI_Data].[August-2020]" caption="August-2020" attribute="1" defaultMemberUniqueName="[CPI_Data].[August-2020].[All]" allUniqueName="[CPI_Data].[August-2020].[All]" dimensionUniqueName="[CPI_Data]" displayFolder="" count="0" memberValueDatatype="5" unbalanced="0"/>
    <cacheHierarchy uniqueName="[CPI_Data].[September-2020]" caption="September-2020" attribute="1" defaultMemberUniqueName="[CPI_Data].[September-2020].[All]" allUniqueName="[CPI_Data].[September-2020].[All]" dimensionUniqueName="[CPI_Data]" displayFolder="" count="0" memberValueDatatype="5" unbalanced="0"/>
    <cacheHierarchy uniqueName="[CPI_Data].[October-2020]" caption="October-2020" attribute="1" defaultMemberUniqueName="[CPI_Data].[October-2020].[All]" allUniqueName="[CPI_Data].[October-2020].[All]" dimensionUniqueName="[CPI_Data]" displayFolder="" count="0" memberValueDatatype="5" unbalanced="0"/>
    <cacheHierarchy uniqueName="[CPI_Data].[November-2020]" caption="November-2020" attribute="1" defaultMemberUniqueName="[CPI_Data].[November-2020].[All]" allUniqueName="[CPI_Data].[November-2020].[All]" dimensionUniqueName="[CPI_Data]" displayFolder="" count="0" memberValueDatatype="5" unbalanced="0"/>
    <cacheHierarchy uniqueName="[CPI_Data].[December-2020]" caption="December-2020" attribute="1" defaultMemberUniqueName="[CPI_Data].[December-2020].[All]" allUniqueName="[CPI_Data].[December-2020].[All]" dimensionUniqueName="[CPI_Data]" displayFolder="" count="0" memberValueDatatype="5" unbalanced="0"/>
    <cacheHierarchy uniqueName="[CPI_Data].[January-2021]" caption="January-2021" attribute="1" defaultMemberUniqueName="[CPI_Data].[January-2021].[All]" allUniqueName="[CPI_Data].[January-2021].[All]" dimensionUniqueName="[CPI_Data]" displayFolder="" count="0" memberValueDatatype="5" unbalanced="0"/>
    <cacheHierarchy uniqueName="[CPI_Data].[February-2021]" caption="February-2021" attribute="1" defaultMemberUniqueName="[CPI_Data].[February-2021].[All]" allUniqueName="[CPI_Data].[February-2021].[All]" dimensionUniqueName="[CPI_Data]" displayFolder="" count="0" memberValueDatatype="5" unbalanced="0"/>
    <cacheHierarchy uniqueName="[CPI_Data].[March-2021]" caption="March-2021" attribute="1" defaultMemberUniqueName="[CPI_Data].[March-2021].[All]" allUniqueName="[CPI_Data].[March-2021].[All]" dimensionUniqueName="[CPI_Data]" displayFolder="" count="0" memberValueDatatype="5" unbalanced="0"/>
    <cacheHierarchy uniqueName="[CPI_Data].[April-2021]" caption="April-2021" attribute="1" defaultMemberUniqueName="[CPI_Data].[April-2021].[All]" allUniqueName="[CPI_Data].[April-2021].[All]" dimensionUniqueName="[CPI_Data]" displayFolder="" count="0" memberValueDatatype="5" unbalanced="0"/>
    <cacheHierarchy uniqueName="[CPI_Data].[May-2021]" caption="May-2021" attribute="1" defaultMemberUniqueName="[CPI_Data].[May-2021].[All]" allUniqueName="[CPI_Data].[May-2021].[All]" dimensionUniqueName="[CPI_Data]" displayFolder="" count="0" memberValueDatatype="5" unbalanced="0"/>
    <cacheHierarchy uniqueName="[CPI_Data].[June-2021]" caption="June-2021" attribute="1" defaultMemberUniqueName="[CPI_Data].[June-2021].[All]" allUniqueName="[CPI_Data].[June-2021].[All]" dimensionUniqueName="[CPI_Data]" displayFolder="" count="0" memberValueDatatype="5" unbalanced="0"/>
    <cacheHierarchy uniqueName="[CPI_Data].[July-2021]" caption="July-2021" attribute="1" defaultMemberUniqueName="[CPI_Data].[July-2021].[All]" allUniqueName="[CPI_Data].[July-2021].[All]" dimensionUniqueName="[CPI_Data]" displayFolder="" count="0" memberValueDatatype="5" unbalanced="0"/>
    <cacheHierarchy uniqueName="[CPI_Data].[August-2021]" caption="August-2021" attribute="1" defaultMemberUniqueName="[CPI_Data].[August-2021].[All]" allUniqueName="[CPI_Data].[August-2021].[All]" dimensionUniqueName="[CPI_Data]" displayFolder="" count="0" memberValueDatatype="5" unbalanced="0"/>
    <cacheHierarchy uniqueName="[CPI_Data].[September-2021]" caption="September-2021" attribute="1" defaultMemberUniqueName="[CPI_Data].[September-2021].[All]" allUniqueName="[CPI_Data].[September-2021].[All]" dimensionUniqueName="[CPI_Data]" displayFolder="" count="0" memberValueDatatype="5" unbalanced="0"/>
    <cacheHierarchy uniqueName="[CPI_Data].[October-2021]" caption="October-2021" attribute="1" defaultMemberUniqueName="[CPI_Data].[October-2021].[All]" allUniqueName="[CPI_Data].[October-2021].[All]" dimensionUniqueName="[CPI_Data]" displayFolder="" count="0" memberValueDatatype="5" unbalanced="0"/>
    <cacheHierarchy uniqueName="[CPI_Data].[November-2021]" caption="November-2021" attribute="1" defaultMemberUniqueName="[CPI_Data].[November-2021].[All]" allUniqueName="[CPI_Data].[November-2021].[All]" dimensionUniqueName="[CPI_Data]" displayFolder="" count="0" memberValueDatatype="5" unbalanced="0"/>
    <cacheHierarchy uniqueName="[CPI_Data].[December-2021]" caption="December-2021" attribute="1" defaultMemberUniqueName="[CPI_Data].[December-2021].[All]" allUniqueName="[CPI_Data].[December-2021].[All]" dimensionUniqueName="[CPI_Data]" displayFolder="" count="0" memberValueDatatype="5" unbalanced="0"/>
    <cacheHierarchy uniqueName="[CPI_Data].[January-2022]" caption="January-2022" attribute="1" defaultMemberUniqueName="[CPI_Data].[January-2022].[All]" allUniqueName="[CPI_Data].[January-2022].[All]" dimensionUniqueName="[CPI_Data]" displayFolder="" count="0" memberValueDatatype="5" unbalanced="0"/>
    <cacheHierarchy uniqueName="[CPI_Data].[February-2022]" caption="February-2022" attribute="1" defaultMemberUniqueName="[CPI_Data].[February-2022].[All]" allUniqueName="[CPI_Data].[February-2022].[All]" dimensionUniqueName="[CPI_Data]" displayFolder="" count="0" memberValueDatatype="5" unbalanced="0"/>
    <cacheHierarchy uniqueName="[CPI_Data].[March-2022]" caption="March-2022" attribute="1" defaultMemberUniqueName="[CPI_Data].[March-2022].[All]" allUniqueName="[CPI_Data].[March-2022].[All]" dimensionUniqueName="[CPI_Data]" displayFolder="" count="0" memberValueDatatype="5" unbalanced="0"/>
    <cacheHierarchy uniqueName="[CPI_Data].[April-2022]" caption="April-2022" attribute="1" defaultMemberUniqueName="[CPI_Data].[April-2022].[All]" allUniqueName="[CPI_Data].[April-2022].[All]" dimensionUniqueName="[CPI_Data]" displayFolder="" count="0" memberValueDatatype="5" unbalanced="0"/>
    <cacheHierarchy uniqueName="[CPI_Data].[May-2022]" caption="May-2022" attribute="1" defaultMemberUniqueName="[CPI_Data].[May-2022].[All]" allUniqueName="[CPI_Data].[May-2022].[All]" dimensionUniqueName="[CPI_Data]" displayFolder="" count="0" memberValueDatatype="5" unbalanced="0"/>
    <cacheHierarchy uniqueName="[CPI_Data].[June-2022]" caption="June-2022" attribute="1" defaultMemberUniqueName="[CPI_Data].[June-2022].[All]" allUniqueName="[CPI_Data].[June-2022].[All]" dimensionUniqueName="[CPI_Data]" displayFolder="" count="0" memberValueDatatype="5" unbalanced="0"/>
    <cacheHierarchy uniqueName="[CPI_Data].[July-2022]" caption="July-2022" attribute="1" defaultMemberUniqueName="[CPI_Data].[July-2022].[All]" allUniqueName="[CPI_Data].[July-2022].[All]" dimensionUniqueName="[CPI_Data]" displayFolder="" count="0" memberValueDatatype="5" unbalanced="0"/>
    <cacheHierarchy uniqueName="[CPI_Data].[August-2022]" caption="August-2022" attribute="1" defaultMemberUniqueName="[CPI_Data].[August-2022].[All]" allUniqueName="[CPI_Data].[August-2022].[All]" dimensionUniqueName="[CPI_Data]" displayFolder="" count="0" memberValueDatatype="5" unbalanced="0"/>
    <cacheHierarchy uniqueName="[CPI_Data].[September-2022]" caption="September-2022" attribute="1" defaultMemberUniqueName="[CPI_Data].[September-2022].[All]" allUniqueName="[CPI_Data].[September-2022].[All]" dimensionUniqueName="[CPI_Data]" displayFolder="" count="0" memberValueDatatype="5" unbalanced="0"/>
    <cacheHierarchy uniqueName="[CPI_Data].[October-2022]" caption="October-2022" attribute="1" defaultMemberUniqueName="[CPI_Data].[October-2022].[All]" allUniqueName="[CPI_Data].[October-2022].[All]" dimensionUniqueName="[CPI_Data]" displayFolder="" count="0" memberValueDatatype="5" unbalanced="0"/>
    <cacheHierarchy uniqueName="[CPI_Data].[November-2022]" caption="November-2022" attribute="1" defaultMemberUniqueName="[CPI_Data].[November-2022].[All]" allUniqueName="[CPI_Data].[November-2022].[All]" dimensionUniqueName="[CPI_Data]" displayFolder="" count="0" memberValueDatatype="5" unbalanced="0"/>
    <cacheHierarchy uniqueName="[CPI_Data].[December-2022]" caption="December-2022" attribute="1" defaultMemberUniqueName="[CPI_Data].[December-2022].[All]" allUniqueName="[CPI_Data].[December-2022].[All]" dimensionUniqueName="[CPI_Data]" displayFolder="" count="0" memberValueDatatype="5" unbalanced="0"/>
    <cacheHierarchy uniqueName="[CPI_Data].[January-2023]" caption="January-2023" attribute="1" defaultMemberUniqueName="[CPI_Data].[January-2023].[All]" allUniqueName="[CPI_Data].[January-2023].[All]" dimensionUniqueName="[CPI_Data]" displayFolder="" count="0" memberValueDatatype="5" unbalanced="0"/>
    <cacheHierarchy uniqueName="[CPI_Data].[February-2023]" caption="February-2023" attribute="1" defaultMemberUniqueName="[CPI_Data].[February-2023].[All]" allUniqueName="[CPI_Data].[February-2023].[All]" dimensionUniqueName="[CPI_Data]" displayFolder="" count="0" memberValueDatatype="5" unbalanced="0"/>
    <cacheHierarchy uniqueName="[CPI_Data].[March-2023]" caption="March-2023" attribute="1" defaultMemberUniqueName="[CPI_Data].[March-2023].[All]" allUniqueName="[CPI_Data].[March-2023].[All]" dimensionUniqueName="[CPI_Data]" displayFolder="" count="0" memberValueDatatype="5" unbalanced="0"/>
    <cacheHierarchy uniqueName="[CPI_Data].[April-2023]" caption="April-2023" attribute="1" defaultMemberUniqueName="[CPI_Data].[April-2023].[All]" allUniqueName="[CPI_Data].[April-2023].[All]" dimensionUniqueName="[CPI_Data]" displayFolder="" count="0" memberValueDatatype="5" unbalanced="0"/>
    <cacheHierarchy uniqueName="[CPI_Data].[May-2023]" caption="May-2023" attribute="1" defaultMemberUniqueName="[CPI_Data].[May-2023].[All]" allUniqueName="[CPI_Data].[May-2023].[All]" dimensionUniqueName="[CPI_Data]" displayFolder="" count="0" memberValueDatatype="5" unbalanced="0"/>
    <cacheHierarchy uniqueName="[Measures].[__XL_Count CPI_Data]" caption="__XL_Count CPI_Data" measure="1" displayFolder="" measureGroup="CPI_Data" count="0" hidden="1"/>
    <cacheHierarchy uniqueName="[Measures].[__No measures defined]" caption="__No measures defined" measure="1" displayFolder="" count="0" hidden="1"/>
    <cacheHierarchy uniqueName="[Measures].[Sum of May-2023]" caption="Sum of May-2023" measure="1" displayFolder="" measureGroup="CPI_Data" count="0" oneField="1" hidden="1">
      <fieldsUsage count="1">
        <fieldUsage x="6"/>
      </fieldsUsage>
      <extLst>
        <ext xmlns:x15="http://schemas.microsoft.com/office/spreadsheetml/2010/11/main" uri="{B97F6D7D-B522-45F9-BDA1-12C45D357490}">
          <x15:cacheHierarchy aggregatedColumn="126"/>
        </ext>
      </extLst>
    </cacheHierarchy>
    <cacheHierarchy uniqueName="[Measures].[Sum of January-2017]" caption="Sum of January-2017" measure="1" displayFolder="" measureGroup="CPI_Data" count="0" hidden="1">
      <extLst>
        <ext xmlns:x15="http://schemas.microsoft.com/office/spreadsheetml/2010/11/main" uri="{B97F6D7D-B522-45F9-BDA1-12C45D357490}">
          <x15:cacheHierarchy aggregatedColumn="51"/>
        </ext>
      </extLst>
    </cacheHierarchy>
    <cacheHierarchy uniqueName="[Measures].[Sum of May-2017]" caption="Sum of May-2017" measure="1" displayFolder="" measureGroup="CPI_Data" count="0" oneField="1" hidden="1">
      <fieldsUsage count="1">
        <fieldUsage x="7"/>
      </fieldsUsage>
      <extLst>
        <ext xmlns:x15="http://schemas.microsoft.com/office/spreadsheetml/2010/11/main" uri="{B97F6D7D-B522-45F9-BDA1-12C45D357490}">
          <x15:cacheHierarchy aggregatedColumn="55"/>
        </ext>
      </extLst>
    </cacheHierarchy>
    <cacheHierarchy uniqueName="[Measures].[Count of Sub-Category]" caption="Count of Sub-Category" measure="1" displayFolder="" measureGroup="CPI_Data" count="0" hidden="1">
      <extLst>
        <ext xmlns:x15="http://schemas.microsoft.com/office/spreadsheetml/2010/11/main" uri="{B97F6D7D-B522-45F9-BDA1-12C45D357490}">
          <x15:cacheHierarchy aggregatedColumn="1"/>
        </ext>
      </extLst>
    </cacheHierarchy>
    <cacheHierarchy uniqueName="[Measures].[Sum of January-2016]" caption="Sum of January-2016" measure="1" displayFolder="" measureGroup="CPI_Data" count="0" hidden="1">
      <extLst>
        <ext xmlns:x15="http://schemas.microsoft.com/office/spreadsheetml/2010/11/main" uri="{B97F6D7D-B522-45F9-BDA1-12C45D357490}">
          <x15:cacheHierarchy aggregatedColumn="39"/>
        </ext>
      </extLst>
    </cacheHierarchy>
    <cacheHierarchy uniqueName="[Measures].[Sum of April-2022]" caption="Sum of April-2022" measure="1" displayFolder="" measureGroup="CPI_Data" count="0" hidden="1">
      <extLst>
        <ext xmlns:x15="http://schemas.microsoft.com/office/spreadsheetml/2010/11/main" uri="{B97F6D7D-B522-45F9-BDA1-12C45D357490}">
          <x15:cacheHierarchy aggregatedColumn="113"/>
        </ext>
      </extLst>
    </cacheHierarchy>
    <cacheHierarchy uniqueName="[Measures].[Sum of May-2022]" caption="Sum of May-2022" measure="1" displayFolder="" measureGroup="CPI_Data" count="0" oneField="1" hidden="1">
      <fieldsUsage count="1">
        <fieldUsage x="5"/>
      </fieldsUsage>
      <extLst>
        <ext xmlns:x15="http://schemas.microsoft.com/office/spreadsheetml/2010/11/main" uri="{B97F6D7D-B522-45F9-BDA1-12C45D357490}">
          <x15:cacheHierarchy aggregatedColumn="114"/>
        </ext>
      </extLst>
    </cacheHierarchy>
    <cacheHierarchy uniqueName="[Measures].[Sum of June-2022]" caption="Sum of June-2022" measure="1" displayFolder="" measureGroup="CPI_Data" count="0" hidden="1">
      <extLst>
        <ext xmlns:x15="http://schemas.microsoft.com/office/spreadsheetml/2010/11/main" uri="{B97F6D7D-B522-45F9-BDA1-12C45D357490}">
          <x15:cacheHierarchy aggregatedColumn="115"/>
        </ext>
      </extLst>
    </cacheHierarchy>
    <cacheHierarchy uniqueName="[Measures].[Sum of July-2022]" caption="Sum of July-2022" measure="1" displayFolder="" measureGroup="CPI_Data" count="0" hidden="1">
      <extLst>
        <ext xmlns:x15="http://schemas.microsoft.com/office/spreadsheetml/2010/11/main" uri="{B97F6D7D-B522-45F9-BDA1-12C45D357490}">
          <x15:cacheHierarchy aggregatedColumn="116"/>
        </ext>
      </extLst>
    </cacheHierarchy>
    <cacheHierarchy uniqueName="[Measures].[Sum of August-2022]" caption="Sum of August-2022" measure="1" displayFolder="" measureGroup="CPI_Data" count="0" hidden="1">
      <extLst>
        <ext xmlns:x15="http://schemas.microsoft.com/office/spreadsheetml/2010/11/main" uri="{B97F6D7D-B522-45F9-BDA1-12C45D357490}">
          <x15:cacheHierarchy aggregatedColumn="117"/>
        </ext>
      </extLst>
    </cacheHierarchy>
    <cacheHierarchy uniqueName="[Measures].[Sum of September-2022]" caption="Sum of September-2022" measure="1" displayFolder="" measureGroup="CPI_Data" count="0" hidden="1">
      <extLst>
        <ext xmlns:x15="http://schemas.microsoft.com/office/spreadsheetml/2010/11/main" uri="{B97F6D7D-B522-45F9-BDA1-12C45D357490}">
          <x15:cacheHierarchy aggregatedColumn="118"/>
        </ext>
      </extLst>
    </cacheHierarchy>
    <cacheHierarchy uniqueName="[Measures].[Sum of October-2022]" caption="Sum of October-2022" measure="1" displayFolder="" measureGroup="CPI_Data" count="0" hidden="1">
      <extLst>
        <ext xmlns:x15="http://schemas.microsoft.com/office/spreadsheetml/2010/11/main" uri="{B97F6D7D-B522-45F9-BDA1-12C45D357490}">
          <x15:cacheHierarchy aggregatedColumn="119"/>
        </ext>
      </extLst>
    </cacheHierarchy>
    <cacheHierarchy uniqueName="[Measures].[Sum of November-2022]" caption="Sum of November-2022" measure="1" displayFolder="" measureGroup="CPI_Data" count="0" hidden="1">
      <extLst>
        <ext xmlns:x15="http://schemas.microsoft.com/office/spreadsheetml/2010/11/main" uri="{B97F6D7D-B522-45F9-BDA1-12C45D357490}">
          <x15:cacheHierarchy aggregatedColumn="120"/>
        </ext>
      </extLst>
    </cacheHierarchy>
    <cacheHierarchy uniqueName="[Measures].[Sum of December-2022]" caption="Sum of December-2022" measure="1" displayFolder="" measureGroup="CPI_Data" count="0" hidden="1">
      <extLst>
        <ext xmlns:x15="http://schemas.microsoft.com/office/spreadsheetml/2010/11/main" uri="{B97F6D7D-B522-45F9-BDA1-12C45D357490}">
          <x15:cacheHierarchy aggregatedColumn="121"/>
        </ext>
      </extLst>
    </cacheHierarchy>
    <cacheHierarchy uniqueName="[Measures].[Sum of January-2023]" caption="Sum of January-2023" measure="1" displayFolder="" measureGroup="CPI_Data" count="0" hidden="1">
      <extLst>
        <ext xmlns:x15="http://schemas.microsoft.com/office/spreadsheetml/2010/11/main" uri="{B97F6D7D-B522-45F9-BDA1-12C45D357490}">
          <x15:cacheHierarchy aggregatedColumn="122"/>
        </ext>
      </extLst>
    </cacheHierarchy>
    <cacheHierarchy uniqueName="[Measures].[Sum of February-2023]" caption="Sum of February-2023" measure="1" displayFolder="" measureGroup="CPI_Data" count="0" hidden="1">
      <extLst>
        <ext xmlns:x15="http://schemas.microsoft.com/office/spreadsheetml/2010/11/main" uri="{B97F6D7D-B522-45F9-BDA1-12C45D357490}">
          <x15:cacheHierarchy aggregatedColumn="123"/>
        </ext>
      </extLst>
    </cacheHierarchy>
    <cacheHierarchy uniqueName="[Measures].[Sum of March-2023]" caption="Sum of March-2023" measure="1" displayFolder="" measureGroup="CPI_Data" count="0" hidden="1">
      <extLst>
        <ext xmlns:x15="http://schemas.microsoft.com/office/spreadsheetml/2010/11/main" uri="{B97F6D7D-B522-45F9-BDA1-12C45D357490}">
          <x15:cacheHierarchy aggregatedColumn="124"/>
        </ext>
      </extLst>
    </cacheHierarchy>
    <cacheHierarchy uniqueName="[Measures].[Sum of April-2023]" caption="Sum of April-2023" measure="1" displayFolder="" measureGroup="CPI_Data" count="0" hidden="1">
      <extLst>
        <ext xmlns:x15="http://schemas.microsoft.com/office/spreadsheetml/2010/11/main" uri="{B97F6D7D-B522-45F9-BDA1-12C45D357490}">
          <x15:cacheHierarchy aggregatedColumn="125"/>
        </ext>
      </extLst>
    </cacheHierarchy>
    <cacheHierarchy uniqueName="[Measures].[Sum of May-2018]" caption="Sum of May-2018" measure="1" displayFolder="" measureGroup="CPI_Data"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May-2019]" caption="Sum of May-2019" measure="1" displayFolder="" measureGroup="CPI_Data" count="0" oneField="1" hidden="1">
      <fieldsUsage count="1">
        <fieldUsage x="2"/>
      </fieldsUsage>
      <extLst>
        <ext xmlns:x15="http://schemas.microsoft.com/office/spreadsheetml/2010/11/main" uri="{B97F6D7D-B522-45F9-BDA1-12C45D357490}">
          <x15:cacheHierarchy aggregatedColumn="78"/>
        </ext>
      </extLst>
    </cacheHierarchy>
    <cacheHierarchy uniqueName="[Measures].[Sum of May-2020]" caption="Sum of May-2020" measure="1" displayFolder="" measureGroup="CPI_Data" count="0" oneField="1" hidden="1">
      <fieldsUsage count="1">
        <fieldUsage x="3"/>
      </fieldsUsage>
      <extLst>
        <ext xmlns:x15="http://schemas.microsoft.com/office/spreadsheetml/2010/11/main" uri="{B97F6D7D-B522-45F9-BDA1-12C45D357490}">
          <x15:cacheHierarchy aggregatedColumn="90"/>
        </ext>
      </extLst>
    </cacheHierarchy>
    <cacheHierarchy uniqueName="[Measures].[Sum of May-2021]" caption="Sum of May-2021" measure="1" displayFolder="" measureGroup="CPI_Data" count="0" oneField="1" hidden="1">
      <fieldsUsage count="1">
        <fieldUsage x="4"/>
      </fieldsUsage>
      <extLst>
        <ext xmlns:x15="http://schemas.microsoft.com/office/spreadsheetml/2010/11/main" uri="{B97F6D7D-B522-45F9-BDA1-12C45D357490}">
          <x15:cacheHierarchy aggregatedColumn="102"/>
        </ext>
      </extLst>
    </cacheHierarchy>
    <cacheHierarchy uniqueName="[Measures].[Sum of April-2021]" caption="Sum of April-2021" measure="1" displayFolder="" measureGroup="CPI_Data" count="0" hidden="1">
      <extLst>
        <ext xmlns:x15="http://schemas.microsoft.com/office/spreadsheetml/2010/11/main" uri="{B97F6D7D-B522-45F9-BDA1-12C45D357490}">
          <x15:cacheHierarchy aggregatedColumn="101"/>
        </ext>
      </extLst>
    </cacheHierarchy>
    <cacheHierarchy uniqueName="[Measures].[Sum of June-2021]" caption="Sum of June-2021" measure="1" displayFolder="" measureGroup="CPI_Data" count="0" hidden="1">
      <extLst>
        <ext xmlns:x15="http://schemas.microsoft.com/office/spreadsheetml/2010/11/main" uri="{B97F6D7D-B522-45F9-BDA1-12C45D357490}">
          <x15:cacheHierarchy aggregatedColumn="103"/>
        </ext>
      </extLst>
    </cacheHierarchy>
    <cacheHierarchy uniqueName="[Measures].[Sum of July-2021]" caption="Sum of July-2021" measure="1" displayFolder="" measureGroup="CPI_Data" count="0" hidden="1">
      <extLst>
        <ext xmlns:x15="http://schemas.microsoft.com/office/spreadsheetml/2010/11/main" uri="{B97F6D7D-B522-45F9-BDA1-12C45D357490}">
          <x15:cacheHierarchy aggregatedColumn="104"/>
        </ext>
      </extLst>
    </cacheHierarchy>
    <cacheHierarchy uniqueName="[Measures].[Sum of August-2021]" caption="Sum of August-2021" measure="1" displayFolder="" measureGroup="CPI_Data" count="0" hidden="1">
      <extLst>
        <ext xmlns:x15="http://schemas.microsoft.com/office/spreadsheetml/2010/11/main" uri="{B97F6D7D-B522-45F9-BDA1-12C45D357490}">
          <x15:cacheHierarchy aggregatedColumn="105"/>
        </ext>
      </extLst>
    </cacheHierarchy>
    <cacheHierarchy uniqueName="[Measures].[Sum of September-2021]" caption="Sum of September-2021" measure="1" displayFolder="" measureGroup="CPI_Data" count="0" hidden="1">
      <extLst>
        <ext xmlns:x15="http://schemas.microsoft.com/office/spreadsheetml/2010/11/main" uri="{B97F6D7D-B522-45F9-BDA1-12C45D357490}">
          <x15:cacheHierarchy aggregatedColumn="106"/>
        </ext>
      </extLst>
    </cacheHierarchy>
    <cacheHierarchy uniqueName="[Measures].[Sum of October-2021]" caption="Sum of October-2021" measure="1" displayFolder="" measureGroup="CPI_Data" count="0" hidden="1">
      <extLst>
        <ext xmlns:x15="http://schemas.microsoft.com/office/spreadsheetml/2010/11/main" uri="{B97F6D7D-B522-45F9-BDA1-12C45D357490}">
          <x15:cacheHierarchy aggregatedColumn="107"/>
        </ext>
      </extLst>
    </cacheHierarchy>
    <cacheHierarchy uniqueName="[Measures].[Sum of November-2021]" caption="Sum of November-2021" measure="1" displayFolder="" measureGroup="CPI_Data" count="0" hidden="1">
      <extLst>
        <ext xmlns:x15="http://schemas.microsoft.com/office/spreadsheetml/2010/11/main" uri="{B97F6D7D-B522-45F9-BDA1-12C45D357490}">
          <x15:cacheHierarchy aggregatedColumn="108"/>
        </ext>
      </extLst>
    </cacheHierarchy>
    <cacheHierarchy uniqueName="[Measures].[Sum of December-2021]" caption="Sum of December-2021" measure="1" displayFolder="" measureGroup="CPI_Data" count="0" hidden="1">
      <extLst>
        <ext xmlns:x15="http://schemas.microsoft.com/office/spreadsheetml/2010/11/main" uri="{B97F6D7D-B522-45F9-BDA1-12C45D357490}">
          <x15:cacheHierarchy aggregatedColumn="109"/>
        </ext>
      </extLst>
    </cacheHierarchy>
    <cacheHierarchy uniqueName="[Measures].[Sum of January-2022]" caption="Sum of January-2022" measure="1" displayFolder="" measureGroup="CPI_Data" count="0" hidden="1">
      <extLst>
        <ext xmlns:x15="http://schemas.microsoft.com/office/spreadsheetml/2010/11/main" uri="{B97F6D7D-B522-45F9-BDA1-12C45D357490}">
          <x15:cacheHierarchy aggregatedColumn="110"/>
        </ext>
      </extLst>
    </cacheHierarchy>
    <cacheHierarchy uniqueName="[Measures].[Sum of February-2022]" caption="Sum of February-2022" measure="1" displayFolder="" measureGroup="CPI_Data" count="0" hidden="1">
      <extLst>
        <ext xmlns:x15="http://schemas.microsoft.com/office/spreadsheetml/2010/11/main" uri="{B97F6D7D-B522-45F9-BDA1-12C45D357490}">
          <x15:cacheHierarchy aggregatedColumn="111"/>
        </ext>
      </extLst>
    </cacheHierarchy>
    <cacheHierarchy uniqueName="[Measures].[Sum of March-2022]" caption="Sum of March-2022" measure="1" displayFolder="" measureGroup="CPI_Data" count="0" hidden="1">
      <extLst>
        <ext xmlns:x15="http://schemas.microsoft.com/office/spreadsheetml/2010/11/main" uri="{B97F6D7D-B522-45F9-BDA1-12C45D357490}">
          <x15:cacheHierarchy aggregatedColumn="112"/>
        </ext>
      </extLst>
    </cacheHierarchy>
    <cacheHierarchy uniqueName="[Measures].[Count of Category]" caption="Count of Category" measure="1" displayFolder="" measureGroup="CPI_Data" count="0" hidden="1">
      <extLst>
        <ext xmlns:x15="http://schemas.microsoft.com/office/spreadsheetml/2010/11/main" uri="{B97F6D7D-B522-45F9-BDA1-12C45D357490}">
          <x15:cacheHierarchy aggregatedColumn="2"/>
        </ext>
      </extLst>
    </cacheHierarchy>
  </cacheHierarchies>
  <kpis count="0"/>
  <dimensions count="2">
    <dimension name="CPI_Data" uniqueName="[CPI_Data]" caption="CPI_Data"/>
    <dimension measure="1" name="Measures" uniqueName="[Measures]" caption="Measures"/>
  </dimensions>
  <measureGroups count="1">
    <measureGroup name="CPI_Data" caption="CPI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6.99548287037" backgroundQuery="1" createdVersion="6" refreshedVersion="6" minRefreshableVersion="3" recordCount="0" supportSubquery="1" supportAdvancedDrill="1" xr:uid="{59DA50C1-4982-45E0-A608-EB154816286F}">
  <cacheSource type="external" connectionId="1"/>
  <cacheFields count="28">
    <cacheField name="[Measures].[Sum of April-2021]" caption="Sum of April-2021" numFmtId="0" hierarchy="151" level="32767"/>
    <cacheField name="[Measures].[Sum of May-2021]" caption="Sum of May-2021" numFmtId="0" hierarchy="150" level="32767"/>
    <cacheField name="[Measures].[Sum of June-2021]" caption="Sum of June-2021" numFmtId="0" hierarchy="152" level="32767"/>
    <cacheField name="[Measures].[Sum of July-2021]" caption="Sum of July-2021" numFmtId="0" hierarchy="153" level="32767"/>
    <cacheField name="[Measures].[Sum of August-2021]" caption="Sum of August-2021" numFmtId="0" hierarchy="154" level="32767"/>
    <cacheField name="[Measures].[Sum of September-2021]" caption="Sum of September-2021" numFmtId="0" hierarchy="155" level="32767"/>
    <cacheField name="[Measures].[Sum of October-2021]" caption="Sum of October-2021" numFmtId="0" hierarchy="156" level="32767"/>
    <cacheField name="[Measures].[Sum of November-2021]" caption="Sum of November-2021" numFmtId="0" hierarchy="157" level="32767"/>
    <cacheField name="[Measures].[Sum of December-2021]" caption="Sum of December-2021" numFmtId="0" hierarchy="158" level="32767"/>
    <cacheField name="[Measures].[Sum of January-2022]" caption="Sum of January-2022" numFmtId="0" hierarchy="159" level="32767"/>
    <cacheField name="[Measures].[Sum of February-2022]" caption="Sum of February-2022" numFmtId="0" hierarchy="160" level="32767"/>
    <cacheField name="[Measures].[Sum of March-2022]" caption="Sum of March-2022" numFmtId="0" hierarchy="161" level="32767"/>
    <cacheField name="[Measures].[Sum of April-2022]" caption="Sum of April-2022" numFmtId="0" hierarchy="134" level="32767"/>
    <cacheField name="[Measures].[Sum of May-2022]" caption="Sum of May-2022" numFmtId="0" hierarchy="135" level="32767"/>
    <cacheField name="[Measures].[Sum of June-2022]" caption="Sum of June-2022" numFmtId="0" hierarchy="136" level="32767"/>
    <cacheField name="[Measures].[Sum of July-2022]" caption="Sum of July-2022" numFmtId="0" hierarchy="137" level="32767"/>
    <cacheField name="[Measures].[Sum of August-2022]" caption="Sum of August-2022" numFmtId="0" hierarchy="138" level="32767"/>
    <cacheField name="[Measures].[Sum of September-2022]" caption="Sum of September-2022" numFmtId="0" hierarchy="139" level="32767"/>
    <cacheField name="[Measures].[Sum of October-2022]" caption="Sum of October-2022" numFmtId="0" hierarchy="140" level="32767"/>
    <cacheField name="[Measures].[Sum of November-2022]" caption="Sum of November-2022" numFmtId="0" hierarchy="141" level="32767"/>
    <cacheField name="[Measures].[Sum of December-2022]" caption="Sum of December-2022" numFmtId="0" hierarchy="142" level="32767"/>
    <cacheField name="[Measures].[Sum of January-2023]" caption="Sum of January-2023" numFmtId="0" hierarchy="143" level="32767"/>
    <cacheField name="[Measures].[Sum of February-2023]" caption="Sum of February-2023" numFmtId="0" hierarchy="144" level="32767"/>
    <cacheField name="[Measures].[Sum of March-2023]" caption="Sum of March-2023" numFmtId="0" hierarchy="145" level="32767"/>
    <cacheField name="[Measures].[Sum of April-2023]" caption="Sum of April-2023" numFmtId="0" hierarchy="146" level="32767"/>
    <cacheField name="[Measures].[Sum of May-2023]" caption="Sum of May-2023" numFmtId="0" hierarchy="129" level="32767"/>
    <cacheField name="[CPI_Data].[Sector].[Sector]" caption="Sector" numFmtId="0" level="1">
      <sharedItems containsSemiMixedTypes="0" containsNonDate="0" containsString="0"/>
    </cacheField>
    <cacheField name="[CPI_Data].[Category].[Category]" caption="Category" numFmtId="0" hierarchy="2" level="1">
      <sharedItems count="11">
        <s v="Apparel"/>
        <s v="Education and Entertinemnet"/>
        <s v="Food"/>
        <s v="General index"/>
        <s v="Housing"/>
        <s v="Medicare"/>
        <s v="Miscellaneous"/>
        <s v="Non-alcoholic beverages"/>
        <s v="other Good &amp; Services"/>
        <s v="Transport and communication"/>
        <s v="Crude Oil FOB Price" u="1"/>
      </sharedItems>
    </cacheField>
  </cacheFields>
  <cacheHierarchies count="163">
    <cacheHierarchy uniqueName="[CPI_Data].[Sector]" caption="Sector" attribute="1" defaultMemberUniqueName="[CPI_Data].[Sector].[All]" allUniqueName="[CPI_Data].[Sector].[All]" dimensionUniqueName="[CPI_Data]" displayFolder="" count="2" memberValueDatatype="130" unbalanced="0">
      <fieldsUsage count="2">
        <fieldUsage x="-1"/>
        <fieldUsage x="26"/>
      </fieldsUsage>
    </cacheHierarchy>
    <cacheHierarchy uniqueName="[CPI_Data].[Sub-Category]" caption="Sub-Category" attribute="1" defaultMemberUniqueName="[CPI_Data].[Sub-Category].[All]" allUniqueName="[CPI_Data].[Sub-Category].[All]" dimensionUniqueName="[CPI_Data]" displayFolder="" count="0" memberValueDatatype="130" unbalanced="0"/>
    <cacheHierarchy uniqueName="[CPI_Data].[Category]" caption="Category" attribute="1" defaultMemberUniqueName="[CPI_Data].[Category].[All]" allUniqueName="[CPI_Data].[Category].[All]" dimensionUniqueName="[CPI_Data]" displayFolder="" count="2" memberValueDatatype="130" unbalanced="0">
      <fieldsUsage count="2">
        <fieldUsage x="-1"/>
        <fieldUsage x="27"/>
      </fieldsUsage>
    </cacheHierarchy>
    <cacheHierarchy uniqueName="[CPI_Data].[January-2013]" caption="January-2013" attribute="1" defaultMemberUniqueName="[CPI_Data].[January-2013].[All]" allUniqueName="[CPI_Data].[January-2013].[All]" dimensionUniqueName="[CPI_Data]" displayFolder="" count="0" memberValueDatatype="5" unbalanced="0"/>
    <cacheHierarchy uniqueName="[CPI_Data].[February-2013]" caption="February-2013" attribute="1" defaultMemberUniqueName="[CPI_Data].[February-2013].[All]" allUniqueName="[CPI_Data].[February-2013].[All]" dimensionUniqueName="[CPI_Data]" displayFolder="" count="0" memberValueDatatype="5" unbalanced="0"/>
    <cacheHierarchy uniqueName="[CPI_Data].[March-2013]" caption="March-2013" attribute="1" defaultMemberUniqueName="[CPI_Data].[March-2013].[All]" allUniqueName="[CPI_Data].[March-2013].[All]" dimensionUniqueName="[CPI_Data]" displayFolder="" count="0" memberValueDatatype="5" unbalanced="0"/>
    <cacheHierarchy uniqueName="[CPI_Data].[April-2013]" caption="April-2013" attribute="1" defaultMemberUniqueName="[CPI_Data].[April-2013].[All]" allUniqueName="[CPI_Data].[April-2013].[All]" dimensionUniqueName="[CPI_Data]" displayFolder="" count="0" memberValueDatatype="5" unbalanced="0"/>
    <cacheHierarchy uniqueName="[CPI_Data].[May-2013]" caption="May-2013" attribute="1" defaultMemberUniqueName="[CPI_Data].[May-2013].[All]" allUniqueName="[CPI_Data].[May-2013].[All]" dimensionUniqueName="[CPI_Data]" displayFolder="" count="0" memberValueDatatype="5" unbalanced="0"/>
    <cacheHierarchy uniqueName="[CPI_Data].[June-2013]" caption="June-2013" attribute="1" defaultMemberUniqueName="[CPI_Data].[June-2013].[All]" allUniqueName="[CPI_Data].[June-2013].[All]" dimensionUniqueName="[CPI_Data]" displayFolder="" count="0" memberValueDatatype="5" unbalanced="0"/>
    <cacheHierarchy uniqueName="[CPI_Data].[July-2013]" caption="July-2013" attribute="1" defaultMemberUniqueName="[CPI_Data].[July-2013].[All]" allUniqueName="[CPI_Data].[July-2013].[All]" dimensionUniqueName="[CPI_Data]" displayFolder="" count="0" memberValueDatatype="5" unbalanced="0"/>
    <cacheHierarchy uniqueName="[CPI_Data].[August-2013]" caption="August-2013" attribute="1" defaultMemberUniqueName="[CPI_Data].[August-2013].[All]" allUniqueName="[CPI_Data].[August-2013].[All]" dimensionUniqueName="[CPI_Data]" displayFolder="" count="0" memberValueDatatype="5" unbalanced="0"/>
    <cacheHierarchy uniqueName="[CPI_Data].[September-2013]" caption="September-2013" attribute="1" defaultMemberUniqueName="[CPI_Data].[September-2013].[All]" allUniqueName="[CPI_Data].[September-2013].[All]" dimensionUniqueName="[CPI_Data]" displayFolder="" count="0" memberValueDatatype="5" unbalanced="0"/>
    <cacheHierarchy uniqueName="[CPI_Data].[October-2013]" caption="October-2013" attribute="1" defaultMemberUniqueName="[CPI_Data].[October-2013].[All]" allUniqueName="[CPI_Data].[October-2013].[All]" dimensionUniqueName="[CPI_Data]" displayFolder="" count="0" memberValueDatatype="5" unbalanced="0"/>
    <cacheHierarchy uniqueName="[CPI_Data].[November -2013]" caption="November -2013" attribute="1" defaultMemberUniqueName="[CPI_Data].[November -2013].[All]" allUniqueName="[CPI_Data].[November -2013].[All]" dimensionUniqueName="[CPI_Data]" displayFolder="" count="0" memberValueDatatype="5" unbalanced="0"/>
    <cacheHierarchy uniqueName="[CPI_Data].[December-2013]" caption="December-2013" attribute="1" defaultMemberUniqueName="[CPI_Data].[December-2013].[All]" allUniqueName="[CPI_Data].[December-2013].[All]" dimensionUniqueName="[CPI_Data]" displayFolder="" count="0" memberValueDatatype="5" unbalanced="0"/>
    <cacheHierarchy uniqueName="[CPI_Data].[January-2014]" caption="January-2014" attribute="1" defaultMemberUniqueName="[CPI_Data].[January-2014].[All]" allUniqueName="[CPI_Data].[January-2014].[All]" dimensionUniqueName="[CPI_Data]" displayFolder="" count="0" memberValueDatatype="5" unbalanced="0"/>
    <cacheHierarchy uniqueName="[CPI_Data].[February-2014]" caption="February-2014" attribute="1" defaultMemberUniqueName="[CPI_Data].[February-2014].[All]" allUniqueName="[CPI_Data].[February-2014].[All]" dimensionUniqueName="[CPI_Data]" displayFolder="" count="0" memberValueDatatype="5" unbalanced="0"/>
    <cacheHierarchy uniqueName="[CPI_Data].[March-2014]" caption="March-2014" attribute="1" defaultMemberUniqueName="[CPI_Data].[March-2014].[All]" allUniqueName="[CPI_Data].[March-2014].[All]" dimensionUniqueName="[CPI_Data]" displayFolder="" count="0" memberValueDatatype="5" unbalanced="0"/>
    <cacheHierarchy uniqueName="[CPI_Data].[April-2014]" caption="April-2014" attribute="1" defaultMemberUniqueName="[CPI_Data].[April-2014].[All]" allUniqueName="[CPI_Data].[April-2014].[All]" dimensionUniqueName="[CPI_Data]" displayFolder="" count="0" memberValueDatatype="5" unbalanced="0"/>
    <cacheHierarchy uniqueName="[CPI_Data].[May-2014]" caption="May-2014" attribute="1" defaultMemberUniqueName="[CPI_Data].[May-2014].[All]" allUniqueName="[CPI_Data].[May-2014].[All]" dimensionUniqueName="[CPI_Data]" displayFolder="" count="0" memberValueDatatype="5" unbalanced="0"/>
    <cacheHierarchy uniqueName="[CPI_Data].[June-2014]" caption="June-2014" attribute="1" defaultMemberUniqueName="[CPI_Data].[June-2014].[All]" allUniqueName="[CPI_Data].[June-2014].[All]" dimensionUniqueName="[CPI_Data]" displayFolder="" count="0" memberValueDatatype="5" unbalanced="0"/>
    <cacheHierarchy uniqueName="[CPI_Data].[July-2014]" caption="July-2014" attribute="1" defaultMemberUniqueName="[CPI_Data].[July-2014].[All]" allUniqueName="[CPI_Data].[July-2014].[All]" dimensionUniqueName="[CPI_Data]" displayFolder="" count="0" memberValueDatatype="5" unbalanced="0"/>
    <cacheHierarchy uniqueName="[CPI_Data].[August-2014]" caption="August-2014" attribute="1" defaultMemberUniqueName="[CPI_Data].[August-2014].[All]" allUniqueName="[CPI_Data].[August-2014].[All]" dimensionUniqueName="[CPI_Data]" displayFolder="" count="0" memberValueDatatype="5" unbalanced="0"/>
    <cacheHierarchy uniqueName="[CPI_Data].[September-2014]" caption="September-2014" attribute="1" defaultMemberUniqueName="[CPI_Data].[September-2014].[All]" allUniqueName="[CPI_Data].[September-2014].[All]" dimensionUniqueName="[CPI_Data]" displayFolder="" count="0" memberValueDatatype="5" unbalanced="0"/>
    <cacheHierarchy uniqueName="[CPI_Data].[October-2014]" caption="October-2014" attribute="1" defaultMemberUniqueName="[CPI_Data].[October-2014].[All]" allUniqueName="[CPI_Data].[October-2014].[All]" dimensionUniqueName="[CPI_Data]" displayFolder="" count="0" memberValueDatatype="5" unbalanced="0"/>
    <cacheHierarchy uniqueName="[CPI_Data].[November-2014]" caption="November-2014" attribute="1" defaultMemberUniqueName="[CPI_Data].[November-2014].[All]" allUniqueName="[CPI_Data].[November-2014].[All]" dimensionUniqueName="[CPI_Data]" displayFolder="" count="0" memberValueDatatype="5" unbalanced="0"/>
    <cacheHierarchy uniqueName="[CPI_Data].[December-2014]" caption="December-2014" attribute="1" defaultMemberUniqueName="[CPI_Data].[December-2014].[All]" allUniqueName="[CPI_Data].[December-2014].[All]" dimensionUniqueName="[CPI_Data]" displayFolder="" count="0" memberValueDatatype="5" unbalanced="0"/>
    <cacheHierarchy uniqueName="[CPI_Data].[January-2015]" caption="January-2015" attribute="1" defaultMemberUniqueName="[CPI_Data].[January-2015].[All]" allUniqueName="[CPI_Data].[January-2015].[All]" dimensionUniqueName="[CPI_Data]" displayFolder="" count="0" memberValueDatatype="5" unbalanced="0"/>
    <cacheHierarchy uniqueName="[CPI_Data].[February-2015]" caption="February-2015" attribute="1" defaultMemberUniqueName="[CPI_Data].[February-2015].[All]" allUniqueName="[CPI_Data].[February-2015].[All]" dimensionUniqueName="[CPI_Data]" displayFolder="" count="0" memberValueDatatype="5" unbalanced="0"/>
    <cacheHierarchy uniqueName="[CPI_Data].[March-2015]" caption="March-2015" attribute="1" defaultMemberUniqueName="[CPI_Data].[March-2015].[All]" allUniqueName="[CPI_Data].[March-2015].[All]" dimensionUniqueName="[CPI_Data]" displayFolder="" count="0" memberValueDatatype="5" unbalanced="0"/>
    <cacheHierarchy uniqueName="[CPI_Data].[April-2015]" caption="April-2015" attribute="1" defaultMemberUniqueName="[CPI_Data].[April-2015].[All]" allUniqueName="[CPI_Data].[April-2015].[All]" dimensionUniqueName="[CPI_Data]" displayFolder="" count="0" memberValueDatatype="5" unbalanced="0"/>
    <cacheHierarchy uniqueName="[CPI_Data].[May-2015]" caption="May-2015" attribute="1" defaultMemberUniqueName="[CPI_Data].[May-2015].[All]" allUniqueName="[CPI_Data].[May-2015].[All]" dimensionUniqueName="[CPI_Data]" displayFolder="" count="0" memberValueDatatype="5" unbalanced="0"/>
    <cacheHierarchy uniqueName="[CPI_Data].[June-2015]" caption="June-2015" attribute="1" defaultMemberUniqueName="[CPI_Data].[June-2015].[All]" allUniqueName="[CPI_Data].[June-2015].[All]" dimensionUniqueName="[CPI_Data]" displayFolder="" count="0" memberValueDatatype="5" unbalanced="0"/>
    <cacheHierarchy uniqueName="[CPI_Data].[July-2015]" caption="July-2015" attribute="1" defaultMemberUniqueName="[CPI_Data].[July-2015].[All]" allUniqueName="[CPI_Data].[July-2015].[All]" dimensionUniqueName="[CPI_Data]" displayFolder="" count="0" memberValueDatatype="5" unbalanced="0"/>
    <cacheHierarchy uniqueName="[CPI_Data].[August-2015]" caption="August-2015" attribute="1" defaultMemberUniqueName="[CPI_Data].[August-2015].[All]" allUniqueName="[CPI_Data].[August-2015].[All]" dimensionUniqueName="[CPI_Data]" displayFolder="" count="0" memberValueDatatype="5" unbalanced="0"/>
    <cacheHierarchy uniqueName="[CPI_Data].[September-2015]" caption="September-2015" attribute="1" defaultMemberUniqueName="[CPI_Data].[September-2015].[All]" allUniqueName="[CPI_Data].[September-2015].[All]" dimensionUniqueName="[CPI_Data]" displayFolder="" count="0" memberValueDatatype="5" unbalanced="0"/>
    <cacheHierarchy uniqueName="[CPI_Data].[October-2015]" caption="October-2015" attribute="1" defaultMemberUniqueName="[CPI_Data].[October-2015].[All]" allUniqueName="[CPI_Data].[October-2015].[All]" dimensionUniqueName="[CPI_Data]" displayFolder="" count="0" memberValueDatatype="5" unbalanced="0"/>
    <cacheHierarchy uniqueName="[CPI_Data].[November-2015]" caption="November-2015" attribute="1" defaultMemberUniqueName="[CPI_Data].[November-2015].[All]" allUniqueName="[CPI_Data].[November-2015].[All]" dimensionUniqueName="[CPI_Data]" displayFolder="" count="0" memberValueDatatype="5" unbalanced="0"/>
    <cacheHierarchy uniqueName="[CPI_Data].[December-2015]" caption="December-2015" attribute="1" defaultMemberUniqueName="[CPI_Data].[December-2015].[All]" allUniqueName="[CPI_Data].[December-2015].[All]" dimensionUniqueName="[CPI_Data]" displayFolder="" count="0" memberValueDatatype="5" unbalanced="0"/>
    <cacheHierarchy uniqueName="[CPI_Data].[January-2016]" caption="January-2016" attribute="1" defaultMemberUniqueName="[CPI_Data].[January-2016].[All]" allUniqueName="[CPI_Data].[January-2016].[All]" dimensionUniqueName="[CPI_Data]" displayFolder="" count="0" memberValueDatatype="5" unbalanced="0"/>
    <cacheHierarchy uniqueName="[CPI_Data].[February-2016]" caption="February-2016" attribute="1" defaultMemberUniqueName="[CPI_Data].[February-2016].[All]" allUniqueName="[CPI_Data].[February-2016].[All]" dimensionUniqueName="[CPI_Data]" displayFolder="" count="0" memberValueDatatype="5" unbalanced="0"/>
    <cacheHierarchy uniqueName="[CPI_Data].[March-2016]" caption="March-2016" attribute="1" defaultMemberUniqueName="[CPI_Data].[March-2016].[All]" allUniqueName="[CPI_Data].[March-2016].[All]" dimensionUniqueName="[CPI_Data]" displayFolder="" count="0" memberValueDatatype="5" unbalanced="0"/>
    <cacheHierarchy uniqueName="[CPI_Data].[April-2016]" caption="April-2016" attribute="1" defaultMemberUniqueName="[CPI_Data].[April-2016].[All]" allUniqueName="[CPI_Data].[April-2016].[All]" dimensionUniqueName="[CPI_Data]" displayFolder="" count="0" memberValueDatatype="5" unbalanced="0"/>
    <cacheHierarchy uniqueName="[CPI_Data].[May-2016]" caption="May-2016" attribute="1" defaultMemberUniqueName="[CPI_Data].[May-2016].[All]" allUniqueName="[CPI_Data].[May-2016].[All]" dimensionUniqueName="[CPI_Data]" displayFolder="" count="0" memberValueDatatype="5" unbalanced="0"/>
    <cacheHierarchy uniqueName="[CPI_Data].[June-2016]" caption="June-2016" attribute="1" defaultMemberUniqueName="[CPI_Data].[June-2016].[All]" allUniqueName="[CPI_Data].[June-2016].[All]" dimensionUniqueName="[CPI_Data]" displayFolder="" count="0" memberValueDatatype="5" unbalanced="0"/>
    <cacheHierarchy uniqueName="[CPI_Data].[July-2016]" caption="July-2016" attribute="1" defaultMemberUniqueName="[CPI_Data].[July-2016].[All]" allUniqueName="[CPI_Data].[July-2016].[All]" dimensionUniqueName="[CPI_Data]" displayFolder="" count="0" memberValueDatatype="5" unbalanced="0"/>
    <cacheHierarchy uniqueName="[CPI_Data].[August-2016]" caption="August-2016" attribute="1" defaultMemberUniqueName="[CPI_Data].[August-2016].[All]" allUniqueName="[CPI_Data].[August-2016].[All]" dimensionUniqueName="[CPI_Data]" displayFolder="" count="0" memberValueDatatype="5" unbalanced="0"/>
    <cacheHierarchy uniqueName="[CPI_Data].[September-2016]" caption="September-2016" attribute="1" defaultMemberUniqueName="[CPI_Data].[September-2016].[All]" allUniqueName="[CPI_Data].[September-2016].[All]" dimensionUniqueName="[CPI_Data]" displayFolder="" count="0" memberValueDatatype="5" unbalanced="0"/>
    <cacheHierarchy uniqueName="[CPI_Data].[October-2016]" caption="October-2016" attribute="1" defaultMemberUniqueName="[CPI_Data].[October-2016].[All]" allUniqueName="[CPI_Data].[October-2016].[All]" dimensionUniqueName="[CPI_Data]" displayFolder="" count="0" memberValueDatatype="5" unbalanced="0"/>
    <cacheHierarchy uniqueName="[CPI_Data].[November-2016]" caption="November-2016" attribute="1" defaultMemberUniqueName="[CPI_Data].[November-2016].[All]" allUniqueName="[CPI_Data].[November-2016].[All]" dimensionUniqueName="[CPI_Data]" displayFolder="" count="0" memberValueDatatype="5" unbalanced="0"/>
    <cacheHierarchy uniqueName="[CPI_Data].[December-2016]" caption="December-2016" attribute="1" defaultMemberUniqueName="[CPI_Data].[December-2016].[All]" allUniqueName="[CPI_Data].[December-2016].[All]" dimensionUniqueName="[CPI_Data]" displayFolder="" count="0" memberValueDatatype="5" unbalanced="0"/>
    <cacheHierarchy uniqueName="[CPI_Data].[January-2017]" caption="January-2017" attribute="1" defaultMemberUniqueName="[CPI_Data].[January-2017].[All]" allUniqueName="[CPI_Data].[January-2017].[All]" dimensionUniqueName="[CPI_Data]" displayFolder="" count="0" memberValueDatatype="5" unbalanced="0"/>
    <cacheHierarchy uniqueName="[CPI_Data].[01/02/2017]" caption="01/02/2017" attribute="1" defaultMemberUniqueName="[CPI_Data].[01/02/2017].[All]" allUniqueName="[CPI_Data].[01/02/2017].[All]" dimensionUniqueName="[CPI_Data]" displayFolder="" count="0" memberValueDatatype="5" unbalanced="0"/>
    <cacheHierarchy uniqueName="[CPI_Data].[01/03/2017]" caption="01/03/2017" attribute="1" defaultMemberUniqueName="[CPI_Data].[01/03/2017].[All]" allUniqueName="[CPI_Data].[01/03/2017].[All]" dimensionUniqueName="[CPI_Data]" displayFolder="" count="0" memberValueDatatype="5" unbalanced="0"/>
    <cacheHierarchy uniqueName="[CPI_Data].[April-2017]" caption="April-2017" attribute="1" defaultMemberUniqueName="[CPI_Data].[April-2017].[All]" allUniqueName="[CPI_Data].[April-2017].[All]" dimensionUniqueName="[CPI_Data]" displayFolder="" count="0" memberValueDatatype="5" unbalanced="0"/>
    <cacheHierarchy uniqueName="[CPI_Data].[May-2017]" caption="May-2017" attribute="1" defaultMemberUniqueName="[CPI_Data].[May-2017].[All]" allUniqueName="[CPI_Data].[May-2017].[All]" dimensionUniqueName="[CPI_Data]" displayFolder="" count="0" memberValueDatatype="5" unbalanced="0"/>
    <cacheHierarchy uniqueName="[CPI_Data].[June-2017]" caption="June-2017" attribute="1" defaultMemberUniqueName="[CPI_Data].[June-2017].[All]" allUniqueName="[CPI_Data].[June-2017].[All]" dimensionUniqueName="[CPI_Data]" displayFolder="" count="0" memberValueDatatype="5" unbalanced="0"/>
    <cacheHierarchy uniqueName="[CPI_Data].[July-2017]" caption="July-2017" attribute="1" defaultMemberUniqueName="[CPI_Data].[July-2017].[All]" allUniqueName="[CPI_Data].[July-2017].[All]" dimensionUniqueName="[CPI_Data]" displayFolder="" count="0" memberValueDatatype="5" unbalanced="0"/>
    <cacheHierarchy uniqueName="[CPI_Data].[August-2017]" caption="August-2017" attribute="1" defaultMemberUniqueName="[CPI_Data].[August-2017].[All]" allUniqueName="[CPI_Data].[August-2017].[All]" dimensionUniqueName="[CPI_Data]" displayFolder="" count="0" memberValueDatatype="5" unbalanced="0"/>
    <cacheHierarchy uniqueName="[CPI_Data].[September-2017]" caption="September-2017" attribute="1" defaultMemberUniqueName="[CPI_Data].[September-2017].[All]" allUniqueName="[CPI_Data].[September-2017].[All]" dimensionUniqueName="[CPI_Data]" displayFolder="" count="0" memberValueDatatype="5" unbalanced="0"/>
    <cacheHierarchy uniqueName="[CPI_Data].[October-2017]" caption="October-2017" attribute="1" defaultMemberUniqueName="[CPI_Data].[October-2017].[All]" allUniqueName="[CPI_Data].[October-2017].[All]" dimensionUniqueName="[CPI_Data]" displayFolder="" count="0" memberValueDatatype="5" unbalanced="0"/>
    <cacheHierarchy uniqueName="[CPI_Data].[November-2017]" caption="November-2017" attribute="1" defaultMemberUniqueName="[CPI_Data].[November-2017].[All]" allUniqueName="[CPI_Data].[November-2017].[All]" dimensionUniqueName="[CPI_Data]" displayFolder="" count="0" memberValueDatatype="5" unbalanced="0"/>
    <cacheHierarchy uniqueName="[CPI_Data].[December-2017]" caption="December-2017" attribute="1" defaultMemberUniqueName="[CPI_Data].[December-2017].[All]" allUniqueName="[CPI_Data].[December-2017].[All]" dimensionUniqueName="[CPI_Data]" displayFolder="" count="0" memberValueDatatype="5" unbalanced="0"/>
    <cacheHierarchy uniqueName="[CPI_Data].[January-2018]" caption="January-2018" attribute="1" defaultMemberUniqueName="[CPI_Data].[January-2018].[All]" allUniqueName="[CPI_Data].[January-2018].[All]" dimensionUniqueName="[CPI_Data]" displayFolder="" count="0" memberValueDatatype="5" unbalanced="0"/>
    <cacheHierarchy uniqueName="[CPI_Data].[February-2018]" caption="February-2018" attribute="1" defaultMemberUniqueName="[CPI_Data].[February-2018].[All]" allUniqueName="[CPI_Data].[February-2018].[All]" dimensionUniqueName="[CPI_Data]" displayFolder="" count="0" memberValueDatatype="5" unbalanced="0"/>
    <cacheHierarchy uniqueName="[CPI_Data].[March-2018]" caption="March-2018" attribute="1" defaultMemberUniqueName="[CPI_Data].[March-2018].[All]" allUniqueName="[CPI_Data].[March-2018].[All]" dimensionUniqueName="[CPI_Data]" displayFolder="" count="0" memberValueDatatype="5" unbalanced="0"/>
    <cacheHierarchy uniqueName="[CPI_Data].[April-2018]" caption="April-2018" attribute="1" defaultMemberUniqueName="[CPI_Data].[April-2018].[All]" allUniqueName="[CPI_Data].[April-2018].[All]" dimensionUniqueName="[CPI_Data]" displayFolder="" count="0" memberValueDatatype="5" unbalanced="0"/>
    <cacheHierarchy uniqueName="[CPI_Data].[May-2018]" caption="May-2018" attribute="1" defaultMemberUniqueName="[CPI_Data].[May-2018].[All]" allUniqueName="[CPI_Data].[May-2018].[All]" dimensionUniqueName="[CPI_Data]" displayFolder="" count="0" memberValueDatatype="5" unbalanced="0"/>
    <cacheHierarchy uniqueName="[CPI_Data].[June-2018]" caption="June-2018" attribute="1" defaultMemberUniqueName="[CPI_Data].[June-2018].[All]" allUniqueName="[CPI_Data].[June-2018].[All]" dimensionUniqueName="[CPI_Data]" displayFolder="" count="0" memberValueDatatype="5" unbalanced="0"/>
    <cacheHierarchy uniqueName="[CPI_Data].[July-2018]" caption="July-2018" attribute="1" defaultMemberUniqueName="[CPI_Data].[July-2018].[All]" allUniqueName="[CPI_Data].[July-2018].[All]" dimensionUniqueName="[CPI_Data]" displayFolder="" count="0" memberValueDatatype="5" unbalanced="0"/>
    <cacheHierarchy uniqueName="[CPI_Data].[August-2018]" caption="August-2018" attribute="1" defaultMemberUniqueName="[CPI_Data].[August-2018].[All]" allUniqueName="[CPI_Data].[August-2018].[All]" dimensionUniqueName="[CPI_Data]" displayFolder="" count="0" memberValueDatatype="5" unbalanced="0"/>
    <cacheHierarchy uniqueName="[CPI_Data].[September-2018]" caption="September-2018" attribute="1" defaultMemberUniqueName="[CPI_Data].[September-2018].[All]" allUniqueName="[CPI_Data].[September-2018].[All]" dimensionUniqueName="[CPI_Data]" displayFolder="" count="0" memberValueDatatype="5" unbalanced="0"/>
    <cacheHierarchy uniqueName="[CPI_Data].[October-2018]" caption="October-2018" attribute="1" defaultMemberUniqueName="[CPI_Data].[October-2018].[All]" allUniqueName="[CPI_Data].[October-2018].[All]" dimensionUniqueName="[CPI_Data]" displayFolder="" count="0" memberValueDatatype="5" unbalanced="0"/>
    <cacheHierarchy uniqueName="[CPI_Data].[November-2018]" caption="November-2018" attribute="1" defaultMemberUniqueName="[CPI_Data].[November-2018].[All]" allUniqueName="[CPI_Data].[November-2018].[All]" dimensionUniqueName="[CPI_Data]" displayFolder="" count="0" memberValueDatatype="5" unbalanced="0"/>
    <cacheHierarchy uniqueName="[CPI_Data].[December-2018]" caption="December-2018" attribute="1" defaultMemberUniqueName="[CPI_Data].[December-2018].[All]" allUniqueName="[CPI_Data].[December-2018].[All]" dimensionUniqueName="[CPI_Data]" displayFolder="" count="0" memberValueDatatype="5" unbalanced="0"/>
    <cacheHierarchy uniqueName="[CPI_Data].[January-2019]" caption="January-2019" attribute="1" defaultMemberUniqueName="[CPI_Data].[January-2019].[All]" allUniqueName="[CPI_Data].[January-2019].[All]" dimensionUniqueName="[CPI_Data]" displayFolder="" count="0" memberValueDatatype="5" unbalanced="0"/>
    <cacheHierarchy uniqueName="[CPI_Data].[February-2019]" caption="February-2019" attribute="1" defaultMemberUniqueName="[CPI_Data].[February-2019].[All]" allUniqueName="[CPI_Data].[February-2019].[All]" dimensionUniqueName="[CPI_Data]" displayFolder="" count="0" memberValueDatatype="5" unbalanced="0"/>
    <cacheHierarchy uniqueName="[CPI_Data].[March-2019]" caption="March-2019" attribute="1" defaultMemberUniqueName="[CPI_Data].[March-2019].[All]" allUniqueName="[CPI_Data].[March-2019].[All]" dimensionUniqueName="[CPI_Data]" displayFolder="" count="0" memberValueDatatype="5" unbalanced="0"/>
    <cacheHierarchy uniqueName="[CPI_Data].[May-2019]" caption="May-2019" attribute="1" defaultMemberUniqueName="[CPI_Data].[May-2019].[All]" allUniqueName="[CPI_Data].[May-2019].[All]" dimensionUniqueName="[CPI_Data]" displayFolder="" count="0" memberValueDatatype="5" unbalanced="0"/>
    <cacheHierarchy uniqueName="[CPI_Data].[June-2019]" caption="June-2019" attribute="1" defaultMemberUniqueName="[CPI_Data].[June-2019].[All]" allUniqueName="[CPI_Data].[June-2019].[All]" dimensionUniqueName="[CPI_Data]" displayFolder="" count="0" memberValueDatatype="5" unbalanced="0"/>
    <cacheHierarchy uniqueName="[CPI_Data].[July-2019]" caption="July-2019" attribute="1" defaultMemberUniqueName="[CPI_Data].[July-2019].[All]" allUniqueName="[CPI_Data].[July-2019].[All]" dimensionUniqueName="[CPI_Data]" displayFolder="" count="0" memberValueDatatype="5" unbalanced="0"/>
    <cacheHierarchy uniqueName="[CPI_Data].[August-2019]" caption="August-2019" attribute="1" defaultMemberUniqueName="[CPI_Data].[August-2019].[All]" allUniqueName="[CPI_Data].[August-2019].[All]" dimensionUniqueName="[CPI_Data]" displayFolder="" count="0" memberValueDatatype="5" unbalanced="0"/>
    <cacheHierarchy uniqueName="[CPI_Data].[September-2019]" caption="September-2019" attribute="1" defaultMemberUniqueName="[CPI_Data].[September-2019].[All]" allUniqueName="[CPI_Data].[September-2019].[All]" dimensionUniqueName="[CPI_Data]" displayFolder="" count="0" memberValueDatatype="5" unbalanced="0"/>
    <cacheHierarchy uniqueName="[CPI_Data].[October-2019]" caption="October-2019" attribute="1" defaultMemberUniqueName="[CPI_Data].[October-2019].[All]" allUniqueName="[CPI_Data].[October-2019].[All]" dimensionUniqueName="[CPI_Data]" displayFolder="" count="0" memberValueDatatype="5" unbalanced="0"/>
    <cacheHierarchy uniqueName="[CPI_Data].[November-2019]" caption="November-2019" attribute="1" defaultMemberUniqueName="[CPI_Data].[November-2019].[All]" allUniqueName="[CPI_Data].[November-2019].[All]" dimensionUniqueName="[CPI_Data]" displayFolder="" count="0" memberValueDatatype="5" unbalanced="0"/>
    <cacheHierarchy uniqueName="[CPI_Data].[December-2019]" caption="December-2019" attribute="1" defaultMemberUniqueName="[CPI_Data].[December-2019].[All]" allUniqueName="[CPI_Data].[December-2019].[All]" dimensionUniqueName="[CPI_Data]" displayFolder="" count="0" memberValueDatatype="5" unbalanced="0"/>
    <cacheHierarchy uniqueName="[CPI_Data].[January-2020]" caption="January-2020" attribute="1" defaultMemberUniqueName="[CPI_Data].[January-2020].[All]" allUniqueName="[CPI_Data].[January-2020].[All]" dimensionUniqueName="[CPI_Data]" displayFolder="" count="0" memberValueDatatype="5" unbalanced="0"/>
    <cacheHierarchy uniqueName="[CPI_Data].[February-2020]" caption="February-2020" attribute="1" defaultMemberUniqueName="[CPI_Data].[February-2020].[All]" allUniqueName="[CPI_Data].[February-2020].[All]" dimensionUniqueName="[CPI_Data]" displayFolder="" count="0" memberValueDatatype="5" unbalanced="0"/>
    <cacheHierarchy uniqueName="[CPI_Data].[March-2020]" caption="March-2020" attribute="1" defaultMemberUniqueName="[CPI_Data].[March-2020].[All]" allUniqueName="[CPI_Data].[March-2020].[All]" dimensionUniqueName="[CPI_Data]" displayFolder="" count="0" memberValueDatatype="5" unbalanced="0"/>
    <cacheHierarchy uniqueName="[CPI_Data].[April-2020]" caption="April-2020" attribute="1" defaultMemberUniqueName="[CPI_Data].[April-2020].[All]" allUniqueName="[CPI_Data].[April-2020].[All]" dimensionUniqueName="[CPI_Data]" displayFolder="" count="0" memberValueDatatype="5" unbalanced="0"/>
    <cacheHierarchy uniqueName="[CPI_Data].[May-2020]" caption="May-2020" attribute="1" defaultMemberUniqueName="[CPI_Data].[May-2020].[All]" allUniqueName="[CPI_Data].[May-2020].[All]" dimensionUniqueName="[CPI_Data]" displayFolder="" count="0" memberValueDatatype="5" unbalanced="0"/>
    <cacheHierarchy uniqueName="[CPI_Data].[June-2020]" caption="June-2020" attribute="1" defaultMemberUniqueName="[CPI_Data].[June-2020].[All]" allUniqueName="[CPI_Data].[June-2020].[All]" dimensionUniqueName="[CPI_Data]" displayFolder="" count="0" memberValueDatatype="5" unbalanced="0"/>
    <cacheHierarchy uniqueName="[CPI_Data].[July-2020]" caption="July-2020" attribute="1" defaultMemberUniqueName="[CPI_Data].[July-2020].[All]" allUniqueName="[CPI_Data].[July-2020].[All]" dimensionUniqueName="[CPI_Data]" displayFolder="" count="0" memberValueDatatype="5" unbalanced="0"/>
    <cacheHierarchy uniqueName="[CPI_Data].[August-2020]" caption="August-2020" attribute="1" defaultMemberUniqueName="[CPI_Data].[August-2020].[All]" allUniqueName="[CPI_Data].[August-2020].[All]" dimensionUniqueName="[CPI_Data]" displayFolder="" count="0" memberValueDatatype="5" unbalanced="0"/>
    <cacheHierarchy uniqueName="[CPI_Data].[September-2020]" caption="September-2020" attribute="1" defaultMemberUniqueName="[CPI_Data].[September-2020].[All]" allUniqueName="[CPI_Data].[September-2020].[All]" dimensionUniqueName="[CPI_Data]" displayFolder="" count="0" memberValueDatatype="5" unbalanced="0"/>
    <cacheHierarchy uniqueName="[CPI_Data].[October-2020]" caption="October-2020" attribute="1" defaultMemberUniqueName="[CPI_Data].[October-2020].[All]" allUniqueName="[CPI_Data].[October-2020].[All]" dimensionUniqueName="[CPI_Data]" displayFolder="" count="0" memberValueDatatype="5" unbalanced="0"/>
    <cacheHierarchy uniqueName="[CPI_Data].[November-2020]" caption="November-2020" attribute="1" defaultMemberUniqueName="[CPI_Data].[November-2020].[All]" allUniqueName="[CPI_Data].[November-2020].[All]" dimensionUniqueName="[CPI_Data]" displayFolder="" count="0" memberValueDatatype="5" unbalanced="0"/>
    <cacheHierarchy uniqueName="[CPI_Data].[December-2020]" caption="December-2020" attribute="1" defaultMemberUniqueName="[CPI_Data].[December-2020].[All]" allUniqueName="[CPI_Data].[December-2020].[All]" dimensionUniqueName="[CPI_Data]" displayFolder="" count="0" memberValueDatatype="5" unbalanced="0"/>
    <cacheHierarchy uniqueName="[CPI_Data].[January-2021]" caption="January-2021" attribute="1" defaultMemberUniqueName="[CPI_Data].[January-2021].[All]" allUniqueName="[CPI_Data].[January-2021].[All]" dimensionUniqueName="[CPI_Data]" displayFolder="" count="0" memberValueDatatype="5" unbalanced="0"/>
    <cacheHierarchy uniqueName="[CPI_Data].[February-2021]" caption="February-2021" attribute="1" defaultMemberUniqueName="[CPI_Data].[February-2021].[All]" allUniqueName="[CPI_Data].[February-2021].[All]" dimensionUniqueName="[CPI_Data]" displayFolder="" count="0" memberValueDatatype="5" unbalanced="0"/>
    <cacheHierarchy uniqueName="[CPI_Data].[March-2021]" caption="March-2021" attribute="1" defaultMemberUniqueName="[CPI_Data].[March-2021].[All]" allUniqueName="[CPI_Data].[March-2021].[All]" dimensionUniqueName="[CPI_Data]" displayFolder="" count="0" memberValueDatatype="5" unbalanced="0"/>
    <cacheHierarchy uniqueName="[CPI_Data].[April-2021]" caption="April-2021" attribute="1" defaultMemberUniqueName="[CPI_Data].[April-2021].[All]" allUniqueName="[CPI_Data].[April-2021].[All]" dimensionUniqueName="[CPI_Data]" displayFolder="" count="0" memberValueDatatype="5" unbalanced="0"/>
    <cacheHierarchy uniqueName="[CPI_Data].[May-2021]" caption="May-2021" attribute="1" defaultMemberUniqueName="[CPI_Data].[May-2021].[All]" allUniqueName="[CPI_Data].[May-2021].[All]" dimensionUniqueName="[CPI_Data]" displayFolder="" count="0" memberValueDatatype="5" unbalanced="0"/>
    <cacheHierarchy uniqueName="[CPI_Data].[June-2021]" caption="June-2021" attribute="1" defaultMemberUniqueName="[CPI_Data].[June-2021].[All]" allUniqueName="[CPI_Data].[June-2021].[All]" dimensionUniqueName="[CPI_Data]" displayFolder="" count="0" memberValueDatatype="5" unbalanced="0"/>
    <cacheHierarchy uniqueName="[CPI_Data].[July-2021]" caption="July-2021" attribute="1" defaultMemberUniqueName="[CPI_Data].[July-2021].[All]" allUniqueName="[CPI_Data].[July-2021].[All]" dimensionUniqueName="[CPI_Data]" displayFolder="" count="0" memberValueDatatype="5" unbalanced="0"/>
    <cacheHierarchy uniqueName="[CPI_Data].[August-2021]" caption="August-2021" attribute="1" defaultMemberUniqueName="[CPI_Data].[August-2021].[All]" allUniqueName="[CPI_Data].[August-2021].[All]" dimensionUniqueName="[CPI_Data]" displayFolder="" count="0" memberValueDatatype="5" unbalanced="0"/>
    <cacheHierarchy uniqueName="[CPI_Data].[September-2021]" caption="September-2021" attribute="1" defaultMemberUniqueName="[CPI_Data].[September-2021].[All]" allUniqueName="[CPI_Data].[September-2021].[All]" dimensionUniqueName="[CPI_Data]" displayFolder="" count="0" memberValueDatatype="5" unbalanced="0"/>
    <cacheHierarchy uniqueName="[CPI_Data].[October-2021]" caption="October-2021" attribute="1" defaultMemberUniqueName="[CPI_Data].[October-2021].[All]" allUniqueName="[CPI_Data].[October-2021].[All]" dimensionUniqueName="[CPI_Data]" displayFolder="" count="0" memberValueDatatype="5" unbalanced="0"/>
    <cacheHierarchy uniqueName="[CPI_Data].[November-2021]" caption="November-2021" attribute="1" defaultMemberUniqueName="[CPI_Data].[November-2021].[All]" allUniqueName="[CPI_Data].[November-2021].[All]" dimensionUniqueName="[CPI_Data]" displayFolder="" count="0" memberValueDatatype="5" unbalanced="0"/>
    <cacheHierarchy uniqueName="[CPI_Data].[December-2021]" caption="December-2021" attribute="1" defaultMemberUniqueName="[CPI_Data].[December-2021].[All]" allUniqueName="[CPI_Data].[December-2021].[All]" dimensionUniqueName="[CPI_Data]" displayFolder="" count="0" memberValueDatatype="5" unbalanced="0"/>
    <cacheHierarchy uniqueName="[CPI_Data].[January-2022]" caption="January-2022" attribute="1" defaultMemberUniqueName="[CPI_Data].[January-2022].[All]" allUniqueName="[CPI_Data].[January-2022].[All]" dimensionUniqueName="[CPI_Data]" displayFolder="" count="0" memberValueDatatype="5" unbalanced="0"/>
    <cacheHierarchy uniqueName="[CPI_Data].[February-2022]" caption="February-2022" attribute="1" defaultMemberUniqueName="[CPI_Data].[February-2022].[All]" allUniqueName="[CPI_Data].[February-2022].[All]" dimensionUniqueName="[CPI_Data]" displayFolder="" count="0" memberValueDatatype="5" unbalanced="0"/>
    <cacheHierarchy uniqueName="[CPI_Data].[March-2022]" caption="March-2022" attribute="1" defaultMemberUniqueName="[CPI_Data].[March-2022].[All]" allUniqueName="[CPI_Data].[March-2022].[All]" dimensionUniqueName="[CPI_Data]" displayFolder="" count="0" memberValueDatatype="5" unbalanced="0"/>
    <cacheHierarchy uniqueName="[CPI_Data].[April-2022]" caption="April-2022" attribute="1" defaultMemberUniqueName="[CPI_Data].[April-2022].[All]" allUniqueName="[CPI_Data].[April-2022].[All]" dimensionUniqueName="[CPI_Data]" displayFolder="" count="0" memberValueDatatype="5" unbalanced="0"/>
    <cacheHierarchy uniqueName="[CPI_Data].[May-2022]" caption="May-2022" attribute="1" defaultMemberUniqueName="[CPI_Data].[May-2022].[All]" allUniqueName="[CPI_Data].[May-2022].[All]" dimensionUniqueName="[CPI_Data]" displayFolder="" count="0" memberValueDatatype="5" unbalanced="0"/>
    <cacheHierarchy uniqueName="[CPI_Data].[June-2022]" caption="June-2022" attribute="1" defaultMemberUniqueName="[CPI_Data].[June-2022].[All]" allUniqueName="[CPI_Data].[June-2022].[All]" dimensionUniqueName="[CPI_Data]" displayFolder="" count="0" memberValueDatatype="5" unbalanced="0"/>
    <cacheHierarchy uniqueName="[CPI_Data].[July-2022]" caption="July-2022" attribute="1" defaultMemberUniqueName="[CPI_Data].[July-2022].[All]" allUniqueName="[CPI_Data].[July-2022].[All]" dimensionUniqueName="[CPI_Data]" displayFolder="" count="0" memberValueDatatype="5" unbalanced="0"/>
    <cacheHierarchy uniqueName="[CPI_Data].[August-2022]" caption="August-2022" attribute="1" defaultMemberUniqueName="[CPI_Data].[August-2022].[All]" allUniqueName="[CPI_Data].[August-2022].[All]" dimensionUniqueName="[CPI_Data]" displayFolder="" count="0" memberValueDatatype="5" unbalanced="0"/>
    <cacheHierarchy uniqueName="[CPI_Data].[September-2022]" caption="September-2022" attribute="1" defaultMemberUniqueName="[CPI_Data].[September-2022].[All]" allUniqueName="[CPI_Data].[September-2022].[All]" dimensionUniqueName="[CPI_Data]" displayFolder="" count="0" memberValueDatatype="5" unbalanced="0"/>
    <cacheHierarchy uniqueName="[CPI_Data].[October-2022]" caption="October-2022" attribute="1" defaultMemberUniqueName="[CPI_Data].[October-2022].[All]" allUniqueName="[CPI_Data].[October-2022].[All]" dimensionUniqueName="[CPI_Data]" displayFolder="" count="0" memberValueDatatype="5" unbalanced="0"/>
    <cacheHierarchy uniqueName="[CPI_Data].[November-2022]" caption="November-2022" attribute="1" defaultMemberUniqueName="[CPI_Data].[November-2022].[All]" allUniqueName="[CPI_Data].[November-2022].[All]" dimensionUniqueName="[CPI_Data]" displayFolder="" count="0" memberValueDatatype="5" unbalanced="0"/>
    <cacheHierarchy uniqueName="[CPI_Data].[December-2022]" caption="December-2022" attribute="1" defaultMemberUniqueName="[CPI_Data].[December-2022].[All]" allUniqueName="[CPI_Data].[December-2022].[All]" dimensionUniqueName="[CPI_Data]" displayFolder="" count="0" memberValueDatatype="5" unbalanced="0"/>
    <cacheHierarchy uniqueName="[CPI_Data].[January-2023]" caption="January-2023" attribute="1" defaultMemberUniqueName="[CPI_Data].[January-2023].[All]" allUniqueName="[CPI_Data].[January-2023].[All]" dimensionUniqueName="[CPI_Data]" displayFolder="" count="0" memberValueDatatype="5" unbalanced="0"/>
    <cacheHierarchy uniqueName="[CPI_Data].[February-2023]" caption="February-2023" attribute="1" defaultMemberUniqueName="[CPI_Data].[February-2023].[All]" allUniqueName="[CPI_Data].[February-2023].[All]" dimensionUniqueName="[CPI_Data]" displayFolder="" count="0" memberValueDatatype="5" unbalanced="0"/>
    <cacheHierarchy uniqueName="[CPI_Data].[March-2023]" caption="March-2023" attribute="1" defaultMemberUniqueName="[CPI_Data].[March-2023].[All]" allUniqueName="[CPI_Data].[March-2023].[All]" dimensionUniqueName="[CPI_Data]" displayFolder="" count="0" memberValueDatatype="5" unbalanced="0"/>
    <cacheHierarchy uniqueName="[CPI_Data].[April-2023]" caption="April-2023" attribute="1" defaultMemberUniqueName="[CPI_Data].[April-2023].[All]" allUniqueName="[CPI_Data].[April-2023].[All]" dimensionUniqueName="[CPI_Data]" displayFolder="" count="0" memberValueDatatype="5" unbalanced="0"/>
    <cacheHierarchy uniqueName="[CPI_Data].[May-2023]" caption="May-2023" attribute="1" defaultMemberUniqueName="[CPI_Data].[May-2023].[All]" allUniqueName="[CPI_Data].[May-2023].[All]" dimensionUniqueName="[CPI_Data]" displayFolder="" count="0" memberValueDatatype="5" unbalanced="0"/>
    <cacheHierarchy uniqueName="[Measures].[__XL_Count CPI_Data]" caption="__XL_Count CPI_Data" measure="1" displayFolder="" measureGroup="CPI_Data" count="0" hidden="1"/>
    <cacheHierarchy uniqueName="[Measures].[__No measures defined]" caption="__No measures defined" measure="1" displayFolder="" count="0" hidden="1"/>
    <cacheHierarchy uniqueName="[Measures].[Sum of May-2023]" caption="Sum of May-2023" measure="1" displayFolder="" measureGroup="CPI_Data" count="0" oneField="1" hidden="1">
      <fieldsUsage count="1">
        <fieldUsage x="25"/>
      </fieldsUsage>
      <extLst>
        <ext xmlns:x15="http://schemas.microsoft.com/office/spreadsheetml/2010/11/main" uri="{B97F6D7D-B522-45F9-BDA1-12C45D357490}">
          <x15:cacheHierarchy aggregatedColumn="126"/>
        </ext>
      </extLst>
    </cacheHierarchy>
    <cacheHierarchy uniqueName="[Measures].[Sum of January-2017]" caption="Sum of January-2017" measure="1" displayFolder="" measureGroup="CPI_Data" count="0" hidden="1">
      <extLst>
        <ext xmlns:x15="http://schemas.microsoft.com/office/spreadsheetml/2010/11/main" uri="{B97F6D7D-B522-45F9-BDA1-12C45D357490}">
          <x15:cacheHierarchy aggregatedColumn="51"/>
        </ext>
      </extLst>
    </cacheHierarchy>
    <cacheHierarchy uniqueName="[Measures].[Sum of May-2017]" caption="Sum of May-2017" measure="1" displayFolder="" measureGroup="CPI_Data" count="0" hidden="1">
      <extLst>
        <ext xmlns:x15="http://schemas.microsoft.com/office/spreadsheetml/2010/11/main" uri="{B97F6D7D-B522-45F9-BDA1-12C45D357490}">
          <x15:cacheHierarchy aggregatedColumn="55"/>
        </ext>
      </extLst>
    </cacheHierarchy>
    <cacheHierarchy uniqueName="[Measures].[Count of Sub-Category]" caption="Count of Sub-Category" measure="1" displayFolder="" measureGroup="CPI_Data" count="0" hidden="1">
      <extLst>
        <ext xmlns:x15="http://schemas.microsoft.com/office/spreadsheetml/2010/11/main" uri="{B97F6D7D-B522-45F9-BDA1-12C45D357490}">
          <x15:cacheHierarchy aggregatedColumn="1"/>
        </ext>
      </extLst>
    </cacheHierarchy>
    <cacheHierarchy uniqueName="[Measures].[Sum of January-2016]" caption="Sum of January-2016" measure="1" displayFolder="" measureGroup="CPI_Data" count="0" hidden="1">
      <extLst>
        <ext xmlns:x15="http://schemas.microsoft.com/office/spreadsheetml/2010/11/main" uri="{B97F6D7D-B522-45F9-BDA1-12C45D357490}">
          <x15:cacheHierarchy aggregatedColumn="39"/>
        </ext>
      </extLst>
    </cacheHierarchy>
    <cacheHierarchy uniqueName="[Measures].[Sum of April-2022]" caption="Sum of April-2022" measure="1" displayFolder="" measureGroup="CPI_Data" count="0" oneField="1" hidden="1">
      <fieldsUsage count="1">
        <fieldUsage x="12"/>
      </fieldsUsage>
      <extLst>
        <ext xmlns:x15="http://schemas.microsoft.com/office/spreadsheetml/2010/11/main" uri="{B97F6D7D-B522-45F9-BDA1-12C45D357490}">
          <x15:cacheHierarchy aggregatedColumn="113"/>
        </ext>
      </extLst>
    </cacheHierarchy>
    <cacheHierarchy uniqueName="[Measures].[Sum of May-2022]" caption="Sum of May-2022" measure="1" displayFolder="" measureGroup="CPI_Data" count="0" oneField="1" hidden="1">
      <fieldsUsage count="1">
        <fieldUsage x="13"/>
      </fieldsUsage>
      <extLst>
        <ext xmlns:x15="http://schemas.microsoft.com/office/spreadsheetml/2010/11/main" uri="{B97F6D7D-B522-45F9-BDA1-12C45D357490}">
          <x15:cacheHierarchy aggregatedColumn="114"/>
        </ext>
      </extLst>
    </cacheHierarchy>
    <cacheHierarchy uniqueName="[Measures].[Sum of June-2022]" caption="Sum of June-2022" measure="1" displayFolder="" measureGroup="CPI_Data" count="0" oneField="1" hidden="1">
      <fieldsUsage count="1">
        <fieldUsage x="14"/>
      </fieldsUsage>
      <extLst>
        <ext xmlns:x15="http://schemas.microsoft.com/office/spreadsheetml/2010/11/main" uri="{B97F6D7D-B522-45F9-BDA1-12C45D357490}">
          <x15:cacheHierarchy aggregatedColumn="115"/>
        </ext>
      </extLst>
    </cacheHierarchy>
    <cacheHierarchy uniqueName="[Measures].[Sum of July-2022]" caption="Sum of July-2022" measure="1" displayFolder="" measureGroup="CPI_Data" count="0" oneField="1" hidden="1">
      <fieldsUsage count="1">
        <fieldUsage x="15"/>
      </fieldsUsage>
      <extLst>
        <ext xmlns:x15="http://schemas.microsoft.com/office/spreadsheetml/2010/11/main" uri="{B97F6D7D-B522-45F9-BDA1-12C45D357490}">
          <x15:cacheHierarchy aggregatedColumn="116"/>
        </ext>
      </extLst>
    </cacheHierarchy>
    <cacheHierarchy uniqueName="[Measures].[Sum of August-2022]" caption="Sum of August-2022" measure="1" displayFolder="" measureGroup="CPI_Data" count="0" oneField="1" hidden="1">
      <fieldsUsage count="1">
        <fieldUsage x="16"/>
      </fieldsUsage>
      <extLst>
        <ext xmlns:x15="http://schemas.microsoft.com/office/spreadsheetml/2010/11/main" uri="{B97F6D7D-B522-45F9-BDA1-12C45D357490}">
          <x15:cacheHierarchy aggregatedColumn="117"/>
        </ext>
      </extLst>
    </cacheHierarchy>
    <cacheHierarchy uniqueName="[Measures].[Sum of September-2022]" caption="Sum of September-2022" measure="1" displayFolder="" measureGroup="CPI_Data" count="0" oneField="1" hidden="1">
      <fieldsUsage count="1">
        <fieldUsage x="17"/>
      </fieldsUsage>
      <extLst>
        <ext xmlns:x15="http://schemas.microsoft.com/office/spreadsheetml/2010/11/main" uri="{B97F6D7D-B522-45F9-BDA1-12C45D357490}">
          <x15:cacheHierarchy aggregatedColumn="118"/>
        </ext>
      </extLst>
    </cacheHierarchy>
    <cacheHierarchy uniqueName="[Measures].[Sum of October-2022]" caption="Sum of October-2022" measure="1" displayFolder="" measureGroup="CPI_Data" count="0" oneField="1" hidden="1">
      <fieldsUsage count="1">
        <fieldUsage x="18"/>
      </fieldsUsage>
      <extLst>
        <ext xmlns:x15="http://schemas.microsoft.com/office/spreadsheetml/2010/11/main" uri="{B97F6D7D-B522-45F9-BDA1-12C45D357490}">
          <x15:cacheHierarchy aggregatedColumn="119"/>
        </ext>
      </extLst>
    </cacheHierarchy>
    <cacheHierarchy uniqueName="[Measures].[Sum of November-2022]" caption="Sum of November-2022" measure="1" displayFolder="" measureGroup="CPI_Data" count="0" oneField="1" hidden="1">
      <fieldsUsage count="1">
        <fieldUsage x="19"/>
      </fieldsUsage>
      <extLst>
        <ext xmlns:x15="http://schemas.microsoft.com/office/spreadsheetml/2010/11/main" uri="{B97F6D7D-B522-45F9-BDA1-12C45D357490}">
          <x15:cacheHierarchy aggregatedColumn="120"/>
        </ext>
      </extLst>
    </cacheHierarchy>
    <cacheHierarchy uniqueName="[Measures].[Sum of December-2022]" caption="Sum of December-2022" measure="1" displayFolder="" measureGroup="CPI_Data" count="0" oneField="1" hidden="1">
      <fieldsUsage count="1">
        <fieldUsage x="20"/>
      </fieldsUsage>
      <extLst>
        <ext xmlns:x15="http://schemas.microsoft.com/office/spreadsheetml/2010/11/main" uri="{B97F6D7D-B522-45F9-BDA1-12C45D357490}">
          <x15:cacheHierarchy aggregatedColumn="121"/>
        </ext>
      </extLst>
    </cacheHierarchy>
    <cacheHierarchy uniqueName="[Measures].[Sum of January-2023]" caption="Sum of January-2023" measure="1" displayFolder="" measureGroup="CPI_Data" count="0" oneField="1" hidden="1">
      <fieldsUsage count="1">
        <fieldUsage x="21"/>
      </fieldsUsage>
      <extLst>
        <ext xmlns:x15="http://schemas.microsoft.com/office/spreadsheetml/2010/11/main" uri="{B97F6D7D-B522-45F9-BDA1-12C45D357490}">
          <x15:cacheHierarchy aggregatedColumn="122"/>
        </ext>
      </extLst>
    </cacheHierarchy>
    <cacheHierarchy uniqueName="[Measures].[Sum of February-2023]" caption="Sum of February-2023" measure="1" displayFolder="" measureGroup="CPI_Data" count="0" oneField="1" hidden="1">
      <fieldsUsage count="1">
        <fieldUsage x="22"/>
      </fieldsUsage>
      <extLst>
        <ext xmlns:x15="http://schemas.microsoft.com/office/spreadsheetml/2010/11/main" uri="{B97F6D7D-B522-45F9-BDA1-12C45D357490}">
          <x15:cacheHierarchy aggregatedColumn="123"/>
        </ext>
      </extLst>
    </cacheHierarchy>
    <cacheHierarchy uniqueName="[Measures].[Sum of March-2023]" caption="Sum of March-2023" measure="1" displayFolder="" measureGroup="CPI_Data" count="0" oneField="1" hidden="1">
      <fieldsUsage count="1">
        <fieldUsage x="23"/>
      </fieldsUsage>
      <extLst>
        <ext xmlns:x15="http://schemas.microsoft.com/office/spreadsheetml/2010/11/main" uri="{B97F6D7D-B522-45F9-BDA1-12C45D357490}">
          <x15:cacheHierarchy aggregatedColumn="124"/>
        </ext>
      </extLst>
    </cacheHierarchy>
    <cacheHierarchy uniqueName="[Measures].[Sum of April-2023]" caption="Sum of April-2023" measure="1" displayFolder="" measureGroup="CPI_Data" count="0" oneField="1" hidden="1">
      <fieldsUsage count="1">
        <fieldUsage x="24"/>
      </fieldsUsage>
      <extLst>
        <ext xmlns:x15="http://schemas.microsoft.com/office/spreadsheetml/2010/11/main" uri="{B97F6D7D-B522-45F9-BDA1-12C45D357490}">
          <x15:cacheHierarchy aggregatedColumn="125"/>
        </ext>
      </extLst>
    </cacheHierarchy>
    <cacheHierarchy uniqueName="[Measures].[Sum of May-2018]" caption="Sum of May-2018" measure="1" displayFolder="" measureGroup="CPI_Data" count="0" hidden="1">
      <extLst>
        <ext xmlns:x15="http://schemas.microsoft.com/office/spreadsheetml/2010/11/main" uri="{B97F6D7D-B522-45F9-BDA1-12C45D357490}">
          <x15:cacheHierarchy aggregatedColumn="67"/>
        </ext>
      </extLst>
    </cacheHierarchy>
    <cacheHierarchy uniqueName="[Measures].[Sum of May-2019]" caption="Sum of May-2019" measure="1" displayFolder="" measureGroup="CPI_Data" count="0" hidden="1">
      <extLst>
        <ext xmlns:x15="http://schemas.microsoft.com/office/spreadsheetml/2010/11/main" uri="{B97F6D7D-B522-45F9-BDA1-12C45D357490}">
          <x15:cacheHierarchy aggregatedColumn="78"/>
        </ext>
      </extLst>
    </cacheHierarchy>
    <cacheHierarchy uniqueName="[Measures].[Sum of May-2020]" caption="Sum of May-2020" measure="1" displayFolder="" measureGroup="CPI_Data" count="0" hidden="1">
      <extLst>
        <ext xmlns:x15="http://schemas.microsoft.com/office/spreadsheetml/2010/11/main" uri="{B97F6D7D-B522-45F9-BDA1-12C45D357490}">
          <x15:cacheHierarchy aggregatedColumn="90"/>
        </ext>
      </extLst>
    </cacheHierarchy>
    <cacheHierarchy uniqueName="[Measures].[Sum of May-2021]" caption="Sum of May-2021" measure="1" displayFolder="" measureGroup="CPI_Data" count="0" oneField="1" hidden="1">
      <fieldsUsage count="1">
        <fieldUsage x="1"/>
      </fieldsUsage>
      <extLst>
        <ext xmlns:x15="http://schemas.microsoft.com/office/spreadsheetml/2010/11/main" uri="{B97F6D7D-B522-45F9-BDA1-12C45D357490}">
          <x15:cacheHierarchy aggregatedColumn="102"/>
        </ext>
      </extLst>
    </cacheHierarchy>
    <cacheHierarchy uniqueName="[Measures].[Sum of April-2021]" caption="Sum of April-2021" measure="1" displayFolder="" measureGroup="CPI_Data" count="0" oneField="1" hidden="1">
      <fieldsUsage count="1">
        <fieldUsage x="0"/>
      </fieldsUsage>
      <extLst>
        <ext xmlns:x15="http://schemas.microsoft.com/office/spreadsheetml/2010/11/main" uri="{B97F6D7D-B522-45F9-BDA1-12C45D357490}">
          <x15:cacheHierarchy aggregatedColumn="101"/>
        </ext>
      </extLst>
    </cacheHierarchy>
    <cacheHierarchy uniqueName="[Measures].[Sum of June-2021]" caption="Sum of June-2021" measure="1" displayFolder="" measureGroup="CPI_Data" count="0" oneField="1" hidden="1">
      <fieldsUsage count="1">
        <fieldUsage x="2"/>
      </fieldsUsage>
      <extLst>
        <ext xmlns:x15="http://schemas.microsoft.com/office/spreadsheetml/2010/11/main" uri="{B97F6D7D-B522-45F9-BDA1-12C45D357490}">
          <x15:cacheHierarchy aggregatedColumn="103"/>
        </ext>
      </extLst>
    </cacheHierarchy>
    <cacheHierarchy uniqueName="[Measures].[Sum of July-2021]" caption="Sum of July-2021" measure="1" displayFolder="" measureGroup="CPI_Data" count="0" oneField="1" hidden="1">
      <fieldsUsage count="1">
        <fieldUsage x="3"/>
      </fieldsUsage>
      <extLst>
        <ext xmlns:x15="http://schemas.microsoft.com/office/spreadsheetml/2010/11/main" uri="{B97F6D7D-B522-45F9-BDA1-12C45D357490}">
          <x15:cacheHierarchy aggregatedColumn="104"/>
        </ext>
      </extLst>
    </cacheHierarchy>
    <cacheHierarchy uniqueName="[Measures].[Sum of August-2021]" caption="Sum of August-2021" measure="1" displayFolder="" measureGroup="CPI_Data" count="0" oneField="1" hidden="1">
      <fieldsUsage count="1">
        <fieldUsage x="4"/>
      </fieldsUsage>
      <extLst>
        <ext xmlns:x15="http://schemas.microsoft.com/office/spreadsheetml/2010/11/main" uri="{B97F6D7D-B522-45F9-BDA1-12C45D357490}">
          <x15:cacheHierarchy aggregatedColumn="105"/>
        </ext>
      </extLst>
    </cacheHierarchy>
    <cacheHierarchy uniqueName="[Measures].[Sum of September-2021]" caption="Sum of September-2021" measure="1" displayFolder="" measureGroup="CPI_Data" count="0" oneField="1" hidden="1">
      <fieldsUsage count="1">
        <fieldUsage x="5"/>
      </fieldsUsage>
      <extLst>
        <ext xmlns:x15="http://schemas.microsoft.com/office/spreadsheetml/2010/11/main" uri="{B97F6D7D-B522-45F9-BDA1-12C45D357490}">
          <x15:cacheHierarchy aggregatedColumn="106"/>
        </ext>
      </extLst>
    </cacheHierarchy>
    <cacheHierarchy uniqueName="[Measures].[Sum of October-2021]" caption="Sum of October-2021" measure="1" displayFolder="" measureGroup="CPI_Data" count="0" oneField="1" hidden="1">
      <fieldsUsage count="1">
        <fieldUsage x="6"/>
      </fieldsUsage>
      <extLst>
        <ext xmlns:x15="http://schemas.microsoft.com/office/spreadsheetml/2010/11/main" uri="{B97F6D7D-B522-45F9-BDA1-12C45D357490}">
          <x15:cacheHierarchy aggregatedColumn="107"/>
        </ext>
      </extLst>
    </cacheHierarchy>
    <cacheHierarchy uniqueName="[Measures].[Sum of November-2021]" caption="Sum of November-2021" measure="1" displayFolder="" measureGroup="CPI_Data" count="0" oneField="1" hidden="1">
      <fieldsUsage count="1">
        <fieldUsage x="7"/>
      </fieldsUsage>
      <extLst>
        <ext xmlns:x15="http://schemas.microsoft.com/office/spreadsheetml/2010/11/main" uri="{B97F6D7D-B522-45F9-BDA1-12C45D357490}">
          <x15:cacheHierarchy aggregatedColumn="108"/>
        </ext>
      </extLst>
    </cacheHierarchy>
    <cacheHierarchy uniqueName="[Measures].[Sum of December-2021]" caption="Sum of December-2021" measure="1" displayFolder="" measureGroup="CPI_Data" count="0" oneField="1" hidden="1">
      <fieldsUsage count="1">
        <fieldUsage x="8"/>
      </fieldsUsage>
      <extLst>
        <ext xmlns:x15="http://schemas.microsoft.com/office/spreadsheetml/2010/11/main" uri="{B97F6D7D-B522-45F9-BDA1-12C45D357490}">
          <x15:cacheHierarchy aggregatedColumn="109"/>
        </ext>
      </extLst>
    </cacheHierarchy>
    <cacheHierarchy uniqueName="[Measures].[Sum of January-2022]" caption="Sum of January-2022" measure="1" displayFolder="" measureGroup="CPI_Data" count="0" oneField="1" hidden="1">
      <fieldsUsage count="1">
        <fieldUsage x="9"/>
      </fieldsUsage>
      <extLst>
        <ext xmlns:x15="http://schemas.microsoft.com/office/spreadsheetml/2010/11/main" uri="{B97F6D7D-B522-45F9-BDA1-12C45D357490}">
          <x15:cacheHierarchy aggregatedColumn="110"/>
        </ext>
      </extLst>
    </cacheHierarchy>
    <cacheHierarchy uniqueName="[Measures].[Sum of February-2022]" caption="Sum of February-2022" measure="1" displayFolder="" measureGroup="CPI_Data" count="0" oneField="1" hidden="1">
      <fieldsUsage count="1">
        <fieldUsage x="10"/>
      </fieldsUsage>
      <extLst>
        <ext xmlns:x15="http://schemas.microsoft.com/office/spreadsheetml/2010/11/main" uri="{B97F6D7D-B522-45F9-BDA1-12C45D357490}">
          <x15:cacheHierarchy aggregatedColumn="111"/>
        </ext>
      </extLst>
    </cacheHierarchy>
    <cacheHierarchy uniqueName="[Measures].[Sum of March-2022]" caption="Sum of March-2022" measure="1" displayFolder="" measureGroup="CPI_Data" count="0" oneField="1" hidden="1">
      <fieldsUsage count="1">
        <fieldUsage x="11"/>
      </fieldsUsage>
      <extLst>
        <ext xmlns:x15="http://schemas.microsoft.com/office/spreadsheetml/2010/11/main" uri="{B97F6D7D-B522-45F9-BDA1-12C45D357490}">
          <x15:cacheHierarchy aggregatedColumn="112"/>
        </ext>
      </extLst>
    </cacheHierarchy>
    <cacheHierarchy uniqueName="[Measures].[Count of Category]" caption="Count of Category" measure="1" displayFolder="" measureGroup="CPI_Data" count="0" hidden="1">
      <extLst>
        <ext xmlns:x15="http://schemas.microsoft.com/office/spreadsheetml/2010/11/main" uri="{B97F6D7D-B522-45F9-BDA1-12C45D357490}">
          <x15:cacheHierarchy aggregatedColumn="2"/>
        </ext>
      </extLst>
    </cacheHierarchy>
  </cacheHierarchies>
  <kpis count="0"/>
  <dimensions count="2">
    <dimension name="CPI_Data" uniqueName="[CPI_Data]" caption="CPI_Data"/>
    <dimension measure="1" name="Measures" uniqueName="[Measures]" caption="Measures"/>
  </dimensions>
  <measureGroups count="1">
    <measureGroup name="CPI_Data" caption="CPI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6.995483449071" backgroundQuery="1" createdVersion="6" refreshedVersion="6" minRefreshableVersion="3" recordCount="0" supportSubquery="1" supportAdvancedDrill="1" xr:uid="{35D849F7-120B-4729-B5FB-889AE57D18FF}">
  <cacheSource type="external" connectionId="1"/>
  <cacheFields count="3">
    <cacheField name="[CPI_Data].[Category].[Category]" caption="Category" numFmtId="0" hierarchy="2" level="1">
      <sharedItems count="10">
        <s v="Apparel"/>
        <s v="Education and Entertinemnet"/>
        <s v="Food"/>
        <s v="General index"/>
        <s v="Housing"/>
        <s v="Medicare"/>
        <s v="Miscellaneous"/>
        <s v="Non-alcoholic beverages"/>
        <s v="other Good &amp; Services"/>
        <s v="Transport and communication"/>
      </sharedItems>
    </cacheField>
    <cacheField name="[Measures].[Sum of May-2023]" caption="Sum of May-2023" numFmtId="0" hierarchy="129" level="32767"/>
    <cacheField name="[CPI_Data].[Sector].[Sector]" caption="Sector" numFmtId="0" level="1">
      <sharedItems count="1">
        <s v="Rural"/>
      </sharedItems>
    </cacheField>
  </cacheFields>
  <cacheHierarchies count="163">
    <cacheHierarchy uniqueName="[CPI_Data].[Sector]" caption="Sector" attribute="1" defaultMemberUniqueName="[CPI_Data].[Sector].[All]" allUniqueName="[CPI_Data].[Sector].[All]" dimensionUniqueName="[CPI_Data]" displayFolder="" count="2" memberValueDatatype="130" unbalanced="0">
      <fieldsUsage count="2">
        <fieldUsage x="-1"/>
        <fieldUsage x="2"/>
      </fieldsUsage>
    </cacheHierarchy>
    <cacheHierarchy uniqueName="[CPI_Data].[Sub-Category]" caption="Sub-Category" attribute="1" defaultMemberUniqueName="[CPI_Data].[Sub-Category].[All]" allUniqueName="[CPI_Data].[Sub-Category].[All]" dimensionUniqueName="[CPI_Data]" displayFolder="" count="0" memberValueDatatype="130" unbalanced="0"/>
    <cacheHierarchy uniqueName="[CPI_Data].[Category]" caption="Category" attribute="1" defaultMemberUniqueName="[CPI_Data].[Category].[All]" allUniqueName="[CPI_Data].[Category].[All]" dimensionUniqueName="[CPI_Data]" displayFolder="" count="2" memberValueDatatype="130" unbalanced="0">
      <fieldsUsage count="2">
        <fieldUsage x="-1"/>
        <fieldUsage x="0"/>
      </fieldsUsage>
    </cacheHierarchy>
    <cacheHierarchy uniqueName="[CPI_Data].[January-2013]" caption="January-2013" attribute="1" defaultMemberUniqueName="[CPI_Data].[January-2013].[All]" allUniqueName="[CPI_Data].[January-2013].[All]" dimensionUniqueName="[CPI_Data]" displayFolder="" count="0" memberValueDatatype="5" unbalanced="0"/>
    <cacheHierarchy uniqueName="[CPI_Data].[February-2013]" caption="February-2013" attribute="1" defaultMemberUniqueName="[CPI_Data].[February-2013].[All]" allUniqueName="[CPI_Data].[February-2013].[All]" dimensionUniqueName="[CPI_Data]" displayFolder="" count="0" memberValueDatatype="5" unbalanced="0"/>
    <cacheHierarchy uniqueName="[CPI_Data].[March-2013]" caption="March-2013" attribute="1" defaultMemberUniqueName="[CPI_Data].[March-2013].[All]" allUniqueName="[CPI_Data].[March-2013].[All]" dimensionUniqueName="[CPI_Data]" displayFolder="" count="0" memberValueDatatype="5" unbalanced="0"/>
    <cacheHierarchy uniqueName="[CPI_Data].[April-2013]" caption="April-2013" attribute="1" defaultMemberUniqueName="[CPI_Data].[April-2013].[All]" allUniqueName="[CPI_Data].[April-2013].[All]" dimensionUniqueName="[CPI_Data]" displayFolder="" count="0" memberValueDatatype="5" unbalanced="0"/>
    <cacheHierarchy uniqueName="[CPI_Data].[May-2013]" caption="May-2013" attribute="1" defaultMemberUniqueName="[CPI_Data].[May-2013].[All]" allUniqueName="[CPI_Data].[May-2013].[All]" dimensionUniqueName="[CPI_Data]" displayFolder="" count="0" memberValueDatatype="5" unbalanced="0"/>
    <cacheHierarchy uniqueName="[CPI_Data].[June-2013]" caption="June-2013" attribute="1" defaultMemberUniqueName="[CPI_Data].[June-2013].[All]" allUniqueName="[CPI_Data].[June-2013].[All]" dimensionUniqueName="[CPI_Data]" displayFolder="" count="0" memberValueDatatype="5" unbalanced="0"/>
    <cacheHierarchy uniqueName="[CPI_Data].[July-2013]" caption="July-2013" attribute="1" defaultMemberUniqueName="[CPI_Data].[July-2013].[All]" allUniqueName="[CPI_Data].[July-2013].[All]" dimensionUniqueName="[CPI_Data]" displayFolder="" count="0" memberValueDatatype="5" unbalanced="0"/>
    <cacheHierarchy uniqueName="[CPI_Data].[August-2013]" caption="August-2013" attribute="1" defaultMemberUniqueName="[CPI_Data].[August-2013].[All]" allUniqueName="[CPI_Data].[August-2013].[All]" dimensionUniqueName="[CPI_Data]" displayFolder="" count="0" memberValueDatatype="5" unbalanced="0"/>
    <cacheHierarchy uniqueName="[CPI_Data].[September-2013]" caption="September-2013" attribute="1" defaultMemberUniqueName="[CPI_Data].[September-2013].[All]" allUniqueName="[CPI_Data].[September-2013].[All]" dimensionUniqueName="[CPI_Data]" displayFolder="" count="0" memberValueDatatype="5" unbalanced="0"/>
    <cacheHierarchy uniqueName="[CPI_Data].[October-2013]" caption="October-2013" attribute="1" defaultMemberUniqueName="[CPI_Data].[October-2013].[All]" allUniqueName="[CPI_Data].[October-2013].[All]" dimensionUniqueName="[CPI_Data]" displayFolder="" count="0" memberValueDatatype="5" unbalanced="0"/>
    <cacheHierarchy uniqueName="[CPI_Data].[November -2013]" caption="November -2013" attribute="1" defaultMemberUniqueName="[CPI_Data].[November -2013].[All]" allUniqueName="[CPI_Data].[November -2013].[All]" dimensionUniqueName="[CPI_Data]" displayFolder="" count="0" memberValueDatatype="5" unbalanced="0"/>
    <cacheHierarchy uniqueName="[CPI_Data].[December-2013]" caption="December-2013" attribute="1" defaultMemberUniqueName="[CPI_Data].[December-2013].[All]" allUniqueName="[CPI_Data].[December-2013].[All]" dimensionUniqueName="[CPI_Data]" displayFolder="" count="0" memberValueDatatype="5" unbalanced="0"/>
    <cacheHierarchy uniqueName="[CPI_Data].[January-2014]" caption="January-2014" attribute="1" defaultMemberUniqueName="[CPI_Data].[January-2014].[All]" allUniqueName="[CPI_Data].[January-2014].[All]" dimensionUniqueName="[CPI_Data]" displayFolder="" count="0" memberValueDatatype="5" unbalanced="0"/>
    <cacheHierarchy uniqueName="[CPI_Data].[February-2014]" caption="February-2014" attribute="1" defaultMemberUniqueName="[CPI_Data].[February-2014].[All]" allUniqueName="[CPI_Data].[February-2014].[All]" dimensionUniqueName="[CPI_Data]" displayFolder="" count="0" memberValueDatatype="5" unbalanced="0"/>
    <cacheHierarchy uniqueName="[CPI_Data].[March-2014]" caption="March-2014" attribute="1" defaultMemberUniqueName="[CPI_Data].[March-2014].[All]" allUniqueName="[CPI_Data].[March-2014].[All]" dimensionUniqueName="[CPI_Data]" displayFolder="" count="0" memberValueDatatype="5" unbalanced="0"/>
    <cacheHierarchy uniqueName="[CPI_Data].[April-2014]" caption="April-2014" attribute="1" defaultMemberUniqueName="[CPI_Data].[April-2014].[All]" allUniqueName="[CPI_Data].[April-2014].[All]" dimensionUniqueName="[CPI_Data]" displayFolder="" count="0" memberValueDatatype="5" unbalanced="0"/>
    <cacheHierarchy uniqueName="[CPI_Data].[May-2014]" caption="May-2014" attribute="1" defaultMemberUniqueName="[CPI_Data].[May-2014].[All]" allUniqueName="[CPI_Data].[May-2014].[All]" dimensionUniqueName="[CPI_Data]" displayFolder="" count="0" memberValueDatatype="5" unbalanced="0"/>
    <cacheHierarchy uniqueName="[CPI_Data].[June-2014]" caption="June-2014" attribute="1" defaultMemberUniqueName="[CPI_Data].[June-2014].[All]" allUniqueName="[CPI_Data].[June-2014].[All]" dimensionUniqueName="[CPI_Data]" displayFolder="" count="0" memberValueDatatype="5" unbalanced="0"/>
    <cacheHierarchy uniqueName="[CPI_Data].[July-2014]" caption="July-2014" attribute="1" defaultMemberUniqueName="[CPI_Data].[July-2014].[All]" allUniqueName="[CPI_Data].[July-2014].[All]" dimensionUniqueName="[CPI_Data]" displayFolder="" count="0" memberValueDatatype="5" unbalanced="0"/>
    <cacheHierarchy uniqueName="[CPI_Data].[August-2014]" caption="August-2014" attribute="1" defaultMemberUniqueName="[CPI_Data].[August-2014].[All]" allUniqueName="[CPI_Data].[August-2014].[All]" dimensionUniqueName="[CPI_Data]" displayFolder="" count="0" memberValueDatatype="5" unbalanced="0"/>
    <cacheHierarchy uniqueName="[CPI_Data].[September-2014]" caption="September-2014" attribute="1" defaultMemberUniqueName="[CPI_Data].[September-2014].[All]" allUniqueName="[CPI_Data].[September-2014].[All]" dimensionUniqueName="[CPI_Data]" displayFolder="" count="0" memberValueDatatype="5" unbalanced="0"/>
    <cacheHierarchy uniqueName="[CPI_Data].[October-2014]" caption="October-2014" attribute="1" defaultMemberUniqueName="[CPI_Data].[October-2014].[All]" allUniqueName="[CPI_Data].[October-2014].[All]" dimensionUniqueName="[CPI_Data]" displayFolder="" count="0" memberValueDatatype="5" unbalanced="0"/>
    <cacheHierarchy uniqueName="[CPI_Data].[November-2014]" caption="November-2014" attribute="1" defaultMemberUniqueName="[CPI_Data].[November-2014].[All]" allUniqueName="[CPI_Data].[November-2014].[All]" dimensionUniqueName="[CPI_Data]" displayFolder="" count="0" memberValueDatatype="5" unbalanced="0"/>
    <cacheHierarchy uniqueName="[CPI_Data].[December-2014]" caption="December-2014" attribute="1" defaultMemberUniqueName="[CPI_Data].[December-2014].[All]" allUniqueName="[CPI_Data].[December-2014].[All]" dimensionUniqueName="[CPI_Data]" displayFolder="" count="0" memberValueDatatype="5" unbalanced="0"/>
    <cacheHierarchy uniqueName="[CPI_Data].[January-2015]" caption="January-2015" attribute="1" defaultMemberUniqueName="[CPI_Data].[January-2015].[All]" allUniqueName="[CPI_Data].[January-2015].[All]" dimensionUniqueName="[CPI_Data]" displayFolder="" count="0" memberValueDatatype="5" unbalanced="0"/>
    <cacheHierarchy uniqueName="[CPI_Data].[February-2015]" caption="February-2015" attribute="1" defaultMemberUniqueName="[CPI_Data].[February-2015].[All]" allUniqueName="[CPI_Data].[February-2015].[All]" dimensionUniqueName="[CPI_Data]" displayFolder="" count="0" memberValueDatatype="5" unbalanced="0"/>
    <cacheHierarchy uniqueName="[CPI_Data].[March-2015]" caption="March-2015" attribute="1" defaultMemberUniqueName="[CPI_Data].[March-2015].[All]" allUniqueName="[CPI_Data].[March-2015].[All]" dimensionUniqueName="[CPI_Data]" displayFolder="" count="0" memberValueDatatype="5" unbalanced="0"/>
    <cacheHierarchy uniqueName="[CPI_Data].[April-2015]" caption="April-2015" attribute="1" defaultMemberUniqueName="[CPI_Data].[April-2015].[All]" allUniqueName="[CPI_Data].[April-2015].[All]" dimensionUniqueName="[CPI_Data]" displayFolder="" count="0" memberValueDatatype="5" unbalanced="0"/>
    <cacheHierarchy uniqueName="[CPI_Data].[May-2015]" caption="May-2015" attribute="1" defaultMemberUniqueName="[CPI_Data].[May-2015].[All]" allUniqueName="[CPI_Data].[May-2015].[All]" dimensionUniqueName="[CPI_Data]" displayFolder="" count="0" memberValueDatatype="5" unbalanced="0"/>
    <cacheHierarchy uniqueName="[CPI_Data].[June-2015]" caption="June-2015" attribute="1" defaultMemberUniqueName="[CPI_Data].[June-2015].[All]" allUniqueName="[CPI_Data].[June-2015].[All]" dimensionUniqueName="[CPI_Data]" displayFolder="" count="0" memberValueDatatype="5" unbalanced="0"/>
    <cacheHierarchy uniqueName="[CPI_Data].[July-2015]" caption="July-2015" attribute="1" defaultMemberUniqueName="[CPI_Data].[July-2015].[All]" allUniqueName="[CPI_Data].[July-2015].[All]" dimensionUniqueName="[CPI_Data]" displayFolder="" count="0" memberValueDatatype="5" unbalanced="0"/>
    <cacheHierarchy uniqueName="[CPI_Data].[August-2015]" caption="August-2015" attribute="1" defaultMemberUniqueName="[CPI_Data].[August-2015].[All]" allUniqueName="[CPI_Data].[August-2015].[All]" dimensionUniqueName="[CPI_Data]" displayFolder="" count="0" memberValueDatatype="5" unbalanced="0"/>
    <cacheHierarchy uniqueName="[CPI_Data].[September-2015]" caption="September-2015" attribute="1" defaultMemberUniqueName="[CPI_Data].[September-2015].[All]" allUniqueName="[CPI_Data].[September-2015].[All]" dimensionUniqueName="[CPI_Data]" displayFolder="" count="0" memberValueDatatype="5" unbalanced="0"/>
    <cacheHierarchy uniqueName="[CPI_Data].[October-2015]" caption="October-2015" attribute="1" defaultMemberUniqueName="[CPI_Data].[October-2015].[All]" allUniqueName="[CPI_Data].[October-2015].[All]" dimensionUniqueName="[CPI_Data]" displayFolder="" count="0" memberValueDatatype="5" unbalanced="0"/>
    <cacheHierarchy uniqueName="[CPI_Data].[November-2015]" caption="November-2015" attribute="1" defaultMemberUniqueName="[CPI_Data].[November-2015].[All]" allUniqueName="[CPI_Data].[November-2015].[All]" dimensionUniqueName="[CPI_Data]" displayFolder="" count="0" memberValueDatatype="5" unbalanced="0"/>
    <cacheHierarchy uniqueName="[CPI_Data].[December-2015]" caption="December-2015" attribute="1" defaultMemberUniqueName="[CPI_Data].[December-2015].[All]" allUniqueName="[CPI_Data].[December-2015].[All]" dimensionUniqueName="[CPI_Data]" displayFolder="" count="0" memberValueDatatype="5" unbalanced="0"/>
    <cacheHierarchy uniqueName="[CPI_Data].[January-2016]" caption="January-2016" attribute="1" defaultMemberUniqueName="[CPI_Data].[January-2016].[All]" allUniqueName="[CPI_Data].[January-2016].[All]" dimensionUniqueName="[CPI_Data]" displayFolder="" count="0" memberValueDatatype="5" unbalanced="0"/>
    <cacheHierarchy uniqueName="[CPI_Data].[February-2016]" caption="February-2016" attribute="1" defaultMemberUniqueName="[CPI_Data].[February-2016].[All]" allUniqueName="[CPI_Data].[February-2016].[All]" dimensionUniqueName="[CPI_Data]" displayFolder="" count="0" memberValueDatatype="5" unbalanced="0"/>
    <cacheHierarchy uniqueName="[CPI_Data].[March-2016]" caption="March-2016" attribute="1" defaultMemberUniqueName="[CPI_Data].[March-2016].[All]" allUniqueName="[CPI_Data].[March-2016].[All]" dimensionUniqueName="[CPI_Data]" displayFolder="" count="0" memberValueDatatype="5" unbalanced="0"/>
    <cacheHierarchy uniqueName="[CPI_Data].[April-2016]" caption="April-2016" attribute="1" defaultMemberUniqueName="[CPI_Data].[April-2016].[All]" allUniqueName="[CPI_Data].[April-2016].[All]" dimensionUniqueName="[CPI_Data]" displayFolder="" count="0" memberValueDatatype="5" unbalanced="0"/>
    <cacheHierarchy uniqueName="[CPI_Data].[May-2016]" caption="May-2016" attribute="1" defaultMemberUniqueName="[CPI_Data].[May-2016].[All]" allUniqueName="[CPI_Data].[May-2016].[All]" dimensionUniqueName="[CPI_Data]" displayFolder="" count="0" memberValueDatatype="5" unbalanced="0"/>
    <cacheHierarchy uniqueName="[CPI_Data].[June-2016]" caption="June-2016" attribute="1" defaultMemberUniqueName="[CPI_Data].[June-2016].[All]" allUniqueName="[CPI_Data].[June-2016].[All]" dimensionUniqueName="[CPI_Data]" displayFolder="" count="0" memberValueDatatype="5" unbalanced="0"/>
    <cacheHierarchy uniqueName="[CPI_Data].[July-2016]" caption="July-2016" attribute="1" defaultMemberUniqueName="[CPI_Data].[July-2016].[All]" allUniqueName="[CPI_Data].[July-2016].[All]" dimensionUniqueName="[CPI_Data]" displayFolder="" count="0" memberValueDatatype="5" unbalanced="0"/>
    <cacheHierarchy uniqueName="[CPI_Data].[August-2016]" caption="August-2016" attribute="1" defaultMemberUniqueName="[CPI_Data].[August-2016].[All]" allUniqueName="[CPI_Data].[August-2016].[All]" dimensionUniqueName="[CPI_Data]" displayFolder="" count="0" memberValueDatatype="5" unbalanced="0"/>
    <cacheHierarchy uniqueName="[CPI_Data].[September-2016]" caption="September-2016" attribute="1" defaultMemberUniqueName="[CPI_Data].[September-2016].[All]" allUniqueName="[CPI_Data].[September-2016].[All]" dimensionUniqueName="[CPI_Data]" displayFolder="" count="0" memberValueDatatype="5" unbalanced="0"/>
    <cacheHierarchy uniqueName="[CPI_Data].[October-2016]" caption="October-2016" attribute="1" defaultMemberUniqueName="[CPI_Data].[October-2016].[All]" allUniqueName="[CPI_Data].[October-2016].[All]" dimensionUniqueName="[CPI_Data]" displayFolder="" count="0" memberValueDatatype="5" unbalanced="0"/>
    <cacheHierarchy uniqueName="[CPI_Data].[November-2016]" caption="November-2016" attribute="1" defaultMemberUniqueName="[CPI_Data].[November-2016].[All]" allUniqueName="[CPI_Data].[November-2016].[All]" dimensionUniqueName="[CPI_Data]" displayFolder="" count="0" memberValueDatatype="5" unbalanced="0"/>
    <cacheHierarchy uniqueName="[CPI_Data].[December-2016]" caption="December-2016" attribute="1" defaultMemberUniqueName="[CPI_Data].[December-2016].[All]" allUniqueName="[CPI_Data].[December-2016].[All]" dimensionUniqueName="[CPI_Data]" displayFolder="" count="0" memberValueDatatype="5" unbalanced="0"/>
    <cacheHierarchy uniqueName="[CPI_Data].[January-2017]" caption="January-2017" attribute="1" defaultMemberUniqueName="[CPI_Data].[January-2017].[All]" allUniqueName="[CPI_Data].[January-2017].[All]" dimensionUniqueName="[CPI_Data]" displayFolder="" count="0" memberValueDatatype="5" unbalanced="0"/>
    <cacheHierarchy uniqueName="[CPI_Data].[01/02/2017]" caption="01/02/2017" attribute="1" defaultMemberUniqueName="[CPI_Data].[01/02/2017].[All]" allUniqueName="[CPI_Data].[01/02/2017].[All]" dimensionUniqueName="[CPI_Data]" displayFolder="" count="0" memberValueDatatype="5" unbalanced="0"/>
    <cacheHierarchy uniqueName="[CPI_Data].[01/03/2017]" caption="01/03/2017" attribute="1" defaultMemberUniqueName="[CPI_Data].[01/03/2017].[All]" allUniqueName="[CPI_Data].[01/03/2017].[All]" dimensionUniqueName="[CPI_Data]" displayFolder="" count="0" memberValueDatatype="5" unbalanced="0"/>
    <cacheHierarchy uniqueName="[CPI_Data].[April-2017]" caption="April-2017" attribute="1" defaultMemberUniqueName="[CPI_Data].[April-2017].[All]" allUniqueName="[CPI_Data].[April-2017].[All]" dimensionUniqueName="[CPI_Data]" displayFolder="" count="0" memberValueDatatype="5" unbalanced="0"/>
    <cacheHierarchy uniqueName="[CPI_Data].[May-2017]" caption="May-2017" attribute="1" defaultMemberUniqueName="[CPI_Data].[May-2017].[All]" allUniqueName="[CPI_Data].[May-2017].[All]" dimensionUniqueName="[CPI_Data]" displayFolder="" count="0" memberValueDatatype="5" unbalanced="0"/>
    <cacheHierarchy uniqueName="[CPI_Data].[June-2017]" caption="June-2017" attribute="1" defaultMemberUniqueName="[CPI_Data].[June-2017].[All]" allUniqueName="[CPI_Data].[June-2017].[All]" dimensionUniqueName="[CPI_Data]" displayFolder="" count="0" memberValueDatatype="5" unbalanced="0"/>
    <cacheHierarchy uniqueName="[CPI_Data].[July-2017]" caption="July-2017" attribute="1" defaultMemberUniqueName="[CPI_Data].[July-2017].[All]" allUniqueName="[CPI_Data].[July-2017].[All]" dimensionUniqueName="[CPI_Data]" displayFolder="" count="0" memberValueDatatype="5" unbalanced="0"/>
    <cacheHierarchy uniqueName="[CPI_Data].[August-2017]" caption="August-2017" attribute="1" defaultMemberUniqueName="[CPI_Data].[August-2017].[All]" allUniqueName="[CPI_Data].[August-2017].[All]" dimensionUniqueName="[CPI_Data]" displayFolder="" count="0" memberValueDatatype="5" unbalanced="0"/>
    <cacheHierarchy uniqueName="[CPI_Data].[September-2017]" caption="September-2017" attribute="1" defaultMemberUniqueName="[CPI_Data].[September-2017].[All]" allUniqueName="[CPI_Data].[September-2017].[All]" dimensionUniqueName="[CPI_Data]" displayFolder="" count="0" memberValueDatatype="5" unbalanced="0"/>
    <cacheHierarchy uniqueName="[CPI_Data].[October-2017]" caption="October-2017" attribute="1" defaultMemberUniqueName="[CPI_Data].[October-2017].[All]" allUniqueName="[CPI_Data].[October-2017].[All]" dimensionUniqueName="[CPI_Data]" displayFolder="" count="0" memberValueDatatype="5" unbalanced="0"/>
    <cacheHierarchy uniqueName="[CPI_Data].[November-2017]" caption="November-2017" attribute="1" defaultMemberUniqueName="[CPI_Data].[November-2017].[All]" allUniqueName="[CPI_Data].[November-2017].[All]" dimensionUniqueName="[CPI_Data]" displayFolder="" count="0" memberValueDatatype="5" unbalanced="0"/>
    <cacheHierarchy uniqueName="[CPI_Data].[December-2017]" caption="December-2017" attribute="1" defaultMemberUniqueName="[CPI_Data].[December-2017].[All]" allUniqueName="[CPI_Data].[December-2017].[All]" dimensionUniqueName="[CPI_Data]" displayFolder="" count="0" memberValueDatatype="5" unbalanced="0"/>
    <cacheHierarchy uniqueName="[CPI_Data].[January-2018]" caption="January-2018" attribute="1" defaultMemberUniqueName="[CPI_Data].[January-2018].[All]" allUniqueName="[CPI_Data].[January-2018].[All]" dimensionUniqueName="[CPI_Data]" displayFolder="" count="0" memberValueDatatype="5" unbalanced="0"/>
    <cacheHierarchy uniqueName="[CPI_Data].[February-2018]" caption="February-2018" attribute="1" defaultMemberUniqueName="[CPI_Data].[February-2018].[All]" allUniqueName="[CPI_Data].[February-2018].[All]" dimensionUniqueName="[CPI_Data]" displayFolder="" count="0" memberValueDatatype="5" unbalanced="0"/>
    <cacheHierarchy uniqueName="[CPI_Data].[March-2018]" caption="March-2018" attribute="1" defaultMemberUniqueName="[CPI_Data].[March-2018].[All]" allUniqueName="[CPI_Data].[March-2018].[All]" dimensionUniqueName="[CPI_Data]" displayFolder="" count="0" memberValueDatatype="5" unbalanced="0"/>
    <cacheHierarchy uniqueName="[CPI_Data].[April-2018]" caption="April-2018" attribute="1" defaultMemberUniqueName="[CPI_Data].[April-2018].[All]" allUniqueName="[CPI_Data].[April-2018].[All]" dimensionUniqueName="[CPI_Data]" displayFolder="" count="0" memberValueDatatype="5" unbalanced="0"/>
    <cacheHierarchy uniqueName="[CPI_Data].[May-2018]" caption="May-2018" attribute="1" defaultMemberUniqueName="[CPI_Data].[May-2018].[All]" allUniqueName="[CPI_Data].[May-2018].[All]" dimensionUniqueName="[CPI_Data]" displayFolder="" count="0" memberValueDatatype="5" unbalanced="0"/>
    <cacheHierarchy uniqueName="[CPI_Data].[June-2018]" caption="June-2018" attribute="1" defaultMemberUniqueName="[CPI_Data].[June-2018].[All]" allUniqueName="[CPI_Data].[June-2018].[All]" dimensionUniqueName="[CPI_Data]" displayFolder="" count="0" memberValueDatatype="5" unbalanced="0"/>
    <cacheHierarchy uniqueName="[CPI_Data].[July-2018]" caption="July-2018" attribute="1" defaultMemberUniqueName="[CPI_Data].[July-2018].[All]" allUniqueName="[CPI_Data].[July-2018].[All]" dimensionUniqueName="[CPI_Data]" displayFolder="" count="0" memberValueDatatype="5" unbalanced="0"/>
    <cacheHierarchy uniqueName="[CPI_Data].[August-2018]" caption="August-2018" attribute="1" defaultMemberUniqueName="[CPI_Data].[August-2018].[All]" allUniqueName="[CPI_Data].[August-2018].[All]" dimensionUniqueName="[CPI_Data]" displayFolder="" count="0" memberValueDatatype="5" unbalanced="0"/>
    <cacheHierarchy uniqueName="[CPI_Data].[September-2018]" caption="September-2018" attribute="1" defaultMemberUniqueName="[CPI_Data].[September-2018].[All]" allUniqueName="[CPI_Data].[September-2018].[All]" dimensionUniqueName="[CPI_Data]" displayFolder="" count="0" memberValueDatatype="5" unbalanced="0"/>
    <cacheHierarchy uniqueName="[CPI_Data].[October-2018]" caption="October-2018" attribute="1" defaultMemberUniqueName="[CPI_Data].[October-2018].[All]" allUniqueName="[CPI_Data].[October-2018].[All]" dimensionUniqueName="[CPI_Data]" displayFolder="" count="0" memberValueDatatype="5" unbalanced="0"/>
    <cacheHierarchy uniqueName="[CPI_Data].[November-2018]" caption="November-2018" attribute="1" defaultMemberUniqueName="[CPI_Data].[November-2018].[All]" allUniqueName="[CPI_Data].[November-2018].[All]" dimensionUniqueName="[CPI_Data]" displayFolder="" count="0" memberValueDatatype="5" unbalanced="0"/>
    <cacheHierarchy uniqueName="[CPI_Data].[December-2018]" caption="December-2018" attribute="1" defaultMemberUniqueName="[CPI_Data].[December-2018].[All]" allUniqueName="[CPI_Data].[December-2018].[All]" dimensionUniqueName="[CPI_Data]" displayFolder="" count="0" memberValueDatatype="5" unbalanced="0"/>
    <cacheHierarchy uniqueName="[CPI_Data].[January-2019]" caption="January-2019" attribute="1" defaultMemberUniqueName="[CPI_Data].[January-2019].[All]" allUniqueName="[CPI_Data].[January-2019].[All]" dimensionUniqueName="[CPI_Data]" displayFolder="" count="0" memberValueDatatype="5" unbalanced="0"/>
    <cacheHierarchy uniqueName="[CPI_Data].[February-2019]" caption="February-2019" attribute="1" defaultMemberUniqueName="[CPI_Data].[February-2019].[All]" allUniqueName="[CPI_Data].[February-2019].[All]" dimensionUniqueName="[CPI_Data]" displayFolder="" count="0" memberValueDatatype="5" unbalanced="0"/>
    <cacheHierarchy uniqueName="[CPI_Data].[March-2019]" caption="March-2019" attribute="1" defaultMemberUniqueName="[CPI_Data].[March-2019].[All]" allUniqueName="[CPI_Data].[March-2019].[All]" dimensionUniqueName="[CPI_Data]" displayFolder="" count="0" memberValueDatatype="5" unbalanced="0"/>
    <cacheHierarchy uniqueName="[CPI_Data].[May-2019]" caption="May-2019" attribute="1" defaultMemberUniqueName="[CPI_Data].[May-2019].[All]" allUniqueName="[CPI_Data].[May-2019].[All]" dimensionUniqueName="[CPI_Data]" displayFolder="" count="0" memberValueDatatype="5" unbalanced="0"/>
    <cacheHierarchy uniqueName="[CPI_Data].[June-2019]" caption="June-2019" attribute="1" defaultMemberUniqueName="[CPI_Data].[June-2019].[All]" allUniqueName="[CPI_Data].[June-2019].[All]" dimensionUniqueName="[CPI_Data]" displayFolder="" count="0" memberValueDatatype="5" unbalanced="0"/>
    <cacheHierarchy uniqueName="[CPI_Data].[July-2019]" caption="July-2019" attribute="1" defaultMemberUniqueName="[CPI_Data].[July-2019].[All]" allUniqueName="[CPI_Data].[July-2019].[All]" dimensionUniqueName="[CPI_Data]" displayFolder="" count="0" memberValueDatatype="5" unbalanced="0"/>
    <cacheHierarchy uniqueName="[CPI_Data].[August-2019]" caption="August-2019" attribute="1" defaultMemberUniqueName="[CPI_Data].[August-2019].[All]" allUniqueName="[CPI_Data].[August-2019].[All]" dimensionUniqueName="[CPI_Data]" displayFolder="" count="0" memberValueDatatype="5" unbalanced="0"/>
    <cacheHierarchy uniqueName="[CPI_Data].[September-2019]" caption="September-2019" attribute="1" defaultMemberUniqueName="[CPI_Data].[September-2019].[All]" allUniqueName="[CPI_Data].[September-2019].[All]" dimensionUniqueName="[CPI_Data]" displayFolder="" count="0" memberValueDatatype="5" unbalanced="0"/>
    <cacheHierarchy uniqueName="[CPI_Data].[October-2019]" caption="October-2019" attribute="1" defaultMemberUniqueName="[CPI_Data].[October-2019].[All]" allUniqueName="[CPI_Data].[October-2019].[All]" dimensionUniqueName="[CPI_Data]" displayFolder="" count="0" memberValueDatatype="5" unbalanced="0"/>
    <cacheHierarchy uniqueName="[CPI_Data].[November-2019]" caption="November-2019" attribute="1" defaultMemberUniqueName="[CPI_Data].[November-2019].[All]" allUniqueName="[CPI_Data].[November-2019].[All]" dimensionUniqueName="[CPI_Data]" displayFolder="" count="0" memberValueDatatype="5" unbalanced="0"/>
    <cacheHierarchy uniqueName="[CPI_Data].[December-2019]" caption="December-2019" attribute="1" defaultMemberUniqueName="[CPI_Data].[December-2019].[All]" allUniqueName="[CPI_Data].[December-2019].[All]" dimensionUniqueName="[CPI_Data]" displayFolder="" count="0" memberValueDatatype="5" unbalanced="0"/>
    <cacheHierarchy uniqueName="[CPI_Data].[January-2020]" caption="January-2020" attribute="1" defaultMemberUniqueName="[CPI_Data].[January-2020].[All]" allUniqueName="[CPI_Data].[January-2020].[All]" dimensionUniqueName="[CPI_Data]" displayFolder="" count="0" memberValueDatatype="5" unbalanced="0"/>
    <cacheHierarchy uniqueName="[CPI_Data].[February-2020]" caption="February-2020" attribute="1" defaultMemberUniqueName="[CPI_Data].[February-2020].[All]" allUniqueName="[CPI_Data].[February-2020].[All]" dimensionUniqueName="[CPI_Data]" displayFolder="" count="0" memberValueDatatype="5" unbalanced="0"/>
    <cacheHierarchy uniqueName="[CPI_Data].[March-2020]" caption="March-2020" attribute="1" defaultMemberUniqueName="[CPI_Data].[March-2020].[All]" allUniqueName="[CPI_Data].[March-2020].[All]" dimensionUniqueName="[CPI_Data]" displayFolder="" count="0" memberValueDatatype="5" unbalanced="0"/>
    <cacheHierarchy uniqueName="[CPI_Data].[April-2020]" caption="April-2020" attribute="1" defaultMemberUniqueName="[CPI_Data].[April-2020].[All]" allUniqueName="[CPI_Data].[April-2020].[All]" dimensionUniqueName="[CPI_Data]" displayFolder="" count="0" memberValueDatatype="5" unbalanced="0"/>
    <cacheHierarchy uniqueName="[CPI_Data].[May-2020]" caption="May-2020" attribute="1" defaultMemberUniqueName="[CPI_Data].[May-2020].[All]" allUniqueName="[CPI_Data].[May-2020].[All]" dimensionUniqueName="[CPI_Data]" displayFolder="" count="0" memberValueDatatype="5" unbalanced="0"/>
    <cacheHierarchy uniqueName="[CPI_Data].[June-2020]" caption="June-2020" attribute="1" defaultMemberUniqueName="[CPI_Data].[June-2020].[All]" allUniqueName="[CPI_Data].[June-2020].[All]" dimensionUniqueName="[CPI_Data]" displayFolder="" count="0" memberValueDatatype="5" unbalanced="0"/>
    <cacheHierarchy uniqueName="[CPI_Data].[July-2020]" caption="July-2020" attribute="1" defaultMemberUniqueName="[CPI_Data].[July-2020].[All]" allUniqueName="[CPI_Data].[July-2020].[All]" dimensionUniqueName="[CPI_Data]" displayFolder="" count="0" memberValueDatatype="5" unbalanced="0"/>
    <cacheHierarchy uniqueName="[CPI_Data].[August-2020]" caption="August-2020" attribute="1" defaultMemberUniqueName="[CPI_Data].[August-2020].[All]" allUniqueName="[CPI_Data].[August-2020].[All]" dimensionUniqueName="[CPI_Data]" displayFolder="" count="0" memberValueDatatype="5" unbalanced="0"/>
    <cacheHierarchy uniqueName="[CPI_Data].[September-2020]" caption="September-2020" attribute="1" defaultMemberUniqueName="[CPI_Data].[September-2020].[All]" allUniqueName="[CPI_Data].[September-2020].[All]" dimensionUniqueName="[CPI_Data]" displayFolder="" count="0" memberValueDatatype="5" unbalanced="0"/>
    <cacheHierarchy uniqueName="[CPI_Data].[October-2020]" caption="October-2020" attribute="1" defaultMemberUniqueName="[CPI_Data].[October-2020].[All]" allUniqueName="[CPI_Data].[October-2020].[All]" dimensionUniqueName="[CPI_Data]" displayFolder="" count="0" memberValueDatatype="5" unbalanced="0"/>
    <cacheHierarchy uniqueName="[CPI_Data].[November-2020]" caption="November-2020" attribute="1" defaultMemberUniqueName="[CPI_Data].[November-2020].[All]" allUniqueName="[CPI_Data].[November-2020].[All]" dimensionUniqueName="[CPI_Data]" displayFolder="" count="0" memberValueDatatype="5" unbalanced="0"/>
    <cacheHierarchy uniqueName="[CPI_Data].[December-2020]" caption="December-2020" attribute="1" defaultMemberUniqueName="[CPI_Data].[December-2020].[All]" allUniqueName="[CPI_Data].[December-2020].[All]" dimensionUniqueName="[CPI_Data]" displayFolder="" count="0" memberValueDatatype="5" unbalanced="0"/>
    <cacheHierarchy uniqueName="[CPI_Data].[January-2021]" caption="January-2021" attribute="1" defaultMemberUniqueName="[CPI_Data].[January-2021].[All]" allUniqueName="[CPI_Data].[January-2021].[All]" dimensionUniqueName="[CPI_Data]" displayFolder="" count="0" memberValueDatatype="5" unbalanced="0"/>
    <cacheHierarchy uniqueName="[CPI_Data].[February-2021]" caption="February-2021" attribute="1" defaultMemberUniqueName="[CPI_Data].[February-2021].[All]" allUniqueName="[CPI_Data].[February-2021].[All]" dimensionUniqueName="[CPI_Data]" displayFolder="" count="0" memberValueDatatype="5" unbalanced="0"/>
    <cacheHierarchy uniqueName="[CPI_Data].[March-2021]" caption="March-2021" attribute="1" defaultMemberUniqueName="[CPI_Data].[March-2021].[All]" allUniqueName="[CPI_Data].[March-2021].[All]" dimensionUniqueName="[CPI_Data]" displayFolder="" count="0" memberValueDatatype="5" unbalanced="0"/>
    <cacheHierarchy uniqueName="[CPI_Data].[April-2021]" caption="April-2021" attribute="1" defaultMemberUniqueName="[CPI_Data].[April-2021].[All]" allUniqueName="[CPI_Data].[April-2021].[All]" dimensionUniqueName="[CPI_Data]" displayFolder="" count="0" memberValueDatatype="5" unbalanced="0"/>
    <cacheHierarchy uniqueName="[CPI_Data].[May-2021]" caption="May-2021" attribute="1" defaultMemberUniqueName="[CPI_Data].[May-2021].[All]" allUniqueName="[CPI_Data].[May-2021].[All]" dimensionUniqueName="[CPI_Data]" displayFolder="" count="0" memberValueDatatype="5" unbalanced="0"/>
    <cacheHierarchy uniqueName="[CPI_Data].[June-2021]" caption="June-2021" attribute="1" defaultMemberUniqueName="[CPI_Data].[June-2021].[All]" allUniqueName="[CPI_Data].[June-2021].[All]" dimensionUniqueName="[CPI_Data]" displayFolder="" count="0" memberValueDatatype="5" unbalanced="0"/>
    <cacheHierarchy uniqueName="[CPI_Data].[July-2021]" caption="July-2021" attribute="1" defaultMemberUniqueName="[CPI_Data].[July-2021].[All]" allUniqueName="[CPI_Data].[July-2021].[All]" dimensionUniqueName="[CPI_Data]" displayFolder="" count="0" memberValueDatatype="5" unbalanced="0"/>
    <cacheHierarchy uniqueName="[CPI_Data].[August-2021]" caption="August-2021" attribute="1" defaultMemberUniqueName="[CPI_Data].[August-2021].[All]" allUniqueName="[CPI_Data].[August-2021].[All]" dimensionUniqueName="[CPI_Data]" displayFolder="" count="0" memberValueDatatype="5" unbalanced="0"/>
    <cacheHierarchy uniqueName="[CPI_Data].[September-2021]" caption="September-2021" attribute="1" defaultMemberUniqueName="[CPI_Data].[September-2021].[All]" allUniqueName="[CPI_Data].[September-2021].[All]" dimensionUniqueName="[CPI_Data]" displayFolder="" count="0" memberValueDatatype="5" unbalanced="0"/>
    <cacheHierarchy uniqueName="[CPI_Data].[October-2021]" caption="October-2021" attribute="1" defaultMemberUniqueName="[CPI_Data].[October-2021].[All]" allUniqueName="[CPI_Data].[October-2021].[All]" dimensionUniqueName="[CPI_Data]" displayFolder="" count="0" memberValueDatatype="5" unbalanced="0"/>
    <cacheHierarchy uniqueName="[CPI_Data].[November-2021]" caption="November-2021" attribute="1" defaultMemberUniqueName="[CPI_Data].[November-2021].[All]" allUniqueName="[CPI_Data].[November-2021].[All]" dimensionUniqueName="[CPI_Data]" displayFolder="" count="0" memberValueDatatype="5" unbalanced="0"/>
    <cacheHierarchy uniqueName="[CPI_Data].[December-2021]" caption="December-2021" attribute="1" defaultMemberUniqueName="[CPI_Data].[December-2021].[All]" allUniqueName="[CPI_Data].[December-2021].[All]" dimensionUniqueName="[CPI_Data]" displayFolder="" count="0" memberValueDatatype="5" unbalanced="0"/>
    <cacheHierarchy uniqueName="[CPI_Data].[January-2022]" caption="January-2022" attribute="1" defaultMemberUniqueName="[CPI_Data].[January-2022].[All]" allUniqueName="[CPI_Data].[January-2022].[All]" dimensionUniqueName="[CPI_Data]" displayFolder="" count="0" memberValueDatatype="5" unbalanced="0"/>
    <cacheHierarchy uniqueName="[CPI_Data].[February-2022]" caption="February-2022" attribute="1" defaultMemberUniqueName="[CPI_Data].[February-2022].[All]" allUniqueName="[CPI_Data].[February-2022].[All]" dimensionUniqueName="[CPI_Data]" displayFolder="" count="0" memberValueDatatype="5" unbalanced="0"/>
    <cacheHierarchy uniqueName="[CPI_Data].[March-2022]" caption="March-2022" attribute="1" defaultMemberUniqueName="[CPI_Data].[March-2022].[All]" allUniqueName="[CPI_Data].[March-2022].[All]" dimensionUniqueName="[CPI_Data]" displayFolder="" count="0" memberValueDatatype="5" unbalanced="0"/>
    <cacheHierarchy uniqueName="[CPI_Data].[April-2022]" caption="April-2022" attribute="1" defaultMemberUniqueName="[CPI_Data].[April-2022].[All]" allUniqueName="[CPI_Data].[April-2022].[All]" dimensionUniqueName="[CPI_Data]" displayFolder="" count="0" memberValueDatatype="5" unbalanced="0"/>
    <cacheHierarchy uniqueName="[CPI_Data].[May-2022]" caption="May-2022" attribute="1" defaultMemberUniqueName="[CPI_Data].[May-2022].[All]" allUniqueName="[CPI_Data].[May-2022].[All]" dimensionUniqueName="[CPI_Data]" displayFolder="" count="0" memberValueDatatype="5" unbalanced="0"/>
    <cacheHierarchy uniqueName="[CPI_Data].[June-2022]" caption="June-2022" attribute="1" defaultMemberUniqueName="[CPI_Data].[June-2022].[All]" allUniqueName="[CPI_Data].[June-2022].[All]" dimensionUniqueName="[CPI_Data]" displayFolder="" count="0" memberValueDatatype="5" unbalanced="0"/>
    <cacheHierarchy uniqueName="[CPI_Data].[July-2022]" caption="July-2022" attribute="1" defaultMemberUniqueName="[CPI_Data].[July-2022].[All]" allUniqueName="[CPI_Data].[July-2022].[All]" dimensionUniqueName="[CPI_Data]" displayFolder="" count="0" memberValueDatatype="5" unbalanced="0"/>
    <cacheHierarchy uniqueName="[CPI_Data].[August-2022]" caption="August-2022" attribute="1" defaultMemberUniqueName="[CPI_Data].[August-2022].[All]" allUniqueName="[CPI_Data].[August-2022].[All]" dimensionUniqueName="[CPI_Data]" displayFolder="" count="0" memberValueDatatype="5" unbalanced="0"/>
    <cacheHierarchy uniqueName="[CPI_Data].[September-2022]" caption="September-2022" attribute="1" defaultMemberUniqueName="[CPI_Data].[September-2022].[All]" allUniqueName="[CPI_Data].[September-2022].[All]" dimensionUniqueName="[CPI_Data]" displayFolder="" count="0" memberValueDatatype="5" unbalanced="0"/>
    <cacheHierarchy uniqueName="[CPI_Data].[October-2022]" caption="October-2022" attribute="1" defaultMemberUniqueName="[CPI_Data].[October-2022].[All]" allUniqueName="[CPI_Data].[October-2022].[All]" dimensionUniqueName="[CPI_Data]" displayFolder="" count="0" memberValueDatatype="5" unbalanced="0"/>
    <cacheHierarchy uniqueName="[CPI_Data].[November-2022]" caption="November-2022" attribute="1" defaultMemberUniqueName="[CPI_Data].[November-2022].[All]" allUniqueName="[CPI_Data].[November-2022].[All]" dimensionUniqueName="[CPI_Data]" displayFolder="" count="0" memberValueDatatype="5" unbalanced="0"/>
    <cacheHierarchy uniqueName="[CPI_Data].[December-2022]" caption="December-2022" attribute="1" defaultMemberUniqueName="[CPI_Data].[December-2022].[All]" allUniqueName="[CPI_Data].[December-2022].[All]" dimensionUniqueName="[CPI_Data]" displayFolder="" count="0" memberValueDatatype="5" unbalanced="0"/>
    <cacheHierarchy uniqueName="[CPI_Data].[January-2023]" caption="January-2023" attribute="1" defaultMemberUniqueName="[CPI_Data].[January-2023].[All]" allUniqueName="[CPI_Data].[January-2023].[All]" dimensionUniqueName="[CPI_Data]" displayFolder="" count="0" memberValueDatatype="5" unbalanced="0"/>
    <cacheHierarchy uniqueName="[CPI_Data].[February-2023]" caption="February-2023" attribute="1" defaultMemberUniqueName="[CPI_Data].[February-2023].[All]" allUniqueName="[CPI_Data].[February-2023].[All]" dimensionUniqueName="[CPI_Data]" displayFolder="" count="0" memberValueDatatype="5" unbalanced="0"/>
    <cacheHierarchy uniqueName="[CPI_Data].[March-2023]" caption="March-2023" attribute="1" defaultMemberUniqueName="[CPI_Data].[March-2023].[All]" allUniqueName="[CPI_Data].[March-2023].[All]" dimensionUniqueName="[CPI_Data]" displayFolder="" count="0" memberValueDatatype="5" unbalanced="0"/>
    <cacheHierarchy uniqueName="[CPI_Data].[April-2023]" caption="April-2023" attribute="1" defaultMemberUniqueName="[CPI_Data].[April-2023].[All]" allUniqueName="[CPI_Data].[April-2023].[All]" dimensionUniqueName="[CPI_Data]" displayFolder="" count="0" memberValueDatatype="5" unbalanced="0"/>
    <cacheHierarchy uniqueName="[CPI_Data].[May-2023]" caption="May-2023" attribute="1" defaultMemberUniqueName="[CPI_Data].[May-2023].[All]" allUniqueName="[CPI_Data].[May-2023].[All]" dimensionUniqueName="[CPI_Data]" displayFolder="" count="0" memberValueDatatype="5" unbalanced="0"/>
    <cacheHierarchy uniqueName="[Measures].[__XL_Count CPI_Data]" caption="__XL_Count CPI_Data" measure="1" displayFolder="" measureGroup="CPI_Data" count="0" hidden="1"/>
    <cacheHierarchy uniqueName="[Measures].[__No measures defined]" caption="__No measures defined" measure="1" displayFolder="" count="0" hidden="1"/>
    <cacheHierarchy uniqueName="[Measures].[Sum of May-2023]" caption="Sum of May-2023" measure="1" displayFolder="" measureGroup="CPI_Data" count="0" oneField="1" hidden="1">
      <fieldsUsage count="1">
        <fieldUsage x="1"/>
      </fieldsUsage>
      <extLst>
        <ext xmlns:x15="http://schemas.microsoft.com/office/spreadsheetml/2010/11/main" uri="{B97F6D7D-B522-45F9-BDA1-12C45D357490}">
          <x15:cacheHierarchy aggregatedColumn="126"/>
        </ext>
      </extLst>
    </cacheHierarchy>
    <cacheHierarchy uniqueName="[Measures].[Sum of January-2017]" caption="Sum of January-2017" measure="1" displayFolder="" measureGroup="CPI_Data" count="0" hidden="1">
      <extLst>
        <ext xmlns:x15="http://schemas.microsoft.com/office/spreadsheetml/2010/11/main" uri="{B97F6D7D-B522-45F9-BDA1-12C45D357490}">
          <x15:cacheHierarchy aggregatedColumn="51"/>
        </ext>
      </extLst>
    </cacheHierarchy>
    <cacheHierarchy uniqueName="[Measures].[Sum of May-2017]" caption="Sum of May-2017" measure="1" displayFolder="" measureGroup="CPI_Data" count="0" hidden="1">
      <extLst>
        <ext xmlns:x15="http://schemas.microsoft.com/office/spreadsheetml/2010/11/main" uri="{B97F6D7D-B522-45F9-BDA1-12C45D357490}">
          <x15:cacheHierarchy aggregatedColumn="55"/>
        </ext>
      </extLst>
    </cacheHierarchy>
    <cacheHierarchy uniqueName="[Measures].[Count of Sub-Category]" caption="Count of Sub-Category" measure="1" displayFolder="" measureGroup="CPI_Data" count="0" hidden="1">
      <extLst>
        <ext xmlns:x15="http://schemas.microsoft.com/office/spreadsheetml/2010/11/main" uri="{B97F6D7D-B522-45F9-BDA1-12C45D357490}">
          <x15:cacheHierarchy aggregatedColumn="1"/>
        </ext>
      </extLst>
    </cacheHierarchy>
    <cacheHierarchy uniqueName="[Measures].[Sum of January-2016]" caption="Sum of January-2016" measure="1" displayFolder="" measureGroup="CPI_Data" count="0" hidden="1">
      <extLst>
        <ext xmlns:x15="http://schemas.microsoft.com/office/spreadsheetml/2010/11/main" uri="{B97F6D7D-B522-45F9-BDA1-12C45D357490}">
          <x15:cacheHierarchy aggregatedColumn="39"/>
        </ext>
      </extLst>
    </cacheHierarchy>
    <cacheHierarchy uniqueName="[Measures].[Sum of April-2022]" caption="Sum of April-2022" measure="1" displayFolder="" measureGroup="CPI_Data" count="0" hidden="1">
      <extLst>
        <ext xmlns:x15="http://schemas.microsoft.com/office/spreadsheetml/2010/11/main" uri="{B97F6D7D-B522-45F9-BDA1-12C45D357490}">
          <x15:cacheHierarchy aggregatedColumn="113"/>
        </ext>
      </extLst>
    </cacheHierarchy>
    <cacheHierarchy uniqueName="[Measures].[Sum of May-2022]" caption="Sum of May-2022" measure="1" displayFolder="" measureGroup="CPI_Data" count="0" hidden="1">
      <extLst>
        <ext xmlns:x15="http://schemas.microsoft.com/office/spreadsheetml/2010/11/main" uri="{B97F6D7D-B522-45F9-BDA1-12C45D357490}">
          <x15:cacheHierarchy aggregatedColumn="114"/>
        </ext>
      </extLst>
    </cacheHierarchy>
    <cacheHierarchy uniqueName="[Measures].[Sum of June-2022]" caption="Sum of June-2022" measure="1" displayFolder="" measureGroup="CPI_Data" count="0" hidden="1">
      <extLst>
        <ext xmlns:x15="http://schemas.microsoft.com/office/spreadsheetml/2010/11/main" uri="{B97F6D7D-B522-45F9-BDA1-12C45D357490}">
          <x15:cacheHierarchy aggregatedColumn="115"/>
        </ext>
      </extLst>
    </cacheHierarchy>
    <cacheHierarchy uniqueName="[Measures].[Sum of July-2022]" caption="Sum of July-2022" measure="1" displayFolder="" measureGroup="CPI_Data" count="0" hidden="1">
      <extLst>
        <ext xmlns:x15="http://schemas.microsoft.com/office/spreadsheetml/2010/11/main" uri="{B97F6D7D-B522-45F9-BDA1-12C45D357490}">
          <x15:cacheHierarchy aggregatedColumn="116"/>
        </ext>
      </extLst>
    </cacheHierarchy>
    <cacheHierarchy uniqueName="[Measures].[Sum of August-2022]" caption="Sum of August-2022" measure="1" displayFolder="" measureGroup="CPI_Data" count="0" hidden="1">
      <extLst>
        <ext xmlns:x15="http://schemas.microsoft.com/office/spreadsheetml/2010/11/main" uri="{B97F6D7D-B522-45F9-BDA1-12C45D357490}">
          <x15:cacheHierarchy aggregatedColumn="117"/>
        </ext>
      </extLst>
    </cacheHierarchy>
    <cacheHierarchy uniqueName="[Measures].[Sum of September-2022]" caption="Sum of September-2022" measure="1" displayFolder="" measureGroup="CPI_Data" count="0" hidden="1">
      <extLst>
        <ext xmlns:x15="http://schemas.microsoft.com/office/spreadsheetml/2010/11/main" uri="{B97F6D7D-B522-45F9-BDA1-12C45D357490}">
          <x15:cacheHierarchy aggregatedColumn="118"/>
        </ext>
      </extLst>
    </cacheHierarchy>
    <cacheHierarchy uniqueName="[Measures].[Sum of October-2022]" caption="Sum of October-2022" measure="1" displayFolder="" measureGroup="CPI_Data" count="0" hidden="1">
      <extLst>
        <ext xmlns:x15="http://schemas.microsoft.com/office/spreadsheetml/2010/11/main" uri="{B97F6D7D-B522-45F9-BDA1-12C45D357490}">
          <x15:cacheHierarchy aggregatedColumn="119"/>
        </ext>
      </extLst>
    </cacheHierarchy>
    <cacheHierarchy uniqueName="[Measures].[Sum of November-2022]" caption="Sum of November-2022" measure="1" displayFolder="" measureGroup="CPI_Data" count="0" hidden="1">
      <extLst>
        <ext xmlns:x15="http://schemas.microsoft.com/office/spreadsheetml/2010/11/main" uri="{B97F6D7D-B522-45F9-BDA1-12C45D357490}">
          <x15:cacheHierarchy aggregatedColumn="120"/>
        </ext>
      </extLst>
    </cacheHierarchy>
    <cacheHierarchy uniqueName="[Measures].[Sum of December-2022]" caption="Sum of December-2022" measure="1" displayFolder="" measureGroup="CPI_Data" count="0" hidden="1">
      <extLst>
        <ext xmlns:x15="http://schemas.microsoft.com/office/spreadsheetml/2010/11/main" uri="{B97F6D7D-B522-45F9-BDA1-12C45D357490}">
          <x15:cacheHierarchy aggregatedColumn="121"/>
        </ext>
      </extLst>
    </cacheHierarchy>
    <cacheHierarchy uniqueName="[Measures].[Sum of January-2023]" caption="Sum of January-2023" measure="1" displayFolder="" measureGroup="CPI_Data" count="0" hidden="1">
      <extLst>
        <ext xmlns:x15="http://schemas.microsoft.com/office/spreadsheetml/2010/11/main" uri="{B97F6D7D-B522-45F9-BDA1-12C45D357490}">
          <x15:cacheHierarchy aggregatedColumn="122"/>
        </ext>
      </extLst>
    </cacheHierarchy>
    <cacheHierarchy uniqueName="[Measures].[Sum of February-2023]" caption="Sum of February-2023" measure="1" displayFolder="" measureGroup="CPI_Data" count="0" hidden="1">
      <extLst>
        <ext xmlns:x15="http://schemas.microsoft.com/office/spreadsheetml/2010/11/main" uri="{B97F6D7D-B522-45F9-BDA1-12C45D357490}">
          <x15:cacheHierarchy aggregatedColumn="123"/>
        </ext>
      </extLst>
    </cacheHierarchy>
    <cacheHierarchy uniqueName="[Measures].[Sum of March-2023]" caption="Sum of March-2023" measure="1" displayFolder="" measureGroup="CPI_Data" count="0" hidden="1">
      <extLst>
        <ext xmlns:x15="http://schemas.microsoft.com/office/spreadsheetml/2010/11/main" uri="{B97F6D7D-B522-45F9-BDA1-12C45D357490}">
          <x15:cacheHierarchy aggregatedColumn="124"/>
        </ext>
      </extLst>
    </cacheHierarchy>
    <cacheHierarchy uniqueName="[Measures].[Sum of April-2023]" caption="Sum of April-2023" measure="1" displayFolder="" measureGroup="CPI_Data" count="0" hidden="1">
      <extLst>
        <ext xmlns:x15="http://schemas.microsoft.com/office/spreadsheetml/2010/11/main" uri="{B97F6D7D-B522-45F9-BDA1-12C45D357490}">
          <x15:cacheHierarchy aggregatedColumn="125"/>
        </ext>
      </extLst>
    </cacheHierarchy>
    <cacheHierarchy uniqueName="[Measures].[Sum of May-2018]" caption="Sum of May-2018" measure="1" displayFolder="" measureGroup="CPI_Data" count="0" hidden="1">
      <extLst>
        <ext xmlns:x15="http://schemas.microsoft.com/office/spreadsheetml/2010/11/main" uri="{B97F6D7D-B522-45F9-BDA1-12C45D357490}">
          <x15:cacheHierarchy aggregatedColumn="67"/>
        </ext>
      </extLst>
    </cacheHierarchy>
    <cacheHierarchy uniqueName="[Measures].[Sum of May-2019]" caption="Sum of May-2019" measure="1" displayFolder="" measureGroup="CPI_Data" count="0" hidden="1">
      <extLst>
        <ext xmlns:x15="http://schemas.microsoft.com/office/spreadsheetml/2010/11/main" uri="{B97F6D7D-B522-45F9-BDA1-12C45D357490}">
          <x15:cacheHierarchy aggregatedColumn="78"/>
        </ext>
      </extLst>
    </cacheHierarchy>
    <cacheHierarchy uniqueName="[Measures].[Sum of May-2020]" caption="Sum of May-2020" measure="1" displayFolder="" measureGroup="CPI_Data" count="0" hidden="1">
      <extLst>
        <ext xmlns:x15="http://schemas.microsoft.com/office/spreadsheetml/2010/11/main" uri="{B97F6D7D-B522-45F9-BDA1-12C45D357490}">
          <x15:cacheHierarchy aggregatedColumn="90"/>
        </ext>
      </extLst>
    </cacheHierarchy>
    <cacheHierarchy uniqueName="[Measures].[Sum of May-2021]" caption="Sum of May-2021" measure="1" displayFolder="" measureGroup="CPI_Data" count="0" hidden="1">
      <extLst>
        <ext xmlns:x15="http://schemas.microsoft.com/office/spreadsheetml/2010/11/main" uri="{B97F6D7D-B522-45F9-BDA1-12C45D357490}">
          <x15:cacheHierarchy aggregatedColumn="102"/>
        </ext>
      </extLst>
    </cacheHierarchy>
    <cacheHierarchy uniqueName="[Measures].[Sum of April-2021]" caption="Sum of April-2021" measure="1" displayFolder="" measureGroup="CPI_Data" count="0" hidden="1">
      <extLst>
        <ext xmlns:x15="http://schemas.microsoft.com/office/spreadsheetml/2010/11/main" uri="{B97F6D7D-B522-45F9-BDA1-12C45D357490}">
          <x15:cacheHierarchy aggregatedColumn="101"/>
        </ext>
      </extLst>
    </cacheHierarchy>
    <cacheHierarchy uniqueName="[Measures].[Sum of June-2021]" caption="Sum of June-2021" measure="1" displayFolder="" measureGroup="CPI_Data" count="0" hidden="1">
      <extLst>
        <ext xmlns:x15="http://schemas.microsoft.com/office/spreadsheetml/2010/11/main" uri="{B97F6D7D-B522-45F9-BDA1-12C45D357490}">
          <x15:cacheHierarchy aggregatedColumn="103"/>
        </ext>
      </extLst>
    </cacheHierarchy>
    <cacheHierarchy uniqueName="[Measures].[Sum of July-2021]" caption="Sum of July-2021" measure="1" displayFolder="" measureGroup="CPI_Data" count="0" hidden="1">
      <extLst>
        <ext xmlns:x15="http://schemas.microsoft.com/office/spreadsheetml/2010/11/main" uri="{B97F6D7D-B522-45F9-BDA1-12C45D357490}">
          <x15:cacheHierarchy aggregatedColumn="104"/>
        </ext>
      </extLst>
    </cacheHierarchy>
    <cacheHierarchy uniqueName="[Measures].[Sum of August-2021]" caption="Sum of August-2021" measure="1" displayFolder="" measureGroup="CPI_Data" count="0" hidden="1">
      <extLst>
        <ext xmlns:x15="http://schemas.microsoft.com/office/spreadsheetml/2010/11/main" uri="{B97F6D7D-B522-45F9-BDA1-12C45D357490}">
          <x15:cacheHierarchy aggregatedColumn="105"/>
        </ext>
      </extLst>
    </cacheHierarchy>
    <cacheHierarchy uniqueName="[Measures].[Sum of September-2021]" caption="Sum of September-2021" measure="1" displayFolder="" measureGroup="CPI_Data" count="0" hidden="1">
      <extLst>
        <ext xmlns:x15="http://schemas.microsoft.com/office/spreadsheetml/2010/11/main" uri="{B97F6D7D-B522-45F9-BDA1-12C45D357490}">
          <x15:cacheHierarchy aggregatedColumn="106"/>
        </ext>
      </extLst>
    </cacheHierarchy>
    <cacheHierarchy uniqueName="[Measures].[Sum of October-2021]" caption="Sum of October-2021" measure="1" displayFolder="" measureGroup="CPI_Data" count="0" hidden="1">
      <extLst>
        <ext xmlns:x15="http://schemas.microsoft.com/office/spreadsheetml/2010/11/main" uri="{B97F6D7D-B522-45F9-BDA1-12C45D357490}">
          <x15:cacheHierarchy aggregatedColumn="107"/>
        </ext>
      </extLst>
    </cacheHierarchy>
    <cacheHierarchy uniqueName="[Measures].[Sum of November-2021]" caption="Sum of November-2021" measure="1" displayFolder="" measureGroup="CPI_Data" count="0" hidden="1">
      <extLst>
        <ext xmlns:x15="http://schemas.microsoft.com/office/spreadsheetml/2010/11/main" uri="{B97F6D7D-B522-45F9-BDA1-12C45D357490}">
          <x15:cacheHierarchy aggregatedColumn="108"/>
        </ext>
      </extLst>
    </cacheHierarchy>
    <cacheHierarchy uniqueName="[Measures].[Sum of December-2021]" caption="Sum of December-2021" measure="1" displayFolder="" measureGroup="CPI_Data" count="0" hidden="1">
      <extLst>
        <ext xmlns:x15="http://schemas.microsoft.com/office/spreadsheetml/2010/11/main" uri="{B97F6D7D-B522-45F9-BDA1-12C45D357490}">
          <x15:cacheHierarchy aggregatedColumn="109"/>
        </ext>
      </extLst>
    </cacheHierarchy>
    <cacheHierarchy uniqueName="[Measures].[Sum of January-2022]" caption="Sum of January-2022" measure="1" displayFolder="" measureGroup="CPI_Data" count="0" hidden="1">
      <extLst>
        <ext xmlns:x15="http://schemas.microsoft.com/office/spreadsheetml/2010/11/main" uri="{B97F6D7D-B522-45F9-BDA1-12C45D357490}">
          <x15:cacheHierarchy aggregatedColumn="110"/>
        </ext>
      </extLst>
    </cacheHierarchy>
    <cacheHierarchy uniqueName="[Measures].[Sum of February-2022]" caption="Sum of February-2022" measure="1" displayFolder="" measureGroup="CPI_Data" count="0" hidden="1">
      <extLst>
        <ext xmlns:x15="http://schemas.microsoft.com/office/spreadsheetml/2010/11/main" uri="{B97F6D7D-B522-45F9-BDA1-12C45D357490}">
          <x15:cacheHierarchy aggregatedColumn="111"/>
        </ext>
      </extLst>
    </cacheHierarchy>
    <cacheHierarchy uniqueName="[Measures].[Sum of March-2022]" caption="Sum of March-2022" measure="1" displayFolder="" measureGroup="CPI_Data" count="0" hidden="1">
      <extLst>
        <ext xmlns:x15="http://schemas.microsoft.com/office/spreadsheetml/2010/11/main" uri="{B97F6D7D-B522-45F9-BDA1-12C45D357490}">
          <x15:cacheHierarchy aggregatedColumn="112"/>
        </ext>
      </extLst>
    </cacheHierarchy>
    <cacheHierarchy uniqueName="[Measures].[Count of Category]" caption="Count of Category" measure="1" displayFolder="" measureGroup="CPI_Data" count="0" hidden="1">
      <extLst>
        <ext xmlns:x15="http://schemas.microsoft.com/office/spreadsheetml/2010/11/main" uri="{B97F6D7D-B522-45F9-BDA1-12C45D357490}">
          <x15:cacheHierarchy aggregatedColumn="2"/>
        </ext>
      </extLst>
    </cacheHierarchy>
  </cacheHierarchies>
  <kpis count="0"/>
  <dimensions count="2">
    <dimension name="CPI_Data" uniqueName="[CPI_Data]" caption="CPI_Data"/>
    <dimension measure="1" name="Measures" uniqueName="[Measures]" caption="Measures"/>
  </dimensions>
  <measureGroups count="1">
    <measureGroup name="CPI_Data" caption="CPI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6.995484027779" backgroundQuery="1" createdVersion="6" refreshedVersion="6" minRefreshableVersion="3" recordCount="0" supportSubquery="1" supportAdvancedDrill="1" xr:uid="{1B2899F1-76DC-40B5-AE2A-DC5E60FA2AF9}">
  <cacheSource type="external" connectionId="1"/>
  <cacheFields count="4">
    <cacheField name="[CPI_Data].[Sub-Category].[Sub-Category]" caption="Sub-Category" numFmtId="0" hierarchy="1" level="1">
      <sharedItems count="13">
        <s v="Cereals and products"/>
        <s v="Egg"/>
        <s v="Food and beverages"/>
        <s v="Fruits"/>
        <s v="Meat and fish"/>
        <s v="Milk and products"/>
        <s v="Miscellaneous"/>
        <s v="Non-alcoholic beverages"/>
        <s v="Oils and fats"/>
        <s v="Pulses and products"/>
        <s v="Spices"/>
        <s v="Sugar and Confectionery"/>
        <s v="Vegetables"/>
      </sharedItems>
    </cacheField>
    <cacheField name="[Measures].[Sum of May-2022]" caption="Sum of May-2022" numFmtId="0" hierarchy="135" level="32767"/>
    <cacheField name="[CPI_Data].[Sector].[Sector]" caption="Sector" numFmtId="0" level="1">
      <sharedItems containsSemiMixedTypes="0" containsNonDate="0" containsString="0"/>
    </cacheField>
    <cacheField name="[Measures].[Sum of May-2023]" caption="Sum of May-2023" numFmtId="0" hierarchy="129" level="32767"/>
  </cacheFields>
  <cacheHierarchies count="163">
    <cacheHierarchy uniqueName="[CPI_Data].[Sector]" caption="Sector" attribute="1" defaultMemberUniqueName="[CPI_Data].[Sector].[All]" allUniqueName="[CPI_Data].[Sector].[All]" dimensionUniqueName="[CPI_Data]" displayFolder="" count="2" memberValueDatatype="130" unbalanced="0">
      <fieldsUsage count="2">
        <fieldUsage x="-1"/>
        <fieldUsage x="2"/>
      </fieldsUsage>
    </cacheHierarchy>
    <cacheHierarchy uniqueName="[CPI_Data].[Sub-Category]" caption="Sub-Category" attribute="1" defaultMemberUniqueName="[CPI_Data].[Sub-Category].[All]" allUniqueName="[CPI_Data].[Sub-Category].[All]" dimensionUniqueName="[CPI_Data]" displayFolder="" count="2" memberValueDatatype="130" unbalanced="0">
      <fieldsUsage count="2">
        <fieldUsage x="-1"/>
        <fieldUsage x="0"/>
      </fieldsUsage>
    </cacheHierarchy>
    <cacheHierarchy uniqueName="[CPI_Data].[Category]" caption="Category" attribute="1" defaultMemberUniqueName="[CPI_Data].[Category].[All]" allUniqueName="[CPI_Data].[Category].[All]" dimensionUniqueName="[CPI_Data]" displayFolder="" count="0" memberValueDatatype="130" unbalanced="0"/>
    <cacheHierarchy uniqueName="[CPI_Data].[January-2013]" caption="January-2013" attribute="1" defaultMemberUniqueName="[CPI_Data].[January-2013].[All]" allUniqueName="[CPI_Data].[January-2013].[All]" dimensionUniqueName="[CPI_Data]" displayFolder="" count="0" memberValueDatatype="5" unbalanced="0"/>
    <cacheHierarchy uniqueName="[CPI_Data].[February-2013]" caption="February-2013" attribute="1" defaultMemberUniqueName="[CPI_Data].[February-2013].[All]" allUniqueName="[CPI_Data].[February-2013].[All]" dimensionUniqueName="[CPI_Data]" displayFolder="" count="0" memberValueDatatype="5" unbalanced="0"/>
    <cacheHierarchy uniqueName="[CPI_Data].[March-2013]" caption="March-2013" attribute="1" defaultMemberUniqueName="[CPI_Data].[March-2013].[All]" allUniqueName="[CPI_Data].[March-2013].[All]" dimensionUniqueName="[CPI_Data]" displayFolder="" count="0" memberValueDatatype="5" unbalanced="0"/>
    <cacheHierarchy uniqueName="[CPI_Data].[April-2013]" caption="April-2013" attribute="1" defaultMemberUniqueName="[CPI_Data].[April-2013].[All]" allUniqueName="[CPI_Data].[April-2013].[All]" dimensionUniqueName="[CPI_Data]" displayFolder="" count="0" memberValueDatatype="5" unbalanced="0"/>
    <cacheHierarchy uniqueName="[CPI_Data].[May-2013]" caption="May-2013" attribute="1" defaultMemberUniqueName="[CPI_Data].[May-2013].[All]" allUniqueName="[CPI_Data].[May-2013].[All]" dimensionUniqueName="[CPI_Data]" displayFolder="" count="0" memberValueDatatype="5" unbalanced="0"/>
    <cacheHierarchy uniqueName="[CPI_Data].[June-2013]" caption="June-2013" attribute="1" defaultMemberUniqueName="[CPI_Data].[June-2013].[All]" allUniqueName="[CPI_Data].[June-2013].[All]" dimensionUniqueName="[CPI_Data]" displayFolder="" count="0" memberValueDatatype="5" unbalanced="0"/>
    <cacheHierarchy uniqueName="[CPI_Data].[July-2013]" caption="July-2013" attribute="1" defaultMemberUniqueName="[CPI_Data].[July-2013].[All]" allUniqueName="[CPI_Data].[July-2013].[All]" dimensionUniqueName="[CPI_Data]" displayFolder="" count="0" memberValueDatatype="5" unbalanced="0"/>
    <cacheHierarchy uniqueName="[CPI_Data].[August-2013]" caption="August-2013" attribute="1" defaultMemberUniqueName="[CPI_Data].[August-2013].[All]" allUniqueName="[CPI_Data].[August-2013].[All]" dimensionUniqueName="[CPI_Data]" displayFolder="" count="0" memberValueDatatype="5" unbalanced="0"/>
    <cacheHierarchy uniqueName="[CPI_Data].[September-2013]" caption="September-2013" attribute="1" defaultMemberUniqueName="[CPI_Data].[September-2013].[All]" allUniqueName="[CPI_Data].[September-2013].[All]" dimensionUniqueName="[CPI_Data]" displayFolder="" count="0" memberValueDatatype="5" unbalanced="0"/>
    <cacheHierarchy uniqueName="[CPI_Data].[October-2013]" caption="October-2013" attribute="1" defaultMemberUniqueName="[CPI_Data].[October-2013].[All]" allUniqueName="[CPI_Data].[October-2013].[All]" dimensionUniqueName="[CPI_Data]" displayFolder="" count="0" memberValueDatatype="5" unbalanced="0"/>
    <cacheHierarchy uniqueName="[CPI_Data].[November -2013]" caption="November -2013" attribute="1" defaultMemberUniqueName="[CPI_Data].[November -2013].[All]" allUniqueName="[CPI_Data].[November -2013].[All]" dimensionUniqueName="[CPI_Data]" displayFolder="" count="0" memberValueDatatype="5" unbalanced="0"/>
    <cacheHierarchy uniqueName="[CPI_Data].[December-2013]" caption="December-2013" attribute="1" defaultMemberUniqueName="[CPI_Data].[December-2013].[All]" allUniqueName="[CPI_Data].[December-2013].[All]" dimensionUniqueName="[CPI_Data]" displayFolder="" count="0" memberValueDatatype="5" unbalanced="0"/>
    <cacheHierarchy uniqueName="[CPI_Data].[January-2014]" caption="January-2014" attribute="1" defaultMemberUniqueName="[CPI_Data].[January-2014].[All]" allUniqueName="[CPI_Data].[January-2014].[All]" dimensionUniqueName="[CPI_Data]" displayFolder="" count="0" memberValueDatatype="5" unbalanced="0"/>
    <cacheHierarchy uniqueName="[CPI_Data].[February-2014]" caption="February-2014" attribute="1" defaultMemberUniqueName="[CPI_Data].[February-2014].[All]" allUniqueName="[CPI_Data].[February-2014].[All]" dimensionUniqueName="[CPI_Data]" displayFolder="" count="0" memberValueDatatype="5" unbalanced="0"/>
    <cacheHierarchy uniqueName="[CPI_Data].[March-2014]" caption="March-2014" attribute="1" defaultMemberUniqueName="[CPI_Data].[March-2014].[All]" allUniqueName="[CPI_Data].[March-2014].[All]" dimensionUniqueName="[CPI_Data]" displayFolder="" count="0" memberValueDatatype="5" unbalanced="0"/>
    <cacheHierarchy uniqueName="[CPI_Data].[April-2014]" caption="April-2014" attribute="1" defaultMemberUniqueName="[CPI_Data].[April-2014].[All]" allUniqueName="[CPI_Data].[April-2014].[All]" dimensionUniqueName="[CPI_Data]" displayFolder="" count="0" memberValueDatatype="5" unbalanced="0"/>
    <cacheHierarchy uniqueName="[CPI_Data].[May-2014]" caption="May-2014" attribute="1" defaultMemberUniqueName="[CPI_Data].[May-2014].[All]" allUniqueName="[CPI_Data].[May-2014].[All]" dimensionUniqueName="[CPI_Data]" displayFolder="" count="0" memberValueDatatype="5" unbalanced="0"/>
    <cacheHierarchy uniqueName="[CPI_Data].[June-2014]" caption="June-2014" attribute="1" defaultMemberUniqueName="[CPI_Data].[June-2014].[All]" allUniqueName="[CPI_Data].[June-2014].[All]" dimensionUniqueName="[CPI_Data]" displayFolder="" count="0" memberValueDatatype="5" unbalanced="0"/>
    <cacheHierarchy uniqueName="[CPI_Data].[July-2014]" caption="July-2014" attribute="1" defaultMemberUniqueName="[CPI_Data].[July-2014].[All]" allUniqueName="[CPI_Data].[July-2014].[All]" dimensionUniqueName="[CPI_Data]" displayFolder="" count="0" memberValueDatatype="5" unbalanced="0"/>
    <cacheHierarchy uniqueName="[CPI_Data].[August-2014]" caption="August-2014" attribute="1" defaultMemberUniqueName="[CPI_Data].[August-2014].[All]" allUniqueName="[CPI_Data].[August-2014].[All]" dimensionUniqueName="[CPI_Data]" displayFolder="" count="0" memberValueDatatype="5" unbalanced="0"/>
    <cacheHierarchy uniqueName="[CPI_Data].[September-2014]" caption="September-2014" attribute="1" defaultMemberUniqueName="[CPI_Data].[September-2014].[All]" allUniqueName="[CPI_Data].[September-2014].[All]" dimensionUniqueName="[CPI_Data]" displayFolder="" count="0" memberValueDatatype="5" unbalanced="0"/>
    <cacheHierarchy uniqueName="[CPI_Data].[October-2014]" caption="October-2014" attribute="1" defaultMemberUniqueName="[CPI_Data].[October-2014].[All]" allUniqueName="[CPI_Data].[October-2014].[All]" dimensionUniqueName="[CPI_Data]" displayFolder="" count="0" memberValueDatatype="5" unbalanced="0"/>
    <cacheHierarchy uniqueName="[CPI_Data].[November-2014]" caption="November-2014" attribute="1" defaultMemberUniqueName="[CPI_Data].[November-2014].[All]" allUniqueName="[CPI_Data].[November-2014].[All]" dimensionUniqueName="[CPI_Data]" displayFolder="" count="0" memberValueDatatype="5" unbalanced="0"/>
    <cacheHierarchy uniqueName="[CPI_Data].[December-2014]" caption="December-2014" attribute="1" defaultMemberUniqueName="[CPI_Data].[December-2014].[All]" allUniqueName="[CPI_Data].[December-2014].[All]" dimensionUniqueName="[CPI_Data]" displayFolder="" count="0" memberValueDatatype="5" unbalanced="0"/>
    <cacheHierarchy uniqueName="[CPI_Data].[January-2015]" caption="January-2015" attribute="1" defaultMemberUniqueName="[CPI_Data].[January-2015].[All]" allUniqueName="[CPI_Data].[January-2015].[All]" dimensionUniqueName="[CPI_Data]" displayFolder="" count="0" memberValueDatatype="5" unbalanced="0"/>
    <cacheHierarchy uniqueName="[CPI_Data].[February-2015]" caption="February-2015" attribute="1" defaultMemberUniqueName="[CPI_Data].[February-2015].[All]" allUniqueName="[CPI_Data].[February-2015].[All]" dimensionUniqueName="[CPI_Data]" displayFolder="" count="0" memberValueDatatype="5" unbalanced="0"/>
    <cacheHierarchy uniqueName="[CPI_Data].[March-2015]" caption="March-2015" attribute="1" defaultMemberUniqueName="[CPI_Data].[March-2015].[All]" allUniqueName="[CPI_Data].[March-2015].[All]" dimensionUniqueName="[CPI_Data]" displayFolder="" count="0" memberValueDatatype="5" unbalanced="0"/>
    <cacheHierarchy uniqueName="[CPI_Data].[April-2015]" caption="April-2015" attribute="1" defaultMemberUniqueName="[CPI_Data].[April-2015].[All]" allUniqueName="[CPI_Data].[April-2015].[All]" dimensionUniqueName="[CPI_Data]" displayFolder="" count="0" memberValueDatatype="5" unbalanced="0"/>
    <cacheHierarchy uniqueName="[CPI_Data].[May-2015]" caption="May-2015" attribute="1" defaultMemberUniqueName="[CPI_Data].[May-2015].[All]" allUniqueName="[CPI_Data].[May-2015].[All]" dimensionUniqueName="[CPI_Data]" displayFolder="" count="0" memberValueDatatype="5" unbalanced="0"/>
    <cacheHierarchy uniqueName="[CPI_Data].[June-2015]" caption="June-2015" attribute="1" defaultMemberUniqueName="[CPI_Data].[June-2015].[All]" allUniqueName="[CPI_Data].[June-2015].[All]" dimensionUniqueName="[CPI_Data]" displayFolder="" count="0" memberValueDatatype="5" unbalanced="0"/>
    <cacheHierarchy uniqueName="[CPI_Data].[July-2015]" caption="July-2015" attribute="1" defaultMemberUniqueName="[CPI_Data].[July-2015].[All]" allUniqueName="[CPI_Data].[July-2015].[All]" dimensionUniqueName="[CPI_Data]" displayFolder="" count="0" memberValueDatatype="5" unbalanced="0"/>
    <cacheHierarchy uniqueName="[CPI_Data].[August-2015]" caption="August-2015" attribute="1" defaultMemberUniqueName="[CPI_Data].[August-2015].[All]" allUniqueName="[CPI_Data].[August-2015].[All]" dimensionUniqueName="[CPI_Data]" displayFolder="" count="0" memberValueDatatype="5" unbalanced="0"/>
    <cacheHierarchy uniqueName="[CPI_Data].[September-2015]" caption="September-2015" attribute="1" defaultMemberUniqueName="[CPI_Data].[September-2015].[All]" allUniqueName="[CPI_Data].[September-2015].[All]" dimensionUniqueName="[CPI_Data]" displayFolder="" count="0" memberValueDatatype="5" unbalanced="0"/>
    <cacheHierarchy uniqueName="[CPI_Data].[October-2015]" caption="October-2015" attribute="1" defaultMemberUniqueName="[CPI_Data].[October-2015].[All]" allUniqueName="[CPI_Data].[October-2015].[All]" dimensionUniqueName="[CPI_Data]" displayFolder="" count="0" memberValueDatatype="5" unbalanced="0"/>
    <cacheHierarchy uniqueName="[CPI_Data].[November-2015]" caption="November-2015" attribute="1" defaultMemberUniqueName="[CPI_Data].[November-2015].[All]" allUniqueName="[CPI_Data].[November-2015].[All]" dimensionUniqueName="[CPI_Data]" displayFolder="" count="0" memberValueDatatype="5" unbalanced="0"/>
    <cacheHierarchy uniqueName="[CPI_Data].[December-2015]" caption="December-2015" attribute="1" defaultMemberUniqueName="[CPI_Data].[December-2015].[All]" allUniqueName="[CPI_Data].[December-2015].[All]" dimensionUniqueName="[CPI_Data]" displayFolder="" count="0" memberValueDatatype="5" unbalanced="0"/>
    <cacheHierarchy uniqueName="[CPI_Data].[January-2016]" caption="January-2016" attribute="1" defaultMemberUniqueName="[CPI_Data].[January-2016].[All]" allUniqueName="[CPI_Data].[January-2016].[All]" dimensionUniqueName="[CPI_Data]" displayFolder="" count="0" memberValueDatatype="5" unbalanced="0"/>
    <cacheHierarchy uniqueName="[CPI_Data].[February-2016]" caption="February-2016" attribute="1" defaultMemberUniqueName="[CPI_Data].[February-2016].[All]" allUniqueName="[CPI_Data].[February-2016].[All]" dimensionUniqueName="[CPI_Data]" displayFolder="" count="0" memberValueDatatype="5" unbalanced="0"/>
    <cacheHierarchy uniqueName="[CPI_Data].[March-2016]" caption="March-2016" attribute="1" defaultMemberUniqueName="[CPI_Data].[March-2016].[All]" allUniqueName="[CPI_Data].[March-2016].[All]" dimensionUniqueName="[CPI_Data]" displayFolder="" count="0" memberValueDatatype="5" unbalanced="0"/>
    <cacheHierarchy uniqueName="[CPI_Data].[April-2016]" caption="April-2016" attribute="1" defaultMemberUniqueName="[CPI_Data].[April-2016].[All]" allUniqueName="[CPI_Data].[April-2016].[All]" dimensionUniqueName="[CPI_Data]" displayFolder="" count="0" memberValueDatatype="5" unbalanced="0"/>
    <cacheHierarchy uniqueName="[CPI_Data].[May-2016]" caption="May-2016" attribute="1" defaultMemberUniqueName="[CPI_Data].[May-2016].[All]" allUniqueName="[CPI_Data].[May-2016].[All]" dimensionUniqueName="[CPI_Data]" displayFolder="" count="0" memberValueDatatype="5" unbalanced="0"/>
    <cacheHierarchy uniqueName="[CPI_Data].[June-2016]" caption="June-2016" attribute="1" defaultMemberUniqueName="[CPI_Data].[June-2016].[All]" allUniqueName="[CPI_Data].[June-2016].[All]" dimensionUniqueName="[CPI_Data]" displayFolder="" count="0" memberValueDatatype="5" unbalanced="0"/>
    <cacheHierarchy uniqueName="[CPI_Data].[July-2016]" caption="July-2016" attribute="1" defaultMemberUniqueName="[CPI_Data].[July-2016].[All]" allUniqueName="[CPI_Data].[July-2016].[All]" dimensionUniqueName="[CPI_Data]" displayFolder="" count="0" memberValueDatatype="5" unbalanced="0"/>
    <cacheHierarchy uniqueName="[CPI_Data].[August-2016]" caption="August-2016" attribute="1" defaultMemberUniqueName="[CPI_Data].[August-2016].[All]" allUniqueName="[CPI_Data].[August-2016].[All]" dimensionUniqueName="[CPI_Data]" displayFolder="" count="0" memberValueDatatype="5" unbalanced="0"/>
    <cacheHierarchy uniqueName="[CPI_Data].[September-2016]" caption="September-2016" attribute="1" defaultMemberUniqueName="[CPI_Data].[September-2016].[All]" allUniqueName="[CPI_Data].[September-2016].[All]" dimensionUniqueName="[CPI_Data]" displayFolder="" count="0" memberValueDatatype="5" unbalanced="0"/>
    <cacheHierarchy uniqueName="[CPI_Data].[October-2016]" caption="October-2016" attribute="1" defaultMemberUniqueName="[CPI_Data].[October-2016].[All]" allUniqueName="[CPI_Data].[October-2016].[All]" dimensionUniqueName="[CPI_Data]" displayFolder="" count="0" memberValueDatatype="5" unbalanced="0"/>
    <cacheHierarchy uniqueName="[CPI_Data].[November-2016]" caption="November-2016" attribute="1" defaultMemberUniqueName="[CPI_Data].[November-2016].[All]" allUniqueName="[CPI_Data].[November-2016].[All]" dimensionUniqueName="[CPI_Data]" displayFolder="" count="0" memberValueDatatype="5" unbalanced="0"/>
    <cacheHierarchy uniqueName="[CPI_Data].[December-2016]" caption="December-2016" attribute="1" defaultMemberUniqueName="[CPI_Data].[December-2016].[All]" allUniqueName="[CPI_Data].[December-2016].[All]" dimensionUniqueName="[CPI_Data]" displayFolder="" count="0" memberValueDatatype="5" unbalanced="0"/>
    <cacheHierarchy uniqueName="[CPI_Data].[January-2017]" caption="January-2017" attribute="1" defaultMemberUniqueName="[CPI_Data].[January-2017].[All]" allUniqueName="[CPI_Data].[January-2017].[All]" dimensionUniqueName="[CPI_Data]" displayFolder="" count="0" memberValueDatatype="5" unbalanced="0"/>
    <cacheHierarchy uniqueName="[CPI_Data].[01/02/2017]" caption="01/02/2017" attribute="1" defaultMemberUniqueName="[CPI_Data].[01/02/2017].[All]" allUniqueName="[CPI_Data].[01/02/2017].[All]" dimensionUniqueName="[CPI_Data]" displayFolder="" count="0" memberValueDatatype="5" unbalanced="0"/>
    <cacheHierarchy uniqueName="[CPI_Data].[01/03/2017]" caption="01/03/2017" attribute="1" defaultMemberUniqueName="[CPI_Data].[01/03/2017].[All]" allUniqueName="[CPI_Data].[01/03/2017].[All]" dimensionUniqueName="[CPI_Data]" displayFolder="" count="0" memberValueDatatype="5" unbalanced="0"/>
    <cacheHierarchy uniqueName="[CPI_Data].[April-2017]" caption="April-2017" attribute="1" defaultMemberUniqueName="[CPI_Data].[April-2017].[All]" allUniqueName="[CPI_Data].[April-2017].[All]" dimensionUniqueName="[CPI_Data]" displayFolder="" count="0" memberValueDatatype="5" unbalanced="0"/>
    <cacheHierarchy uniqueName="[CPI_Data].[May-2017]" caption="May-2017" attribute="1" defaultMemberUniqueName="[CPI_Data].[May-2017].[All]" allUniqueName="[CPI_Data].[May-2017].[All]" dimensionUniqueName="[CPI_Data]" displayFolder="" count="0" memberValueDatatype="5" unbalanced="0"/>
    <cacheHierarchy uniqueName="[CPI_Data].[June-2017]" caption="June-2017" attribute="1" defaultMemberUniqueName="[CPI_Data].[June-2017].[All]" allUniqueName="[CPI_Data].[June-2017].[All]" dimensionUniqueName="[CPI_Data]" displayFolder="" count="0" memberValueDatatype="5" unbalanced="0"/>
    <cacheHierarchy uniqueName="[CPI_Data].[July-2017]" caption="July-2017" attribute="1" defaultMemberUniqueName="[CPI_Data].[July-2017].[All]" allUniqueName="[CPI_Data].[July-2017].[All]" dimensionUniqueName="[CPI_Data]" displayFolder="" count="0" memberValueDatatype="5" unbalanced="0"/>
    <cacheHierarchy uniqueName="[CPI_Data].[August-2017]" caption="August-2017" attribute="1" defaultMemberUniqueName="[CPI_Data].[August-2017].[All]" allUniqueName="[CPI_Data].[August-2017].[All]" dimensionUniqueName="[CPI_Data]" displayFolder="" count="0" memberValueDatatype="5" unbalanced="0"/>
    <cacheHierarchy uniqueName="[CPI_Data].[September-2017]" caption="September-2017" attribute="1" defaultMemberUniqueName="[CPI_Data].[September-2017].[All]" allUniqueName="[CPI_Data].[September-2017].[All]" dimensionUniqueName="[CPI_Data]" displayFolder="" count="0" memberValueDatatype="5" unbalanced="0"/>
    <cacheHierarchy uniqueName="[CPI_Data].[October-2017]" caption="October-2017" attribute="1" defaultMemberUniqueName="[CPI_Data].[October-2017].[All]" allUniqueName="[CPI_Data].[October-2017].[All]" dimensionUniqueName="[CPI_Data]" displayFolder="" count="0" memberValueDatatype="5" unbalanced="0"/>
    <cacheHierarchy uniqueName="[CPI_Data].[November-2017]" caption="November-2017" attribute="1" defaultMemberUniqueName="[CPI_Data].[November-2017].[All]" allUniqueName="[CPI_Data].[November-2017].[All]" dimensionUniqueName="[CPI_Data]" displayFolder="" count="0" memberValueDatatype="5" unbalanced="0"/>
    <cacheHierarchy uniqueName="[CPI_Data].[December-2017]" caption="December-2017" attribute="1" defaultMemberUniqueName="[CPI_Data].[December-2017].[All]" allUniqueName="[CPI_Data].[December-2017].[All]" dimensionUniqueName="[CPI_Data]" displayFolder="" count="0" memberValueDatatype="5" unbalanced="0"/>
    <cacheHierarchy uniqueName="[CPI_Data].[January-2018]" caption="January-2018" attribute="1" defaultMemberUniqueName="[CPI_Data].[January-2018].[All]" allUniqueName="[CPI_Data].[January-2018].[All]" dimensionUniqueName="[CPI_Data]" displayFolder="" count="0" memberValueDatatype="5" unbalanced="0"/>
    <cacheHierarchy uniqueName="[CPI_Data].[February-2018]" caption="February-2018" attribute="1" defaultMemberUniqueName="[CPI_Data].[February-2018].[All]" allUniqueName="[CPI_Data].[February-2018].[All]" dimensionUniqueName="[CPI_Data]" displayFolder="" count="0" memberValueDatatype="5" unbalanced="0"/>
    <cacheHierarchy uniqueName="[CPI_Data].[March-2018]" caption="March-2018" attribute="1" defaultMemberUniqueName="[CPI_Data].[March-2018].[All]" allUniqueName="[CPI_Data].[March-2018].[All]" dimensionUniqueName="[CPI_Data]" displayFolder="" count="0" memberValueDatatype="5" unbalanced="0"/>
    <cacheHierarchy uniqueName="[CPI_Data].[April-2018]" caption="April-2018" attribute="1" defaultMemberUniqueName="[CPI_Data].[April-2018].[All]" allUniqueName="[CPI_Data].[April-2018].[All]" dimensionUniqueName="[CPI_Data]" displayFolder="" count="0" memberValueDatatype="5" unbalanced="0"/>
    <cacheHierarchy uniqueName="[CPI_Data].[May-2018]" caption="May-2018" attribute="1" defaultMemberUniqueName="[CPI_Data].[May-2018].[All]" allUniqueName="[CPI_Data].[May-2018].[All]" dimensionUniqueName="[CPI_Data]" displayFolder="" count="0" memberValueDatatype="5" unbalanced="0"/>
    <cacheHierarchy uniqueName="[CPI_Data].[June-2018]" caption="June-2018" attribute="1" defaultMemberUniqueName="[CPI_Data].[June-2018].[All]" allUniqueName="[CPI_Data].[June-2018].[All]" dimensionUniqueName="[CPI_Data]" displayFolder="" count="0" memberValueDatatype="5" unbalanced="0"/>
    <cacheHierarchy uniqueName="[CPI_Data].[July-2018]" caption="July-2018" attribute="1" defaultMemberUniqueName="[CPI_Data].[July-2018].[All]" allUniqueName="[CPI_Data].[July-2018].[All]" dimensionUniqueName="[CPI_Data]" displayFolder="" count="0" memberValueDatatype="5" unbalanced="0"/>
    <cacheHierarchy uniqueName="[CPI_Data].[August-2018]" caption="August-2018" attribute="1" defaultMemberUniqueName="[CPI_Data].[August-2018].[All]" allUniqueName="[CPI_Data].[August-2018].[All]" dimensionUniqueName="[CPI_Data]" displayFolder="" count="0" memberValueDatatype="5" unbalanced="0"/>
    <cacheHierarchy uniqueName="[CPI_Data].[September-2018]" caption="September-2018" attribute="1" defaultMemberUniqueName="[CPI_Data].[September-2018].[All]" allUniqueName="[CPI_Data].[September-2018].[All]" dimensionUniqueName="[CPI_Data]" displayFolder="" count="0" memberValueDatatype="5" unbalanced="0"/>
    <cacheHierarchy uniqueName="[CPI_Data].[October-2018]" caption="October-2018" attribute="1" defaultMemberUniqueName="[CPI_Data].[October-2018].[All]" allUniqueName="[CPI_Data].[October-2018].[All]" dimensionUniqueName="[CPI_Data]" displayFolder="" count="0" memberValueDatatype="5" unbalanced="0"/>
    <cacheHierarchy uniqueName="[CPI_Data].[November-2018]" caption="November-2018" attribute="1" defaultMemberUniqueName="[CPI_Data].[November-2018].[All]" allUniqueName="[CPI_Data].[November-2018].[All]" dimensionUniqueName="[CPI_Data]" displayFolder="" count="0" memberValueDatatype="5" unbalanced="0"/>
    <cacheHierarchy uniqueName="[CPI_Data].[December-2018]" caption="December-2018" attribute="1" defaultMemberUniqueName="[CPI_Data].[December-2018].[All]" allUniqueName="[CPI_Data].[December-2018].[All]" dimensionUniqueName="[CPI_Data]" displayFolder="" count="0" memberValueDatatype="5" unbalanced="0"/>
    <cacheHierarchy uniqueName="[CPI_Data].[January-2019]" caption="January-2019" attribute="1" defaultMemberUniqueName="[CPI_Data].[January-2019].[All]" allUniqueName="[CPI_Data].[January-2019].[All]" dimensionUniqueName="[CPI_Data]" displayFolder="" count="0" memberValueDatatype="5" unbalanced="0"/>
    <cacheHierarchy uniqueName="[CPI_Data].[February-2019]" caption="February-2019" attribute="1" defaultMemberUniqueName="[CPI_Data].[February-2019].[All]" allUniqueName="[CPI_Data].[February-2019].[All]" dimensionUniqueName="[CPI_Data]" displayFolder="" count="0" memberValueDatatype="5" unbalanced="0"/>
    <cacheHierarchy uniqueName="[CPI_Data].[March-2019]" caption="March-2019" attribute="1" defaultMemberUniqueName="[CPI_Data].[March-2019].[All]" allUniqueName="[CPI_Data].[March-2019].[All]" dimensionUniqueName="[CPI_Data]" displayFolder="" count="0" memberValueDatatype="5" unbalanced="0"/>
    <cacheHierarchy uniqueName="[CPI_Data].[May-2019]" caption="May-2019" attribute="1" defaultMemberUniqueName="[CPI_Data].[May-2019].[All]" allUniqueName="[CPI_Data].[May-2019].[All]" dimensionUniqueName="[CPI_Data]" displayFolder="" count="0" memberValueDatatype="5" unbalanced="0"/>
    <cacheHierarchy uniqueName="[CPI_Data].[June-2019]" caption="June-2019" attribute="1" defaultMemberUniqueName="[CPI_Data].[June-2019].[All]" allUniqueName="[CPI_Data].[June-2019].[All]" dimensionUniqueName="[CPI_Data]" displayFolder="" count="0" memberValueDatatype="5" unbalanced="0"/>
    <cacheHierarchy uniqueName="[CPI_Data].[July-2019]" caption="July-2019" attribute="1" defaultMemberUniqueName="[CPI_Data].[July-2019].[All]" allUniqueName="[CPI_Data].[July-2019].[All]" dimensionUniqueName="[CPI_Data]" displayFolder="" count="0" memberValueDatatype="5" unbalanced="0"/>
    <cacheHierarchy uniqueName="[CPI_Data].[August-2019]" caption="August-2019" attribute="1" defaultMemberUniqueName="[CPI_Data].[August-2019].[All]" allUniqueName="[CPI_Data].[August-2019].[All]" dimensionUniqueName="[CPI_Data]" displayFolder="" count="0" memberValueDatatype="5" unbalanced="0"/>
    <cacheHierarchy uniqueName="[CPI_Data].[September-2019]" caption="September-2019" attribute="1" defaultMemberUniqueName="[CPI_Data].[September-2019].[All]" allUniqueName="[CPI_Data].[September-2019].[All]" dimensionUniqueName="[CPI_Data]" displayFolder="" count="0" memberValueDatatype="5" unbalanced="0"/>
    <cacheHierarchy uniqueName="[CPI_Data].[October-2019]" caption="October-2019" attribute="1" defaultMemberUniqueName="[CPI_Data].[October-2019].[All]" allUniqueName="[CPI_Data].[October-2019].[All]" dimensionUniqueName="[CPI_Data]" displayFolder="" count="0" memberValueDatatype="5" unbalanced="0"/>
    <cacheHierarchy uniqueName="[CPI_Data].[November-2019]" caption="November-2019" attribute="1" defaultMemberUniqueName="[CPI_Data].[November-2019].[All]" allUniqueName="[CPI_Data].[November-2019].[All]" dimensionUniqueName="[CPI_Data]" displayFolder="" count="0" memberValueDatatype="5" unbalanced="0"/>
    <cacheHierarchy uniqueName="[CPI_Data].[December-2019]" caption="December-2019" attribute="1" defaultMemberUniqueName="[CPI_Data].[December-2019].[All]" allUniqueName="[CPI_Data].[December-2019].[All]" dimensionUniqueName="[CPI_Data]" displayFolder="" count="0" memberValueDatatype="5" unbalanced="0"/>
    <cacheHierarchy uniqueName="[CPI_Data].[January-2020]" caption="January-2020" attribute="1" defaultMemberUniqueName="[CPI_Data].[January-2020].[All]" allUniqueName="[CPI_Data].[January-2020].[All]" dimensionUniqueName="[CPI_Data]" displayFolder="" count="0" memberValueDatatype="5" unbalanced="0"/>
    <cacheHierarchy uniqueName="[CPI_Data].[February-2020]" caption="February-2020" attribute="1" defaultMemberUniqueName="[CPI_Data].[February-2020].[All]" allUniqueName="[CPI_Data].[February-2020].[All]" dimensionUniqueName="[CPI_Data]" displayFolder="" count="0" memberValueDatatype="5" unbalanced="0"/>
    <cacheHierarchy uniqueName="[CPI_Data].[March-2020]" caption="March-2020" attribute="1" defaultMemberUniqueName="[CPI_Data].[March-2020].[All]" allUniqueName="[CPI_Data].[March-2020].[All]" dimensionUniqueName="[CPI_Data]" displayFolder="" count="0" memberValueDatatype="5" unbalanced="0"/>
    <cacheHierarchy uniqueName="[CPI_Data].[April-2020]" caption="April-2020" attribute="1" defaultMemberUniqueName="[CPI_Data].[April-2020].[All]" allUniqueName="[CPI_Data].[April-2020].[All]" dimensionUniqueName="[CPI_Data]" displayFolder="" count="0" memberValueDatatype="5" unbalanced="0"/>
    <cacheHierarchy uniqueName="[CPI_Data].[May-2020]" caption="May-2020" attribute="1" defaultMemberUniqueName="[CPI_Data].[May-2020].[All]" allUniqueName="[CPI_Data].[May-2020].[All]" dimensionUniqueName="[CPI_Data]" displayFolder="" count="0" memberValueDatatype="5" unbalanced="0"/>
    <cacheHierarchy uniqueName="[CPI_Data].[June-2020]" caption="June-2020" attribute="1" defaultMemberUniqueName="[CPI_Data].[June-2020].[All]" allUniqueName="[CPI_Data].[June-2020].[All]" dimensionUniqueName="[CPI_Data]" displayFolder="" count="0" memberValueDatatype="5" unbalanced="0"/>
    <cacheHierarchy uniqueName="[CPI_Data].[July-2020]" caption="July-2020" attribute="1" defaultMemberUniqueName="[CPI_Data].[July-2020].[All]" allUniqueName="[CPI_Data].[July-2020].[All]" dimensionUniqueName="[CPI_Data]" displayFolder="" count="0" memberValueDatatype="5" unbalanced="0"/>
    <cacheHierarchy uniqueName="[CPI_Data].[August-2020]" caption="August-2020" attribute="1" defaultMemberUniqueName="[CPI_Data].[August-2020].[All]" allUniqueName="[CPI_Data].[August-2020].[All]" dimensionUniqueName="[CPI_Data]" displayFolder="" count="0" memberValueDatatype="5" unbalanced="0"/>
    <cacheHierarchy uniqueName="[CPI_Data].[September-2020]" caption="September-2020" attribute="1" defaultMemberUniqueName="[CPI_Data].[September-2020].[All]" allUniqueName="[CPI_Data].[September-2020].[All]" dimensionUniqueName="[CPI_Data]" displayFolder="" count="0" memberValueDatatype="5" unbalanced="0"/>
    <cacheHierarchy uniqueName="[CPI_Data].[October-2020]" caption="October-2020" attribute="1" defaultMemberUniqueName="[CPI_Data].[October-2020].[All]" allUniqueName="[CPI_Data].[October-2020].[All]" dimensionUniqueName="[CPI_Data]" displayFolder="" count="0" memberValueDatatype="5" unbalanced="0"/>
    <cacheHierarchy uniqueName="[CPI_Data].[November-2020]" caption="November-2020" attribute="1" defaultMemberUniqueName="[CPI_Data].[November-2020].[All]" allUniqueName="[CPI_Data].[November-2020].[All]" dimensionUniqueName="[CPI_Data]" displayFolder="" count="0" memberValueDatatype="5" unbalanced="0"/>
    <cacheHierarchy uniqueName="[CPI_Data].[December-2020]" caption="December-2020" attribute="1" defaultMemberUniqueName="[CPI_Data].[December-2020].[All]" allUniqueName="[CPI_Data].[December-2020].[All]" dimensionUniqueName="[CPI_Data]" displayFolder="" count="0" memberValueDatatype="5" unbalanced="0"/>
    <cacheHierarchy uniqueName="[CPI_Data].[January-2021]" caption="January-2021" attribute="1" defaultMemberUniqueName="[CPI_Data].[January-2021].[All]" allUniqueName="[CPI_Data].[January-2021].[All]" dimensionUniqueName="[CPI_Data]" displayFolder="" count="0" memberValueDatatype="5" unbalanced="0"/>
    <cacheHierarchy uniqueName="[CPI_Data].[February-2021]" caption="February-2021" attribute="1" defaultMemberUniqueName="[CPI_Data].[February-2021].[All]" allUniqueName="[CPI_Data].[February-2021].[All]" dimensionUniqueName="[CPI_Data]" displayFolder="" count="0" memberValueDatatype="5" unbalanced="0"/>
    <cacheHierarchy uniqueName="[CPI_Data].[March-2021]" caption="March-2021" attribute="1" defaultMemberUniqueName="[CPI_Data].[March-2021].[All]" allUniqueName="[CPI_Data].[March-2021].[All]" dimensionUniqueName="[CPI_Data]" displayFolder="" count="0" memberValueDatatype="5" unbalanced="0"/>
    <cacheHierarchy uniqueName="[CPI_Data].[April-2021]" caption="April-2021" attribute="1" defaultMemberUniqueName="[CPI_Data].[April-2021].[All]" allUniqueName="[CPI_Data].[April-2021].[All]" dimensionUniqueName="[CPI_Data]" displayFolder="" count="0" memberValueDatatype="5" unbalanced="0"/>
    <cacheHierarchy uniqueName="[CPI_Data].[May-2021]" caption="May-2021" attribute="1" defaultMemberUniqueName="[CPI_Data].[May-2021].[All]" allUniqueName="[CPI_Data].[May-2021].[All]" dimensionUniqueName="[CPI_Data]" displayFolder="" count="0" memberValueDatatype="5" unbalanced="0"/>
    <cacheHierarchy uniqueName="[CPI_Data].[June-2021]" caption="June-2021" attribute="1" defaultMemberUniqueName="[CPI_Data].[June-2021].[All]" allUniqueName="[CPI_Data].[June-2021].[All]" dimensionUniqueName="[CPI_Data]" displayFolder="" count="0" memberValueDatatype="5" unbalanced="0"/>
    <cacheHierarchy uniqueName="[CPI_Data].[July-2021]" caption="July-2021" attribute="1" defaultMemberUniqueName="[CPI_Data].[July-2021].[All]" allUniqueName="[CPI_Data].[July-2021].[All]" dimensionUniqueName="[CPI_Data]" displayFolder="" count="0" memberValueDatatype="5" unbalanced="0"/>
    <cacheHierarchy uniqueName="[CPI_Data].[August-2021]" caption="August-2021" attribute="1" defaultMemberUniqueName="[CPI_Data].[August-2021].[All]" allUniqueName="[CPI_Data].[August-2021].[All]" dimensionUniqueName="[CPI_Data]" displayFolder="" count="0" memberValueDatatype="5" unbalanced="0"/>
    <cacheHierarchy uniqueName="[CPI_Data].[September-2021]" caption="September-2021" attribute="1" defaultMemberUniqueName="[CPI_Data].[September-2021].[All]" allUniqueName="[CPI_Data].[September-2021].[All]" dimensionUniqueName="[CPI_Data]" displayFolder="" count="0" memberValueDatatype="5" unbalanced="0"/>
    <cacheHierarchy uniqueName="[CPI_Data].[October-2021]" caption="October-2021" attribute="1" defaultMemberUniqueName="[CPI_Data].[October-2021].[All]" allUniqueName="[CPI_Data].[October-2021].[All]" dimensionUniqueName="[CPI_Data]" displayFolder="" count="0" memberValueDatatype="5" unbalanced="0"/>
    <cacheHierarchy uniqueName="[CPI_Data].[November-2021]" caption="November-2021" attribute="1" defaultMemberUniqueName="[CPI_Data].[November-2021].[All]" allUniqueName="[CPI_Data].[November-2021].[All]" dimensionUniqueName="[CPI_Data]" displayFolder="" count="0" memberValueDatatype="5" unbalanced="0"/>
    <cacheHierarchy uniqueName="[CPI_Data].[December-2021]" caption="December-2021" attribute="1" defaultMemberUniqueName="[CPI_Data].[December-2021].[All]" allUniqueName="[CPI_Data].[December-2021].[All]" dimensionUniqueName="[CPI_Data]" displayFolder="" count="0" memberValueDatatype="5" unbalanced="0"/>
    <cacheHierarchy uniqueName="[CPI_Data].[January-2022]" caption="January-2022" attribute="1" defaultMemberUniqueName="[CPI_Data].[January-2022].[All]" allUniqueName="[CPI_Data].[January-2022].[All]" dimensionUniqueName="[CPI_Data]" displayFolder="" count="0" memberValueDatatype="5" unbalanced="0"/>
    <cacheHierarchy uniqueName="[CPI_Data].[February-2022]" caption="February-2022" attribute="1" defaultMemberUniqueName="[CPI_Data].[February-2022].[All]" allUniqueName="[CPI_Data].[February-2022].[All]" dimensionUniqueName="[CPI_Data]" displayFolder="" count="0" memberValueDatatype="5" unbalanced="0"/>
    <cacheHierarchy uniqueName="[CPI_Data].[March-2022]" caption="March-2022" attribute="1" defaultMemberUniqueName="[CPI_Data].[March-2022].[All]" allUniqueName="[CPI_Data].[March-2022].[All]" dimensionUniqueName="[CPI_Data]" displayFolder="" count="0" memberValueDatatype="5" unbalanced="0"/>
    <cacheHierarchy uniqueName="[CPI_Data].[April-2022]" caption="April-2022" attribute="1" defaultMemberUniqueName="[CPI_Data].[April-2022].[All]" allUniqueName="[CPI_Data].[April-2022].[All]" dimensionUniqueName="[CPI_Data]" displayFolder="" count="0" memberValueDatatype="5" unbalanced="0"/>
    <cacheHierarchy uniqueName="[CPI_Data].[May-2022]" caption="May-2022" attribute="1" defaultMemberUniqueName="[CPI_Data].[May-2022].[All]" allUniqueName="[CPI_Data].[May-2022].[All]" dimensionUniqueName="[CPI_Data]" displayFolder="" count="0" memberValueDatatype="5" unbalanced="0"/>
    <cacheHierarchy uniqueName="[CPI_Data].[June-2022]" caption="June-2022" attribute="1" defaultMemberUniqueName="[CPI_Data].[June-2022].[All]" allUniqueName="[CPI_Data].[June-2022].[All]" dimensionUniqueName="[CPI_Data]" displayFolder="" count="0" memberValueDatatype="5" unbalanced="0"/>
    <cacheHierarchy uniqueName="[CPI_Data].[July-2022]" caption="July-2022" attribute="1" defaultMemberUniqueName="[CPI_Data].[July-2022].[All]" allUniqueName="[CPI_Data].[July-2022].[All]" dimensionUniqueName="[CPI_Data]" displayFolder="" count="0" memberValueDatatype="5" unbalanced="0"/>
    <cacheHierarchy uniqueName="[CPI_Data].[August-2022]" caption="August-2022" attribute="1" defaultMemberUniqueName="[CPI_Data].[August-2022].[All]" allUniqueName="[CPI_Data].[August-2022].[All]" dimensionUniqueName="[CPI_Data]" displayFolder="" count="0" memberValueDatatype="5" unbalanced="0"/>
    <cacheHierarchy uniqueName="[CPI_Data].[September-2022]" caption="September-2022" attribute="1" defaultMemberUniqueName="[CPI_Data].[September-2022].[All]" allUniqueName="[CPI_Data].[September-2022].[All]" dimensionUniqueName="[CPI_Data]" displayFolder="" count="0" memberValueDatatype="5" unbalanced="0"/>
    <cacheHierarchy uniqueName="[CPI_Data].[October-2022]" caption="October-2022" attribute="1" defaultMemberUniqueName="[CPI_Data].[October-2022].[All]" allUniqueName="[CPI_Data].[October-2022].[All]" dimensionUniqueName="[CPI_Data]" displayFolder="" count="0" memberValueDatatype="5" unbalanced="0"/>
    <cacheHierarchy uniqueName="[CPI_Data].[November-2022]" caption="November-2022" attribute="1" defaultMemberUniqueName="[CPI_Data].[November-2022].[All]" allUniqueName="[CPI_Data].[November-2022].[All]" dimensionUniqueName="[CPI_Data]" displayFolder="" count="0" memberValueDatatype="5" unbalanced="0"/>
    <cacheHierarchy uniqueName="[CPI_Data].[December-2022]" caption="December-2022" attribute="1" defaultMemberUniqueName="[CPI_Data].[December-2022].[All]" allUniqueName="[CPI_Data].[December-2022].[All]" dimensionUniqueName="[CPI_Data]" displayFolder="" count="0" memberValueDatatype="5" unbalanced="0"/>
    <cacheHierarchy uniqueName="[CPI_Data].[January-2023]" caption="January-2023" attribute="1" defaultMemberUniqueName="[CPI_Data].[January-2023].[All]" allUniqueName="[CPI_Data].[January-2023].[All]" dimensionUniqueName="[CPI_Data]" displayFolder="" count="0" memberValueDatatype="5" unbalanced="0"/>
    <cacheHierarchy uniqueName="[CPI_Data].[February-2023]" caption="February-2023" attribute="1" defaultMemberUniqueName="[CPI_Data].[February-2023].[All]" allUniqueName="[CPI_Data].[February-2023].[All]" dimensionUniqueName="[CPI_Data]" displayFolder="" count="0" memberValueDatatype="5" unbalanced="0"/>
    <cacheHierarchy uniqueName="[CPI_Data].[March-2023]" caption="March-2023" attribute="1" defaultMemberUniqueName="[CPI_Data].[March-2023].[All]" allUniqueName="[CPI_Data].[March-2023].[All]" dimensionUniqueName="[CPI_Data]" displayFolder="" count="0" memberValueDatatype="5" unbalanced="0"/>
    <cacheHierarchy uniqueName="[CPI_Data].[April-2023]" caption="April-2023" attribute="1" defaultMemberUniqueName="[CPI_Data].[April-2023].[All]" allUniqueName="[CPI_Data].[April-2023].[All]" dimensionUniqueName="[CPI_Data]" displayFolder="" count="0" memberValueDatatype="5" unbalanced="0"/>
    <cacheHierarchy uniqueName="[CPI_Data].[May-2023]" caption="May-2023" attribute="1" defaultMemberUniqueName="[CPI_Data].[May-2023].[All]" allUniqueName="[CPI_Data].[May-2023].[All]" dimensionUniqueName="[CPI_Data]" displayFolder="" count="0" memberValueDatatype="5" unbalanced="0"/>
    <cacheHierarchy uniqueName="[Measures].[__XL_Count CPI_Data]" caption="__XL_Count CPI_Data" measure="1" displayFolder="" measureGroup="CPI_Data" count="0" hidden="1"/>
    <cacheHierarchy uniqueName="[Measures].[__No measures defined]" caption="__No measures defined" measure="1" displayFolder="" count="0" hidden="1"/>
    <cacheHierarchy uniqueName="[Measures].[Sum of May-2023]" caption="Sum of May-2023" measure="1" displayFolder="" measureGroup="CPI_Data" count="0" oneField="1" hidden="1">
      <fieldsUsage count="1">
        <fieldUsage x="3"/>
      </fieldsUsage>
      <extLst>
        <ext xmlns:x15="http://schemas.microsoft.com/office/spreadsheetml/2010/11/main" uri="{B97F6D7D-B522-45F9-BDA1-12C45D357490}">
          <x15:cacheHierarchy aggregatedColumn="126"/>
        </ext>
      </extLst>
    </cacheHierarchy>
    <cacheHierarchy uniqueName="[Measures].[Sum of January-2017]" caption="Sum of January-2017" measure="1" displayFolder="" measureGroup="CPI_Data" count="0" hidden="1">
      <extLst>
        <ext xmlns:x15="http://schemas.microsoft.com/office/spreadsheetml/2010/11/main" uri="{B97F6D7D-B522-45F9-BDA1-12C45D357490}">
          <x15:cacheHierarchy aggregatedColumn="51"/>
        </ext>
      </extLst>
    </cacheHierarchy>
    <cacheHierarchy uniqueName="[Measures].[Sum of May-2017]" caption="Sum of May-2017" measure="1" displayFolder="" measureGroup="CPI_Data" count="0" hidden="1">
      <extLst>
        <ext xmlns:x15="http://schemas.microsoft.com/office/spreadsheetml/2010/11/main" uri="{B97F6D7D-B522-45F9-BDA1-12C45D357490}">
          <x15:cacheHierarchy aggregatedColumn="55"/>
        </ext>
      </extLst>
    </cacheHierarchy>
    <cacheHierarchy uniqueName="[Measures].[Count of Sub-Category]" caption="Count of Sub-Category" measure="1" displayFolder="" measureGroup="CPI_Data" count="0" hidden="1">
      <extLst>
        <ext xmlns:x15="http://schemas.microsoft.com/office/spreadsheetml/2010/11/main" uri="{B97F6D7D-B522-45F9-BDA1-12C45D357490}">
          <x15:cacheHierarchy aggregatedColumn="1"/>
        </ext>
      </extLst>
    </cacheHierarchy>
    <cacheHierarchy uniqueName="[Measures].[Sum of January-2016]" caption="Sum of January-2016" measure="1" displayFolder="" measureGroup="CPI_Data" count="0" hidden="1">
      <extLst>
        <ext xmlns:x15="http://schemas.microsoft.com/office/spreadsheetml/2010/11/main" uri="{B97F6D7D-B522-45F9-BDA1-12C45D357490}">
          <x15:cacheHierarchy aggregatedColumn="39"/>
        </ext>
      </extLst>
    </cacheHierarchy>
    <cacheHierarchy uniqueName="[Measures].[Sum of April-2022]" caption="Sum of April-2022" measure="1" displayFolder="" measureGroup="CPI_Data" count="0" hidden="1">
      <extLst>
        <ext xmlns:x15="http://schemas.microsoft.com/office/spreadsheetml/2010/11/main" uri="{B97F6D7D-B522-45F9-BDA1-12C45D357490}">
          <x15:cacheHierarchy aggregatedColumn="113"/>
        </ext>
      </extLst>
    </cacheHierarchy>
    <cacheHierarchy uniqueName="[Measures].[Sum of May-2022]" caption="Sum of May-2022" measure="1" displayFolder="" measureGroup="CPI_Data" count="0" oneField="1" hidden="1">
      <fieldsUsage count="1">
        <fieldUsage x="1"/>
      </fieldsUsage>
      <extLst>
        <ext xmlns:x15="http://schemas.microsoft.com/office/spreadsheetml/2010/11/main" uri="{B97F6D7D-B522-45F9-BDA1-12C45D357490}">
          <x15:cacheHierarchy aggregatedColumn="114"/>
        </ext>
      </extLst>
    </cacheHierarchy>
    <cacheHierarchy uniqueName="[Measures].[Sum of June-2022]" caption="Sum of June-2022" measure="1" displayFolder="" measureGroup="CPI_Data" count="0" hidden="1">
      <extLst>
        <ext xmlns:x15="http://schemas.microsoft.com/office/spreadsheetml/2010/11/main" uri="{B97F6D7D-B522-45F9-BDA1-12C45D357490}">
          <x15:cacheHierarchy aggregatedColumn="115"/>
        </ext>
      </extLst>
    </cacheHierarchy>
    <cacheHierarchy uniqueName="[Measures].[Sum of July-2022]" caption="Sum of July-2022" measure="1" displayFolder="" measureGroup="CPI_Data" count="0" hidden="1">
      <extLst>
        <ext xmlns:x15="http://schemas.microsoft.com/office/spreadsheetml/2010/11/main" uri="{B97F6D7D-B522-45F9-BDA1-12C45D357490}">
          <x15:cacheHierarchy aggregatedColumn="116"/>
        </ext>
      </extLst>
    </cacheHierarchy>
    <cacheHierarchy uniqueName="[Measures].[Sum of August-2022]" caption="Sum of August-2022" measure="1" displayFolder="" measureGroup="CPI_Data" count="0" hidden="1">
      <extLst>
        <ext xmlns:x15="http://schemas.microsoft.com/office/spreadsheetml/2010/11/main" uri="{B97F6D7D-B522-45F9-BDA1-12C45D357490}">
          <x15:cacheHierarchy aggregatedColumn="117"/>
        </ext>
      </extLst>
    </cacheHierarchy>
    <cacheHierarchy uniqueName="[Measures].[Sum of September-2022]" caption="Sum of September-2022" measure="1" displayFolder="" measureGroup="CPI_Data" count="0" hidden="1">
      <extLst>
        <ext xmlns:x15="http://schemas.microsoft.com/office/spreadsheetml/2010/11/main" uri="{B97F6D7D-B522-45F9-BDA1-12C45D357490}">
          <x15:cacheHierarchy aggregatedColumn="118"/>
        </ext>
      </extLst>
    </cacheHierarchy>
    <cacheHierarchy uniqueName="[Measures].[Sum of October-2022]" caption="Sum of October-2022" measure="1" displayFolder="" measureGroup="CPI_Data" count="0" hidden="1">
      <extLst>
        <ext xmlns:x15="http://schemas.microsoft.com/office/spreadsheetml/2010/11/main" uri="{B97F6D7D-B522-45F9-BDA1-12C45D357490}">
          <x15:cacheHierarchy aggregatedColumn="119"/>
        </ext>
      </extLst>
    </cacheHierarchy>
    <cacheHierarchy uniqueName="[Measures].[Sum of November-2022]" caption="Sum of November-2022" measure="1" displayFolder="" measureGroup="CPI_Data" count="0" hidden="1">
      <extLst>
        <ext xmlns:x15="http://schemas.microsoft.com/office/spreadsheetml/2010/11/main" uri="{B97F6D7D-B522-45F9-BDA1-12C45D357490}">
          <x15:cacheHierarchy aggregatedColumn="120"/>
        </ext>
      </extLst>
    </cacheHierarchy>
    <cacheHierarchy uniqueName="[Measures].[Sum of December-2022]" caption="Sum of December-2022" measure="1" displayFolder="" measureGroup="CPI_Data" count="0" hidden="1">
      <extLst>
        <ext xmlns:x15="http://schemas.microsoft.com/office/spreadsheetml/2010/11/main" uri="{B97F6D7D-B522-45F9-BDA1-12C45D357490}">
          <x15:cacheHierarchy aggregatedColumn="121"/>
        </ext>
      </extLst>
    </cacheHierarchy>
    <cacheHierarchy uniqueName="[Measures].[Sum of January-2023]" caption="Sum of January-2023" measure="1" displayFolder="" measureGroup="CPI_Data" count="0" hidden="1">
      <extLst>
        <ext xmlns:x15="http://schemas.microsoft.com/office/spreadsheetml/2010/11/main" uri="{B97F6D7D-B522-45F9-BDA1-12C45D357490}">
          <x15:cacheHierarchy aggregatedColumn="122"/>
        </ext>
      </extLst>
    </cacheHierarchy>
    <cacheHierarchy uniqueName="[Measures].[Sum of February-2023]" caption="Sum of February-2023" measure="1" displayFolder="" measureGroup="CPI_Data" count="0" hidden="1">
      <extLst>
        <ext xmlns:x15="http://schemas.microsoft.com/office/spreadsheetml/2010/11/main" uri="{B97F6D7D-B522-45F9-BDA1-12C45D357490}">
          <x15:cacheHierarchy aggregatedColumn="123"/>
        </ext>
      </extLst>
    </cacheHierarchy>
    <cacheHierarchy uniqueName="[Measures].[Sum of March-2023]" caption="Sum of March-2023" measure="1" displayFolder="" measureGroup="CPI_Data" count="0" hidden="1">
      <extLst>
        <ext xmlns:x15="http://schemas.microsoft.com/office/spreadsheetml/2010/11/main" uri="{B97F6D7D-B522-45F9-BDA1-12C45D357490}">
          <x15:cacheHierarchy aggregatedColumn="124"/>
        </ext>
      </extLst>
    </cacheHierarchy>
    <cacheHierarchy uniqueName="[Measures].[Sum of April-2023]" caption="Sum of April-2023" measure="1" displayFolder="" measureGroup="CPI_Data" count="0" hidden="1">
      <extLst>
        <ext xmlns:x15="http://schemas.microsoft.com/office/spreadsheetml/2010/11/main" uri="{B97F6D7D-B522-45F9-BDA1-12C45D357490}">
          <x15:cacheHierarchy aggregatedColumn="125"/>
        </ext>
      </extLst>
    </cacheHierarchy>
    <cacheHierarchy uniqueName="[Measures].[Sum of May-2018]" caption="Sum of May-2018" measure="1" displayFolder="" measureGroup="CPI_Data" count="0" hidden="1">
      <extLst>
        <ext xmlns:x15="http://schemas.microsoft.com/office/spreadsheetml/2010/11/main" uri="{B97F6D7D-B522-45F9-BDA1-12C45D357490}">
          <x15:cacheHierarchy aggregatedColumn="67"/>
        </ext>
      </extLst>
    </cacheHierarchy>
    <cacheHierarchy uniqueName="[Measures].[Sum of May-2019]" caption="Sum of May-2019" measure="1" displayFolder="" measureGroup="CPI_Data" count="0" hidden="1">
      <extLst>
        <ext xmlns:x15="http://schemas.microsoft.com/office/spreadsheetml/2010/11/main" uri="{B97F6D7D-B522-45F9-BDA1-12C45D357490}">
          <x15:cacheHierarchy aggregatedColumn="78"/>
        </ext>
      </extLst>
    </cacheHierarchy>
    <cacheHierarchy uniqueName="[Measures].[Sum of May-2020]" caption="Sum of May-2020" measure="1" displayFolder="" measureGroup="CPI_Data" count="0" hidden="1">
      <extLst>
        <ext xmlns:x15="http://schemas.microsoft.com/office/spreadsheetml/2010/11/main" uri="{B97F6D7D-B522-45F9-BDA1-12C45D357490}">
          <x15:cacheHierarchy aggregatedColumn="90"/>
        </ext>
      </extLst>
    </cacheHierarchy>
    <cacheHierarchy uniqueName="[Measures].[Sum of May-2021]" caption="Sum of May-2021" measure="1" displayFolder="" measureGroup="CPI_Data" count="0" hidden="1">
      <extLst>
        <ext xmlns:x15="http://schemas.microsoft.com/office/spreadsheetml/2010/11/main" uri="{B97F6D7D-B522-45F9-BDA1-12C45D357490}">
          <x15:cacheHierarchy aggregatedColumn="102"/>
        </ext>
      </extLst>
    </cacheHierarchy>
    <cacheHierarchy uniqueName="[Measures].[Sum of April-2021]" caption="Sum of April-2021" measure="1" displayFolder="" measureGroup="CPI_Data" count="0" hidden="1">
      <extLst>
        <ext xmlns:x15="http://schemas.microsoft.com/office/spreadsheetml/2010/11/main" uri="{B97F6D7D-B522-45F9-BDA1-12C45D357490}">
          <x15:cacheHierarchy aggregatedColumn="101"/>
        </ext>
      </extLst>
    </cacheHierarchy>
    <cacheHierarchy uniqueName="[Measures].[Sum of June-2021]" caption="Sum of June-2021" measure="1" displayFolder="" measureGroup="CPI_Data" count="0" hidden="1">
      <extLst>
        <ext xmlns:x15="http://schemas.microsoft.com/office/spreadsheetml/2010/11/main" uri="{B97F6D7D-B522-45F9-BDA1-12C45D357490}">
          <x15:cacheHierarchy aggregatedColumn="103"/>
        </ext>
      </extLst>
    </cacheHierarchy>
    <cacheHierarchy uniqueName="[Measures].[Sum of July-2021]" caption="Sum of July-2021" measure="1" displayFolder="" measureGroup="CPI_Data" count="0" hidden="1">
      <extLst>
        <ext xmlns:x15="http://schemas.microsoft.com/office/spreadsheetml/2010/11/main" uri="{B97F6D7D-B522-45F9-BDA1-12C45D357490}">
          <x15:cacheHierarchy aggregatedColumn="104"/>
        </ext>
      </extLst>
    </cacheHierarchy>
    <cacheHierarchy uniqueName="[Measures].[Sum of August-2021]" caption="Sum of August-2021" measure="1" displayFolder="" measureGroup="CPI_Data" count="0" hidden="1">
      <extLst>
        <ext xmlns:x15="http://schemas.microsoft.com/office/spreadsheetml/2010/11/main" uri="{B97F6D7D-B522-45F9-BDA1-12C45D357490}">
          <x15:cacheHierarchy aggregatedColumn="105"/>
        </ext>
      </extLst>
    </cacheHierarchy>
    <cacheHierarchy uniqueName="[Measures].[Sum of September-2021]" caption="Sum of September-2021" measure="1" displayFolder="" measureGroup="CPI_Data" count="0" hidden="1">
      <extLst>
        <ext xmlns:x15="http://schemas.microsoft.com/office/spreadsheetml/2010/11/main" uri="{B97F6D7D-B522-45F9-BDA1-12C45D357490}">
          <x15:cacheHierarchy aggregatedColumn="106"/>
        </ext>
      </extLst>
    </cacheHierarchy>
    <cacheHierarchy uniqueName="[Measures].[Sum of October-2021]" caption="Sum of October-2021" measure="1" displayFolder="" measureGroup="CPI_Data" count="0" hidden="1">
      <extLst>
        <ext xmlns:x15="http://schemas.microsoft.com/office/spreadsheetml/2010/11/main" uri="{B97F6D7D-B522-45F9-BDA1-12C45D357490}">
          <x15:cacheHierarchy aggregatedColumn="107"/>
        </ext>
      </extLst>
    </cacheHierarchy>
    <cacheHierarchy uniqueName="[Measures].[Sum of November-2021]" caption="Sum of November-2021" measure="1" displayFolder="" measureGroup="CPI_Data" count="0" hidden="1">
      <extLst>
        <ext xmlns:x15="http://schemas.microsoft.com/office/spreadsheetml/2010/11/main" uri="{B97F6D7D-B522-45F9-BDA1-12C45D357490}">
          <x15:cacheHierarchy aggregatedColumn="108"/>
        </ext>
      </extLst>
    </cacheHierarchy>
    <cacheHierarchy uniqueName="[Measures].[Sum of December-2021]" caption="Sum of December-2021" measure="1" displayFolder="" measureGroup="CPI_Data" count="0" hidden="1">
      <extLst>
        <ext xmlns:x15="http://schemas.microsoft.com/office/spreadsheetml/2010/11/main" uri="{B97F6D7D-B522-45F9-BDA1-12C45D357490}">
          <x15:cacheHierarchy aggregatedColumn="109"/>
        </ext>
      </extLst>
    </cacheHierarchy>
    <cacheHierarchy uniqueName="[Measures].[Sum of January-2022]" caption="Sum of January-2022" measure="1" displayFolder="" measureGroup="CPI_Data" count="0" hidden="1">
      <extLst>
        <ext xmlns:x15="http://schemas.microsoft.com/office/spreadsheetml/2010/11/main" uri="{B97F6D7D-B522-45F9-BDA1-12C45D357490}">
          <x15:cacheHierarchy aggregatedColumn="110"/>
        </ext>
      </extLst>
    </cacheHierarchy>
    <cacheHierarchy uniqueName="[Measures].[Sum of February-2022]" caption="Sum of February-2022" measure="1" displayFolder="" measureGroup="CPI_Data" count="0" hidden="1">
      <extLst>
        <ext xmlns:x15="http://schemas.microsoft.com/office/spreadsheetml/2010/11/main" uri="{B97F6D7D-B522-45F9-BDA1-12C45D357490}">
          <x15:cacheHierarchy aggregatedColumn="111"/>
        </ext>
      </extLst>
    </cacheHierarchy>
    <cacheHierarchy uniqueName="[Measures].[Sum of March-2022]" caption="Sum of March-2022" measure="1" displayFolder="" measureGroup="CPI_Data" count="0" hidden="1">
      <extLst>
        <ext xmlns:x15="http://schemas.microsoft.com/office/spreadsheetml/2010/11/main" uri="{B97F6D7D-B522-45F9-BDA1-12C45D357490}">
          <x15:cacheHierarchy aggregatedColumn="112"/>
        </ext>
      </extLst>
    </cacheHierarchy>
    <cacheHierarchy uniqueName="[Measures].[Count of Category]" caption="Count of Category" measure="1" displayFolder="" measureGroup="CPI_Data" count="0" hidden="1">
      <extLst>
        <ext xmlns:x15="http://schemas.microsoft.com/office/spreadsheetml/2010/11/main" uri="{B97F6D7D-B522-45F9-BDA1-12C45D357490}">
          <x15:cacheHierarchy aggregatedColumn="2"/>
        </ext>
      </extLst>
    </cacheHierarchy>
  </cacheHierarchies>
  <kpis count="0"/>
  <dimensions count="2">
    <dimension name="CPI_Data" uniqueName="[CPI_Data]" caption="CPI_Data"/>
    <dimension measure="1" name="Measures" uniqueName="[Measures]" caption="Measures"/>
  </dimensions>
  <measureGroups count="1">
    <measureGroup name="CPI_Data" caption="CPI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6.064541087966" backgroundQuery="1" createdVersion="3" refreshedVersion="6" minRefreshableVersion="3" recordCount="0" supportSubquery="1" supportAdvancedDrill="1" xr:uid="{0BB7FE40-8552-433F-A3A2-D4D63FD2C577}">
  <cacheSource type="external" connectionId="1">
    <extLst>
      <ext xmlns:x14="http://schemas.microsoft.com/office/spreadsheetml/2009/9/main" uri="{F057638F-6D5F-4e77-A914-E7F072B9BCA8}">
        <x14:sourceConnection name="ThisWorkbookDataModel"/>
      </ext>
    </extLst>
  </cacheSource>
  <cacheFields count="0"/>
  <cacheHierarchies count="163">
    <cacheHierarchy uniqueName="[CPI_Data].[Sector]" caption="Sector" attribute="1" defaultMemberUniqueName="[CPI_Data].[Sector].[All]" allUniqueName="[CPI_Data].[Sector].[All]" dimensionUniqueName="[CPI_Data]" displayFolder="" count="2" memberValueDatatype="130" unbalanced="0"/>
    <cacheHierarchy uniqueName="[CPI_Data].[Sub-Category]" caption="Sub-Category" attribute="1" defaultMemberUniqueName="[CPI_Data].[Sub-Category].[All]" allUniqueName="[CPI_Data].[Sub-Category].[All]" dimensionUniqueName="[CPI_Data]" displayFolder="" count="0" memberValueDatatype="130" unbalanced="0"/>
    <cacheHierarchy uniqueName="[CPI_Data].[Category]" caption="Category" attribute="1" defaultMemberUniqueName="[CPI_Data].[Category].[All]" allUniqueName="[CPI_Data].[Category].[All]" dimensionUniqueName="[CPI_Data]" displayFolder="" count="0" memberValueDatatype="130" unbalanced="0"/>
    <cacheHierarchy uniqueName="[CPI_Data].[January-2013]" caption="January-2013" attribute="1" defaultMemberUniqueName="[CPI_Data].[January-2013].[All]" allUniqueName="[CPI_Data].[January-2013].[All]" dimensionUniqueName="[CPI_Data]" displayFolder="" count="0" memberValueDatatype="5" unbalanced="0"/>
    <cacheHierarchy uniqueName="[CPI_Data].[February-2013]" caption="February-2013" attribute="1" defaultMemberUniqueName="[CPI_Data].[February-2013].[All]" allUniqueName="[CPI_Data].[February-2013].[All]" dimensionUniqueName="[CPI_Data]" displayFolder="" count="0" memberValueDatatype="5" unbalanced="0"/>
    <cacheHierarchy uniqueName="[CPI_Data].[March-2013]" caption="March-2013" attribute="1" defaultMemberUniqueName="[CPI_Data].[March-2013].[All]" allUniqueName="[CPI_Data].[March-2013].[All]" dimensionUniqueName="[CPI_Data]" displayFolder="" count="0" memberValueDatatype="5" unbalanced="0"/>
    <cacheHierarchy uniqueName="[CPI_Data].[April-2013]" caption="April-2013" attribute="1" defaultMemberUniqueName="[CPI_Data].[April-2013].[All]" allUniqueName="[CPI_Data].[April-2013].[All]" dimensionUniqueName="[CPI_Data]" displayFolder="" count="0" memberValueDatatype="5" unbalanced="0"/>
    <cacheHierarchy uniqueName="[CPI_Data].[May-2013]" caption="May-2013" attribute="1" defaultMemberUniqueName="[CPI_Data].[May-2013].[All]" allUniqueName="[CPI_Data].[May-2013].[All]" dimensionUniqueName="[CPI_Data]" displayFolder="" count="0" memberValueDatatype="5" unbalanced="0"/>
    <cacheHierarchy uniqueName="[CPI_Data].[June-2013]" caption="June-2013" attribute="1" defaultMemberUniqueName="[CPI_Data].[June-2013].[All]" allUniqueName="[CPI_Data].[June-2013].[All]" dimensionUniqueName="[CPI_Data]" displayFolder="" count="0" memberValueDatatype="5" unbalanced="0"/>
    <cacheHierarchy uniqueName="[CPI_Data].[July-2013]" caption="July-2013" attribute="1" defaultMemberUniqueName="[CPI_Data].[July-2013].[All]" allUniqueName="[CPI_Data].[July-2013].[All]" dimensionUniqueName="[CPI_Data]" displayFolder="" count="0" memberValueDatatype="5" unbalanced="0"/>
    <cacheHierarchy uniqueName="[CPI_Data].[August-2013]" caption="August-2013" attribute="1" defaultMemberUniqueName="[CPI_Data].[August-2013].[All]" allUniqueName="[CPI_Data].[August-2013].[All]" dimensionUniqueName="[CPI_Data]" displayFolder="" count="0" memberValueDatatype="5" unbalanced="0"/>
    <cacheHierarchy uniqueName="[CPI_Data].[September-2013]" caption="September-2013" attribute="1" defaultMemberUniqueName="[CPI_Data].[September-2013].[All]" allUniqueName="[CPI_Data].[September-2013].[All]" dimensionUniqueName="[CPI_Data]" displayFolder="" count="0" memberValueDatatype="5" unbalanced="0"/>
    <cacheHierarchy uniqueName="[CPI_Data].[October-2013]" caption="October-2013" attribute="1" defaultMemberUniqueName="[CPI_Data].[October-2013].[All]" allUniqueName="[CPI_Data].[October-2013].[All]" dimensionUniqueName="[CPI_Data]" displayFolder="" count="0" memberValueDatatype="5" unbalanced="0"/>
    <cacheHierarchy uniqueName="[CPI_Data].[November -2013]" caption="November -2013" attribute="1" defaultMemberUniqueName="[CPI_Data].[November -2013].[All]" allUniqueName="[CPI_Data].[November -2013].[All]" dimensionUniqueName="[CPI_Data]" displayFolder="" count="0" memberValueDatatype="5" unbalanced="0"/>
    <cacheHierarchy uniqueName="[CPI_Data].[December-2013]" caption="December-2013" attribute="1" defaultMemberUniqueName="[CPI_Data].[December-2013].[All]" allUniqueName="[CPI_Data].[December-2013].[All]" dimensionUniqueName="[CPI_Data]" displayFolder="" count="0" memberValueDatatype="5" unbalanced="0"/>
    <cacheHierarchy uniqueName="[CPI_Data].[January-2014]" caption="January-2014" attribute="1" defaultMemberUniqueName="[CPI_Data].[January-2014].[All]" allUniqueName="[CPI_Data].[January-2014].[All]" dimensionUniqueName="[CPI_Data]" displayFolder="" count="0" memberValueDatatype="5" unbalanced="0"/>
    <cacheHierarchy uniqueName="[CPI_Data].[February-2014]" caption="February-2014" attribute="1" defaultMemberUniqueName="[CPI_Data].[February-2014].[All]" allUniqueName="[CPI_Data].[February-2014].[All]" dimensionUniqueName="[CPI_Data]" displayFolder="" count="0" memberValueDatatype="5" unbalanced="0"/>
    <cacheHierarchy uniqueName="[CPI_Data].[March-2014]" caption="March-2014" attribute="1" defaultMemberUniqueName="[CPI_Data].[March-2014].[All]" allUniqueName="[CPI_Data].[March-2014].[All]" dimensionUniqueName="[CPI_Data]" displayFolder="" count="0" memberValueDatatype="5" unbalanced="0"/>
    <cacheHierarchy uniqueName="[CPI_Data].[April-2014]" caption="April-2014" attribute="1" defaultMemberUniqueName="[CPI_Data].[April-2014].[All]" allUniqueName="[CPI_Data].[April-2014].[All]" dimensionUniqueName="[CPI_Data]" displayFolder="" count="0" memberValueDatatype="5" unbalanced="0"/>
    <cacheHierarchy uniqueName="[CPI_Data].[May-2014]" caption="May-2014" attribute="1" defaultMemberUniqueName="[CPI_Data].[May-2014].[All]" allUniqueName="[CPI_Data].[May-2014].[All]" dimensionUniqueName="[CPI_Data]" displayFolder="" count="0" memberValueDatatype="5" unbalanced="0"/>
    <cacheHierarchy uniqueName="[CPI_Data].[June-2014]" caption="June-2014" attribute="1" defaultMemberUniqueName="[CPI_Data].[June-2014].[All]" allUniqueName="[CPI_Data].[June-2014].[All]" dimensionUniqueName="[CPI_Data]" displayFolder="" count="0" memberValueDatatype="5" unbalanced="0"/>
    <cacheHierarchy uniqueName="[CPI_Data].[July-2014]" caption="July-2014" attribute="1" defaultMemberUniqueName="[CPI_Data].[July-2014].[All]" allUniqueName="[CPI_Data].[July-2014].[All]" dimensionUniqueName="[CPI_Data]" displayFolder="" count="0" memberValueDatatype="5" unbalanced="0"/>
    <cacheHierarchy uniqueName="[CPI_Data].[August-2014]" caption="August-2014" attribute="1" defaultMemberUniqueName="[CPI_Data].[August-2014].[All]" allUniqueName="[CPI_Data].[August-2014].[All]" dimensionUniqueName="[CPI_Data]" displayFolder="" count="0" memberValueDatatype="5" unbalanced="0"/>
    <cacheHierarchy uniqueName="[CPI_Data].[September-2014]" caption="September-2014" attribute="1" defaultMemberUniqueName="[CPI_Data].[September-2014].[All]" allUniqueName="[CPI_Data].[September-2014].[All]" dimensionUniqueName="[CPI_Data]" displayFolder="" count="0" memberValueDatatype="5" unbalanced="0"/>
    <cacheHierarchy uniqueName="[CPI_Data].[October-2014]" caption="October-2014" attribute="1" defaultMemberUniqueName="[CPI_Data].[October-2014].[All]" allUniqueName="[CPI_Data].[October-2014].[All]" dimensionUniqueName="[CPI_Data]" displayFolder="" count="0" memberValueDatatype="5" unbalanced="0"/>
    <cacheHierarchy uniqueName="[CPI_Data].[November-2014]" caption="November-2014" attribute="1" defaultMemberUniqueName="[CPI_Data].[November-2014].[All]" allUniqueName="[CPI_Data].[November-2014].[All]" dimensionUniqueName="[CPI_Data]" displayFolder="" count="0" memberValueDatatype="5" unbalanced="0"/>
    <cacheHierarchy uniqueName="[CPI_Data].[December-2014]" caption="December-2014" attribute="1" defaultMemberUniqueName="[CPI_Data].[December-2014].[All]" allUniqueName="[CPI_Data].[December-2014].[All]" dimensionUniqueName="[CPI_Data]" displayFolder="" count="0" memberValueDatatype="5" unbalanced="0"/>
    <cacheHierarchy uniqueName="[CPI_Data].[January-2015]" caption="January-2015" attribute="1" defaultMemberUniqueName="[CPI_Data].[January-2015].[All]" allUniqueName="[CPI_Data].[January-2015].[All]" dimensionUniqueName="[CPI_Data]" displayFolder="" count="0" memberValueDatatype="5" unbalanced="0"/>
    <cacheHierarchy uniqueName="[CPI_Data].[February-2015]" caption="February-2015" attribute="1" defaultMemberUniqueName="[CPI_Data].[February-2015].[All]" allUniqueName="[CPI_Data].[February-2015].[All]" dimensionUniqueName="[CPI_Data]" displayFolder="" count="0" memberValueDatatype="5" unbalanced="0"/>
    <cacheHierarchy uniqueName="[CPI_Data].[March-2015]" caption="March-2015" attribute="1" defaultMemberUniqueName="[CPI_Data].[March-2015].[All]" allUniqueName="[CPI_Data].[March-2015].[All]" dimensionUniqueName="[CPI_Data]" displayFolder="" count="0" memberValueDatatype="5" unbalanced="0"/>
    <cacheHierarchy uniqueName="[CPI_Data].[April-2015]" caption="April-2015" attribute="1" defaultMemberUniqueName="[CPI_Data].[April-2015].[All]" allUniqueName="[CPI_Data].[April-2015].[All]" dimensionUniqueName="[CPI_Data]" displayFolder="" count="0" memberValueDatatype="5" unbalanced="0"/>
    <cacheHierarchy uniqueName="[CPI_Data].[May-2015]" caption="May-2015" attribute="1" defaultMemberUniqueName="[CPI_Data].[May-2015].[All]" allUniqueName="[CPI_Data].[May-2015].[All]" dimensionUniqueName="[CPI_Data]" displayFolder="" count="0" memberValueDatatype="5" unbalanced="0"/>
    <cacheHierarchy uniqueName="[CPI_Data].[June-2015]" caption="June-2015" attribute="1" defaultMemberUniqueName="[CPI_Data].[June-2015].[All]" allUniqueName="[CPI_Data].[June-2015].[All]" dimensionUniqueName="[CPI_Data]" displayFolder="" count="0" memberValueDatatype="5" unbalanced="0"/>
    <cacheHierarchy uniqueName="[CPI_Data].[July-2015]" caption="July-2015" attribute="1" defaultMemberUniqueName="[CPI_Data].[July-2015].[All]" allUniqueName="[CPI_Data].[July-2015].[All]" dimensionUniqueName="[CPI_Data]" displayFolder="" count="0" memberValueDatatype="5" unbalanced="0"/>
    <cacheHierarchy uniqueName="[CPI_Data].[August-2015]" caption="August-2015" attribute="1" defaultMemberUniqueName="[CPI_Data].[August-2015].[All]" allUniqueName="[CPI_Data].[August-2015].[All]" dimensionUniqueName="[CPI_Data]" displayFolder="" count="0" memberValueDatatype="5" unbalanced="0"/>
    <cacheHierarchy uniqueName="[CPI_Data].[September-2015]" caption="September-2015" attribute="1" defaultMemberUniqueName="[CPI_Data].[September-2015].[All]" allUniqueName="[CPI_Data].[September-2015].[All]" dimensionUniqueName="[CPI_Data]" displayFolder="" count="0" memberValueDatatype="5" unbalanced="0"/>
    <cacheHierarchy uniqueName="[CPI_Data].[October-2015]" caption="October-2015" attribute="1" defaultMemberUniqueName="[CPI_Data].[October-2015].[All]" allUniqueName="[CPI_Data].[October-2015].[All]" dimensionUniqueName="[CPI_Data]" displayFolder="" count="0" memberValueDatatype="5" unbalanced="0"/>
    <cacheHierarchy uniqueName="[CPI_Data].[November-2015]" caption="November-2015" attribute="1" defaultMemberUniqueName="[CPI_Data].[November-2015].[All]" allUniqueName="[CPI_Data].[November-2015].[All]" dimensionUniqueName="[CPI_Data]" displayFolder="" count="0" memberValueDatatype="5" unbalanced="0"/>
    <cacheHierarchy uniqueName="[CPI_Data].[December-2015]" caption="December-2015" attribute="1" defaultMemberUniqueName="[CPI_Data].[December-2015].[All]" allUniqueName="[CPI_Data].[December-2015].[All]" dimensionUniqueName="[CPI_Data]" displayFolder="" count="0" memberValueDatatype="5" unbalanced="0"/>
    <cacheHierarchy uniqueName="[CPI_Data].[January-2016]" caption="January-2016" attribute="1" defaultMemberUniqueName="[CPI_Data].[January-2016].[All]" allUniqueName="[CPI_Data].[January-2016].[All]" dimensionUniqueName="[CPI_Data]" displayFolder="" count="0" memberValueDatatype="5" unbalanced="0"/>
    <cacheHierarchy uniqueName="[CPI_Data].[February-2016]" caption="February-2016" attribute="1" defaultMemberUniqueName="[CPI_Data].[February-2016].[All]" allUniqueName="[CPI_Data].[February-2016].[All]" dimensionUniqueName="[CPI_Data]" displayFolder="" count="0" memberValueDatatype="5" unbalanced="0"/>
    <cacheHierarchy uniqueName="[CPI_Data].[March-2016]" caption="March-2016" attribute="1" defaultMemberUniqueName="[CPI_Data].[March-2016].[All]" allUniqueName="[CPI_Data].[March-2016].[All]" dimensionUniqueName="[CPI_Data]" displayFolder="" count="0" memberValueDatatype="5" unbalanced="0"/>
    <cacheHierarchy uniqueName="[CPI_Data].[April-2016]" caption="April-2016" attribute="1" defaultMemberUniqueName="[CPI_Data].[April-2016].[All]" allUniqueName="[CPI_Data].[April-2016].[All]" dimensionUniqueName="[CPI_Data]" displayFolder="" count="0" memberValueDatatype="5" unbalanced="0"/>
    <cacheHierarchy uniqueName="[CPI_Data].[May-2016]" caption="May-2016" attribute="1" defaultMemberUniqueName="[CPI_Data].[May-2016].[All]" allUniqueName="[CPI_Data].[May-2016].[All]" dimensionUniqueName="[CPI_Data]" displayFolder="" count="0" memberValueDatatype="5" unbalanced="0"/>
    <cacheHierarchy uniqueName="[CPI_Data].[June-2016]" caption="June-2016" attribute="1" defaultMemberUniqueName="[CPI_Data].[June-2016].[All]" allUniqueName="[CPI_Data].[June-2016].[All]" dimensionUniqueName="[CPI_Data]" displayFolder="" count="0" memberValueDatatype="5" unbalanced="0"/>
    <cacheHierarchy uniqueName="[CPI_Data].[July-2016]" caption="July-2016" attribute="1" defaultMemberUniqueName="[CPI_Data].[July-2016].[All]" allUniqueName="[CPI_Data].[July-2016].[All]" dimensionUniqueName="[CPI_Data]" displayFolder="" count="0" memberValueDatatype="5" unbalanced="0"/>
    <cacheHierarchy uniqueName="[CPI_Data].[August-2016]" caption="August-2016" attribute="1" defaultMemberUniqueName="[CPI_Data].[August-2016].[All]" allUniqueName="[CPI_Data].[August-2016].[All]" dimensionUniqueName="[CPI_Data]" displayFolder="" count="0" memberValueDatatype="5" unbalanced="0"/>
    <cacheHierarchy uniqueName="[CPI_Data].[September-2016]" caption="September-2016" attribute="1" defaultMemberUniqueName="[CPI_Data].[September-2016].[All]" allUniqueName="[CPI_Data].[September-2016].[All]" dimensionUniqueName="[CPI_Data]" displayFolder="" count="0" memberValueDatatype="5" unbalanced="0"/>
    <cacheHierarchy uniqueName="[CPI_Data].[October-2016]" caption="October-2016" attribute="1" defaultMemberUniqueName="[CPI_Data].[October-2016].[All]" allUniqueName="[CPI_Data].[October-2016].[All]" dimensionUniqueName="[CPI_Data]" displayFolder="" count="0" memberValueDatatype="5" unbalanced="0"/>
    <cacheHierarchy uniqueName="[CPI_Data].[November-2016]" caption="November-2016" attribute="1" defaultMemberUniqueName="[CPI_Data].[November-2016].[All]" allUniqueName="[CPI_Data].[November-2016].[All]" dimensionUniqueName="[CPI_Data]" displayFolder="" count="0" memberValueDatatype="5" unbalanced="0"/>
    <cacheHierarchy uniqueName="[CPI_Data].[December-2016]" caption="December-2016" attribute="1" defaultMemberUniqueName="[CPI_Data].[December-2016].[All]" allUniqueName="[CPI_Data].[December-2016].[All]" dimensionUniqueName="[CPI_Data]" displayFolder="" count="0" memberValueDatatype="5" unbalanced="0"/>
    <cacheHierarchy uniqueName="[CPI_Data].[January-2017]" caption="January-2017" attribute="1" defaultMemberUniqueName="[CPI_Data].[January-2017].[All]" allUniqueName="[CPI_Data].[January-2017].[All]" dimensionUniqueName="[CPI_Data]" displayFolder="" count="0" memberValueDatatype="5" unbalanced="0"/>
    <cacheHierarchy uniqueName="[CPI_Data].[01/02/2017]" caption="01/02/2017" attribute="1" defaultMemberUniqueName="[CPI_Data].[01/02/2017].[All]" allUniqueName="[CPI_Data].[01/02/2017].[All]" dimensionUniqueName="[CPI_Data]" displayFolder="" count="0" memberValueDatatype="5" unbalanced="0"/>
    <cacheHierarchy uniqueName="[CPI_Data].[01/03/2017]" caption="01/03/2017" attribute="1" defaultMemberUniqueName="[CPI_Data].[01/03/2017].[All]" allUniqueName="[CPI_Data].[01/03/2017].[All]" dimensionUniqueName="[CPI_Data]" displayFolder="" count="0" memberValueDatatype="5" unbalanced="0"/>
    <cacheHierarchy uniqueName="[CPI_Data].[April-2017]" caption="April-2017" attribute="1" defaultMemberUniqueName="[CPI_Data].[April-2017].[All]" allUniqueName="[CPI_Data].[April-2017].[All]" dimensionUniqueName="[CPI_Data]" displayFolder="" count="0" memberValueDatatype="5" unbalanced="0"/>
    <cacheHierarchy uniqueName="[CPI_Data].[May-2017]" caption="May-2017" attribute="1" defaultMemberUniqueName="[CPI_Data].[May-2017].[All]" allUniqueName="[CPI_Data].[May-2017].[All]" dimensionUniqueName="[CPI_Data]" displayFolder="" count="0" memberValueDatatype="5" unbalanced="0"/>
    <cacheHierarchy uniqueName="[CPI_Data].[June-2017]" caption="June-2017" attribute="1" defaultMemberUniqueName="[CPI_Data].[June-2017].[All]" allUniqueName="[CPI_Data].[June-2017].[All]" dimensionUniqueName="[CPI_Data]" displayFolder="" count="0" memberValueDatatype="5" unbalanced="0"/>
    <cacheHierarchy uniqueName="[CPI_Data].[July-2017]" caption="July-2017" attribute="1" defaultMemberUniqueName="[CPI_Data].[July-2017].[All]" allUniqueName="[CPI_Data].[July-2017].[All]" dimensionUniqueName="[CPI_Data]" displayFolder="" count="0" memberValueDatatype="5" unbalanced="0"/>
    <cacheHierarchy uniqueName="[CPI_Data].[August-2017]" caption="August-2017" attribute="1" defaultMemberUniqueName="[CPI_Data].[August-2017].[All]" allUniqueName="[CPI_Data].[August-2017].[All]" dimensionUniqueName="[CPI_Data]" displayFolder="" count="0" memberValueDatatype="5" unbalanced="0"/>
    <cacheHierarchy uniqueName="[CPI_Data].[September-2017]" caption="September-2017" attribute="1" defaultMemberUniqueName="[CPI_Data].[September-2017].[All]" allUniqueName="[CPI_Data].[September-2017].[All]" dimensionUniqueName="[CPI_Data]" displayFolder="" count="0" memberValueDatatype="5" unbalanced="0"/>
    <cacheHierarchy uniqueName="[CPI_Data].[October-2017]" caption="October-2017" attribute="1" defaultMemberUniqueName="[CPI_Data].[October-2017].[All]" allUniqueName="[CPI_Data].[October-2017].[All]" dimensionUniqueName="[CPI_Data]" displayFolder="" count="0" memberValueDatatype="5" unbalanced="0"/>
    <cacheHierarchy uniqueName="[CPI_Data].[November-2017]" caption="November-2017" attribute="1" defaultMemberUniqueName="[CPI_Data].[November-2017].[All]" allUniqueName="[CPI_Data].[November-2017].[All]" dimensionUniqueName="[CPI_Data]" displayFolder="" count="0" memberValueDatatype="5" unbalanced="0"/>
    <cacheHierarchy uniqueName="[CPI_Data].[December-2017]" caption="December-2017" attribute="1" defaultMemberUniqueName="[CPI_Data].[December-2017].[All]" allUniqueName="[CPI_Data].[December-2017].[All]" dimensionUniqueName="[CPI_Data]" displayFolder="" count="0" memberValueDatatype="5" unbalanced="0"/>
    <cacheHierarchy uniqueName="[CPI_Data].[January-2018]" caption="January-2018" attribute="1" defaultMemberUniqueName="[CPI_Data].[January-2018].[All]" allUniqueName="[CPI_Data].[January-2018].[All]" dimensionUniqueName="[CPI_Data]" displayFolder="" count="0" memberValueDatatype="5" unbalanced="0"/>
    <cacheHierarchy uniqueName="[CPI_Data].[February-2018]" caption="February-2018" attribute="1" defaultMemberUniqueName="[CPI_Data].[February-2018].[All]" allUniqueName="[CPI_Data].[February-2018].[All]" dimensionUniqueName="[CPI_Data]" displayFolder="" count="0" memberValueDatatype="5" unbalanced="0"/>
    <cacheHierarchy uniqueName="[CPI_Data].[March-2018]" caption="March-2018" attribute="1" defaultMemberUniqueName="[CPI_Data].[March-2018].[All]" allUniqueName="[CPI_Data].[March-2018].[All]" dimensionUniqueName="[CPI_Data]" displayFolder="" count="0" memberValueDatatype="5" unbalanced="0"/>
    <cacheHierarchy uniqueName="[CPI_Data].[April-2018]" caption="April-2018" attribute="1" defaultMemberUniqueName="[CPI_Data].[April-2018].[All]" allUniqueName="[CPI_Data].[April-2018].[All]" dimensionUniqueName="[CPI_Data]" displayFolder="" count="0" memberValueDatatype="5" unbalanced="0"/>
    <cacheHierarchy uniqueName="[CPI_Data].[May-2018]" caption="May-2018" attribute="1" defaultMemberUniqueName="[CPI_Data].[May-2018].[All]" allUniqueName="[CPI_Data].[May-2018].[All]" dimensionUniqueName="[CPI_Data]" displayFolder="" count="0" memberValueDatatype="5" unbalanced="0"/>
    <cacheHierarchy uniqueName="[CPI_Data].[June-2018]" caption="June-2018" attribute="1" defaultMemberUniqueName="[CPI_Data].[June-2018].[All]" allUniqueName="[CPI_Data].[June-2018].[All]" dimensionUniqueName="[CPI_Data]" displayFolder="" count="0" memberValueDatatype="5" unbalanced="0"/>
    <cacheHierarchy uniqueName="[CPI_Data].[July-2018]" caption="July-2018" attribute="1" defaultMemberUniqueName="[CPI_Data].[July-2018].[All]" allUniqueName="[CPI_Data].[July-2018].[All]" dimensionUniqueName="[CPI_Data]" displayFolder="" count="0" memberValueDatatype="5" unbalanced="0"/>
    <cacheHierarchy uniqueName="[CPI_Data].[August-2018]" caption="August-2018" attribute="1" defaultMemberUniqueName="[CPI_Data].[August-2018].[All]" allUniqueName="[CPI_Data].[August-2018].[All]" dimensionUniqueName="[CPI_Data]" displayFolder="" count="0" memberValueDatatype="5" unbalanced="0"/>
    <cacheHierarchy uniqueName="[CPI_Data].[September-2018]" caption="September-2018" attribute="1" defaultMemberUniqueName="[CPI_Data].[September-2018].[All]" allUniqueName="[CPI_Data].[September-2018].[All]" dimensionUniqueName="[CPI_Data]" displayFolder="" count="0" memberValueDatatype="5" unbalanced="0"/>
    <cacheHierarchy uniqueName="[CPI_Data].[October-2018]" caption="October-2018" attribute="1" defaultMemberUniqueName="[CPI_Data].[October-2018].[All]" allUniqueName="[CPI_Data].[October-2018].[All]" dimensionUniqueName="[CPI_Data]" displayFolder="" count="0" memberValueDatatype="5" unbalanced="0"/>
    <cacheHierarchy uniqueName="[CPI_Data].[November-2018]" caption="November-2018" attribute="1" defaultMemberUniqueName="[CPI_Data].[November-2018].[All]" allUniqueName="[CPI_Data].[November-2018].[All]" dimensionUniqueName="[CPI_Data]" displayFolder="" count="0" memberValueDatatype="5" unbalanced="0"/>
    <cacheHierarchy uniqueName="[CPI_Data].[December-2018]" caption="December-2018" attribute="1" defaultMemberUniqueName="[CPI_Data].[December-2018].[All]" allUniqueName="[CPI_Data].[December-2018].[All]" dimensionUniqueName="[CPI_Data]" displayFolder="" count="0" memberValueDatatype="5" unbalanced="0"/>
    <cacheHierarchy uniqueName="[CPI_Data].[January-2019]" caption="January-2019" attribute="1" defaultMemberUniqueName="[CPI_Data].[January-2019].[All]" allUniqueName="[CPI_Data].[January-2019].[All]" dimensionUniqueName="[CPI_Data]" displayFolder="" count="0" memberValueDatatype="5" unbalanced="0"/>
    <cacheHierarchy uniqueName="[CPI_Data].[February-2019]" caption="February-2019" attribute="1" defaultMemberUniqueName="[CPI_Data].[February-2019].[All]" allUniqueName="[CPI_Data].[February-2019].[All]" dimensionUniqueName="[CPI_Data]" displayFolder="" count="0" memberValueDatatype="5" unbalanced="0"/>
    <cacheHierarchy uniqueName="[CPI_Data].[March-2019]" caption="March-2019" attribute="1" defaultMemberUniqueName="[CPI_Data].[March-2019].[All]" allUniqueName="[CPI_Data].[March-2019].[All]" dimensionUniqueName="[CPI_Data]" displayFolder="" count="0" memberValueDatatype="5" unbalanced="0"/>
    <cacheHierarchy uniqueName="[CPI_Data].[May-2019]" caption="May-2019" attribute="1" defaultMemberUniqueName="[CPI_Data].[May-2019].[All]" allUniqueName="[CPI_Data].[May-2019].[All]" dimensionUniqueName="[CPI_Data]" displayFolder="" count="0" memberValueDatatype="5" unbalanced="0"/>
    <cacheHierarchy uniqueName="[CPI_Data].[June-2019]" caption="June-2019" attribute="1" defaultMemberUniqueName="[CPI_Data].[June-2019].[All]" allUniqueName="[CPI_Data].[June-2019].[All]" dimensionUniqueName="[CPI_Data]" displayFolder="" count="0" memberValueDatatype="5" unbalanced="0"/>
    <cacheHierarchy uniqueName="[CPI_Data].[July-2019]" caption="July-2019" attribute="1" defaultMemberUniqueName="[CPI_Data].[July-2019].[All]" allUniqueName="[CPI_Data].[July-2019].[All]" dimensionUniqueName="[CPI_Data]" displayFolder="" count="0" memberValueDatatype="5" unbalanced="0"/>
    <cacheHierarchy uniqueName="[CPI_Data].[August-2019]" caption="August-2019" attribute="1" defaultMemberUniqueName="[CPI_Data].[August-2019].[All]" allUniqueName="[CPI_Data].[August-2019].[All]" dimensionUniqueName="[CPI_Data]" displayFolder="" count="0" memberValueDatatype="5" unbalanced="0"/>
    <cacheHierarchy uniqueName="[CPI_Data].[September-2019]" caption="September-2019" attribute="1" defaultMemberUniqueName="[CPI_Data].[September-2019].[All]" allUniqueName="[CPI_Data].[September-2019].[All]" dimensionUniqueName="[CPI_Data]" displayFolder="" count="0" memberValueDatatype="5" unbalanced="0"/>
    <cacheHierarchy uniqueName="[CPI_Data].[October-2019]" caption="October-2019" attribute="1" defaultMemberUniqueName="[CPI_Data].[October-2019].[All]" allUniqueName="[CPI_Data].[October-2019].[All]" dimensionUniqueName="[CPI_Data]" displayFolder="" count="0" memberValueDatatype="5" unbalanced="0"/>
    <cacheHierarchy uniqueName="[CPI_Data].[November-2019]" caption="November-2019" attribute="1" defaultMemberUniqueName="[CPI_Data].[November-2019].[All]" allUniqueName="[CPI_Data].[November-2019].[All]" dimensionUniqueName="[CPI_Data]" displayFolder="" count="0" memberValueDatatype="5" unbalanced="0"/>
    <cacheHierarchy uniqueName="[CPI_Data].[December-2019]" caption="December-2019" attribute="1" defaultMemberUniqueName="[CPI_Data].[December-2019].[All]" allUniqueName="[CPI_Data].[December-2019].[All]" dimensionUniqueName="[CPI_Data]" displayFolder="" count="0" memberValueDatatype="5" unbalanced="0"/>
    <cacheHierarchy uniqueName="[CPI_Data].[January-2020]" caption="January-2020" attribute="1" defaultMemberUniqueName="[CPI_Data].[January-2020].[All]" allUniqueName="[CPI_Data].[January-2020].[All]" dimensionUniqueName="[CPI_Data]" displayFolder="" count="0" memberValueDatatype="5" unbalanced="0"/>
    <cacheHierarchy uniqueName="[CPI_Data].[February-2020]" caption="February-2020" attribute="1" defaultMemberUniqueName="[CPI_Data].[February-2020].[All]" allUniqueName="[CPI_Data].[February-2020].[All]" dimensionUniqueName="[CPI_Data]" displayFolder="" count="0" memberValueDatatype="5" unbalanced="0"/>
    <cacheHierarchy uniqueName="[CPI_Data].[March-2020]" caption="March-2020" attribute="1" defaultMemberUniqueName="[CPI_Data].[March-2020].[All]" allUniqueName="[CPI_Data].[March-2020].[All]" dimensionUniqueName="[CPI_Data]" displayFolder="" count="0" memberValueDatatype="5" unbalanced="0"/>
    <cacheHierarchy uniqueName="[CPI_Data].[April-2020]" caption="April-2020" attribute="1" defaultMemberUniqueName="[CPI_Data].[April-2020].[All]" allUniqueName="[CPI_Data].[April-2020].[All]" dimensionUniqueName="[CPI_Data]" displayFolder="" count="0" memberValueDatatype="5" unbalanced="0"/>
    <cacheHierarchy uniqueName="[CPI_Data].[May-2020]" caption="May-2020" attribute="1" defaultMemberUniqueName="[CPI_Data].[May-2020].[All]" allUniqueName="[CPI_Data].[May-2020].[All]" dimensionUniqueName="[CPI_Data]" displayFolder="" count="0" memberValueDatatype="5" unbalanced="0"/>
    <cacheHierarchy uniqueName="[CPI_Data].[June-2020]" caption="June-2020" attribute="1" defaultMemberUniqueName="[CPI_Data].[June-2020].[All]" allUniqueName="[CPI_Data].[June-2020].[All]" dimensionUniqueName="[CPI_Data]" displayFolder="" count="0" memberValueDatatype="5" unbalanced="0"/>
    <cacheHierarchy uniqueName="[CPI_Data].[July-2020]" caption="July-2020" attribute="1" defaultMemberUniqueName="[CPI_Data].[July-2020].[All]" allUniqueName="[CPI_Data].[July-2020].[All]" dimensionUniqueName="[CPI_Data]" displayFolder="" count="0" memberValueDatatype="5" unbalanced="0"/>
    <cacheHierarchy uniqueName="[CPI_Data].[August-2020]" caption="August-2020" attribute="1" defaultMemberUniqueName="[CPI_Data].[August-2020].[All]" allUniqueName="[CPI_Data].[August-2020].[All]" dimensionUniqueName="[CPI_Data]" displayFolder="" count="0" memberValueDatatype="5" unbalanced="0"/>
    <cacheHierarchy uniqueName="[CPI_Data].[September-2020]" caption="September-2020" attribute="1" defaultMemberUniqueName="[CPI_Data].[September-2020].[All]" allUniqueName="[CPI_Data].[September-2020].[All]" dimensionUniqueName="[CPI_Data]" displayFolder="" count="0" memberValueDatatype="5" unbalanced="0"/>
    <cacheHierarchy uniqueName="[CPI_Data].[October-2020]" caption="October-2020" attribute="1" defaultMemberUniqueName="[CPI_Data].[October-2020].[All]" allUniqueName="[CPI_Data].[October-2020].[All]" dimensionUniqueName="[CPI_Data]" displayFolder="" count="0" memberValueDatatype="5" unbalanced="0"/>
    <cacheHierarchy uniqueName="[CPI_Data].[November-2020]" caption="November-2020" attribute="1" defaultMemberUniqueName="[CPI_Data].[November-2020].[All]" allUniqueName="[CPI_Data].[November-2020].[All]" dimensionUniqueName="[CPI_Data]" displayFolder="" count="0" memberValueDatatype="5" unbalanced="0"/>
    <cacheHierarchy uniqueName="[CPI_Data].[December-2020]" caption="December-2020" attribute="1" defaultMemberUniqueName="[CPI_Data].[December-2020].[All]" allUniqueName="[CPI_Data].[December-2020].[All]" dimensionUniqueName="[CPI_Data]" displayFolder="" count="0" memberValueDatatype="5" unbalanced="0"/>
    <cacheHierarchy uniqueName="[CPI_Data].[January-2021]" caption="January-2021" attribute="1" defaultMemberUniqueName="[CPI_Data].[January-2021].[All]" allUniqueName="[CPI_Data].[January-2021].[All]" dimensionUniqueName="[CPI_Data]" displayFolder="" count="0" memberValueDatatype="5" unbalanced="0"/>
    <cacheHierarchy uniqueName="[CPI_Data].[February-2021]" caption="February-2021" attribute="1" defaultMemberUniqueName="[CPI_Data].[February-2021].[All]" allUniqueName="[CPI_Data].[February-2021].[All]" dimensionUniqueName="[CPI_Data]" displayFolder="" count="0" memberValueDatatype="5" unbalanced="0"/>
    <cacheHierarchy uniqueName="[CPI_Data].[March-2021]" caption="March-2021" attribute="1" defaultMemberUniqueName="[CPI_Data].[March-2021].[All]" allUniqueName="[CPI_Data].[March-2021].[All]" dimensionUniqueName="[CPI_Data]" displayFolder="" count="0" memberValueDatatype="5" unbalanced="0"/>
    <cacheHierarchy uniqueName="[CPI_Data].[April-2021]" caption="April-2021" attribute="1" defaultMemberUniqueName="[CPI_Data].[April-2021].[All]" allUniqueName="[CPI_Data].[April-2021].[All]" dimensionUniqueName="[CPI_Data]" displayFolder="" count="0" memberValueDatatype="5" unbalanced="0"/>
    <cacheHierarchy uniqueName="[CPI_Data].[May-2021]" caption="May-2021" attribute="1" defaultMemberUniqueName="[CPI_Data].[May-2021].[All]" allUniqueName="[CPI_Data].[May-2021].[All]" dimensionUniqueName="[CPI_Data]" displayFolder="" count="0" memberValueDatatype="5" unbalanced="0"/>
    <cacheHierarchy uniqueName="[CPI_Data].[June-2021]" caption="June-2021" attribute="1" defaultMemberUniqueName="[CPI_Data].[June-2021].[All]" allUniqueName="[CPI_Data].[June-2021].[All]" dimensionUniqueName="[CPI_Data]" displayFolder="" count="0" memberValueDatatype="5" unbalanced="0"/>
    <cacheHierarchy uniqueName="[CPI_Data].[July-2021]" caption="July-2021" attribute="1" defaultMemberUniqueName="[CPI_Data].[July-2021].[All]" allUniqueName="[CPI_Data].[July-2021].[All]" dimensionUniqueName="[CPI_Data]" displayFolder="" count="0" memberValueDatatype="5" unbalanced="0"/>
    <cacheHierarchy uniqueName="[CPI_Data].[August-2021]" caption="August-2021" attribute="1" defaultMemberUniqueName="[CPI_Data].[August-2021].[All]" allUniqueName="[CPI_Data].[August-2021].[All]" dimensionUniqueName="[CPI_Data]" displayFolder="" count="0" memberValueDatatype="5" unbalanced="0"/>
    <cacheHierarchy uniqueName="[CPI_Data].[September-2021]" caption="September-2021" attribute="1" defaultMemberUniqueName="[CPI_Data].[September-2021].[All]" allUniqueName="[CPI_Data].[September-2021].[All]" dimensionUniqueName="[CPI_Data]" displayFolder="" count="0" memberValueDatatype="5" unbalanced="0"/>
    <cacheHierarchy uniqueName="[CPI_Data].[October-2021]" caption="October-2021" attribute="1" defaultMemberUniqueName="[CPI_Data].[October-2021].[All]" allUniqueName="[CPI_Data].[October-2021].[All]" dimensionUniqueName="[CPI_Data]" displayFolder="" count="0" memberValueDatatype="5" unbalanced="0"/>
    <cacheHierarchy uniqueName="[CPI_Data].[November-2021]" caption="November-2021" attribute="1" defaultMemberUniqueName="[CPI_Data].[November-2021].[All]" allUniqueName="[CPI_Data].[November-2021].[All]" dimensionUniqueName="[CPI_Data]" displayFolder="" count="0" memberValueDatatype="5" unbalanced="0"/>
    <cacheHierarchy uniqueName="[CPI_Data].[December-2021]" caption="December-2021" attribute="1" defaultMemberUniqueName="[CPI_Data].[December-2021].[All]" allUniqueName="[CPI_Data].[December-2021].[All]" dimensionUniqueName="[CPI_Data]" displayFolder="" count="0" memberValueDatatype="5" unbalanced="0"/>
    <cacheHierarchy uniqueName="[CPI_Data].[January-2022]" caption="January-2022" attribute="1" defaultMemberUniqueName="[CPI_Data].[January-2022].[All]" allUniqueName="[CPI_Data].[January-2022].[All]" dimensionUniqueName="[CPI_Data]" displayFolder="" count="0" memberValueDatatype="5" unbalanced="0"/>
    <cacheHierarchy uniqueName="[CPI_Data].[February-2022]" caption="February-2022" attribute="1" defaultMemberUniqueName="[CPI_Data].[February-2022].[All]" allUniqueName="[CPI_Data].[February-2022].[All]" dimensionUniqueName="[CPI_Data]" displayFolder="" count="0" memberValueDatatype="5" unbalanced="0"/>
    <cacheHierarchy uniqueName="[CPI_Data].[March-2022]" caption="March-2022" attribute="1" defaultMemberUniqueName="[CPI_Data].[March-2022].[All]" allUniqueName="[CPI_Data].[March-2022].[All]" dimensionUniqueName="[CPI_Data]" displayFolder="" count="0" memberValueDatatype="5" unbalanced="0"/>
    <cacheHierarchy uniqueName="[CPI_Data].[April-2022]" caption="April-2022" attribute="1" defaultMemberUniqueName="[CPI_Data].[April-2022].[All]" allUniqueName="[CPI_Data].[April-2022].[All]" dimensionUniqueName="[CPI_Data]" displayFolder="" count="0" memberValueDatatype="5" unbalanced="0"/>
    <cacheHierarchy uniqueName="[CPI_Data].[May-2022]" caption="May-2022" attribute="1" defaultMemberUniqueName="[CPI_Data].[May-2022].[All]" allUniqueName="[CPI_Data].[May-2022].[All]" dimensionUniqueName="[CPI_Data]" displayFolder="" count="0" memberValueDatatype="5" unbalanced="0"/>
    <cacheHierarchy uniqueName="[CPI_Data].[June-2022]" caption="June-2022" attribute="1" defaultMemberUniqueName="[CPI_Data].[June-2022].[All]" allUniqueName="[CPI_Data].[June-2022].[All]" dimensionUniqueName="[CPI_Data]" displayFolder="" count="0" memberValueDatatype="5" unbalanced="0"/>
    <cacheHierarchy uniqueName="[CPI_Data].[July-2022]" caption="July-2022" attribute="1" defaultMemberUniqueName="[CPI_Data].[July-2022].[All]" allUniqueName="[CPI_Data].[July-2022].[All]" dimensionUniqueName="[CPI_Data]" displayFolder="" count="0" memberValueDatatype="5" unbalanced="0"/>
    <cacheHierarchy uniqueName="[CPI_Data].[August-2022]" caption="August-2022" attribute="1" defaultMemberUniqueName="[CPI_Data].[August-2022].[All]" allUniqueName="[CPI_Data].[August-2022].[All]" dimensionUniqueName="[CPI_Data]" displayFolder="" count="0" memberValueDatatype="5" unbalanced="0"/>
    <cacheHierarchy uniqueName="[CPI_Data].[September-2022]" caption="September-2022" attribute="1" defaultMemberUniqueName="[CPI_Data].[September-2022].[All]" allUniqueName="[CPI_Data].[September-2022].[All]" dimensionUniqueName="[CPI_Data]" displayFolder="" count="0" memberValueDatatype="5" unbalanced="0"/>
    <cacheHierarchy uniqueName="[CPI_Data].[October-2022]" caption="October-2022" attribute="1" defaultMemberUniqueName="[CPI_Data].[October-2022].[All]" allUniqueName="[CPI_Data].[October-2022].[All]" dimensionUniqueName="[CPI_Data]" displayFolder="" count="0" memberValueDatatype="5" unbalanced="0"/>
    <cacheHierarchy uniqueName="[CPI_Data].[November-2022]" caption="November-2022" attribute="1" defaultMemberUniqueName="[CPI_Data].[November-2022].[All]" allUniqueName="[CPI_Data].[November-2022].[All]" dimensionUniqueName="[CPI_Data]" displayFolder="" count="0" memberValueDatatype="5" unbalanced="0"/>
    <cacheHierarchy uniqueName="[CPI_Data].[December-2022]" caption="December-2022" attribute="1" defaultMemberUniqueName="[CPI_Data].[December-2022].[All]" allUniqueName="[CPI_Data].[December-2022].[All]" dimensionUniqueName="[CPI_Data]" displayFolder="" count="0" memberValueDatatype="5" unbalanced="0"/>
    <cacheHierarchy uniqueName="[CPI_Data].[January-2023]" caption="January-2023" attribute="1" defaultMemberUniqueName="[CPI_Data].[January-2023].[All]" allUniqueName="[CPI_Data].[January-2023].[All]" dimensionUniqueName="[CPI_Data]" displayFolder="" count="0" memberValueDatatype="5" unbalanced="0"/>
    <cacheHierarchy uniqueName="[CPI_Data].[February-2023]" caption="February-2023" attribute="1" defaultMemberUniqueName="[CPI_Data].[February-2023].[All]" allUniqueName="[CPI_Data].[February-2023].[All]" dimensionUniqueName="[CPI_Data]" displayFolder="" count="0" memberValueDatatype="5" unbalanced="0"/>
    <cacheHierarchy uniqueName="[CPI_Data].[March-2023]" caption="March-2023" attribute="1" defaultMemberUniqueName="[CPI_Data].[March-2023].[All]" allUniqueName="[CPI_Data].[March-2023].[All]" dimensionUniqueName="[CPI_Data]" displayFolder="" count="0" memberValueDatatype="5" unbalanced="0"/>
    <cacheHierarchy uniqueName="[CPI_Data].[April-2023]" caption="April-2023" attribute="1" defaultMemberUniqueName="[CPI_Data].[April-2023].[All]" allUniqueName="[CPI_Data].[April-2023].[All]" dimensionUniqueName="[CPI_Data]" displayFolder="" count="0" memberValueDatatype="5" unbalanced="0"/>
    <cacheHierarchy uniqueName="[CPI_Data].[May-2023]" caption="May-2023" attribute="1" defaultMemberUniqueName="[CPI_Data].[May-2023].[All]" allUniqueName="[CPI_Data].[May-2023].[All]" dimensionUniqueName="[CPI_Data]" displayFolder="" count="0" memberValueDatatype="5" unbalanced="0"/>
    <cacheHierarchy uniqueName="[Measures].[__XL_Count CPI_Data]" caption="__XL_Count CPI_Data" measure="1" displayFolder="" measureGroup="CPI_Data" count="0" hidden="1"/>
    <cacheHierarchy uniqueName="[Measures].[__No measures defined]" caption="__No measures defined" measure="1" displayFolder="" count="0" hidden="1"/>
    <cacheHierarchy uniqueName="[Measures].[Sum of May-2023]" caption="Sum of May-2023" measure="1" displayFolder="" measureGroup="CPI_Data" count="0" hidden="1">
      <extLst>
        <ext xmlns:x15="http://schemas.microsoft.com/office/spreadsheetml/2010/11/main" uri="{B97F6D7D-B522-45F9-BDA1-12C45D357490}">
          <x15:cacheHierarchy aggregatedColumn="126"/>
        </ext>
      </extLst>
    </cacheHierarchy>
    <cacheHierarchy uniqueName="[Measures].[Sum of January-2017]" caption="Sum of January-2017" measure="1" displayFolder="" measureGroup="CPI_Data" count="0" hidden="1">
      <extLst>
        <ext xmlns:x15="http://schemas.microsoft.com/office/spreadsheetml/2010/11/main" uri="{B97F6D7D-B522-45F9-BDA1-12C45D357490}">
          <x15:cacheHierarchy aggregatedColumn="51"/>
        </ext>
      </extLst>
    </cacheHierarchy>
    <cacheHierarchy uniqueName="[Measures].[Sum of May-2017]" caption="Sum of May-2017" measure="1" displayFolder="" measureGroup="CPI_Data" count="0" hidden="1">
      <extLst>
        <ext xmlns:x15="http://schemas.microsoft.com/office/spreadsheetml/2010/11/main" uri="{B97F6D7D-B522-45F9-BDA1-12C45D357490}">
          <x15:cacheHierarchy aggregatedColumn="55"/>
        </ext>
      </extLst>
    </cacheHierarchy>
    <cacheHierarchy uniqueName="[Measures].[Count of Sub-Category]" caption="Count of Sub-Category" measure="1" displayFolder="" measureGroup="CPI_Data" count="0" hidden="1">
      <extLst>
        <ext xmlns:x15="http://schemas.microsoft.com/office/spreadsheetml/2010/11/main" uri="{B97F6D7D-B522-45F9-BDA1-12C45D357490}">
          <x15:cacheHierarchy aggregatedColumn="1"/>
        </ext>
      </extLst>
    </cacheHierarchy>
    <cacheHierarchy uniqueName="[Measures].[Sum of January-2016]" caption="Sum of January-2016" measure="1" displayFolder="" measureGroup="CPI_Data" count="0" hidden="1">
      <extLst>
        <ext xmlns:x15="http://schemas.microsoft.com/office/spreadsheetml/2010/11/main" uri="{B97F6D7D-B522-45F9-BDA1-12C45D357490}">
          <x15:cacheHierarchy aggregatedColumn="39"/>
        </ext>
      </extLst>
    </cacheHierarchy>
    <cacheHierarchy uniqueName="[Measures].[Sum of April-2022]" caption="Sum of April-2022" measure="1" displayFolder="" measureGroup="CPI_Data" count="0" hidden="1">
      <extLst>
        <ext xmlns:x15="http://schemas.microsoft.com/office/spreadsheetml/2010/11/main" uri="{B97F6D7D-B522-45F9-BDA1-12C45D357490}">
          <x15:cacheHierarchy aggregatedColumn="113"/>
        </ext>
      </extLst>
    </cacheHierarchy>
    <cacheHierarchy uniqueName="[Measures].[Sum of May-2022]" caption="Sum of May-2022" measure="1" displayFolder="" measureGroup="CPI_Data" count="0" hidden="1">
      <extLst>
        <ext xmlns:x15="http://schemas.microsoft.com/office/spreadsheetml/2010/11/main" uri="{B97F6D7D-B522-45F9-BDA1-12C45D357490}">
          <x15:cacheHierarchy aggregatedColumn="114"/>
        </ext>
      </extLst>
    </cacheHierarchy>
    <cacheHierarchy uniqueName="[Measures].[Sum of June-2022]" caption="Sum of June-2022" measure="1" displayFolder="" measureGroup="CPI_Data" count="0" hidden="1">
      <extLst>
        <ext xmlns:x15="http://schemas.microsoft.com/office/spreadsheetml/2010/11/main" uri="{B97F6D7D-B522-45F9-BDA1-12C45D357490}">
          <x15:cacheHierarchy aggregatedColumn="115"/>
        </ext>
      </extLst>
    </cacheHierarchy>
    <cacheHierarchy uniqueName="[Measures].[Sum of July-2022]" caption="Sum of July-2022" measure="1" displayFolder="" measureGroup="CPI_Data" count="0" hidden="1">
      <extLst>
        <ext xmlns:x15="http://schemas.microsoft.com/office/spreadsheetml/2010/11/main" uri="{B97F6D7D-B522-45F9-BDA1-12C45D357490}">
          <x15:cacheHierarchy aggregatedColumn="116"/>
        </ext>
      </extLst>
    </cacheHierarchy>
    <cacheHierarchy uniqueName="[Measures].[Sum of August-2022]" caption="Sum of August-2022" measure="1" displayFolder="" measureGroup="CPI_Data" count="0" hidden="1">
      <extLst>
        <ext xmlns:x15="http://schemas.microsoft.com/office/spreadsheetml/2010/11/main" uri="{B97F6D7D-B522-45F9-BDA1-12C45D357490}">
          <x15:cacheHierarchy aggregatedColumn="117"/>
        </ext>
      </extLst>
    </cacheHierarchy>
    <cacheHierarchy uniqueName="[Measures].[Sum of September-2022]" caption="Sum of September-2022" measure="1" displayFolder="" measureGroup="CPI_Data" count="0" hidden="1">
      <extLst>
        <ext xmlns:x15="http://schemas.microsoft.com/office/spreadsheetml/2010/11/main" uri="{B97F6D7D-B522-45F9-BDA1-12C45D357490}">
          <x15:cacheHierarchy aggregatedColumn="118"/>
        </ext>
      </extLst>
    </cacheHierarchy>
    <cacheHierarchy uniqueName="[Measures].[Sum of October-2022]" caption="Sum of October-2022" measure="1" displayFolder="" measureGroup="CPI_Data" count="0" hidden="1">
      <extLst>
        <ext xmlns:x15="http://schemas.microsoft.com/office/spreadsheetml/2010/11/main" uri="{B97F6D7D-B522-45F9-BDA1-12C45D357490}">
          <x15:cacheHierarchy aggregatedColumn="119"/>
        </ext>
      </extLst>
    </cacheHierarchy>
    <cacheHierarchy uniqueName="[Measures].[Sum of November-2022]" caption="Sum of November-2022" measure="1" displayFolder="" measureGroup="CPI_Data" count="0" hidden="1">
      <extLst>
        <ext xmlns:x15="http://schemas.microsoft.com/office/spreadsheetml/2010/11/main" uri="{B97F6D7D-B522-45F9-BDA1-12C45D357490}">
          <x15:cacheHierarchy aggregatedColumn="120"/>
        </ext>
      </extLst>
    </cacheHierarchy>
    <cacheHierarchy uniqueName="[Measures].[Sum of December-2022]" caption="Sum of December-2022" measure="1" displayFolder="" measureGroup="CPI_Data" count="0" hidden="1">
      <extLst>
        <ext xmlns:x15="http://schemas.microsoft.com/office/spreadsheetml/2010/11/main" uri="{B97F6D7D-B522-45F9-BDA1-12C45D357490}">
          <x15:cacheHierarchy aggregatedColumn="121"/>
        </ext>
      </extLst>
    </cacheHierarchy>
    <cacheHierarchy uniqueName="[Measures].[Sum of January-2023]" caption="Sum of January-2023" measure="1" displayFolder="" measureGroup="CPI_Data" count="0" hidden="1">
      <extLst>
        <ext xmlns:x15="http://schemas.microsoft.com/office/spreadsheetml/2010/11/main" uri="{B97F6D7D-B522-45F9-BDA1-12C45D357490}">
          <x15:cacheHierarchy aggregatedColumn="122"/>
        </ext>
      </extLst>
    </cacheHierarchy>
    <cacheHierarchy uniqueName="[Measures].[Sum of February-2023]" caption="Sum of February-2023" measure="1" displayFolder="" measureGroup="CPI_Data" count="0" hidden="1">
      <extLst>
        <ext xmlns:x15="http://schemas.microsoft.com/office/spreadsheetml/2010/11/main" uri="{B97F6D7D-B522-45F9-BDA1-12C45D357490}">
          <x15:cacheHierarchy aggregatedColumn="123"/>
        </ext>
      </extLst>
    </cacheHierarchy>
    <cacheHierarchy uniqueName="[Measures].[Sum of March-2023]" caption="Sum of March-2023" measure="1" displayFolder="" measureGroup="CPI_Data" count="0" hidden="1">
      <extLst>
        <ext xmlns:x15="http://schemas.microsoft.com/office/spreadsheetml/2010/11/main" uri="{B97F6D7D-B522-45F9-BDA1-12C45D357490}">
          <x15:cacheHierarchy aggregatedColumn="124"/>
        </ext>
      </extLst>
    </cacheHierarchy>
    <cacheHierarchy uniqueName="[Measures].[Sum of April-2023]" caption="Sum of April-2023" measure="1" displayFolder="" measureGroup="CPI_Data" count="0" hidden="1">
      <extLst>
        <ext xmlns:x15="http://schemas.microsoft.com/office/spreadsheetml/2010/11/main" uri="{B97F6D7D-B522-45F9-BDA1-12C45D357490}">
          <x15:cacheHierarchy aggregatedColumn="125"/>
        </ext>
      </extLst>
    </cacheHierarchy>
    <cacheHierarchy uniqueName="[Measures].[Sum of May-2018]" caption="Sum of May-2018" measure="1" displayFolder="" measureGroup="CPI_Data" count="0" hidden="1">
      <extLst>
        <ext xmlns:x15="http://schemas.microsoft.com/office/spreadsheetml/2010/11/main" uri="{B97F6D7D-B522-45F9-BDA1-12C45D357490}">
          <x15:cacheHierarchy aggregatedColumn="67"/>
        </ext>
      </extLst>
    </cacheHierarchy>
    <cacheHierarchy uniqueName="[Measures].[Sum of May-2019]" caption="Sum of May-2019" measure="1" displayFolder="" measureGroup="CPI_Data" count="0" hidden="1">
      <extLst>
        <ext xmlns:x15="http://schemas.microsoft.com/office/spreadsheetml/2010/11/main" uri="{B97F6D7D-B522-45F9-BDA1-12C45D357490}">
          <x15:cacheHierarchy aggregatedColumn="78"/>
        </ext>
      </extLst>
    </cacheHierarchy>
    <cacheHierarchy uniqueName="[Measures].[Sum of May-2020]" caption="Sum of May-2020" measure="1" displayFolder="" measureGroup="CPI_Data" count="0" hidden="1">
      <extLst>
        <ext xmlns:x15="http://schemas.microsoft.com/office/spreadsheetml/2010/11/main" uri="{B97F6D7D-B522-45F9-BDA1-12C45D357490}">
          <x15:cacheHierarchy aggregatedColumn="90"/>
        </ext>
      </extLst>
    </cacheHierarchy>
    <cacheHierarchy uniqueName="[Measures].[Sum of May-2021]" caption="Sum of May-2021" measure="1" displayFolder="" measureGroup="CPI_Data" count="0" hidden="1">
      <extLst>
        <ext xmlns:x15="http://schemas.microsoft.com/office/spreadsheetml/2010/11/main" uri="{B97F6D7D-B522-45F9-BDA1-12C45D357490}">
          <x15:cacheHierarchy aggregatedColumn="102"/>
        </ext>
      </extLst>
    </cacheHierarchy>
    <cacheHierarchy uniqueName="[Measures].[Sum of April-2021]" caption="Sum of April-2021" measure="1" displayFolder="" measureGroup="CPI_Data" count="0" hidden="1">
      <extLst>
        <ext xmlns:x15="http://schemas.microsoft.com/office/spreadsheetml/2010/11/main" uri="{B97F6D7D-B522-45F9-BDA1-12C45D357490}">
          <x15:cacheHierarchy aggregatedColumn="101"/>
        </ext>
      </extLst>
    </cacheHierarchy>
    <cacheHierarchy uniqueName="[Measures].[Sum of June-2021]" caption="Sum of June-2021" measure="1" displayFolder="" measureGroup="CPI_Data" count="0" hidden="1">
      <extLst>
        <ext xmlns:x15="http://schemas.microsoft.com/office/spreadsheetml/2010/11/main" uri="{B97F6D7D-B522-45F9-BDA1-12C45D357490}">
          <x15:cacheHierarchy aggregatedColumn="103"/>
        </ext>
      </extLst>
    </cacheHierarchy>
    <cacheHierarchy uniqueName="[Measures].[Sum of July-2021]" caption="Sum of July-2021" measure="1" displayFolder="" measureGroup="CPI_Data" count="0" hidden="1">
      <extLst>
        <ext xmlns:x15="http://schemas.microsoft.com/office/spreadsheetml/2010/11/main" uri="{B97F6D7D-B522-45F9-BDA1-12C45D357490}">
          <x15:cacheHierarchy aggregatedColumn="104"/>
        </ext>
      </extLst>
    </cacheHierarchy>
    <cacheHierarchy uniqueName="[Measures].[Sum of August-2021]" caption="Sum of August-2021" measure="1" displayFolder="" measureGroup="CPI_Data" count="0" hidden="1">
      <extLst>
        <ext xmlns:x15="http://schemas.microsoft.com/office/spreadsheetml/2010/11/main" uri="{B97F6D7D-B522-45F9-BDA1-12C45D357490}">
          <x15:cacheHierarchy aggregatedColumn="105"/>
        </ext>
      </extLst>
    </cacheHierarchy>
    <cacheHierarchy uniqueName="[Measures].[Sum of September-2021]" caption="Sum of September-2021" measure="1" displayFolder="" measureGroup="CPI_Data" count="0" hidden="1">
      <extLst>
        <ext xmlns:x15="http://schemas.microsoft.com/office/spreadsheetml/2010/11/main" uri="{B97F6D7D-B522-45F9-BDA1-12C45D357490}">
          <x15:cacheHierarchy aggregatedColumn="106"/>
        </ext>
      </extLst>
    </cacheHierarchy>
    <cacheHierarchy uniqueName="[Measures].[Sum of October-2021]" caption="Sum of October-2021" measure="1" displayFolder="" measureGroup="CPI_Data" count="0" hidden="1">
      <extLst>
        <ext xmlns:x15="http://schemas.microsoft.com/office/spreadsheetml/2010/11/main" uri="{B97F6D7D-B522-45F9-BDA1-12C45D357490}">
          <x15:cacheHierarchy aggregatedColumn="107"/>
        </ext>
      </extLst>
    </cacheHierarchy>
    <cacheHierarchy uniqueName="[Measures].[Sum of November-2021]" caption="Sum of November-2021" measure="1" displayFolder="" measureGroup="CPI_Data" count="0" hidden="1">
      <extLst>
        <ext xmlns:x15="http://schemas.microsoft.com/office/spreadsheetml/2010/11/main" uri="{B97F6D7D-B522-45F9-BDA1-12C45D357490}">
          <x15:cacheHierarchy aggregatedColumn="108"/>
        </ext>
      </extLst>
    </cacheHierarchy>
    <cacheHierarchy uniqueName="[Measures].[Sum of December-2021]" caption="Sum of December-2021" measure="1" displayFolder="" measureGroup="CPI_Data" count="0" hidden="1">
      <extLst>
        <ext xmlns:x15="http://schemas.microsoft.com/office/spreadsheetml/2010/11/main" uri="{B97F6D7D-B522-45F9-BDA1-12C45D357490}">
          <x15:cacheHierarchy aggregatedColumn="109"/>
        </ext>
      </extLst>
    </cacheHierarchy>
    <cacheHierarchy uniqueName="[Measures].[Sum of January-2022]" caption="Sum of January-2022" measure="1" displayFolder="" measureGroup="CPI_Data" count="0" hidden="1">
      <extLst>
        <ext xmlns:x15="http://schemas.microsoft.com/office/spreadsheetml/2010/11/main" uri="{B97F6D7D-B522-45F9-BDA1-12C45D357490}">
          <x15:cacheHierarchy aggregatedColumn="110"/>
        </ext>
      </extLst>
    </cacheHierarchy>
    <cacheHierarchy uniqueName="[Measures].[Sum of February-2022]" caption="Sum of February-2022" measure="1" displayFolder="" measureGroup="CPI_Data" count="0" hidden="1">
      <extLst>
        <ext xmlns:x15="http://schemas.microsoft.com/office/spreadsheetml/2010/11/main" uri="{B97F6D7D-B522-45F9-BDA1-12C45D357490}">
          <x15:cacheHierarchy aggregatedColumn="111"/>
        </ext>
      </extLst>
    </cacheHierarchy>
    <cacheHierarchy uniqueName="[Measures].[Sum of March-2022]" caption="Sum of March-2022" measure="1" displayFolder="" measureGroup="CPI_Data" count="0" hidden="1">
      <extLst>
        <ext xmlns:x15="http://schemas.microsoft.com/office/spreadsheetml/2010/11/main" uri="{B97F6D7D-B522-45F9-BDA1-12C45D357490}">
          <x15:cacheHierarchy aggregatedColumn="112"/>
        </ext>
      </extLst>
    </cacheHierarchy>
    <cacheHierarchy uniqueName="[Measures].[Count of Category]" caption="Count of Category" measure="1" displayFolder="" measureGroup="CPI_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782042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5DE4D-1D75-4974-8C52-88B40B7BFB78}" name="Case study 1" cacheId="2"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colHeaderCaption="">
  <location ref="B6:C18"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11">
    <i>
      <x/>
    </i>
    <i>
      <x v="1"/>
    </i>
    <i>
      <x v="2"/>
    </i>
    <i>
      <x v="3"/>
    </i>
    <i>
      <x v="4"/>
    </i>
    <i>
      <x v="5"/>
    </i>
    <i>
      <x v="6"/>
    </i>
    <i>
      <x v="7"/>
    </i>
    <i>
      <x v="8"/>
    </i>
    <i>
      <x v="9"/>
    </i>
    <i t="grand">
      <x/>
    </i>
  </rowItems>
  <colFields count="1">
    <field x="2"/>
  </colFields>
  <colItems count="1">
    <i>
      <x/>
    </i>
  </colItems>
  <dataFields count="1">
    <dataField name="Sum of May-2023" fld="1" baseField="0" baseItem="0"/>
  </dataFields>
  <pivotHierarchies count="16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 CPI Inflation.xlsx!CPI_Data">
        <x15:activeTabTopLevelEntity name="[CPI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9D102-4FC7-446A-93E2-80C9D7B6A7B1}" name="CaseStudy5_2"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B133:AB143" firstHeaderRow="0" firstDataRow="1" firstDataCol="1"/>
  <pivotFields count="2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efaultSubtotal="0" defaultAttributeDrillState="1">
      <items count="11">
        <item x="10"/>
        <item x="0"/>
        <item x="1"/>
        <item x="2"/>
        <item x="3"/>
        <item x="4"/>
        <item x="5"/>
        <item x="6"/>
        <item x="7"/>
        <item x="8"/>
        <item x="9"/>
      </items>
    </pivotField>
  </pivotFields>
  <rowFields count="1">
    <field x="27"/>
  </rowFields>
  <rowItems count="10">
    <i>
      <x v="1"/>
    </i>
    <i>
      <x v="2"/>
    </i>
    <i>
      <x v="3"/>
    </i>
    <i>
      <x v="4"/>
    </i>
    <i>
      <x v="5"/>
    </i>
    <i>
      <x v="6"/>
    </i>
    <i>
      <x v="7"/>
    </i>
    <i>
      <x v="8"/>
    </i>
    <i>
      <x v="9"/>
    </i>
    <i>
      <x v="10"/>
    </i>
  </rowItems>
  <colFields count="1">
    <field x="-2"/>
  </colFields>
  <col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colItems>
  <dataFields count="26">
    <dataField name="Sum of April-2021" fld="0" baseField="0" baseItem="0"/>
    <dataField name="Sum of May-2021" fld="1" baseField="0" baseItem="0"/>
    <dataField name="Sum of June-2021" fld="2" baseField="0" baseItem="0"/>
    <dataField name="Sum of July-2021" fld="3" baseField="0" baseItem="0"/>
    <dataField name="Sum of August-2021" fld="4" baseField="0" baseItem="0"/>
    <dataField name="Sum of September-2021" fld="5" baseField="0" baseItem="0"/>
    <dataField name="Sum of October-2021" fld="6" baseField="0" baseItem="0"/>
    <dataField name="Sum of November-2021" fld="7" baseField="0" baseItem="0"/>
    <dataField name="Sum of December-2021" fld="8" baseField="0" baseItem="0"/>
    <dataField name="Sum of January-2022" fld="9" baseField="0" baseItem="0"/>
    <dataField name="Sum of February-2022" fld="10" baseField="0" baseItem="0"/>
    <dataField name="Sum of March-2022" fld="11" baseField="0" baseItem="0"/>
    <dataField name="Sum of April-2022" fld="12" baseField="0" baseItem="0"/>
    <dataField name="Sum of May-2022" fld="13" baseField="0" baseItem="0"/>
    <dataField name="Sum of June-2022" fld="14" baseField="0" baseItem="0"/>
    <dataField name="Sum of July-2022" fld="15" baseField="0" baseItem="0"/>
    <dataField name="Sum of August-2022" fld="16" baseField="0" baseItem="0"/>
    <dataField name="Sum of September-2022" fld="17" baseField="0" baseItem="0"/>
    <dataField name="Sum of October-2022" fld="18" baseField="0" baseItem="0"/>
    <dataField name="Sum of November-2022" fld="19" baseField="0" baseItem="0"/>
    <dataField name="Sum of December-2022" fld="20" baseField="0" baseItem="0"/>
    <dataField name="Sum of January-2023" fld="21" baseField="0" baseItem="0"/>
    <dataField name="Sum of February-2023" fld="22" baseField="0" baseItem="0"/>
    <dataField name="Sum of March-2023" fld="23" baseField="0" baseItem="0"/>
    <dataField name="Sum of April-2023" fld="24" baseField="0" baseItem="0"/>
    <dataField name="Sum of May-2023" fld="25" baseField="0" baseItem="0"/>
  </dataFields>
  <formats count="1">
    <format dxfId="13">
      <pivotArea collapsedLevelsAreSubtotals="1" fieldPosition="0">
        <references count="1">
          <reference field="27" count="1">
            <x v="0"/>
          </reference>
        </references>
      </pivotArea>
    </format>
  </formats>
  <pivotHierarchies count="163">
    <pivotHierarchy multipleItemSelectionAllowed="1" dragToData="1">
      <members count="1" level="1">
        <member name="[CPI_Data].[Sector].&amp;[Ru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 CPI Inflation.xlsx!CPI_Data">
        <x15:activeTabTopLevelEntity name="[CPI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F581F-45FC-44AB-A34E-BADDE7C274A6}" name="CaseStudy4"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77:I84" firstHeaderRow="0" firstDataRow="1" firstDataCol="1"/>
  <pivotFields count="9">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7">
    <i>
      <x/>
    </i>
    <i i="1">
      <x v="1"/>
    </i>
    <i i="2">
      <x v="2"/>
    </i>
    <i i="3">
      <x v="3"/>
    </i>
    <i i="4">
      <x v="4"/>
    </i>
    <i i="5">
      <x v="5"/>
    </i>
    <i i="6">
      <x v="6"/>
    </i>
  </colItems>
  <dataFields count="7">
    <dataField name="Sum of May-2017" fld="7" baseField="0" baseItem="0"/>
    <dataField name="Sum of May-2018" fld="1" baseField="0" baseItem="0"/>
    <dataField name="Sum of May-2019" fld="2" baseField="0" baseItem="0"/>
    <dataField name="Sum of May-2020" fld="3" baseField="0" baseItem="0"/>
    <dataField name="Sum of May-2021" fld="4" baseField="0" baseItem="0"/>
    <dataField name="Sum of May-2022" fld="5" baseField="0" baseItem="0"/>
    <dataField name="Sum of May-2023" fld="6" baseField="0" baseItem="0"/>
  </dataFields>
  <formats count="6">
    <format dxfId="19">
      <pivotArea field="0" type="button" dataOnly="0" labelOnly="1" outline="0" axis="axisRow" fieldPosition="0"/>
    </format>
    <format dxfId="18">
      <pivotArea collapsedLevelsAreSubtotals="1" fieldPosition="0">
        <references count="2">
          <reference field="4294967294" count="1" selected="0">
            <x v="3"/>
          </reference>
          <reference field="0" count="1">
            <x v="3"/>
          </reference>
        </references>
      </pivotArea>
    </format>
    <format dxfId="17">
      <pivotArea collapsedLevelsAreSubtotals="1" fieldPosition="0">
        <references count="2">
          <reference field="4294967294" count="1" selected="0">
            <x v="3"/>
          </reference>
          <reference field="0" count="1">
            <x v="5"/>
          </reference>
        </references>
      </pivotArea>
    </format>
    <format dxfId="16">
      <pivotArea collapsedLevelsAreSubtotals="1" fieldPosition="0">
        <references count="2">
          <reference field="4294967294" count="1" selected="0">
            <x v="3"/>
          </reference>
          <reference field="0" count="1">
            <x v="1"/>
          </reference>
        </references>
      </pivotArea>
    </format>
    <format dxfId="15">
      <pivotArea collapsedLevelsAreSubtotals="1" fieldPosition="0">
        <references count="2">
          <reference field="4294967294" count="1" selected="0">
            <x v="3"/>
          </reference>
          <reference field="0" count="1">
            <x v="2"/>
          </reference>
        </references>
      </pivotArea>
    </format>
    <format dxfId="14">
      <pivotArea collapsedLevelsAreSubtotals="1" fieldPosition="0">
        <references count="2">
          <reference field="4294967294" count="1" selected="0">
            <x v="3"/>
          </reference>
          <reference field="0" count="1">
            <x v="4"/>
          </reference>
        </references>
      </pivotArea>
    </format>
  </formats>
  <pivotHierarchies count="163">
    <pivotHierarchy multipleItemSelectionAllowed="1" dragToData="1">
      <members count="1" level="1">
        <member name="[CPI_Data].[Sector].&amp;[Ru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 CPI Inflation.xlsx!CPI_Data">
        <x15:activeTabTopLevelEntity name="[CPI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20DB97-2930-4B98-BCE1-8016FE501F70}" name="Casestudy3"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B58:D72" firstHeaderRow="0" firstDataRow="1" firstDataCol="1" rowPageCount="1" colPageCount="1"/>
  <pivotFields count="4">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xis="axisPage" allDrilled="1" subtotalTop="0" showAll="0" dataSourceSort="1" defaultSubtotal="0" defaultAttributeDrillState="1"/>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pageFields count="1">
    <pageField fld="2" hier="0" name="[CPI_Data].[Sector].&amp;[Rural]" cap="Rural"/>
  </pageFields>
  <dataFields count="2">
    <dataField name=" May-2022" fld="1" baseField="0" baseItem="0"/>
    <dataField name="May-2023" fld="3" baseField="0" baseItem="0"/>
  </dataFields>
  <formats count="4">
    <format dxfId="23">
      <pivotArea collapsedLevelsAreSubtotals="1" fieldPosition="0">
        <references count="1">
          <reference field="0" count="0"/>
        </references>
      </pivotArea>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fieldPosition="0">
        <references count="1">
          <reference field="4294967294" count="2">
            <x v="0"/>
            <x v="1"/>
          </reference>
        </references>
      </pivotArea>
    </format>
  </formats>
  <pivotHierarchies count="163">
    <pivotHierarchy multipleItemSelectionAllowed="1" dragToData="1">
      <members count="1" level="1">
        <member name="[CPI_Data].[Sector].&amp;[Ru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May-2023"/>
    <pivotHierarchy dragToData="1"/>
    <pivotHierarchy dragToData="1"/>
    <pivotHierarchy dragToData="1"/>
    <pivotHierarchy dragToData="1"/>
    <pivotHierarchy dragToData="1" caption="April-2022"/>
    <pivotHierarchy dragToData="1" caption=" May-2022"/>
    <pivotHierarchy dragToData="1" caption="June-2022"/>
    <pivotHierarchy dragToData="1" caption="July-2022"/>
    <pivotHierarchy dragToData="1" caption="August-2022"/>
    <pivotHierarchy dragToData="1" caption="September-2022"/>
    <pivotHierarchy dragToData="1" caption="October-2022"/>
    <pivotHierarchy dragToData="1" caption="November-2022"/>
    <pivotHierarchy dragToData="1" caption="December-2022"/>
    <pivotHierarchy dragToData="1" caption="January-2023"/>
    <pivotHierarchy dragToData="1" caption="February-2023"/>
    <pivotHierarchy dragToData="1" caption="March-2023"/>
    <pivotHierarchy dragToData="1" caption="April-20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 CPI Inflation.xlsx!CPI_Data">
        <x15:activeTabTopLevelEntity name="[CPI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682B8375-DD11-4CFC-82B8-25C601E2B477}" sourceName="[CPI_Data].[Sector]">
  <pivotTables>
    <pivotTable tabId="2" name="CaseStudy4"/>
    <pivotTable tabId="2" name="CaseStudy5_2"/>
    <pivotTable tabId="2" name="Case study 1"/>
    <pivotTable tabId="2" name="Casestudy3"/>
  </pivotTables>
  <data>
    <olap pivotCacheId="878204297">
      <levels count="2">
        <level uniqueName="[CPI_Data].[Sector].[(All)]" sourceCaption="(All)" count="0"/>
        <level uniqueName="[CPI_Data].[Sector].[Sector]" sourceCaption="Sector" count="4">
          <ranges>
            <range startItem="0">
              <i n="[CPI_Data].[Sector].&amp;[Rural]" c="Rural"/>
              <i n="[CPI_Data].[Sector].&amp;[Rural+Urban]" c="Rural+Urban"/>
              <i n="[CPI_Data].[Sector].&amp;[Urban]" c="Urban"/>
              <i n="[CPI_Data].[Sector].&amp;[Crude Oil]" c="Crude Oil"/>
            </range>
          </ranges>
        </level>
      </levels>
      <selections count="1">
        <selection n="[CPI_Data].[Sector].&amp;[Ru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C68D4DBE-C730-4F4D-8809-0923D725554D}" cache="Slicer_Sector" caption="Sector" columnCount="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4E9B04-707E-40D7-A8D2-3FA1B0FAAC51}" name="CPI_Data" displayName="CPI_Data" ref="A1:DW83" totalsRowShown="0" headerRowDxfId="156" dataDxfId="155" tableBorderDxfId="154">
  <tableColumns count="127">
    <tableColumn id="1" xr3:uid="{951BC8DB-1B40-46F8-9293-4122B094E535}" name="        Sector" dataDxfId="153"/>
    <tableColumn id="2" xr3:uid="{A8343688-801C-4E53-AD81-789217B7CC91}" name="Sub-Category" dataDxfId="152"/>
    <tableColumn id="3" xr3:uid="{0244B6E1-387A-4033-A385-847D4B632BD3}" name="Category" dataDxfId="151">
      <calculatedColumnFormula>VLOOKUP(B2,[1]!categories[#Data],2,0)</calculatedColumnFormula>
    </tableColumn>
    <tableColumn id="4" xr3:uid="{AA3BA50C-FE3B-41DD-8C81-7131B1CC4882}" name="January-2013" dataDxfId="150"/>
    <tableColumn id="5" xr3:uid="{4CEC9A0C-94D8-4003-9394-88BD03CE4202}" name="February-2013" dataDxfId="149"/>
    <tableColumn id="6" xr3:uid="{F2B785E5-8CE2-4E15-8F6B-2854461E5927}" name="March-2013" dataDxfId="148"/>
    <tableColumn id="7" xr3:uid="{6315E63B-3A6E-4AFF-B6AF-E444482218D1}" name="April-2013" dataDxfId="147"/>
    <tableColumn id="8" xr3:uid="{50D9C85A-FD8F-47FE-8ABF-D7AF554F565B}" name="May-2013" dataDxfId="146"/>
    <tableColumn id="9" xr3:uid="{6B16BE46-F66E-4781-B774-93E0A24E3BC8}" name="June-2013" dataDxfId="145"/>
    <tableColumn id="10" xr3:uid="{2C033B6E-0DFF-4641-8283-A319626D74E3}" name="July-2013" dataDxfId="144"/>
    <tableColumn id="11" xr3:uid="{22D398DB-2AEC-4434-A7DA-59788120B6D6}" name="August-2013" dataDxfId="143"/>
    <tableColumn id="12" xr3:uid="{D3BEAAB4-B987-4124-822A-AF3304982021}" name="September-2013" dataDxfId="142"/>
    <tableColumn id="13" xr3:uid="{28289D93-9619-4583-BD36-7728F6E52F85}" name="October-2013" dataDxfId="141"/>
    <tableColumn id="14" xr3:uid="{08A2A2E0-E60F-4988-AC11-922EF202B7A0}" name="November -2013" dataDxfId="140"/>
    <tableColumn id="15" xr3:uid="{B02A65E7-2137-4C6C-9491-68AD29F213D5}" name="December-2013" dataDxfId="139"/>
    <tableColumn id="16" xr3:uid="{3C07C1AD-4959-46E4-9ADD-628A6532D91D}" name="January-2014" dataDxfId="138"/>
    <tableColumn id="17" xr3:uid="{99468D27-3CF5-4F1F-845F-709013694E79}" name="February-2014" dataDxfId="137"/>
    <tableColumn id="18" xr3:uid="{A8EFF24E-31C0-4D26-A9C7-E9351C229648}" name="March-2014" dataDxfId="136"/>
    <tableColumn id="19" xr3:uid="{28019B35-28D1-4AEF-8AAE-26B353D5B691}" name="April-2014" dataDxfId="135"/>
    <tableColumn id="20" xr3:uid="{DDD2ED4B-2395-490C-A32B-4004CB153915}" name="May-2014" dataDxfId="134"/>
    <tableColumn id="21" xr3:uid="{C5097D89-B471-4EB4-9FE2-4965884428F6}" name="June-2014" dataDxfId="133"/>
    <tableColumn id="22" xr3:uid="{FE2CAEDD-6E85-450D-B3A9-6030007CB38E}" name="July-2014" dataDxfId="132"/>
    <tableColumn id="23" xr3:uid="{81FA3F9D-CA9F-4E43-B9C8-BB316F7A9EEB}" name="August-2014" dataDxfId="131"/>
    <tableColumn id="24" xr3:uid="{4661BBEC-8E91-45FE-A027-2D58175A4294}" name="September-2014" dataDxfId="130"/>
    <tableColumn id="25" xr3:uid="{DA260D58-5FB7-4B62-98B0-0E04CF6D9232}" name="October-2014" dataDxfId="129"/>
    <tableColumn id="26" xr3:uid="{A1573474-5C93-414F-AE57-077F6B558F22}" name="November-2014" dataDxfId="128"/>
    <tableColumn id="27" xr3:uid="{9C528FFA-643C-49C2-8F58-4CDAE5B26630}" name="December-2014" dataDxfId="127"/>
    <tableColumn id="28" xr3:uid="{00731049-08C4-4861-9185-5A53BB62F1A3}" name="January-2015" dataDxfId="126"/>
    <tableColumn id="29" xr3:uid="{8FEBE337-57C7-48C5-9E9F-9044FE87B56D}" name="February-2015" dataDxfId="125"/>
    <tableColumn id="30" xr3:uid="{DB5D6559-72FA-4901-AD0D-2B232E0E621A}" name="March-2015" dataDxfId="124"/>
    <tableColumn id="31" xr3:uid="{82432228-F9E3-4DF8-87CB-6EF6C83E1525}" name="April-2015" dataDxfId="123"/>
    <tableColumn id="32" xr3:uid="{D4FB4640-98FF-449E-99BD-055662DA2642}" name="May-2015" dataDxfId="122"/>
    <tableColumn id="33" xr3:uid="{0A0804E8-3CF2-41C9-A66B-D52AD3BE6107}" name="June-2015" dataDxfId="121"/>
    <tableColumn id="34" xr3:uid="{1FD775EA-6AB1-4523-9072-414C9F0E9EB0}" name="July-2015" dataDxfId="120"/>
    <tableColumn id="35" xr3:uid="{0DED0027-ADB7-4AE7-90A9-1E6020B8A3A3}" name="August-2015" dataDxfId="119"/>
    <tableColumn id="36" xr3:uid="{94D8BEC6-EF4C-42E3-A578-618374458CE5}" name="September-2015" dataDxfId="118"/>
    <tableColumn id="37" xr3:uid="{D8A0560A-FF64-4628-A106-125CF5F06034}" name="October-2015" dataDxfId="117"/>
    <tableColumn id="38" xr3:uid="{4F162578-380A-4079-9D5B-68BB186D36DE}" name="November-2015" dataDxfId="116"/>
    <tableColumn id="39" xr3:uid="{5534B913-87B7-4EB8-B928-305D7178852F}" name="December-2015" dataDxfId="115"/>
    <tableColumn id="40" xr3:uid="{FB2C7AE8-B5C4-41F4-B919-A8B94C6FE277}" name="January-2016" dataDxfId="114"/>
    <tableColumn id="41" xr3:uid="{C9837146-A9E6-412D-A169-9F9A5B1FFE72}" name="February-2016" dataDxfId="113"/>
    <tableColumn id="42" xr3:uid="{558994EB-AB22-4C41-B9FB-473794130A2C}" name="March-2016" dataDxfId="112"/>
    <tableColumn id="43" xr3:uid="{C289B87A-B357-49FD-ABEC-EBF8918477F0}" name="April-2016" dataDxfId="111"/>
    <tableColumn id="44" xr3:uid="{D194E921-7179-4FA1-86D8-6952E116D63E}" name="May-2016" dataDxfId="110"/>
    <tableColumn id="45" xr3:uid="{42ACC47D-C0F9-4B11-B475-FC845D16A8F6}" name="June-2016" dataDxfId="109"/>
    <tableColumn id="46" xr3:uid="{63792AC7-916E-4A01-A80A-A722DF31DF2B}" name="July-2016" dataDxfId="108"/>
    <tableColumn id="47" xr3:uid="{D5DADF8B-5657-47BC-BB43-FB39ED09E17B}" name="August-2016" dataDxfId="107"/>
    <tableColumn id="48" xr3:uid="{0A073010-0D79-4E6C-B532-6B9D380418EA}" name="September-2016" dataDxfId="106"/>
    <tableColumn id="49" xr3:uid="{80B33F94-D75F-4611-BC76-46ADB79CBE0B}" name="October-2016" dataDxfId="105"/>
    <tableColumn id="50" xr3:uid="{0154B797-B3B1-4EB4-A2FB-52AAA2C75794}" name="November-2016" dataDxfId="104"/>
    <tableColumn id="51" xr3:uid="{C1B481D8-5E36-407A-9180-6E6D547DFEE8}" name="December-2016" dataDxfId="103"/>
    <tableColumn id="52" xr3:uid="{4696720E-E858-4B1A-8C17-98065DE4E2FA}" name="January-2017" dataDxfId="102"/>
    <tableColumn id="53" xr3:uid="{BBB95FA7-4091-4E0F-91BD-DA5530BE2F30}" name="01/02/2017" dataDxfId="101"/>
    <tableColumn id="54" xr3:uid="{9655F65A-E947-4A7A-8964-BF36E9CFCE27}" name="01/03/2017" dataDxfId="100"/>
    <tableColumn id="55" xr3:uid="{E0352AED-7E74-4FD4-84F9-E3B5E0D5E24A}" name="April-2017" dataDxfId="99"/>
    <tableColumn id="56" xr3:uid="{B8A717F5-BD34-4D82-BEA9-B48F69DF7479}" name="May-2017" dataDxfId="98"/>
    <tableColumn id="57" xr3:uid="{5BD1D27F-9ED5-49AD-824F-C77B48625D48}" name="June-2017" dataDxfId="97"/>
    <tableColumn id="58" xr3:uid="{0C5F2394-691A-469C-A9BA-A713B5AED06F}" name="July-2017" dataDxfId="96"/>
    <tableColumn id="59" xr3:uid="{F92E7C4B-DBE4-4B3C-9995-0690BE3C3CF5}" name="August-2017" dataDxfId="95"/>
    <tableColumn id="60" xr3:uid="{8E30D15D-EA63-4CBB-AF8C-BD76488CE227}" name="September-2017" dataDxfId="94"/>
    <tableColumn id="61" xr3:uid="{40EFFFA6-57D4-46F0-B6B5-AEE9A76131E1}" name="October-2017" dataDxfId="93"/>
    <tableColumn id="62" xr3:uid="{092B49BF-B7FD-4792-B2FF-1E9E802AEE30}" name="November-2017" dataDxfId="92"/>
    <tableColumn id="63" xr3:uid="{9898BB16-D333-48EC-8BB9-7BB6C8BF379B}" name="December-2017" dataDxfId="91"/>
    <tableColumn id="64" xr3:uid="{5FB3A349-3CB9-44A0-8807-C4CBA1DC7D10}" name="January-2018" dataDxfId="90"/>
    <tableColumn id="65" xr3:uid="{1E2D01D9-0ADB-4521-8722-5CA941268D0A}" name="February-2018" dataDxfId="89"/>
    <tableColumn id="66" xr3:uid="{72FB3E71-90E1-400D-A90F-8509FFA943DB}" name="March-2018" dataDxfId="88"/>
    <tableColumn id="67" xr3:uid="{D957FF68-2470-4A2E-BB8D-BACA11270EFA}" name="April-2018" dataDxfId="87"/>
    <tableColumn id="68" xr3:uid="{7AF6D61D-994B-49C8-88B6-D4AFE0504FD7}" name="May-2018" dataDxfId="86"/>
    <tableColumn id="69" xr3:uid="{219C7F20-0416-4D6E-8E89-4C98BB437F52}" name="June-2018" dataDxfId="85"/>
    <tableColumn id="70" xr3:uid="{22D37ED0-9086-4F9B-B841-DDC0D3A7E89B}" name="July-2018" dataDxfId="84"/>
    <tableColumn id="71" xr3:uid="{AEAF5FC3-2EE9-473E-AE52-ADF20D5BCB88}" name="August-2018" dataDxfId="83"/>
    <tableColumn id="72" xr3:uid="{53350018-26AA-4DBE-A330-55EE693404C3}" name="September-2018" dataDxfId="82"/>
    <tableColumn id="73" xr3:uid="{ED20A2F5-BE19-4CD6-A15A-27135051AFAA}" name="October-2018" dataDxfId="81"/>
    <tableColumn id="74" xr3:uid="{B622F1A8-DEAF-4CBA-A644-62244B128C3D}" name="November-2018" dataDxfId="80"/>
    <tableColumn id="75" xr3:uid="{A4935394-10CD-4D37-BDAB-946370770A37}" name="December-2018" dataDxfId="79"/>
    <tableColumn id="76" xr3:uid="{B8DB594C-B1E7-4204-94E9-691D68084AB5}" name="January-2019" dataDxfId="78"/>
    <tableColumn id="77" xr3:uid="{D14C36B6-C3A0-4AA1-BCD5-C4AD543823A1}" name="February-2019" dataDxfId="77"/>
    <tableColumn id="78" xr3:uid="{212E7315-D5D6-4747-AD86-D227DD6F2F22}" name="March-2019" dataDxfId="76"/>
    <tableColumn id="79" xr3:uid="{AC427148-6EDC-4071-B5F9-DA3C7BE2F8F9}" name="May-2019" dataDxfId="75"/>
    <tableColumn id="80" xr3:uid="{58DDAC1B-2031-43A4-AEDD-806E47334A77}" name="June-2019" dataDxfId="74"/>
    <tableColumn id="81" xr3:uid="{9740D56F-3A12-4B13-B246-652C57E64333}" name="July-2019" dataDxfId="73"/>
    <tableColumn id="82" xr3:uid="{E2F40BCA-4B49-4F98-9AE3-AE17A3844FB1}" name="August-2019" dataDxfId="72"/>
    <tableColumn id="83" xr3:uid="{6B985B02-087A-41F1-8F7E-FEB8920A2D35}" name="September-2019" dataDxfId="71"/>
    <tableColumn id="84" xr3:uid="{757425CF-B625-41F0-B678-5EFF0CA65552}" name="October-2019" dataDxfId="70"/>
    <tableColumn id="85" xr3:uid="{ADDAC99C-0CA9-4389-B280-954057EAD2F8}" name="November-2019" dataDxfId="69"/>
    <tableColumn id="86" xr3:uid="{80951866-B644-4CC6-9637-532A33855B8B}" name="December-2019" dataDxfId="68"/>
    <tableColumn id="87" xr3:uid="{B6E78CE8-17FC-43F3-AFAE-1E2A26041F8C}" name="January-2020" dataDxfId="67"/>
    <tableColumn id="88" xr3:uid="{0706F2C9-D98F-4318-810F-E264E6F0A0FE}" name="February-2020" dataDxfId="66"/>
    <tableColumn id="89" xr3:uid="{1B30A602-681D-40D1-AA9B-6315C39C38DD}" name="March-2020" dataDxfId="65"/>
    <tableColumn id="90" xr3:uid="{59704DA5-12E4-4CA5-9F80-ACADDD616C18}" name="April-2020" dataDxfId="64"/>
    <tableColumn id="91" xr3:uid="{416BE5F9-5557-43F0-90CD-0569E6B75B76}" name="May-2020" dataDxfId="63"/>
    <tableColumn id="92" xr3:uid="{8B0FE96F-EAE6-42A1-8810-33F129D245C3}" name="June-2020" dataDxfId="62"/>
    <tableColumn id="93" xr3:uid="{302FAB02-D643-4573-92EE-2D72C943F3EB}" name="July-2020" dataDxfId="61"/>
    <tableColumn id="94" xr3:uid="{2BC693E5-1D41-44A4-92D8-384B25DB3E64}" name="August-2020" dataDxfId="60"/>
    <tableColumn id="95" xr3:uid="{D7F8D080-8EB7-42F0-8376-162A87BF287E}" name="September-2020" dataDxfId="59"/>
    <tableColumn id="96" xr3:uid="{DBF2624F-A5F5-45B5-9E82-2E0FD1FAB77E}" name="October-2020" dataDxfId="58"/>
    <tableColumn id="97" xr3:uid="{6F8B5C5B-2279-4FF0-8A43-F5ADC741D00E}" name="November-2020" dataDxfId="57"/>
    <tableColumn id="98" xr3:uid="{E5336684-2216-4AE0-90A2-62F52D056E9F}" name="December-2020" dataDxfId="56"/>
    <tableColumn id="99" xr3:uid="{975FFD88-8BF5-4BDA-AE5C-20B529C8A9A7}" name="January-2021" dataDxfId="55"/>
    <tableColumn id="100" xr3:uid="{1C93AED3-E865-4782-8E5C-561835937464}" name="February-2021" dataDxfId="54"/>
    <tableColumn id="101" xr3:uid="{8B277BD2-BF32-4FC7-8B6F-A779641549FC}" name="March-2021" dataDxfId="53"/>
    <tableColumn id="102" xr3:uid="{E93961BC-1F35-4C36-BB9D-95438442C22B}" name="April-2021" dataDxfId="52"/>
    <tableColumn id="103" xr3:uid="{7BF0F28D-C2FA-43FC-983D-494178D53BF7}" name="May-2021" dataDxfId="51"/>
    <tableColumn id="104" xr3:uid="{5945EAE5-8E62-43E5-8273-DE42A864C2B5}" name="June-2021" dataDxfId="50"/>
    <tableColumn id="105" xr3:uid="{9D19B573-4734-4B8D-A33B-B814C5217B9A}" name="July-2021" dataDxfId="49"/>
    <tableColumn id="106" xr3:uid="{50110697-2B0C-44CB-8673-1125C8F36103}" name="August-2021" dataDxfId="48"/>
    <tableColumn id="107" xr3:uid="{A9D5E7CE-2A50-46AF-9881-D159A8BE5F16}" name="September-2021" dataDxfId="47"/>
    <tableColumn id="108" xr3:uid="{3A95899E-9D77-4050-A988-C2A0E6558A96}" name="October-2021" dataDxfId="46"/>
    <tableColumn id="109" xr3:uid="{CAE2716D-9AFF-4C7A-A859-27C65437C0F7}" name="November-2021" dataDxfId="45"/>
    <tableColumn id="110" xr3:uid="{7FA87283-87DD-4602-B0B8-4CFA70BF1774}" name="December-2021" dataDxfId="44"/>
    <tableColumn id="111" xr3:uid="{B3CC25E7-D42F-4E46-B8E9-641762CEB234}" name="January-2022" dataDxfId="43"/>
    <tableColumn id="112" xr3:uid="{FEB3610B-B71E-4072-B740-3A52BC9D36FF}" name="February-2022" dataDxfId="42"/>
    <tableColumn id="113" xr3:uid="{2A0E8BEF-6395-4847-AC6A-5E9CD8AAD04B}" name="March-2022" dataDxfId="41"/>
    <tableColumn id="114" xr3:uid="{395EFB6C-D6F3-4345-AB8F-BB411EC14A5C}" name="April-2022" dataDxfId="40"/>
    <tableColumn id="115" xr3:uid="{93CA3C20-DDBC-4C09-9309-827E526872ED}" name="May-2022" dataDxfId="39"/>
    <tableColumn id="116" xr3:uid="{8E02D49D-B1CF-495F-9309-DEC1A7A4C1F5}" name="June-2022" dataDxfId="38"/>
    <tableColumn id="117" xr3:uid="{C1EE4E48-748E-4982-8C9D-4591B6D417F9}" name="July-2022" dataDxfId="37"/>
    <tableColumn id="118" xr3:uid="{C8C2631F-CB47-4A80-B18E-B42B0A44C6F8}" name="August-2022" dataDxfId="36"/>
    <tableColumn id="119" xr3:uid="{6D2325BA-81F9-4F4F-9F43-848A528EED32}" name="September-2022" dataDxfId="35"/>
    <tableColumn id="120" xr3:uid="{B15DBFDB-4FF5-4030-BD41-DC47A47FBFC6}" name="October-2022" dataDxfId="34"/>
    <tableColumn id="121" xr3:uid="{9A8953B2-B421-48EC-A811-F405F0FBF0B3}" name="November-2022" dataDxfId="33"/>
    <tableColumn id="122" xr3:uid="{ACDE72A4-299E-434E-9DC5-0AEA948B0967}" name="December-2022" dataDxfId="32"/>
    <tableColumn id="123" xr3:uid="{7F757473-9BD4-4FEC-A99B-3F33D724912F}" name="January-2023" dataDxfId="31"/>
    <tableColumn id="124" xr3:uid="{003E65B9-3B22-4D7A-9941-258BFC069BD0}" name="February-2023" dataDxfId="30"/>
    <tableColumn id="125" xr3:uid="{E6B49897-010E-4DCD-A5E6-97AAA14B890D}" name="March-2023" dataDxfId="29"/>
    <tableColumn id="126" xr3:uid="{8814F030-82BC-4967-A5D8-A528D42C24F9}" name="April-2023" dataDxfId="28"/>
    <tableColumn id="127" xr3:uid="{13C27CAD-7CC2-408D-94CF-5105FF35913E}" name="May-2023"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31055-AB46-4CD6-8390-8218DC4BDFE5}" name="categories" displayName="categories" ref="B2:C29" totalsRowShown="0" headerRowDxfId="26" headerRowBorderDxfId="25" tableBorderDxfId="24">
  <tableColumns count="2">
    <tableColumn id="1" xr3:uid="{BCA649CB-E685-4FE6-862B-A44471D41180}" name="Items"/>
    <tableColumn id="2" xr3:uid="{A84DD25E-BF2A-4377-907B-70604786B0B6}"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2ADDA8-44D7-4249-8C47-633EAB4A46F6}" name="Table4" displayName="Table4" ref="L40:S52" totalsRowShown="0" headerRowDxfId="12" dataDxfId="10" headerRowBorderDxfId="11" tableBorderDxfId="9" totalsRowBorderDxfId="8" dataCellStyle="Percent">
  <autoFilter ref="L40:S52" xr:uid="{D8184035-DEC1-481D-B0FD-D234A8EA8D73}"/>
  <tableColumns count="8">
    <tableColumn id="1" xr3:uid="{3899F099-E2BC-4CED-8B11-497EB98AEA88}" name="Month" dataDxfId="7"/>
    <tableColumn id="2" xr3:uid="{B3847874-977B-4CD5-AE86-A01EA0422CD0}" name="2017" dataDxfId="6" dataCellStyle="Percent">
      <calculatedColumnFormula>(D41-C41)/C41</calculatedColumnFormula>
    </tableColumn>
    <tableColumn id="3" xr3:uid="{87E98E08-D839-4BA5-9D78-74653294A699}" name="2018" dataDxfId="5" dataCellStyle="Percent">
      <calculatedColumnFormula>(E41-D41)/D41</calculatedColumnFormula>
    </tableColumn>
    <tableColumn id="4" xr3:uid="{E9A45ABB-CA76-4109-95B5-230E80C9C7DD}" name="2019" dataDxfId="4" dataCellStyle="Percent">
      <calculatedColumnFormula>(F41-E41)/E41</calculatedColumnFormula>
    </tableColumn>
    <tableColumn id="5" xr3:uid="{DB6D6D77-6B2A-422E-8628-B4CD09D43731}" name="2020" dataDxfId="3" dataCellStyle="Percent">
      <calculatedColumnFormula>(G41-F41)/F41</calculatedColumnFormula>
    </tableColumn>
    <tableColumn id="6" xr3:uid="{F45E4119-47D2-4EFC-84A8-74D149A9118E}" name="2021" dataDxfId="2" dataCellStyle="Percent">
      <calculatedColumnFormula>IFERROR((H41-G41)/G41,0)</calculatedColumnFormula>
    </tableColumn>
    <tableColumn id="7" xr3:uid="{4D1D8B76-9B78-4ABD-960C-3C978D713F52}" name="2022" dataDxfId="1" dataCellStyle="Percent">
      <calculatedColumnFormula>(I41-H41)/H41</calculatedColumnFormula>
    </tableColumn>
    <tableColumn id="8" xr3:uid="{7C07AC11-D8AB-4D71-9D78-AA4BECFFCDC4}" name="2023"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53684-3DD3-4B06-9480-BD3397AF6FC3}">
  <dimension ref="A1:DW83"/>
  <sheetViews>
    <sheetView topLeftCell="A64" workbookViewId="0">
      <selection activeCell="A83" sqref="A83"/>
    </sheetView>
  </sheetViews>
  <sheetFormatPr defaultRowHeight="15" x14ac:dyDescent="0.25"/>
  <cols>
    <col min="2" max="2" width="28.42578125" bestFit="1" customWidth="1"/>
    <col min="40" max="40" width="12.85546875" customWidth="1"/>
    <col min="78" max="78" width="11.28515625" bestFit="1" customWidth="1"/>
    <col min="91" max="91" width="11.28515625" customWidth="1"/>
  </cols>
  <sheetData>
    <row r="1" spans="1:127" ht="25.5" x14ac:dyDescent="0.25">
      <c r="A1" s="13" t="s">
        <v>164</v>
      </c>
      <c r="B1" s="1" t="s">
        <v>30</v>
      </c>
      <c r="C1" s="1" t="s">
        <v>31</v>
      </c>
      <c r="D1" s="2" t="s">
        <v>32</v>
      </c>
      <c r="E1" s="2" t="s">
        <v>33</v>
      </c>
      <c r="F1" s="2" t="s">
        <v>34</v>
      </c>
      <c r="G1" s="2" t="s">
        <v>35</v>
      </c>
      <c r="H1" s="2" t="s">
        <v>36</v>
      </c>
      <c r="I1" s="2" t="s">
        <v>37</v>
      </c>
      <c r="J1" s="2" t="s">
        <v>38</v>
      </c>
      <c r="K1" s="2" t="s">
        <v>39</v>
      </c>
      <c r="L1" s="2" t="s">
        <v>40</v>
      </c>
      <c r="M1" s="2" t="s">
        <v>41</v>
      </c>
      <c r="N1" s="2" t="s">
        <v>42</v>
      </c>
      <c r="O1" s="2" t="s">
        <v>43</v>
      </c>
      <c r="P1" s="2" t="s">
        <v>44</v>
      </c>
      <c r="Q1" s="2" t="s">
        <v>45</v>
      </c>
      <c r="R1" s="2" t="s">
        <v>46</v>
      </c>
      <c r="S1" s="2" t="s">
        <v>47</v>
      </c>
      <c r="T1" s="2" t="s">
        <v>48</v>
      </c>
      <c r="U1" s="2" t="s">
        <v>49</v>
      </c>
      <c r="V1" s="2" t="s">
        <v>50</v>
      </c>
      <c r="W1" s="2" t="s">
        <v>51</v>
      </c>
      <c r="X1" s="2" t="s">
        <v>52</v>
      </c>
      <c r="Y1" s="2" t="s">
        <v>53</v>
      </c>
      <c r="Z1" s="2" t="s">
        <v>54</v>
      </c>
      <c r="AA1" s="2" t="s">
        <v>55</v>
      </c>
      <c r="AB1" s="2" t="s">
        <v>56</v>
      </c>
      <c r="AC1" s="2" t="s">
        <v>57</v>
      </c>
      <c r="AD1" s="2" t="s">
        <v>58</v>
      </c>
      <c r="AE1" s="2" t="s">
        <v>59</v>
      </c>
      <c r="AF1" s="2" t="s">
        <v>60</v>
      </c>
      <c r="AG1" s="2" t="s">
        <v>61</v>
      </c>
      <c r="AH1" s="2" t="s">
        <v>62</v>
      </c>
      <c r="AI1" s="2" t="s">
        <v>63</v>
      </c>
      <c r="AJ1" s="2" t="s">
        <v>64</v>
      </c>
      <c r="AK1" s="2" t="s">
        <v>65</v>
      </c>
      <c r="AL1" s="2" t="s">
        <v>66</v>
      </c>
      <c r="AM1" s="2" t="s">
        <v>67</v>
      </c>
      <c r="AN1" s="2" t="s">
        <v>68</v>
      </c>
      <c r="AO1" s="2" t="s">
        <v>69</v>
      </c>
      <c r="AP1" s="2" t="s">
        <v>70</v>
      </c>
      <c r="AQ1" s="2" t="s">
        <v>71</v>
      </c>
      <c r="AR1" s="2" t="s">
        <v>72</v>
      </c>
      <c r="AS1" s="2" t="s">
        <v>73</v>
      </c>
      <c r="AT1" s="2" t="s">
        <v>74</v>
      </c>
      <c r="AU1" s="2" t="s">
        <v>75</v>
      </c>
      <c r="AV1" s="2" t="s">
        <v>76</v>
      </c>
      <c r="AW1" s="2" t="s">
        <v>77</v>
      </c>
      <c r="AX1" s="2" t="s">
        <v>78</v>
      </c>
      <c r="AY1" s="2" t="s">
        <v>79</v>
      </c>
      <c r="AZ1" s="2" t="s">
        <v>80</v>
      </c>
      <c r="BA1" s="2" t="s">
        <v>173</v>
      </c>
      <c r="BB1" s="2" t="s">
        <v>174</v>
      </c>
      <c r="BC1" s="2" t="s">
        <v>81</v>
      </c>
      <c r="BD1" s="2" t="s">
        <v>82</v>
      </c>
      <c r="BE1" s="2" t="s">
        <v>83</v>
      </c>
      <c r="BF1" s="2" t="s">
        <v>84</v>
      </c>
      <c r="BG1" s="2" t="s">
        <v>85</v>
      </c>
      <c r="BH1" s="2" t="s">
        <v>86</v>
      </c>
      <c r="BI1" s="2" t="s">
        <v>87</v>
      </c>
      <c r="BJ1" s="2" t="s">
        <v>88</v>
      </c>
      <c r="BK1" s="2" t="s">
        <v>89</v>
      </c>
      <c r="BL1" s="2" t="s">
        <v>90</v>
      </c>
      <c r="BM1" s="2" t="s">
        <v>91</v>
      </c>
      <c r="BN1" s="2" t="s">
        <v>92</v>
      </c>
      <c r="BO1" s="2" t="s">
        <v>93</v>
      </c>
      <c r="BP1" s="2" t="s">
        <v>94</v>
      </c>
      <c r="BQ1" s="2" t="s">
        <v>95</v>
      </c>
      <c r="BR1" s="2" t="s">
        <v>96</v>
      </c>
      <c r="BS1" s="2" t="s">
        <v>97</v>
      </c>
      <c r="BT1" s="2" t="s">
        <v>98</v>
      </c>
      <c r="BU1" s="2" t="s">
        <v>99</v>
      </c>
      <c r="BV1" s="2" t="s">
        <v>100</v>
      </c>
      <c r="BW1" s="2" t="s">
        <v>101</v>
      </c>
      <c r="BX1" s="2" t="s">
        <v>102</v>
      </c>
      <c r="BY1" s="2" t="s">
        <v>103</v>
      </c>
      <c r="BZ1" s="2" t="s">
        <v>104</v>
      </c>
      <c r="CA1" s="2" t="s">
        <v>105</v>
      </c>
      <c r="CB1" s="2" t="s">
        <v>106</v>
      </c>
      <c r="CC1" s="2" t="s">
        <v>107</v>
      </c>
      <c r="CD1" s="2" t="s">
        <v>108</v>
      </c>
      <c r="CE1" s="2" t="s">
        <v>109</v>
      </c>
      <c r="CF1" s="2" t="s">
        <v>110</v>
      </c>
      <c r="CG1" s="2" t="s">
        <v>111</v>
      </c>
      <c r="CH1" s="2" t="s">
        <v>112</v>
      </c>
      <c r="CI1" s="2" t="s">
        <v>113</v>
      </c>
      <c r="CJ1" s="2" t="s">
        <v>114</v>
      </c>
      <c r="CK1" s="2" t="s">
        <v>115</v>
      </c>
      <c r="CL1" s="2" t="s">
        <v>116</v>
      </c>
      <c r="CM1" s="2" t="s">
        <v>117</v>
      </c>
      <c r="CN1" s="2" t="s">
        <v>118</v>
      </c>
      <c r="CO1" s="2" t="s">
        <v>119</v>
      </c>
      <c r="CP1" s="2" t="s">
        <v>120</v>
      </c>
      <c r="CQ1" s="2" t="s">
        <v>121</v>
      </c>
      <c r="CR1" s="2" t="s">
        <v>122</v>
      </c>
      <c r="CS1" s="2" t="s">
        <v>123</v>
      </c>
      <c r="CT1" s="2" t="s">
        <v>124</v>
      </c>
      <c r="CU1" s="2" t="s">
        <v>125</v>
      </c>
      <c r="CV1" s="2" t="s">
        <v>126</v>
      </c>
      <c r="CW1" s="2" t="s">
        <v>127</v>
      </c>
      <c r="CX1" s="2" t="s">
        <v>128</v>
      </c>
      <c r="CY1" s="2" t="s">
        <v>129</v>
      </c>
      <c r="CZ1" s="2" t="s">
        <v>130</v>
      </c>
      <c r="DA1" s="2" t="s">
        <v>131</v>
      </c>
      <c r="DB1" s="2" t="s">
        <v>132</v>
      </c>
      <c r="DC1" s="2" t="s">
        <v>133</v>
      </c>
      <c r="DD1" s="2" t="s">
        <v>134</v>
      </c>
      <c r="DE1" s="2" t="s">
        <v>135</v>
      </c>
      <c r="DF1" s="2" t="s">
        <v>136</v>
      </c>
      <c r="DG1" s="2" t="s">
        <v>137</v>
      </c>
      <c r="DH1" s="2" t="s">
        <v>138</v>
      </c>
      <c r="DI1" s="2" t="s">
        <v>139</v>
      </c>
      <c r="DJ1" s="3" t="s">
        <v>140</v>
      </c>
      <c r="DK1" s="3" t="s">
        <v>141</v>
      </c>
      <c r="DL1" s="2" t="s">
        <v>142</v>
      </c>
      <c r="DM1" s="2" t="s">
        <v>143</v>
      </c>
      <c r="DN1" s="2" t="s">
        <v>144</v>
      </c>
      <c r="DO1" s="2" t="s">
        <v>145</v>
      </c>
      <c r="DP1" s="2" t="s">
        <v>146</v>
      </c>
      <c r="DQ1" s="2" t="s">
        <v>147</v>
      </c>
      <c r="DR1" s="2" t="s">
        <v>148</v>
      </c>
      <c r="DS1" s="2" t="s">
        <v>149</v>
      </c>
      <c r="DT1" s="2" t="s">
        <v>150</v>
      </c>
      <c r="DU1" s="2" t="s">
        <v>151</v>
      </c>
      <c r="DV1" s="2" t="s">
        <v>152</v>
      </c>
      <c r="DW1" s="2" t="s">
        <v>153</v>
      </c>
    </row>
    <row r="2" spans="1:127" x14ac:dyDescent="0.25">
      <c r="A2" s="4" t="s">
        <v>0</v>
      </c>
      <c r="B2" s="5" t="s">
        <v>1</v>
      </c>
      <c r="C2" s="6" t="str">
        <f>VLOOKUP(B2,[1]!categories[#Data],2,0)</f>
        <v>Food</v>
      </c>
      <c r="D2" s="7">
        <v>107.5</v>
      </c>
      <c r="E2" s="7">
        <v>109.2</v>
      </c>
      <c r="F2" s="7">
        <v>110.2</v>
      </c>
      <c r="G2" s="7">
        <v>110.2</v>
      </c>
      <c r="H2" s="7">
        <v>110.9</v>
      </c>
      <c r="I2" s="7">
        <v>112.3</v>
      </c>
      <c r="J2" s="7">
        <v>113.4</v>
      </c>
      <c r="K2" s="7">
        <v>114.3</v>
      </c>
      <c r="L2" s="7">
        <v>115.4</v>
      </c>
      <c r="M2" s="7">
        <v>116.3</v>
      </c>
      <c r="N2" s="7">
        <v>117.3</v>
      </c>
      <c r="O2" s="7">
        <v>118.4</v>
      </c>
      <c r="P2" s="7">
        <v>118.9</v>
      </c>
      <c r="Q2" s="7">
        <v>119.4</v>
      </c>
      <c r="R2" s="7">
        <v>120.1</v>
      </c>
      <c r="S2" s="7">
        <v>120.2</v>
      </c>
      <c r="T2" s="7">
        <v>120.3</v>
      </c>
      <c r="U2" s="7">
        <v>120.7</v>
      </c>
      <c r="V2" s="7">
        <v>121.7</v>
      </c>
      <c r="W2" s="7">
        <v>121.8</v>
      </c>
      <c r="X2" s="7">
        <v>122.3</v>
      </c>
      <c r="Y2" s="7">
        <v>122.6</v>
      </c>
      <c r="Z2" s="7">
        <v>122.7</v>
      </c>
      <c r="AA2" s="7">
        <v>122.4</v>
      </c>
      <c r="AB2" s="7">
        <v>123.1</v>
      </c>
      <c r="AC2" s="7">
        <v>123.4</v>
      </c>
      <c r="AD2" s="7">
        <v>123.3</v>
      </c>
      <c r="AE2" s="7">
        <v>123.3</v>
      </c>
      <c r="AF2" s="7">
        <v>123.5</v>
      </c>
      <c r="AG2" s="7">
        <v>124.1</v>
      </c>
      <c r="AH2" s="7">
        <v>124</v>
      </c>
      <c r="AI2" s="7">
        <v>124.7</v>
      </c>
      <c r="AJ2" s="7">
        <v>125.1</v>
      </c>
      <c r="AK2" s="7">
        <v>125.6</v>
      </c>
      <c r="AL2" s="7">
        <v>126.1</v>
      </c>
      <c r="AM2" s="7">
        <v>126.3</v>
      </c>
      <c r="AN2" s="7">
        <v>126.8</v>
      </c>
      <c r="AO2" s="7">
        <v>127.1</v>
      </c>
      <c r="AP2" s="7">
        <v>127.3</v>
      </c>
      <c r="AQ2" s="7">
        <v>127.4</v>
      </c>
      <c r="AR2" s="7">
        <v>127.6</v>
      </c>
      <c r="AS2" s="7">
        <v>128.6</v>
      </c>
      <c r="AT2" s="7">
        <v>129.30000000000001</v>
      </c>
      <c r="AU2" s="7">
        <v>130.1</v>
      </c>
      <c r="AV2" s="7">
        <v>130.80000000000001</v>
      </c>
      <c r="AW2" s="7">
        <v>131.30000000000001</v>
      </c>
      <c r="AX2" s="7">
        <v>132</v>
      </c>
      <c r="AY2" s="7">
        <v>132.6</v>
      </c>
      <c r="AZ2" s="7">
        <v>133.1</v>
      </c>
      <c r="BA2" s="7">
        <v>133.30000000000001</v>
      </c>
      <c r="BB2" s="7">
        <v>133.6</v>
      </c>
      <c r="BC2" s="7">
        <v>133.19999999999999</v>
      </c>
      <c r="BD2" s="7">
        <v>133.1</v>
      </c>
      <c r="BE2" s="7">
        <v>133.5</v>
      </c>
      <c r="BF2" s="7">
        <v>134</v>
      </c>
      <c r="BG2" s="7">
        <v>134.80000000000001</v>
      </c>
      <c r="BH2" s="7">
        <v>135.19999999999999</v>
      </c>
      <c r="BI2" s="7">
        <v>135.9</v>
      </c>
      <c r="BJ2" s="7">
        <v>136.30000000000001</v>
      </c>
      <c r="BK2" s="7">
        <v>136.4</v>
      </c>
      <c r="BL2" s="7">
        <v>136.6</v>
      </c>
      <c r="BM2" s="7">
        <v>136.4</v>
      </c>
      <c r="BN2" s="7">
        <v>136.80000000000001</v>
      </c>
      <c r="BO2" s="7">
        <v>137.1</v>
      </c>
      <c r="BP2" s="7">
        <v>137.4</v>
      </c>
      <c r="BQ2" s="7">
        <v>137.6</v>
      </c>
      <c r="BR2" s="7">
        <v>138.4</v>
      </c>
      <c r="BS2" s="7">
        <v>139.19999999999999</v>
      </c>
      <c r="BT2" s="7">
        <v>139.4</v>
      </c>
      <c r="BU2" s="7">
        <v>139.30000000000001</v>
      </c>
      <c r="BV2" s="7">
        <v>137.1</v>
      </c>
      <c r="BW2" s="7">
        <v>137.1</v>
      </c>
      <c r="BX2" s="7">
        <v>136.6</v>
      </c>
      <c r="BY2" s="7">
        <v>136.80000000000001</v>
      </c>
      <c r="BZ2" s="7">
        <v>136.9</v>
      </c>
      <c r="CA2" s="7">
        <v>137.4</v>
      </c>
      <c r="CB2" s="7">
        <v>137.80000000000001</v>
      </c>
      <c r="CC2" s="7">
        <v>138.4</v>
      </c>
      <c r="CD2" s="7">
        <v>139.19999999999999</v>
      </c>
      <c r="CE2" s="7">
        <v>140.1</v>
      </c>
      <c r="CF2" s="7">
        <v>141</v>
      </c>
      <c r="CG2" s="7">
        <v>141.80000000000001</v>
      </c>
      <c r="CH2" s="7">
        <v>142.80000000000001</v>
      </c>
      <c r="CI2" s="7">
        <v>143.69999999999999</v>
      </c>
      <c r="CJ2" s="7">
        <v>144.19999999999999</v>
      </c>
      <c r="CK2" s="7">
        <v>144.4</v>
      </c>
      <c r="CL2" s="7">
        <v>147.19999999999999</v>
      </c>
      <c r="CM2" s="7">
        <v>146.19999999999999</v>
      </c>
      <c r="CN2" s="7">
        <v>148.19999999999999</v>
      </c>
      <c r="CO2" s="7">
        <v>148.19999999999999</v>
      </c>
      <c r="CP2" s="7">
        <v>147.6</v>
      </c>
      <c r="CQ2" s="7">
        <v>146.9</v>
      </c>
      <c r="CR2" s="7">
        <v>146</v>
      </c>
      <c r="CS2" s="7">
        <v>145.4</v>
      </c>
      <c r="CT2" s="7">
        <v>144.6</v>
      </c>
      <c r="CU2" s="7">
        <v>143.4</v>
      </c>
      <c r="CV2" s="7">
        <v>142.80000000000001</v>
      </c>
      <c r="CW2" s="7">
        <v>142.5</v>
      </c>
      <c r="CX2" s="7">
        <v>142.69999999999999</v>
      </c>
      <c r="CY2" s="7">
        <v>145.1</v>
      </c>
      <c r="CZ2" s="7">
        <v>145.6</v>
      </c>
      <c r="DA2" s="7">
        <v>145.1</v>
      </c>
      <c r="DB2" s="7">
        <v>144.9</v>
      </c>
      <c r="DC2" s="7">
        <v>145.4</v>
      </c>
      <c r="DD2" s="7">
        <v>146.1</v>
      </c>
      <c r="DE2" s="7">
        <v>146.9</v>
      </c>
      <c r="DF2" s="7">
        <v>147.4</v>
      </c>
      <c r="DG2" s="7">
        <v>148.30000000000001</v>
      </c>
      <c r="DH2" s="7">
        <v>148.80000000000001</v>
      </c>
      <c r="DI2" s="7">
        <v>150.19999999999999</v>
      </c>
      <c r="DJ2" s="7">
        <v>151.80000000000001</v>
      </c>
      <c r="DK2" s="7">
        <v>152.9</v>
      </c>
      <c r="DL2" s="7">
        <v>153.80000000000001</v>
      </c>
      <c r="DM2" s="7">
        <v>155.19999999999999</v>
      </c>
      <c r="DN2" s="7">
        <v>159.5</v>
      </c>
      <c r="DO2" s="7">
        <v>162.9</v>
      </c>
      <c r="DP2" s="7">
        <v>164.7</v>
      </c>
      <c r="DQ2" s="7">
        <v>166.9</v>
      </c>
      <c r="DR2" s="7">
        <v>168.8</v>
      </c>
      <c r="DS2" s="7">
        <v>174</v>
      </c>
      <c r="DT2" s="7">
        <v>174.2</v>
      </c>
      <c r="DU2" s="7">
        <v>174.3</v>
      </c>
      <c r="DV2" s="7">
        <v>173.3</v>
      </c>
      <c r="DW2" s="7">
        <v>173.2</v>
      </c>
    </row>
    <row r="3" spans="1:127" x14ac:dyDescent="0.25">
      <c r="A3" s="4" t="s">
        <v>0</v>
      </c>
      <c r="B3" s="5" t="s">
        <v>2</v>
      </c>
      <c r="C3" s="6" t="str">
        <f>VLOOKUP(B3,[1]!categories[#Data],2,0)</f>
        <v>Food</v>
      </c>
      <c r="D3" s="7">
        <v>106.3</v>
      </c>
      <c r="E3" s="7">
        <v>108.7</v>
      </c>
      <c r="F3" s="7">
        <v>108.8</v>
      </c>
      <c r="G3" s="7">
        <v>109.5</v>
      </c>
      <c r="H3" s="7">
        <v>109.8</v>
      </c>
      <c r="I3" s="7">
        <v>112.1</v>
      </c>
      <c r="J3" s="7">
        <v>114.9</v>
      </c>
      <c r="K3" s="7">
        <v>115.4</v>
      </c>
      <c r="L3" s="7">
        <v>115.7</v>
      </c>
      <c r="M3" s="7">
        <v>115.4</v>
      </c>
      <c r="N3" s="7">
        <v>114.9</v>
      </c>
      <c r="O3" s="7">
        <v>115.9</v>
      </c>
      <c r="P3" s="7">
        <v>117.1</v>
      </c>
      <c r="Q3" s="7">
        <v>117.7</v>
      </c>
      <c r="R3" s="7">
        <v>118.1</v>
      </c>
      <c r="S3" s="7">
        <v>118.9</v>
      </c>
      <c r="T3" s="7">
        <v>120.2</v>
      </c>
      <c r="U3" s="7">
        <v>121.6</v>
      </c>
      <c r="V3" s="7">
        <v>122.5</v>
      </c>
      <c r="W3" s="7">
        <v>122.8</v>
      </c>
      <c r="X3" s="7">
        <v>122.4</v>
      </c>
      <c r="Y3" s="7">
        <v>122.5</v>
      </c>
      <c r="Z3" s="7">
        <v>122.6</v>
      </c>
      <c r="AA3" s="7">
        <v>122.4</v>
      </c>
      <c r="AB3" s="7">
        <v>123.1</v>
      </c>
      <c r="AC3" s="7">
        <v>124.4</v>
      </c>
      <c r="AD3" s="7">
        <v>124.7</v>
      </c>
      <c r="AE3" s="7">
        <v>125.5</v>
      </c>
      <c r="AF3" s="7">
        <v>127.1</v>
      </c>
      <c r="AG3" s="7">
        <v>130.4</v>
      </c>
      <c r="AH3" s="7">
        <v>131.5</v>
      </c>
      <c r="AI3" s="7">
        <v>131.30000000000001</v>
      </c>
      <c r="AJ3" s="7">
        <v>131.1</v>
      </c>
      <c r="AK3" s="7">
        <v>130.4</v>
      </c>
      <c r="AL3" s="7">
        <v>130.6</v>
      </c>
      <c r="AM3" s="7">
        <v>131.30000000000001</v>
      </c>
      <c r="AN3" s="7">
        <v>133.19999999999999</v>
      </c>
      <c r="AO3" s="7">
        <v>133.69999999999999</v>
      </c>
      <c r="AP3" s="7">
        <v>134.4</v>
      </c>
      <c r="AQ3" s="7">
        <v>135.4</v>
      </c>
      <c r="AR3" s="7">
        <v>137.5</v>
      </c>
      <c r="AS3" s="7">
        <v>138.6</v>
      </c>
      <c r="AT3" s="7">
        <v>139.5</v>
      </c>
      <c r="AU3" s="7">
        <v>138.80000000000001</v>
      </c>
      <c r="AV3" s="7">
        <v>138.19999999999999</v>
      </c>
      <c r="AW3" s="7">
        <v>137.6</v>
      </c>
      <c r="AX3" s="7">
        <v>137.4</v>
      </c>
      <c r="AY3" s="7">
        <v>137.30000000000001</v>
      </c>
      <c r="AZ3" s="7">
        <v>137.80000000000001</v>
      </c>
      <c r="BA3" s="7">
        <v>138.30000000000001</v>
      </c>
      <c r="BB3" s="7">
        <v>138.80000000000001</v>
      </c>
      <c r="BC3" s="7">
        <v>138.69999999999999</v>
      </c>
      <c r="BD3" s="7">
        <v>140.30000000000001</v>
      </c>
      <c r="BE3" s="7">
        <v>143.69999999999999</v>
      </c>
      <c r="BF3" s="7">
        <v>144.19999999999999</v>
      </c>
      <c r="BG3" s="7">
        <v>143.1</v>
      </c>
      <c r="BH3" s="7">
        <v>142</v>
      </c>
      <c r="BI3" s="7">
        <v>141.9</v>
      </c>
      <c r="BJ3" s="7">
        <v>142.5</v>
      </c>
      <c r="BK3" s="7">
        <v>143.69999999999999</v>
      </c>
      <c r="BL3" s="7">
        <v>144.4</v>
      </c>
      <c r="BM3" s="7">
        <v>143.69999999999999</v>
      </c>
      <c r="BN3" s="7">
        <v>143.80000000000001</v>
      </c>
      <c r="BO3" s="7">
        <v>144.5</v>
      </c>
      <c r="BP3" s="7">
        <v>145.69999999999999</v>
      </c>
      <c r="BQ3" s="7">
        <v>148.1</v>
      </c>
      <c r="BR3" s="7">
        <v>149.30000000000001</v>
      </c>
      <c r="BS3" s="7">
        <v>148.80000000000001</v>
      </c>
      <c r="BT3" s="7">
        <v>147.19999999999999</v>
      </c>
      <c r="BU3" s="7">
        <v>147.6</v>
      </c>
      <c r="BV3" s="7">
        <v>150.80000000000001</v>
      </c>
      <c r="BW3" s="7">
        <v>151.9</v>
      </c>
      <c r="BX3" s="7">
        <v>152.5</v>
      </c>
      <c r="BY3" s="7">
        <v>153</v>
      </c>
      <c r="BZ3" s="7">
        <v>154.1</v>
      </c>
      <c r="CA3" s="7">
        <v>159.5</v>
      </c>
      <c r="CB3" s="7">
        <v>163.5</v>
      </c>
      <c r="CC3" s="7">
        <v>164</v>
      </c>
      <c r="CD3" s="7">
        <v>161.9</v>
      </c>
      <c r="CE3" s="7">
        <v>161.9</v>
      </c>
      <c r="CF3" s="7">
        <v>161.6</v>
      </c>
      <c r="CG3" s="7">
        <v>163.69999999999999</v>
      </c>
      <c r="CH3" s="7">
        <v>165.3</v>
      </c>
      <c r="CI3" s="7">
        <v>167.3</v>
      </c>
      <c r="CJ3" s="7">
        <v>167.5</v>
      </c>
      <c r="CK3" s="7">
        <v>166.8</v>
      </c>
      <c r="CL3" s="7">
        <v>178.7</v>
      </c>
      <c r="CM3" s="7">
        <v>178.7</v>
      </c>
      <c r="CN3" s="7">
        <v>190.3</v>
      </c>
      <c r="CO3" s="7">
        <v>190.3</v>
      </c>
      <c r="CP3" s="7">
        <v>187.2</v>
      </c>
      <c r="CQ3" s="7">
        <v>183.9</v>
      </c>
      <c r="CR3" s="7">
        <v>186.3</v>
      </c>
      <c r="CS3" s="7">
        <v>188.6</v>
      </c>
      <c r="CT3" s="7">
        <v>188.5</v>
      </c>
      <c r="CU3" s="7">
        <v>187.5</v>
      </c>
      <c r="CV3" s="7">
        <v>184</v>
      </c>
      <c r="CW3" s="7">
        <v>189.4</v>
      </c>
      <c r="CX3" s="7">
        <v>195.5</v>
      </c>
      <c r="CY3" s="7">
        <v>198.5</v>
      </c>
      <c r="CZ3" s="7">
        <v>200.1</v>
      </c>
      <c r="DA3" s="7">
        <v>204.5</v>
      </c>
      <c r="DB3" s="7">
        <v>202.3</v>
      </c>
      <c r="DC3" s="7">
        <v>202.1</v>
      </c>
      <c r="DD3" s="7">
        <v>202.5</v>
      </c>
      <c r="DE3" s="7">
        <v>199.8</v>
      </c>
      <c r="DF3" s="7">
        <v>197</v>
      </c>
      <c r="DG3" s="7">
        <v>196.9</v>
      </c>
      <c r="DH3" s="7">
        <v>198.1</v>
      </c>
      <c r="DI3" s="7">
        <v>208</v>
      </c>
      <c r="DJ3" s="7">
        <v>209.7</v>
      </c>
      <c r="DK3" s="7">
        <v>214.7</v>
      </c>
      <c r="DL3" s="7">
        <v>217.2</v>
      </c>
      <c r="DM3" s="7">
        <v>210.8</v>
      </c>
      <c r="DN3" s="7">
        <v>204.1</v>
      </c>
      <c r="DO3" s="7">
        <v>206.7</v>
      </c>
      <c r="DP3" s="7">
        <v>208.8</v>
      </c>
      <c r="DQ3" s="7">
        <v>207.2</v>
      </c>
      <c r="DR3" s="7">
        <v>206.9</v>
      </c>
      <c r="DS3" s="7">
        <v>208.3</v>
      </c>
      <c r="DT3" s="7">
        <v>205.2</v>
      </c>
      <c r="DU3" s="7">
        <v>205.2</v>
      </c>
      <c r="DV3" s="7">
        <v>206.9</v>
      </c>
      <c r="DW3" s="7">
        <v>211.5</v>
      </c>
    </row>
    <row r="4" spans="1:127" x14ac:dyDescent="0.25">
      <c r="A4" s="4" t="s">
        <v>0</v>
      </c>
      <c r="B4" s="5" t="s">
        <v>3</v>
      </c>
      <c r="C4" s="6" t="str">
        <f>VLOOKUP(B4,[1]!categories[#Data],2,0)</f>
        <v>Food</v>
      </c>
      <c r="D4" s="7">
        <v>108.1</v>
      </c>
      <c r="E4" s="7">
        <v>110.2</v>
      </c>
      <c r="F4" s="7">
        <v>109.9</v>
      </c>
      <c r="G4" s="7">
        <v>106.9</v>
      </c>
      <c r="H4" s="7">
        <v>105.9</v>
      </c>
      <c r="I4" s="7">
        <v>108.1</v>
      </c>
      <c r="J4" s="7">
        <v>110.5</v>
      </c>
      <c r="K4" s="7">
        <v>111.1</v>
      </c>
      <c r="L4" s="7">
        <v>111.7</v>
      </c>
      <c r="M4" s="7">
        <v>112.6</v>
      </c>
      <c r="N4" s="7">
        <v>116.2</v>
      </c>
      <c r="O4" s="7">
        <v>120.4</v>
      </c>
      <c r="P4" s="7">
        <v>120.5</v>
      </c>
      <c r="Q4" s="7">
        <v>121.2</v>
      </c>
      <c r="R4" s="7">
        <v>120.7</v>
      </c>
      <c r="S4" s="7">
        <v>118.1</v>
      </c>
      <c r="T4" s="7">
        <v>116.9</v>
      </c>
      <c r="U4" s="7">
        <v>116.1</v>
      </c>
      <c r="V4" s="7">
        <v>117.7</v>
      </c>
      <c r="W4" s="7">
        <v>117.8</v>
      </c>
      <c r="X4" s="7">
        <v>117.8</v>
      </c>
      <c r="Y4" s="7">
        <v>118.3</v>
      </c>
      <c r="Z4" s="7">
        <v>119.9</v>
      </c>
      <c r="AA4" s="7">
        <v>121.8</v>
      </c>
      <c r="AB4" s="7">
        <v>122.1</v>
      </c>
      <c r="AC4" s="7">
        <v>122.1</v>
      </c>
      <c r="AD4" s="7">
        <v>118.9</v>
      </c>
      <c r="AE4" s="7">
        <v>117.2</v>
      </c>
      <c r="AF4" s="7">
        <v>117.3</v>
      </c>
      <c r="AG4" s="7">
        <v>122.1</v>
      </c>
      <c r="AH4" s="7">
        <v>122</v>
      </c>
      <c r="AI4" s="7">
        <v>121.3</v>
      </c>
      <c r="AJ4" s="7">
        <v>120.7</v>
      </c>
      <c r="AK4" s="7">
        <v>120.8</v>
      </c>
      <c r="AL4" s="7">
        <v>121.7</v>
      </c>
      <c r="AM4" s="7">
        <v>123.3</v>
      </c>
      <c r="AN4" s="7">
        <v>126.5</v>
      </c>
      <c r="AO4" s="7">
        <v>127.7</v>
      </c>
      <c r="AP4" s="7">
        <v>125.1</v>
      </c>
      <c r="AQ4" s="7">
        <v>123.4</v>
      </c>
      <c r="AR4" s="7">
        <v>124.4</v>
      </c>
      <c r="AS4" s="7">
        <v>126.6</v>
      </c>
      <c r="AT4" s="7">
        <v>129.6</v>
      </c>
      <c r="AU4" s="7">
        <v>130.30000000000001</v>
      </c>
      <c r="AV4" s="7">
        <v>130.5</v>
      </c>
      <c r="AW4" s="7">
        <v>130.1</v>
      </c>
      <c r="AX4" s="7">
        <v>130.6</v>
      </c>
      <c r="AY4" s="7">
        <v>131.6</v>
      </c>
      <c r="AZ4" s="7">
        <v>131.9</v>
      </c>
      <c r="BA4" s="7">
        <v>129.30000000000001</v>
      </c>
      <c r="BB4" s="7">
        <v>128.80000000000001</v>
      </c>
      <c r="BC4" s="7">
        <v>127.1</v>
      </c>
      <c r="BD4" s="7">
        <v>126.8</v>
      </c>
      <c r="BE4" s="7">
        <v>128</v>
      </c>
      <c r="BF4" s="7">
        <v>129.80000000000001</v>
      </c>
      <c r="BG4" s="7">
        <v>130</v>
      </c>
      <c r="BH4" s="7">
        <v>130.5</v>
      </c>
      <c r="BI4" s="7">
        <v>131</v>
      </c>
      <c r="BJ4" s="7">
        <v>140.5</v>
      </c>
      <c r="BK4" s="7">
        <v>144.80000000000001</v>
      </c>
      <c r="BL4" s="7">
        <v>143.80000000000001</v>
      </c>
      <c r="BM4" s="7">
        <v>140.6</v>
      </c>
      <c r="BN4" s="7">
        <v>140</v>
      </c>
      <c r="BO4" s="7">
        <v>135.9</v>
      </c>
      <c r="BP4" s="7">
        <v>135.5</v>
      </c>
      <c r="BQ4" s="7">
        <v>136.69999999999999</v>
      </c>
      <c r="BR4" s="7">
        <v>139.30000000000001</v>
      </c>
      <c r="BS4" s="7">
        <v>139.1</v>
      </c>
      <c r="BT4" s="7">
        <v>136.6</v>
      </c>
      <c r="BU4" s="7">
        <v>134.6</v>
      </c>
      <c r="BV4" s="7">
        <v>136.69999999999999</v>
      </c>
      <c r="BW4" s="7">
        <v>137.4</v>
      </c>
      <c r="BX4" s="7">
        <v>138.19999999999999</v>
      </c>
      <c r="BY4" s="7">
        <v>139.1</v>
      </c>
      <c r="BZ4" s="7">
        <v>138.69999999999999</v>
      </c>
      <c r="CA4" s="7">
        <v>134.5</v>
      </c>
      <c r="CB4" s="7">
        <v>136.19999999999999</v>
      </c>
      <c r="CC4" s="7">
        <v>138.4</v>
      </c>
      <c r="CD4" s="7">
        <v>137.1</v>
      </c>
      <c r="CE4" s="7">
        <v>138.30000000000001</v>
      </c>
      <c r="CF4" s="7">
        <v>141.19999999999999</v>
      </c>
      <c r="CG4" s="7">
        <v>143.80000000000001</v>
      </c>
      <c r="CH4" s="7">
        <v>149.5</v>
      </c>
      <c r="CI4" s="7">
        <v>153.5</v>
      </c>
      <c r="CJ4" s="7">
        <v>150.9</v>
      </c>
      <c r="CK4" s="7">
        <v>147.6</v>
      </c>
      <c r="CL4" s="7">
        <v>146.9</v>
      </c>
      <c r="CM4" s="7">
        <v>148.32499999999999</v>
      </c>
      <c r="CN4" s="7">
        <v>149.4</v>
      </c>
      <c r="CO4" s="7">
        <v>149.4</v>
      </c>
      <c r="CP4" s="7">
        <v>148.4</v>
      </c>
      <c r="CQ4" s="7">
        <v>149.5</v>
      </c>
      <c r="CR4" s="7">
        <v>159.19999999999999</v>
      </c>
      <c r="CS4" s="7">
        <v>171.6</v>
      </c>
      <c r="CT4" s="7">
        <v>173.4</v>
      </c>
      <c r="CU4" s="7">
        <v>173.4</v>
      </c>
      <c r="CV4" s="7">
        <v>168</v>
      </c>
      <c r="CW4" s="7">
        <v>163.19999999999999</v>
      </c>
      <c r="CX4" s="7">
        <v>163.4</v>
      </c>
      <c r="CY4" s="7">
        <v>168.6</v>
      </c>
      <c r="CZ4" s="7">
        <v>179.3</v>
      </c>
      <c r="DA4" s="7">
        <v>180.4</v>
      </c>
      <c r="DB4" s="7">
        <v>176.5</v>
      </c>
      <c r="DC4" s="7">
        <v>172</v>
      </c>
      <c r="DD4" s="7">
        <v>170.1</v>
      </c>
      <c r="DE4" s="7">
        <v>171.5</v>
      </c>
      <c r="DF4" s="7">
        <v>176.5</v>
      </c>
      <c r="DG4" s="7">
        <v>178</v>
      </c>
      <c r="DH4" s="7">
        <v>175.5</v>
      </c>
      <c r="DI4" s="7">
        <v>167.9</v>
      </c>
      <c r="DJ4" s="7">
        <v>164.5</v>
      </c>
      <c r="DK4" s="7">
        <v>161.4</v>
      </c>
      <c r="DL4" s="7">
        <v>169.6</v>
      </c>
      <c r="DM4" s="7">
        <v>174.3</v>
      </c>
      <c r="DN4" s="7">
        <v>168.3</v>
      </c>
      <c r="DO4" s="7">
        <v>169</v>
      </c>
      <c r="DP4" s="7">
        <v>170.3</v>
      </c>
      <c r="DQ4" s="7">
        <v>180.2</v>
      </c>
      <c r="DR4" s="7">
        <v>189.1</v>
      </c>
      <c r="DS4" s="7">
        <v>192.9</v>
      </c>
      <c r="DT4" s="7">
        <v>173.9</v>
      </c>
      <c r="DU4" s="7">
        <v>173.9</v>
      </c>
      <c r="DV4" s="7">
        <v>167.9</v>
      </c>
      <c r="DW4" s="7">
        <v>171</v>
      </c>
    </row>
    <row r="5" spans="1:127" x14ac:dyDescent="0.25">
      <c r="A5" s="4" t="s">
        <v>0</v>
      </c>
      <c r="B5" s="5" t="s">
        <v>4</v>
      </c>
      <c r="C5" s="6" t="str">
        <f>VLOOKUP(B5,[1]!categories[#Data],2,0)</f>
        <v>Food</v>
      </c>
      <c r="D5" s="7">
        <v>104.9</v>
      </c>
      <c r="E5" s="7">
        <v>105.4</v>
      </c>
      <c r="F5" s="7">
        <v>105.6</v>
      </c>
      <c r="G5" s="7">
        <v>106.3</v>
      </c>
      <c r="H5" s="7">
        <v>107.5</v>
      </c>
      <c r="I5" s="7">
        <v>108.3</v>
      </c>
      <c r="J5" s="7">
        <v>109.3</v>
      </c>
      <c r="K5" s="7">
        <v>110</v>
      </c>
      <c r="L5" s="7">
        <v>111</v>
      </c>
      <c r="M5" s="7">
        <v>111.7</v>
      </c>
      <c r="N5" s="7">
        <v>112.8</v>
      </c>
      <c r="O5" s="7">
        <v>113.8</v>
      </c>
      <c r="P5" s="7">
        <v>114.4</v>
      </c>
      <c r="Q5" s="7">
        <v>115</v>
      </c>
      <c r="R5" s="7">
        <v>116.1</v>
      </c>
      <c r="S5" s="7">
        <v>117</v>
      </c>
      <c r="T5" s="7">
        <v>118</v>
      </c>
      <c r="U5" s="7">
        <v>119.3</v>
      </c>
      <c r="V5" s="7">
        <v>120.6</v>
      </c>
      <c r="W5" s="7">
        <v>121.9</v>
      </c>
      <c r="X5" s="7">
        <v>122.7</v>
      </c>
      <c r="Y5" s="7">
        <v>123.2</v>
      </c>
      <c r="Z5" s="7">
        <v>124</v>
      </c>
      <c r="AA5" s="7">
        <v>124.2</v>
      </c>
      <c r="AB5" s="7">
        <v>124.9</v>
      </c>
      <c r="AC5" s="7">
        <v>125.8</v>
      </c>
      <c r="AD5" s="7">
        <v>126</v>
      </c>
      <c r="AE5" s="7">
        <v>126.8</v>
      </c>
      <c r="AF5" s="7">
        <v>127.7</v>
      </c>
      <c r="AG5" s="7">
        <v>128.69999999999999</v>
      </c>
      <c r="AH5" s="7">
        <v>128.69999999999999</v>
      </c>
      <c r="AI5" s="7">
        <v>128.80000000000001</v>
      </c>
      <c r="AJ5" s="7">
        <v>129.19999999999999</v>
      </c>
      <c r="AK5" s="7">
        <v>129.4</v>
      </c>
      <c r="AL5" s="7">
        <v>129.5</v>
      </c>
      <c r="AM5" s="7">
        <v>129.80000000000001</v>
      </c>
      <c r="AN5" s="7">
        <v>130.30000000000001</v>
      </c>
      <c r="AO5" s="7">
        <v>130.69999999999999</v>
      </c>
      <c r="AP5" s="7">
        <v>130.5</v>
      </c>
      <c r="AQ5" s="7">
        <v>131.30000000000001</v>
      </c>
      <c r="AR5" s="7">
        <v>132.4</v>
      </c>
      <c r="AS5" s="7">
        <v>133.6</v>
      </c>
      <c r="AT5" s="7">
        <v>134.5</v>
      </c>
      <c r="AU5" s="7">
        <v>135.30000000000001</v>
      </c>
      <c r="AV5" s="7">
        <v>135.5</v>
      </c>
      <c r="AW5" s="7">
        <v>136</v>
      </c>
      <c r="AX5" s="7">
        <v>136.19999999999999</v>
      </c>
      <c r="AY5" s="7">
        <v>136.30000000000001</v>
      </c>
      <c r="AZ5" s="7">
        <v>136.69999999999999</v>
      </c>
      <c r="BA5" s="7">
        <v>137.19999999999999</v>
      </c>
      <c r="BB5" s="7">
        <v>137.19999999999999</v>
      </c>
      <c r="BC5" s="7">
        <v>137.69999999999999</v>
      </c>
      <c r="BD5" s="7">
        <v>138.19999999999999</v>
      </c>
      <c r="BE5" s="7">
        <v>138.6</v>
      </c>
      <c r="BF5" s="7">
        <v>139</v>
      </c>
      <c r="BG5" s="7">
        <v>139.4</v>
      </c>
      <c r="BH5" s="7">
        <v>140.19999999999999</v>
      </c>
      <c r="BI5" s="7">
        <v>141.5</v>
      </c>
      <c r="BJ5" s="7">
        <v>141.5</v>
      </c>
      <c r="BK5" s="7">
        <v>141.9</v>
      </c>
      <c r="BL5" s="7">
        <v>142</v>
      </c>
      <c r="BM5" s="7">
        <v>141.5</v>
      </c>
      <c r="BN5" s="7">
        <v>142</v>
      </c>
      <c r="BO5" s="7">
        <v>142.4</v>
      </c>
      <c r="BP5" s="7">
        <v>142.9</v>
      </c>
      <c r="BQ5" s="7">
        <v>143.19999999999999</v>
      </c>
      <c r="BR5" s="7">
        <v>143.4</v>
      </c>
      <c r="BS5" s="7">
        <v>143.5</v>
      </c>
      <c r="BT5" s="7">
        <v>143.69999999999999</v>
      </c>
      <c r="BU5" s="7">
        <v>141.9</v>
      </c>
      <c r="BV5" s="7">
        <v>141.9</v>
      </c>
      <c r="BW5" s="7">
        <v>142.4</v>
      </c>
      <c r="BX5" s="7">
        <v>142.4</v>
      </c>
      <c r="BY5" s="7">
        <v>142.5</v>
      </c>
      <c r="BZ5" s="7">
        <v>142.5</v>
      </c>
      <c r="CA5" s="7">
        <v>142.6</v>
      </c>
      <c r="CB5" s="7">
        <v>143.19999999999999</v>
      </c>
      <c r="CC5" s="7">
        <v>143.9</v>
      </c>
      <c r="CD5" s="7">
        <v>144.6</v>
      </c>
      <c r="CE5" s="7">
        <v>145.69999999999999</v>
      </c>
      <c r="CF5" s="7">
        <v>146.5</v>
      </c>
      <c r="CG5" s="7">
        <v>147.1</v>
      </c>
      <c r="CH5" s="7">
        <v>148.69999999999999</v>
      </c>
      <c r="CI5" s="7">
        <v>150.5</v>
      </c>
      <c r="CJ5" s="7">
        <v>150.9</v>
      </c>
      <c r="CK5" s="7">
        <v>151.69999999999999</v>
      </c>
      <c r="CL5" s="7">
        <v>155.6</v>
      </c>
      <c r="CM5" s="7">
        <v>153.47499999999999</v>
      </c>
      <c r="CN5" s="7">
        <v>153.30000000000001</v>
      </c>
      <c r="CO5" s="7">
        <v>153.30000000000001</v>
      </c>
      <c r="CP5" s="7">
        <v>153.30000000000001</v>
      </c>
      <c r="CQ5" s="7">
        <v>153.4</v>
      </c>
      <c r="CR5" s="7">
        <v>153.6</v>
      </c>
      <c r="CS5" s="7">
        <v>153.80000000000001</v>
      </c>
      <c r="CT5" s="7">
        <v>154</v>
      </c>
      <c r="CU5" s="7">
        <v>154</v>
      </c>
      <c r="CV5" s="7">
        <v>154.4</v>
      </c>
      <c r="CW5" s="7">
        <v>154.5</v>
      </c>
      <c r="CX5" s="7">
        <v>155</v>
      </c>
      <c r="CY5" s="7">
        <v>155.80000000000001</v>
      </c>
      <c r="CZ5" s="7">
        <v>156.1</v>
      </c>
      <c r="DA5" s="7">
        <v>157.1</v>
      </c>
      <c r="DB5" s="7">
        <v>157.5</v>
      </c>
      <c r="DC5" s="7">
        <v>158</v>
      </c>
      <c r="DD5" s="7">
        <v>158.4</v>
      </c>
      <c r="DE5" s="7">
        <v>159.1</v>
      </c>
      <c r="DF5" s="7">
        <v>159.80000000000001</v>
      </c>
      <c r="DG5" s="7">
        <v>160.5</v>
      </c>
      <c r="DH5" s="7">
        <v>160.69999999999999</v>
      </c>
      <c r="DI5" s="7">
        <v>162</v>
      </c>
      <c r="DJ5" s="7">
        <v>163.80000000000001</v>
      </c>
      <c r="DK5" s="7">
        <v>164.6</v>
      </c>
      <c r="DL5" s="7">
        <v>165.4</v>
      </c>
      <c r="DM5" s="7">
        <v>166.3</v>
      </c>
      <c r="DN5" s="7">
        <v>167.9</v>
      </c>
      <c r="DO5" s="7">
        <v>169.5</v>
      </c>
      <c r="DP5" s="7">
        <v>170.9</v>
      </c>
      <c r="DQ5" s="7">
        <v>172.3</v>
      </c>
      <c r="DR5" s="7">
        <v>173.4</v>
      </c>
      <c r="DS5" s="7">
        <v>174.3</v>
      </c>
      <c r="DT5" s="7">
        <v>177</v>
      </c>
      <c r="DU5" s="7">
        <v>177</v>
      </c>
      <c r="DV5" s="7">
        <v>178.2</v>
      </c>
      <c r="DW5" s="7">
        <v>179.6</v>
      </c>
    </row>
    <row r="6" spans="1:127" x14ac:dyDescent="0.25">
      <c r="A6" s="4" t="s">
        <v>0</v>
      </c>
      <c r="B6" s="5" t="s">
        <v>5</v>
      </c>
      <c r="C6" s="6" t="str">
        <f>VLOOKUP(B6,[1]!categories[#Data],2,0)</f>
        <v>Food</v>
      </c>
      <c r="D6" s="7">
        <v>106.1</v>
      </c>
      <c r="E6" s="7">
        <v>106.7</v>
      </c>
      <c r="F6" s="7">
        <v>106.2</v>
      </c>
      <c r="G6" s="7">
        <v>105.7</v>
      </c>
      <c r="H6" s="7">
        <v>105.3</v>
      </c>
      <c r="I6" s="7">
        <v>105.9</v>
      </c>
      <c r="J6" s="7">
        <v>106.2</v>
      </c>
      <c r="K6" s="7">
        <v>106.4</v>
      </c>
      <c r="L6" s="7">
        <v>107.4</v>
      </c>
      <c r="M6" s="7">
        <v>107.7</v>
      </c>
      <c r="N6" s="7">
        <v>108.9</v>
      </c>
      <c r="O6" s="7">
        <v>109.5</v>
      </c>
      <c r="P6" s="7">
        <v>109</v>
      </c>
      <c r="Q6" s="7">
        <v>109</v>
      </c>
      <c r="R6" s="7">
        <v>109.3</v>
      </c>
      <c r="S6" s="7">
        <v>109.7</v>
      </c>
      <c r="T6" s="7">
        <v>110.1</v>
      </c>
      <c r="U6" s="7">
        <v>110.3</v>
      </c>
      <c r="V6" s="7">
        <v>110.4</v>
      </c>
      <c r="W6" s="7">
        <v>110.6</v>
      </c>
      <c r="X6" s="7">
        <v>110.4</v>
      </c>
      <c r="Y6" s="7">
        <v>110.5</v>
      </c>
      <c r="Z6" s="7">
        <v>110.5</v>
      </c>
      <c r="AA6" s="7">
        <v>110.2</v>
      </c>
      <c r="AB6" s="7">
        <v>111</v>
      </c>
      <c r="AC6" s="7">
        <v>111.5</v>
      </c>
      <c r="AD6" s="7">
        <v>111.8</v>
      </c>
      <c r="AE6" s="7">
        <v>111.9</v>
      </c>
      <c r="AF6" s="7">
        <v>112.5</v>
      </c>
      <c r="AG6" s="7">
        <v>114.1</v>
      </c>
      <c r="AH6" s="7">
        <v>113.5</v>
      </c>
      <c r="AI6" s="7">
        <v>114</v>
      </c>
      <c r="AJ6" s="7">
        <v>114.7</v>
      </c>
      <c r="AK6" s="7">
        <v>115.8</v>
      </c>
      <c r="AL6" s="7">
        <v>117.8</v>
      </c>
      <c r="AM6" s="7">
        <v>118.3</v>
      </c>
      <c r="AN6" s="7">
        <v>118.9</v>
      </c>
      <c r="AO6" s="7">
        <v>118.5</v>
      </c>
      <c r="AP6" s="7">
        <v>118.3</v>
      </c>
      <c r="AQ6" s="7">
        <v>118.2</v>
      </c>
      <c r="AR6" s="7">
        <v>118.2</v>
      </c>
      <c r="AS6" s="7">
        <v>118.6</v>
      </c>
      <c r="AT6" s="7">
        <v>119.5</v>
      </c>
      <c r="AU6" s="7">
        <v>119.9</v>
      </c>
      <c r="AV6" s="7">
        <v>120.2</v>
      </c>
      <c r="AW6" s="7">
        <v>120.8</v>
      </c>
      <c r="AX6" s="7">
        <v>121.1</v>
      </c>
      <c r="AY6" s="7">
        <v>121.6</v>
      </c>
      <c r="AZ6" s="7">
        <v>122</v>
      </c>
      <c r="BA6" s="7">
        <v>122.1</v>
      </c>
      <c r="BB6" s="7">
        <v>121.6</v>
      </c>
      <c r="BC6" s="7">
        <v>121.3</v>
      </c>
      <c r="BD6" s="7">
        <v>120.8</v>
      </c>
      <c r="BE6" s="7">
        <v>120.9</v>
      </c>
      <c r="BF6" s="7">
        <v>120.9</v>
      </c>
      <c r="BG6" s="7">
        <v>120.5</v>
      </c>
      <c r="BH6" s="7">
        <v>120.7</v>
      </c>
      <c r="BI6" s="7">
        <v>121.4</v>
      </c>
      <c r="BJ6" s="7">
        <v>121.6</v>
      </c>
      <c r="BK6" s="7">
        <v>123.1</v>
      </c>
      <c r="BL6" s="7">
        <v>123.2</v>
      </c>
      <c r="BM6" s="7">
        <v>122.9</v>
      </c>
      <c r="BN6" s="7">
        <v>123.2</v>
      </c>
      <c r="BO6" s="7">
        <v>123.5</v>
      </c>
      <c r="BP6" s="7">
        <v>123.6</v>
      </c>
      <c r="BQ6" s="7">
        <v>124</v>
      </c>
      <c r="BR6" s="7">
        <v>124.1</v>
      </c>
      <c r="BS6" s="7">
        <v>125</v>
      </c>
      <c r="BT6" s="7">
        <v>124.6</v>
      </c>
      <c r="BU6" s="7">
        <v>123.5</v>
      </c>
      <c r="BV6" s="7">
        <v>122.8</v>
      </c>
      <c r="BW6" s="7">
        <v>124.2</v>
      </c>
      <c r="BX6" s="7">
        <v>123.9</v>
      </c>
      <c r="BY6" s="7">
        <v>124.1</v>
      </c>
      <c r="BZ6" s="7">
        <v>124.1</v>
      </c>
      <c r="CA6" s="7">
        <v>124</v>
      </c>
      <c r="CB6" s="7">
        <v>124.3</v>
      </c>
      <c r="CC6" s="7">
        <v>124.4</v>
      </c>
      <c r="CD6" s="7">
        <v>124.7</v>
      </c>
      <c r="CE6" s="7">
        <v>125.1</v>
      </c>
      <c r="CF6" s="7">
        <v>125.6</v>
      </c>
      <c r="CG6" s="7">
        <v>126</v>
      </c>
      <c r="CH6" s="7">
        <v>127.5</v>
      </c>
      <c r="CI6" s="7">
        <v>132</v>
      </c>
      <c r="CJ6" s="7">
        <v>133.69999999999999</v>
      </c>
      <c r="CK6" s="7">
        <v>133.30000000000001</v>
      </c>
      <c r="CL6" s="7">
        <v>137.1</v>
      </c>
      <c r="CM6" s="7">
        <v>136.69999999999999</v>
      </c>
      <c r="CN6" s="7">
        <v>138.19999999999999</v>
      </c>
      <c r="CO6" s="7">
        <v>138.19999999999999</v>
      </c>
      <c r="CP6" s="7">
        <v>139.80000000000001</v>
      </c>
      <c r="CQ6" s="7">
        <v>140.4</v>
      </c>
      <c r="CR6" s="7">
        <v>142.6</v>
      </c>
      <c r="CS6" s="7">
        <v>145.4</v>
      </c>
      <c r="CT6" s="7">
        <v>150</v>
      </c>
      <c r="CU6" s="7">
        <v>154.80000000000001</v>
      </c>
      <c r="CV6" s="7">
        <v>163</v>
      </c>
      <c r="CW6" s="7">
        <v>168.2</v>
      </c>
      <c r="CX6" s="7">
        <v>175.2</v>
      </c>
      <c r="CY6" s="7">
        <v>184.4</v>
      </c>
      <c r="CZ6" s="7">
        <v>190.4</v>
      </c>
      <c r="DA6" s="7">
        <v>188.7</v>
      </c>
      <c r="DB6" s="7">
        <v>190.9</v>
      </c>
      <c r="DC6" s="7">
        <v>195.5</v>
      </c>
      <c r="DD6" s="7">
        <v>198.8</v>
      </c>
      <c r="DE6" s="7">
        <v>198.4</v>
      </c>
      <c r="DF6" s="7">
        <v>195.8</v>
      </c>
      <c r="DG6" s="7">
        <v>192.6</v>
      </c>
      <c r="DH6" s="7">
        <v>192.6</v>
      </c>
      <c r="DI6" s="7">
        <v>203.1</v>
      </c>
      <c r="DJ6" s="7">
        <v>207.4</v>
      </c>
      <c r="DK6" s="7">
        <v>209.9</v>
      </c>
      <c r="DL6" s="7">
        <v>208.1</v>
      </c>
      <c r="DM6" s="7">
        <v>202.2</v>
      </c>
      <c r="DN6" s="7">
        <v>198.1</v>
      </c>
      <c r="DO6" s="7">
        <v>194.1</v>
      </c>
      <c r="DP6" s="7">
        <v>191.6</v>
      </c>
      <c r="DQ6" s="7">
        <v>194</v>
      </c>
      <c r="DR6" s="7">
        <v>193.9</v>
      </c>
      <c r="DS6" s="7">
        <v>192.6</v>
      </c>
      <c r="DT6" s="7">
        <v>183.4</v>
      </c>
      <c r="DU6" s="7">
        <v>183.3</v>
      </c>
      <c r="DV6" s="7">
        <v>178.5</v>
      </c>
      <c r="DW6" s="7">
        <v>173.3</v>
      </c>
    </row>
    <row r="7" spans="1:127" x14ac:dyDescent="0.25">
      <c r="A7" s="4" t="s">
        <v>0</v>
      </c>
      <c r="B7" s="5" t="s">
        <v>6</v>
      </c>
      <c r="C7" s="6" t="str">
        <f>VLOOKUP(B7,[1]!categories[#Data],2,0)</f>
        <v>Food</v>
      </c>
      <c r="D7" s="7">
        <v>103.9</v>
      </c>
      <c r="E7" s="7">
        <v>104</v>
      </c>
      <c r="F7" s="7">
        <v>105.7</v>
      </c>
      <c r="G7" s="7">
        <v>108.3</v>
      </c>
      <c r="H7" s="7">
        <v>108.1</v>
      </c>
      <c r="I7" s="7">
        <v>109.2</v>
      </c>
      <c r="J7" s="7">
        <v>110.3</v>
      </c>
      <c r="K7" s="7">
        <v>110.8</v>
      </c>
      <c r="L7" s="7">
        <v>110.9</v>
      </c>
      <c r="M7" s="7">
        <v>113.2</v>
      </c>
      <c r="N7" s="7">
        <v>116.6</v>
      </c>
      <c r="O7" s="7">
        <v>115.5</v>
      </c>
      <c r="P7" s="7">
        <v>115.5</v>
      </c>
      <c r="Q7" s="7">
        <v>116.6</v>
      </c>
      <c r="R7" s="7">
        <v>119.6</v>
      </c>
      <c r="S7" s="7">
        <v>125.5</v>
      </c>
      <c r="T7" s="7">
        <v>126.3</v>
      </c>
      <c r="U7" s="7">
        <v>125.8</v>
      </c>
      <c r="V7" s="7">
        <v>129.1</v>
      </c>
      <c r="W7" s="7">
        <v>129.69999999999999</v>
      </c>
      <c r="X7" s="7">
        <v>129.80000000000001</v>
      </c>
      <c r="Y7" s="7">
        <v>128.9</v>
      </c>
      <c r="Z7" s="7">
        <v>128.80000000000001</v>
      </c>
      <c r="AA7" s="7">
        <v>128.6</v>
      </c>
      <c r="AB7" s="7">
        <v>130.4</v>
      </c>
      <c r="AC7" s="7">
        <v>129.4</v>
      </c>
      <c r="AD7" s="7">
        <v>130.9</v>
      </c>
      <c r="AE7" s="7">
        <v>134.19999999999999</v>
      </c>
      <c r="AF7" s="7">
        <v>134.1</v>
      </c>
      <c r="AG7" s="7">
        <v>133.19999999999999</v>
      </c>
      <c r="AH7" s="7">
        <v>133.30000000000001</v>
      </c>
      <c r="AI7" s="7">
        <v>134.19999999999999</v>
      </c>
      <c r="AJ7" s="7">
        <v>132.30000000000001</v>
      </c>
      <c r="AK7" s="7">
        <v>133.19999999999999</v>
      </c>
      <c r="AL7" s="7">
        <v>132.1</v>
      </c>
      <c r="AM7" s="7">
        <v>131.6</v>
      </c>
      <c r="AN7" s="7">
        <v>131.6</v>
      </c>
      <c r="AO7" s="7">
        <v>130.4</v>
      </c>
      <c r="AP7" s="7">
        <v>131.69999999999999</v>
      </c>
      <c r="AQ7" s="7">
        <v>138.1</v>
      </c>
      <c r="AR7" s="7">
        <v>138.1</v>
      </c>
      <c r="AS7" s="7">
        <v>137.4</v>
      </c>
      <c r="AT7" s="7">
        <v>138.5</v>
      </c>
      <c r="AU7" s="7">
        <v>140.19999999999999</v>
      </c>
      <c r="AV7" s="7">
        <v>139.19999999999999</v>
      </c>
      <c r="AW7" s="7">
        <v>138.4</v>
      </c>
      <c r="AX7" s="7">
        <v>136.9</v>
      </c>
      <c r="AY7" s="7">
        <v>135.6</v>
      </c>
      <c r="AZ7" s="7">
        <v>136</v>
      </c>
      <c r="BA7" s="7">
        <v>138.69999999999999</v>
      </c>
      <c r="BB7" s="7">
        <v>139.69999999999999</v>
      </c>
      <c r="BC7" s="7">
        <v>141.80000000000001</v>
      </c>
      <c r="BD7" s="7">
        <v>140.19999999999999</v>
      </c>
      <c r="BE7" s="7">
        <v>140.9</v>
      </c>
      <c r="BF7" s="7">
        <v>143.9</v>
      </c>
      <c r="BG7" s="7">
        <v>148</v>
      </c>
      <c r="BH7" s="7">
        <v>147.80000000000001</v>
      </c>
      <c r="BI7" s="7">
        <v>146.69999999999999</v>
      </c>
      <c r="BJ7" s="7">
        <v>147.30000000000001</v>
      </c>
      <c r="BK7" s="7">
        <v>147.19999999999999</v>
      </c>
      <c r="BL7" s="7">
        <v>147.9</v>
      </c>
      <c r="BM7" s="7">
        <v>149.4</v>
      </c>
      <c r="BN7" s="7">
        <v>152.9</v>
      </c>
      <c r="BO7" s="7">
        <v>156.4</v>
      </c>
      <c r="BP7" s="7">
        <v>157.5</v>
      </c>
      <c r="BQ7" s="7">
        <v>154.1</v>
      </c>
      <c r="BR7" s="7">
        <v>153.30000000000001</v>
      </c>
      <c r="BS7" s="7">
        <v>154.4</v>
      </c>
      <c r="BT7" s="7">
        <v>150.1</v>
      </c>
      <c r="BU7" s="7">
        <v>144.5</v>
      </c>
      <c r="BV7" s="7">
        <v>143.9</v>
      </c>
      <c r="BW7" s="7">
        <v>140.19999999999999</v>
      </c>
      <c r="BX7" s="7">
        <v>135.5</v>
      </c>
      <c r="BY7" s="7">
        <v>135.80000000000001</v>
      </c>
      <c r="BZ7" s="7">
        <v>136.1</v>
      </c>
      <c r="CA7" s="7">
        <v>143.69999999999999</v>
      </c>
      <c r="CB7" s="7">
        <v>143.30000000000001</v>
      </c>
      <c r="CC7" s="7">
        <v>146.4</v>
      </c>
      <c r="CD7" s="7">
        <v>145.5</v>
      </c>
      <c r="CE7" s="7">
        <v>143.80000000000001</v>
      </c>
      <c r="CF7" s="7">
        <v>145.69999999999999</v>
      </c>
      <c r="CG7" s="7">
        <v>146.19999999999999</v>
      </c>
      <c r="CH7" s="7">
        <v>144.30000000000001</v>
      </c>
      <c r="CI7" s="7">
        <v>142.19999999999999</v>
      </c>
      <c r="CJ7" s="7">
        <v>140.69999999999999</v>
      </c>
      <c r="CK7" s="7">
        <v>141.80000000000001</v>
      </c>
      <c r="CL7" s="7">
        <v>147.30000000000001</v>
      </c>
      <c r="CM7" s="7">
        <v>143.875</v>
      </c>
      <c r="CN7" s="7">
        <v>143.19999999999999</v>
      </c>
      <c r="CO7" s="7">
        <v>143.19999999999999</v>
      </c>
      <c r="CP7" s="7">
        <v>146.9</v>
      </c>
      <c r="CQ7" s="7">
        <v>147</v>
      </c>
      <c r="CR7" s="7">
        <v>147.19999999999999</v>
      </c>
      <c r="CS7" s="7">
        <v>146.5</v>
      </c>
      <c r="CT7" s="7">
        <v>145.9</v>
      </c>
      <c r="CU7" s="7">
        <v>147</v>
      </c>
      <c r="CV7" s="7">
        <v>147.80000000000001</v>
      </c>
      <c r="CW7" s="7">
        <v>150.5</v>
      </c>
      <c r="CX7" s="7">
        <v>160.6</v>
      </c>
      <c r="CY7" s="7">
        <v>162.30000000000001</v>
      </c>
      <c r="CZ7" s="7">
        <v>158.6</v>
      </c>
      <c r="DA7" s="7">
        <v>157.69999999999999</v>
      </c>
      <c r="DB7" s="7">
        <v>155.69999999999999</v>
      </c>
      <c r="DC7" s="7">
        <v>152.69999999999999</v>
      </c>
      <c r="DD7" s="7">
        <v>152.6</v>
      </c>
      <c r="DE7" s="7">
        <v>153.19999999999999</v>
      </c>
      <c r="DF7" s="7">
        <v>152</v>
      </c>
      <c r="DG7" s="7">
        <v>151.19999999999999</v>
      </c>
      <c r="DH7" s="7">
        <v>151.4</v>
      </c>
      <c r="DI7" s="7">
        <v>155.9</v>
      </c>
      <c r="DJ7" s="7">
        <v>169.7</v>
      </c>
      <c r="DK7" s="7">
        <v>168</v>
      </c>
      <c r="DL7" s="7">
        <v>165.8</v>
      </c>
      <c r="DM7" s="7">
        <v>169.6</v>
      </c>
      <c r="DN7" s="7">
        <v>169.2</v>
      </c>
      <c r="DO7" s="7">
        <v>164.1</v>
      </c>
      <c r="DP7" s="7">
        <v>162.19999999999999</v>
      </c>
      <c r="DQ7" s="7">
        <v>159.1</v>
      </c>
      <c r="DR7" s="7">
        <v>156.69999999999999</v>
      </c>
      <c r="DS7" s="7">
        <v>156.30000000000001</v>
      </c>
      <c r="DT7" s="7">
        <v>167.2</v>
      </c>
      <c r="DU7" s="7">
        <v>167.2</v>
      </c>
      <c r="DV7" s="7">
        <v>173.7</v>
      </c>
      <c r="DW7" s="7">
        <v>169</v>
      </c>
    </row>
    <row r="8" spans="1:127" x14ac:dyDescent="0.25">
      <c r="A8" s="4" t="s">
        <v>0</v>
      </c>
      <c r="B8" s="5" t="s">
        <v>7</v>
      </c>
      <c r="C8" s="6" t="str">
        <f>VLOOKUP(B8,[1]!categories[#Data],2,0)</f>
        <v>Food</v>
      </c>
      <c r="D8" s="7">
        <v>101.9</v>
      </c>
      <c r="E8" s="7">
        <v>102.4</v>
      </c>
      <c r="F8" s="7">
        <v>101.4</v>
      </c>
      <c r="G8" s="7">
        <v>103.4</v>
      </c>
      <c r="H8" s="7">
        <v>107.3</v>
      </c>
      <c r="I8" s="7">
        <v>118</v>
      </c>
      <c r="J8" s="7">
        <v>129.19999999999999</v>
      </c>
      <c r="K8" s="7">
        <v>138.9</v>
      </c>
      <c r="L8" s="7">
        <v>154</v>
      </c>
      <c r="M8" s="7">
        <v>164.9</v>
      </c>
      <c r="N8" s="7">
        <v>178.1</v>
      </c>
      <c r="O8" s="7">
        <v>145.69999999999999</v>
      </c>
      <c r="P8" s="7">
        <v>123.9</v>
      </c>
      <c r="Q8" s="7">
        <v>116</v>
      </c>
      <c r="R8" s="7">
        <v>117.9</v>
      </c>
      <c r="S8" s="7">
        <v>120.5</v>
      </c>
      <c r="T8" s="7">
        <v>123.9</v>
      </c>
      <c r="U8" s="7">
        <v>129.30000000000001</v>
      </c>
      <c r="V8" s="7">
        <v>150.1</v>
      </c>
      <c r="W8" s="7">
        <v>161.1</v>
      </c>
      <c r="X8" s="7">
        <v>158.80000000000001</v>
      </c>
      <c r="Y8" s="7">
        <v>155.30000000000001</v>
      </c>
      <c r="Z8" s="7">
        <v>152</v>
      </c>
      <c r="AA8" s="7">
        <v>140.30000000000001</v>
      </c>
      <c r="AB8" s="7">
        <v>132.30000000000001</v>
      </c>
      <c r="AC8" s="7">
        <v>128.19999999999999</v>
      </c>
      <c r="AD8" s="7">
        <v>128</v>
      </c>
      <c r="AE8" s="7">
        <v>127.5</v>
      </c>
      <c r="AF8" s="7">
        <v>128.5</v>
      </c>
      <c r="AG8" s="7">
        <v>135.19999999999999</v>
      </c>
      <c r="AH8" s="7">
        <v>140.80000000000001</v>
      </c>
      <c r="AI8" s="7">
        <v>153.6</v>
      </c>
      <c r="AJ8" s="7">
        <v>158.9</v>
      </c>
      <c r="AK8" s="7">
        <v>157.69999999999999</v>
      </c>
      <c r="AL8" s="7">
        <v>155.19999999999999</v>
      </c>
      <c r="AM8" s="7">
        <v>145.5</v>
      </c>
      <c r="AN8" s="7">
        <v>140.1</v>
      </c>
      <c r="AO8" s="7">
        <v>130.9</v>
      </c>
      <c r="AP8" s="7">
        <v>130.69999999999999</v>
      </c>
      <c r="AQ8" s="7">
        <v>134.1</v>
      </c>
      <c r="AR8" s="7">
        <v>141.80000000000001</v>
      </c>
      <c r="AS8" s="7">
        <v>152.5</v>
      </c>
      <c r="AT8" s="7">
        <v>158.19999999999999</v>
      </c>
      <c r="AU8" s="7">
        <v>156.9</v>
      </c>
      <c r="AV8" s="7">
        <v>149.5</v>
      </c>
      <c r="AW8" s="7">
        <v>149.19999999999999</v>
      </c>
      <c r="AX8" s="7">
        <v>141.80000000000001</v>
      </c>
      <c r="AY8" s="7">
        <v>127.5</v>
      </c>
      <c r="AZ8" s="7">
        <v>119.8</v>
      </c>
      <c r="BA8" s="7">
        <v>119.1</v>
      </c>
      <c r="BB8" s="7">
        <v>119.7</v>
      </c>
      <c r="BC8" s="7">
        <v>121.5</v>
      </c>
      <c r="BD8" s="7">
        <v>123.8</v>
      </c>
      <c r="BE8" s="7">
        <v>128.80000000000001</v>
      </c>
      <c r="BF8" s="7">
        <v>151.5</v>
      </c>
      <c r="BG8" s="7">
        <v>162.9</v>
      </c>
      <c r="BH8" s="7">
        <v>154.5</v>
      </c>
      <c r="BI8" s="7">
        <v>157.1</v>
      </c>
      <c r="BJ8" s="7">
        <v>168</v>
      </c>
      <c r="BK8" s="7">
        <v>161</v>
      </c>
      <c r="BL8" s="7">
        <v>152.1</v>
      </c>
      <c r="BM8" s="7">
        <v>142.4</v>
      </c>
      <c r="BN8" s="7">
        <v>138</v>
      </c>
      <c r="BO8" s="7">
        <v>135.1</v>
      </c>
      <c r="BP8" s="7">
        <v>137.80000000000001</v>
      </c>
      <c r="BQ8" s="7">
        <v>143.5</v>
      </c>
      <c r="BR8" s="7">
        <v>154.19999999999999</v>
      </c>
      <c r="BS8" s="7">
        <v>156.30000000000001</v>
      </c>
      <c r="BT8" s="7">
        <v>149.4</v>
      </c>
      <c r="BU8" s="7">
        <v>147.6</v>
      </c>
      <c r="BV8" s="7">
        <v>147.5</v>
      </c>
      <c r="BW8" s="7">
        <v>136.6</v>
      </c>
      <c r="BX8" s="7">
        <v>131.69999999999999</v>
      </c>
      <c r="BY8" s="7">
        <v>128.69999999999999</v>
      </c>
      <c r="BZ8" s="7">
        <v>128.19999999999999</v>
      </c>
      <c r="CA8" s="7">
        <v>133.4</v>
      </c>
      <c r="CB8" s="7">
        <v>140.6</v>
      </c>
      <c r="CC8" s="7">
        <v>150.1</v>
      </c>
      <c r="CD8" s="7">
        <v>156.19999999999999</v>
      </c>
      <c r="CE8" s="7">
        <v>163.4</v>
      </c>
      <c r="CF8" s="7">
        <v>178.8</v>
      </c>
      <c r="CG8" s="7">
        <v>191.4</v>
      </c>
      <c r="CH8" s="7">
        <v>209.5</v>
      </c>
      <c r="CI8" s="7">
        <v>191.5</v>
      </c>
      <c r="CJ8" s="7">
        <v>165.1</v>
      </c>
      <c r="CK8" s="7">
        <v>152.30000000000001</v>
      </c>
      <c r="CL8" s="7">
        <v>162.69999999999999</v>
      </c>
      <c r="CM8" s="7">
        <v>153.19999999999999</v>
      </c>
      <c r="CN8" s="7">
        <v>148.9</v>
      </c>
      <c r="CO8" s="7">
        <v>148.9</v>
      </c>
      <c r="CP8" s="7">
        <v>171</v>
      </c>
      <c r="CQ8" s="7">
        <v>178.8</v>
      </c>
      <c r="CR8" s="7">
        <v>200.6</v>
      </c>
      <c r="CS8" s="7">
        <v>222.2</v>
      </c>
      <c r="CT8" s="7">
        <v>225.2</v>
      </c>
      <c r="CU8" s="7">
        <v>187.8</v>
      </c>
      <c r="CV8" s="7">
        <v>149.69999999999999</v>
      </c>
      <c r="CW8" s="7">
        <v>141</v>
      </c>
      <c r="CX8" s="7">
        <v>135.1</v>
      </c>
      <c r="CY8" s="7">
        <v>138.4</v>
      </c>
      <c r="CZ8" s="7">
        <v>144.69999999999999</v>
      </c>
      <c r="DA8" s="7">
        <v>152.80000000000001</v>
      </c>
      <c r="DB8" s="7">
        <v>153.9</v>
      </c>
      <c r="DC8" s="7">
        <v>151.4</v>
      </c>
      <c r="DD8" s="7">
        <v>170.4</v>
      </c>
      <c r="DE8" s="7">
        <v>183.9</v>
      </c>
      <c r="DF8" s="7">
        <v>172.3</v>
      </c>
      <c r="DG8" s="7">
        <v>159.19999999999999</v>
      </c>
      <c r="DH8" s="7">
        <v>155.19999999999999</v>
      </c>
      <c r="DI8" s="7">
        <v>155.80000000000001</v>
      </c>
      <c r="DJ8" s="7">
        <v>153.6</v>
      </c>
      <c r="DK8" s="7">
        <v>160.4</v>
      </c>
      <c r="DL8" s="7">
        <v>167.3</v>
      </c>
      <c r="DM8" s="7">
        <v>168.6</v>
      </c>
      <c r="DN8" s="7">
        <v>173.1</v>
      </c>
      <c r="DO8" s="7">
        <v>176.9</v>
      </c>
      <c r="DP8" s="7">
        <v>184.8</v>
      </c>
      <c r="DQ8" s="7">
        <v>171.6</v>
      </c>
      <c r="DR8" s="7">
        <v>150.19999999999999</v>
      </c>
      <c r="DS8" s="7">
        <v>142.9</v>
      </c>
      <c r="DT8" s="7">
        <v>140.9</v>
      </c>
      <c r="DU8" s="7">
        <v>140.9</v>
      </c>
      <c r="DV8" s="7">
        <v>142.80000000000001</v>
      </c>
      <c r="DW8" s="7">
        <v>148.69999999999999</v>
      </c>
    </row>
    <row r="9" spans="1:127" x14ac:dyDescent="0.25">
      <c r="A9" s="4" t="s">
        <v>0</v>
      </c>
      <c r="B9" s="5" t="s">
        <v>8</v>
      </c>
      <c r="C9" s="6" t="str">
        <f>VLOOKUP(B9,[1]!categories[#Data],2,0)</f>
        <v>Food</v>
      </c>
      <c r="D9" s="7">
        <v>106.1</v>
      </c>
      <c r="E9" s="7">
        <v>105.9</v>
      </c>
      <c r="F9" s="7">
        <v>105.7</v>
      </c>
      <c r="G9" s="7">
        <v>105.7</v>
      </c>
      <c r="H9" s="7">
        <v>106.1</v>
      </c>
      <c r="I9" s="7">
        <v>106.8</v>
      </c>
      <c r="J9" s="7">
        <v>107.1</v>
      </c>
      <c r="K9" s="7">
        <v>107.4</v>
      </c>
      <c r="L9" s="7">
        <v>108.1</v>
      </c>
      <c r="M9" s="7">
        <v>108.3</v>
      </c>
      <c r="N9" s="7">
        <v>109.1</v>
      </c>
      <c r="O9" s="7">
        <v>109.5</v>
      </c>
      <c r="P9" s="7">
        <v>109.6</v>
      </c>
      <c r="Q9" s="7">
        <v>109.8</v>
      </c>
      <c r="R9" s="7">
        <v>110.2</v>
      </c>
      <c r="S9" s="7">
        <v>111</v>
      </c>
      <c r="T9" s="7">
        <v>111.5</v>
      </c>
      <c r="U9" s="7">
        <v>112.2</v>
      </c>
      <c r="V9" s="7">
        <v>113.2</v>
      </c>
      <c r="W9" s="7">
        <v>114.1</v>
      </c>
      <c r="X9" s="7">
        <v>115</v>
      </c>
      <c r="Y9" s="7">
        <v>115.5</v>
      </c>
      <c r="Z9" s="7">
        <v>116.2</v>
      </c>
      <c r="AA9" s="7">
        <v>116.3</v>
      </c>
      <c r="AB9" s="7">
        <v>117.2</v>
      </c>
      <c r="AC9" s="7">
        <v>118.8</v>
      </c>
      <c r="AD9" s="7">
        <v>119.9</v>
      </c>
      <c r="AE9" s="7">
        <v>121.5</v>
      </c>
      <c r="AF9" s="7">
        <v>124.3</v>
      </c>
      <c r="AG9" s="7">
        <v>131.9</v>
      </c>
      <c r="AH9" s="7">
        <v>133.80000000000001</v>
      </c>
      <c r="AI9" s="7">
        <v>137.9</v>
      </c>
      <c r="AJ9" s="7">
        <v>142.1</v>
      </c>
      <c r="AK9" s="7">
        <v>154.19999999999999</v>
      </c>
      <c r="AL9" s="7">
        <v>160.80000000000001</v>
      </c>
      <c r="AM9" s="7">
        <v>162.1</v>
      </c>
      <c r="AN9" s="7">
        <v>163.80000000000001</v>
      </c>
      <c r="AO9" s="7">
        <v>162.80000000000001</v>
      </c>
      <c r="AP9" s="7">
        <v>161.19999999999999</v>
      </c>
      <c r="AQ9" s="7">
        <v>162.69999999999999</v>
      </c>
      <c r="AR9" s="7">
        <v>166</v>
      </c>
      <c r="AS9" s="7">
        <v>169.2</v>
      </c>
      <c r="AT9" s="7">
        <v>171.8</v>
      </c>
      <c r="AU9" s="7">
        <v>172.2</v>
      </c>
      <c r="AV9" s="7">
        <v>170.4</v>
      </c>
      <c r="AW9" s="7">
        <v>170.2</v>
      </c>
      <c r="AX9" s="7">
        <v>170</v>
      </c>
      <c r="AY9" s="7">
        <v>167.9</v>
      </c>
      <c r="AZ9" s="7">
        <v>161.69999999999999</v>
      </c>
      <c r="BA9" s="7">
        <v>156.9</v>
      </c>
      <c r="BB9" s="7">
        <v>148</v>
      </c>
      <c r="BC9" s="7">
        <v>144.5</v>
      </c>
      <c r="BD9" s="7">
        <v>141.80000000000001</v>
      </c>
      <c r="BE9" s="7">
        <v>140.19999999999999</v>
      </c>
      <c r="BF9" s="7">
        <v>138.1</v>
      </c>
      <c r="BG9" s="7">
        <v>137.4</v>
      </c>
      <c r="BH9" s="7">
        <v>137.1</v>
      </c>
      <c r="BI9" s="7">
        <v>136.4</v>
      </c>
      <c r="BJ9" s="7">
        <v>135.80000000000001</v>
      </c>
      <c r="BK9" s="7">
        <v>133.80000000000001</v>
      </c>
      <c r="BL9" s="7">
        <v>131.80000000000001</v>
      </c>
      <c r="BM9" s="7">
        <v>130.19999999999999</v>
      </c>
      <c r="BN9" s="7">
        <v>129.30000000000001</v>
      </c>
      <c r="BO9" s="7">
        <v>128.4</v>
      </c>
      <c r="BP9" s="7">
        <v>127.2</v>
      </c>
      <c r="BQ9" s="7">
        <v>126</v>
      </c>
      <c r="BR9" s="7">
        <v>126.4</v>
      </c>
      <c r="BS9" s="7">
        <v>126.8</v>
      </c>
      <c r="BT9" s="7">
        <v>125.4</v>
      </c>
      <c r="BU9" s="7">
        <v>121.4</v>
      </c>
      <c r="BV9" s="7">
        <v>121</v>
      </c>
      <c r="BW9" s="7">
        <v>120.9</v>
      </c>
      <c r="BX9" s="7">
        <v>121.3</v>
      </c>
      <c r="BY9" s="7">
        <v>121.5</v>
      </c>
      <c r="BZ9" s="7">
        <v>122.3</v>
      </c>
      <c r="CA9" s="7">
        <v>125.1</v>
      </c>
      <c r="CB9" s="7">
        <v>128.69999999999999</v>
      </c>
      <c r="CC9" s="7">
        <v>130.6</v>
      </c>
      <c r="CD9" s="7">
        <v>131.5</v>
      </c>
      <c r="CE9" s="7">
        <v>132.19999999999999</v>
      </c>
      <c r="CF9" s="7">
        <v>133.1</v>
      </c>
      <c r="CG9" s="7">
        <v>136.19999999999999</v>
      </c>
      <c r="CH9" s="7">
        <v>138.80000000000001</v>
      </c>
      <c r="CI9" s="7">
        <v>141.1</v>
      </c>
      <c r="CJ9" s="7">
        <v>141.80000000000001</v>
      </c>
      <c r="CK9" s="7">
        <v>141.80000000000001</v>
      </c>
      <c r="CL9" s="7">
        <v>150.19999999999999</v>
      </c>
      <c r="CM9" s="7">
        <v>148.15</v>
      </c>
      <c r="CN9" s="7">
        <v>150.30000000000001</v>
      </c>
      <c r="CO9" s="7">
        <v>150.30000000000001</v>
      </c>
      <c r="CP9" s="7">
        <v>149.9</v>
      </c>
      <c r="CQ9" s="7">
        <v>149.30000000000001</v>
      </c>
      <c r="CR9" s="7">
        <v>150.30000000000001</v>
      </c>
      <c r="CS9" s="7">
        <v>155.9</v>
      </c>
      <c r="CT9" s="7">
        <v>159.5</v>
      </c>
      <c r="CU9" s="7">
        <v>159.5</v>
      </c>
      <c r="CV9" s="7">
        <v>158.30000000000001</v>
      </c>
      <c r="CW9" s="7">
        <v>159.19999999999999</v>
      </c>
      <c r="CX9" s="7">
        <v>161.1</v>
      </c>
      <c r="CY9" s="7">
        <v>165.1</v>
      </c>
      <c r="CZ9" s="7">
        <v>165.5</v>
      </c>
      <c r="DA9" s="7">
        <v>163.6</v>
      </c>
      <c r="DB9" s="7">
        <v>162.80000000000001</v>
      </c>
      <c r="DC9" s="7">
        <v>163.9</v>
      </c>
      <c r="DD9" s="7">
        <v>165.2</v>
      </c>
      <c r="DE9" s="7">
        <v>165.4</v>
      </c>
      <c r="DF9" s="7">
        <v>164.5</v>
      </c>
      <c r="DG9" s="7">
        <v>164</v>
      </c>
      <c r="DH9" s="7">
        <v>163.9</v>
      </c>
      <c r="DI9" s="7">
        <v>164.2</v>
      </c>
      <c r="DJ9" s="7">
        <v>165.1</v>
      </c>
      <c r="DK9" s="7">
        <v>165</v>
      </c>
      <c r="DL9" s="7">
        <v>164.6</v>
      </c>
      <c r="DM9" s="7">
        <v>164.4</v>
      </c>
      <c r="DN9" s="7">
        <v>167.1</v>
      </c>
      <c r="DO9" s="7">
        <v>169</v>
      </c>
      <c r="DP9" s="7">
        <v>169.7</v>
      </c>
      <c r="DQ9" s="7">
        <v>170.2</v>
      </c>
      <c r="DR9" s="7">
        <v>170.5</v>
      </c>
      <c r="DS9" s="7">
        <v>170.7</v>
      </c>
      <c r="DT9" s="7">
        <v>170.4</v>
      </c>
      <c r="DU9" s="7">
        <v>170.5</v>
      </c>
      <c r="DV9" s="7">
        <v>172.8</v>
      </c>
      <c r="DW9" s="7">
        <v>174.9</v>
      </c>
    </row>
    <row r="10" spans="1:127" x14ac:dyDescent="0.25">
      <c r="A10" s="4" t="s">
        <v>0</v>
      </c>
      <c r="B10" s="5" t="s">
        <v>9</v>
      </c>
      <c r="C10" s="6" t="str">
        <f>VLOOKUP(B10,[1]!categories[#Data],2,0)</f>
        <v>Food</v>
      </c>
      <c r="D10" s="7">
        <v>106.8</v>
      </c>
      <c r="E10" s="7">
        <v>105.7</v>
      </c>
      <c r="F10" s="7">
        <v>105</v>
      </c>
      <c r="G10" s="7">
        <v>104.2</v>
      </c>
      <c r="H10" s="7">
        <v>103.7</v>
      </c>
      <c r="I10" s="7">
        <v>104.1</v>
      </c>
      <c r="J10" s="7">
        <v>104.3</v>
      </c>
      <c r="K10" s="7">
        <v>104.1</v>
      </c>
      <c r="L10" s="7">
        <v>104.2</v>
      </c>
      <c r="M10" s="7">
        <v>103.9</v>
      </c>
      <c r="N10" s="7">
        <v>103.6</v>
      </c>
      <c r="O10" s="7">
        <v>102.9</v>
      </c>
      <c r="P10" s="7">
        <v>101.8</v>
      </c>
      <c r="Q10" s="7">
        <v>101.1</v>
      </c>
      <c r="R10" s="7">
        <v>101.2</v>
      </c>
      <c r="S10" s="7">
        <v>102.6</v>
      </c>
      <c r="T10" s="7">
        <v>103.5</v>
      </c>
      <c r="U10" s="7">
        <v>103.6</v>
      </c>
      <c r="V10" s="7">
        <v>104.8</v>
      </c>
      <c r="W10" s="7">
        <v>105.1</v>
      </c>
      <c r="X10" s="7">
        <v>104.7</v>
      </c>
      <c r="Y10" s="7">
        <v>104</v>
      </c>
      <c r="Z10" s="7">
        <v>103.3</v>
      </c>
      <c r="AA10" s="7">
        <v>102</v>
      </c>
      <c r="AB10" s="7">
        <v>100.5</v>
      </c>
      <c r="AC10" s="7">
        <v>100</v>
      </c>
      <c r="AD10" s="7">
        <v>98.9</v>
      </c>
      <c r="AE10" s="7">
        <v>97.8</v>
      </c>
      <c r="AF10" s="7">
        <v>97.6</v>
      </c>
      <c r="AG10" s="7">
        <v>96.3</v>
      </c>
      <c r="AH10" s="7">
        <v>94.1</v>
      </c>
      <c r="AI10" s="7">
        <v>93.1</v>
      </c>
      <c r="AJ10" s="7">
        <v>92.5</v>
      </c>
      <c r="AK10" s="7">
        <v>93.7</v>
      </c>
      <c r="AL10" s="7">
        <v>94.5</v>
      </c>
      <c r="AM10" s="7">
        <v>95.4</v>
      </c>
      <c r="AN10" s="7">
        <v>97.7</v>
      </c>
      <c r="AO10" s="7">
        <v>98.7</v>
      </c>
      <c r="AP10" s="7">
        <v>100.4</v>
      </c>
      <c r="AQ10" s="7">
        <v>105</v>
      </c>
      <c r="AR10" s="7">
        <v>107.5</v>
      </c>
      <c r="AS10" s="7">
        <v>108.8</v>
      </c>
      <c r="AT10" s="7">
        <v>110.3</v>
      </c>
      <c r="AU10" s="7">
        <v>112.1</v>
      </c>
      <c r="AV10" s="7">
        <v>113.1</v>
      </c>
      <c r="AW10" s="7">
        <v>113.4</v>
      </c>
      <c r="AX10" s="7">
        <v>113.4</v>
      </c>
      <c r="AY10" s="7">
        <v>113.8</v>
      </c>
      <c r="AZ10" s="7">
        <v>114.8</v>
      </c>
      <c r="BA10" s="7">
        <v>116.2</v>
      </c>
      <c r="BB10" s="7">
        <v>116.9</v>
      </c>
      <c r="BC10" s="7">
        <v>117.4</v>
      </c>
      <c r="BD10" s="7">
        <v>118.6</v>
      </c>
      <c r="BE10" s="7">
        <v>118.9</v>
      </c>
      <c r="BF10" s="7">
        <v>120</v>
      </c>
      <c r="BG10" s="7">
        <v>120.8</v>
      </c>
      <c r="BH10" s="7">
        <v>121</v>
      </c>
      <c r="BI10" s="7">
        <v>121.4</v>
      </c>
      <c r="BJ10" s="7">
        <v>122.5</v>
      </c>
      <c r="BK10" s="7">
        <v>121.9</v>
      </c>
      <c r="BL10" s="7">
        <v>119.5</v>
      </c>
      <c r="BM10" s="7">
        <v>117.9</v>
      </c>
      <c r="BN10" s="7">
        <v>117.1</v>
      </c>
      <c r="BO10" s="7">
        <v>115.2</v>
      </c>
      <c r="BP10" s="7">
        <v>111.8</v>
      </c>
      <c r="BQ10" s="7">
        <v>112.4</v>
      </c>
      <c r="BR10" s="7">
        <v>114.3</v>
      </c>
      <c r="BS10" s="7">
        <v>115.4</v>
      </c>
      <c r="BT10" s="7">
        <v>114.4</v>
      </c>
      <c r="BU10" s="7">
        <v>112.3</v>
      </c>
      <c r="BV10" s="7">
        <v>111.6</v>
      </c>
      <c r="BW10" s="7">
        <v>109.9</v>
      </c>
      <c r="BX10" s="7">
        <v>108.4</v>
      </c>
      <c r="BY10" s="7">
        <v>108.3</v>
      </c>
      <c r="BZ10" s="7">
        <v>108.3</v>
      </c>
      <c r="CA10" s="7">
        <v>109.3</v>
      </c>
      <c r="CB10" s="7">
        <v>110.6</v>
      </c>
      <c r="CC10" s="7">
        <v>110.8</v>
      </c>
      <c r="CD10" s="7">
        <v>111.7</v>
      </c>
      <c r="CE10" s="7">
        <v>112.8</v>
      </c>
      <c r="CF10" s="7">
        <v>113.6</v>
      </c>
      <c r="CG10" s="7">
        <v>113.8</v>
      </c>
      <c r="CH10" s="7">
        <v>113.6</v>
      </c>
      <c r="CI10" s="7">
        <v>113.8</v>
      </c>
      <c r="CJ10" s="7">
        <v>113.1</v>
      </c>
      <c r="CK10" s="7">
        <v>112.6</v>
      </c>
      <c r="CL10" s="7">
        <v>119.8</v>
      </c>
      <c r="CM10" s="7">
        <v>114.69999999999999</v>
      </c>
      <c r="CN10" s="7">
        <v>113.2</v>
      </c>
      <c r="CO10" s="7">
        <v>113.2</v>
      </c>
      <c r="CP10" s="7">
        <v>114.2</v>
      </c>
      <c r="CQ10" s="7">
        <v>115.1</v>
      </c>
      <c r="CR10" s="7">
        <v>115.3</v>
      </c>
      <c r="CS10" s="7">
        <v>114.9</v>
      </c>
      <c r="CT10" s="7">
        <v>114.4</v>
      </c>
      <c r="CU10" s="7">
        <v>113.8</v>
      </c>
      <c r="CV10" s="7">
        <v>111.8</v>
      </c>
      <c r="CW10" s="7">
        <v>111.7</v>
      </c>
      <c r="CX10" s="7">
        <v>112.2</v>
      </c>
      <c r="CY10" s="7">
        <v>114.3</v>
      </c>
      <c r="CZ10" s="7">
        <v>114.6</v>
      </c>
      <c r="DA10" s="7">
        <v>113.9</v>
      </c>
      <c r="DB10" s="7">
        <v>115.2</v>
      </c>
      <c r="DC10" s="7">
        <v>119.3</v>
      </c>
      <c r="DD10" s="7">
        <v>121.6</v>
      </c>
      <c r="DE10" s="7">
        <v>122.1</v>
      </c>
      <c r="DF10" s="7">
        <v>120.6</v>
      </c>
      <c r="DG10" s="7">
        <v>119.3</v>
      </c>
      <c r="DH10" s="7">
        <v>118.1</v>
      </c>
      <c r="DI10" s="7">
        <v>118.1</v>
      </c>
      <c r="DJ10" s="7">
        <v>118.2</v>
      </c>
      <c r="DK10" s="7">
        <v>118.9</v>
      </c>
      <c r="DL10" s="7">
        <v>119.1</v>
      </c>
      <c r="DM10" s="7">
        <v>119.2</v>
      </c>
      <c r="DN10" s="7">
        <v>120.2</v>
      </c>
      <c r="DO10" s="7">
        <v>120.8</v>
      </c>
      <c r="DP10" s="7">
        <v>121.1</v>
      </c>
      <c r="DQ10" s="7">
        <v>121.5</v>
      </c>
      <c r="DR10" s="7">
        <v>121.2</v>
      </c>
      <c r="DS10" s="7">
        <v>120.3</v>
      </c>
      <c r="DT10" s="7">
        <v>119.1</v>
      </c>
      <c r="DU10" s="7">
        <v>119.1</v>
      </c>
      <c r="DV10" s="7">
        <v>120.4</v>
      </c>
      <c r="DW10" s="7">
        <v>121.9</v>
      </c>
    </row>
    <row r="11" spans="1:127" x14ac:dyDescent="0.25">
      <c r="A11" s="4" t="s">
        <v>0</v>
      </c>
      <c r="B11" s="5" t="s">
        <v>10</v>
      </c>
      <c r="C11" s="6" t="str">
        <f>VLOOKUP(B11,[1]!categories[#Data],2,0)</f>
        <v>Food</v>
      </c>
      <c r="D11" s="7">
        <v>103.1</v>
      </c>
      <c r="E11" s="7">
        <v>103.1</v>
      </c>
      <c r="F11" s="7">
        <v>103.3</v>
      </c>
      <c r="G11" s="7">
        <v>103.2</v>
      </c>
      <c r="H11" s="7">
        <v>104</v>
      </c>
      <c r="I11" s="7">
        <v>105.4</v>
      </c>
      <c r="J11" s="7">
        <v>106.4</v>
      </c>
      <c r="K11" s="7">
        <v>106.9</v>
      </c>
      <c r="L11" s="7">
        <v>107.9</v>
      </c>
      <c r="M11" s="7">
        <v>108.2</v>
      </c>
      <c r="N11" s="7">
        <v>109</v>
      </c>
      <c r="O11" s="7">
        <v>109.8</v>
      </c>
      <c r="P11" s="7">
        <v>110.2</v>
      </c>
      <c r="Q11" s="7">
        <v>110.4</v>
      </c>
      <c r="R11" s="7">
        <v>110.7</v>
      </c>
      <c r="S11" s="7">
        <v>111.2</v>
      </c>
      <c r="T11" s="7">
        <v>111.6</v>
      </c>
      <c r="U11" s="7">
        <v>112.3</v>
      </c>
      <c r="V11" s="7">
        <v>113.3</v>
      </c>
      <c r="W11" s="7">
        <v>114.6</v>
      </c>
      <c r="X11" s="7">
        <v>114.9</v>
      </c>
      <c r="Y11" s="7">
        <v>115.3</v>
      </c>
      <c r="Z11" s="7">
        <v>115.8</v>
      </c>
      <c r="AA11" s="7">
        <v>116</v>
      </c>
      <c r="AB11" s="7">
        <v>117.2</v>
      </c>
      <c r="AC11" s="7">
        <v>118.6</v>
      </c>
      <c r="AD11" s="7">
        <v>119.4</v>
      </c>
      <c r="AE11" s="7">
        <v>119.8</v>
      </c>
      <c r="AF11" s="7">
        <v>120.7</v>
      </c>
      <c r="AG11" s="7">
        <v>123</v>
      </c>
      <c r="AH11" s="7">
        <v>123.4</v>
      </c>
      <c r="AI11" s="7">
        <v>123.9</v>
      </c>
      <c r="AJ11" s="7">
        <v>125.4</v>
      </c>
      <c r="AK11" s="7">
        <v>126.6</v>
      </c>
      <c r="AL11" s="7">
        <v>128.30000000000001</v>
      </c>
      <c r="AM11" s="7">
        <v>128.9</v>
      </c>
      <c r="AN11" s="7">
        <v>129.6</v>
      </c>
      <c r="AO11" s="7">
        <v>130.6</v>
      </c>
      <c r="AP11" s="7">
        <v>130.80000000000001</v>
      </c>
      <c r="AQ11" s="7">
        <v>131.4</v>
      </c>
      <c r="AR11" s="7">
        <v>132.19999999999999</v>
      </c>
      <c r="AS11" s="7">
        <v>133.1</v>
      </c>
      <c r="AT11" s="7">
        <v>134.30000000000001</v>
      </c>
      <c r="AU11" s="7">
        <v>134.9</v>
      </c>
      <c r="AV11" s="7">
        <v>135.80000000000001</v>
      </c>
      <c r="AW11" s="7">
        <v>136.30000000000001</v>
      </c>
      <c r="AX11" s="7">
        <v>136.80000000000001</v>
      </c>
      <c r="AY11" s="7">
        <v>137.5</v>
      </c>
      <c r="AZ11" s="7">
        <v>136.9</v>
      </c>
      <c r="BA11" s="7">
        <v>136</v>
      </c>
      <c r="BB11" s="7">
        <v>135.6</v>
      </c>
      <c r="BC11" s="7">
        <v>134.1</v>
      </c>
      <c r="BD11" s="7">
        <v>134</v>
      </c>
      <c r="BE11" s="7">
        <v>133.5</v>
      </c>
      <c r="BF11" s="7">
        <v>133.9</v>
      </c>
      <c r="BG11" s="7">
        <v>134.69999999999999</v>
      </c>
      <c r="BH11" s="7">
        <v>134.69999999999999</v>
      </c>
      <c r="BI11" s="7">
        <v>135.6</v>
      </c>
      <c r="BJ11" s="7">
        <v>136</v>
      </c>
      <c r="BK11" s="7">
        <v>135.80000000000001</v>
      </c>
      <c r="BL11" s="7">
        <v>136</v>
      </c>
      <c r="BM11" s="7">
        <v>135.6</v>
      </c>
      <c r="BN11" s="7">
        <v>136.30000000000001</v>
      </c>
      <c r="BO11" s="7">
        <v>137.19999999999999</v>
      </c>
      <c r="BP11" s="7">
        <v>137.4</v>
      </c>
      <c r="BQ11" s="7">
        <v>137.6</v>
      </c>
      <c r="BR11" s="7">
        <v>138.19999999999999</v>
      </c>
      <c r="BS11" s="7">
        <v>138.6</v>
      </c>
      <c r="BT11" s="7">
        <v>138.69999999999999</v>
      </c>
      <c r="BU11" s="7">
        <v>139.5</v>
      </c>
      <c r="BV11" s="7">
        <v>140.6</v>
      </c>
      <c r="BW11" s="7">
        <v>140.19999999999999</v>
      </c>
      <c r="BX11" s="7">
        <v>138.9</v>
      </c>
      <c r="BY11" s="7">
        <v>139.19999999999999</v>
      </c>
      <c r="BZ11" s="7">
        <v>138.9</v>
      </c>
      <c r="CA11" s="7">
        <v>139.30000000000001</v>
      </c>
      <c r="CB11" s="7">
        <v>140.4</v>
      </c>
      <c r="CC11" s="7">
        <v>141.69999999999999</v>
      </c>
      <c r="CD11" s="7">
        <v>142.69999999999999</v>
      </c>
      <c r="CE11" s="7">
        <v>144.19999999999999</v>
      </c>
      <c r="CF11" s="7">
        <v>145.5</v>
      </c>
      <c r="CG11" s="7">
        <v>147.30000000000001</v>
      </c>
      <c r="CH11" s="7">
        <v>149.1</v>
      </c>
      <c r="CI11" s="7">
        <v>151.6</v>
      </c>
      <c r="CJ11" s="7">
        <v>152.80000000000001</v>
      </c>
      <c r="CK11" s="7">
        <v>154</v>
      </c>
      <c r="CL11" s="7">
        <v>158.69999999999999</v>
      </c>
      <c r="CM11" s="7">
        <v>158.07499999999999</v>
      </c>
      <c r="CN11" s="7">
        <v>159.80000000000001</v>
      </c>
      <c r="CO11" s="7">
        <v>159.80000000000001</v>
      </c>
      <c r="CP11" s="7">
        <v>160</v>
      </c>
      <c r="CQ11" s="7">
        <v>160</v>
      </c>
      <c r="CR11" s="7">
        <v>160.9</v>
      </c>
      <c r="CS11" s="7">
        <v>162</v>
      </c>
      <c r="CT11" s="7">
        <v>163.5</v>
      </c>
      <c r="CU11" s="7">
        <v>164.5</v>
      </c>
      <c r="CV11" s="7">
        <v>165</v>
      </c>
      <c r="CW11" s="7">
        <v>164</v>
      </c>
      <c r="CX11" s="7">
        <v>164.4</v>
      </c>
      <c r="CY11" s="7">
        <v>169.7</v>
      </c>
      <c r="CZ11" s="7">
        <v>170</v>
      </c>
      <c r="DA11" s="7">
        <v>169.7</v>
      </c>
      <c r="DB11" s="7">
        <v>169.8</v>
      </c>
      <c r="DC11" s="7">
        <v>170.1</v>
      </c>
      <c r="DD11" s="7">
        <v>170.6</v>
      </c>
      <c r="DE11" s="7">
        <v>170.8</v>
      </c>
      <c r="DF11" s="7">
        <v>171.7</v>
      </c>
      <c r="DG11" s="7">
        <v>173.3</v>
      </c>
      <c r="DH11" s="7">
        <v>175.4</v>
      </c>
      <c r="DI11" s="7">
        <v>178.7</v>
      </c>
      <c r="DJ11" s="7">
        <v>182.9</v>
      </c>
      <c r="DK11" s="7">
        <v>186.6</v>
      </c>
      <c r="DL11" s="7">
        <v>188.9</v>
      </c>
      <c r="DM11" s="7">
        <v>191.8</v>
      </c>
      <c r="DN11" s="7">
        <v>195.6</v>
      </c>
      <c r="DO11" s="7">
        <v>199.1</v>
      </c>
      <c r="DP11" s="7">
        <v>201.6</v>
      </c>
      <c r="DQ11" s="7">
        <v>204.8</v>
      </c>
      <c r="DR11" s="7">
        <v>207.5</v>
      </c>
      <c r="DS11" s="7">
        <v>210.5</v>
      </c>
      <c r="DT11" s="7">
        <v>212.1</v>
      </c>
      <c r="DU11" s="7">
        <v>212.1</v>
      </c>
      <c r="DV11" s="7">
        <v>215.5</v>
      </c>
      <c r="DW11" s="7">
        <v>221</v>
      </c>
    </row>
    <row r="12" spans="1:127" x14ac:dyDescent="0.25">
      <c r="A12" s="4" t="s">
        <v>0</v>
      </c>
      <c r="B12" s="5" t="s">
        <v>11</v>
      </c>
      <c r="C12" s="6" t="str">
        <f>VLOOKUP(B12,[1]!categories[#Data],2,0)</f>
        <v>Non-alcoholic beverages</v>
      </c>
      <c r="D12" s="7">
        <v>104.8</v>
      </c>
      <c r="E12" s="7">
        <v>105.1</v>
      </c>
      <c r="F12" s="7">
        <v>105.6</v>
      </c>
      <c r="G12" s="7">
        <v>106.5</v>
      </c>
      <c r="H12" s="7">
        <v>107.4</v>
      </c>
      <c r="I12" s="7">
        <v>108.2</v>
      </c>
      <c r="J12" s="7">
        <v>109.1</v>
      </c>
      <c r="K12" s="7">
        <v>109.7</v>
      </c>
      <c r="L12" s="7">
        <v>110.4</v>
      </c>
      <c r="M12" s="7">
        <v>111.1</v>
      </c>
      <c r="N12" s="7">
        <v>111.8</v>
      </c>
      <c r="O12" s="7">
        <v>112.1</v>
      </c>
      <c r="P12" s="7">
        <v>112.4</v>
      </c>
      <c r="Q12" s="7">
        <v>112.9</v>
      </c>
      <c r="R12" s="7">
        <v>113</v>
      </c>
      <c r="S12" s="7">
        <v>113.5</v>
      </c>
      <c r="T12" s="7">
        <v>114.2</v>
      </c>
      <c r="U12" s="7">
        <v>114.9</v>
      </c>
      <c r="V12" s="7">
        <v>115.6</v>
      </c>
      <c r="W12" s="7">
        <v>115.8</v>
      </c>
      <c r="X12" s="7">
        <v>116.5</v>
      </c>
      <c r="Y12" s="7">
        <v>116.8</v>
      </c>
      <c r="Z12" s="7">
        <v>116.8</v>
      </c>
      <c r="AA12" s="7">
        <v>117.3</v>
      </c>
      <c r="AB12" s="7">
        <v>117.9</v>
      </c>
      <c r="AC12" s="7">
        <v>118.8</v>
      </c>
      <c r="AD12" s="7">
        <v>118.9</v>
      </c>
      <c r="AE12" s="7">
        <v>119.4</v>
      </c>
      <c r="AF12" s="7">
        <v>120.2</v>
      </c>
      <c r="AG12" s="7">
        <v>121.1</v>
      </c>
      <c r="AH12" s="7">
        <v>121</v>
      </c>
      <c r="AI12" s="7">
        <v>121.5</v>
      </c>
      <c r="AJ12" s="7">
        <v>121.9</v>
      </c>
      <c r="AK12" s="7">
        <v>122.3</v>
      </c>
      <c r="AL12" s="7">
        <v>123.1</v>
      </c>
      <c r="AM12" s="7">
        <v>123.3</v>
      </c>
      <c r="AN12" s="7">
        <v>124.3</v>
      </c>
      <c r="AO12" s="7">
        <v>124.8</v>
      </c>
      <c r="AP12" s="7">
        <v>124.9</v>
      </c>
      <c r="AQ12" s="7">
        <v>125.4</v>
      </c>
      <c r="AR12" s="7">
        <v>126.1</v>
      </c>
      <c r="AS12" s="7">
        <v>126.4</v>
      </c>
      <c r="AT12" s="7">
        <v>127.3</v>
      </c>
      <c r="AU12" s="7">
        <v>128.1</v>
      </c>
      <c r="AV12" s="7">
        <v>128.80000000000001</v>
      </c>
      <c r="AW12" s="7">
        <v>128.69999999999999</v>
      </c>
      <c r="AX12" s="7">
        <v>128.69999999999999</v>
      </c>
      <c r="AY12" s="7">
        <v>129.1</v>
      </c>
      <c r="AZ12" s="7">
        <v>129</v>
      </c>
      <c r="BA12" s="7">
        <v>129.4</v>
      </c>
      <c r="BB12" s="7">
        <v>129.80000000000001</v>
      </c>
      <c r="BC12" s="7">
        <v>130</v>
      </c>
      <c r="BD12" s="7">
        <v>130.30000000000001</v>
      </c>
      <c r="BE12" s="7">
        <v>130.4</v>
      </c>
      <c r="BF12" s="7">
        <v>131.4</v>
      </c>
      <c r="BG12" s="7">
        <v>131.6</v>
      </c>
      <c r="BH12" s="7">
        <v>131.69999999999999</v>
      </c>
      <c r="BI12" s="7">
        <v>131.30000000000001</v>
      </c>
      <c r="BJ12" s="7">
        <v>131.9</v>
      </c>
      <c r="BK12" s="7">
        <v>131.1</v>
      </c>
      <c r="BL12" s="7">
        <v>131.19999999999999</v>
      </c>
      <c r="BM12" s="7">
        <v>130.5</v>
      </c>
      <c r="BN12" s="7">
        <v>131.19999999999999</v>
      </c>
      <c r="BO12" s="7">
        <v>131.9</v>
      </c>
      <c r="BP12" s="7">
        <v>132.19999999999999</v>
      </c>
      <c r="BQ12" s="7">
        <v>132.80000000000001</v>
      </c>
      <c r="BR12" s="7">
        <v>132.80000000000001</v>
      </c>
      <c r="BS12" s="7">
        <v>133.80000000000001</v>
      </c>
      <c r="BT12" s="7">
        <v>133.1</v>
      </c>
      <c r="BU12" s="7">
        <v>134.6</v>
      </c>
      <c r="BV12" s="7">
        <v>137.5</v>
      </c>
      <c r="BW12" s="7">
        <v>137.80000000000001</v>
      </c>
      <c r="BX12" s="7">
        <v>137</v>
      </c>
      <c r="BY12" s="7">
        <v>137.4</v>
      </c>
      <c r="BZ12" s="7">
        <v>137.4</v>
      </c>
      <c r="CA12" s="7">
        <v>137.69999999999999</v>
      </c>
      <c r="CB12" s="7">
        <v>138</v>
      </c>
      <c r="CC12" s="7">
        <v>138.5</v>
      </c>
      <c r="CD12" s="7">
        <v>138.5</v>
      </c>
      <c r="CE12" s="7">
        <v>138.5</v>
      </c>
      <c r="CF12" s="7">
        <v>138.6</v>
      </c>
      <c r="CG12" s="7">
        <v>138.69999999999999</v>
      </c>
      <c r="CH12" s="7">
        <v>139.30000000000001</v>
      </c>
      <c r="CI12" s="7">
        <v>139.69999999999999</v>
      </c>
      <c r="CJ12" s="7">
        <v>140.1</v>
      </c>
      <c r="CK12" s="7">
        <v>140.1</v>
      </c>
      <c r="CL12" s="7">
        <v>139.19999999999999</v>
      </c>
      <c r="CM12" s="7">
        <v>140.875</v>
      </c>
      <c r="CN12" s="7">
        <v>142.1</v>
      </c>
      <c r="CO12" s="7">
        <v>142.1</v>
      </c>
      <c r="CP12" s="7">
        <v>143.5</v>
      </c>
      <c r="CQ12" s="7">
        <v>145.4</v>
      </c>
      <c r="CR12" s="7">
        <v>147.4</v>
      </c>
      <c r="CS12" s="7">
        <v>150</v>
      </c>
      <c r="CT12" s="7">
        <v>153.4</v>
      </c>
      <c r="CU12" s="7">
        <v>156.1</v>
      </c>
      <c r="CV12" s="7">
        <v>160</v>
      </c>
      <c r="CW12" s="7">
        <v>160.6</v>
      </c>
      <c r="CX12" s="7">
        <v>161.9</v>
      </c>
      <c r="CY12" s="7">
        <v>164.6</v>
      </c>
      <c r="CZ12" s="7">
        <v>165.5</v>
      </c>
      <c r="DA12" s="7">
        <v>166.2</v>
      </c>
      <c r="DB12" s="7">
        <v>167.6</v>
      </c>
      <c r="DC12" s="7">
        <v>168.3</v>
      </c>
      <c r="DD12" s="7">
        <v>168.8</v>
      </c>
      <c r="DE12" s="7">
        <v>169.1</v>
      </c>
      <c r="DF12" s="7">
        <v>169.7</v>
      </c>
      <c r="DG12" s="7">
        <v>169.8</v>
      </c>
      <c r="DH12" s="7">
        <v>170.5</v>
      </c>
      <c r="DI12" s="7">
        <v>171.2</v>
      </c>
      <c r="DJ12" s="7">
        <v>172.4</v>
      </c>
      <c r="DK12" s="7">
        <v>173.2</v>
      </c>
      <c r="DL12" s="7">
        <v>174.2</v>
      </c>
      <c r="DM12" s="7">
        <v>174.5</v>
      </c>
      <c r="DN12" s="7">
        <v>174.8</v>
      </c>
      <c r="DO12" s="7">
        <v>175.4</v>
      </c>
      <c r="DP12" s="7">
        <v>175.8</v>
      </c>
      <c r="DQ12" s="7">
        <v>176.4</v>
      </c>
      <c r="DR12" s="7">
        <v>176.8</v>
      </c>
      <c r="DS12" s="7">
        <v>176.9</v>
      </c>
      <c r="DT12" s="7">
        <v>177.6</v>
      </c>
      <c r="DU12" s="7">
        <v>177.6</v>
      </c>
      <c r="DV12" s="7">
        <v>178.2</v>
      </c>
      <c r="DW12" s="7">
        <v>178.7</v>
      </c>
    </row>
    <row r="13" spans="1:127" x14ac:dyDescent="0.25">
      <c r="A13" s="4" t="s">
        <v>0</v>
      </c>
      <c r="B13" s="5" t="s">
        <v>12</v>
      </c>
      <c r="C13" s="6" t="str">
        <f>VLOOKUP(B13,[1]!categories[#Data],2,0)</f>
        <v>Food</v>
      </c>
      <c r="D13" s="7">
        <v>106.7</v>
      </c>
      <c r="E13" s="7">
        <v>107.7</v>
      </c>
      <c r="F13" s="7">
        <v>108.2</v>
      </c>
      <c r="G13" s="7">
        <v>108.8</v>
      </c>
      <c r="H13" s="7">
        <v>109.9</v>
      </c>
      <c r="I13" s="7">
        <v>111</v>
      </c>
      <c r="J13" s="7">
        <v>112.1</v>
      </c>
      <c r="K13" s="7">
        <v>112.6</v>
      </c>
      <c r="L13" s="7">
        <v>114</v>
      </c>
      <c r="M13" s="7">
        <v>114.9</v>
      </c>
      <c r="N13" s="7">
        <v>116</v>
      </c>
      <c r="O13" s="7">
        <v>116.8</v>
      </c>
      <c r="P13" s="7">
        <v>117.3</v>
      </c>
      <c r="Q13" s="7">
        <v>117.8</v>
      </c>
      <c r="R13" s="7">
        <v>118.3</v>
      </c>
      <c r="S13" s="7">
        <v>118.7</v>
      </c>
      <c r="T13" s="7">
        <v>119.2</v>
      </c>
      <c r="U13" s="7">
        <v>120.1</v>
      </c>
      <c r="V13" s="7">
        <v>120.9</v>
      </c>
      <c r="W13" s="7">
        <v>121.7</v>
      </c>
      <c r="X13" s="7">
        <v>122.6</v>
      </c>
      <c r="Y13" s="7">
        <v>123.2</v>
      </c>
      <c r="Z13" s="7">
        <v>124.5</v>
      </c>
      <c r="AA13" s="7">
        <v>124.8</v>
      </c>
      <c r="AB13" s="7">
        <v>125.6</v>
      </c>
      <c r="AC13" s="7">
        <v>126.8</v>
      </c>
      <c r="AD13" s="7">
        <v>127.7</v>
      </c>
      <c r="AE13" s="7">
        <v>128.69999999999999</v>
      </c>
      <c r="AF13" s="7">
        <v>129.80000000000001</v>
      </c>
      <c r="AG13" s="7">
        <v>131.19999999999999</v>
      </c>
      <c r="AH13" s="7">
        <v>131.69999999999999</v>
      </c>
      <c r="AI13" s="7">
        <v>132.5</v>
      </c>
      <c r="AJ13" s="7">
        <v>132.69999999999999</v>
      </c>
      <c r="AK13" s="7">
        <v>133.1</v>
      </c>
      <c r="AL13" s="7">
        <v>134.19999999999999</v>
      </c>
      <c r="AM13" s="7">
        <v>135.1</v>
      </c>
      <c r="AN13" s="7">
        <v>135.9</v>
      </c>
      <c r="AO13" s="7">
        <v>136.4</v>
      </c>
      <c r="AP13" s="7">
        <v>137</v>
      </c>
      <c r="AQ13" s="7">
        <v>137.4</v>
      </c>
      <c r="AR13" s="7">
        <v>138.30000000000001</v>
      </c>
      <c r="AS13" s="7">
        <v>139.19999999999999</v>
      </c>
      <c r="AT13" s="7">
        <v>139.9</v>
      </c>
      <c r="AU13" s="7">
        <v>140.69999999999999</v>
      </c>
      <c r="AV13" s="7">
        <v>141.5</v>
      </c>
      <c r="AW13" s="7">
        <v>142.4</v>
      </c>
      <c r="AX13" s="7">
        <v>143.1</v>
      </c>
      <c r="AY13" s="7">
        <v>143.6</v>
      </c>
      <c r="AZ13" s="7">
        <v>143.9</v>
      </c>
      <c r="BA13" s="7">
        <v>144.4</v>
      </c>
      <c r="BB13" s="7">
        <v>145.4</v>
      </c>
      <c r="BC13" s="7">
        <v>145.5</v>
      </c>
      <c r="BD13" s="7">
        <v>145.80000000000001</v>
      </c>
      <c r="BE13" s="7">
        <v>146.5</v>
      </c>
      <c r="BF13" s="7">
        <v>147.69999999999999</v>
      </c>
      <c r="BG13" s="7">
        <v>148.69999999999999</v>
      </c>
      <c r="BH13" s="7">
        <v>149.30000000000001</v>
      </c>
      <c r="BI13" s="7">
        <v>150.30000000000001</v>
      </c>
      <c r="BJ13" s="7">
        <v>151.4</v>
      </c>
      <c r="BK13" s="7">
        <v>151.4</v>
      </c>
      <c r="BL13" s="7">
        <v>151.80000000000001</v>
      </c>
      <c r="BM13" s="7">
        <v>151.69999999999999</v>
      </c>
      <c r="BN13" s="7">
        <v>152.80000000000001</v>
      </c>
      <c r="BO13" s="7">
        <v>153.80000000000001</v>
      </c>
      <c r="BP13" s="7">
        <v>154.30000000000001</v>
      </c>
      <c r="BQ13" s="7">
        <v>154.30000000000001</v>
      </c>
      <c r="BR13" s="7">
        <v>154.80000000000001</v>
      </c>
      <c r="BS13" s="7">
        <v>155.19999999999999</v>
      </c>
      <c r="BT13" s="7">
        <v>155.9</v>
      </c>
      <c r="BU13" s="7">
        <v>155.19999999999999</v>
      </c>
      <c r="BV13" s="7">
        <v>156.1</v>
      </c>
      <c r="BW13" s="7">
        <v>156</v>
      </c>
      <c r="BX13" s="7">
        <v>155.80000000000001</v>
      </c>
      <c r="BY13" s="7">
        <v>156.19999999999999</v>
      </c>
      <c r="BZ13" s="7">
        <v>156.4</v>
      </c>
      <c r="CA13" s="7">
        <v>156.4</v>
      </c>
      <c r="CB13" s="7">
        <v>156.6</v>
      </c>
      <c r="CC13" s="7">
        <v>156.69999999999999</v>
      </c>
      <c r="CD13" s="7">
        <v>156.9</v>
      </c>
      <c r="CE13" s="7">
        <v>157.19999999999999</v>
      </c>
      <c r="CF13" s="7">
        <v>157.4</v>
      </c>
      <c r="CG13" s="7">
        <v>157.69999999999999</v>
      </c>
      <c r="CH13" s="7">
        <v>158.30000000000001</v>
      </c>
      <c r="CI13" s="7">
        <v>158.69999999999999</v>
      </c>
      <c r="CJ13" s="7">
        <v>159.19999999999999</v>
      </c>
      <c r="CK13" s="7">
        <v>160</v>
      </c>
      <c r="CL13" s="7">
        <f>CK13+(CN13-CK13)*(1/3)</f>
        <v>160.6</v>
      </c>
      <c r="CM13" s="7">
        <f>CK13+(CN13-CK13)*(2/3)</f>
        <v>161.20000000000002</v>
      </c>
      <c r="CN13" s="7">
        <v>161.80000000000001</v>
      </c>
      <c r="CO13" s="7">
        <v>161.80000000000001</v>
      </c>
      <c r="CP13" s="7">
        <v>161.5</v>
      </c>
      <c r="CQ13" s="7">
        <v>161.6</v>
      </c>
      <c r="CR13" s="7">
        <v>161.9</v>
      </c>
      <c r="CS13" s="7">
        <v>162.69999999999999</v>
      </c>
      <c r="CT13" s="7">
        <v>163.6</v>
      </c>
      <c r="CU13" s="7">
        <v>164.3</v>
      </c>
      <c r="CV13" s="7">
        <v>165.8</v>
      </c>
      <c r="CW13" s="7">
        <v>166.4</v>
      </c>
      <c r="CX13" s="7">
        <v>166.8</v>
      </c>
      <c r="CY13" s="7">
        <v>169.8</v>
      </c>
      <c r="CZ13" s="7">
        <v>171.7</v>
      </c>
      <c r="DA13" s="7">
        <v>171</v>
      </c>
      <c r="DB13" s="7">
        <v>171.9</v>
      </c>
      <c r="DC13" s="7">
        <v>172.8</v>
      </c>
      <c r="DD13" s="7">
        <v>173.6</v>
      </c>
      <c r="DE13" s="7">
        <v>174.3</v>
      </c>
      <c r="DF13" s="7">
        <v>175.1</v>
      </c>
      <c r="DG13" s="7">
        <v>175.8</v>
      </c>
      <c r="DH13" s="7">
        <v>176.3</v>
      </c>
      <c r="DI13" s="7">
        <v>177.4</v>
      </c>
      <c r="DJ13" s="7">
        <v>178.9</v>
      </c>
      <c r="DK13" s="7">
        <v>180.4</v>
      </c>
      <c r="DL13" s="7">
        <v>181.9</v>
      </c>
      <c r="DM13" s="7">
        <v>183.1</v>
      </c>
      <c r="DN13" s="7">
        <v>184</v>
      </c>
      <c r="DO13" s="7">
        <v>184.8</v>
      </c>
      <c r="DP13" s="7">
        <v>185.6</v>
      </c>
      <c r="DQ13" s="7">
        <v>186.9</v>
      </c>
      <c r="DR13" s="7">
        <v>187.7</v>
      </c>
      <c r="DS13" s="7">
        <v>188.5</v>
      </c>
      <c r="DT13" s="7">
        <v>189.9</v>
      </c>
      <c r="DU13" s="7">
        <v>189.9</v>
      </c>
      <c r="DV13" s="7">
        <v>190.5</v>
      </c>
      <c r="DW13" s="7">
        <v>191.1</v>
      </c>
    </row>
    <row r="14" spans="1:127" x14ac:dyDescent="0.25">
      <c r="A14" s="4" t="s">
        <v>0</v>
      </c>
      <c r="B14" s="5" t="s">
        <v>13</v>
      </c>
      <c r="C14" s="6" t="str">
        <f>VLOOKUP(B14,[1]!categories[#Data],2,0)</f>
        <v>Food</v>
      </c>
      <c r="D14" s="7">
        <v>105.5</v>
      </c>
      <c r="E14" s="7">
        <v>106.3</v>
      </c>
      <c r="F14" s="7">
        <v>106.6</v>
      </c>
      <c r="G14" s="7">
        <v>107.1</v>
      </c>
      <c r="H14" s="7">
        <v>108.1</v>
      </c>
      <c r="I14" s="7">
        <v>110.6</v>
      </c>
      <c r="J14" s="7">
        <v>113.1</v>
      </c>
      <c r="K14" s="7">
        <v>114.9</v>
      </c>
      <c r="L14" s="7">
        <v>117.8</v>
      </c>
      <c r="M14" s="7">
        <v>119.8</v>
      </c>
      <c r="N14" s="7">
        <v>122.5</v>
      </c>
      <c r="O14" s="7">
        <v>118.7</v>
      </c>
      <c r="P14" s="7">
        <v>116</v>
      </c>
      <c r="Q14" s="7">
        <v>115.3</v>
      </c>
      <c r="R14" s="7">
        <v>116.2</v>
      </c>
      <c r="S14" s="7">
        <v>117.2</v>
      </c>
      <c r="T14" s="7">
        <v>118.2</v>
      </c>
      <c r="U14" s="7">
        <v>119.5</v>
      </c>
      <c r="V14" s="7">
        <v>123.3</v>
      </c>
      <c r="W14" s="7">
        <v>125.3</v>
      </c>
      <c r="X14" s="7">
        <v>125.3</v>
      </c>
      <c r="Y14" s="7">
        <v>125.1</v>
      </c>
      <c r="Z14" s="7">
        <v>124.9</v>
      </c>
      <c r="AA14" s="7">
        <v>123.3</v>
      </c>
      <c r="AB14" s="7">
        <v>122.8</v>
      </c>
      <c r="AC14" s="7">
        <v>122.8</v>
      </c>
      <c r="AD14" s="7">
        <v>123.1</v>
      </c>
      <c r="AE14" s="7">
        <v>123.6</v>
      </c>
      <c r="AF14" s="7">
        <v>124.4</v>
      </c>
      <c r="AG14" s="7">
        <v>126.6</v>
      </c>
      <c r="AH14" s="7">
        <v>127.5</v>
      </c>
      <c r="AI14" s="7">
        <v>129.80000000000001</v>
      </c>
      <c r="AJ14" s="7">
        <v>131</v>
      </c>
      <c r="AK14" s="7">
        <v>131.80000000000001</v>
      </c>
      <c r="AL14" s="7">
        <v>132.4</v>
      </c>
      <c r="AM14" s="7">
        <v>131.4</v>
      </c>
      <c r="AN14" s="7">
        <v>131.4</v>
      </c>
      <c r="AO14" s="7">
        <v>130.30000000000001</v>
      </c>
      <c r="AP14" s="7">
        <v>130.4</v>
      </c>
      <c r="AQ14" s="7">
        <v>131.80000000000001</v>
      </c>
      <c r="AR14" s="7">
        <v>133.6</v>
      </c>
      <c r="AS14" s="7">
        <v>136</v>
      </c>
      <c r="AT14" s="7">
        <v>137.6</v>
      </c>
      <c r="AU14" s="7">
        <v>138</v>
      </c>
      <c r="AV14" s="7">
        <v>137.19999999999999</v>
      </c>
      <c r="AW14" s="7">
        <v>137.4</v>
      </c>
      <c r="AX14" s="7">
        <v>136.6</v>
      </c>
      <c r="AY14" s="7">
        <v>134.69999999999999</v>
      </c>
      <c r="AZ14" s="7">
        <v>133.69999999999999</v>
      </c>
      <c r="BA14" s="7">
        <v>133.6</v>
      </c>
      <c r="BB14" s="7">
        <v>133.4</v>
      </c>
      <c r="BC14" s="7">
        <v>133.5</v>
      </c>
      <c r="BD14" s="7">
        <v>133.80000000000001</v>
      </c>
      <c r="BE14" s="7">
        <v>134.9</v>
      </c>
      <c r="BF14" s="7">
        <v>138.5</v>
      </c>
      <c r="BG14" s="7">
        <v>140.6</v>
      </c>
      <c r="BH14" s="7">
        <v>139.6</v>
      </c>
      <c r="BI14" s="7">
        <v>140.4</v>
      </c>
      <c r="BJ14" s="7">
        <v>142.4</v>
      </c>
      <c r="BK14" s="7">
        <v>141.5</v>
      </c>
      <c r="BL14" s="7">
        <v>140.4</v>
      </c>
      <c r="BM14" s="7">
        <v>138.69999999999999</v>
      </c>
      <c r="BN14" s="7">
        <v>138.6</v>
      </c>
      <c r="BO14" s="7">
        <v>138.6</v>
      </c>
      <c r="BP14" s="7">
        <v>139.1</v>
      </c>
      <c r="BQ14" s="7">
        <v>140</v>
      </c>
      <c r="BR14" s="7">
        <v>142</v>
      </c>
      <c r="BS14" s="7">
        <v>142.69999999999999</v>
      </c>
      <c r="BT14" s="7">
        <v>141.30000000000001</v>
      </c>
      <c r="BU14" s="7">
        <v>140.19999999999999</v>
      </c>
      <c r="BV14" s="7">
        <v>140</v>
      </c>
      <c r="BW14" s="7">
        <v>138.5</v>
      </c>
      <c r="BX14" s="7">
        <v>137.4</v>
      </c>
      <c r="BY14" s="7">
        <v>137.19999999999999</v>
      </c>
      <c r="BZ14" s="7">
        <v>137.30000000000001</v>
      </c>
      <c r="CA14" s="7">
        <v>139.19999999999999</v>
      </c>
      <c r="CB14" s="7">
        <v>141</v>
      </c>
      <c r="CC14" s="7">
        <v>143</v>
      </c>
      <c r="CD14" s="7">
        <v>144</v>
      </c>
      <c r="CE14" s="7">
        <v>145.5</v>
      </c>
      <c r="CF14" s="7">
        <v>148.30000000000001</v>
      </c>
      <c r="CG14" s="7">
        <v>150.9</v>
      </c>
      <c r="CH14" s="7">
        <v>154.30000000000001</v>
      </c>
      <c r="CI14" s="7">
        <v>153</v>
      </c>
      <c r="CJ14" s="7">
        <v>149.80000000000001</v>
      </c>
      <c r="CK14" s="7">
        <v>148.19999999999999</v>
      </c>
      <c r="CL14" s="7">
        <v>150.1</v>
      </c>
      <c r="CM14" s="7">
        <v>150.72499999999999</v>
      </c>
      <c r="CN14" s="7">
        <v>152.30000000000001</v>
      </c>
      <c r="CO14" s="7">
        <v>152.30000000000001</v>
      </c>
      <c r="CP14" s="7">
        <v>155.30000000000001</v>
      </c>
      <c r="CQ14" s="7">
        <v>156.1</v>
      </c>
      <c r="CR14" s="7">
        <v>159.6</v>
      </c>
      <c r="CS14" s="7">
        <v>163.4</v>
      </c>
      <c r="CT14" s="7">
        <v>164.5</v>
      </c>
      <c r="CU14" s="7">
        <v>159.6</v>
      </c>
      <c r="CV14" s="7">
        <v>154.69999999999999</v>
      </c>
      <c r="CW14" s="7">
        <v>154.5</v>
      </c>
      <c r="CX14" s="7">
        <v>155.6</v>
      </c>
      <c r="CY14" s="7">
        <v>158.69999999999999</v>
      </c>
      <c r="CZ14" s="7">
        <v>160.5</v>
      </c>
      <c r="DA14" s="7">
        <v>161.69999999999999</v>
      </c>
      <c r="DB14" s="7">
        <v>161.80000000000001</v>
      </c>
      <c r="DC14" s="7">
        <v>162.1</v>
      </c>
      <c r="DD14" s="7">
        <v>165.5</v>
      </c>
      <c r="DE14" s="7">
        <v>167.5</v>
      </c>
      <c r="DF14" s="7">
        <v>165.8</v>
      </c>
      <c r="DG14" s="7">
        <v>164.1</v>
      </c>
      <c r="DH14" s="7">
        <v>163.9</v>
      </c>
      <c r="DI14" s="7">
        <v>166.6</v>
      </c>
      <c r="DJ14" s="7">
        <v>168.6</v>
      </c>
      <c r="DK14" s="7">
        <v>170.8</v>
      </c>
      <c r="DL14" s="7">
        <v>172.4</v>
      </c>
      <c r="DM14" s="7">
        <v>172.5</v>
      </c>
      <c r="DN14" s="7">
        <v>173.9</v>
      </c>
      <c r="DO14" s="7">
        <v>175.5</v>
      </c>
      <c r="DP14" s="7">
        <v>177.4</v>
      </c>
      <c r="DQ14" s="7">
        <v>176.6</v>
      </c>
      <c r="DR14" s="7">
        <v>174.4</v>
      </c>
      <c r="DS14" s="7">
        <v>175</v>
      </c>
      <c r="DT14" s="7">
        <v>174.8</v>
      </c>
      <c r="DU14" s="7">
        <v>174.8</v>
      </c>
      <c r="DV14" s="7">
        <v>175.5</v>
      </c>
      <c r="DW14" s="7">
        <v>176.8</v>
      </c>
    </row>
    <row r="15" spans="1:127" x14ac:dyDescent="0.25">
      <c r="A15" s="4" t="s">
        <v>0</v>
      </c>
      <c r="B15" s="5" t="s">
        <v>14</v>
      </c>
      <c r="C15" s="6" t="str">
        <f>VLOOKUP(B15,[1]!categories[#Data],2,0)</f>
        <v xml:space="preserve">other Good &amp; Services </v>
      </c>
      <c r="D15" s="7">
        <v>105.1</v>
      </c>
      <c r="E15" s="7">
        <v>105.6</v>
      </c>
      <c r="F15" s="7">
        <v>106.5</v>
      </c>
      <c r="G15" s="7">
        <v>107.1</v>
      </c>
      <c r="H15" s="7">
        <v>108.1</v>
      </c>
      <c r="I15" s="7">
        <v>109</v>
      </c>
      <c r="J15" s="7">
        <v>109.8</v>
      </c>
      <c r="K15" s="7">
        <v>110.7</v>
      </c>
      <c r="L15" s="7">
        <v>111.7</v>
      </c>
      <c r="M15" s="7">
        <v>112.2</v>
      </c>
      <c r="N15" s="7">
        <v>112.8</v>
      </c>
      <c r="O15" s="7">
        <v>113.6</v>
      </c>
      <c r="P15" s="7">
        <v>114</v>
      </c>
      <c r="Q15" s="7">
        <v>114.2</v>
      </c>
      <c r="R15" s="7">
        <v>114.6</v>
      </c>
      <c r="S15" s="7">
        <v>115.4</v>
      </c>
      <c r="T15" s="7">
        <v>116.3</v>
      </c>
      <c r="U15" s="7">
        <v>117.3</v>
      </c>
      <c r="V15" s="7">
        <v>118</v>
      </c>
      <c r="W15" s="7">
        <v>118.8</v>
      </c>
      <c r="X15" s="7">
        <v>119.5</v>
      </c>
      <c r="Y15" s="7">
        <v>120</v>
      </c>
      <c r="Z15" s="7">
        <v>120.8</v>
      </c>
      <c r="AA15" s="7">
        <v>121.7</v>
      </c>
      <c r="AB15" s="7">
        <v>122.7</v>
      </c>
      <c r="AC15" s="7">
        <v>124.2</v>
      </c>
      <c r="AD15" s="7">
        <v>124.7</v>
      </c>
      <c r="AE15" s="7">
        <v>125.7</v>
      </c>
      <c r="AF15" s="7">
        <v>126.7</v>
      </c>
      <c r="AG15" s="7">
        <v>128.19999999999999</v>
      </c>
      <c r="AH15" s="7">
        <v>129.4</v>
      </c>
      <c r="AI15" s="7">
        <v>130.1</v>
      </c>
      <c r="AJ15" s="7">
        <v>131</v>
      </c>
      <c r="AK15" s="7">
        <v>131.5</v>
      </c>
      <c r="AL15" s="7">
        <v>132.19999999999999</v>
      </c>
      <c r="AM15" s="7">
        <v>133.1</v>
      </c>
      <c r="AN15" s="7">
        <v>133.6</v>
      </c>
      <c r="AO15" s="7">
        <v>134.4</v>
      </c>
      <c r="AP15" s="7">
        <v>135</v>
      </c>
      <c r="AQ15" s="7">
        <v>135.5</v>
      </c>
      <c r="AR15" s="7">
        <v>136</v>
      </c>
      <c r="AS15" s="7">
        <v>137.19999999999999</v>
      </c>
      <c r="AT15" s="7">
        <v>138</v>
      </c>
      <c r="AU15" s="7">
        <v>138.9</v>
      </c>
      <c r="AV15" s="7">
        <v>139.9</v>
      </c>
      <c r="AW15" s="7">
        <v>140.9</v>
      </c>
      <c r="AX15" s="7">
        <v>141.19999999999999</v>
      </c>
      <c r="AY15" s="7">
        <v>142.4</v>
      </c>
      <c r="AZ15" s="7">
        <v>143.1</v>
      </c>
      <c r="BA15" s="7">
        <v>143.69999999999999</v>
      </c>
      <c r="BB15" s="7">
        <v>144.19999999999999</v>
      </c>
      <c r="BC15" s="7">
        <v>144.4</v>
      </c>
      <c r="BD15" s="7">
        <v>145.5</v>
      </c>
      <c r="BE15" s="7">
        <v>145.80000000000001</v>
      </c>
      <c r="BF15" s="7">
        <v>147.4</v>
      </c>
      <c r="BG15" s="7">
        <v>149</v>
      </c>
      <c r="BH15" s="7">
        <v>149.80000000000001</v>
      </c>
      <c r="BI15" s="7">
        <v>150.5</v>
      </c>
      <c r="BJ15" s="7">
        <v>152.1</v>
      </c>
      <c r="BK15" s="7">
        <v>153.19999999999999</v>
      </c>
      <c r="BL15" s="7">
        <v>153.6</v>
      </c>
      <c r="BM15" s="7">
        <v>153.30000000000001</v>
      </c>
      <c r="BN15" s="7">
        <v>155.1</v>
      </c>
      <c r="BO15" s="7">
        <v>156.1</v>
      </c>
      <c r="BP15" s="7">
        <v>157</v>
      </c>
      <c r="BQ15" s="7">
        <v>157.30000000000001</v>
      </c>
      <c r="BR15" s="7">
        <v>156.1</v>
      </c>
      <c r="BS15" s="7">
        <v>156.4</v>
      </c>
      <c r="BT15" s="7">
        <v>157.69999999999999</v>
      </c>
      <c r="BU15" s="7">
        <v>159.6</v>
      </c>
      <c r="BV15" s="7">
        <v>161.9</v>
      </c>
      <c r="BW15" s="7">
        <v>162.4</v>
      </c>
      <c r="BX15" s="7">
        <v>162.69999999999999</v>
      </c>
      <c r="BY15" s="7">
        <v>162.80000000000001</v>
      </c>
      <c r="BZ15" s="7">
        <v>162.9</v>
      </c>
      <c r="CA15" s="7">
        <v>163.30000000000001</v>
      </c>
      <c r="CB15" s="7">
        <v>164.2</v>
      </c>
      <c r="CC15" s="7">
        <v>164.5</v>
      </c>
      <c r="CD15" s="7">
        <v>165.1</v>
      </c>
      <c r="CE15" s="7">
        <v>165.7</v>
      </c>
      <c r="CF15" s="7">
        <v>166.3</v>
      </c>
      <c r="CG15" s="7">
        <v>167.2</v>
      </c>
      <c r="CH15" s="7">
        <v>167.8</v>
      </c>
      <c r="CI15" s="7">
        <v>168.6</v>
      </c>
      <c r="CJ15" s="7">
        <v>169.4</v>
      </c>
      <c r="CK15" s="7">
        <v>170.5</v>
      </c>
      <c r="CL15" s="7">
        <f>CK15+(CN15-CK15)*(1/3)</f>
        <v>174.46666666666667</v>
      </c>
      <c r="CM15" s="7">
        <f>CK15+(CN15-CK15)*(2/3)</f>
        <v>178.43333333333334</v>
      </c>
      <c r="CN15" s="7">
        <v>182.4</v>
      </c>
      <c r="CO15" s="7">
        <v>182.4</v>
      </c>
      <c r="CP15" s="7">
        <v>180.9</v>
      </c>
      <c r="CQ15" s="7">
        <v>182.9</v>
      </c>
      <c r="CR15" s="7">
        <v>182.7</v>
      </c>
      <c r="CS15" s="7">
        <v>183.4</v>
      </c>
      <c r="CT15" s="7">
        <v>183.6</v>
      </c>
      <c r="CU15" s="7">
        <v>184.6</v>
      </c>
      <c r="CV15" s="7">
        <v>186.5</v>
      </c>
      <c r="CW15" s="7">
        <v>186.1</v>
      </c>
      <c r="CX15" s="7">
        <v>186.8</v>
      </c>
      <c r="CY15" s="7">
        <v>189.6</v>
      </c>
      <c r="CZ15" s="7">
        <v>189.1</v>
      </c>
      <c r="DA15" s="7">
        <v>189.7</v>
      </c>
      <c r="DB15" s="7">
        <v>190.2</v>
      </c>
      <c r="DC15" s="7">
        <v>190.5</v>
      </c>
      <c r="DD15" s="7">
        <v>191.2</v>
      </c>
      <c r="DE15" s="7">
        <v>191.4</v>
      </c>
      <c r="DF15" s="7">
        <v>190.8</v>
      </c>
      <c r="DG15" s="7">
        <v>190.7</v>
      </c>
      <c r="DH15" s="7">
        <v>191.5</v>
      </c>
      <c r="DI15" s="7">
        <v>192.3</v>
      </c>
      <c r="DJ15" s="7">
        <v>192.8</v>
      </c>
      <c r="DK15" s="7">
        <v>192.9</v>
      </c>
      <c r="DL15" s="7">
        <v>192.9</v>
      </c>
      <c r="DM15" s="7">
        <v>193.2</v>
      </c>
      <c r="DN15" s="7">
        <v>193.7</v>
      </c>
      <c r="DO15" s="7">
        <v>194.5</v>
      </c>
      <c r="DP15" s="7">
        <v>194.9</v>
      </c>
      <c r="DQ15" s="7">
        <v>195.5</v>
      </c>
      <c r="DR15" s="7">
        <v>195.9</v>
      </c>
      <c r="DS15" s="7">
        <v>196.9</v>
      </c>
      <c r="DT15" s="7">
        <v>198.3</v>
      </c>
      <c r="DU15" s="7">
        <v>198.4</v>
      </c>
      <c r="DV15" s="7">
        <v>199.5</v>
      </c>
      <c r="DW15" s="7">
        <v>199.9</v>
      </c>
    </row>
    <row r="16" spans="1:127" x14ac:dyDescent="0.25">
      <c r="A16" s="4" t="s">
        <v>0</v>
      </c>
      <c r="B16" s="5" t="s">
        <v>15</v>
      </c>
      <c r="C16" s="6" t="str">
        <f>VLOOKUP(B16,[1]!categories[#Data],2,0)</f>
        <v>Apparel</v>
      </c>
      <c r="D16" s="7">
        <v>106.5</v>
      </c>
      <c r="E16" s="7">
        <v>107.1</v>
      </c>
      <c r="F16" s="7">
        <v>107.6</v>
      </c>
      <c r="G16" s="7">
        <v>108.1</v>
      </c>
      <c r="H16" s="7">
        <v>108.8</v>
      </c>
      <c r="I16" s="7">
        <v>109.7</v>
      </c>
      <c r="J16" s="7">
        <v>110.5</v>
      </c>
      <c r="K16" s="7">
        <v>111.3</v>
      </c>
      <c r="L16" s="7">
        <v>112.7</v>
      </c>
      <c r="M16" s="7">
        <v>113.6</v>
      </c>
      <c r="N16" s="7">
        <v>114.6</v>
      </c>
      <c r="O16" s="7">
        <v>115.8</v>
      </c>
      <c r="P16" s="7">
        <v>116.5</v>
      </c>
      <c r="Q16" s="7">
        <v>117.1</v>
      </c>
      <c r="R16" s="7">
        <v>117.5</v>
      </c>
      <c r="S16" s="7">
        <v>118.1</v>
      </c>
      <c r="T16" s="7">
        <v>118.7</v>
      </c>
      <c r="U16" s="7">
        <v>119.7</v>
      </c>
      <c r="V16" s="7">
        <v>120.7</v>
      </c>
      <c r="W16" s="7">
        <v>120.9</v>
      </c>
      <c r="X16" s="7">
        <v>121.7</v>
      </c>
      <c r="Y16" s="7">
        <v>122.7</v>
      </c>
      <c r="Z16" s="7">
        <v>123.3</v>
      </c>
      <c r="AA16" s="7">
        <v>123.8</v>
      </c>
      <c r="AB16" s="7">
        <v>124.4</v>
      </c>
      <c r="AC16" s="7">
        <v>125.4</v>
      </c>
      <c r="AD16" s="7">
        <v>126</v>
      </c>
      <c r="AE16" s="7">
        <v>126.4</v>
      </c>
      <c r="AF16" s="7">
        <v>127.3</v>
      </c>
      <c r="AG16" s="7">
        <v>128.4</v>
      </c>
      <c r="AH16" s="7">
        <v>128.80000000000001</v>
      </c>
      <c r="AI16" s="7">
        <v>129.5</v>
      </c>
      <c r="AJ16" s="7">
        <v>130.4</v>
      </c>
      <c r="AK16" s="7">
        <v>131.1</v>
      </c>
      <c r="AL16" s="7">
        <v>132.1</v>
      </c>
      <c r="AM16" s="7">
        <v>132.5</v>
      </c>
      <c r="AN16" s="7">
        <v>133.19999999999999</v>
      </c>
      <c r="AO16" s="7">
        <v>133.9</v>
      </c>
      <c r="AP16" s="7">
        <v>134.4</v>
      </c>
      <c r="AQ16" s="7">
        <v>135</v>
      </c>
      <c r="AR16" s="7">
        <v>135.4</v>
      </c>
      <c r="AS16" s="7">
        <v>136.30000000000001</v>
      </c>
      <c r="AT16" s="7">
        <v>137.19999999999999</v>
      </c>
      <c r="AU16" s="7">
        <v>137.80000000000001</v>
      </c>
      <c r="AV16" s="7">
        <v>138.5</v>
      </c>
      <c r="AW16" s="7">
        <v>139.6</v>
      </c>
      <c r="AX16" s="7">
        <v>139.9</v>
      </c>
      <c r="AY16" s="7">
        <v>140.4</v>
      </c>
      <c r="AZ16" s="7">
        <v>140.69999999999999</v>
      </c>
      <c r="BA16" s="7">
        <v>140.9</v>
      </c>
      <c r="BB16" s="7">
        <v>141.6</v>
      </c>
      <c r="BC16" s="7">
        <v>142.4</v>
      </c>
      <c r="BD16" s="7">
        <v>142.5</v>
      </c>
      <c r="BE16" s="7">
        <v>143.1</v>
      </c>
      <c r="BF16" s="7">
        <v>144.30000000000001</v>
      </c>
      <c r="BG16" s="7">
        <v>145.30000000000001</v>
      </c>
      <c r="BH16" s="7">
        <v>146.1</v>
      </c>
      <c r="BI16" s="7">
        <v>147.19999999999999</v>
      </c>
      <c r="BJ16" s="7">
        <v>148.19999999999999</v>
      </c>
      <c r="BK16" s="7">
        <v>148</v>
      </c>
      <c r="BL16" s="7">
        <v>148.30000000000001</v>
      </c>
      <c r="BM16" s="7">
        <v>148.69999999999999</v>
      </c>
      <c r="BN16" s="7">
        <v>149.19999999999999</v>
      </c>
      <c r="BO16" s="7">
        <v>150.1</v>
      </c>
      <c r="BP16" s="7">
        <v>150.80000000000001</v>
      </c>
      <c r="BQ16" s="7">
        <v>151.30000000000001</v>
      </c>
      <c r="BR16" s="7">
        <v>151.5</v>
      </c>
      <c r="BS16" s="7">
        <v>152.1</v>
      </c>
      <c r="BT16" s="7">
        <v>152.1</v>
      </c>
      <c r="BU16" s="7">
        <v>150.69999999999999</v>
      </c>
      <c r="BV16" s="7">
        <v>151.69999999999999</v>
      </c>
      <c r="BW16" s="7">
        <v>151.6</v>
      </c>
      <c r="BX16" s="7">
        <v>150.6</v>
      </c>
      <c r="BY16" s="7">
        <v>150.5</v>
      </c>
      <c r="BZ16" s="7">
        <v>150.80000000000001</v>
      </c>
      <c r="CA16" s="7">
        <v>151.30000000000001</v>
      </c>
      <c r="CB16" s="7">
        <v>151.4</v>
      </c>
      <c r="CC16" s="7">
        <v>151.6</v>
      </c>
      <c r="CD16" s="7">
        <v>151.80000000000001</v>
      </c>
      <c r="CE16" s="7">
        <v>151.69999999999999</v>
      </c>
      <c r="CF16" s="7">
        <v>151.69999999999999</v>
      </c>
      <c r="CG16" s="7">
        <v>152.30000000000001</v>
      </c>
      <c r="CH16" s="7">
        <v>152.6</v>
      </c>
      <c r="CI16" s="7">
        <v>152.80000000000001</v>
      </c>
      <c r="CJ16" s="7">
        <v>153</v>
      </c>
      <c r="CK16" s="7">
        <v>153.4</v>
      </c>
      <c r="CL16" s="7">
        <v>0</v>
      </c>
      <c r="CM16" s="7">
        <v>0</v>
      </c>
      <c r="CN16" s="7">
        <v>154.69999999999999</v>
      </c>
      <c r="CO16" s="7">
        <v>154.69999999999999</v>
      </c>
      <c r="CP16" s="7">
        <v>155.1</v>
      </c>
      <c r="CQ16" s="7">
        <v>155.4</v>
      </c>
      <c r="CR16" s="7">
        <v>155.69999999999999</v>
      </c>
      <c r="CS16" s="7">
        <v>156.30000000000001</v>
      </c>
      <c r="CT16" s="7">
        <v>157</v>
      </c>
      <c r="CU16" s="7">
        <v>157.5</v>
      </c>
      <c r="CV16" s="7">
        <v>159.1</v>
      </c>
      <c r="CW16" s="7">
        <v>159.6</v>
      </c>
      <c r="CX16" s="7">
        <v>160.69999999999999</v>
      </c>
      <c r="CY16" s="7">
        <v>165.3</v>
      </c>
      <c r="CZ16" s="7">
        <v>165.3</v>
      </c>
      <c r="DA16" s="7">
        <v>166</v>
      </c>
      <c r="DB16" s="7">
        <v>167</v>
      </c>
      <c r="DC16" s="7">
        <v>167.7</v>
      </c>
      <c r="DD16" s="7">
        <v>168.9</v>
      </c>
      <c r="DE16" s="7">
        <v>170.4</v>
      </c>
      <c r="DF16" s="7">
        <v>171.8</v>
      </c>
      <c r="DG16" s="7">
        <v>173.2</v>
      </c>
      <c r="DH16" s="7">
        <v>174.1</v>
      </c>
      <c r="DI16" s="7">
        <v>175.4</v>
      </c>
      <c r="DJ16" s="7">
        <v>177.5</v>
      </c>
      <c r="DK16" s="7">
        <v>179.3</v>
      </c>
      <c r="DL16" s="7">
        <v>180.7</v>
      </c>
      <c r="DM16" s="7">
        <v>182</v>
      </c>
      <c r="DN16" s="7">
        <v>183.2</v>
      </c>
      <c r="DO16" s="7">
        <v>184.7</v>
      </c>
      <c r="DP16" s="7">
        <v>186.1</v>
      </c>
      <c r="DQ16" s="7">
        <v>187.2</v>
      </c>
      <c r="DR16" s="7">
        <v>188.1</v>
      </c>
      <c r="DS16" s="7">
        <v>189</v>
      </c>
      <c r="DT16" s="7">
        <v>190</v>
      </c>
      <c r="DU16" s="7">
        <v>190</v>
      </c>
      <c r="DV16" s="7">
        <v>190.7</v>
      </c>
      <c r="DW16" s="7">
        <v>191.2</v>
      </c>
    </row>
    <row r="17" spans="1:127" x14ac:dyDescent="0.25">
      <c r="A17" s="4" t="s">
        <v>0</v>
      </c>
      <c r="B17" s="5" t="s">
        <v>16</v>
      </c>
      <c r="C17" s="6" t="str">
        <f>VLOOKUP(B17,[1]!categories[#Data],2,0)</f>
        <v>Apparel</v>
      </c>
      <c r="D17" s="7">
        <v>105.8</v>
      </c>
      <c r="E17" s="7">
        <v>106.3</v>
      </c>
      <c r="F17" s="7">
        <v>106.8</v>
      </c>
      <c r="G17" s="7">
        <v>107.4</v>
      </c>
      <c r="H17" s="7">
        <v>107.9</v>
      </c>
      <c r="I17" s="7">
        <v>108.8</v>
      </c>
      <c r="J17" s="7">
        <v>109.5</v>
      </c>
      <c r="K17" s="7">
        <v>110.2</v>
      </c>
      <c r="L17" s="7">
        <v>111.4</v>
      </c>
      <c r="M17" s="7">
        <v>112.3</v>
      </c>
      <c r="N17" s="7">
        <v>113.1</v>
      </c>
      <c r="O17" s="7">
        <v>114</v>
      </c>
      <c r="P17" s="7">
        <v>114.5</v>
      </c>
      <c r="Q17" s="7">
        <v>114.5</v>
      </c>
      <c r="R17" s="7">
        <v>114.9</v>
      </c>
      <c r="S17" s="7">
        <v>116.1</v>
      </c>
      <c r="T17" s="7">
        <v>116.8</v>
      </c>
      <c r="U17" s="7">
        <v>117.3</v>
      </c>
      <c r="V17" s="7">
        <v>118.3</v>
      </c>
      <c r="W17" s="7">
        <v>118.8</v>
      </c>
      <c r="X17" s="7">
        <v>119.2</v>
      </c>
      <c r="Y17" s="7">
        <v>120.3</v>
      </c>
      <c r="Z17" s="7">
        <v>120.5</v>
      </c>
      <c r="AA17" s="7">
        <v>120.6</v>
      </c>
      <c r="AB17" s="7">
        <v>121.6</v>
      </c>
      <c r="AC17" s="7">
        <v>122.7</v>
      </c>
      <c r="AD17" s="7">
        <v>122.9</v>
      </c>
      <c r="AE17" s="7">
        <v>123.3</v>
      </c>
      <c r="AF17" s="7">
        <v>124.1</v>
      </c>
      <c r="AG17" s="7">
        <v>125.1</v>
      </c>
      <c r="AH17" s="7">
        <v>125.5</v>
      </c>
      <c r="AI17" s="7">
        <v>126.3</v>
      </c>
      <c r="AJ17" s="7">
        <v>126.8</v>
      </c>
      <c r="AK17" s="7">
        <v>127.3</v>
      </c>
      <c r="AL17" s="7">
        <v>128.19999999999999</v>
      </c>
      <c r="AM17" s="7">
        <v>128.5</v>
      </c>
      <c r="AN17" s="7">
        <v>128.9</v>
      </c>
      <c r="AO17" s="7">
        <v>129.80000000000001</v>
      </c>
      <c r="AP17" s="7">
        <v>130.19999999999999</v>
      </c>
      <c r="AQ17" s="7">
        <v>130.6</v>
      </c>
      <c r="AR17" s="7">
        <v>131.1</v>
      </c>
      <c r="AS17" s="7">
        <v>131.6</v>
      </c>
      <c r="AT17" s="7">
        <v>132.19999999999999</v>
      </c>
      <c r="AU17" s="7">
        <v>133</v>
      </c>
      <c r="AV17" s="7">
        <v>133.5</v>
      </c>
      <c r="AW17" s="7">
        <v>134.30000000000001</v>
      </c>
      <c r="AX17" s="7">
        <v>134.5</v>
      </c>
      <c r="AY17" s="7">
        <v>135.19999999999999</v>
      </c>
      <c r="AZ17" s="7">
        <v>135.80000000000001</v>
      </c>
      <c r="BA17" s="7">
        <v>135.80000000000001</v>
      </c>
      <c r="BB17" s="7">
        <v>136.19999999999999</v>
      </c>
      <c r="BC17" s="7">
        <v>136.80000000000001</v>
      </c>
      <c r="BD17" s="7">
        <v>137.30000000000001</v>
      </c>
      <c r="BE17" s="7">
        <v>137.69999999999999</v>
      </c>
      <c r="BF17" s="7">
        <v>138.1</v>
      </c>
      <c r="BG17" s="7">
        <v>139.19999999999999</v>
      </c>
      <c r="BH17" s="7">
        <v>139.69999999999999</v>
      </c>
      <c r="BI17" s="7">
        <v>140.6</v>
      </c>
      <c r="BJ17" s="7">
        <v>141.5</v>
      </c>
      <c r="BK17" s="7">
        <v>141.9</v>
      </c>
      <c r="BL17" s="7">
        <v>142.30000000000001</v>
      </c>
      <c r="BM17" s="7">
        <v>142.4</v>
      </c>
      <c r="BN17" s="7">
        <v>143</v>
      </c>
      <c r="BO17" s="7">
        <v>143.30000000000001</v>
      </c>
      <c r="BP17" s="7">
        <v>144.1</v>
      </c>
      <c r="BQ17" s="7">
        <v>144.69999999999999</v>
      </c>
      <c r="BR17" s="7">
        <v>145.1</v>
      </c>
      <c r="BS17" s="7">
        <v>145.80000000000001</v>
      </c>
      <c r="BT17" s="7">
        <v>146.1</v>
      </c>
      <c r="BU17" s="7">
        <v>144.5</v>
      </c>
      <c r="BV17" s="7">
        <v>145.5</v>
      </c>
      <c r="BW17" s="7">
        <v>145.9</v>
      </c>
      <c r="BX17" s="7">
        <v>145.1</v>
      </c>
      <c r="BY17" s="7">
        <v>146.1</v>
      </c>
      <c r="BZ17" s="7">
        <v>146.1</v>
      </c>
      <c r="CA17" s="7">
        <v>146.6</v>
      </c>
      <c r="CB17" s="7">
        <v>146.5</v>
      </c>
      <c r="CC17" s="7">
        <v>146.6</v>
      </c>
      <c r="CD17" s="7">
        <v>146.6</v>
      </c>
      <c r="CE17" s="7">
        <v>146.6</v>
      </c>
      <c r="CF17" s="7">
        <v>146.69999999999999</v>
      </c>
      <c r="CG17" s="7">
        <v>147</v>
      </c>
      <c r="CH17" s="7">
        <v>147.30000000000001</v>
      </c>
      <c r="CI17" s="7">
        <v>147.4</v>
      </c>
      <c r="CJ17" s="7">
        <v>147.5</v>
      </c>
      <c r="CK17" s="7">
        <v>147.6</v>
      </c>
      <c r="CL17" s="7">
        <v>0</v>
      </c>
      <c r="CM17" s="7">
        <v>0</v>
      </c>
      <c r="CN17" s="7">
        <v>150</v>
      </c>
      <c r="CO17" s="7">
        <v>150</v>
      </c>
      <c r="CP17" s="7">
        <v>149.30000000000001</v>
      </c>
      <c r="CQ17" s="7">
        <v>149.9</v>
      </c>
      <c r="CR17" s="7">
        <v>150.6</v>
      </c>
      <c r="CS17" s="7">
        <v>151</v>
      </c>
      <c r="CT17" s="7">
        <v>151.6</v>
      </c>
      <c r="CU17" s="7">
        <v>152.4</v>
      </c>
      <c r="CV17" s="7">
        <v>153.9</v>
      </c>
      <c r="CW17" s="7">
        <v>154.4</v>
      </c>
      <c r="CX17" s="7">
        <v>155.1</v>
      </c>
      <c r="CY17" s="7">
        <v>160.6</v>
      </c>
      <c r="CZ17" s="7">
        <v>159.9</v>
      </c>
      <c r="DA17" s="7">
        <v>161.1</v>
      </c>
      <c r="DB17" s="7">
        <v>162.6</v>
      </c>
      <c r="DC17" s="7">
        <v>163.6</v>
      </c>
      <c r="DD17" s="7">
        <v>164.8</v>
      </c>
      <c r="DE17" s="7">
        <v>166</v>
      </c>
      <c r="DF17" s="7">
        <v>167.3</v>
      </c>
      <c r="DG17" s="7">
        <v>169.3</v>
      </c>
      <c r="DH17" s="7">
        <v>171</v>
      </c>
      <c r="DI17" s="7">
        <v>173.2</v>
      </c>
      <c r="DJ17" s="7">
        <v>175.1</v>
      </c>
      <c r="DK17" s="7">
        <v>177.2</v>
      </c>
      <c r="DL17" s="7">
        <v>178.7</v>
      </c>
      <c r="DM17" s="7">
        <v>180.3</v>
      </c>
      <c r="DN17" s="7">
        <v>181.7</v>
      </c>
      <c r="DO17" s="7">
        <v>183.3</v>
      </c>
      <c r="DP17" s="7">
        <v>184.4</v>
      </c>
      <c r="DQ17" s="7">
        <v>185.2</v>
      </c>
      <c r="DR17" s="7">
        <v>185.9</v>
      </c>
      <c r="DS17" s="7">
        <v>186.3</v>
      </c>
      <c r="DT17" s="7">
        <v>187</v>
      </c>
      <c r="DU17" s="7">
        <v>187</v>
      </c>
      <c r="DV17" s="7">
        <v>187.3</v>
      </c>
      <c r="DW17" s="7">
        <v>187.9</v>
      </c>
    </row>
    <row r="18" spans="1:127" x14ac:dyDescent="0.25">
      <c r="A18" s="4" t="s">
        <v>0</v>
      </c>
      <c r="B18" s="5" t="s">
        <v>17</v>
      </c>
      <c r="C18" s="6" t="str">
        <f>VLOOKUP(B18,[1]!categories[#Data],2,0)</f>
        <v>Apparel</v>
      </c>
      <c r="D18" s="7">
        <v>106.4</v>
      </c>
      <c r="E18" s="7">
        <v>107</v>
      </c>
      <c r="F18" s="7">
        <v>107.5</v>
      </c>
      <c r="G18" s="7">
        <v>108</v>
      </c>
      <c r="H18" s="7">
        <v>108.6</v>
      </c>
      <c r="I18" s="7">
        <v>109.5</v>
      </c>
      <c r="J18" s="7">
        <v>110.3</v>
      </c>
      <c r="K18" s="7">
        <v>111.1</v>
      </c>
      <c r="L18" s="7">
        <v>112.5</v>
      </c>
      <c r="M18" s="7">
        <v>113.4</v>
      </c>
      <c r="N18" s="7">
        <v>114.4</v>
      </c>
      <c r="O18" s="7">
        <v>115.5</v>
      </c>
      <c r="P18" s="7">
        <v>116.2</v>
      </c>
      <c r="Q18" s="7">
        <v>116.7</v>
      </c>
      <c r="R18" s="7">
        <v>117.2</v>
      </c>
      <c r="S18" s="7">
        <v>117.8</v>
      </c>
      <c r="T18" s="7">
        <v>118.5</v>
      </c>
      <c r="U18" s="7">
        <v>119.3</v>
      </c>
      <c r="V18" s="7">
        <v>120.3</v>
      </c>
      <c r="W18" s="7">
        <v>120.7</v>
      </c>
      <c r="X18" s="7">
        <v>121.3</v>
      </c>
      <c r="Y18" s="7">
        <v>122.3</v>
      </c>
      <c r="Z18" s="7">
        <v>122.9</v>
      </c>
      <c r="AA18" s="7">
        <v>123.3</v>
      </c>
      <c r="AB18" s="7">
        <v>124</v>
      </c>
      <c r="AC18" s="7">
        <v>125</v>
      </c>
      <c r="AD18" s="7">
        <v>125.5</v>
      </c>
      <c r="AE18" s="7">
        <v>126</v>
      </c>
      <c r="AF18" s="7">
        <v>126.8</v>
      </c>
      <c r="AG18" s="7">
        <v>128</v>
      </c>
      <c r="AH18" s="7">
        <v>128.30000000000001</v>
      </c>
      <c r="AI18" s="7">
        <v>129</v>
      </c>
      <c r="AJ18" s="7">
        <v>129.9</v>
      </c>
      <c r="AK18" s="7">
        <v>130.6</v>
      </c>
      <c r="AL18" s="7">
        <v>131.5</v>
      </c>
      <c r="AM18" s="7">
        <v>131.9</v>
      </c>
      <c r="AN18" s="7">
        <v>132.6</v>
      </c>
      <c r="AO18" s="7">
        <v>133.4</v>
      </c>
      <c r="AP18" s="7">
        <v>133.80000000000001</v>
      </c>
      <c r="AQ18" s="7">
        <v>134.4</v>
      </c>
      <c r="AR18" s="7">
        <v>134.80000000000001</v>
      </c>
      <c r="AS18" s="7">
        <v>135.6</v>
      </c>
      <c r="AT18" s="7">
        <v>136.5</v>
      </c>
      <c r="AU18" s="7">
        <v>137.1</v>
      </c>
      <c r="AV18" s="7">
        <v>137.80000000000001</v>
      </c>
      <c r="AW18" s="7">
        <v>138.80000000000001</v>
      </c>
      <c r="AX18" s="7">
        <v>139.19999999999999</v>
      </c>
      <c r="AY18" s="7">
        <v>139.69999999999999</v>
      </c>
      <c r="AZ18" s="7">
        <v>140</v>
      </c>
      <c r="BA18" s="7">
        <v>140.19999999999999</v>
      </c>
      <c r="BB18" s="7">
        <v>140.80000000000001</v>
      </c>
      <c r="BC18" s="7">
        <v>141.6</v>
      </c>
      <c r="BD18" s="7">
        <v>141.80000000000001</v>
      </c>
      <c r="BE18" s="7">
        <v>142.30000000000001</v>
      </c>
      <c r="BF18" s="7">
        <v>143.5</v>
      </c>
      <c r="BG18" s="7">
        <v>144.5</v>
      </c>
      <c r="BH18" s="7">
        <v>145.19999999999999</v>
      </c>
      <c r="BI18" s="7">
        <v>146.19999999999999</v>
      </c>
      <c r="BJ18" s="7">
        <v>147.30000000000001</v>
      </c>
      <c r="BK18" s="7">
        <v>147.19999999999999</v>
      </c>
      <c r="BL18" s="7">
        <v>147.5</v>
      </c>
      <c r="BM18" s="7">
        <v>147.80000000000001</v>
      </c>
      <c r="BN18" s="7">
        <v>148.30000000000001</v>
      </c>
      <c r="BO18" s="7">
        <v>149.1</v>
      </c>
      <c r="BP18" s="7">
        <v>149.80000000000001</v>
      </c>
      <c r="BQ18" s="7">
        <v>150.30000000000001</v>
      </c>
      <c r="BR18" s="7">
        <v>150.6</v>
      </c>
      <c r="BS18" s="7">
        <v>151.30000000000001</v>
      </c>
      <c r="BT18" s="7">
        <v>151.30000000000001</v>
      </c>
      <c r="BU18" s="7">
        <v>149.80000000000001</v>
      </c>
      <c r="BV18" s="7">
        <v>150.80000000000001</v>
      </c>
      <c r="BW18" s="7">
        <v>150.80000000000001</v>
      </c>
      <c r="BX18" s="7">
        <v>149.9</v>
      </c>
      <c r="BY18" s="7">
        <v>149.9</v>
      </c>
      <c r="BZ18" s="7">
        <v>150.1</v>
      </c>
      <c r="CA18" s="7">
        <v>150.69999999999999</v>
      </c>
      <c r="CB18" s="7">
        <v>150.69999999999999</v>
      </c>
      <c r="CC18" s="7">
        <v>150.9</v>
      </c>
      <c r="CD18" s="7">
        <v>151.1</v>
      </c>
      <c r="CE18" s="7">
        <v>151</v>
      </c>
      <c r="CF18" s="7">
        <v>151</v>
      </c>
      <c r="CG18" s="7">
        <v>151.5</v>
      </c>
      <c r="CH18" s="7">
        <v>151.9</v>
      </c>
      <c r="CI18" s="7">
        <v>152.1</v>
      </c>
      <c r="CJ18" s="7">
        <v>152.30000000000001</v>
      </c>
      <c r="CK18" s="7">
        <v>152.5</v>
      </c>
      <c r="CL18" s="7">
        <v>0</v>
      </c>
      <c r="CM18" s="7">
        <v>0</v>
      </c>
      <c r="CN18" s="7">
        <v>154.1</v>
      </c>
      <c r="CO18" s="7">
        <v>154.1</v>
      </c>
      <c r="CP18" s="7">
        <v>154.30000000000001</v>
      </c>
      <c r="CQ18" s="7">
        <v>154.6</v>
      </c>
      <c r="CR18" s="7">
        <v>155</v>
      </c>
      <c r="CS18" s="7">
        <v>155.5</v>
      </c>
      <c r="CT18" s="7">
        <v>156.30000000000001</v>
      </c>
      <c r="CU18" s="7">
        <v>156.80000000000001</v>
      </c>
      <c r="CV18" s="7">
        <v>158.4</v>
      </c>
      <c r="CW18" s="7">
        <v>158.9</v>
      </c>
      <c r="CX18" s="7">
        <v>159.9</v>
      </c>
      <c r="CY18" s="7">
        <v>164.5</v>
      </c>
      <c r="CZ18" s="7">
        <v>164.6</v>
      </c>
      <c r="DA18" s="7">
        <v>165.3</v>
      </c>
      <c r="DB18" s="7">
        <v>166.3</v>
      </c>
      <c r="DC18" s="7">
        <v>167.1</v>
      </c>
      <c r="DD18" s="7">
        <v>168.3</v>
      </c>
      <c r="DE18" s="7">
        <v>169.8</v>
      </c>
      <c r="DF18" s="7">
        <v>171.2</v>
      </c>
      <c r="DG18" s="7">
        <v>172.7</v>
      </c>
      <c r="DH18" s="7">
        <v>173.7</v>
      </c>
      <c r="DI18" s="7">
        <v>175.1</v>
      </c>
      <c r="DJ18" s="7">
        <v>177.1</v>
      </c>
      <c r="DK18" s="7">
        <v>179</v>
      </c>
      <c r="DL18" s="7">
        <v>180.4</v>
      </c>
      <c r="DM18" s="7">
        <v>181.7</v>
      </c>
      <c r="DN18" s="7">
        <v>183</v>
      </c>
      <c r="DO18" s="7">
        <v>184.5</v>
      </c>
      <c r="DP18" s="7">
        <v>185.9</v>
      </c>
      <c r="DQ18" s="7">
        <v>186.9</v>
      </c>
      <c r="DR18" s="7">
        <v>187.8</v>
      </c>
      <c r="DS18" s="7">
        <v>188.6</v>
      </c>
      <c r="DT18" s="7">
        <v>189.6</v>
      </c>
      <c r="DU18" s="7">
        <v>189.6</v>
      </c>
      <c r="DV18" s="7">
        <v>190.2</v>
      </c>
      <c r="DW18" s="7">
        <v>190.8</v>
      </c>
    </row>
    <row r="19" spans="1:127" x14ac:dyDescent="0.25">
      <c r="A19" s="4" t="s">
        <v>0</v>
      </c>
      <c r="B19" s="5" t="s">
        <v>18</v>
      </c>
      <c r="C19" s="6" t="str">
        <f>VLOOKUP(B19,[1]!categories[#Data],2,0)</f>
        <v xml:space="preserve">Housing </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v>0</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row>
    <row r="20" spans="1:127" x14ac:dyDescent="0.25">
      <c r="A20" s="4" t="s">
        <v>0</v>
      </c>
      <c r="B20" s="5" t="s">
        <v>19</v>
      </c>
      <c r="C20" s="6" t="str">
        <f>VLOOKUP(B20,[1]!categories[#Data],2,0)</f>
        <v xml:space="preserve">other Good &amp; Services </v>
      </c>
      <c r="D20" s="7">
        <v>105.5</v>
      </c>
      <c r="E20" s="7">
        <v>106.2</v>
      </c>
      <c r="F20" s="7">
        <v>106.1</v>
      </c>
      <c r="G20" s="7">
        <v>106.5</v>
      </c>
      <c r="H20" s="7">
        <v>107.5</v>
      </c>
      <c r="I20" s="7">
        <v>108.5</v>
      </c>
      <c r="J20" s="7">
        <v>109.5</v>
      </c>
      <c r="K20" s="7">
        <v>109.9</v>
      </c>
      <c r="L20" s="7">
        <v>111.1</v>
      </c>
      <c r="M20" s="7">
        <v>111.6</v>
      </c>
      <c r="N20" s="7">
        <v>112.6</v>
      </c>
      <c r="O20" s="7">
        <v>112.8</v>
      </c>
      <c r="P20" s="7">
        <v>113</v>
      </c>
      <c r="Q20" s="7">
        <v>113.2</v>
      </c>
      <c r="R20" s="7">
        <v>113.4</v>
      </c>
      <c r="S20" s="7">
        <v>113.4</v>
      </c>
      <c r="T20" s="7">
        <v>113.4</v>
      </c>
      <c r="U20" s="7">
        <v>114.4</v>
      </c>
      <c r="V20" s="7">
        <v>115.3</v>
      </c>
      <c r="W20" s="7">
        <v>115.4</v>
      </c>
      <c r="X20" s="7">
        <v>115.8</v>
      </c>
      <c r="Y20" s="7">
        <v>116.4</v>
      </c>
      <c r="Z20" s="7">
        <v>117.3</v>
      </c>
      <c r="AA20" s="7">
        <v>117.4</v>
      </c>
      <c r="AB20" s="7">
        <v>118.4</v>
      </c>
      <c r="AC20" s="7">
        <v>120</v>
      </c>
      <c r="AD20" s="7">
        <v>120.6</v>
      </c>
      <c r="AE20" s="7">
        <v>121.2</v>
      </c>
      <c r="AF20" s="7">
        <v>121.9</v>
      </c>
      <c r="AG20" s="7">
        <v>122.6</v>
      </c>
      <c r="AH20" s="7">
        <v>123</v>
      </c>
      <c r="AI20" s="7">
        <v>123.8</v>
      </c>
      <c r="AJ20" s="7">
        <v>123.7</v>
      </c>
      <c r="AK20" s="7">
        <v>124.4</v>
      </c>
      <c r="AL20" s="7">
        <v>125.6</v>
      </c>
      <c r="AM20" s="7">
        <v>125.7</v>
      </c>
      <c r="AN20" s="7">
        <v>126.2</v>
      </c>
      <c r="AO20" s="7">
        <v>127.5</v>
      </c>
      <c r="AP20" s="7">
        <v>127</v>
      </c>
      <c r="AQ20" s="7">
        <v>127</v>
      </c>
      <c r="AR20" s="7">
        <v>127.4</v>
      </c>
      <c r="AS20" s="7">
        <v>128</v>
      </c>
      <c r="AT20" s="7">
        <v>128.19999999999999</v>
      </c>
      <c r="AU20" s="7">
        <v>129.1</v>
      </c>
      <c r="AV20" s="7">
        <v>129.69999999999999</v>
      </c>
      <c r="AW20" s="7">
        <v>129.80000000000001</v>
      </c>
      <c r="AX20" s="7">
        <v>130.30000000000001</v>
      </c>
      <c r="AY20" s="7">
        <v>132</v>
      </c>
      <c r="AZ20" s="7">
        <v>132.1</v>
      </c>
      <c r="BA20" s="7">
        <v>133.19999999999999</v>
      </c>
      <c r="BB20" s="7">
        <v>134.19999999999999</v>
      </c>
      <c r="BC20" s="7">
        <v>135</v>
      </c>
      <c r="BD20" s="7">
        <v>135</v>
      </c>
      <c r="BE20" s="7">
        <v>134.80000000000001</v>
      </c>
      <c r="BF20" s="7">
        <v>135.30000000000001</v>
      </c>
      <c r="BG20" s="7">
        <v>136.4</v>
      </c>
      <c r="BH20" s="7">
        <v>137.4</v>
      </c>
      <c r="BI20" s="7">
        <v>138.1</v>
      </c>
      <c r="BJ20" s="7">
        <v>141.1</v>
      </c>
      <c r="BK20" s="7">
        <v>142.6</v>
      </c>
      <c r="BL20" s="7">
        <v>142.30000000000001</v>
      </c>
      <c r="BM20" s="7">
        <v>142.4</v>
      </c>
      <c r="BN20" s="7">
        <v>142.6</v>
      </c>
      <c r="BO20" s="7">
        <v>143.80000000000001</v>
      </c>
      <c r="BP20" s="7">
        <v>144.30000000000001</v>
      </c>
      <c r="BQ20" s="7">
        <v>145.1</v>
      </c>
      <c r="BR20" s="7">
        <v>146.80000000000001</v>
      </c>
      <c r="BS20" s="7">
        <v>147.69999999999999</v>
      </c>
      <c r="BT20" s="7">
        <v>149</v>
      </c>
      <c r="BU20" s="7">
        <v>149.69999999999999</v>
      </c>
      <c r="BV20" s="7">
        <v>150.30000000000001</v>
      </c>
      <c r="BW20" s="7">
        <v>149</v>
      </c>
      <c r="BX20" s="7">
        <v>146.19999999999999</v>
      </c>
      <c r="BY20" s="7">
        <v>145.30000000000001</v>
      </c>
      <c r="BZ20" s="7">
        <v>146.4</v>
      </c>
      <c r="CA20" s="7">
        <v>146.9</v>
      </c>
      <c r="CB20" s="7">
        <v>147.80000000000001</v>
      </c>
      <c r="CC20" s="7">
        <v>146.80000000000001</v>
      </c>
      <c r="CD20" s="7">
        <v>146.4</v>
      </c>
      <c r="CE20" s="7">
        <v>146.9</v>
      </c>
      <c r="CF20" s="7">
        <v>147.69999999999999</v>
      </c>
      <c r="CG20" s="7">
        <v>148.4</v>
      </c>
      <c r="CH20" s="7">
        <v>149.9</v>
      </c>
      <c r="CI20" s="7">
        <v>150.4</v>
      </c>
      <c r="CJ20" s="7">
        <v>152.30000000000001</v>
      </c>
      <c r="CK20" s="7">
        <v>153.4</v>
      </c>
      <c r="CL20" s="7">
        <v>148.4</v>
      </c>
      <c r="CM20" s="7">
        <v>147.9</v>
      </c>
      <c r="CN20" s="7">
        <v>144.9</v>
      </c>
      <c r="CO20" s="7">
        <v>144.9</v>
      </c>
      <c r="CP20" s="7">
        <v>145.80000000000001</v>
      </c>
      <c r="CQ20" s="7">
        <v>146.4</v>
      </c>
      <c r="CR20" s="7">
        <v>146.80000000000001</v>
      </c>
      <c r="CS20" s="7">
        <v>147.5</v>
      </c>
      <c r="CT20" s="7">
        <v>148.69999999999999</v>
      </c>
      <c r="CU20" s="7">
        <v>150.9</v>
      </c>
      <c r="CV20" s="7">
        <v>154.4</v>
      </c>
      <c r="CW20" s="7">
        <v>156</v>
      </c>
      <c r="CX20" s="7">
        <v>156</v>
      </c>
      <c r="CY20" s="7">
        <v>161.69999999999999</v>
      </c>
      <c r="CZ20" s="7">
        <v>162.1</v>
      </c>
      <c r="DA20" s="7">
        <v>162.5</v>
      </c>
      <c r="DB20" s="7">
        <v>163.1</v>
      </c>
      <c r="DC20" s="7">
        <v>163.69999999999999</v>
      </c>
      <c r="DD20" s="7">
        <v>165.5</v>
      </c>
      <c r="DE20" s="7">
        <v>165.3</v>
      </c>
      <c r="DF20" s="7">
        <v>165.6</v>
      </c>
      <c r="DG20" s="7">
        <v>165.8</v>
      </c>
      <c r="DH20" s="7">
        <v>167.4</v>
      </c>
      <c r="DI20" s="7">
        <v>168.9</v>
      </c>
      <c r="DJ20" s="7">
        <v>173.3</v>
      </c>
      <c r="DK20" s="7">
        <v>175.3</v>
      </c>
      <c r="DL20" s="7">
        <v>176.7</v>
      </c>
      <c r="DM20" s="7">
        <v>179.6</v>
      </c>
      <c r="DN20" s="7">
        <v>179.1</v>
      </c>
      <c r="DO20" s="7">
        <v>179.7</v>
      </c>
      <c r="DP20" s="7">
        <v>180.8</v>
      </c>
      <c r="DQ20" s="7">
        <v>181.9</v>
      </c>
      <c r="DR20" s="7">
        <v>182.8</v>
      </c>
      <c r="DS20" s="7">
        <v>183.2</v>
      </c>
      <c r="DT20" s="7">
        <v>181.6</v>
      </c>
      <c r="DU20" s="7">
        <v>181.4</v>
      </c>
      <c r="DV20" s="7">
        <v>181.5</v>
      </c>
      <c r="DW20" s="7">
        <v>182.5</v>
      </c>
    </row>
    <row r="21" spans="1:127" x14ac:dyDescent="0.25">
      <c r="A21" s="4" t="s">
        <v>0</v>
      </c>
      <c r="B21" s="5" t="s">
        <v>20</v>
      </c>
      <c r="C21" s="6" t="str">
        <f>VLOOKUP(B21,[1]!categories[#Data],2,0)</f>
        <v xml:space="preserve">Housing </v>
      </c>
      <c r="D21" s="7">
        <v>104.8</v>
      </c>
      <c r="E21" s="7">
        <v>105.2</v>
      </c>
      <c r="F21" s="7">
        <v>105.6</v>
      </c>
      <c r="G21" s="7">
        <v>106.1</v>
      </c>
      <c r="H21" s="7">
        <v>106.8</v>
      </c>
      <c r="I21" s="7">
        <v>107.5</v>
      </c>
      <c r="J21" s="7">
        <v>108.3</v>
      </c>
      <c r="K21" s="7">
        <v>108.7</v>
      </c>
      <c r="L21" s="7">
        <v>109.6</v>
      </c>
      <c r="M21" s="7">
        <v>110.4</v>
      </c>
      <c r="N21" s="7">
        <v>111.3</v>
      </c>
      <c r="O21" s="7">
        <v>112.1</v>
      </c>
      <c r="P21" s="7">
        <v>112.6</v>
      </c>
      <c r="Q21" s="7">
        <v>112.9</v>
      </c>
      <c r="R21" s="7">
        <v>113.4</v>
      </c>
      <c r="S21" s="7">
        <v>113.7</v>
      </c>
      <c r="T21" s="7">
        <v>114.1</v>
      </c>
      <c r="U21" s="7">
        <v>114.9</v>
      </c>
      <c r="V21" s="7">
        <v>115.4</v>
      </c>
      <c r="W21" s="7">
        <v>115.9</v>
      </c>
      <c r="X21" s="7">
        <v>116.7</v>
      </c>
      <c r="Y21" s="7">
        <v>117.5</v>
      </c>
      <c r="Z21" s="7">
        <v>118.1</v>
      </c>
      <c r="AA21" s="7">
        <v>118.2</v>
      </c>
      <c r="AB21" s="7">
        <v>118.9</v>
      </c>
      <c r="AC21" s="7">
        <v>119.6</v>
      </c>
      <c r="AD21" s="7">
        <v>120.2</v>
      </c>
      <c r="AE21" s="7">
        <v>120.9</v>
      </c>
      <c r="AF21" s="7">
        <v>121.5</v>
      </c>
      <c r="AG21" s="7">
        <v>122.8</v>
      </c>
      <c r="AH21" s="7">
        <v>123</v>
      </c>
      <c r="AI21" s="7">
        <v>123.7</v>
      </c>
      <c r="AJ21" s="7">
        <v>124.5</v>
      </c>
      <c r="AK21" s="7">
        <v>125.1</v>
      </c>
      <c r="AL21" s="7">
        <v>125.6</v>
      </c>
      <c r="AM21" s="7">
        <v>126</v>
      </c>
      <c r="AN21" s="7">
        <v>126.6</v>
      </c>
      <c r="AO21" s="7">
        <v>127.1</v>
      </c>
      <c r="AP21" s="7">
        <v>127.7</v>
      </c>
      <c r="AQ21" s="7">
        <v>128</v>
      </c>
      <c r="AR21" s="7">
        <v>128.5</v>
      </c>
      <c r="AS21" s="7">
        <v>129.30000000000001</v>
      </c>
      <c r="AT21" s="7">
        <v>130</v>
      </c>
      <c r="AU21" s="7">
        <v>130.6</v>
      </c>
      <c r="AV21" s="7">
        <v>131.1</v>
      </c>
      <c r="AW21" s="7">
        <v>131.80000000000001</v>
      </c>
      <c r="AX21" s="7">
        <v>132.1</v>
      </c>
      <c r="AY21" s="7">
        <v>132.9</v>
      </c>
      <c r="AZ21" s="7">
        <v>133.19999999999999</v>
      </c>
      <c r="BA21" s="7">
        <v>133.6</v>
      </c>
      <c r="BB21" s="7">
        <v>134.1</v>
      </c>
      <c r="BC21" s="7">
        <v>134.30000000000001</v>
      </c>
      <c r="BD21" s="7">
        <v>134.9</v>
      </c>
      <c r="BE21" s="7">
        <v>135.19999999999999</v>
      </c>
      <c r="BF21" s="7">
        <v>136.1</v>
      </c>
      <c r="BG21" s="7">
        <v>137.30000000000001</v>
      </c>
      <c r="BH21" s="7">
        <v>137.9</v>
      </c>
      <c r="BI21" s="7">
        <v>138.4</v>
      </c>
      <c r="BJ21" s="7">
        <v>139.4</v>
      </c>
      <c r="BK21" s="7">
        <v>139.5</v>
      </c>
      <c r="BL21" s="7">
        <v>139.80000000000001</v>
      </c>
      <c r="BM21" s="7">
        <v>139.9</v>
      </c>
      <c r="BN21" s="7">
        <v>139.9</v>
      </c>
      <c r="BO21" s="7">
        <v>140.9</v>
      </c>
      <c r="BP21" s="7">
        <v>141.80000000000001</v>
      </c>
      <c r="BQ21" s="7">
        <v>142.19999999999999</v>
      </c>
      <c r="BR21" s="7">
        <v>143.1</v>
      </c>
      <c r="BS21" s="7">
        <v>143.80000000000001</v>
      </c>
      <c r="BT21" s="7">
        <v>144</v>
      </c>
      <c r="BU21" s="7">
        <v>147.5</v>
      </c>
      <c r="BV21" s="7">
        <v>148</v>
      </c>
      <c r="BW21" s="7">
        <v>149.5</v>
      </c>
      <c r="BX21" s="7">
        <v>150.1</v>
      </c>
      <c r="BY21" s="7">
        <v>150.1</v>
      </c>
      <c r="BZ21" s="7">
        <v>150</v>
      </c>
      <c r="CA21" s="7">
        <v>149.5</v>
      </c>
      <c r="CB21" s="7">
        <v>149.6</v>
      </c>
      <c r="CC21" s="7">
        <v>150</v>
      </c>
      <c r="CD21" s="7">
        <v>150.19999999999999</v>
      </c>
      <c r="CE21" s="7">
        <v>150.30000000000001</v>
      </c>
      <c r="CF21" s="7">
        <v>150.6</v>
      </c>
      <c r="CG21" s="7">
        <v>150.9</v>
      </c>
      <c r="CH21" s="7">
        <v>151.19999999999999</v>
      </c>
      <c r="CI21" s="7">
        <v>151.69999999999999</v>
      </c>
      <c r="CJ21" s="7">
        <v>151.80000000000001</v>
      </c>
      <c r="CK21" s="7">
        <v>151.5</v>
      </c>
      <c r="CL21" s="7">
        <f>CK21+(CN21-CK21)*(1/3)</f>
        <v>151.56666666666666</v>
      </c>
      <c r="CM21" s="7">
        <f>CK21+(CN21-CK21)*(2/3)</f>
        <v>151.63333333333333</v>
      </c>
      <c r="CN21" s="7">
        <v>151.69999999999999</v>
      </c>
      <c r="CO21" s="7">
        <v>151.69999999999999</v>
      </c>
      <c r="CP21" s="7">
        <v>151.9</v>
      </c>
      <c r="CQ21" s="7">
        <v>151.6</v>
      </c>
      <c r="CR21" s="7">
        <v>152</v>
      </c>
      <c r="CS21" s="7">
        <v>152.80000000000001</v>
      </c>
      <c r="CT21" s="7">
        <v>153.4</v>
      </c>
      <c r="CU21" s="7">
        <v>153.9</v>
      </c>
      <c r="CV21" s="7">
        <v>154.80000000000001</v>
      </c>
      <c r="CW21" s="7">
        <v>154.80000000000001</v>
      </c>
      <c r="CX21" s="7">
        <v>155.5</v>
      </c>
      <c r="CY21" s="7">
        <v>158.80000000000001</v>
      </c>
      <c r="CZ21" s="7">
        <v>159.19999999999999</v>
      </c>
      <c r="DA21" s="7">
        <v>160.30000000000001</v>
      </c>
      <c r="DB21" s="7">
        <v>160.9</v>
      </c>
      <c r="DC21" s="7">
        <v>161.30000000000001</v>
      </c>
      <c r="DD21" s="7">
        <v>162</v>
      </c>
      <c r="DE21" s="7">
        <v>162.9</v>
      </c>
      <c r="DF21" s="7">
        <v>163.9</v>
      </c>
      <c r="DG21" s="7">
        <v>164.9</v>
      </c>
      <c r="DH21" s="7">
        <v>165.7</v>
      </c>
      <c r="DI21" s="7">
        <v>166.5</v>
      </c>
      <c r="DJ21" s="7">
        <v>167.7</v>
      </c>
      <c r="DK21" s="7">
        <v>168.9</v>
      </c>
      <c r="DL21" s="7">
        <v>170.3</v>
      </c>
      <c r="DM21" s="7">
        <v>171.3</v>
      </c>
      <c r="DN21" s="7">
        <v>172.3</v>
      </c>
      <c r="DO21" s="7">
        <v>173.6</v>
      </c>
      <c r="DP21" s="7">
        <v>174.4</v>
      </c>
      <c r="DQ21" s="7">
        <v>175.5</v>
      </c>
      <c r="DR21" s="7">
        <v>176.4</v>
      </c>
      <c r="DS21" s="7">
        <v>177.2</v>
      </c>
      <c r="DT21" s="7">
        <v>178.6</v>
      </c>
      <c r="DU21" s="7">
        <v>178.6</v>
      </c>
      <c r="DV21" s="7">
        <v>179.1</v>
      </c>
      <c r="DW21" s="7">
        <v>179.8</v>
      </c>
    </row>
    <row r="22" spans="1:127" x14ac:dyDescent="0.25">
      <c r="A22" s="4" t="s">
        <v>0</v>
      </c>
      <c r="B22" s="5" t="s">
        <v>21</v>
      </c>
      <c r="C22" s="6" t="str">
        <f>VLOOKUP(B22,[1]!categories[#Data],2,0)</f>
        <v>Medicare</v>
      </c>
      <c r="D22" s="7">
        <v>104</v>
      </c>
      <c r="E22" s="7">
        <v>104.4</v>
      </c>
      <c r="F22" s="7">
        <v>104.7</v>
      </c>
      <c r="G22" s="7">
        <v>105.1</v>
      </c>
      <c r="H22" s="7">
        <v>105.7</v>
      </c>
      <c r="I22" s="7">
        <v>106.3</v>
      </c>
      <c r="J22" s="7">
        <v>106.9</v>
      </c>
      <c r="K22" s="7">
        <v>107.5</v>
      </c>
      <c r="L22" s="7">
        <v>108.3</v>
      </c>
      <c r="M22" s="7">
        <v>108.9</v>
      </c>
      <c r="N22" s="7">
        <v>109.7</v>
      </c>
      <c r="O22" s="7">
        <v>110.1</v>
      </c>
      <c r="P22" s="7">
        <v>110.6</v>
      </c>
      <c r="Q22" s="7">
        <v>110.9</v>
      </c>
      <c r="R22" s="7">
        <v>111.4</v>
      </c>
      <c r="S22" s="7">
        <v>111.8</v>
      </c>
      <c r="T22" s="7">
        <v>112.1</v>
      </c>
      <c r="U22" s="7">
        <v>112.8</v>
      </c>
      <c r="V22" s="7">
        <v>113.4</v>
      </c>
      <c r="W22" s="7">
        <v>114</v>
      </c>
      <c r="X22" s="7">
        <v>114.5</v>
      </c>
      <c r="Y22" s="7">
        <v>115.3</v>
      </c>
      <c r="Z22" s="7">
        <v>115.9</v>
      </c>
      <c r="AA22" s="7">
        <v>116.2</v>
      </c>
      <c r="AB22" s="7">
        <v>116.6</v>
      </c>
      <c r="AC22" s="7">
        <v>117.7</v>
      </c>
      <c r="AD22" s="7">
        <v>118.2</v>
      </c>
      <c r="AE22" s="7">
        <v>118.6</v>
      </c>
      <c r="AF22" s="7">
        <v>119.4</v>
      </c>
      <c r="AG22" s="7">
        <v>120.4</v>
      </c>
      <c r="AH22" s="7">
        <v>120.8</v>
      </c>
      <c r="AI22" s="7">
        <v>121.1</v>
      </c>
      <c r="AJ22" s="7">
        <v>121.4</v>
      </c>
      <c r="AK22" s="7">
        <v>122</v>
      </c>
      <c r="AL22" s="7">
        <v>122.6</v>
      </c>
      <c r="AM22" s="7">
        <v>123.1</v>
      </c>
      <c r="AN22" s="7">
        <v>123.7</v>
      </c>
      <c r="AO22" s="7">
        <v>124.3</v>
      </c>
      <c r="AP22" s="7">
        <v>124.8</v>
      </c>
      <c r="AQ22" s="7">
        <v>125.2</v>
      </c>
      <c r="AR22" s="7">
        <v>125.8</v>
      </c>
      <c r="AS22" s="7">
        <v>126.2</v>
      </c>
      <c r="AT22" s="7">
        <v>126.7</v>
      </c>
      <c r="AU22" s="7">
        <v>127</v>
      </c>
      <c r="AV22" s="7">
        <v>127.8</v>
      </c>
      <c r="AW22" s="7">
        <v>128.69999999999999</v>
      </c>
      <c r="AX22" s="7">
        <v>129.1</v>
      </c>
      <c r="AY22" s="7">
        <v>129.69999999999999</v>
      </c>
      <c r="AZ22" s="7">
        <v>129.9</v>
      </c>
      <c r="BA22" s="7">
        <v>130.1</v>
      </c>
      <c r="BB22" s="7">
        <v>130.6</v>
      </c>
      <c r="BC22" s="7">
        <v>131</v>
      </c>
      <c r="BD22" s="7">
        <v>131.4</v>
      </c>
      <c r="BE22" s="7">
        <v>131.30000000000001</v>
      </c>
      <c r="BF22" s="7">
        <v>132.1</v>
      </c>
      <c r="BG22" s="7">
        <v>133</v>
      </c>
      <c r="BH22" s="7">
        <v>133.4</v>
      </c>
      <c r="BI22" s="7">
        <v>134.19999999999999</v>
      </c>
      <c r="BJ22" s="7">
        <v>135.80000000000001</v>
      </c>
      <c r="BK22" s="7">
        <v>136.1</v>
      </c>
      <c r="BL22" s="7">
        <v>136</v>
      </c>
      <c r="BM22" s="7">
        <v>136.19999999999999</v>
      </c>
      <c r="BN22" s="7">
        <v>136.69999999999999</v>
      </c>
      <c r="BO22" s="7">
        <v>137.6</v>
      </c>
      <c r="BP22" s="7">
        <v>138.4</v>
      </c>
      <c r="BQ22" s="7">
        <v>138.4</v>
      </c>
      <c r="BR22" s="7">
        <v>139</v>
      </c>
      <c r="BS22" s="7">
        <v>139.4</v>
      </c>
      <c r="BT22" s="7">
        <v>140</v>
      </c>
      <c r="BU22" s="7">
        <v>144.80000000000001</v>
      </c>
      <c r="BV22" s="7">
        <v>145.4</v>
      </c>
      <c r="BW22" s="7">
        <v>149.6</v>
      </c>
      <c r="BX22" s="7">
        <v>149.6</v>
      </c>
      <c r="BY22" s="7">
        <v>149.9</v>
      </c>
      <c r="BZ22" s="7">
        <v>150.4</v>
      </c>
      <c r="CA22" s="7">
        <v>151.30000000000001</v>
      </c>
      <c r="CB22" s="7">
        <v>151.69999999999999</v>
      </c>
      <c r="CC22" s="7">
        <v>152.19999999999999</v>
      </c>
      <c r="CD22" s="7">
        <v>152.69999999999999</v>
      </c>
      <c r="CE22" s="7">
        <v>153.4</v>
      </c>
      <c r="CF22" s="7">
        <v>153.69999999999999</v>
      </c>
      <c r="CG22" s="7">
        <v>154.30000000000001</v>
      </c>
      <c r="CH22" s="7">
        <v>154.80000000000001</v>
      </c>
      <c r="CI22" s="7">
        <v>155.69999999999999</v>
      </c>
      <c r="CJ22" s="7">
        <v>156.19999999999999</v>
      </c>
      <c r="CK22" s="7">
        <v>156.69999999999999</v>
      </c>
      <c r="CL22" s="7">
        <v>154.30000000000001</v>
      </c>
      <c r="CM22" s="7">
        <v>156.85</v>
      </c>
      <c r="CN22" s="7">
        <v>158.19999999999999</v>
      </c>
      <c r="CO22" s="7">
        <v>158.19999999999999</v>
      </c>
      <c r="CP22" s="7">
        <v>158.80000000000001</v>
      </c>
      <c r="CQ22" s="7">
        <v>159.1</v>
      </c>
      <c r="CR22" s="7">
        <v>159.5</v>
      </c>
      <c r="CS22" s="7">
        <v>160.4</v>
      </c>
      <c r="CT22" s="7">
        <v>161.6</v>
      </c>
      <c r="CU22" s="7">
        <v>162.5</v>
      </c>
      <c r="CV22" s="7">
        <v>164.3</v>
      </c>
      <c r="CW22" s="7">
        <v>164.6</v>
      </c>
      <c r="CX22" s="7">
        <v>165.3</v>
      </c>
      <c r="CY22" s="7">
        <v>169.1</v>
      </c>
      <c r="CZ22" s="7">
        <v>169.7</v>
      </c>
      <c r="DA22" s="7">
        <v>170.4</v>
      </c>
      <c r="DB22" s="7">
        <v>171.1</v>
      </c>
      <c r="DC22" s="7">
        <v>171.9</v>
      </c>
      <c r="DD22" s="7">
        <v>172.5</v>
      </c>
      <c r="DE22" s="7">
        <v>173.4</v>
      </c>
      <c r="DF22" s="7">
        <v>174</v>
      </c>
      <c r="DG22" s="7">
        <v>174.7</v>
      </c>
      <c r="DH22" s="7">
        <v>175.3</v>
      </c>
      <c r="DI22" s="7">
        <v>176</v>
      </c>
      <c r="DJ22" s="7">
        <v>177</v>
      </c>
      <c r="DK22" s="7">
        <v>177.7</v>
      </c>
      <c r="DL22" s="7">
        <v>178.2</v>
      </c>
      <c r="DM22" s="7">
        <v>178.8</v>
      </c>
      <c r="DN22" s="7">
        <v>179.4</v>
      </c>
      <c r="DO22" s="7">
        <v>180.2</v>
      </c>
      <c r="DP22" s="7">
        <v>181.2</v>
      </c>
      <c r="DQ22" s="7">
        <v>182.3</v>
      </c>
      <c r="DR22" s="7">
        <v>183.5</v>
      </c>
      <c r="DS22" s="7">
        <v>184.7</v>
      </c>
      <c r="DT22" s="7">
        <v>186.6</v>
      </c>
      <c r="DU22" s="7">
        <v>186.6</v>
      </c>
      <c r="DV22" s="7">
        <v>187.2</v>
      </c>
      <c r="DW22" s="7">
        <v>187.8</v>
      </c>
    </row>
    <row r="23" spans="1:127" x14ac:dyDescent="0.25">
      <c r="A23" s="4" t="s">
        <v>0</v>
      </c>
      <c r="B23" s="5" t="s">
        <v>22</v>
      </c>
      <c r="C23" s="6" t="str">
        <f>VLOOKUP(B23,[1]!categories[#Data],2,0)</f>
        <v>Transport and communication</v>
      </c>
      <c r="D23" s="7">
        <v>103.3</v>
      </c>
      <c r="E23" s="7">
        <v>103.9</v>
      </c>
      <c r="F23" s="7">
        <v>104.6</v>
      </c>
      <c r="G23" s="7">
        <v>104.4</v>
      </c>
      <c r="H23" s="7">
        <v>104.1</v>
      </c>
      <c r="I23" s="7">
        <v>105</v>
      </c>
      <c r="J23" s="7">
        <v>106.8</v>
      </c>
      <c r="K23" s="7">
        <v>107.8</v>
      </c>
      <c r="L23" s="7">
        <v>109.3</v>
      </c>
      <c r="M23" s="7">
        <v>109.3</v>
      </c>
      <c r="N23" s="7">
        <v>109.6</v>
      </c>
      <c r="O23" s="7">
        <v>109.9</v>
      </c>
      <c r="P23" s="7">
        <v>110.5</v>
      </c>
      <c r="Q23" s="7">
        <v>110.8</v>
      </c>
      <c r="R23" s="7">
        <v>111.2</v>
      </c>
      <c r="S23" s="7">
        <v>111.2</v>
      </c>
      <c r="T23" s="7">
        <v>111.4</v>
      </c>
      <c r="U23" s="7">
        <v>112.2</v>
      </c>
      <c r="V23" s="7">
        <v>113.2</v>
      </c>
      <c r="W23" s="7">
        <v>113.2</v>
      </c>
      <c r="X23" s="7">
        <v>112.8</v>
      </c>
      <c r="Y23" s="7">
        <v>112.6</v>
      </c>
      <c r="Z23" s="7">
        <v>112</v>
      </c>
      <c r="AA23" s="7">
        <v>111.5</v>
      </c>
      <c r="AB23" s="7">
        <v>111</v>
      </c>
      <c r="AC23" s="7">
        <v>110.9</v>
      </c>
      <c r="AD23" s="7">
        <v>111.6</v>
      </c>
      <c r="AE23" s="7">
        <v>111.9</v>
      </c>
      <c r="AF23" s="7">
        <v>113.3</v>
      </c>
      <c r="AG23" s="7">
        <v>114.2</v>
      </c>
      <c r="AH23" s="7">
        <v>114.1</v>
      </c>
      <c r="AI23" s="7">
        <v>113.6</v>
      </c>
      <c r="AJ23" s="7">
        <v>113.8</v>
      </c>
      <c r="AK23" s="7">
        <v>113.8</v>
      </c>
      <c r="AL23" s="7">
        <v>114</v>
      </c>
      <c r="AM23" s="7">
        <v>114</v>
      </c>
      <c r="AN23" s="7">
        <v>113.6</v>
      </c>
      <c r="AO23" s="7">
        <v>113.9</v>
      </c>
      <c r="AP23" s="7">
        <v>113.6</v>
      </c>
      <c r="AQ23" s="7">
        <v>114.4</v>
      </c>
      <c r="AR23" s="7">
        <v>115.1</v>
      </c>
      <c r="AS23" s="7">
        <v>116.3</v>
      </c>
      <c r="AT23" s="7">
        <v>116.4</v>
      </c>
      <c r="AU23" s="7">
        <v>116</v>
      </c>
      <c r="AV23" s="7">
        <v>117</v>
      </c>
      <c r="AW23" s="7">
        <v>117.8</v>
      </c>
      <c r="AX23" s="7">
        <v>118.2</v>
      </c>
      <c r="AY23" s="7">
        <v>118.6</v>
      </c>
      <c r="AZ23" s="7">
        <v>119.1</v>
      </c>
      <c r="BA23" s="7">
        <v>119.5</v>
      </c>
      <c r="BB23" s="7">
        <v>119.8</v>
      </c>
      <c r="BC23" s="7">
        <v>119.2</v>
      </c>
      <c r="BD23" s="7">
        <v>119.4</v>
      </c>
      <c r="BE23" s="7">
        <v>119.4</v>
      </c>
      <c r="BF23" s="7">
        <v>119.1</v>
      </c>
      <c r="BG23" s="7">
        <v>120.3</v>
      </c>
      <c r="BH23" s="7">
        <v>121.2</v>
      </c>
      <c r="BI23" s="7">
        <v>121</v>
      </c>
      <c r="BJ23" s="7">
        <v>121.6</v>
      </c>
      <c r="BK23" s="7">
        <v>122</v>
      </c>
      <c r="BL23" s="7">
        <v>122.7</v>
      </c>
      <c r="BM23" s="7">
        <v>123.3</v>
      </c>
      <c r="BN23" s="7">
        <v>124.6</v>
      </c>
      <c r="BO23" s="7">
        <v>125.3</v>
      </c>
      <c r="BP23" s="7">
        <v>126.4</v>
      </c>
      <c r="BQ23" s="7">
        <v>127.4</v>
      </c>
      <c r="BR23" s="7">
        <v>127.5</v>
      </c>
      <c r="BS23" s="7">
        <v>128.30000000000001</v>
      </c>
      <c r="BT23" s="7">
        <v>129.9</v>
      </c>
      <c r="BU23" s="7">
        <v>130.80000000000001</v>
      </c>
      <c r="BV23" s="7">
        <v>130.30000000000001</v>
      </c>
      <c r="BW23" s="7">
        <v>128.9</v>
      </c>
      <c r="BX23" s="7">
        <v>128.6</v>
      </c>
      <c r="BY23" s="7">
        <v>129.19999999999999</v>
      </c>
      <c r="BZ23" s="7">
        <v>129.9</v>
      </c>
      <c r="CA23" s="7">
        <v>130.19999999999999</v>
      </c>
      <c r="CB23" s="7">
        <v>130.19999999999999</v>
      </c>
      <c r="CC23" s="7">
        <v>131.19999999999999</v>
      </c>
      <c r="CD23" s="7">
        <v>131.4</v>
      </c>
      <c r="CE23" s="7">
        <v>131.6</v>
      </c>
      <c r="CF23" s="7">
        <v>131.69999999999999</v>
      </c>
      <c r="CG23" s="7">
        <v>132.1</v>
      </c>
      <c r="CH23" s="7">
        <v>135</v>
      </c>
      <c r="CI23" s="7">
        <v>136.30000000000001</v>
      </c>
      <c r="CJ23" s="7">
        <v>136</v>
      </c>
      <c r="CK23" s="7">
        <v>135.80000000000001</v>
      </c>
      <c r="CL23" s="7">
        <f>CK23+(CN23-CK23)*(1/3)</f>
        <v>137.66666666666669</v>
      </c>
      <c r="CM23" s="7">
        <f>CK23+(CN23-CK23)*(2/3)</f>
        <v>139.53333333333333</v>
      </c>
      <c r="CN23" s="7">
        <v>141.4</v>
      </c>
      <c r="CO23" s="7">
        <v>141.4</v>
      </c>
      <c r="CP23" s="7">
        <v>143.6</v>
      </c>
      <c r="CQ23" s="7">
        <v>144.6</v>
      </c>
      <c r="CR23" s="7">
        <v>146.4</v>
      </c>
      <c r="CS23" s="7">
        <v>146.1</v>
      </c>
      <c r="CT23" s="7">
        <v>146.4</v>
      </c>
      <c r="CU23" s="7">
        <v>147.5</v>
      </c>
      <c r="CV23" s="7">
        <v>150.19999999999999</v>
      </c>
      <c r="CW23" s="7">
        <v>151.30000000000001</v>
      </c>
      <c r="CX23" s="7">
        <v>151.69999999999999</v>
      </c>
      <c r="CY23" s="7">
        <v>153.19999999999999</v>
      </c>
      <c r="CZ23" s="7">
        <v>154.19999999999999</v>
      </c>
      <c r="DA23" s="7">
        <v>157.1</v>
      </c>
      <c r="DB23" s="7">
        <v>157.69999999999999</v>
      </c>
      <c r="DC23" s="7">
        <v>157.80000000000001</v>
      </c>
      <c r="DD23" s="7">
        <v>159.5</v>
      </c>
      <c r="DE23" s="7">
        <v>158.9</v>
      </c>
      <c r="DF23" s="7">
        <v>160.1</v>
      </c>
      <c r="DG23" s="7">
        <v>160.80000000000001</v>
      </c>
      <c r="DH23" s="7">
        <v>161.19999999999999</v>
      </c>
      <c r="DI23" s="7">
        <v>162</v>
      </c>
      <c r="DJ23" s="7">
        <v>166.2</v>
      </c>
      <c r="DK23" s="7">
        <v>167.1</v>
      </c>
      <c r="DL23" s="7">
        <v>165.5</v>
      </c>
      <c r="DM23" s="7">
        <v>166.3</v>
      </c>
      <c r="DN23" s="7">
        <v>166.6</v>
      </c>
      <c r="DO23" s="7">
        <v>166.9</v>
      </c>
      <c r="DP23" s="7">
        <v>167.4</v>
      </c>
      <c r="DQ23" s="7">
        <v>167.5</v>
      </c>
      <c r="DR23" s="7">
        <v>167.8</v>
      </c>
      <c r="DS23" s="7">
        <v>168.2</v>
      </c>
      <c r="DT23" s="7">
        <v>169</v>
      </c>
      <c r="DU23" s="7">
        <v>169</v>
      </c>
      <c r="DV23" s="7">
        <v>169.4</v>
      </c>
      <c r="DW23" s="7">
        <v>169.7</v>
      </c>
    </row>
    <row r="24" spans="1:127" x14ac:dyDescent="0.25">
      <c r="A24" s="4" t="s">
        <v>0</v>
      </c>
      <c r="B24" s="5" t="s">
        <v>23</v>
      </c>
      <c r="C24" s="6" t="str">
        <f>VLOOKUP(B24,[1]!categories[#Data],2,0)</f>
        <v>Education and Entertinemnet</v>
      </c>
      <c r="D24" s="7">
        <v>103.4</v>
      </c>
      <c r="E24" s="7">
        <v>104</v>
      </c>
      <c r="F24" s="7">
        <v>104</v>
      </c>
      <c r="G24" s="7">
        <v>104.5</v>
      </c>
      <c r="H24" s="7">
        <v>105</v>
      </c>
      <c r="I24" s="7">
        <v>105.6</v>
      </c>
      <c r="J24" s="7">
        <v>106.4</v>
      </c>
      <c r="K24" s="7">
        <v>106.8</v>
      </c>
      <c r="L24" s="7">
        <v>107.7</v>
      </c>
      <c r="M24" s="7">
        <v>108.3</v>
      </c>
      <c r="N24" s="7">
        <v>108.7</v>
      </c>
      <c r="O24" s="7">
        <v>109.2</v>
      </c>
      <c r="P24" s="7">
        <v>109.6</v>
      </c>
      <c r="Q24" s="7">
        <v>109.9</v>
      </c>
      <c r="R24" s="7">
        <v>110.2</v>
      </c>
      <c r="S24" s="7">
        <v>110.5</v>
      </c>
      <c r="T24" s="7">
        <v>110.9</v>
      </c>
      <c r="U24" s="7">
        <v>111.4</v>
      </c>
      <c r="V24" s="7">
        <v>111.8</v>
      </c>
      <c r="W24" s="7">
        <v>112.2</v>
      </c>
      <c r="X24" s="7">
        <v>112.6</v>
      </c>
      <c r="Y24" s="7">
        <v>113</v>
      </c>
      <c r="Z24" s="7">
        <v>113.3</v>
      </c>
      <c r="AA24" s="7">
        <v>113.3</v>
      </c>
      <c r="AB24" s="7">
        <v>114</v>
      </c>
      <c r="AC24" s="7">
        <v>114.8</v>
      </c>
      <c r="AD24" s="7">
        <v>115.5</v>
      </c>
      <c r="AE24" s="7">
        <v>116.2</v>
      </c>
      <c r="AF24" s="7">
        <v>116.7</v>
      </c>
      <c r="AG24" s="7">
        <v>117.9</v>
      </c>
      <c r="AH24" s="7">
        <v>118</v>
      </c>
      <c r="AI24" s="7">
        <v>118.5</v>
      </c>
      <c r="AJ24" s="7">
        <v>119.6</v>
      </c>
      <c r="AK24" s="7">
        <v>120.1</v>
      </c>
      <c r="AL24" s="7">
        <v>120.9</v>
      </c>
      <c r="AM24" s="7">
        <v>121.6</v>
      </c>
      <c r="AN24" s="7">
        <v>121.4</v>
      </c>
      <c r="AO24" s="7">
        <v>122.3</v>
      </c>
      <c r="AP24" s="7">
        <v>122.5</v>
      </c>
      <c r="AQ24" s="7">
        <v>123.2</v>
      </c>
      <c r="AR24" s="7">
        <v>123.6</v>
      </c>
      <c r="AS24" s="7">
        <v>124.1</v>
      </c>
      <c r="AT24" s="7">
        <v>125.2</v>
      </c>
      <c r="AU24" s="7">
        <v>125.5</v>
      </c>
      <c r="AV24" s="7">
        <v>125.7</v>
      </c>
      <c r="AW24" s="7">
        <v>126.5</v>
      </c>
      <c r="AX24" s="7">
        <v>126.9</v>
      </c>
      <c r="AY24" s="7">
        <v>127.3</v>
      </c>
      <c r="AZ24" s="7">
        <v>127</v>
      </c>
      <c r="BA24" s="7">
        <v>127.7</v>
      </c>
      <c r="BB24" s="7">
        <v>128.30000000000001</v>
      </c>
      <c r="BC24" s="7">
        <v>128.30000000000001</v>
      </c>
      <c r="BD24" s="7">
        <v>129.4</v>
      </c>
      <c r="BE24" s="7">
        <v>129.80000000000001</v>
      </c>
      <c r="BF24" s="7">
        <v>130.6</v>
      </c>
      <c r="BG24" s="7">
        <v>131.5</v>
      </c>
      <c r="BH24" s="7">
        <v>132.30000000000001</v>
      </c>
      <c r="BI24" s="7">
        <v>133</v>
      </c>
      <c r="BJ24" s="7">
        <v>133.69999999999999</v>
      </c>
      <c r="BK24" s="7">
        <v>133.4</v>
      </c>
      <c r="BL24" s="7">
        <v>134.30000000000001</v>
      </c>
      <c r="BM24" s="7">
        <v>134.30000000000001</v>
      </c>
      <c r="BN24" s="7">
        <v>135.1</v>
      </c>
      <c r="BO24" s="7">
        <v>136</v>
      </c>
      <c r="BP24" s="7">
        <v>136.80000000000001</v>
      </c>
      <c r="BQ24" s="7">
        <v>137.80000000000001</v>
      </c>
      <c r="BR24" s="7">
        <v>138.4</v>
      </c>
      <c r="BS24" s="7">
        <v>138.6</v>
      </c>
      <c r="BT24" s="7">
        <v>140</v>
      </c>
      <c r="BU24" s="7">
        <v>140.1</v>
      </c>
      <c r="BV24" s="7">
        <v>143.1</v>
      </c>
      <c r="BW24" s="7">
        <v>143.30000000000001</v>
      </c>
      <c r="BX24" s="7">
        <v>142.9</v>
      </c>
      <c r="BY24" s="7">
        <v>143.4</v>
      </c>
      <c r="BZ24" s="7">
        <v>143.80000000000001</v>
      </c>
      <c r="CA24" s="7">
        <v>145.9</v>
      </c>
      <c r="CB24" s="7">
        <v>146.4</v>
      </c>
      <c r="CC24" s="7">
        <v>147.5</v>
      </c>
      <c r="CD24" s="7">
        <v>148</v>
      </c>
      <c r="CE24" s="7">
        <v>148.30000000000001</v>
      </c>
      <c r="CF24" s="7">
        <v>148.69999999999999</v>
      </c>
      <c r="CG24" s="7">
        <v>149.1</v>
      </c>
      <c r="CH24" s="7">
        <v>149.5</v>
      </c>
      <c r="CI24" s="7">
        <v>150.1</v>
      </c>
      <c r="CJ24" s="7">
        <v>150.4</v>
      </c>
      <c r="CK24" s="7">
        <v>151.19999999999999</v>
      </c>
      <c r="CL24" s="7">
        <v>0</v>
      </c>
      <c r="CM24" s="7">
        <v>0</v>
      </c>
      <c r="CN24" s="7">
        <v>153.19999999999999</v>
      </c>
      <c r="CO24" s="7">
        <v>153.19999999999999</v>
      </c>
      <c r="CP24" s="7">
        <v>152.19999999999999</v>
      </c>
      <c r="CQ24" s="7">
        <v>152.80000000000001</v>
      </c>
      <c r="CR24" s="7">
        <v>152.4</v>
      </c>
      <c r="CS24" s="7">
        <v>153.6</v>
      </c>
      <c r="CT24" s="7">
        <v>153.9</v>
      </c>
      <c r="CU24" s="7">
        <v>155.1</v>
      </c>
      <c r="CV24" s="7">
        <v>157</v>
      </c>
      <c r="CW24" s="7">
        <v>157.80000000000001</v>
      </c>
      <c r="CX24" s="7">
        <v>158.6</v>
      </c>
      <c r="CY24" s="7">
        <v>160</v>
      </c>
      <c r="CZ24" s="7">
        <v>160.4</v>
      </c>
      <c r="DA24" s="7">
        <v>160.69999999999999</v>
      </c>
      <c r="DB24" s="7">
        <v>161.1</v>
      </c>
      <c r="DC24" s="7">
        <v>162.69999999999999</v>
      </c>
      <c r="DD24" s="7">
        <v>163.19999999999999</v>
      </c>
      <c r="DE24" s="7">
        <v>163.80000000000001</v>
      </c>
      <c r="DF24" s="7">
        <v>164.5</v>
      </c>
      <c r="DG24" s="7">
        <v>164.9</v>
      </c>
      <c r="DH24" s="7">
        <v>165.5</v>
      </c>
      <c r="DI24" s="7">
        <v>166.6</v>
      </c>
      <c r="DJ24" s="7">
        <v>167.2</v>
      </c>
      <c r="DK24" s="7">
        <v>167.6</v>
      </c>
      <c r="DL24" s="7">
        <v>168</v>
      </c>
      <c r="DM24" s="7">
        <v>168.6</v>
      </c>
      <c r="DN24" s="7">
        <v>169.3</v>
      </c>
      <c r="DO24" s="7">
        <v>170</v>
      </c>
      <c r="DP24" s="7">
        <v>170.6</v>
      </c>
      <c r="DQ24" s="7">
        <v>170.8</v>
      </c>
      <c r="DR24" s="7">
        <v>171.2</v>
      </c>
      <c r="DS24" s="7">
        <v>171.8</v>
      </c>
      <c r="DT24" s="7">
        <v>172.8</v>
      </c>
      <c r="DU24" s="7">
        <v>172.8</v>
      </c>
      <c r="DV24" s="7">
        <v>173.2</v>
      </c>
      <c r="DW24" s="7">
        <v>173.8</v>
      </c>
    </row>
    <row r="25" spans="1:127" x14ac:dyDescent="0.25">
      <c r="A25" s="4" t="s">
        <v>0</v>
      </c>
      <c r="B25" s="5" t="s">
        <v>24</v>
      </c>
      <c r="C25" s="6" t="str">
        <f>VLOOKUP(B25,[1]!categories[#Data],2,0)</f>
        <v>Education and Entertinemnet</v>
      </c>
      <c r="D25" s="7">
        <v>103.8</v>
      </c>
      <c r="E25" s="7">
        <v>104.1</v>
      </c>
      <c r="F25" s="7">
        <v>104.3</v>
      </c>
      <c r="G25" s="7">
        <v>104.8</v>
      </c>
      <c r="H25" s="7">
        <v>105.5</v>
      </c>
      <c r="I25" s="7">
        <v>106.5</v>
      </c>
      <c r="J25" s="7">
        <v>107.8</v>
      </c>
      <c r="K25" s="7">
        <v>108.7</v>
      </c>
      <c r="L25" s="7">
        <v>109.8</v>
      </c>
      <c r="M25" s="7">
        <v>110.2</v>
      </c>
      <c r="N25" s="7">
        <v>111</v>
      </c>
      <c r="O25" s="7">
        <v>111.6</v>
      </c>
      <c r="P25" s="7">
        <v>111.8</v>
      </c>
      <c r="Q25" s="7">
        <v>112</v>
      </c>
      <c r="R25" s="7">
        <v>112.4</v>
      </c>
      <c r="S25" s="7">
        <v>113</v>
      </c>
      <c r="T25" s="7">
        <v>113.1</v>
      </c>
      <c r="U25" s="7">
        <v>114.3</v>
      </c>
      <c r="V25" s="7">
        <v>115.5</v>
      </c>
      <c r="W25" s="7">
        <v>116.2</v>
      </c>
      <c r="X25" s="7">
        <v>116.6</v>
      </c>
      <c r="Y25" s="7">
        <v>116.9</v>
      </c>
      <c r="Z25" s="7">
        <v>117.2</v>
      </c>
      <c r="AA25" s="7">
        <v>117.7</v>
      </c>
      <c r="AB25" s="7">
        <v>118.2</v>
      </c>
      <c r="AC25" s="7">
        <v>118.7</v>
      </c>
      <c r="AD25" s="7">
        <v>119.4</v>
      </c>
      <c r="AE25" s="7">
        <v>119.9</v>
      </c>
      <c r="AF25" s="7">
        <v>120.5</v>
      </c>
      <c r="AG25" s="7">
        <v>122</v>
      </c>
      <c r="AH25" s="7">
        <v>122.9</v>
      </c>
      <c r="AI25" s="7">
        <v>123.6</v>
      </c>
      <c r="AJ25" s="7">
        <v>124.5</v>
      </c>
      <c r="AK25" s="7">
        <v>125.1</v>
      </c>
      <c r="AL25" s="7">
        <v>125.8</v>
      </c>
      <c r="AM25" s="7">
        <v>125.6</v>
      </c>
      <c r="AN25" s="7">
        <v>126.2</v>
      </c>
      <c r="AO25" s="7">
        <v>127.1</v>
      </c>
      <c r="AP25" s="7">
        <v>127.5</v>
      </c>
      <c r="AQ25" s="7">
        <v>127.9</v>
      </c>
      <c r="AR25" s="7">
        <v>129.1</v>
      </c>
      <c r="AS25" s="7">
        <v>130.19999999999999</v>
      </c>
      <c r="AT25" s="7">
        <v>130.80000000000001</v>
      </c>
      <c r="AU25" s="7">
        <v>131.9</v>
      </c>
      <c r="AV25" s="7">
        <v>132.19999999999999</v>
      </c>
      <c r="AW25" s="7">
        <v>133</v>
      </c>
      <c r="AX25" s="7">
        <v>133.69999999999999</v>
      </c>
      <c r="AY25" s="7">
        <v>134.19999999999999</v>
      </c>
      <c r="AZ25" s="7">
        <v>134.6</v>
      </c>
      <c r="BA25" s="7">
        <v>134.9</v>
      </c>
      <c r="BB25" s="7">
        <v>135.19999999999999</v>
      </c>
      <c r="BC25" s="7">
        <v>135.69999999999999</v>
      </c>
      <c r="BD25" s="7">
        <v>136.30000000000001</v>
      </c>
      <c r="BE25" s="7">
        <v>136.9</v>
      </c>
      <c r="BF25" s="7">
        <v>138.6</v>
      </c>
      <c r="BG25" s="7">
        <v>140.19999999999999</v>
      </c>
      <c r="BH25" s="7">
        <v>139.6</v>
      </c>
      <c r="BI25" s="7">
        <v>140.1</v>
      </c>
      <c r="BJ25" s="7">
        <v>141.5</v>
      </c>
      <c r="BK25" s="7">
        <v>141.1</v>
      </c>
      <c r="BL25" s="7">
        <v>141.6</v>
      </c>
      <c r="BM25" s="7">
        <v>141.5</v>
      </c>
      <c r="BN25" s="7">
        <v>142.69999999999999</v>
      </c>
      <c r="BO25" s="7">
        <v>143.69999999999999</v>
      </c>
      <c r="BP25" s="7">
        <v>144.4</v>
      </c>
      <c r="BQ25" s="7">
        <v>145.1</v>
      </c>
      <c r="BR25" s="7">
        <v>145.80000000000001</v>
      </c>
      <c r="BS25" s="7">
        <v>146.9</v>
      </c>
      <c r="BT25" s="7">
        <v>147.6</v>
      </c>
      <c r="BU25" s="7">
        <v>148</v>
      </c>
      <c r="BV25" s="7">
        <v>150.19999999999999</v>
      </c>
      <c r="BW25" s="7">
        <v>155.1</v>
      </c>
      <c r="BX25" s="7">
        <v>155.19999999999999</v>
      </c>
      <c r="BY25" s="7">
        <v>155.5</v>
      </c>
      <c r="BZ25" s="7">
        <v>155.5</v>
      </c>
      <c r="CA25" s="7">
        <v>156.69999999999999</v>
      </c>
      <c r="CB25" s="7">
        <v>157.69999999999999</v>
      </c>
      <c r="CC25" s="7">
        <v>159.1</v>
      </c>
      <c r="CD25" s="7">
        <v>159.69999999999999</v>
      </c>
      <c r="CE25" s="7">
        <v>160.19999999999999</v>
      </c>
      <c r="CF25" s="7">
        <v>160.69999999999999</v>
      </c>
      <c r="CG25" s="7">
        <v>160.80000000000001</v>
      </c>
      <c r="CH25" s="7">
        <v>161.1</v>
      </c>
      <c r="CI25" s="7">
        <v>161.69999999999999</v>
      </c>
      <c r="CJ25" s="7">
        <v>161.9</v>
      </c>
      <c r="CK25" s="7">
        <v>161.19999999999999</v>
      </c>
      <c r="CL25" s="7">
        <v>0</v>
      </c>
      <c r="CM25" s="7">
        <v>0</v>
      </c>
      <c r="CN25" s="7">
        <v>161.80000000000001</v>
      </c>
      <c r="CO25" s="7">
        <v>161.80000000000001</v>
      </c>
      <c r="CP25" s="7">
        <v>162.69999999999999</v>
      </c>
      <c r="CQ25" s="7">
        <v>161.1</v>
      </c>
      <c r="CR25" s="7">
        <v>162.5</v>
      </c>
      <c r="CS25" s="7">
        <v>161.6</v>
      </c>
      <c r="CT25" s="7">
        <v>162.9</v>
      </c>
      <c r="CU25" s="7">
        <v>163.5</v>
      </c>
      <c r="CV25" s="7">
        <v>163.6</v>
      </c>
      <c r="CW25" s="7">
        <v>163.80000000000001</v>
      </c>
      <c r="CX25" s="7">
        <v>164.1</v>
      </c>
      <c r="CY25" s="7">
        <v>167.6</v>
      </c>
      <c r="CZ25" s="7">
        <v>166.8</v>
      </c>
      <c r="DA25" s="7">
        <v>167.2</v>
      </c>
      <c r="DB25" s="7">
        <v>167.5</v>
      </c>
      <c r="DC25" s="7">
        <v>168.5</v>
      </c>
      <c r="DD25" s="7">
        <v>169</v>
      </c>
      <c r="DE25" s="7">
        <v>169.3</v>
      </c>
      <c r="DF25" s="7">
        <v>169.7</v>
      </c>
      <c r="DG25" s="7">
        <v>169.9</v>
      </c>
      <c r="DH25" s="7">
        <v>170.3</v>
      </c>
      <c r="DI25" s="7">
        <v>170.6</v>
      </c>
      <c r="DJ25" s="7">
        <v>170.9</v>
      </c>
      <c r="DK25" s="7">
        <v>171.8</v>
      </c>
      <c r="DL25" s="7">
        <v>172.6</v>
      </c>
      <c r="DM25" s="7">
        <v>174.7</v>
      </c>
      <c r="DN25" s="7">
        <v>175.7</v>
      </c>
      <c r="DO25" s="7">
        <v>176.2</v>
      </c>
      <c r="DP25" s="7">
        <v>176.5</v>
      </c>
      <c r="DQ25" s="7">
        <v>176.9</v>
      </c>
      <c r="DR25" s="7">
        <v>177.3</v>
      </c>
      <c r="DS25" s="7">
        <v>177.8</v>
      </c>
      <c r="DT25" s="7">
        <v>178.5</v>
      </c>
      <c r="DU25" s="7">
        <v>178.5</v>
      </c>
      <c r="DV25" s="7">
        <v>179.4</v>
      </c>
      <c r="DW25" s="7">
        <v>180.3</v>
      </c>
    </row>
    <row r="26" spans="1:127" x14ac:dyDescent="0.25">
      <c r="A26" s="4" t="s">
        <v>0</v>
      </c>
      <c r="B26" s="5" t="s">
        <v>25</v>
      </c>
      <c r="C26" s="6" t="str">
        <f>VLOOKUP(B26,[1]!categories[#Data],2,0)</f>
        <v>Medicare</v>
      </c>
      <c r="D26" s="7">
        <v>104.7</v>
      </c>
      <c r="E26" s="7">
        <v>104.6</v>
      </c>
      <c r="F26" s="7">
        <v>104.3</v>
      </c>
      <c r="G26" s="7">
        <v>102.7</v>
      </c>
      <c r="H26" s="7">
        <v>102.1</v>
      </c>
      <c r="I26" s="7">
        <v>102.5</v>
      </c>
      <c r="J26" s="7">
        <v>102.5</v>
      </c>
      <c r="K26" s="7">
        <v>105</v>
      </c>
      <c r="L26" s="7">
        <v>106.7</v>
      </c>
      <c r="M26" s="7">
        <v>107.5</v>
      </c>
      <c r="N26" s="7">
        <v>108.2</v>
      </c>
      <c r="O26" s="7">
        <v>108.1</v>
      </c>
      <c r="P26" s="7">
        <v>108.3</v>
      </c>
      <c r="Q26" s="7">
        <v>108.7</v>
      </c>
      <c r="R26" s="7">
        <v>108.9</v>
      </c>
      <c r="S26" s="7">
        <v>108.9</v>
      </c>
      <c r="T26" s="7">
        <v>108.9</v>
      </c>
      <c r="U26" s="7">
        <v>108</v>
      </c>
      <c r="V26" s="7">
        <v>108.8</v>
      </c>
      <c r="W26" s="7">
        <v>109.4</v>
      </c>
      <c r="X26" s="7">
        <v>109.1</v>
      </c>
      <c r="Y26" s="7">
        <v>109.3</v>
      </c>
      <c r="Z26" s="7">
        <v>108.8</v>
      </c>
      <c r="AA26" s="7">
        <v>109.4</v>
      </c>
      <c r="AB26" s="7">
        <v>110.2</v>
      </c>
      <c r="AC26" s="7">
        <v>110.8</v>
      </c>
      <c r="AD26" s="7">
        <v>110.8</v>
      </c>
      <c r="AE26" s="7">
        <v>111.6</v>
      </c>
      <c r="AF26" s="7">
        <v>112.3</v>
      </c>
      <c r="AG26" s="7">
        <v>113</v>
      </c>
      <c r="AH26" s="7">
        <v>112.7</v>
      </c>
      <c r="AI26" s="7">
        <v>112.5</v>
      </c>
      <c r="AJ26" s="7">
        <v>113.7</v>
      </c>
      <c r="AK26" s="7">
        <v>114.2</v>
      </c>
      <c r="AL26" s="7">
        <v>114.2</v>
      </c>
      <c r="AM26" s="7">
        <v>114.1</v>
      </c>
      <c r="AN26" s="7">
        <v>114.9</v>
      </c>
      <c r="AO26" s="7">
        <v>116.8</v>
      </c>
      <c r="AP26" s="7">
        <v>117.4</v>
      </c>
      <c r="AQ26" s="7">
        <v>118.4</v>
      </c>
      <c r="AR26" s="7">
        <v>119.7</v>
      </c>
      <c r="AS26" s="7">
        <v>119.9</v>
      </c>
      <c r="AT26" s="7">
        <v>120.9</v>
      </c>
      <c r="AU26" s="7">
        <v>122</v>
      </c>
      <c r="AV26" s="7">
        <v>122.8</v>
      </c>
      <c r="AW26" s="7">
        <v>123</v>
      </c>
      <c r="AX26" s="7">
        <v>123.5</v>
      </c>
      <c r="AY26" s="7">
        <v>121.9</v>
      </c>
      <c r="AZ26" s="7">
        <v>122.3</v>
      </c>
      <c r="BA26" s="7">
        <v>123.2</v>
      </c>
      <c r="BB26" s="7">
        <v>123.3</v>
      </c>
      <c r="BC26" s="7">
        <v>123.7</v>
      </c>
      <c r="BD26" s="7">
        <v>123.7</v>
      </c>
      <c r="BE26" s="7">
        <v>124.1</v>
      </c>
      <c r="BF26" s="7">
        <v>124.4</v>
      </c>
      <c r="BG26" s="7">
        <v>125.4</v>
      </c>
      <c r="BH26" s="7">
        <v>126.7</v>
      </c>
      <c r="BI26" s="7">
        <v>127.4</v>
      </c>
      <c r="BJ26" s="7">
        <v>128.1</v>
      </c>
      <c r="BK26" s="7">
        <v>127.8</v>
      </c>
      <c r="BL26" s="7">
        <v>128.6</v>
      </c>
      <c r="BM26" s="7">
        <v>128.80000000000001</v>
      </c>
      <c r="BN26" s="7">
        <v>129.30000000000001</v>
      </c>
      <c r="BO26" s="7">
        <v>130.4</v>
      </c>
      <c r="BP26" s="7">
        <v>131.19999999999999</v>
      </c>
      <c r="BQ26" s="7">
        <v>131.4</v>
      </c>
      <c r="BR26" s="7">
        <v>131.4</v>
      </c>
      <c r="BS26" s="7">
        <v>131.30000000000001</v>
      </c>
      <c r="BT26" s="7">
        <v>132</v>
      </c>
      <c r="BU26" s="7">
        <v>134.4</v>
      </c>
      <c r="BV26" s="7">
        <v>133.1</v>
      </c>
      <c r="BW26" s="7">
        <v>133.19999999999999</v>
      </c>
      <c r="BX26" s="7">
        <v>133.5</v>
      </c>
      <c r="BY26" s="7">
        <v>134.9</v>
      </c>
      <c r="BZ26" s="7">
        <v>134</v>
      </c>
      <c r="CA26" s="7">
        <v>133.9</v>
      </c>
      <c r="CB26" s="7">
        <v>134.80000000000001</v>
      </c>
      <c r="CC26" s="7">
        <v>136.1</v>
      </c>
      <c r="CD26" s="7">
        <v>138.80000000000001</v>
      </c>
      <c r="CE26" s="7">
        <v>140.19999999999999</v>
      </c>
      <c r="CF26" s="7">
        <v>140.30000000000001</v>
      </c>
      <c r="CG26" s="7">
        <v>140.6</v>
      </c>
      <c r="CH26" s="7">
        <v>140.6</v>
      </c>
      <c r="CI26" s="7">
        <v>142.5</v>
      </c>
      <c r="CJ26" s="7">
        <v>143.4</v>
      </c>
      <c r="CK26" s="7">
        <v>145.1</v>
      </c>
      <c r="CL26" s="7">
        <f>CK26+(CN26-CK26)*(1/3)</f>
        <v>147.13333333333333</v>
      </c>
      <c r="CM26" s="7">
        <f>CK26+(CN26-CK26)*(2/3)</f>
        <v>149.16666666666666</v>
      </c>
      <c r="CN26" s="7">
        <v>151.19999999999999</v>
      </c>
      <c r="CO26" s="7">
        <v>151.19999999999999</v>
      </c>
      <c r="CP26" s="7">
        <v>153.6</v>
      </c>
      <c r="CQ26" s="7">
        <v>157.4</v>
      </c>
      <c r="CR26" s="7">
        <v>156.19999999999999</v>
      </c>
      <c r="CS26" s="7">
        <v>156.19999999999999</v>
      </c>
      <c r="CT26" s="7">
        <v>156.6</v>
      </c>
      <c r="CU26" s="7">
        <v>156.19999999999999</v>
      </c>
      <c r="CV26" s="7">
        <v>155.19999999999999</v>
      </c>
      <c r="CW26" s="7">
        <v>153.1</v>
      </c>
      <c r="CX26" s="7">
        <v>154.6</v>
      </c>
      <c r="CY26" s="7">
        <v>159.30000000000001</v>
      </c>
      <c r="CZ26" s="7">
        <v>159.4</v>
      </c>
      <c r="DA26" s="7">
        <v>160.4</v>
      </c>
      <c r="DB26" s="7">
        <v>160.30000000000001</v>
      </c>
      <c r="DC26" s="7">
        <v>160.19999999999999</v>
      </c>
      <c r="DD26" s="7">
        <v>161.1</v>
      </c>
      <c r="DE26" s="7">
        <v>162.4</v>
      </c>
      <c r="DF26" s="7">
        <v>162.80000000000001</v>
      </c>
      <c r="DG26" s="7">
        <v>163.19999999999999</v>
      </c>
      <c r="DH26" s="7">
        <v>164.5</v>
      </c>
      <c r="DI26" s="7">
        <v>167.4</v>
      </c>
      <c r="DJ26" s="7">
        <v>169</v>
      </c>
      <c r="DK26" s="7">
        <v>168.5</v>
      </c>
      <c r="DL26" s="7">
        <v>169.5</v>
      </c>
      <c r="DM26" s="7">
        <v>169.7</v>
      </c>
      <c r="DN26" s="7">
        <v>171.1</v>
      </c>
      <c r="DO26" s="7">
        <v>170.8</v>
      </c>
      <c r="DP26" s="7">
        <v>172</v>
      </c>
      <c r="DQ26" s="7">
        <v>173.4</v>
      </c>
      <c r="DR26" s="7">
        <v>175.7</v>
      </c>
      <c r="DS26" s="7">
        <v>178.4</v>
      </c>
      <c r="DT26" s="7">
        <v>180.7</v>
      </c>
      <c r="DU26" s="7">
        <v>180.7</v>
      </c>
      <c r="DV26" s="7">
        <v>183.8</v>
      </c>
      <c r="DW26" s="7">
        <v>184.9</v>
      </c>
    </row>
    <row r="27" spans="1:127" x14ac:dyDescent="0.25">
      <c r="A27" s="4" t="s">
        <v>0</v>
      </c>
      <c r="B27" s="5" t="s">
        <v>26</v>
      </c>
      <c r="C27" s="6" t="str">
        <f>VLOOKUP(B27,[1]!categories[#Data],2,0)</f>
        <v>Miscellaneous</v>
      </c>
      <c r="D27" s="7">
        <v>104</v>
      </c>
      <c r="E27" s="7">
        <v>104.4</v>
      </c>
      <c r="F27" s="7">
        <v>104.6</v>
      </c>
      <c r="G27" s="7">
        <v>104.6</v>
      </c>
      <c r="H27" s="7">
        <v>104.8</v>
      </c>
      <c r="I27" s="7">
        <v>105.5</v>
      </c>
      <c r="J27" s="7">
        <v>106.5</v>
      </c>
      <c r="K27" s="7">
        <v>107.5</v>
      </c>
      <c r="L27" s="7">
        <v>108.7</v>
      </c>
      <c r="M27" s="7">
        <v>109.1</v>
      </c>
      <c r="N27" s="7">
        <v>109.8</v>
      </c>
      <c r="O27" s="7">
        <v>110.1</v>
      </c>
      <c r="P27" s="7">
        <v>110.6</v>
      </c>
      <c r="Q27" s="7">
        <v>110.9</v>
      </c>
      <c r="R27" s="7">
        <v>111.3</v>
      </c>
      <c r="S27" s="7">
        <v>111.5</v>
      </c>
      <c r="T27" s="7">
        <v>111.8</v>
      </c>
      <c r="U27" s="7">
        <v>112.3</v>
      </c>
      <c r="V27" s="7">
        <v>113.1</v>
      </c>
      <c r="W27" s="7">
        <v>113.5</v>
      </c>
      <c r="X27" s="7">
        <v>113.7</v>
      </c>
      <c r="Y27" s="7">
        <v>114</v>
      </c>
      <c r="Z27" s="7">
        <v>114.1</v>
      </c>
      <c r="AA27" s="7">
        <v>114.2</v>
      </c>
      <c r="AB27" s="7">
        <v>114.5</v>
      </c>
      <c r="AC27" s="7">
        <v>115</v>
      </c>
      <c r="AD27" s="7">
        <v>115.5</v>
      </c>
      <c r="AE27" s="7">
        <v>116</v>
      </c>
      <c r="AF27" s="7">
        <v>116.9</v>
      </c>
      <c r="AG27" s="7">
        <v>117.9</v>
      </c>
      <c r="AH27" s="7">
        <v>118.1</v>
      </c>
      <c r="AI27" s="7">
        <v>118.2</v>
      </c>
      <c r="AJ27" s="7">
        <v>118.8</v>
      </c>
      <c r="AK27" s="7">
        <v>119.2</v>
      </c>
      <c r="AL27" s="7">
        <v>119.6</v>
      </c>
      <c r="AM27" s="7">
        <v>119.8</v>
      </c>
      <c r="AN27" s="7">
        <v>120.1</v>
      </c>
      <c r="AO27" s="7">
        <v>120.9</v>
      </c>
      <c r="AP27" s="7">
        <v>121.1</v>
      </c>
      <c r="AQ27" s="7">
        <v>121.7</v>
      </c>
      <c r="AR27" s="7">
        <v>122.5</v>
      </c>
      <c r="AS27" s="7">
        <v>123.3</v>
      </c>
      <c r="AT27" s="7">
        <v>123.8</v>
      </c>
      <c r="AU27" s="7">
        <v>124.2</v>
      </c>
      <c r="AV27" s="7">
        <v>124.9</v>
      </c>
      <c r="AW27" s="7">
        <v>125.7</v>
      </c>
      <c r="AX27" s="7">
        <v>126.1</v>
      </c>
      <c r="AY27" s="7">
        <v>126.3</v>
      </c>
      <c r="AZ27" s="7">
        <v>126.6</v>
      </c>
      <c r="BA27" s="7">
        <v>127</v>
      </c>
      <c r="BB27" s="7">
        <v>127.4</v>
      </c>
      <c r="BC27" s="7">
        <v>127.5</v>
      </c>
      <c r="BD27" s="7">
        <v>127.9</v>
      </c>
      <c r="BE27" s="7">
        <v>128.1</v>
      </c>
      <c r="BF27" s="7">
        <v>128.6</v>
      </c>
      <c r="BG27" s="7">
        <v>129.69999999999999</v>
      </c>
      <c r="BH27" s="7">
        <v>130.30000000000001</v>
      </c>
      <c r="BI27" s="7">
        <v>130.69999999999999</v>
      </c>
      <c r="BJ27" s="7">
        <v>131.69999999999999</v>
      </c>
      <c r="BK27" s="7">
        <v>131.9</v>
      </c>
      <c r="BL27" s="7">
        <v>132.30000000000001</v>
      </c>
      <c r="BM27" s="7">
        <v>132.5</v>
      </c>
      <c r="BN27" s="7">
        <v>133.30000000000001</v>
      </c>
      <c r="BO27" s="7">
        <v>134.19999999999999</v>
      </c>
      <c r="BP27" s="7">
        <v>135.1</v>
      </c>
      <c r="BQ27" s="7">
        <v>135.6</v>
      </c>
      <c r="BR27" s="7">
        <v>136</v>
      </c>
      <c r="BS27" s="7">
        <v>136.6</v>
      </c>
      <c r="BT27" s="7">
        <v>137.4</v>
      </c>
      <c r="BU27" s="7">
        <v>139.80000000000001</v>
      </c>
      <c r="BV27" s="7">
        <v>140.1</v>
      </c>
      <c r="BW27" s="7">
        <v>141.6</v>
      </c>
      <c r="BX27" s="7">
        <v>141.69999999999999</v>
      </c>
      <c r="BY27" s="7">
        <v>142.19999999999999</v>
      </c>
      <c r="BZ27" s="7">
        <v>142.4</v>
      </c>
      <c r="CA27" s="7">
        <v>142.9</v>
      </c>
      <c r="CB27" s="7">
        <v>143.30000000000001</v>
      </c>
      <c r="CC27" s="7">
        <v>144.19999999999999</v>
      </c>
      <c r="CD27" s="7">
        <v>144.9</v>
      </c>
      <c r="CE27" s="7">
        <v>145.4</v>
      </c>
      <c r="CF27" s="7">
        <v>145.69999999999999</v>
      </c>
      <c r="CG27" s="7">
        <v>146.1</v>
      </c>
      <c r="CH27" s="7">
        <v>147.1</v>
      </c>
      <c r="CI27" s="7">
        <v>148.1</v>
      </c>
      <c r="CJ27" s="7">
        <v>148.4</v>
      </c>
      <c r="CK27" s="7">
        <v>148.6</v>
      </c>
      <c r="CL27" s="7">
        <f>148.6+(151.7-148.6)*(1/3)</f>
        <v>149.63333333333333</v>
      </c>
      <c r="CM27" s="7">
        <f>148.6+(151.7-148.6)*(2/3)</f>
        <v>150.66666666666666</v>
      </c>
      <c r="CN27" s="7">
        <v>151.69999999999999</v>
      </c>
      <c r="CO27" s="7">
        <v>151.69999999999999</v>
      </c>
      <c r="CP27" s="7">
        <v>153</v>
      </c>
      <c r="CQ27" s="7">
        <v>153.69999999999999</v>
      </c>
      <c r="CR27" s="7">
        <v>154.30000000000001</v>
      </c>
      <c r="CS27" s="7">
        <v>154.5</v>
      </c>
      <c r="CT27" s="7">
        <v>155.19999999999999</v>
      </c>
      <c r="CU27" s="7">
        <v>155.9</v>
      </c>
      <c r="CV27" s="7">
        <v>157.19999999999999</v>
      </c>
      <c r="CW27" s="7">
        <v>157.30000000000001</v>
      </c>
      <c r="CX27" s="7">
        <v>158</v>
      </c>
      <c r="CY27" s="7">
        <v>161.1</v>
      </c>
      <c r="CZ27" s="7">
        <v>161.5</v>
      </c>
      <c r="DA27" s="7">
        <v>162.80000000000001</v>
      </c>
      <c r="DB27" s="7">
        <v>163.30000000000001</v>
      </c>
      <c r="DC27" s="7">
        <v>163.80000000000001</v>
      </c>
      <c r="DD27" s="7">
        <v>164.7</v>
      </c>
      <c r="DE27" s="7">
        <v>165.2</v>
      </c>
      <c r="DF27" s="7">
        <v>166</v>
      </c>
      <c r="DG27" s="7">
        <v>166.6</v>
      </c>
      <c r="DH27" s="7">
        <v>167.3</v>
      </c>
      <c r="DI27" s="7">
        <v>168.3</v>
      </c>
      <c r="DJ27" s="7">
        <v>170.2</v>
      </c>
      <c r="DK27" s="7">
        <v>170.9</v>
      </c>
      <c r="DL27" s="7">
        <v>171</v>
      </c>
      <c r="DM27" s="7">
        <v>171.8</v>
      </c>
      <c r="DN27" s="7">
        <v>172.6</v>
      </c>
      <c r="DO27" s="7">
        <v>173.1</v>
      </c>
      <c r="DP27" s="7">
        <v>173.9</v>
      </c>
      <c r="DQ27" s="7">
        <v>174.6</v>
      </c>
      <c r="DR27" s="7">
        <v>175.5</v>
      </c>
      <c r="DS27" s="7">
        <v>176.5</v>
      </c>
      <c r="DT27" s="7">
        <v>177.9</v>
      </c>
      <c r="DU27" s="7">
        <v>177.9</v>
      </c>
      <c r="DV27" s="7">
        <v>178.9</v>
      </c>
      <c r="DW27" s="7">
        <v>179.5</v>
      </c>
    </row>
    <row r="28" spans="1:127" x14ac:dyDescent="0.25">
      <c r="A28" s="4" t="s">
        <v>0</v>
      </c>
      <c r="B28" s="5" t="s">
        <v>27</v>
      </c>
      <c r="C28" s="6" t="str">
        <f>VLOOKUP(B28,[1]!categories[#Data],2,0)</f>
        <v>General index</v>
      </c>
      <c r="D28" s="7">
        <v>105.1</v>
      </c>
      <c r="E28" s="7">
        <v>105.8</v>
      </c>
      <c r="F28" s="7">
        <v>106</v>
      </c>
      <c r="G28" s="7">
        <v>106.4</v>
      </c>
      <c r="H28" s="7">
        <v>107.2</v>
      </c>
      <c r="I28" s="7">
        <v>108.9</v>
      </c>
      <c r="J28" s="7">
        <v>110.7</v>
      </c>
      <c r="K28" s="7">
        <v>112.1</v>
      </c>
      <c r="L28" s="7">
        <v>114.2</v>
      </c>
      <c r="M28" s="7">
        <v>115.5</v>
      </c>
      <c r="N28" s="7">
        <v>117.4</v>
      </c>
      <c r="O28" s="7">
        <v>115.5</v>
      </c>
      <c r="P28" s="7">
        <v>114.2</v>
      </c>
      <c r="Q28" s="7">
        <v>114</v>
      </c>
      <c r="R28" s="7">
        <v>114.6</v>
      </c>
      <c r="S28" s="7">
        <v>115.4</v>
      </c>
      <c r="T28" s="7">
        <v>116</v>
      </c>
      <c r="U28" s="7">
        <v>117</v>
      </c>
      <c r="V28" s="7">
        <v>119.5</v>
      </c>
      <c r="W28" s="7">
        <v>120.7</v>
      </c>
      <c r="X28" s="7">
        <v>120.9</v>
      </c>
      <c r="Y28" s="7">
        <v>121</v>
      </c>
      <c r="Z28" s="7">
        <v>121.1</v>
      </c>
      <c r="AA28" s="7">
        <v>120.3</v>
      </c>
      <c r="AB28" s="7">
        <v>120.3</v>
      </c>
      <c r="AC28" s="7">
        <v>120.6</v>
      </c>
      <c r="AD28" s="7">
        <v>121.1</v>
      </c>
      <c r="AE28" s="7">
        <v>121.5</v>
      </c>
      <c r="AF28" s="7">
        <v>122.4</v>
      </c>
      <c r="AG28" s="7">
        <v>124.1</v>
      </c>
      <c r="AH28" s="7">
        <v>124.7</v>
      </c>
      <c r="AI28" s="7">
        <v>126.1</v>
      </c>
      <c r="AJ28" s="7">
        <v>127</v>
      </c>
      <c r="AK28" s="7">
        <v>127.7</v>
      </c>
      <c r="AL28" s="7">
        <v>128.30000000000001</v>
      </c>
      <c r="AM28" s="7">
        <v>127.9</v>
      </c>
      <c r="AN28" s="7">
        <v>128.1</v>
      </c>
      <c r="AO28" s="7">
        <v>127.9</v>
      </c>
      <c r="AP28" s="7">
        <v>128</v>
      </c>
      <c r="AQ28" s="7">
        <v>129</v>
      </c>
      <c r="AR28" s="7">
        <v>130.30000000000001</v>
      </c>
      <c r="AS28" s="7">
        <v>131.9</v>
      </c>
      <c r="AT28" s="7">
        <v>133</v>
      </c>
      <c r="AU28" s="7">
        <v>133.5</v>
      </c>
      <c r="AV28" s="7">
        <v>133.4</v>
      </c>
      <c r="AW28" s="7">
        <v>133.80000000000001</v>
      </c>
      <c r="AX28" s="7">
        <v>133.6</v>
      </c>
      <c r="AY28" s="7">
        <v>132.80000000000001</v>
      </c>
      <c r="AZ28" s="7">
        <v>132.4</v>
      </c>
      <c r="BA28" s="7">
        <v>132.6</v>
      </c>
      <c r="BB28" s="7">
        <v>132.80000000000001</v>
      </c>
      <c r="BC28" s="7">
        <v>132.9</v>
      </c>
      <c r="BD28" s="7">
        <v>133.30000000000001</v>
      </c>
      <c r="BE28" s="7">
        <v>133.9</v>
      </c>
      <c r="BF28" s="7">
        <v>136.19999999999999</v>
      </c>
      <c r="BG28" s="7">
        <v>137.80000000000001</v>
      </c>
      <c r="BH28" s="7">
        <v>137.6</v>
      </c>
      <c r="BI28" s="7">
        <v>138.30000000000001</v>
      </c>
      <c r="BJ28" s="7">
        <v>140</v>
      </c>
      <c r="BK28" s="7">
        <v>139.80000000000001</v>
      </c>
      <c r="BL28" s="7">
        <v>139.30000000000001</v>
      </c>
      <c r="BM28" s="7">
        <v>138.5</v>
      </c>
      <c r="BN28" s="7">
        <v>138.69999999999999</v>
      </c>
      <c r="BO28" s="7">
        <v>139.1</v>
      </c>
      <c r="BP28" s="7">
        <v>139.80000000000001</v>
      </c>
      <c r="BQ28" s="7">
        <v>140.5</v>
      </c>
      <c r="BR28" s="7">
        <v>141.80000000000001</v>
      </c>
      <c r="BS28" s="7">
        <v>142.5</v>
      </c>
      <c r="BT28" s="7">
        <v>142.1</v>
      </c>
      <c r="BU28" s="7">
        <v>142.19999999999999</v>
      </c>
      <c r="BV28" s="7">
        <v>142.4</v>
      </c>
      <c r="BW28" s="7">
        <v>141.9</v>
      </c>
      <c r="BX28" s="7">
        <v>141</v>
      </c>
      <c r="BY28" s="7">
        <v>141</v>
      </c>
      <c r="BZ28" s="7">
        <v>141.19999999999999</v>
      </c>
      <c r="CA28" s="7">
        <v>142.4</v>
      </c>
      <c r="CB28" s="7">
        <v>143.6</v>
      </c>
      <c r="CC28" s="7">
        <v>144.9</v>
      </c>
      <c r="CD28" s="7">
        <v>145.69999999999999</v>
      </c>
      <c r="CE28" s="7">
        <v>146.69999999999999</v>
      </c>
      <c r="CF28" s="7">
        <v>148.30000000000001</v>
      </c>
      <c r="CG28" s="7">
        <v>149.9</v>
      </c>
      <c r="CH28" s="7">
        <v>152.30000000000001</v>
      </c>
      <c r="CI28" s="7">
        <v>151.9</v>
      </c>
      <c r="CJ28" s="7">
        <v>150.4</v>
      </c>
      <c r="CK28" s="7">
        <v>149.80000000000001</v>
      </c>
      <c r="CL28" s="7">
        <v>0</v>
      </c>
      <c r="CM28" s="7">
        <v>0</v>
      </c>
      <c r="CN28" s="7">
        <v>152.69999999999999</v>
      </c>
      <c r="CO28" s="7">
        <v>152.69999999999999</v>
      </c>
      <c r="CP28" s="7">
        <v>154.69999999999999</v>
      </c>
      <c r="CQ28" s="7">
        <v>155.4</v>
      </c>
      <c r="CR28" s="7">
        <v>157.5</v>
      </c>
      <c r="CS28" s="7">
        <v>159.80000000000001</v>
      </c>
      <c r="CT28" s="7">
        <v>160.69999999999999</v>
      </c>
      <c r="CU28" s="7">
        <v>158.5</v>
      </c>
      <c r="CV28" s="7">
        <v>156.69999999999999</v>
      </c>
      <c r="CW28" s="7">
        <v>156.69999999999999</v>
      </c>
      <c r="CX28" s="7">
        <v>157.6</v>
      </c>
      <c r="CY28" s="7">
        <v>161.1</v>
      </c>
      <c r="CZ28" s="7">
        <v>162.1</v>
      </c>
      <c r="DA28" s="7">
        <v>163.19999999999999</v>
      </c>
      <c r="DB28" s="7">
        <v>163.6</v>
      </c>
      <c r="DC28" s="7">
        <v>164</v>
      </c>
      <c r="DD28" s="7">
        <v>166.3</v>
      </c>
      <c r="DE28" s="7">
        <v>167.6</v>
      </c>
      <c r="DF28" s="7">
        <v>167</v>
      </c>
      <c r="DG28" s="7">
        <v>166.4</v>
      </c>
      <c r="DH28" s="7">
        <v>166.7</v>
      </c>
      <c r="DI28" s="7">
        <v>168.7</v>
      </c>
      <c r="DJ28" s="7">
        <v>170.8</v>
      </c>
      <c r="DK28" s="7">
        <v>172.5</v>
      </c>
      <c r="DL28" s="7">
        <v>173.6</v>
      </c>
      <c r="DM28" s="7">
        <v>174.3</v>
      </c>
      <c r="DN28" s="7">
        <v>175.3</v>
      </c>
      <c r="DO28" s="7">
        <v>176.4</v>
      </c>
      <c r="DP28" s="7">
        <v>177.9</v>
      </c>
      <c r="DQ28" s="7">
        <v>177.8</v>
      </c>
      <c r="DR28" s="7">
        <v>177.1</v>
      </c>
      <c r="DS28" s="7">
        <v>177.8</v>
      </c>
      <c r="DT28" s="7">
        <v>178</v>
      </c>
      <c r="DU28" s="7">
        <v>178</v>
      </c>
      <c r="DV28" s="7">
        <v>178.8</v>
      </c>
      <c r="DW28" s="7">
        <v>179.8</v>
      </c>
    </row>
    <row r="29" spans="1:127" x14ac:dyDescent="0.25">
      <c r="A29" s="4" t="s">
        <v>28</v>
      </c>
      <c r="B29" s="5" t="s">
        <v>1</v>
      </c>
      <c r="C29" s="6" t="str">
        <f>VLOOKUP(B29,[1]!categories[#Data],2,0)</f>
        <v>Food</v>
      </c>
      <c r="D29" s="7">
        <v>110.5</v>
      </c>
      <c r="E29" s="7">
        <v>112.9</v>
      </c>
      <c r="F29" s="7">
        <v>113.9</v>
      </c>
      <c r="G29" s="7">
        <v>114.6</v>
      </c>
      <c r="H29" s="7">
        <v>115.4</v>
      </c>
      <c r="I29" s="7">
        <v>117</v>
      </c>
      <c r="J29" s="7">
        <v>117.8</v>
      </c>
      <c r="K29" s="7">
        <v>118.3</v>
      </c>
      <c r="L29" s="7">
        <v>118.6</v>
      </c>
      <c r="M29" s="7">
        <v>118.9</v>
      </c>
      <c r="N29" s="7">
        <v>119.8</v>
      </c>
      <c r="O29" s="7">
        <v>120.5</v>
      </c>
      <c r="P29" s="7">
        <v>121.2</v>
      </c>
      <c r="Q29" s="7">
        <v>121.9</v>
      </c>
      <c r="R29" s="7">
        <v>122.1</v>
      </c>
      <c r="S29" s="7">
        <v>122.5</v>
      </c>
      <c r="T29" s="7">
        <v>122.7</v>
      </c>
      <c r="U29" s="7">
        <v>123.1</v>
      </c>
      <c r="V29" s="7">
        <v>123.8</v>
      </c>
      <c r="W29" s="7">
        <v>124.8</v>
      </c>
      <c r="X29" s="7">
        <v>124.2</v>
      </c>
      <c r="Y29" s="7">
        <v>124.6</v>
      </c>
      <c r="Z29" s="7">
        <v>124.5</v>
      </c>
      <c r="AA29" s="7">
        <v>124</v>
      </c>
      <c r="AB29" s="7">
        <v>124</v>
      </c>
      <c r="AC29" s="7">
        <v>124.3</v>
      </c>
      <c r="AD29" s="7">
        <v>124</v>
      </c>
      <c r="AE29" s="7">
        <v>123.8</v>
      </c>
      <c r="AF29" s="7">
        <v>123.8</v>
      </c>
      <c r="AG29" s="7">
        <v>123.6</v>
      </c>
      <c r="AH29" s="7">
        <v>123.2</v>
      </c>
      <c r="AI29" s="7">
        <v>123.1</v>
      </c>
      <c r="AJ29" s="7">
        <v>123.4</v>
      </c>
      <c r="AK29" s="7">
        <v>123.6</v>
      </c>
      <c r="AL29" s="7">
        <v>124</v>
      </c>
      <c r="AM29" s="7">
        <v>124.3</v>
      </c>
      <c r="AN29" s="7">
        <v>124.7</v>
      </c>
      <c r="AO29" s="7">
        <v>124.8</v>
      </c>
      <c r="AP29" s="7">
        <v>124.8</v>
      </c>
      <c r="AQ29" s="7">
        <v>124.9</v>
      </c>
      <c r="AR29" s="7">
        <v>125</v>
      </c>
      <c r="AS29" s="7">
        <v>125.9</v>
      </c>
      <c r="AT29" s="7">
        <v>126.8</v>
      </c>
      <c r="AU29" s="7">
        <v>127.6</v>
      </c>
      <c r="AV29" s="7">
        <v>128.1</v>
      </c>
      <c r="AW29" s="7">
        <v>128.69999999999999</v>
      </c>
      <c r="AX29" s="7">
        <v>130.19999999999999</v>
      </c>
      <c r="AY29" s="7">
        <v>131.6</v>
      </c>
      <c r="AZ29" s="7">
        <v>132.19999999999999</v>
      </c>
      <c r="BA29" s="7">
        <v>132.80000000000001</v>
      </c>
      <c r="BB29" s="7">
        <v>132.69999999999999</v>
      </c>
      <c r="BC29" s="7">
        <v>132.69999999999999</v>
      </c>
      <c r="BD29" s="7">
        <v>132.6</v>
      </c>
      <c r="BE29" s="7">
        <v>132.9</v>
      </c>
      <c r="BF29" s="7">
        <v>132.80000000000001</v>
      </c>
      <c r="BG29" s="7">
        <v>133.19999999999999</v>
      </c>
      <c r="BH29" s="7">
        <v>133.6</v>
      </c>
      <c r="BI29" s="7">
        <v>133.9</v>
      </c>
      <c r="BJ29" s="7">
        <v>134.30000000000001</v>
      </c>
      <c r="BK29" s="7">
        <v>134.4</v>
      </c>
      <c r="BL29" s="7">
        <v>134.6</v>
      </c>
      <c r="BM29" s="7">
        <v>134.80000000000001</v>
      </c>
      <c r="BN29" s="7">
        <v>135</v>
      </c>
      <c r="BO29" s="7">
        <v>135</v>
      </c>
      <c r="BP29" s="7">
        <v>135</v>
      </c>
      <c r="BQ29" s="7">
        <v>135.30000000000001</v>
      </c>
      <c r="BR29" s="7">
        <v>135.6</v>
      </c>
      <c r="BS29" s="7">
        <v>136.5</v>
      </c>
      <c r="BT29" s="7">
        <v>137</v>
      </c>
      <c r="BU29" s="7">
        <v>137.6</v>
      </c>
      <c r="BV29" s="7">
        <v>138.1</v>
      </c>
      <c r="BW29" s="7">
        <v>138.5</v>
      </c>
      <c r="BX29" s="7">
        <v>138.30000000000001</v>
      </c>
      <c r="BY29" s="7">
        <v>139.4</v>
      </c>
      <c r="BZ29" s="7">
        <v>139.69999999999999</v>
      </c>
      <c r="CA29" s="7">
        <v>140.4</v>
      </c>
      <c r="CB29" s="7">
        <v>140.69999999999999</v>
      </c>
      <c r="CC29" s="7">
        <v>141.4</v>
      </c>
      <c r="CD29" s="7">
        <v>142.1</v>
      </c>
      <c r="CE29" s="7">
        <v>142.69999999999999</v>
      </c>
      <c r="CF29" s="7">
        <v>143.5</v>
      </c>
      <c r="CG29" s="7">
        <v>144.1</v>
      </c>
      <c r="CH29" s="7">
        <v>144.9</v>
      </c>
      <c r="CI29" s="7">
        <v>145.6</v>
      </c>
      <c r="CJ29" s="7">
        <v>146.19999999999999</v>
      </c>
      <c r="CK29" s="7">
        <v>146.5</v>
      </c>
      <c r="CL29" s="7">
        <v>151.80000000000001</v>
      </c>
      <c r="CM29" s="7">
        <v>150.92500000000001</v>
      </c>
      <c r="CN29" s="7">
        <v>152.69999999999999</v>
      </c>
      <c r="CO29" s="7">
        <v>152.69999999999999</v>
      </c>
      <c r="CP29" s="7">
        <v>151.6</v>
      </c>
      <c r="CQ29" s="7">
        <v>151.5</v>
      </c>
      <c r="CR29" s="7">
        <v>150.6</v>
      </c>
      <c r="CS29" s="7">
        <v>149.69999999999999</v>
      </c>
      <c r="CT29" s="7">
        <v>149</v>
      </c>
      <c r="CU29" s="7">
        <v>148</v>
      </c>
      <c r="CV29" s="7">
        <v>147.6</v>
      </c>
      <c r="CW29" s="7">
        <v>147.5</v>
      </c>
      <c r="CX29" s="7">
        <v>147.6</v>
      </c>
      <c r="CY29" s="7">
        <v>148.80000000000001</v>
      </c>
      <c r="CZ29" s="7">
        <v>149.19999999999999</v>
      </c>
      <c r="DA29" s="7">
        <v>149.1</v>
      </c>
      <c r="DB29" s="7">
        <v>149.30000000000001</v>
      </c>
      <c r="DC29" s="7">
        <v>149.30000000000001</v>
      </c>
      <c r="DD29" s="7">
        <v>150.1</v>
      </c>
      <c r="DE29" s="7">
        <v>151</v>
      </c>
      <c r="DF29" s="7">
        <v>151.6</v>
      </c>
      <c r="DG29" s="7">
        <v>152.19999999999999</v>
      </c>
      <c r="DH29" s="7">
        <v>152.5</v>
      </c>
      <c r="DI29" s="7">
        <v>153.69999999999999</v>
      </c>
      <c r="DJ29" s="7">
        <v>155.4</v>
      </c>
      <c r="DK29" s="7">
        <v>156.69999999999999</v>
      </c>
      <c r="DL29" s="7">
        <v>157.5</v>
      </c>
      <c r="DM29" s="7">
        <v>159.30000000000001</v>
      </c>
      <c r="DN29" s="7">
        <v>162.1</v>
      </c>
      <c r="DO29" s="7">
        <v>164.9</v>
      </c>
      <c r="DP29" s="7">
        <v>166.4</v>
      </c>
      <c r="DQ29" s="7">
        <v>168.4</v>
      </c>
      <c r="DR29" s="7">
        <v>170.2</v>
      </c>
      <c r="DS29" s="7">
        <v>173.3</v>
      </c>
      <c r="DT29" s="7">
        <v>174.7</v>
      </c>
      <c r="DU29" s="7">
        <v>174.7</v>
      </c>
      <c r="DV29" s="7">
        <v>174.8</v>
      </c>
      <c r="DW29" s="7">
        <v>174.7</v>
      </c>
    </row>
    <row r="30" spans="1:127" x14ac:dyDescent="0.25">
      <c r="A30" s="4" t="s">
        <v>28</v>
      </c>
      <c r="B30" s="5" t="s">
        <v>2</v>
      </c>
      <c r="C30" s="6" t="str">
        <f>VLOOKUP(B30,[1]!categories[#Data],2,0)</f>
        <v>Food</v>
      </c>
      <c r="D30" s="7">
        <v>109.1</v>
      </c>
      <c r="E30" s="7">
        <v>112.9</v>
      </c>
      <c r="F30" s="7">
        <v>111.4</v>
      </c>
      <c r="G30" s="7">
        <v>113.4</v>
      </c>
      <c r="H30" s="7">
        <v>114.2</v>
      </c>
      <c r="I30" s="7">
        <v>120.1</v>
      </c>
      <c r="J30" s="7">
        <v>119.2</v>
      </c>
      <c r="K30" s="7">
        <v>120.4</v>
      </c>
      <c r="L30" s="7">
        <v>119.1</v>
      </c>
      <c r="M30" s="7">
        <v>118.1</v>
      </c>
      <c r="N30" s="7">
        <v>116.3</v>
      </c>
      <c r="O30" s="7">
        <v>118.1</v>
      </c>
      <c r="P30" s="7">
        <v>122</v>
      </c>
      <c r="Q30" s="7">
        <v>122</v>
      </c>
      <c r="R30" s="7">
        <v>121.4</v>
      </c>
      <c r="S30" s="7">
        <v>121.7</v>
      </c>
      <c r="T30" s="7">
        <v>124.1</v>
      </c>
      <c r="U30" s="7">
        <v>125.9</v>
      </c>
      <c r="V30" s="7">
        <v>126.4</v>
      </c>
      <c r="W30" s="7">
        <v>127.3</v>
      </c>
      <c r="X30" s="7">
        <v>125.4</v>
      </c>
      <c r="Y30" s="7">
        <v>126.1</v>
      </c>
      <c r="Z30" s="7">
        <v>125.6</v>
      </c>
      <c r="AA30" s="7">
        <v>124.7</v>
      </c>
      <c r="AB30" s="7">
        <v>125.5</v>
      </c>
      <c r="AC30" s="7">
        <v>126.5</v>
      </c>
      <c r="AD30" s="7">
        <v>126.7</v>
      </c>
      <c r="AE30" s="7">
        <v>128.19999999999999</v>
      </c>
      <c r="AF30" s="7">
        <v>129.69999999999999</v>
      </c>
      <c r="AG30" s="7">
        <v>134.4</v>
      </c>
      <c r="AH30" s="7">
        <v>134.30000000000001</v>
      </c>
      <c r="AI30" s="7">
        <v>131.69999999999999</v>
      </c>
      <c r="AJ30" s="7">
        <v>129</v>
      </c>
      <c r="AK30" s="7">
        <v>128.6</v>
      </c>
      <c r="AL30" s="7">
        <v>129.80000000000001</v>
      </c>
      <c r="AM30" s="7">
        <v>131.69999999999999</v>
      </c>
      <c r="AN30" s="7">
        <v>135.9</v>
      </c>
      <c r="AO30" s="7">
        <v>135.1</v>
      </c>
      <c r="AP30" s="7">
        <v>136.30000000000001</v>
      </c>
      <c r="AQ30" s="7">
        <v>139.30000000000001</v>
      </c>
      <c r="AR30" s="7">
        <v>142.1</v>
      </c>
      <c r="AS30" s="7">
        <v>143.9</v>
      </c>
      <c r="AT30" s="7">
        <v>144.19999999999999</v>
      </c>
      <c r="AU30" s="7">
        <v>140.30000000000001</v>
      </c>
      <c r="AV30" s="7">
        <v>137.69999999999999</v>
      </c>
      <c r="AW30" s="7">
        <v>138.4</v>
      </c>
      <c r="AX30" s="7">
        <v>138.5</v>
      </c>
      <c r="AY30" s="7">
        <v>138.19999999999999</v>
      </c>
      <c r="AZ30" s="7">
        <v>138.9</v>
      </c>
      <c r="BA30" s="7">
        <v>139.80000000000001</v>
      </c>
      <c r="BB30" s="7">
        <v>139.4</v>
      </c>
      <c r="BC30" s="7">
        <v>140.6</v>
      </c>
      <c r="BD30" s="7">
        <v>144.1</v>
      </c>
      <c r="BE30" s="7">
        <v>148.69999999999999</v>
      </c>
      <c r="BF30" s="7">
        <v>148.4</v>
      </c>
      <c r="BG30" s="7">
        <v>143.9</v>
      </c>
      <c r="BH30" s="7">
        <v>143</v>
      </c>
      <c r="BI30" s="7">
        <v>142.80000000000001</v>
      </c>
      <c r="BJ30" s="7">
        <v>142.1</v>
      </c>
      <c r="BK30" s="7">
        <v>142.6</v>
      </c>
      <c r="BL30" s="7">
        <v>143.69999999999999</v>
      </c>
      <c r="BM30" s="7">
        <v>143</v>
      </c>
      <c r="BN30" s="7">
        <v>143.1</v>
      </c>
      <c r="BO30" s="7">
        <v>144.30000000000001</v>
      </c>
      <c r="BP30" s="7">
        <v>148.19999999999999</v>
      </c>
      <c r="BQ30" s="7">
        <v>149.69999999999999</v>
      </c>
      <c r="BR30" s="7">
        <v>148.6</v>
      </c>
      <c r="BS30" s="7">
        <v>146.4</v>
      </c>
      <c r="BT30" s="7">
        <v>143.1</v>
      </c>
      <c r="BU30" s="7">
        <v>144.9</v>
      </c>
      <c r="BV30" s="7">
        <v>146.30000000000001</v>
      </c>
      <c r="BW30" s="7">
        <v>147.80000000000001</v>
      </c>
      <c r="BX30" s="7">
        <v>149.4</v>
      </c>
      <c r="BY30" s="7">
        <v>150.1</v>
      </c>
      <c r="BZ30" s="7">
        <v>151.1</v>
      </c>
      <c r="CA30" s="7">
        <v>156.69999999999999</v>
      </c>
      <c r="CB30" s="7">
        <v>159.6</v>
      </c>
      <c r="CC30" s="7">
        <v>160.19999999999999</v>
      </c>
      <c r="CD30" s="7">
        <v>158.30000000000001</v>
      </c>
      <c r="CE30" s="7">
        <v>158.69999999999999</v>
      </c>
      <c r="CF30" s="7">
        <v>159.80000000000001</v>
      </c>
      <c r="CG30" s="7">
        <v>162.4</v>
      </c>
      <c r="CH30" s="7">
        <v>164.5</v>
      </c>
      <c r="CI30" s="7">
        <v>167.6</v>
      </c>
      <c r="CJ30" s="7">
        <v>167.6</v>
      </c>
      <c r="CK30" s="7">
        <v>167.5</v>
      </c>
      <c r="CL30" s="7">
        <f>CK30+(CN30-CK30)*(1/3)</f>
        <v>177.33333333333334</v>
      </c>
      <c r="CM30" s="7">
        <f>CK30+(CN30-CK30)*(2/3)</f>
        <v>187.16666666666666</v>
      </c>
      <c r="CN30" s="7">
        <v>197</v>
      </c>
      <c r="CO30" s="7">
        <v>197</v>
      </c>
      <c r="CP30" s="7">
        <v>197.8</v>
      </c>
      <c r="CQ30" s="7">
        <v>193.1</v>
      </c>
      <c r="CR30" s="7">
        <v>193.7</v>
      </c>
      <c r="CS30" s="7">
        <v>195.5</v>
      </c>
      <c r="CT30" s="7">
        <v>195.7</v>
      </c>
      <c r="CU30" s="7">
        <v>194.8</v>
      </c>
      <c r="CV30" s="7">
        <v>191.2</v>
      </c>
      <c r="CW30" s="7">
        <v>197.5</v>
      </c>
      <c r="CX30" s="7">
        <v>202.5</v>
      </c>
      <c r="CY30" s="7">
        <v>204.3</v>
      </c>
      <c r="CZ30" s="7">
        <v>205.5</v>
      </c>
      <c r="DA30" s="7">
        <v>210.9</v>
      </c>
      <c r="DB30" s="7">
        <v>207.4</v>
      </c>
      <c r="DC30" s="7">
        <v>207.4</v>
      </c>
      <c r="DD30" s="7">
        <v>208.4</v>
      </c>
      <c r="DE30" s="7">
        <v>204.9</v>
      </c>
      <c r="DF30" s="7">
        <v>202.2</v>
      </c>
      <c r="DG30" s="7">
        <v>202.1</v>
      </c>
      <c r="DH30" s="7">
        <v>205.2</v>
      </c>
      <c r="DI30" s="7">
        <v>215.8</v>
      </c>
      <c r="DJ30" s="7">
        <v>215.8</v>
      </c>
      <c r="DK30" s="7">
        <v>221.2</v>
      </c>
      <c r="DL30" s="7">
        <v>223.4</v>
      </c>
      <c r="DM30" s="7">
        <v>217.1</v>
      </c>
      <c r="DN30" s="7">
        <v>210.9</v>
      </c>
      <c r="DO30" s="7">
        <v>213.7</v>
      </c>
      <c r="DP30" s="7">
        <v>214.9</v>
      </c>
      <c r="DQ30" s="7">
        <v>213.4</v>
      </c>
      <c r="DR30" s="7">
        <v>212.9</v>
      </c>
      <c r="DS30" s="7">
        <v>215.2</v>
      </c>
      <c r="DT30" s="7">
        <v>212.2</v>
      </c>
      <c r="DU30" s="7">
        <v>212.2</v>
      </c>
      <c r="DV30" s="7">
        <v>213.7</v>
      </c>
      <c r="DW30" s="7">
        <v>219.4</v>
      </c>
    </row>
    <row r="31" spans="1:127" x14ac:dyDescent="0.25">
      <c r="A31" s="4" t="s">
        <v>28</v>
      </c>
      <c r="B31" s="5" t="s">
        <v>3</v>
      </c>
      <c r="C31" s="6" t="str">
        <f>VLOOKUP(B31,[1]!categories[#Data],2,0)</f>
        <v>Food</v>
      </c>
      <c r="D31" s="7">
        <v>113</v>
      </c>
      <c r="E31" s="7">
        <v>116.9</v>
      </c>
      <c r="F31" s="7">
        <v>113.2</v>
      </c>
      <c r="G31" s="7">
        <v>106</v>
      </c>
      <c r="H31" s="7">
        <v>102.7</v>
      </c>
      <c r="I31" s="7">
        <v>112.5</v>
      </c>
      <c r="J31" s="7">
        <v>114</v>
      </c>
      <c r="K31" s="7">
        <v>112.7</v>
      </c>
      <c r="L31" s="7">
        <v>113.2</v>
      </c>
      <c r="M31" s="7">
        <v>114.5</v>
      </c>
      <c r="N31" s="7">
        <v>122.6</v>
      </c>
      <c r="O31" s="7">
        <v>128.5</v>
      </c>
      <c r="P31" s="7">
        <v>129.9</v>
      </c>
      <c r="Q31" s="7">
        <v>124.5</v>
      </c>
      <c r="R31" s="7">
        <v>121.5</v>
      </c>
      <c r="S31" s="7">
        <v>113.3</v>
      </c>
      <c r="T31" s="7">
        <v>114.2</v>
      </c>
      <c r="U31" s="7">
        <v>115.4</v>
      </c>
      <c r="V31" s="7">
        <v>118</v>
      </c>
      <c r="W31" s="7">
        <v>116.5</v>
      </c>
      <c r="X31" s="7">
        <v>116.4</v>
      </c>
      <c r="Y31" s="7">
        <v>117.8</v>
      </c>
      <c r="Z31" s="7">
        <v>122.7</v>
      </c>
      <c r="AA31" s="7">
        <v>126.3</v>
      </c>
      <c r="AB31" s="7">
        <v>126.6</v>
      </c>
      <c r="AC31" s="7">
        <v>119.5</v>
      </c>
      <c r="AD31" s="7">
        <v>113.5</v>
      </c>
      <c r="AE31" s="7">
        <v>110</v>
      </c>
      <c r="AF31" s="7">
        <v>111.3</v>
      </c>
      <c r="AG31" s="7">
        <v>120.9</v>
      </c>
      <c r="AH31" s="7">
        <v>119.5</v>
      </c>
      <c r="AI31" s="7">
        <v>118.1</v>
      </c>
      <c r="AJ31" s="7">
        <v>115.6</v>
      </c>
      <c r="AK31" s="7">
        <v>115.9</v>
      </c>
      <c r="AL31" s="7">
        <v>121.5</v>
      </c>
      <c r="AM31" s="7">
        <v>127.1</v>
      </c>
      <c r="AN31" s="7">
        <v>132</v>
      </c>
      <c r="AO31" s="7">
        <v>130.30000000000001</v>
      </c>
      <c r="AP31" s="7">
        <v>123.7</v>
      </c>
      <c r="AQ31" s="7">
        <v>119.9</v>
      </c>
      <c r="AR31" s="7">
        <v>127</v>
      </c>
      <c r="AS31" s="7">
        <v>130.9</v>
      </c>
      <c r="AT31" s="7">
        <v>136.6</v>
      </c>
      <c r="AU31" s="7">
        <v>133.69999999999999</v>
      </c>
      <c r="AV31" s="7">
        <v>130.6</v>
      </c>
      <c r="AW31" s="7">
        <v>130.30000000000001</v>
      </c>
      <c r="AX31" s="7">
        <v>134.1</v>
      </c>
      <c r="AY31" s="7">
        <v>134.9</v>
      </c>
      <c r="AZ31" s="7">
        <v>132.6</v>
      </c>
      <c r="BA31" s="7">
        <v>129.30000000000001</v>
      </c>
      <c r="BB31" s="7">
        <v>128.4</v>
      </c>
      <c r="BC31" s="7">
        <v>124.5</v>
      </c>
      <c r="BD31" s="7">
        <v>125.6</v>
      </c>
      <c r="BE31" s="7">
        <v>128.30000000000001</v>
      </c>
      <c r="BF31" s="7">
        <v>129.4</v>
      </c>
      <c r="BG31" s="7">
        <v>128.30000000000001</v>
      </c>
      <c r="BH31" s="7">
        <v>129.69999999999999</v>
      </c>
      <c r="BI31" s="7">
        <v>131.4</v>
      </c>
      <c r="BJ31" s="7">
        <v>146.69999999999999</v>
      </c>
      <c r="BK31" s="7">
        <v>145.9</v>
      </c>
      <c r="BL31" s="7">
        <v>143.6</v>
      </c>
      <c r="BM31" s="7">
        <v>139.9</v>
      </c>
      <c r="BN31" s="7">
        <v>135.5</v>
      </c>
      <c r="BO31" s="7">
        <v>130.80000000000001</v>
      </c>
      <c r="BP31" s="7">
        <v>130.5</v>
      </c>
      <c r="BQ31" s="7">
        <v>133.9</v>
      </c>
      <c r="BR31" s="7">
        <v>139.1</v>
      </c>
      <c r="BS31" s="7">
        <v>136.6</v>
      </c>
      <c r="BT31" s="7">
        <v>132.80000000000001</v>
      </c>
      <c r="BU31" s="7">
        <v>133.5</v>
      </c>
      <c r="BV31" s="7">
        <v>137.80000000000001</v>
      </c>
      <c r="BW31" s="7">
        <v>141.1</v>
      </c>
      <c r="BX31" s="7">
        <v>143.5</v>
      </c>
      <c r="BY31" s="7">
        <v>145.30000000000001</v>
      </c>
      <c r="BZ31" s="7">
        <v>142.9</v>
      </c>
      <c r="CA31" s="7">
        <v>138.30000000000001</v>
      </c>
      <c r="CB31" s="7">
        <v>140.4</v>
      </c>
      <c r="CC31" s="7">
        <v>142.5</v>
      </c>
      <c r="CD31" s="7">
        <v>140.80000000000001</v>
      </c>
      <c r="CE31" s="7">
        <v>141.6</v>
      </c>
      <c r="CF31" s="7">
        <v>144.69999999999999</v>
      </c>
      <c r="CG31" s="7">
        <v>148.4</v>
      </c>
      <c r="CH31" s="7">
        <v>153.69999999999999</v>
      </c>
      <c r="CI31" s="7">
        <v>157</v>
      </c>
      <c r="CJ31" s="7">
        <v>153.1</v>
      </c>
      <c r="CK31" s="7">
        <v>148.9</v>
      </c>
      <c r="CL31" s="7">
        <v>151.9</v>
      </c>
      <c r="CM31" s="7">
        <v>152.5</v>
      </c>
      <c r="CN31" s="7">
        <v>154.6</v>
      </c>
      <c r="CO31" s="7">
        <v>154.6</v>
      </c>
      <c r="CP31" s="7">
        <v>154.5</v>
      </c>
      <c r="CQ31" s="7">
        <v>157.30000000000001</v>
      </c>
      <c r="CR31" s="7">
        <v>164.8</v>
      </c>
      <c r="CS31" s="7">
        <v>176.9</v>
      </c>
      <c r="CT31" s="7">
        <v>178.3</v>
      </c>
      <c r="CU31" s="7">
        <v>178.4</v>
      </c>
      <c r="CV31" s="7">
        <v>169.9</v>
      </c>
      <c r="CW31" s="7">
        <v>164.7</v>
      </c>
      <c r="CX31" s="7">
        <v>166.4</v>
      </c>
      <c r="CY31" s="7">
        <v>173</v>
      </c>
      <c r="CZ31" s="7">
        <v>182.8</v>
      </c>
      <c r="DA31" s="7">
        <v>185</v>
      </c>
      <c r="DB31" s="7">
        <v>174.1</v>
      </c>
      <c r="DC31" s="7">
        <v>174.1</v>
      </c>
      <c r="DD31" s="7">
        <v>173</v>
      </c>
      <c r="DE31" s="7">
        <v>175.4</v>
      </c>
      <c r="DF31" s="7">
        <v>180</v>
      </c>
      <c r="DG31" s="7">
        <v>180.1</v>
      </c>
      <c r="DH31" s="7">
        <v>176.4</v>
      </c>
      <c r="DI31" s="7">
        <v>167.7</v>
      </c>
      <c r="DJ31" s="7">
        <v>164.6</v>
      </c>
      <c r="DK31" s="7">
        <v>164.1</v>
      </c>
      <c r="DL31" s="7">
        <v>172.8</v>
      </c>
      <c r="DM31" s="7">
        <v>176.6</v>
      </c>
      <c r="DN31" s="7">
        <v>170.6</v>
      </c>
      <c r="DO31" s="7">
        <v>170.9</v>
      </c>
      <c r="DP31" s="7">
        <v>171.9</v>
      </c>
      <c r="DQ31" s="7">
        <v>183.2</v>
      </c>
      <c r="DR31" s="7">
        <v>191.9</v>
      </c>
      <c r="DS31" s="7">
        <v>197</v>
      </c>
      <c r="DT31" s="7">
        <v>177.2</v>
      </c>
      <c r="DU31" s="7">
        <v>177.2</v>
      </c>
      <c r="DV31" s="7">
        <v>172.4</v>
      </c>
      <c r="DW31" s="7">
        <v>176.7</v>
      </c>
    </row>
    <row r="32" spans="1:127" x14ac:dyDescent="0.25">
      <c r="A32" s="4" t="s">
        <v>28</v>
      </c>
      <c r="B32" s="5" t="s">
        <v>4</v>
      </c>
      <c r="C32" s="6" t="str">
        <f>VLOOKUP(B32,[1]!categories[#Data],2,0)</f>
        <v>Food</v>
      </c>
      <c r="D32" s="7">
        <v>103.6</v>
      </c>
      <c r="E32" s="7">
        <v>104</v>
      </c>
      <c r="F32" s="7">
        <v>104.3</v>
      </c>
      <c r="G32" s="7">
        <v>104.7</v>
      </c>
      <c r="H32" s="7">
        <v>105.5</v>
      </c>
      <c r="I32" s="7">
        <v>107.3</v>
      </c>
      <c r="J32" s="7">
        <v>108.3</v>
      </c>
      <c r="K32" s="7">
        <v>108.9</v>
      </c>
      <c r="L32" s="7">
        <v>109.6</v>
      </c>
      <c r="M32" s="7">
        <v>110.4</v>
      </c>
      <c r="N32" s="7">
        <v>112</v>
      </c>
      <c r="O32" s="7">
        <v>112.8</v>
      </c>
      <c r="P32" s="7">
        <v>113.6</v>
      </c>
      <c r="Q32" s="7">
        <v>115.2</v>
      </c>
      <c r="R32" s="7">
        <v>116.2</v>
      </c>
      <c r="S32" s="7">
        <v>117</v>
      </c>
      <c r="T32" s="7">
        <v>119.1</v>
      </c>
      <c r="U32" s="7">
        <v>120.4</v>
      </c>
      <c r="V32" s="7">
        <v>121.6</v>
      </c>
      <c r="W32" s="7">
        <v>122.2</v>
      </c>
      <c r="X32" s="7">
        <v>122.7</v>
      </c>
      <c r="Y32" s="7">
        <v>123.1</v>
      </c>
      <c r="Z32" s="7">
        <v>124.6</v>
      </c>
      <c r="AA32" s="7">
        <v>124.9</v>
      </c>
      <c r="AB32" s="7">
        <v>125.2</v>
      </c>
      <c r="AC32" s="7">
        <v>125.6</v>
      </c>
      <c r="AD32" s="7">
        <v>125.9</v>
      </c>
      <c r="AE32" s="7">
        <v>126.3</v>
      </c>
      <c r="AF32" s="7">
        <v>126.6</v>
      </c>
      <c r="AG32" s="7">
        <v>127.3</v>
      </c>
      <c r="AH32" s="7">
        <v>127.7</v>
      </c>
      <c r="AI32" s="7">
        <v>128</v>
      </c>
      <c r="AJ32" s="7">
        <v>128.30000000000001</v>
      </c>
      <c r="AK32" s="7">
        <v>128.5</v>
      </c>
      <c r="AL32" s="7">
        <v>128.6</v>
      </c>
      <c r="AM32" s="7">
        <v>128.6</v>
      </c>
      <c r="AN32" s="7">
        <v>129.19999999999999</v>
      </c>
      <c r="AO32" s="7">
        <v>129.6</v>
      </c>
      <c r="AP32" s="7">
        <v>129.69999999999999</v>
      </c>
      <c r="AQ32" s="7">
        <v>130.19999999999999</v>
      </c>
      <c r="AR32" s="7">
        <v>130.4</v>
      </c>
      <c r="AS32" s="7">
        <v>131</v>
      </c>
      <c r="AT32" s="7">
        <v>131.80000000000001</v>
      </c>
      <c r="AU32" s="7">
        <v>132.19999999999999</v>
      </c>
      <c r="AV32" s="7">
        <v>132.6</v>
      </c>
      <c r="AW32" s="7">
        <v>132.69999999999999</v>
      </c>
      <c r="AX32" s="7">
        <v>132.9</v>
      </c>
      <c r="AY32" s="7">
        <v>133.1</v>
      </c>
      <c r="AZ32" s="7">
        <v>133.1</v>
      </c>
      <c r="BA32" s="7">
        <v>133.5</v>
      </c>
      <c r="BB32" s="7">
        <v>134.9</v>
      </c>
      <c r="BC32" s="7">
        <v>136.30000000000001</v>
      </c>
      <c r="BD32" s="7">
        <v>136.80000000000001</v>
      </c>
      <c r="BE32" s="7">
        <v>137.30000000000001</v>
      </c>
      <c r="BF32" s="7">
        <v>137.69999999999999</v>
      </c>
      <c r="BG32" s="7">
        <v>138.30000000000001</v>
      </c>
      <c r="BH32" s="7">
        <v>138.69999999999999</v>
      </c>
      <c r="BI32" s="7">
        <v>139.1</v>
      </c>
      <c r="BJ32" s="7">
        <v>139.5</v>
      </c>
      <c r="BK32" s="7">
        <v>139.5</v>
      </c>
      <c r="BL32" s="7">
        <v>139.6</v>
      </c>
      <c r="BM32" s="7">
        <v>139.9</v>
      </c>
      <c r="BN32" s="7">
        <v>139.9</v>
      </c>
      <c r="BO32" s="7">
        <v>140.30000000000001</v>
      </c>
      <c r="BP32" s="7">
        <v>140.69999999999999</v>
      </c>
      <c r="BQ32" s="7">
        <v>140.80000000000001</v>
      </c>
      <c r="BR32" s="7">
        <v>141</v>
      </c>
      <c r="BS32" s="7">
        <v>141.19999999999999</v>
      </c>
      <c r="BT32" s="7">
        <v>141.5</v>
      </c>
      <c r="BU32" s="7">
        <v>141.5</v>
      </c>
      <c r="BV32" s="7">
        <v>141.6</v>
      </c>
      <c r="BW32" s="7">
        <v>141.6</v>
      </c>
      <c r="BX32" s="7">
        <v>141.69999999999999</v>
      </c>
      <c r="BY32" s="7">
        <v>141.69999999999999</v>
      </c>
      <c r="BZ32" s="7">
        <v>141.9</v>
      </c>
      <c r="CA32" s="7">
        <v>142.4</v>
      </c>
      <c r="CB32" s="7">
        <v>143.4</v>
      </c>
      <c r="CC32" s="7">
        <v>144.1</v>
      </c>
      <c r="CD32" s="7">
        <v>144.9</v>
      </c>
      <c r="CE32" s="7">
        <v>144.9</v>
      </c>
      <c r="CF32" s="7">
        <v>145.6</v>
      </c>
      <c r="CG32" s="7">
        <v>145.9</v>
      </c>
      <c r="CH32" s="7">
        <v>147.5</v>
      </c>
      <c r="CI32" s="7">
        <v>149.30000000000001</v>
      </c>
      <c r="CJ32" s="7">
        <v>150.69999999999999</v>
      </c>
      <c r="CK32" s="7">
        <v>151.1</v>
      </c>
      <c r="CL32" s="7">
        <v>155.5</v>
      </c>
      <c r="CM32" s="7">
        <v>153.35</v>
      </c>
      <c r="CN32" s="7">
        <v>153.4</v>
      </c>
      <c r="CO32" s="7">
        <v>153.4</v>
      </c>
      <c r="CP32" s="7">
        <v>153.4</v>
      </c>
      <c r="CQ32" s="7">
        <v>153.9</v>
      </c>
      <c r="CR32" s="7">
        <v>153.69999999999999</v>
      </c>
      <c r="CS32" s="7">
        <v>153.9</v>
      </c>
      <c r="CT32" s="7">
        <v>154.19999999999999</v>
      </c>
      <c r="CU32" s="7">
        <v>154.4</v>
      </c>
      <c r="CV32" s="7">
        <v>155.1</v>
      </c>
      <c r="CW32" s="7">
        <v>155.6</v>
      </c>
      <c r="CX32" s="7">
        <v>156</v>
      </c>
      <c r="CY32" s="7">
        <v>156.5</v>
      </c>
      <c r="CZ32" s="7">
        <v>156.5</v>
      </c>
      <c r="DA32" s="7">
        <v>158.19999999999999</v>
      </c>
      <c r="DB32" s="7">
        <v>159.19999999999999</v>
      </c>
      <c r="DC32" s="7">
        <v>159.1</v>
      </c>
      <c r="DD32" s="7">
        <v>159.19999999999999</v>
      </c>
      <c r="DE32" s="7">
        <v>159.6</v>
      </c>
      <c r="DF32" s="7">
        <v>160</v>
      </c>
      <c r="DG32" s="7">
        <v>160.4</v>
      </c>
      <c r="DH32" s="7">
        <v>160.6</v>
      </c>
      <c r="DI32" s="7">
        <v>162.6</v>
      </c>
      <c r="DJ32" s="7">
        <v>164.2</v>
      </c>
      <c r="DK32" s="7">
        <v>165.4</v>
      </c>
      <c r="DL32" s="7">
        <v>166.4</v>
      </c>
      <c r="DM32" s="7">
        <v>167.1</v>
      </c>
      <c r="DN32" s="7">
        <v>168.4</v>
      </c>
      <c r="DO32" s="7">
        <v>170.1</v>
      </c>
      <c r="DP32" s="7">
        <v>171</v>
      </c>
      <c r="DQ32" s="7">
        <v>172.3</v>
      </c>
      <c r="DR32" s="7">
        <v>173.9</v>
      </c>
      <c r="DS32" s="7">
        <v>175.2</v>
      </c>
      <c r="DT32" s="7">
        <v>177.9</v>
      </c>
      <c r="DU32" s="7">
        <v>177.9</v>
      </c>
      <c r="DV32" s="7">
        <v>178.8</v>
      </c>
      <c r="DW32" s="7">
        <v>179.4</v>
      </c>
    </row>
    <row r="33" spans="1:127" x14ac:dyDescent="0.25">
      <c r="A33" s="4" t="s">
        <v>28</v>
      </c>
      <c r="B33" s="5" t="s">
        <v>5</v>
      </c>
      <c r="C33" s="6" t="str">
        <f>VLOOKUP(B33,[1]!categories[#Data],2,0)</f>
        <v>Food</v>
      </c>
      <c r="D33" s="7">
        <v>103.4</v>
      </c>
      <c r="E33" s="7">
        <v>103.5</v>
      </c>
      <c r="F33" s="7">
        <v>102.7</v>
      </c>
      <c r="G33" s="7">
        <v>102.1</v>
      </c>
      <c r="H33" s="7">
        <v>101.5</v>
      </c>
      <c r="I33" s="7">
        <v>101.3</v>
      </c>
      <c r="J33" s="7">
        <v>101.1</v>
      </c>
      <c r="K33" s="7">
        <v>101.1</v>
      </c>
      <c r="L33" s="7">
        <v>101.7</v>
      </c>
      <c r="M33" s="7">
        <v>102.3</v>
      </c>
      <c r="N33" s="7">
        <v>103.2</v>
      </c>
      <c r="O33" s="7">
        <v>103.4</v>
      </c>
      <c r="P33" s="7">
        <v>102.9</v>
      </c>
      <c r="Q33" s="7">
        <v>102.5</v>
      </c>
      <c r="R33" s="7">
        <v>102.8</v>
      </c>
      <c r="S33" s="7">
        <v>103.1</v>
      </c>
      <c r="T33" s="7">
        <v>103.5</v>
      </c>
      <c r="U33" s="7">
        <v>103.4</v>
      </c>
      <c r="V33" s="7">
        <v>103.5</v>
      </c>
      <c r="W33" s="7">
        <v>103.6</v>
      </c>
      <c r="X33" s="7">
        <v>103.5</v>
      </c>
      <c r="Y33" s="7">
        <v>103.5</v>
      </c>
      <c r="Z33" s="7">
        <v>103.2</v>
      </c>
      <c r="AA33" s="7">
        <v>103</v>
      </c>
      <c r="AB33" s="7">
        <v>104.3</v>
      </c>
      <c r="AC33" s="7">
        <v>104.9</v>
      </c>
      <c r="AD33" s="7">
        <v>104.8</v>
      </c>
      <c r="AE33" s="7">
        <v>104.5</v>
      </c>
      <c r="AF33" s="7">
        <v>105.2</v>
      </c>
      <c r="AG33" s="7">
        <v>106</v>
      </c>
      <c r="AH33" s="7">
        <v>106.3</v>
      </c>
      <c r="AI33" s="7">
        <v>106.8</v>
      </c>
      <c r="AJ33" s="7">
        <v>107</v>
      </c>
      <c r="AK33" s="7">
        <v>109</v>
      </c>
      <c r="AL33" s="7">
        <v>110</v>
      </c>
      <c r="AM33" s="7">
        <v>110</v>
      </c>
      <c r="AN33" s="7">
        <v>109.7</v>
      </c>
      <c r="AO33" s="7">
        <v>108.4</v>
      </c>
      <c r="AP33" s="7">
        <v>107.9</v>
      </c>
      <c r="AQ33" s="7">
        <v>108.9</v>
      </c>
      <c r="AR33" s="7">
        <v>109.6</v>
      </c>
      <c r="AS33" s="7">
        <v>110.2</v>
      </c>
      <c r="AT33" s="7">
        <v>111</v>
      </c>
      <c r="AU33" s="7">
        <v>111.8</v>
      </c>
      <c r="AV33" s="7">
        <v>111.9</v>
      </c>
      <c r="AW33" s="7">
        <v>112.5</v>
      </c>
      <c r="AX33" s="7">
        <v>112.6</v>
      </c>
      <c r="AY33" s="7">
        <v>113.5</v>
      </c>
      <c r="AZ33" s="7">
        <v>114</v>
      </c>
      <c r="BA33" s="7">
        <v>114.3</v>
      </c>
      <c r="BB33" s="7">
        <v>114</v>
      </c>
      <c r="BC33" s="7">
        <v>113.5</v>
      </c>
      <c r="BD33" s="7">
        <v>113.4</v>
      </c>
      <c r="BE33" s="7">
        <v>113.5</v>
      </c>
      <c r="BF33" s="7">
        <v>113.4</v>
      </c>
      <c r="BG33" s="7">
        <v>114.1</v>
      </c>
      <c r="BH33" s="7">
        <v>114.5</v>
      </c>
      <c r="BI33" s="7">
        <v>114.9</v>
      </c>
      <c r="BJ33" s="7">
        <v>115.2</v>
      </c>
      <c r="BK33" s="7">
        <v>115.9</v>
      </c>
      <c r="BL33" s="7">
        <v>116.4</v>
      </c>
      <c r="BM33" s="7">
        <v>116.2</v>
      </c>
      <c r="BN33" s="7">
        <v>116.5</v>
      </c>
      <c r="BO33" s="7">
        <v>116.6</v>
      </c>
      <c r="BP33" s="7">
        <v>116.4</v>
      </c>
      <c r="BQ33" s="7">
        <v>116.6</v>
      </c>
      <c r="BR33" s="7">
        <v>116.7</v>
      </c>
      <c r="BS33" s="7">
        <v>117.4</v>
      </c>
      <c r="BT33" s="7">
        <v>117.8</v>
      </c>
      <c r="BU33" s="7">
        <v>118</v>
      </c>
      <c r="BV33" s="7">
        <v>118.1</v>
      </c>
      <c r="BW33" s="7">
        <v>118.1</v>
      </c>
      <c r="BX33" s="7">
        <v>118.1</v>
      </c>
      <c r="BY33" s="7">
        <v>118.4</v>
      </c>
      <c r="BZ33" s="7">
        <v>118.4</v>
      </c>
      <c r="CA33" s="7">
        <v>118.6</v>
      </c>
      <c r="CB33" s="7">
        <v>118.6</v>
      </c>
      <c r="CC33" s="7">
        <v>119.3</v>
      </c>
      <c r="CD33" s="7">
        <v>119.9</v>
      </c>
      <c r="CE33" s="7">
        <v>120.8</v>
      </c>
      <c r="CF33" s="7">
        <v>121.1</v>
      </c>
      <c r="CG33" s="7">
        <v>121.5</v>
      </c>
      <c r="CH33" s="7">
        <v>122.7</v>
      </c>
      <c r="CI33" s="7">
        <v>126.3</v>
      </c>
      <c r="CJ33" s="7">
        <v>127.4</v>
      </c>
      <c r="CK33" s="7">
        <v>127.5</v>
      </c>
      <c r="CL33" s="7">
        <v>131.6</v>
      </c>
      <c r="CM33" s="7">
        <v>131.22499999999999</v>
      </c>
      <c r="CN33" s="7">
        <v>132.9</v>
      </c>
      <c r="CO33" s="7">
        <v>132.9</v>
      </c>
      <c r="CP33" s="7">
        <v>133.4</v>
      </c>
      <c r="CQ33" s="7">
        <v>134.4</v>
      </c>
      <c r="CR33" s="7">
        <v>135.69999999999999</v>
      </c>
      <c r="CS33" s="7">
        <v>138</v>
      </c>
      <c r="CT33" s="7">
        <v>140.69999999999999</v>
      </c>
      <c r="CU33" s="7">
        <v>144.1</v>
      </c>
      <c r="CV33" s="7">
        <v>151.4</v>
      </c>
      <c r="CW33" s="7">
        <v>156.4</v>
      </c>
      <c r="CX33" s="7">
        <v>161.4</v>
      </c>
      <c r="CY33" s="7">
        <v>168.8</v>
      </c>
      <c r="CZ33" s="7">
        <v>172.2</v>
      </c>
      <c r="DA33" s="7">
        <v>170.6</v>
      </c>
      <c r="DB33" s="7">
        <v>175</v>
      </c>
      <c r="DC33" s="7">
        <v>175</v>
      </c>
      <c r="DD33" s="7">
        <v>176.6</v>
      </c>
      <c r="DE33" s="7">
        <v>175.8</v>
      </c>
      <c r="DF33" s="7">
        <v>173.5</v>
      </c>
      <c r="DG33" s="7">
        <v>171</v>
      </c>
      <c r="DH33" s="7">
        <v>171.5</v>
      </c>
      <c r="DI33" s="7">
        <v>180</v>
      </c>
      <c r="DJ33" s="7">
        <v>186</v>
      </c>
      <c r="DK33" s="7">
        <v>189.5</v>
      </c>
      <c r="DL33" s="7">
        <v>188.6</v>
      </c>
      <c r="DM33" s="7">
        <v>184.8</v>
      </c>
      <c r="DN33" s="7">
        <v>182.5</v>
      </c>
      <c r="DO33" s="7">
        <v>179.3</v>
      </c>
      <c r="DP33" s="7">
        <v>177.7</v>
      </c>
      <c r="DQ33" s="7">
        <v>180</v>
      </c>
      <c r="DR33" s="7">
        <v>179.1</v>
      </c>
      <c r="DS33" s="7">
        <v>178</v>
      </c>
      <c r="DT33" s="7">
        <v>172.2</v>
      </c>
      <c r="DU33" s="7">
        <v>172.2</v>
      </c>
      <c r="DV33" s="7">
        <v>168.7</v>
      </c>
      <c r="DW33" s="7">
        <v>164.4</v>
      </c>
    </row>
    <row r="34" spans="1:127" x14ac:dyDescent="0.25">
      <c r="A34" s="4" t="s">
        <v>28</v>
      </c>
      <c r="B34" s="5" t="s">
        <v>6</v>
      </c>
      <c r="C34" s="6" t="str">
        <f>VLOOKUP(B34,[1]!categories[#Data],2,0)</f>
        <v>Food</v>
      </c>
      <c r="D34" s="7">
        <v>102.3</v>
      </c>
      <c r="E34" s="7">
        <v>103.1</v>
      </c>
      <c r="F34" s="7">
        <v>104.9</v>
      </c>
      <c r="G34" s="7">
        <v>109.5</v>
      </c>
      <c r="H34" s="7">
        <v>110.6</v>
      </c>
      <c r="I34" s="7">
        <v>112.4</v>
      </c>
      <c r="J34" s="7">
        <v>113.2</v>
      </c>
      <c r="K34" s="7">
        <v>108.7</v>
      </c>
      <c r="L34" s="7">
        <v>103.2</v>
      </c>
      <c r="M34" s="7">
        <v>106.2</v>
      </c>
      <c r="N34" s="7">
        <v>110</v>
      </c>
      <c r="O34" s="7">
        <v>110.7</v>
      </c>
      <c r="P34" s="7">
        <v>112.1</v>
      </c>
      <c r="Q34" s="7">
        <v>114.1</v>
      </c>
      <c r="R34" s="7">
        <v>117.7</v>
      </c>
      <c r="S34" s="7">
        <v>126.7</v>
      </c>
      <c r="T34" s="7">
        <v>129.19999999999999</v>
      </c>
      <c r="U34" s="7">
        <v>131.19999999999999</v>
      </c>
      <c r="V34" s="7">
        <v>133.69999999999999</v>
      </c>
      <c r="W34" s="7">
        <v>132.69999999999999</v>
      </c>
      <c r="X34" s="7">
        <v>124.5</v>
      </c>
      <c r="Y34" s="7">
        <v>123.5</v>
      </c>
      <c r="Z34" s="7">
        <v>122.2</v>
      </c>
      <c r="AA34" s="7">
        <v>122.3</v>
      </c>
      <c r="AB34" s="7">
        <v>121.3</v>
      </c>
      <c r="AC34" s="7">
        <v>121.6</v>
      </c>
      <c r="AD34" s="7">
        <v>123.8</v>
      </c>
      <c r="AE34" s="7">
        <v>130.6</v>
      </c>
      <c r="AF34" s="7">
        <v>130.80000000000001</v>
      </c>
      <c r="AG34" s="7">
        <v>132.30000000000001</v>
      </c>
      <c r="AH34" s="7">
        <v>132.80000000000001</v>
      </c>
      <c r="AI34" s="7">
        <v>130.1</v>
      </c>
      <c r="AJ34" s="7">
        <v>124</v>
      </c>
      <c r="AK34" s="7">
        <v>124.1</v>
      </c>
      <c r="AL34" s="7">
        <v>123.7</v>
      </c>
      <c r="AM34" s="7">
        <v>120.8</v>
      </c>
      <c r="AN34" s="7">
        <v>119</v>
      </c>
      <c r="AO34" s="7">
        <v>118.6</v>
      </c>
      <c r="AP34" s="7">
        <v>119.9</v>
      </c>
      <c r="AQ34" s="7">
        <v>131.1</v>
      </c>
      <c r="AR34" s="7">
        <v>133.5</v>
      </c>
      <c r="AS34" s="7">
        <v>135.5</v>
      </c>
      <c r="AT34" s="7">
        <v>137</v>
      </c>
      <c r="AU34" s="7">
        <v>135.80000000000001</v>
      </c>
      <c r="AV34" s="7">
        <v>132.5</v>
      </c>
      <c r="AW34" s="7">
        <v>130.4</v>
      </c>
      <c r="AX34" s="7">
        <v>130.80000000000001</v>
      </c>
      <c r="AY34" s="7">
        <v>129.30000000000001</v>
      </c>
      <c r="AZ34" s="7">
        <v>129.6</v>
      </c>
      <c r="BA34" s="7">
        <v>131.4</v>
      </c>
      <c r="BB34" s="7">
        <v>136.80000000000001</v>
      </c>
      <c r="BC34" s="7">
        <v>137.69999999999999</v>
      </c>
      <c r="BD34" s="7">
        <v>135.19999999999999</v>
      </c>
      <c r="BE34" s="7">
        <v>137.19999999999999</v>
      </c>
      <c r="BF34" s="7">
        <v>139.4</v>
      </c>
      <c r="BG34" s="7">
        <v>142.69999999999999</v>
      </c>
      <c r="BH34" s="7">
        <v>137.5</v>
      </c>
      <c r="BI34" s="7">
        <v>135.6</v>
      </c>
      <c r="BJ34" s="7">
        <v>136.4</v>
      </c>
      <c r="BK34" s="7">
        <v>135</v>
      </c>
      <c r="BL34" s="7">
        <v>133.80000000000001</v>
      </c>
      <c r="BM34" s="7">
        <v>135.5</v>
      </c>
      <c r="BN34" s="7">
        <v>138.5</v>
      </c>
      <c r="BO34" s="7">
        <v>150.1</v>
      </c>
      <c r="BP34" s="7">
        <v>151.30000000000001</v>
      </c>
      <c r="BQ34" s="7">
        <v>152.19999999999999</v>
      </c>
      <c r="BR34" s="7">
        <v>149.69999999999999</v>
      </c>
      <c r="BS34" s="7">
        <v>146.30000000000001</v>
      </c>
      <c r="BT34" s="7">
        <v>140</v>
      </c>
      <c r="BU34" s="7">
        <v>139.5</v>
      </c>
      <c r="BV34" s="7">
        <v>141.5</v>
      </c>
      <c r="BW34" s="7">
        <v>138.5</v>
      </c>
      <c r="BX34" s="7">
        <v>135.19999999999999</v>
      </c>
      <c r="BY34" s="7">
        <v>137</v>
      </c>
      <c r="BZ34" s="7">
        <v>139.4</v>
      </c>
      <c r="CA34" s="7">
        <v>149.69999999999999</v>
      </c>
      <c r="CB34" s="7">
        <v>150.9</v>
      </c>
      <c r="CC34" s="7">
        <v>154.69999999999999</v>
      </c>
      <c r="CD34" s="7">
        <v>153.9</v>
      </c>
      <c r="CE34" s="7">
        <v>149.80000000000001</v>
      </c>
      <c r="CF34" s="7">
        <v>150.6</v>
      </c>
      <c r="CG34" s="7">
        <v>148.80000000000001</v>
      </c>
      <c r="CH34" s="7">
        <v>147.19999999999999</v>
      </c>
      <c r="CI34" s="7">
        <v>144.4</v>
      </c>
      <c r="CJ34" s="7">
        <v>143.1</v>
      </c>
      <c r="CK34" s="7">
        <v>143.30000000000001</v>
      </c>
      <c r="CL34" s="7">
        <v>152.9</v>
      </c>
      <c r="CM34" s="7">
        <v>149.95000000000002</v>
      </c>
      <c r="CN34" s="7">
        <v>151.80000000000001</v>
      </c>
      <c r="CO34" s="7">
        <v>151.80000000000001</v>
      </c>
      <c r="CP34" s="7">
        <v>154.5</v>
      </c>
      <c r="CQ34" s="7">
        <v>155.4</v>
      </c>
      <c r="CR34" s="7">
        <v>155.69999999999999</v>
      </c>
      <c r="CS34" s="7">
        <v>150.5</v>
      </c>
      <c r="CT34" s="7">
        <v>149.69999999999999</v>
      </c>
      <c r="CU34" s="7">
        <v>152.6</v>
      </c>
      <c r="CV34" s="7">
        <v>154</v>
      </c>
      <c r="CW34" s="7">
        <v>157.30000000000001</v>
      </c>
      <c r="CX34" s="7">
        <v>168.8</v>
      </c>
      <c r="CY34" s="7">
        <v>172.5</v>
      </c>
      <c r="CZ34" s="7">
        <v>171.5</v>
      </c>
      <c r="DA34" s="7">
        <v>170.9</v>
      </c>
      <c r="DB34" s="7">
        <v>161.30000000000001</v>
      </c>
      <c r="DC34" s="7">
        <v>161.19999999999999</v>
      </c>
      <c r="DD34" s="7">
        <v>159.30000000000001</v>
      </c>
      <c r="DE34" s="7">
        <v>160.30000000000001</v>
      </c>
      <c r="DF34" s="7">
        <v>158.30000000000001</v>
      </c>
      <c r="DG34" s="7">
        <v>156.5</v>
      </c>
      <c r="DH34" s="7">
        <v>156.4</v>
      </c>
      <c r="DI34" s="7">
        <v>159.6</v>
      </c>
      <c r="DJ34" s="7">
        <v>175.9</v>
      </c>
      <c r="DK34" s="7">
        <v>174.5</v>
      </c>
      <c r="DL34" s="7">
        <v>174.1</v>
      </c>
      <c r="DM34" s="7">
        <v>179.5</v>
      </c>
      <c r="DN34" s="7">
        <v>177.1</v>
      </c>
      <c r="DO34" s="7">
        <v>167.5</v>
      </c>
      <c r="DP34" s="7">
        <v>165.7</v>
      </c>
      <c r="DQ34" s="7">
        <v>162.6</v>
      </c>
      <c r="DR34" s="7">
        <v>159.5</v>
      </c>
      <c r="DS34" s="7">
        <v>160.5</v>
      </c>
      <c r="DT34" s="7">
        <v>172.1</v>
      </c>
      <c r="DU34" s="7">
        <v>172.1</v>
      </c>
      <c r="DV34" s="7">
        <v>179.2</v>
      </c>
      <c r="DW34" s="7">
        <v>175.8</v>
      </c>
    </row>
    <row r="35" spans="1:127" x14ac:dyDescent="0.25">
      <c r="A35" s="4" t="s">
        <v>28</v>
      </c>
      <c r="B35" s="5" t="s">
        <v>7</v>
      </c>
      <c r="C35" s="6" t="str">
        <f>VLOOKUP(B35,[1]!categories[#Data],2,0)</f>
        <v>Food</v>
      </c>
      <c r="D35" s="7">
        <v>102.9</v>
      </c>
      <c r="E35" s="7">
        <v>104.9</v>
      </c>
      <c r="F35" s="7">
        <v>103.8</v>
      </c>
      <c r="G35" s="7">
        <v>109.7</v>
      </c>
      <c r="H35" s="7">
        <v>123.7</v>
      </c>
      <c r="I35" s="7">
        <v>143.6</v>
      </c>
      <c r="J35" s="7">
        <v>160.9</v>
      </c>
      <c r="K35" s="7">
        <v>177</v>
      </c>
      <c r="L35" s="7">
        <v>174.3</v>
      </c>
      <c r="M35" s="7">
        <v>183.5</v>
      </c>
      <c r="N35" s="7">
        <v>192.8</v>
      </c>
      <c r="O35" s="7">
        <v>144.80000000000001</v>
      </c>
      <c r="P35" s="7">
        <v>118.9</v>
      </c>
      <c r="Q35" s="7">
        <v>111.5</v>
      </c>
      <c r="R35" s="7">
        <v>113.3</v>
      </c>
      <c r="S35" s="7">
        <v>121.2</v>
      </c>
      <c r="T35" s="7">
        <v>127</v>
      </c>
      <c r="U35" s="7">
        <v>137.5</v>
      </c>
      <c r="V35" s="7">
        <v>172.4</v>
      </c>
      <c r="W35" s="7">
        <v>181.9</v>
      </c>
      <c r="X35" s="7">
        <v>168.6</v>
      </c>
      <c r="Y35" s="7">
        <v>159.6</v>
      </c>
      <c r="Z35" s="7">
        <v>153.19999999999999</v>
      </c>
      <c r="AA35" s="7">
        <v>141</v>
      </c>
      <c r="AB35" s="7">
        <v>134.4</v>
      </c>
      <c r="AC35" s="7">
        <v>131.80000000000001</v>
      </c>
      <c r="AD35" s="7">
        <v>131.4</v>
      </c>
      <c r="AE35" s="7">
        <v>130.80000000000001</v>
      </c>
      <c r="AF35" s="7">
        <v>135.6</v>
      </c>
      <c r="AG35" s="7">
        <v>146.69999999999999</v>
      </c>
      <c r="AH35" s="7">
        <v>153.5</v>
      </c>
      <c r="AI35" s="7">
        <v>165.5</v>
      </c>
      <c r="AJ35" s="7">
        <v>168.5</v>
      </c>
      <c r="AK35" s="7">
        <v>165.8</v>
      </c>
      <c r="AL35" s="7">
        <v>164.6</v>
      </c>
      <c r="AM35" s="7">
        <v>149</v>
      </c>
      <c r="AN35" s="7">
        <v>144.1</v>
      </c>
      <c r="AO35" s="7">
        <v>129.19999999999999</v>
      </c>
      <c r="AP35" s="7">
        <v>128.1</v>
      </c>
      <c r="AQ35" s="7">
        <v>136.80000000000001</v>
      </c>
      <c r="AR35" s="7">
        <v>151.4</v>
      </c>
      <c r="AS35" s="7">
        <v>173.7</v>
      </c>
      <c r="AT35" s="7">
        <v>179.5</v>
      </c>
      <c r="AU35" s="7">
        <v>163.5</v>
      </c>
      <c r="AV35" s="7">
        <v>152.9</v>
      </c>
      <c r="AW35" s="7">
        <v>155.1</v>
      </c>
      <c r="AX35" s="7">
        <v>142</v>
      </c>
      <c r="AY35" s="7">
        <v>121.1</v>
      </c>
      <c r="AZ35" s="7">
        <v>118.7</v>
      </c>
      <c r="BA35" s="7">
        <v>120.2</v>
      </c>
      <c r="BB35" s="7">
        <v>122.2</v>
      </c>
      <c r="BC35" s="7">
        <v>127.1</v>
      </c>
      <c r="BD35" s="7">
        <v>129.19999999999999</v>
      </c>
      <c r="BE35" s="7">
        <v>142.19999999999999</v>
      </c>
      <c r="BF35" s="7">
        <v>175.1</v>
      </c>
      <c r="BG35" s="7">
        <v>179.8</v>
      </c>
      <c r="BH35" s="7">
        <v>160.69999999999999</v>
      </c>
      <c r="BI35" s="7">
        <v>173.2</v>
      </c>
      <c r="BJ35" s="7">
        <v>185.2</v>
      </c>
      <c r="BK35" s="7">
        <v>163.19999999999999</v>
      </c>
      <c r="BL35" s="7">
        <v>150.5</v>
      </c>
      <c r="BM35" s="7">
        <v>136.9</v>
      </c>
      <c r="BN35" s="7">
        <v>128</v>
      </c>
      <c r="BO35" s="7">
        <v>127.6</v>
      </c>
      <c r="BP35" s="7">
        <v>131.4</v>
      </c>
      <c r="BQ35" s="7">
        <v>144</v>
      </c>
      <c r="BR35" s="7">
        <v>159.19999999999999</v>
      </c>
      <c r="BS35" s="7">
        <v>157.30000000000001</v>
      </c>
      <c r="BT35" s="7">
        <v>151.30000000000001</v>
      </c>
      <c r="BU35" s="7">
        <v>153</v>
      </c>
      <c r="BV35" s="7">
        <v>145.19999999999999</v>
      </c>
      <c r="BW35" s="7">
        <v>132.4</v>
      </c>
      <c r="BX35" s="7">
        <v>130.5</v>
      </c>
      <c r="BY35" s="7">
        <v>131.6</v>
      </c>
      <c r="BZ35" s="7">
        <v>141.19999999999999</v>
      </c>
      <c r="CA35" s="7">
        <v>161.6</v>
      </c>
      <c r="CB35" s="7">
        <v>169.8</v>
      </c>
      <c r="CC35" s="7">
        <v>180.1</v>
      </c>
      <c r="CD35" s="7">
        <v>189.1</v>
      </c>
      <c r="CE35" s="7">
        <v>192.4</v>
      </c>
      <c r="CF35" s="7">
        <v>207.2</v>
      </c>
      <c r="CG35" s="7">
        <v>215.7</v>
      </c>
      <c r="CH35" s="7">
        <v>231.5</v>
      </c>
      <c r="CI35" s="7">
        <v>207.8</v>
      </c>
      <c r="CJ35" s="7">
        <v>181.7</v>
      </c>
      <c r="CK35" s="7">
        <v>167</v>
      </c>
      <c r="CL35" s="7">
        <v>180</v>
      </c>
      <c r="CM35" s="7">
        <v>172.35000000000002</v>
      </c>
      <c r="CN35" s="7">
        <v>171.2</v>
      </c>
      <c r="CO35" s="7">
        <v>171.2</v>
      </c>
      <c r="CP35" s="7">
        <v>191.9</v>
      </c>
      <c r="CQ35" s="7">
        <v>202</v>
      </c>
      <c r="CR35" s="7">
        <v>226</v>
      </c>
      <c r="CS35" s="7">
        <v>245.3</v>
      </c>
      <c r="CT35" s="7">
        <v>240.9</v>
      </c>
      <c r="CU35" s="7">
        <v>206.8</v>
      </c>
      <c r="CV35" s="7">
        <v>180.2</v>
      </c>
      <c r="CW35" s="7">
        <v>166.1</v>
      </c>
      <c r="CX35" s="7">
        <v>161.6</v>
      </c>
      <c r="CY35" s="7">
        <v>166.5</v>
      </c>
      <c r="CZ35" s="7">
        <v>176.2</v>
      </c>
      <c r="DA35" s="7">
        <v>186.4</v>
      </c>
      <c r="DB35" s="7">
        <v>183.3</v>
      </c>
      <c r="DC35" s="7">
        <v>183.5</v>
      </c>
      <c r="DD35" s="7">
        <v>214.4</v>
      </c>
      <c r="DE35" s="7">
        <v>229.1</v>
      </c>
      <c r="DF35" s="7">
        <v>219.5</v>
      </c>
      <c r="DG35" s="7">
        <v>203.6</v>
      </c>
      <c r="DH35" s="7">
        <v>198</v>
      </c>
      <c r="DI35" s="7">
        <v>188.4</v>
      </c>
      <c r="DJ35" s="7">
        <v>190.7</v>
      </c>
      <c r="DK35" s="7">
        <v>203.2</v>
      </c>
      <c r="DL35" s="7">
        <v>211.5</v>
      </c>
      <c r="DM35" s="7">
        <v>208.5</v>
      </c>
      <c r="DN35" s="7">
        <v>213.1</v>
      </c>
      <c r="DO35" s="7">
        <v>220.8</v>
      </c>
      <c r="DP35" s="7">
        <v>228.6</v>
      </c>
      <c r="DQ35" s="7">
        <v>205.5</v>
      </c>
      <c r="DR35" s="7">
        <v>178.7</v>
      </c>
      <c r="DS35" s="7">
        <v>175.3</v>
      </c>
      <c r="DT35" s="7">
        <v>175.8</v>
      </c>
      <c r="DU35" s="7">
        <v>175.9</v>
      </c>
      <c r="DV35" s="7">
        <v>179.9</v>
      </c>
      <c r="DW35" s="7">
        <v>185</v>
      </c>
    </row>
    <row r="36" spans="1:127" x14ac:dyDescent="0.25">
      <c r="A36" s="4" t="s">
        <v>28</v>
      </c>
      <c r="B36" s="5" t="s">
        <v>8</v>
      </c>
      <c r="C36" s="6" t="str">
        <f>VLOOKUP(B36,[1]!categories[#Data],2,0)</f>
        <v>Food</v>
      </c>
      <c r="D36" s="7">
        <v>105.8</v>
      </c>
      <c r="E36" s="7">
        <v>104.1</v>
      </c>
      <c r="F36" s="7">
        <v>103.5</v>
      </c>
      <c r="G36" s="7">
        <v>104.6</v>
      </c>
      <c r="H36" s="7">
        <v>105.2</v>
      </c>
      <c r="I36" s="7">
        <v>105.4</v>
      </c>
      <c r="J36" s="7">
        <v>105.1</v>
      </c>
      <c r="K36" s="7">
        <v>104.7</v>
      </c>
      <c r="L36" s="7">
        <v>105.1</v>
      </c>
      <c r="M36" s="7">
        <v>105.3</v>
      </c>
      <c r="N36" s="7">
        <v>106.3</v>
      </c>
      <c r="O36" s="7">
        <v>107.1</v>
      </c>
      <c r="P36" s="7">
        <v>107.5</v>
      </c>
      <c r="Q36" s="7">
        <v>108.2</v>
      </c>
      <c r="R36" s="7">
        <v>108.9</v>
      </c>
      <c r="S36" s="7">
        <v>111</v>
      </c>
      <c r="T36" s="7">
        <v>112.6</v>
      </c>
      <c r="U36" s="7">
        <v>112.8</v>
      </c>
      <c r="V36" s="7">
        <v>113.1</v>
      </c>
      <c r="W36" s="7">
        <v>115.2</v>
      </c>
      <c r="X36" s="7">
        <v>116.9</v>
      </c>
      <c r="Y36" s="7">
        <v>117.4</v>
      </c>
      <c r="Z36" s="7">
        <v>119.3</v>
      </c>
      <c r="AA36" s="7">
        <v>120.1</v>
      </c>
      <c r="AB36" s="7">
        <v>122.9</v>
      </c>
      <c r="AC36" s="7">
        <v>125.1</v>
      </c>
      <c r="AD36" s="7">
        <v>127.2</v>
      </c>
      <c r="AE36" s="7">
        <v>131.30000000000001</v>
      </c>
      <c r="AF36" s="7">
        <v>142.6</v>
      </c>
      <c r="AG36" s="7">
        <v>148.1</v>
      </c>
      <c r="AH36" s="7">
        <v>149.5</v>
      </c>
      <c r="AI36" s="7">
        <v>156</v>
      </c>
      <c r="AJ36" s="7">
        <v>165.4</v>
      </c>
      <c r="AK36" s="7">
        <v>187.2</v>
      </c>
      <c r="AL36" s="7">
        <v>191.6</v>
      </c>
      <c r="AM36" s="7">
        <v>190.1</v>
      </c>
      <c r="AN36" s="7">
        <v>184.2</v>
      </c>
      <c r="AO36" s="7">
        <v>176.4</v>
      </c>
      <c r="AP36" s="7">
        <v>170.3</v>
      </c>
      <c r="AQ36" s="7">
        <v>176.9</v>
      </c>
      <c r="AR36" s="7">
        <v>182.8</v>
      </c>
      <c r="AS36" s="7">
        <v>184.4</v>
      </c>
      <c r="AT36" s="7">
        <v>188.4</v>
      </c>
      <c r="AU36" s="7">
        <v>182.3</v>
      </c>
      <c r="AV36" s="7">
        <v>173.6</v>
      </c>
      <c r="AW36" s="7">
        <v>175.7</v>
      </c>
      <c r="AX36" s="7">
        <v>174.9</v>
      </c>
      <c r="AY36" s="7">
        <v>170.3</v>
      </c>
      <c r="AZ36" s="7">
        <v>155.1</v>
      </c>
      <c r="BA36" s="7">
        <v>143.1</v>
      </c>
      <c r="BB36" s="7">
        <v>135.80000000000001</v>
      </c>
      <c r="BC36" s="7">
        <v>133.80000000000001</v>
      </c>
      <c r="BD36" s="7">
        <v>131.5</v>
      </c>
      <c r="BE36" s="7">
        <v>128.19999999999999</v>
      </c>
      <c r="BF36" s="7">
        <v>124.7</v>
      </c>
      <c r="BG36" s="7">
        <v>123.5</v>
      </c>
      <c r="BH36" s="7">
        <v>124.5</v>
      </c>
      <c r="BI36" s="7">
        <v>124.1</v>
      </c>
      <c r="BJ36" s="7">
        <v>122.2</v>
      </c>
      <c r="BK36" s="7">
        <v>119.8</v>
      </c>
      <c r="BL36" s="7">
        <v>118.4</v>
      </c>
      <c r="BM36" s="7">
        <v>117</v>
      </c>
      <c r="BN36" s="7">
        <v>115.5</v>
      </c>
      <c r="BO36" s="7">
        <v>114</v>
      </c>
      <c r="BP36" s="7">
        <v>112.8</v>
      </c>
      <c r="BQ36" s="7">
        <v>112.3</v>
      </c>
      <c r="BR36" s="7">
        <v>112.6</v>
      </c>
      <c r="BS36" s="7">
        <v>113.6</v>
      </c>
      <c r="BT36" s="7">
        <v>113.5</v>
      </c>
      <c r="BU36" s="7">
        <v>113.2</v>
      </c>
      <c r="BV36" s="7">
        <v>115.3</v>
      </c>
      <c r="BW36" s="7">
        <v>117.5</v>
      </c>
      <c r="BX36" s="7">
        <v>118.2</v>
      </c>
      <c r="BY36" s="7">
        <v>119.9</v>
      </c>
      <c r="BZ36" s="7">
        <v>120.7</v>
      </c>
      <c r="CA36" s="7">
        <v>124.4</v>
      </c>
      <c r="CB36" s="7">
        <v>127.4</v>
      </c>
      <c r="CC36" s="7">
        <v>128.9</v>
      </c>
      <c r="CD36" s="7">
        <v>129.80000000000001</v>
      </c>
      <c r="CE36" s="7">
        <v>130.30000000000001</v>
      </c>
      <c r="CF36" s="7">
        <v>131.19999999999999</v>
      </c>
      <c r="CG36" s="7">
        <v>134.6</v>
      </c>
      <c r="CH36" s="7">
        <v>137.19999999999999</v>
      </c>
      <c r="CI36" s="7">
        <v>139.1</v>
      </c>
      <c r="CJ36" s="7">
        <v>139.6</v>
      </c>
      <c r="CK36" s="7">
        <v>139.69999999999999</v>
      </c>
      <c r="CL36" s="7">
        <v>150.80000000000001</v>
      </c>
      <c r="CM36" s="7">
        <v>148.625</v>
      </c>
      <c r="CN36" s="7">
        <v>152</v>
      </c>
      <c r="CO36" s="7">
        <v>152</v>
      </c>
      <c r="CP36" s="7">
        <v>151.30000000000001</v>
      </c>
      <c r="CQ36" s="7">
        <v>150.80000000000001</v>
      </c>
      <c r="CR36" s="7">
        <v>152.19999999999999</v>
      </c>
      <c r="CS36" s="7">
        <v>158.69999999999999</v>
      </c>
      <c r="CT36" s="7">
        <v>161.5</v>
      </c>
      <c r="CU36" s="7">
        <v>162.1</v>
      </c>
      <c r="CV36" s="7">
        <v>159.80000000000001</v>
      </c>
      <c r="CW36" s="7">
        <v>161.1</v>
      </c>
      <c r="CX36" s="7">
        <v>162.80000000000001</v>
      </c>
      <c r="CY36" s="7">
        <v>165.9</v>
      </c>
      <c r="CZ36" s="7">
        <v>166.9</v>
      </c>
      <c r="DA36" s="7">
        <v>164.7</v>
      </c>
      <c r="DB36" s="7">
        <v>164.5</v>
      </c>
      <c r="DC36" s="7">
        <v>164.5</v>
      </c>
      <c r="DD36" s="7">
        <v>165.3</v>
      </c>
      <c r="DE36" s="7">
        <v>165.1</v>
      </c>
      <c r="DF36" s="7">
        <v>164.2</v>
      </c>
      <c r="DG36" s="7">
        <v>163.80000000000001</v>
      </c>
      <c r="DH36" s="7">
        <v>163.19999999999999</v>
      </c>
      <c r="DI36" s="7">
        <v>163.4</v>
      </c>
      <c r="DJ36" s="7">
        <v>164</v>
      </c>
      <c r="DK36" s="7">
        <v>164.1</v>
      </c>
      <c r="DL36" s="7">
        <v>163.6</v>
      </c>
      <c r="DM36" s="7">
        <v>164</v>
      </c>
      <c r="DN36" s="7">
        <v>167.3</v>
      </c>
      <c r="DO36" s="7">
        <v>169.2</v>
      </c>
      <c r="DP36" s="7">
        <v>169.9</v>
      </c>
      <c r="DQ36" s="7">
        <v>171</v>
      </c>
      <c r="DR36" s="7">
        <v>171.3</v>
      </c>
      <c r="DS36" s="7">
        <v>171.2</v>
      </c>
      <c r="DT36" s="7">
        <v>172.2</v>
      </c>
      <c r="DU36" s="7">
        <v>172.2</v>
      </c>
      <c r="DV36" s="7">
        <v>174.7</v>
      </c>
      <c r="DW36" s="7">
        <v>176.9</v>
      </c>
    </row>
    <row r="37" spans="1:127" x14ac:dyDescent="0.25">
      <c r="A37" s="4" t="s">
        <v>28</v>
      </c>
      <c r="B37" s="5" t="s">
        <v>9</v>
      </c>
      <c r="C37" s="6" t="str">
        <f>VLOOKUP(B37,[1]!categories[#Data],2,0)</f>
        <v>Food</v>
      </c>
      <c r="D37" s="7">
        <v>105.1</v>
      </c>
      <c r="E37" s="7">
        <v>103.8</v>
      </c>
      <c r="F37" s="7">
        <v>102.6</v>
      </c>
      <c r="G37" s="7">
        <v>102</v>
      </c>
      <c r="H37" s="7">
        <v>101.9</v>
      </c>
      <c r="I37" s="7">
        <v>101.4</v>
      </c>
      <c r="J37" s="7">
        <v>101.3</v>
      </c>
      <c r="K37" s="7">
        <v>101</v>
      </c>
      <c r="L37" s="7">
        <v>100.8</v>
      </c>
      <c r="M37" s="7">
        <v>100.2</v>
      </c>
      <c r="N37" s="7">
        <v>99.5</v>
      </c>
      <c r="O37" s="7">
        <v>98.6</v>
      </c>
      <c r="P37" s="7">
        <v>96.9</v>
      </c>
      <c r="Q37" s="7">
        <v>95.4</v>
      </c>
      <c r="R37" s="7">
        <v>96.3</v>
      </c>
      <c r="S37" s="7">
        <v>100.3</v>
      </c>
      <c r="T37" s="7">
        <v>101.3</v>
      </c>
      <c r="U37" s="7">
        <v>101.4</v>
      </c>
      <c r="V37" s="7">
        <v>102.7</v>
      </c>
      <c r="W37" s="7">
        <v>102.7</v>
      </c>
      <c r="X37" s="7">
        <v>101.9</v>
      </c>
      <c r="Y37" s="7">
        <v>101.2</v>
      </c>
      <c r="Z37" s="7">
        <v>99.8</v>
      </c>
      <c r="AA37" s="7">
        <v>97.8</v>
      </c>
      <c r="AB37" s="7">
        <v>96.1</v>
      </c>
      <c r="AC37" s="7">
        <v>95</v>
      </c>
      <c r="AD37" s="7">
        <v>93.2</v>
      </c>
      <c r="AE37" s="7">
        <v>91.6</v>
      </c>
      <c r="AF37" s="7">
        <v>90.8</v>
      </c>
      <c r="AG37" s="7">
        <v>89.8</v>
      </c>
      <c r="AH37" s="7">
        <v>85.7</v>
      </c>
      <c r="AI37" s="7">
        <v>85.3</v>
      </c>
      <c r="AJ37" s="7">
        <v>86.3</v>
      </c>
      <c r="AK37" s="7">
        <v>89.4</v>
      </c>
      <c r="AL37" s="7">
        <v>90.8</v>
      </c>
      <c r="AM37" s="7">
        <v>92.7</v>
      </c>
      <c r="AN37" s="7">
        <v>96.7</v>
      </c>
      <c r="AO37" s="7">
        <v>99.1</v>
      </c>
      <c r="AP37" s="7">
        <v>101.8</v>
      </c>
      <c r="AQ37" s="7">
        <v>109.1</v>
      </c>
      <c r="AR37" s="7">
        <v>111.1</v>
      </c>
      <c r="AS37" s="7">
        <v>112</v>
      </c>
      <c r="AT37" s="7">
        <v>113.3</v>
      </c>
      <c r="AU37" s="7">
        <v>114.6</v>
      </c>
      <c r="AV37" s="7">
        <v>115.1</v>
      </c>
      <c r="AW37" s="7">
        <v>115.4</v>
      </c>
      <c r="AX37" s="7">
        <v>115.6</v>
      </c>
      <c r="AY37" s="7">
        <v>115.5</v>
      </c>
      <c r="AZ37" s="7">
        <v>117.3</v>
      </c>
      <c r="BA37" s="7">
        <v>119.5</v>
      </c>
      <c r="BB37" s="7">
        <v>120.3</v>
      </c>
      <c r="BC37" s="7">
        <v>120.8</v>
      </c>
      <c r="BD37" s="7">
        <v>121</v>
      </c>
      <c r="BE37" s="7">
        <v>120.9</v>
      </c>
      <c r="BF37" s="7">
        <v>121.5</v>
      </c>
      <c r="BG37" s="7">
        <v>122.1</v>
      </c>
      <c r="BH37" s="7">
        <v>122.4</v>
      </c>
      <c r="BI37" s="7">
        <v>122.6</v>
      </c>
      <c r="BJ37" s="7">
        <v>123.9</v>
      </c>
      <c r="BK37" s="7">
        <v>120.7</v>
      </c>
      <c r="BL37" s="7">
        <v>117.3</v>
      </c>
      <c r="BM37" s="7">
        <v>115.4</v>
      </c>
      <c r="BN37" s="7">
        <v>114.2</v>
      </c>
      <c r="BO37" s="7">
        <v>110.6</v>
      </c>
      <c r="BP37" s="7">
        <v>105.3</v>
      </c>
      <c r="BQ37" s="7">
        <v>108.4</v>
      </c>
      <c r="BR37" s="7">
        <v>111.8</v>
      </c>
      <c r="BS37" s="7">
        <v>113.3</v>
      </c>
      <c r="BT37" s="7">
        <v>112.3</v>
      </c>
      <c r="BU37" s="7">
        <v>112.8</v>
      </c>
      <c r="BV37" s="7">
        <v>112.5</v>
      </c>
      <c r="BW37" s="7">
        <v>111</v>
      </c>
      <c r="BX37" s="7">
        <v>110.4</v>
      </c>
      <c r="BY37" s="7">
        <v>110.4</v>
      </c>
      <c r="BZ37" s="7">
        <v>110.4</v>
      </c>
      <c r="CA37" s="7">
        <v>111.2</v>
      </c>
      <c r="CB37" s="7">
        <v>111.8</v>
      </c>
      <c r="CC37" s="7">
        <v>111.8</v>
      </c>
      <c r="CD37" s="7">
        <v>112.7</v>
      </c>
      <c r="CE37" s="7">
        <v>114</v>
      </c>
      <c r="CF37" s="7">
        <v>114.8</v>
      </c>
      <c r="CG37" s="7">
        <v>115</v>
      </c>
      <c r="CH37" s="7">
        <v>114.7</v>
      </c>
      <c r="CI37" s="7">
        <v>114.8</v>
      </c>
      <c r="CJ37" s="7">
        <v>114.6</v>
      </c>
      <c r="CK37" s="7">
        <v>114.4</v>
      </c>
      <c r="CL37" s="7">
        <v>121.2</v>
      </c>
      <c r="CM37" s="7">
        <v>117.05000000000001</v>
      </c>
      <c r="CN37" s="7">
        <v>116.3</v>
      </c>
      <c r="CO37" s="7">
        <v>116.3</v>
      </c>
      <c r="CP37" s="7">
        <v>116.8</v>
      </c>
      <c r="CQ37" s="7">
        <v>118.9</v>
      </c>
      <c r="CR37" s="7">
        <v>118.1</v>
      </c>
      <c r="CS37" s="7">
        <v>117.2</v>
      </c>
      <c r="CT37" s="7">
        <v>117.1</v>
      </c>
      <c r="CU37" s="7">
        <v>116.3</v>
      </c>
      <c r="CV37" s="7">
        <v>114.9</v>
      </c>
      <c r="CW37" s="7">
        <v>114.3</v>
      </c>
      <c r="CX37" s="7">
        <v>114.8</v>
      </c>
      <c r="CY37" s="7">
        <v>115.9</v>
      </c>
      <c r="CZ37" s="7">
        <v>116.1</v>
      </c>
      <c r="DA37" s="7">
        <v>115.7</v>
      </c>
      <c r="DB37" s="7">
        <v>120.4</v>
      </c>
      <c r="DC37" s="7">
        <v>120.4</v>
      </c>
      <c r="DD37" s="7">
        <v>122.5</v>
      </c>
      <c r="DE37" s="7">
        <v>123.1</v>
      </c>
      <c r="DF37" s="7">
        <v>121.9</v>
      </c>
      <c r="DG37" s="7">
        <v>121.3</v>
      </c>
      <c r="DH37" s="7">
        <v>120.6</v>
      </c>
      <c r="DI37" s="7">
        <v>120.3</v>
      </c>
      <c r="DJ37" s="7">
        <v>120.5</v>
      </c>
      <c r="DK37" s="7">
        <v>121.2</v>
      </c>
      <c r="DL37" s="7">
        <v>121.4</v>
      </c>
      <c r="DM37" s="7">
        <v>121.5</v>
      </c>
      <c r="DN37" s="7">
        <v>122.2</v>
      </c>
      <c r="DO37" s="7">
        <v>123.1</v>
      </c>
      <c r="DP37" s="7">
        <v>123.4</v>
      </c>
      <c r="DQ37" s="7">
        <v>123.4</v>
      </c>
      <c r="DR37" s="7">
        <v>123.1</v>
      </c>
      <c r="DS37" s="7">
        <v>122.7</v>
      </c>
      <c r="DT37" s="7">
        <v>121.9</v>
      </c>
      <c r="DU37" s="7">
        <v>121.9</v>
      </c>
      <c r="DV37" s="7">
        <v>123.1</v>
      </c>
      <c r="DW37" s="7">
        <v>124.2</v>
      </c>
    </row>
    <row r="38" spans="1:127" x14ac:dyDescent="0.25">
      <c r="A38" s="4" t="s">
        <v>28</v>
      </c>
      <c r="B38" s="5" t="s">
        <v>10</v>
      </c>
      <c r="C38" s="6" t="str">
        <f>VLOOKUP(B38,[1]!categories[#Data],2,0)</f>
        <v>Food</v>
      </c>
      <c r="D38" s="7">
        <v>101.8</v>
      </c>
      <c r="E38" s="7">
        <v>102.3</v>
      </c>
      <c r="F38" s="7">
        <v>102.4</v>
      </c>
      <c r="G38" s="7">
        <v>103.5</v>
      </c>
      <c r="H38" s="7">
        <v>105</v>
      </c>
      <c r="I38" s="7">
        <v>106.4</v>
      </c>
      <c r="J38" s="7">
        <v>107.5</v>
      </c>
      <c r="K38" s="7">
        <v>108.5</v>
      </c>
      <c r="L38" s="7">
        <v>109.1</v>
      </c>
      <c r="M38" s="7">
        <v>109.6</v>
      </c>
      <c r="N38" s="7">
        <v>110.3</v>
      </c>
      <c r="O38" s="7">
        <v>111.9</v>
      </c>
      <c r="P38" s="7">
        <v>112.7</v>
      </c>
      <c r="Q38" s="7">
        <v>113.5</v>
      </c>
      <c r="R38" s="7">
        <v>114.1</v>
      </c>
      <c r="S38" s="7">
        <v>115.3</v>
      </c>
      <c r="T38" s="7">
        <v>117</v>
      </c>
      <c r="U38" s="7">
        <v>118.3</v>
      </c>
      <c r="V38" s="7">
        <v>120</v>
      </c>
      <c r="W38" s="7">
        <v>122.1</v>
      </c>
      <c r="X38" s="7">
        <v>122.9</v>
      </c>
      <c r="Y38" s="7">
        <v>123.8</v>
      </c>
      <c r="Z38" s="7">
        <v>124.6</v>
      </c>
      <c r="AA38" s="7">
        <v>125.4</v>
      </c>
      <c r="AB38" s="7">
        <v>126.6</v>
      </c>
      <c r="AC38" s="7">
        <v>127.7</v>
      </c>
      <c r="AD38" s="7">
        <v>127.4</v>
      </c>
      <c r="AE38" s="7">
        <v>127.7</v>
      </c>
      <c r="AF38" s="7">
        <v>128.80000000000001</v>
      </c>
      <c r="AG38" s="7">
        <v>130.5</v>
      </c>
      <c r="AH38" s="7">
        <v>131.5</v>
      </c>
      <c r="AI38" s="7">
        <v>132.69999999999999</v>
      </c>
      <c r="AJ38" s="7">
        <v>134.4</v>
      </c>
      <c r="AK38" s="7">
        <v>135.80000000000001</v>
      </c>
      <c r="AL38" s="7">
        <v>137.1</v>
      </c>
      <c r="AM38" s="7">
        <v>138.6</v>
      </c>
      <c r="AN38" s="7">
        <v>139.5</v>
      </c>
      <c r="AO38" s="7">
        <v>139.69999999999999</v>
      </c>
      <c r="AP38" s="7">
        <v>140.1</v>
      </c>
      <c r="AQ38" s="7">
        <v>140.4</v>
      </c>
      <c r="AR38" s="7">
        <v>141.5</v>
      </c>
      <c r="AS38" s="7">
        <v>142.80000000000001</v>
      </c>
      <c r="AT38" s="7">
        <v>143.9</v>
      </c>
      <c r="AU38" s="7">
        <v>144.6</v>
      </c>
      <c r="AV38" s="7">
        <v>144.80000000000001</v>
      </c>
      <c r="AW38" s="7">
        <v>145.30000000000001</v>
      </c>
      <c r="AX38" s="7">
        <v>145.4</v>
      </c>
      <c r="AY38" s="7">
        <v>145.5</v>
      </c>
      <c r="AZ38" s="7">
        <v>144.9</v>
      </c>
      <c r="BA38" s="7">
        <v>144</v>
      </c>
      <c r="BB38" s="7">
        <v>142.6</v>
      </c>
      <c r="BC38" s="7">
        <v>141.30000000000001</v>
      </c>
      <c r="BD38" s="7">
        <v>139.9</v>
      </c>
      <c r="BE38" s="7">
        <v>138.80000000000001</v>
      </c>
      <c r="BF38" s="7">
        <v>137.80000000000001</v>
      </c>
      <c r="BG38" s="7">
        <v>137.5</v>
      </c>
      <c r="BH38" s="7">
        <v>137.30000000000001</v>
      </c>
      <c r="BI38" s="7">
        <v>137.80000000000001</v>
      </c>
      <c r="BJ38" s="7">
        <v>138.30000000000001</v>
      </c>
      <c r="BK38" s="7">
        <v>139.69999999999999</v>
      </c>
      <c r="BL38" s="7">
        <v>140.5</v>
      </c>
      <c r="BM38" s="7">
        <v>140.69999999999999</v>
      </c>
      <c r="BN38" s="7">
        <v>140.69999999999999</v>
      </c>
      <c r="BO38" s="7">
        <v>140.19999999999999</v>
      </c>
      <c r="BP38" s="7">
        <v>139.6</v>
      </c>
      <c r="BQ38" s="7">
        <v>140</v>
      </c>
      <c r="BR38" s="7">
        <v>140.30000000000001</v>
      </c>
      <c r="BS38" s="7">
        <v>141.1</v>
      </c>
      <c r="BT38" s="7">
        <v>141.19999999999999</v>
      </c>
      <c r="BU38" s="7">
        <v>141.1</v>
      </c>
      <c r="BV38" s="7">
        <v>141.4</v>
      </c>
      <c r="BW38" s="7">
        <v>141.5</v>
      </c>
      <c r="BX38" s="7">
        <v>140.4</v>
      </c>
      <c r="BY38" s="7">
        <v>140.80000000000001</v>
      </c>
      <c r="BZ38" s="7">
        <v>140.69999999999999</v>
      </c>
      <c r="CA38" s="7">
        <v>141</v>
      </c>
      <c r="CB38" s="7">
        <v>141</v>
      </c>
      <c r="CC38" s="7">
        <v>141.6</v>
      </c>
      <c r="CD38" s="7">
        <v>142.5</v>
      </c>
      <c r="CE38" s="7">
        <v>143.80000000000001</v>
      </c>
      <c r="CF38" s="7">
        <v>145.19999999999999</v>
      </c>
      <c r="CG38" s="7">
        <v>146.30000000000001</v>
      </c>
      <c r="CH38" s="7">
        <v>148</v>
      </c>
      <c r="CI38" s="7">
        <v>149.5</v>
      </c>
      <c r="CJ38" s="7">
        <v>150.4</v>
      </c>
      <c r="CK38" s="7">
        <v>151.5</v>
      </c>
      <c r="CL38" s="7">
        <v>154</v>
      </c>
      <c r="CM38" s="7">
        <v>155.77500000000001</v>
      </c>
      <c r="CN38" s="7">
        <v>158.80000000000001</v>
      </c>
      <c r="CO38" s="7">
        <v>158.80000000000001</v>
      </c>
      <c r="CP38" s="7">
        <v>160</v>
      </c>
      <c r="CQ38" s="7">
        <v>160.9</v>
      </c>
      <c r="CR38" s="7">
        <v>161.30000000000001</v>
      </c>
      <c r="CS38" s="7">
        <v>161.4</v>
      </c>
      <c r="CT38" s="7">
        <v>161.9</v>
      </c>
      <c r="CU38" s="7">
        <v>163</v>
      </c>
      <c r="CV38" s="7">
        <v>162.5</v>
      </c>
      <c r="CW38" s="7">
        <v>162.6</v>
      </c>
      <c r="CX38" s="7">
        <v>162.80000000000001</v>
      </c>
      <c r="CY38" s="7">
        <v>165.2</v>
      </c>
      <c r="CZ38" s="7">
        <v>165.5</v>
      </c>
      <c r="DA38" s="7">
        <v>165.5</v>
      </c>
      <c r="DB38" s="7">
        <v>166.2</v>
      </c>
      <c r="DC38" s="7">
        <v>166.2</v>
      </c>
      <c r="DD38" s="7">
        <v>166.8</v>
      </c>
      <c r="DE38" s="7">
        <v>167.2</v>
      </c>
      <c r="DF38" s="7">
        <v>168.2</v>
      </c>
      <c r="DG38" s="7">
        <v>169.8</v>
      </c>
      <c r="DH38" s="7">
        <v>172.2</v>
      </c>
      <c r="DI38" s="7">
        <v>174.7</v>
      </c>
      <c r="DJ38" s="7">
        <v>178</v>
      </c>
      <c r="DK38" s="7">
        <v>181.4</v>
      </c>
      <c r="DL38" s="7">
        <v>183.5</v>
      </c>
      <c r="DM38" s="7">
        <v>186.3</v>
      </c>
      <c r="DN38" s="7">
        <v>189.7</v>
      </c>
      <c r="DO38" s="7">
        <v>193.6</v>
      </c>
      <c r="DP38" s="7">
        <v>196.4</v>
      </c>
      <c r="DQ38" s="7">
        <v>198.8</v>
      </c>
      <c r="DR38" s="7">
        <v>200.5</v>
      </c>
      <c r="DS38" s="7">
        <v>204.3</v>
      </c>
      <c r="DT38" s="7">
        <v>204.8</v>
      </c>
      <c r="DU38" s="7">
        <v>204.8</v>
      </c>
      <c r="DV38" s="7">
        <v>207.8</v>
      </c>
      <c r="DW38" s="7">
        <v>211.9</v>
      </c>
    </row>
    <row r="39" spans="1:127" x14ac:dyDescent="0.25">
      <c r="A39" s="4" t="s">
        <v>28</v>
      </c>
      <c r="B39" s="5" t="s">
        <v>11</v>
      </c>
      <c r="C39" s="6" t="str">
        <f>VLOOKUP(B39,[1]!categories[#Data],2,0)</f>
        <v>Non-alcoholic beverages</v>
      </c>
      <c r="D39" s="7">
        <v>105.1</v>
      </c>
      <c r="E39" s="7">
        <v>106</v>
      </c>
      <c r="F39" s="7">
        <v>107</v>
      </c>
      <c r="G39" s="7">
        <v>108.2</v>
      </c>
      <c r="H39" s="7">
        <v>109.1</v>
      </c>
      <c r="I39" s="7">
        <v>110</v>
      </c>
      <c r="J39" s="7">
        <v>110.4</v>
      </c>
      <c r="K39" s="7">
        <v>110.9</v>
      </c>
      <c r="L39" s="7">
        <v>111.1</v>
      </c>
      <c r="M39" s="7">
        <v>111.4</v>
      </c>
      <c r="N39" s="7">
        <v>111.8</v>
      </c>
      <c r="O39" s="7">
        <v>112.1</v>
      </c>
      <c r="P39" s="7">
        <v>112.1</v>
      </c>
      <c r="Q39" s="7">
        <v>112.1</v>
      </c>
      <c r="R39" s="7">
        <v>112.2</v>
      </c>
      <c r="S39" s="7">
        <v>112.7</v>
      </c>
      <c r="T39" s="7">
        <v>112.9</v>
      </c>
      <c r="U39" s="7">
        <v>113.2</v>
      </c>
      <c r="V39" s="7">
        <v>113.8</v>
      </c>
      <c r="W39" s="7">
        <v>114.4</v>
      </c>
      <c r="X39" s="7">
        <v>114.8</v>
      </c>
      <c r="Y39" s="7">
        <v>115.2</v>
      </c>
      <c r="Z39" s="7">
        <v>115.8</v>
      </c>
      <c r="AA39" s="7">
        <v>116.1</v>
      </c>
      <c r="AB39" s="7">
        <v>116.5</v>
      </c>
      <c r="AC39" s="7">
        <v>116.8</v>
      </c>
      <c r="AD39" s="7">
        <v>117</v>
      </c>
      <c r="AE39" s="7">
        <v>117.2</v>
      </c>
      <c r="AF39" s="7">
        <v>117.7</v>
      </c>
      <c r="AG39" s="7">
        <v>118</v>
      </c>
      <c r="AH39" s="7">
        <v>118.3</v>
      </c>
      <c r="AI39" s="7">
        <v>118.8</v>
      </c>
      <c r="AJ39" s="7">
        <v>119.1</v>
      </c>
      <c r="AK39" s="7">
        <v>119.4</v>
      </c>
      <c r="AL39" s="7">
        <v>119.8</v>
      </c>
      <c r="AM39" s="7">
        <v>120.2</v>
      </c>
      <c r="AN39" s="7">
        <v>120.5</v>
      </c>
      <c r="AO39" s="7">
        <v>120.6</v>
      </c>
      <c r="AP39" s="7">
        <v>120.7</v>
      </c>
      <c r="AQ39" s="7">
        <v>121.1</v>
      </c>
      <c r="AR39" s="7">
        <v>121.5</v>
      </c>
      <c r="AS39" s="7">
        <v>121.6</v>
      </c>
      <c r="AT39" s="7">
        <v>121.7</v>
      </c>
      <c r="AU39" s="7">
        <v>121.9</v>
      </c>
      <c r="AV39" s="7">
        <v>122.1</v>
      </c>
      <c r="AW39" s="7">
        <v>122.5</v>
      </c>
      <c r="AX39" s="7">
        <v>122.7</v>
      </c>
      <c r="AY39" s="7">
        <v>123.1</v>
      </c>
      <c r="AZ39" s="7">
        <v>123.2</v>
      </c>
      <c r="BA39" s="7">
        <v>123.4</v>
      </c>
      <c r="BB39" s="7">
        <v>123.6</v>
      </c>
      <c r="BC39" s="7">
        <v>123.8</v>
      </c>
      <c r="BD39" s="7">
        <v>123.8</v>
      </c>
      <c r="BE39" s="7">
        <v>124.2</v>
      </c>
      <c r="BF39" s="7">
        <v>124.4</v>
      </c>
      <c r="BG39" s="7">
        <v>124.6</v>
      </c>
      <c r="BH39" s="7">
        <v>124.8</v>
      </c>
      <c r="BI39" s="7">
        <v>125.1</v>
      </c>
      <c r="BJ39" s="7">
        <v>125.4</v>
      </c>
      <c r="BK39" s="7">
        <v>125.7</v>
      </c>
      <c r="BL39" s="7">
        <v>125.9</v>
      </c>
      <c r="BM39" s="7">
        <v>125.9</v>
      </c>
      <c r="BN39" s="7">
        <v>126.2</v>
      </c>
      <c r="BO39" s="7">
        <v>126.5</v>
      </c>
      <c r="BP39" s="7">
        <v>126.6</v>
      </c>
      <c r="BQ39" s="7">
        <v>126.7</v>
      </c>
      <c r="BR39" s="7">
        <v>126.8</v>
      </c>
      <c r="BS39" s="7">
        <v>127.4</v>
      </c>
      <c r="BT39" s="7">
        <v>127.7</v>
      </c>
      <c r="BU39" s="7">
        <v>127.6</v>
      </c>
      <c r="BV39" s="7">
        <v>128</v>
      </c>
      <c r="BW39" s="7">
        <v>128.1</v>
      </c>
      <c r="BX39" s="7">
        <v>128.1</v>
      </c>
      <c r="BY39" s="7">
        <v>128.30000000000001</v>
      </c>
      <c r="BZ39" s="7">
        <v>128.5</v>
      </c>
      <c r="CA39" s="7">
        <v>128.9</v>
      </c>
      <c r="CB39" s="7">
        <v>129</v>
      </c>
      <c r="CC39" s="7">
        <v>129.5</v>
      </c>
      <c r="CD39" s="7">
        <v>129.80000000000001</v>
      </c>
      <c r="CE39" s="7">
        <v>130</v>
      </c>
      <c r="CF39" s="7">
        <v>130.19999999999999</v>
      </c>
      <c r="CG39" s="7">
        <v>130.5</v>
      </c>
      <c r="CH39" s="7">
        <v>130.80000000000001</v>
      </c>
      <c r="CI39" s="7">
        <v>131.1</v>
      </c>
      <c r="CJ39" s="7">
        <v>131.5</v>
      </c>
      <c r="CK39" s="7">
        <v>131.9</v>
      </c>
      <c r="CL39" s="7">
        <v>133.5</v>
      </c>
      <c r="CM39" s="7">
        <v>134.15</v>
      </c>
      <c r="CN39" s="7">
        <v>135.6</v>
      </c>
      <c r="CO39" s="7">
        <v>135.6</v>
      </c>
      <c r="CP39" s="7">
        <v>136.5</v>
      </c>
      <c r="CQ39" s="7">
        <v>137.69999999999999</v>
      </c>
      <c r="CR39" s="7">
        <v>139.19999999999999</v>
      </c>
      <c r="CS39" s="7">
        <v>141.5</v>
      </c>
      <c r="CT39" s="7">
        <v>143.30000000000001</v>
      </c>
      <c r="CU39" s="7">
        <v>145.9</v>
      </c>
      <c r="CV39" s="7">
        <v>149.19999999999999</v>
      </c>
      <c r="CW39" s="7">
        <v>150.69999999999999</v>
      </c>
      <c r="CX39" s="7">
        <v>151.5</v>
      </c>
      <c r="CY39" s="7">
        <v>152</v>
      </c>
      <c r="CZ39" s="7">
        <v>152.30000000000001</v>
      </c>
      <c r="DA39" s="7">
        <v>153.4</v>
      </c>
      <c r="DB39" s="7">
        <v>154.80000000000001</v>
      </c>
      <c r="DC39" s="7">
        <v>154.80000000000001</v>
      </c>
      <c r="DD39" s="7">
        <v>155.4</v>
      </c>
      <c r="DE39" s="7">
        <v>156.1</v>
      </c>
      <c r="DF39" s="7">
        <v>156.5</v>
      </c>
      <c r="DG39" s="7">
        <v>156.6</v>
      </c>
      <c r="DH39" s="7">
        <v>156.69999999999999</v>
      </c>
      <c r="DI39" s="7">
        <v>157.1</v>
      </c>
      <c r="DJ39" s="7">
        <v>157.5</v>
      </c>
      <c r="DK39" s="7">
        <v>158.5</v>
      </c>
      <c r="DL39" s="7">
        <v>159.1</v>
      </c>
      <c r="DM39" s="7">
        <v>159.80000000000001</v>
      </c>
      <c r="DN39" s="7">
        <v>160.5</v>
      </c>
      <c r="DO39" s="7">
        <v>161.1</v>
      </c>
      <c r="DP39" s="7">
        <v>161.6</v>
      </c>
      <c r="DQ39" s="7">
        <v>162.1</v>
      </c>
      <c r="DR39" s="7">
        <v>162.80000000000001</v>
      </c>
      <c r="DS39" s="7">
        <v>163.69999999999999</v>
      </c>
      <c r="DT39" s="7">
        <v>164.9</v>
      </c>
      <c r="DU39" s="7">
        <v>164.9</v>
      </c>
      <c r="DV39" s="7">
        <v>165.5</v>
      </c>
      <c r="DW39" s="7">
        <v>165.9</v>
      </c>
    </row>
    <row r="40" spans="1:127" x14ac:dyDescent="0.25">
      <c r="A40" s="4" t="s">
        <v>28</v>
      </c>
      <c r="B40" s="5" t="s">
        <v>12</v>
      </c>
      <c r="C40" s="6" t="str">
        <f>VLOOKUP(B40,[1]!categories[#Data],2,0)</f>
        <v>Food</v>
      </c>
      <c r="D40" s="7">
        <v>107.9</v>
      </c>
      <c r="E40" s="7">
        <v>109</v>
      </c>
      <c r="F40" s="7">
        <v>109.8</v>
      </c>
      <c r="G40" s="7">
        <v>110.6</v>
      </c>
      <c r="H40" s="7">
        <v>111.3</v>
      </c>
      <c r="I40" s="7">
        <v>112.2</v>
      </c>
      <c r="J40" s="7">
        <v>113.1</v>
      </c>
      <c r="K40" s="7">
        <v>114.3</v>
      </c>
      <c r="L40" s="7">
        <v>115.4</v>
      </c>
      <c r="M40" s="7">
        <v>116</v>
      </c>
      <c r="N40" s="7">
        <v>117.1</v>
      </c>
      <c r="O40" s="7">
        <v>118.1</v>
      </c>
      <c r="P40" s="7">
        <v>119</v>
      </c>
      <c r="Q40" s="7">
        <v>119.9</v>
      </c>
      <c r="R40" s="7">
        <v>120.5</v>
      </c>
      <c r="S40" s="7">
        <v>121</v>
      </c>
      <c r="T40" s="7">
        <v>121.7</v>
      </c>
      <c r="U40" s="7">
        <v>122.4</v>
      </c>
      <c r="V40" s="7">
        <v>123.4</v>
      </c>
      <c r="W40" s="7">
        <v>124.7</v>
      </c>
      <c r="X40" s="7">
        <v>125.2</v>
      </c>
      <c r="Y40" s="7">
        <v>125.9</v>
      </c>
      <c r="Z40" s="7">
        <v>126.9</v>
      </c>
      <c r="AA40" s="7">
        <v>127.6</v>
      </c>
      <c r="AB40" s="7">
        <v>128</v>
      </c>
      <c r="AC40" s="7">
        <v>128.6</v>
      </c>
      <c r="AD40" s="7">
        <v>129.19999999999999</v>
      </c>
      <c r="AE40" s="7">
        <v>129.5</v>
      </c>
      <c r="AF40" s="7">
        <v>129.9</v>
      </c>
      <c r="AG40" s="7">
        <v>130.5</v>
      </c>
      <c r="AH40" s="7">
        <v>131.1</v>
      </c>
      <c r="AI40" s="7">
        <v>131.69999999999999</v>
      </c>
      <c r="AJ40" s="7">
        <v>132.30000000000001</v>
      </c>
      <c r="AK40" s="7">
        <v>132.9</v>
      </c>
      <c r="AL40" s="7">
        <v>133.69999999999999</v>
      </c>
      <c r="AM40" s="7">
        <v>134.19999999999999</v>
      </c>
      <c r="AN40" s="7">
        <v>134.69999999999999</v>
      </c>
      <c r="AO40" s="7">
        <v>135.19999999999999</v>
      </c>
      <c r="AP40" s="7">
        <v>135.4</v>
      </c>
      <c r="AQ40" s="7">
        <v>135.9</v>
      </c>
      <c r="AR40" s="7">
        <v>136.30000000000001</v>
      </c>
      <c r="AS40" s="7">
        <v>136.9</v>
      </c>
      <c r="AT40" s="7">
        <v>137.5</v>
      </c>
      <c r="AU40" s="7">
        <v>138.1</v>
      </c>
      <c r="AV40" s="7">
        <v>138.80000000000001</v>
      </c>
      <c r="AW40" s="7">
        <v>139.6</v>
      </c>
      <c r="AX40" s="7">
        <v>140.30000000000001</v>
      </c>
      <c r="AY40" s="7">
        <v>140.9</v>
      </c>
      <c r="AZ40" s="7">
        <v>141.6</v>
      </c>
      <c r="BA40" s="7">
        <v>141.9</v>
      </c>
      <c r="BB40" s="7">
        <v>142.4</v>
      </c>
      <c r="BC40" s="7">
        <v>142.6</v>
      </c>
      <c r="BD40" s="7">
        <v>142.9</v>
      </c>
      <c r="BE40" s="7">
        <v>143.1</v>
      </c>
      <c r="BF40" s="7">
        <v>143.69999999999999</v>
      </c>
      <c r="BG40" s="7">
        <v>144.5</v>
      </c>
      <c r="BH40" s="7">
        <v>145</v>
      </c>
      <c r="BI40" s="7">
        <v>145.5</v>
      </c>
      <c r="BJ40" s="7">
        <v>146</v>
      </c>
      <c r="BK40" s="7">
        <v>146.30000000000001</v>
      </c>
      <c r="BL40" s="7">
        <v>146.80000000000001</v>
      </c>
      <c r="BM40" s="7">
        <v>147.1</v>
      </c>
      <c r="BN40" s="7">
        <v>147.6</v>
      </c>
      <c r="BO40" s="7">
        <v>148.30000000000001</v>
      </c>
      <c r="BP40" s="7">
        <v>148.69999999999999</v>
      </c>
      <c r="BQ40" s="7">
        <v>149</v>
      </c>
      <c r="BR40" s="7">
        <v>149.4</v>
      </c>
      <c r="BS40" s="7">
        <v>150.4</v>
      </c>
      <c r="BT40" s="7">
        <v>151.30000000000001</v>
      </c>
      <c r="BU40" s="7">
        <v>152</v>
      </c>
      <c r="BV40" s="7">
        <v>152.6</v>
      </c>
      <c r="BW40" s="7">
        <v>152.9</v>
      </c>
      <c r="BX40" s="7">
        <v>153.19999999999999</v>
      </c>
      <c r="BY40" s="7">
        <v>153.5</v>
      </c>
      <c r="BZ40" s="7">
        <v>153.9</v>
      </c>
      <c r="CA40" s="7">
        <v>154.5</v>
      </c>
      <c r="CB40" s="7">
        <v>155.1</v>
      </c>
      <c r="CC40" s="7">
        <v>155.6</v>
      </c>
      <c r="CD40" s="7">
        <v>156.19999999999999</v>
      </c>
      <c r="CE40" s="7">
        <v>156.4</v>
      </c>
      <c r="CF40" s="7">
        <v>156.80000000000001</v>
      </c>
      <c r="CG40" s="7">
        <v>157.19999999999999</v>
      </c>
      <c r="CH40" s="7">
        <v>157.69999999999999</v>
      </c>
      <c r="CI40" s="7">
        <v>158.5</v>
      </c>
      <c r="CJ40" s="7">
        <v>159</v>
      </c>
      <c r="CK40" s="7">
        <v>159.1</v>
      </c>
      <c r="CL40" s="7">
        <v>151.9</v>
      </c>
      <c r="CM40" s="7">
        <v>152.5</v>
      </c>
      <c r="CN40" s="7">
        <v>161.69999999999999</v>
      </c>
      <c r="CO40" s="7">
        <v>161.69999999999999</v>
      </c>
      <c r="CP40" s="7">
        <v>163.30000000000001</v>
      </c>
      <c r="CQ40" s="7">
        <v>164.4</v>
      </c>
      <c r="CR40" s="7">
        <v>164.8</v>
      </c>
      <c r="CS40" s="7">
        <v>165.1</v>
      </c>
      <c r="CT40" s="7">
        <v>166.1</v>
      </c>
      <c r="CU40" s="7">
        <v>167.2</v>
      </c>
      <c r="CV40" s="7">
        <v>169.4</v>
      </c>
      <c r="CW40" s="7">
        <v>170.3</v>
      </c>
      <c r="CX40" s="7">
        <v>171.4</v>
      </c>
      <c r="CY40" s="7">
        <v>171.1</v>
      </c>
      <c r="CZ40" s="7">
        <v>173.3</v>
      </c>
      <c r="DA40" s="7">
        <v>173.5</v>
      </c>
      <c r="DB40" s="7">
        <v>175.1</v>
      </c>
      <c r="DC40" s="7">
        <v>175.1</v>
      </c>
      <c r="DD40" s="7">
        <v>175.9</v>
      </c>
      <c r="DE40" s="7">
        <v>176.8</v>
      </c>
      <c r="DF40" s="7">
        <v>178.2</v>
      </c>
      <c r="DG40" s="7">
        <v>179</v>
      </c>
      <c r="DH40" s="7">
        <v>180</v>
      </c>
      <c r="DI40" s="7">
        <v>181.5</v>
      </c>
      <c r="DJ40" s="7">
        <v>183.3</v>
      </c>
      <c r="DK40" s="7">
        <v>184.9</v>
      </c>
      <c r="DL40" s="7">
        <v>186.3</v>
      </c>
      <c r="DM40" s="7">
        <v>187.7</v>
      </c>
      <c r="DN40" s="7">
        <v>188.9</v>
      </c>
      <c r="DO40" s="7">
        <v>190.4</v>
      </c>
      <c r="DP40" s="7">
        <v>191.5</v>
      </c>
      <c r="DQ40" s="7">
        <v>192.4</v>
      </c>
      <c r="DR40" s="7">
        <v>193.3</v>
      </c>
      <c r="DS40" s="7">
        <v>194.3</v>
      </c>
      <c r="DT40" s="7">
        <v>196.6</v>
      </c>
      <c r="DU40" s="7">
        <v>196.6</v>
      </c>
      <c r="DV40" s="7">
        <v>197</v>
      </c>
      <c r="DW40" s="7">
        <v>197.7</v>
      </c>
    </row>
    <row r="41" spans="1:127" x14ac:dyDescent="0.25">
      <c r="A41" s="4" t="s">
        <v>28</v>
      </c>
      <c r="B41" s="5" t="s">
        <v>13</v>
      </c>
      <c r="C41" s="6" t="str">
        <f>VLOOKUP(B41,[1]!categories[#Data],2,0)</f>
        <v>Food</v>
      </c>
      <c r="D41" s="7">
        <v>105.9</v>
      </c>
      <c r="E41" s="7">
        <v>107.2</v>
      </c>
      <c r="F41" s="7">
        <v>107.3</v>
      </c>
      <c r="G41" s="7">
        <v>108.8</v>
      </c>
      <c r="H41" s="7">
        <v>111.1</v>
      </c>
      <c r="I41" s="7">
        <v>115</v>
      </c>
      <c r="J41" s="7">
        <v>117.5</v>
      </c>
      <c r="K41" s="7">
        <v>119.6</v>
      </c>
      <c r="L41" s="7">
        <v>119.2</v>
      </c>
      <c r="M41" s="7">
        <v>120.8</v>
      </c>
      <c r="N41" s="7">
        <v>122.9</v>
      </c>
      <c r="O41" s="7">
        <v>117.8</v>
      </c>
      <c r="P41" s="7">
        <v>115.5</v>
      </c>
      <c r="Q41" s="7">
        <v>115.2</v>
      </c>
      <c r="R41" s="7">
        <v>116</v>
      </c>
      <c r="S41" s="7">
        <v>118.2</v>
      </c>
      <c r="T41" s="7">
        <v>120</v>
      </c>
      <c r="U41" s="7">
        <v>122</v>
      </c>
      <c r="V41" s="7">
        <v>127.1</v>
      </c>
      <c r="W41" s="7">
        <v>128.9</v>
      </c>
      <c r="X41" s="7">
        <v>126.7</v>
      </c>
      <c r="Y41" s="7">
        <v>125.8</v>
      </c>
      <c r="Z41" s="7">
        <v>125.4</v>
      </c>
      <c r="AA41" s="7">
        <v>124</v>
      </c>
      <c r="AB41" s="7">
        <v>123.5</v>
      </c>
      <c r="AC41" s="7">
        <v>123.7</v>
      </c>
      <c r="AD41" s="7">
        <v>123.9</v>
      </c>
      <c r="AE41" s="7">
        <v>124.6</v>
      </c>
      <c r="AF41" s="7">
        <v>126.1</v>
      </c>
      <c r="AG41" s="7">
        <v>128.5</v>
      </c>
      <c r="AH41" s="7">
        <v>129.5</v>
      </c>
      <c r="AI41" s="7">
        <v>131.1</v>
      </c>
      <c r="AJ41" s="7">
        <v>131.5</v>
      </c>
      <c r="AK41" s="7">
        <v>132.6</v>
      </c>
      <c r="AL41" s="7">
        <v>133.30000000000001</v>
      </c>
      <c r="AM41" s="7">
        <v>131.5</v>
      </c>
      <c r="AN41" s="7">
        <v>131.19999999999999</v>
      </c>
      <c r="AO41" s="7">
        <v>129.1</v>
      </c>
      <c r="AP41" s="7">
        <v>128.9</v>
      </c>
      <c r="AQ41" s="7">
        <v>131.80000000000001</v>
      </c>
      <c r="AR41" s="7">
        <v>134.6</v>
      </c>
      <c r="AS41" s="7">
        <v>138.19999999999999</v>
      </c>
      <c r="AT41" s="7">
        <v>139.80000000000001</v>
      </c>
      <c r="AU41" s="7">
        <v>137.6</v>
      </c>
      <c r="AV41" s="7">
        <v>135.69999999999999</v>
      </c>
      <c r="AW41" s="7">
        <v>136.30000000000001</v>
      </c>
      <c r="AX41" s="7">
        <v>135.19999999999999</v>
      </c>
      <c r="AY41" s="7">
        <v>132.80000000000001</v>
      </c>
      <c r="AZ41" s="7">
        <v>132</v>
      </c>
      <c r="BA41" s="7">
        <v>132.1</v>
      </c>
      <c r="BB41" s="7">
        <v>132.6</v>
      </c>
      <c r="BC41" s="7">
        <v>133.4</v>
      </c>
      <c r="BD41" s="7">
        <v>133.6</v>
      </c>
      <c r="BE41" s="7">
        <v>135.69999999999999</v>
      </c>
      <c r="BF41" s="7">
        <v>139.80000000000001</v>
      </c>
      <c r="BG41" s="7">
        <v>140.5</v>
      </c>
      <c r="BH41" s="7">
        <v>138</v>
      </c>
      <c r="BI41" s="7">
        <v>139.69999999999999</v>
      </c>
      <c r="BJ41" s="7">
        <v>141.5</v>
      </c>
      <c r="BK41" s="7">
        <v>138.80000000000001</v>
      </c>
      <c r="BL41" s="7">
        <v>137.19999999999999</v>
      </c>
      <c r="BM41" s="7">
        <v>135.6</v>
      </c>
      <c r="BN41" s="7">
        <v>134.80000000000001</v>
      </c>
      <c r="BO41" s="7">
        <v>135.69999999999999</v>
      </c>
      <c r="BP41" s="7">
        <v>136.4</v>
      </c>
      <c r="BQ41" s="7">
        <v>138.4</v>
      </c>
      <c r="BR41" s="7">
        <v>140.30000000000001</v>
      </c>
      <c r="BS41" s="7">
        <v>140.1</v>
      </c>
      <c r="BT41" s="7">
        <v>138.9</v>
      </c>
      <c r="BU41" s="7">
        <v>139.4</v>
      </c>
      <c r="BV41" s="7">
        <v>139.1</v>
      </c>
      <c r="BW41" s="7">
        <v>137.6</v>
      </c>
      <c r="BX41" s="7">
        <v>137.30000000000001</v>
      </c>
      <c r="BY41" s="7">
        <v>138</v>
      </c>
      <c r="BZ41" s="7">
        <v>139.6</v>
      </c>
      <c r="CA41" s="7">
        <v>143.80000000000001</v>
      </c>
      <c r="CB41" s="7">
        <v>145.6</v>
      </c>
      <c r="CC41" s="7">
        <v>147.69999999999999</v>
      </c>
      <c r="CD41" s="7">
        <v>149.1</v>
      </c>
      <c r="CE41" s="7">
        <v>149.5</v>
      </c>
      <c r="CF41" s="7">
        <v>151.9</v>
      </c>
      <c r="CG41" s="7">
        <v>153.6</v>
      </c>
      <c r="CH41" s="7">
        <v>156.30000000000001</v>
      </c>
      <c r="CI41" s="7">
        <v>154.4</v>
      </c>
      <c r="CJ41" s="7">
        <v>151.69999999999999</v>
      </c>
      <c r="CK41" s="7">
        <v>150.1</v>
      </c>
      <c r="CL41" s="7">
        <v>153.5</v>
      </c>
      <c r="CM41" s="7">
        <v>154.4</v>
      </c>
      <c r="CN41" s="7">
        <v>157</v>
      </c>
      <c r="CO41" s="7">
        <v>157</v>
      </c>
      <c r="CP41" s="7">
        <v>159.9</v>
      </c>
      <c r="CQ41" s="7">
        <v>161.30000000000001</v>
      </c>
      <c r="CR41" s="7">
        <v>164.4</v>
      </c>
      <c r="CS41" s="7">
        <v>167</v>
      </c>
      <c r="CT41" s="7">
        <v>167</v>
      </c>
      <c r="CU41" s="7">
        <v>163.4</v>
      </c>
      <c r="CV41" s="7">
        <v>160.80000000000001</v>
      </c>
      <c r="CW41" s="7">
        <v>160.4</v>
      </c>
      <c r="CX41" s="7">
        <v>162</v>
      </c>
      <c r="CY41" s="7">
        <v>164.2</v>
      </c>
      <c r="CZ41" s="7">
        <v>166.2</v>
      </c>
      <c r="DA41" s="7">
        <v>167.9</v>
      </c>
      <c r="DB41" s="7">
        <v>167.3</v>
      </c>
      <c r="DC41" s="7">
        <v>167.3</v>
      </c>
      <c r="DD41" s="7">
        <v>171.5</v>
      </c>
      <c r="DE41" s="7">
        <v>173.5</v>
      </c>
      <c r="DF41" s="7">
        <v>172.2</v>
      </c>
      <c r="DG41" s="7">
        <v>170.3</v>
      </c>
      <c r="DH41" s="7">
        <v>170.2</v>
      </c>
      <c r="DI41" s="7">
        <v>171.5</v>
      </c>
      <c r="DJ41" s="7">
        <v>174.5</v>
      </c>
      <c r="DK41" s="7">
        <v>177.5</v>
      </c>
      <c r="DL41" s="7">
        <v>179.3</v>
      </c>
      <c r="DM41" s="7">
        <v>179.4</v>
      </c>
      <c r="DN41" s="7">
        <v>180.4</v>
      </c>
      <c r="DO41" s="7">
        <v>181.8</v>
      </c>
      <c r="DP41" s="7">
        <v>183.3</v>
      </c>
      <c r="DQ41" s="7">
        <v>181.3</v>
      </c>
      <c r="DR41" s="7">
        <v>178.6</v>
      </c>
      <c r="DS41" s="7">
        <v>179.5</v>
      </c>
      <c r="DT41" s="7">
        <v>180.7</v>
      </c>
      <c r="DU41" s="7">
        <v>180.8</v>
      </c>
      <c r="DV41" s="7">
        <v>182.1</v>
      </c>
      <c r="DW41" s="7">
        <v>183.1</v>
      </c>
    </row>
    <row r="42" spans="1:127" x14ac:dyDescent="0.25">
      <c r="A42" s="4" t="s">
        <v>28</v>
      </c>
      <c r="B42" s="5" t="s">
        <v>14</v>
      </c>
      <c r="C42" s="6" t="str">
        <f>VLOOKUP(B42,[1]!categories[#Data],2,0)</f>
        <v xml:space="preserve">other Good &amp; Services </v>
      </c>
      <c r="D42" s="7">
        <v>105.2</v>
      </c>
      <c r="E42" s="7">
        <v>106</v>
      </c>
      <c r="F42" s="7">
        <v>106.8</v>
      </c>
      <c r="G42" s="7">
        <v>108.5</v>
      </c>
      <c r="H42" s="7">
        <v>109.8</v>
      </c>
      <c r="I42" s="7">
        <v>110.9</v>
      </c>
      <c r="J42" s="7">
        <v>111.7</v>
      </c>
      <c r="K42" s="7">
        <v>112.4</v>
      </c>
      <c r="L42" s="7">
        <v>112.9</v>
      </c>
      <c r="M42" s="7">
        <v>113.5</v>
      </c>
      <c r="N42" s="7">
        <v>114.1</v>
      </c>
      <c r="O42" s="7">
        <v>115</v>
      </c>
      <c r="P42" s="7">
        <v>115.7</v>
      </c>
      <c r="Q42" s="7">
        <v>116.2</v>
      </c>
      <c r="R42" s="7">
        <v>116.7</v>
      </c>
      <c r="S42" s="7">
        <v>117.6</v>
      </c>
      <c r="T42" s="7">
        <v>118.3</v>
      </c>
      <c r="U42" s="7">
        <v>119</v>
      </c>
      <c r="V42" s="7">
        <v>121</v>
      </c>
      <c r="W42" s="7">
        <v>123</v>
      </c>
      <c r="X42" s="7">
        <v>124.3</v>
      </c>
      <c r="Y42" s="7">
        <v>124.3</v>
      </c>
      <c r="Z42" s="7">
        <v>125.8</v>
      </c>
      <c r="AA42" s="7">
        <v>126.4</v>
      </c>
      <c r="AB42" s="7">
        <v>127.4</v>
      </c>
      <c r="AC42" s="7">
        <v>128.1</v>
      </c>
      <c r="AD42" s="7">
        <v>128.80000000000001</v>
      </c>
      <c r="AE42" s="7">
        <v>130.1</v>
      </c>
      <c r="AF42" s="7">
        <v>131.30000000000001</v>
      </c>
      <c r="AG42" s="7">
        <v>132.1</v>
      </c>
      <c r="AH42" s="7">
        <v>133.1</v>
      </c>
      <c r="AI42" s="7">
        <v>134.19999999999999</v>
      </c>
      <c r="AJ42" s="7">
        <v>134.69999999999999</v>
      </c>
      <c r="AK42" s="7">
        <v>135.30000000000001</v>
      </c>
      <c r="AL42" s="7">
        <v>137.6</v>
      </c>
      <c r="AM42" s="7">
        <v>138.19999999999999</v>
      </c>
      <c r="AN42" s="7">
        <v>139.5</v>
      </c>
      <c r="AO42" s="7">
        <v>140</v>
      </c>
      <c r="AP42" s="7">
        <v>140.6</v>
      </c>
      <c r="AQ42" s="7">
        <v>141.5</v>
      </c>
      <c r="AR42" s="7">
        <v>142.19999999999999</v>
      </c>
      <c r="AS42" s="7">
        <v>142.69999999999999</v>
      </c>
      <c r="AT42" s="7">
        <v>142.9</v>
      </c>
      <c r="AU42" s="7">
        <v>143.6</v>
      </c>
      <c r="AV42" s="7">
        <v>143.9</v>
      </c>
      <c r="AW42" s="7">
        <v>144.30000000000001</v>
      </c>
      <c r="AX42" s="7">
        <v>144.30000000000001</v>
      </c>
      <c r="AY42" s="7">
        <v>145</v>
      </c>
      <c r="AZ42" s="7">
        <v>145.6</v>
      </c>
      <c r="BA42" s="7">
        <v>146.30000000000001</v>
      </c>
      <c r="BB42" s="7">
        <v>147.5</v>
      </c>
      <c r="BC42" s="7">
        <v>148</v>
      </c>
      <c r="BD42" s="7">
        <v>148.30000000000001</v>
      </c>
      <c r="BE42" s="7">
        <v>148.6</v>
      </c>
      <c r="BF42" s="7">
        <v>150.5</v>
      </c>
      <c r="BG42" s="7">
        <v>152.1</v>
      </c>
      <c r="BH42" s="7">
        <v>153.6</v>
      </c>
      <c r="BI42" s="7">
        <v>154.6</v>
      </c>
      <c r="BJ42" s="7">
        <v>156.19999999999999</v>
      </c>
      <c r="BK42" s="7">
        <v>157</v>
      </c>
      <c r="BL42" s="7">
        <v>157.69999999999999</v>
      </c>
      <c r="BM42" s="7">
        <v>159.30000000000001</v>
      </c>
      <c r="BN42" s="7">
        <v>159.69999999999999</v>
      </c>
      <c r="BO42" s="7">
        <v>159.19999999999999</v>
      </c>
      <c r="BP42" s="7">
        <v>160.30000000000001</v>
      </c>
      <c r="BQ42" s="7">
        <v>161</v>
      </c>
      <c r="BR42" s="7">
        <v>161.4</v>
      </c>
      <c r="BS42" s="7">
        <v>162.1</v>
      </c>
      <c r="BT42" s="7">
        <v>163.30000000000001</v>
      </c>
      <c r="BU42" s="7">
        <v>164</v>
      </c>
      <c r="BV42" s="7">
        <v>164.4</v>
      </c>
      <c r="BW42" s="7">
        <v>164.6</v>
      </c>
      <c r="BX42" s="7">
        <v>164.7</v>
      </c>
      <c r="BY42" s="7">
        <v>164.9</v>
      </c>
      <c r="BZ42" s="7">
        <v>165.3</v>
      </c>
      <c r="CA42" s="7">
        <v>166.2</v>
      </c>
      <c r="CB42" s="7">
        <v>166.7</v>
      </c>
      <c r="CC42" s="7">
        <v>167.2</v>
      </c>
      <c r="CD42" s="7">
        <v>167.9</v>
      </c>
      <c r="CE42" s="7">
        <v>168.6</v>
      </c>
      <c r="CF42" s="7">
        <v>169.3</v>
      </c>
      <c r="CG42" s="7">
        <v>169.9</v>
      </c>
      <c r="CH42" s="7">
        <v>170.4</v>
      </c>
      <c r="CI42" s="7">
        <v>170.8</v>
      </c>
      <c r="CJ42" s="7">
        <v>172</v>
      </c>
      <c r="CK42" s="7">
        <v>173.3</v>
      </c>
      <c r="CL42" s="7">
        <f>CK42+(CN42-CK42)*(1/3)</f>
        <v>177.76666666666668</v>
      </c>
      <c r="CM42" s="7">
        <f>CK42+(CN42-CK42)*(2/3)</f>
        <v>182.23333333333332</v>
      </c>
      <c r="CN42" s="7">
        <v>186.7</v>
      </c>
      <c r="CO42" s="7">
        <v>186.7</v>
      </c>
      <c r="CP42" s="7">
        <v>187.2</v>
      </c>
      <c r="CQ42" s="7">
        <v>188.7</v>
      </c>
      <c r="CR42" s="7">
        <v>188.7</v>
      </c>
      <c r="CS42" s="7">
        <v>188.8</v>
      </c>
      <c r="CT42" s="7">
        <v>190.2</v>
      </c>
      <c r="CU42" s="7">
        <v>191.8</v>
      </c>
      <c r="CV42" s="7">
        <v>193.3</v>
      </c>
      <c r="CW42" s="7">
        <v>193.5</v>
      </c>
      <c r="CX42" s="7">
        <v>194.4</v>
      </c>
      <c r="CY42" s="7">
        <v>198.2</v>
      </c>
      <c r="CZ42" s="7">
        <v>195.6</v>
      </c>
      <c r="DA42" s="7">
        <v>195.5</v>
      </c>
      <c r="DB42" s="7">
        <v>196.5</v>
      </c>
      <c r="DC42" s="7">
        <v>196.5</v>
      </c>
      <c r="DD42" s="7">
        <v>197</v>
      </c>
      <c r="DE42" s="7">
        <v>197</v>
      </c>
      <c r="DF42" s="7">
        <v>196.8</v>
      </c>
      <c r="DG42" s="7">
        <v>196.4</v>
      </c>
      <c r="DH42" s="7">
        <v>196.5</v>
      </c>
      <c r="DI42" s="7">
        <v>197.5</v>
      </c>
      <c r="DJ42" s="7">
        <v>197.1</v>
      </c>
      <c r="DK42" s="7">
        <v>197.5</v>
      </c>
      <c r="DL42" s="7">
        <v>198.3</v>
      </c>
      <c r="DM42" s="7">
        <v>198.6</v>
      </c>
      <c r="DN42" s="7">
        <v>198.7</v>
      </c>
      <c r="DO42" s="7">
        <v>199.7</v>
      </c>
      <c r="DP42" s="7">
        <v>200.1</v>
      </c>
      <c r="DQ42" s="7">
        <v>200.6</v>
      </c>
      <c r="DR42" s="7">
        <v>201.1</v>
      </c>
      <c r="DS42" s="7">
        <v>201.6</v>
      </c>
      <c r="DT42" s="7">
        <v>202.7</v>
      </c>
      <c r="DU42" s="7">
        <v>202.7</v>
      </c>
      <c r="DV42" s="7">
        <v>203.5</v>
      </c>
      <c r="DW42" s="7">
        <v>204.2</v>
      </c>
    </row>
    <row r="43" spans="1:127" x14ac:dyDescent="0.25">
      <c r="A43" s="4" t="s">
        <v>28</v>
      </c>
      <c r="B43" s="5" t="s">
        <v>15</v>
      </c>
      <c r="C43" s="6" t="str">
        <f>VLOOKUP(B43,[1]!categories[#Data],2,0)</f>
        <v>Apparel</v>
      </c>
      <c r="D43" s="7">
        <v>105.9</v>
      </c>
      <c r="E43" s="7">
        <v>106.6</v>
      </c>
      <c r="F43" s="7">
        <v>107.2</v>
      </c>
      <c r="G43" s="7">
        <v>107.9</v>
      </c>
      <c r="H43" s="7">
        <v>108.5</v>
      </c>
      <c r="I43" s="7">
        <v>109.2</v>
      </c>
      <c r="J43" s="7">
        <v>109.8</v>
      </c>
      <c r="K43" s="7">
        <v>110.6</v>
      </c>
      <c r="L43" s="7">
        <v>111.4</v>
      </c>
      <c r="M43" s="7">
        <v>112.5</v>
      </c>
      <c r="N43" s="7">
        <v>113.5</v>
      </c>
      <c r="O43" s="7">
        <v>114.2</v>
      </c>
      <c r="P43" s="7">
        <v>114.8</v>
      </c>
      <c r="Q43" s="7">
        <v>115.3</v>
      </c>
      <c r="R43" s="7">
        <v>115.8</v>
      </c>
      <c r="S43" s="7">
        <v>116.3</v>
      </c>
      <c r="T43" s="7">
        <v>116.8</v>
      </c>
      <c r="U43" s="7">
        <v>117.4</v>
      </c>
      <c r="V43" s="7">
        <v>118</v>
      </c>
      <c r="W43" s="7">
        <v>118.6</v>
      </c>
      <c r="X43" s="7">
        <v>119.2</v>
      </c>
      <c r="Y43" s="7">
        <v>119.6</v>
      </c>
      <c r="Z43" s="7">
        <v>120.3</v>
      </c>
      <c r="AA43" s="7">
        <v>120.7</v>
      </c>
      <c r="AB43" s="7">
        <v>121</v>
      </c>
      <c r="AC43" s="7">
        <v>121.3</v>
      </c>
      <c r="AD43" s="7">
        <v>121.7</v>
      </c>
      <c r="AE43" s="7">
        <v>122.1</v>
      </c>
      <c r="AF43" s="7">
        <v>122.4</v>
      </c>
      <c r="AG43" s="7">
        <v>123.2</v>
      </c>
      <c r="AH43" s="7">
        <v>123.5</v>
      </c>
      <c r="AI43" s="7">
        <v>123.7</v>
      </c>
      <c r="AJ43" s="7">
        <v>124</v>
      </c>
      <c r="AK43" s="7">
        <v>124.4</v>
      </c>
      <c r="AL43" s="7">
        <v>125</v>
      </c>
      <c r="AM43" s="7">
        <v>125.4</v>
      </c>
      <c r="AN43" s="7">
        <v>125.8</v>
      </c>
      <c r="AO43" s="7">
        <v>126.2</v>
      </c>
      <c r="AP43" s="7">
        <v>126.4</v>
      </c>
      <c r="AQ43" s="7">
        <v>126.8</v>
      </c>
      <c r="AR43" s="7">
        <v>127.2</v>
      </c>
      <c r="AS43" s="7">
        <v>127.6</v>
      </c>
      <c r="AT43" s="7">
        <v>127.9</v>
      </c>
      <c r="AU43" s="7">
        <v>128.30000000000001</v>
      </c>
      <c r="AV43" s="7">
        <v>128.69999999999999</v>
      </c>
      <c r="AW43" s="7">
        <v>129.1</v>
      </c>
      <c r="AX43" s="7">
        <v>129.6</v>
      </c>
      <c r="AY43" s="7">
        <v>130</v>
      </c>
      <c r="AZ43" s="7">
        <v>130.19999999999999</v>
      </c>
      <c r="BA43" s="7">
        <v>130.5</v>
      </c>
      <c r="BB43" s="7">
        <v>130.80000000000001</v>
      </c>
      <c r="BC43" s="7">
        <v>131.19999999999999</v>
      </c>
      <c r="BD43" s="7">
        <v>131.5</v>
      </c>
      <c r="BE43" s="7">
        <v>131.5</v>
      </c>
      <c r="BF43" s="7">
        <v>131.6</v>
      </c>
      <c r="BG43" s="7">
        <v>132.69999999999999</v>
      </c>
      <c r="BH43" s="7">
        <v>133.30000000000001</v>
      </c>
      <c r="BI43" s="7">
        <v>134</v>
      </c>
      <c r="BJ43" s="7">
        <v>135</v>
      </c>
      <c r="BK43" s="7">
        <v>135.6</v>
      </c>
      <c r="BL43" s="7">
        <v>136</v>
      </c>
      <c r="BM43" s="7">
        <v>136.30000000000001</v>
      </c>
      <c r="BN43" s="7">
        <v>136.69999999999999</v>
      </c>
      <c r="BO43" s="7">
        <v>137.80000000000001</v>
      </c>
      <c r="BP43" s="7">
        <v>138.6</v>
      </c>
      <c r="BQ43" s="7">
        <v>138.9</v>
      </c>
      <c r="BR43" s="7">
        <v>139.6</v>
      </c>
      <c r="BS43" s="7">
        <v>140</v>
      </c>
      <c r="BT43" s="7">
        <v>140.80000000000001</v>
      </c>
      <c r="BU43" s="7">
        <v>141.5</v>
      </c>
      <c r="BV43" s="7">
        <v>142.4</v>
      </c>
      <c r="BW43" s="7">
        <v>142.69999999999999</v>
      </c>
      <c r="BX43" s="7">
        <v>143</v>
      </c>
      <c r="BY43" s="7">
        <v>143.30000000000001</v>
      </c>
      <c r="BZ43" s="7">
        <v>143.5</v>
      </c>
      <c r="CA43" s="7">
        <v>144</v>
      </c>
      <c r="CB43" s="7">
        <v>144.30000000000001</v>
      </c>
      <c r="CC43" s="7">
        <v>144.69999999999999</v>
      </c>
      <c r="CD43" s="7">
        <v>145</v>
      </c>
      <c r="CE43" s="7">
        <v>145.30000000000001</v>
      </c>
      <c r="CF43" s="7">
        <v>145.9</v>
      </c>
      <c r="CG43" s="7">
        <v>146.30000000000001</v>
      </c>
      <c r="CH43" s="7">
        <v>146.80000000000001</v>
      </c>
      <c r="CI43" s="7">
        <v>147</v>
      </c>
      <c r="CJ43" s="7">
        <v>147.30000000000001</v>
      </c>
      <c r="CK43" s="7">
        <v>147.69999999999999</v>
      </c>
      <c r="CL43" s="7">
        <v>0</v>
      </c>
      <c r="CM43" s="7">
        <v>0</v>
      </c>
      <c r="CN43" s="7">
        <v>149.1</v>
      </c>
      <c r="CO43" s="7">
        <v>149.1</v>
      </c>
      <c r="CP43" s="7">
        <v>150</v>
      </c>
      <c r="CQ43" s="7">
        <v>150.19999999999999</v>
      </c>
      <c r="CR43" s="7">
        <v>150.5</v>
      </c>
      <c r="CS43" s="7">
        <v>151.1</v>
      </c>
      <c r="CT43" s="7">
        <v>151.9</v>
      </c>
      <c r="CU43" s="7">
        <v>152.5</v>
      </c>
      <c r="CV43" s="7">
        <v>154.19999999999999</v>
      </c>
      <c r="CW43" s="7">
        <v>155.1</v>
      </c>
      <c r="CX43" s="7">
        <v>155.9</v>
      </c>
      <c r="CY43" s="7">
        <v>156.5</v>
      </c>
      <c r="CZ43" s="7">
        <v>157.30000000000001</v>
      </c>
      <c r="DA43" s="7">
        <v>157.9</v>
      </c>
      <c r="DB43" s="7">
        <v>159.80000000000001</v>
      </c>
      <c r="DC43" s="7">
        <v>159.80000000000001</v>
      </c>
      <c r="DD43" s="7">
        <v>160.80000000000001</v>
      </c>
      <c r="DE43" s="7">
        <v>162.30000000000001</v>
      </c>
      <c r="DF43" s="7">
        <v>163.30000000000001</v>
      </c>
      <c r="DG43" s="7">
        <v>164.7</v>
      </c>
      <c r="DH43" s="7">
        <v>165.7</v>
      </c>
      <c r="DI43" s="7">
        <v>167.1</v>
      </c>
      <c r="DJ43" s="7">
        <v>168.4</v>
      </c>
      <c r="DK43" s="7">
        <v>170</v>
      </c>
      <c r="DL43" s="7">
        <v>171.6</v>
      </c>
      <c r="DM43" s="7">
        <v>172.7</v>
      </c>
      <c r="DN43" s="7">
        <v>173.7</v>
      </c>
      <c r="DO43" s="7">
        <v>175</v>
      </c>
      <c r="DP43" s="7">
        <v>175.5</v>
      </c>
      <c r="DQ43" s="7">
        <v>176.7</v>
      </c>
      <c r="DR43" s="7">
        <v>177.7</v>
      </c>
      <c r="DS43" s="7">
        <v>178.7</v>
      </c>
      <c r="DT43" s="7">
        <v>180.3</v>
      </c>
      <c r="DU43" s="7">
        <v>180.2</v>
      </c>
      <c r="DV43" s="7">
        <v>181</v>
      </c>
      <c r="DW43" s="7">
        <v>181.3</v>
      </c>
    </row>
    <row r="44" spans="1:127" x14ac:dyDescent="0.25">
      <c r="A44" s="4" t="s">
        <v>28</v>
      </c>
      <c r="B44" s="5" t="s">
        <v>16</v>
      </c>
      <c r="C44" s="6" t="str">
        <f>VLOOKUP(B44,[1]!categories[#Data],2,0)</f>
        <v>Apparel</v>
      </c>
      <c r="D44" s="7">
        <v>105</v>
      </c>
      <c r="E44" s="7">
        <v>105.5</v>
      </c>
      <c r="F44" s="7">
        <v>106</v>
      </c>
      <c r="G44" s="7">
        <v>106.4</v>
      </c>
      <c r="H44" s="7">
        <v>106.7</v>
      </c>
      <c r="I44" s="7">
        <v>107.2</v>
      </c>
      <c r="J44" s="7">
        <v>107.8</v>
      </c>
      <c r="K44" s="7">
        <v>108.3</v>
      </c>
      <c r="L44" s="7">
        <v>109</v>
      </c>
      <c r="M44" s="7">
        <v>109.7</v>
      </c>
      <c r="N44" s="7">
        <v>110.3</v>
      </c>
      <c r="O44" s="7">
        <v>110.9</v>
      </c>
      <c r="P44" s="7">
        <v>111.3</v>
      </c>
      <c r="Q44" s="7">
        <v>111.7</v>
      </c>
      <c r="R44" s="7">
        <v>112.1</v>
      </c>
      <c r="S44" s="7">
        <v>112.5</v>
      </c>
      <c r="T44" s="7">
        <v>112.9</v>
      </c>
      <c r="U44" s="7">
        <v>113.2</v>
      </c>
      <c r="V44" s="7">
        <v>113.6</v>
      </c>
      <c r="W44" s="7">
        <v>114.1</v>
      </c>
      <c r="X44" s="7">
        <v>114.5</v>
      </c>
      <c r="Y44" s="7">
        <v>114.9</v>
      </c>
      <c r="Z44" s="7">
        <v>115.4</v>
      </c>
      <c r="AA44" s="7">
        <v>115.8</v>
      </c>
      <c r="AB44" s="7">
        <v>116.1</v>
      </c>
      <c r="AC44" s="7">
        <v>116.5</v>
      </c>
      <c r="AD44" s="7">
        <v>116.9</v>
      </c>
      <c r="AE44" s="7">
        <v>117.2</v>
      </c>
      <c r="AF44" s="7">
        <v>117.4</v>
      </c>
      <c r="AG44" s="7">
        <v>117.6</v>
      </c>
      <c r="AH44" s="7">
        <v>117.9</v>
      </c>
      <c r="AI44" s="7">
        <v>118.2</v>
      </c>
      <c r="AJ44" s="7">
        <v>118.6</v>
      </c>
      <c r="AK44" s="7">
        <v>118.8</v>
      </c>
      <c r="AL44" s="7">
        <v>119.3</v>
      </c>
      <c r="AM44" s="7">
        <v>119.5</v>
      </c>
      <c r="AN44" s="7">
        <v>119.8</v>
      </c>
      <c r="AO44" s="7">
        <v>120.1</v>
      </c>
      <c r="AP44" s="7">
        <v>120.3</v>
      </c>
      <c r="AQ44" s="7">
        <v>120.5</v>
      </c>
      <c r="AR44" s="7">
        <v>120.7</v>
      </c>
      <c r="AS44" s="7">
        <v>121.1</v>
      </c>
      <c r="AT44" s="7">
        <v>121.1</v>
      </c>
      <c r="AU44" s="7">
        <v>121.4</v>
      </c>
      <c r="AV44" s="7">
        <v>121.6</v>
      </c>
      <c r="AW44" s="7">
        <v>121.9</v>
      </c>
      <c r="AX44" s="7">
        <v>122.1</v>
      </c>
      <c r="AY44" s="7">
        <v>122.2</v>
      </c>
      <c r="AZ44" s="7">
        <v>122.3</v>
      </c>
      <c r="BA44" s="7">
        <v>122.5</v>
      </c>
      <c r="BB44" s="7">
        <v>122.8</v>
      </c>
      <c r="BC44" s="7">
        <v>123</v>
      </c>
      <c r="BD44" s="7">
        <v>123.2</v>
      </c>
      <c r="BE44" s="7">
        <v>123.2</v>
      </c>
      <c r="BF44" s="7">
        <v>123.7</v>
      </c>
      <c r="BG44" s="7">
        <v>124.3</v>
      </c>
      <c r="BH44" s="7">
        <v>124.6</v>
      </c>
      <c r="BI44" s="7">
        <v>124.9</v>
      </c>
      <c r="BJ44" s="7">
        <v>125.4</v>
      </c>
      <c r="BK44" s="7">
        <v>125.6</v>
      </c>
      <c r="BL44" s="7">
        <v>125.9</v>
      </c>
      <c r="BM44" s="7">
        <v>126.1</v>
      </c>
      <c r="BN44" s="7">
        <v>126.7</v>
      </c>
      <c r="BO44" s="7">
        <v>127.4</v>
      </c>
      <c r="BP44" s="7">
        <v>127.9</v>
      </c>
      <c r="BQ44" s="7">
        <v>128.69999999999999</v>
      </c>
      <c r="BR44" s="7">
        <v>128.9</v>
      </c>
      <c r="BS44" s="7">
        <v>129</v>
      </c>
      <c r="BT44" s="7">
        <v>129.30000000000001</v>
      </c>
      <c r="BU44" s="7">
        <v>129.80000000000001</v>
      </c>
      <c r="BV44" s="7">
        <v>130.19999999999999</v>
      </c>
      <c r="BW44" s="7">
        <v>130.30000000000001</v>
      </c>
      <c r="BX44" s="7">
        <v>130.4</v>
      </c>
      <c r="BY44" s="7">
        <v>130.80000000000001</v>
      </c>
      <c r="BZ44" s="7">
        <v>131.19999999999999</v>
      </c>
      <c r="CA44" s="7">
        <v>131.69999999999999</v>
      </c>
      <c r="CB44" s="7">
        <v>131.69999999999999</v>
      </c>
      <c r="CC44" s="7">
        <v>131.9</v>
      </c>
      <c r="CD44" s="7">
        <v>132.19999999999999</v>
      </c>
      <c r="CE44" s="7">
        <v>132.19999999999999</v>
      </c>
      <c r="CF44" s="7">
        <v>132.4</v>
      </c>
      <c r="CG44" s="7">
        <v>132.6</v>
      </c>
      <c r="CH44" s="7">
        <v>132.80000000000001</v>
      </c>
      <c r="CI44" s="7">
        <v>133.19999999999999</v>
      </c>
      <c r="CJ44" s="7">
        <v>133.5</v>
      </c>
      <c r="CK44" s="7">
        <v>133.80000000000001</v>
      </c>
      <c r="CL44" s="7">
        <v>0</v>
      </c>
      <c r="CM44" s="7">
        <v>0</v>
      </c>
      <c r="CN44" s="7">
        <v>136.6</v>
      </c>
      <c r="CO44" s="7">
        <v>136.6</v>
      </c>
      <c r="CP44" s="7">
        <v>135.19999999999999</v>
      </c>
      <c r="CQ44" s="7">
        <v>136.30000000000001</v>
      </c>
      <c r="CR44" s="7">
        <v>136.1</v>
      </c>
      <c r="CS44" s="7">
        <v>136.4</v>
      </c>
      <c r="CT44" s="7">
        <v>136.69999999999999</v>
      </c>
      <c r="CU44" s="7">
        <v>137.30000000000001</v>
      </c>
      <c r="CV44" s="7">
        <v>138.19999999999999</v>
      </c>
      <c r="CW44" s="7">
        <v>138.69999999999999</v>
      </c>
      <c r="CX44" s="7">
        <v>139.30000000000001</v>
      </c>
      <c r="CY44" s="7">
        <v>140.19999999999999</v>
      </c>
      <c r="CZ44" s="7">
        <v>140.5</v>
      </c>
      <c r="DA44" s="7">
        <v>141.9</v>
      </c>
      <c r="DB44" s="7">
        <v>143.6</v>
      </c>
      <c r="DC44" s="7">
        <v>143.6</v>
      </c>
      <c r="DD44" s="7">
        <v>144.4</v>
      </c>
      <c r="DE44" s="7">
        <v>145.30000000000001</v>
      </c>
      <c r="DF44" s="7">
        <v>146.69999999999999</v>
      </c>
      <c r="DG44" s="7">
        <v>148.5</v>
      </c>
      <c r="DH44" s="7">
        <v>150.4</v>
      </c>
      <c r="DI44" s="7">
        <v>152.6</v>
      </c>
      <c r="DJ44" s="7">
        <v>154.5</v>
      </c>
      <c r="DK44" s="7">
        <v>155.9</v>
      </c>
      <c r="DL44" s="7">
        <v>157.4</v>
      </c>
      <c r="DM44" s="7">
        <v>158.69999999999999</v>
      </c>
      <c r="DN44" s="7">
        <v>160</v>
      </c>
      <c r="DO44" s="7">
        <v>161.69999999999999</v>
      </c>
      <c r="DP44" s="7">
        <v>162.6</v>
      </c>
      <c r="DQ44" s="7">
        <v>163.5</v>
      </c>
      <c r="DR44" s="7">
        <v>164.5</v>
      </c>
      <c r="DS44" s="7">
        <v>165.3</v>
      </c>
      <c r="DT44" s="7">
        <v>167</v>
      </c>
      <c r="DU44" s="7">
        <v>167</v>
      </c>
      <c r="DV44" s="7">
        <v>167.7</v>
      </c>
      <c r="DW44" s="7">
        <v>168.1</v>
      </c>
    </row>
    <row r="45" spans="1:127" x14ac:dyDescent="0.25">
      <c r="A45" s="4" t="s">
        <v>28</v>
      </c>
      <c r="B45" s="5" t="s">
        <v>17</v>
      </c>
      <c r="C45" s="6" t="str">
        <f>VLOOKUP(B45,[1]!categories[#Data],2,0)</f>
        <v>Apparel</v>
      </c>
      <c r="D45" s="7">
        <v>105.8</v>
      </c>
      <c r="E45" s="7">
        <v>106.4</v>
      </c>
      <c r="F45" s="7">
        <v>107</v>
      </c>
      <c r="G45" s="7">
        <v>107.7</v>
      </c>
      <c r="H45" s="7">
        <v>108.3</v>
      </c>
      <c r="I45" s="7">
        <v>108.9</v>
      </c>
      <c r="J45" s="7">
        <v>109.5</v>
      </c>
      <c r="K45" s="7">
        <v>110.2</v>
      </c>
      <c r="L45" s="7">
        <v>111.1</v>
      </c>
      <c r="M45" s="7">
        <v>112</v>
      </c>
      <c r="N45" s="7">
        <v>113</v>
      </c>
      <c r="O45" s="7">
        <v>113.7</v>
      </c>
      <c r="P45" s="7">
        <v>114.3</v>
      </c>
      <c r="Q45" s="7">
        <v>114.7</v>
      </c>
      <c r="R45" s="7">
        <v>115.2</v>
      </c>
      <c r="S45" s="7">
        <v>115.7</v>
      </c>
      <c r="T45" s="7">
        <v>116.2</v>
      </c>
      <c r="U45" s="7">
        <v>116.7</v>
      </c>
      <c r="V45" s="7">
        <v>117.4</v>
      </c>
      <c r="W45" s="7">
        <v>117.9</v>
      </c>
      <c r="X45" s="7">
        <v>118.4</v>
      </c>
      <c r="Y45" s="7">
        <v>118.9</v>
      </c>
      <c r="Z45" s="7">
        <v>119.5</v>
      </c>
      <c r="AA45" s="7">
        <v>120</v>
      </c>
      <c r="AB45" s="7">
        <v>120.2</v>
      </c>
      <c r="AC45" s="7">
        <v>120.6</v>
      </c>
      <c r="AD45" s="7">
        <v>120.9</v>
      </c>
      <c r="AE45" s="7">
        <v>121.3</v>
      </c>
      <c r="AF45" s="7">
        <v>121.6</v>
      </c>
      <c r="AG45" s="7">
        <v>122.3</v>
      </c>
      <c r="AH45" s="7">
        <v>122.7</v>
      </c>
      <c r="AI45" s="7">
        <v>122.9</v>
      </c>
      <c r="AJ45" s="7">
        <v>123.2</v>
      </c>
      <c r="AK45" s="7">
        <v>123.6</v>
      </c>
      <c r="AL45" s="7">
        <v>124.2</v>
      </c>
      <c r="AM45" s="7">
        <v>124.5</v>
      </c>
      <c r="AN45" s="7">
        <v>124.9</v>
      </c>
      <c r="AO45" s="7">
        <v>125.3</v>
      </c>
      <c r="AP45" s="7">
        <v>125.5</v>
      </c>
      <c r="AQ45" s="7">
        <v>125.8</v>
      </c>
      <c r="AR45" s="7">
        <v>126.2</v>
      </c>
      <c r="AS45" s="7">
        <v>126.6</v>
      </c>
      <c r="AT45" s="7">
        <v>126.9</v>
      </c>
      <c r="AU45" s="7">
        <v>127.3</v>
      </c>
      <c r="AV45" s="7">
        <v>127.7</v>
      </c>
      <c r="AW45" s="7">
        <v>128</v>
      </c>
      <c r="AX45" s="7">
        <v>128.5</v>
      </c>
      <c r="AY45" s="7">
        <v>128.80000000000001</v>
      </c>
      <c r="AZ45" s="7">
        <v>129</v>
      </c>
      <c r="BA45" s="7">
        <v>129.30000000000001</v>
      </c>
      <c r="BB45" s="7">
        <v>129.6</v>
      </c>
      <c r="BC45" s="7">
        <v>130</v>
      </c>
      <c r="BD45" s="7">
        <v>130.19999999999999</v>
      </c>
      <c r="BE45" s="7">
        <v>130.19999999999999</v>
      </c>
      <c r="BF45" s="7">
        <v>130.4</v>
      </c>
      <c r="BG45" s="7">
        <v>131.4</v>
      </c>
      <c r="BH45" s="7">
        <v>132</v>
      </c>
      <c r="BI45" s="7">
        <v>132.6</v>
      </c>
      <c r="BJ45" s="7">
        <v>133.5</v>
      </c>
      <c r="BK45" s="7">
        <v>134</v>
      </c>
      <c r="BL45" s="7">
        <v>134.4</v>
      </c>
      <c r="BM45" s="7">
        <v>134.69999999999999</v>
      </c>
      <c r="BN45" s="7">
        <v>135.19999999999999</v>
      </c>
      <c r="BO45" s="7">
        <v>136.19999999999999</v>
      </c>
      <c r="BP45" s="7">
        <v>137</v>
      </c>
      <c r="BQ45" s="7">
        <v>137.4</v>
      </c>
      <c r="BR45" s="7">
        <v>137.9</v>
      </c>
      <c r="BS45" s="7">
        <v>138.30000000000001</v>
      </c>
      <c r="BT45" s="7">
        <v>139.1</v>
      </c>
      <c r="BU45" s="7">
        <v>139.69999999999999</v>
      </c>
      <c r="BV45" s="7">
        <v>140.5</v>
      </c>
      <c r="BW45" s="7">
        <v>140.80000000000001</v>
      </c>
      <c r="BX45" s="7">
        <v>141.1</v>
      </c>
      <c r="BY45" s="7">
        <v>141.4</v>
      </c>
      <c r="BZ45" s="7">
        <v>141.6</v>
      </c>
      <c r="CA45" s="7">
        <v>142.19999999999999</v>
      </c>
      <c r="CB45" s="7">
        <v>142.4</v>
      </c>
      <c r="CC45" s="7">
        <v>142.69999999999999</v>
      </c>
      <c r="CD45" s="7">
        <v>143</v>
      </c>
      <c r="CE45" s="7">
        <v>143.30000000000001</v>
      </c>
      <c r="CF45" s="7">
        <v>143.9</v>
      </c>
      <c r="CG45" s="7">
        <v>144.19999999999999</v>
      </c>
      <c r="CH45" s="7">
        <v>144.6</v>
      </c>
      <c r="CI45" s="7">
        <v>144.9</v>
      </c>
      <c r="CJ45" s="7">
        <v>145.19999999999999</v>
      </c>
      <c r="CK45" s="7">
        <v>145.6</v>
      </c>
      <c r="CL45" s="7">
        <v>0</v>
      </c>
      <c r="CM45" s="7">
        <v>0</v>
      </c>
      <c r="CN45" s="7">
        <v>147.19999999999999</v>
      </c>
      <c r="CO45" s="7">
        <v>147.19999999999999</v>
      </c>
      <c r="CP45" s="7">
        <v>147.80000000000001</v>
      </c>
      <c r="CQ45" s="7">
        <v>148.1</v>
      </c>
      <c r="CR45" s="7">
        <v>148.30000000000001</v>
      </c>
      <c r="CS45" s="7">
        <v>148.80000000000001</v>
      </c>
      <c r="CT45" s="7">
        <v>149.6</v>
      </c>
      <c r="CU45" s="7">
        <v>150.19999999999999</v>
      </c>
      <c r="CV45" s="7">
        <v>151.80000000000001</v>
      </c>
      <c r="CW45" s="7">
        <v>152.6</v>
      </c>
      <c r="CX45" s="7">
        <v>153.4</v>
      </c>
      <c r="CY45" s="7">
        <v>154.1</v>
      </c>
      <c r="CZ45" s="7">
        <v>154.80000000000001</v>
      </c>
      <c r="DA45" s="7">
        <v>155.5</v>
      </c>
      <c r="DB45" s="7">
        <v>157.30000000000001</v>
      </c>
      <c r="DC45" s="7">
        <v>157.4</v>
      </c>
      <c r="DD45" s="7">
        <v>158.30000000000001</v>
      </c>
      <c r="DE45" s="7">
        <v>159.69999999999999</v>
      </c>
      <c r="DF45" s="7">
        <v>160.69999999999999</v>
      </c>
      <c r="DG45" s="7">
        <v>162.19999999999999</v>
      </c>
      <c r="DH45" s="7">
        <v>163.4</v>
      </c>
      <c r="DI45" s="7">
        <v>164.9</v>
      </c>
      <c r="DJ45" s="7">
        <v>166.3</v>
      </c>
      <c r="DK45" s="7">
        <v>167.8</v>
      </c>
      <c r="DL45" s="7">
        <v>169.4</v>
      </c>
      <c r="DM45" s="7">
        <v>170.6</v>
      </c>
      <c r="DN45" s="7">
        <v>171.6</v>
      </c>
      <c r="DO45" s="7">
        <v>173</v>
      </c>
      <c r="DP45" s="7">
        <v>173.6</v>
      </c>
      <c r="DQ45" s="7">
        <v>174.7</v>
      </c>
      <c r="DR45" s="7">
        <v>175.7</v>
      </c>
      <c r="DS45" s="7">
        <v>176.6</v>
      </c>
      <c r="DT45" s="7">
        <v>178.2</v>
      </c>
      <c r="DU45" s="7">
        <v>178.2</v>
      </c>
      <c r="DV45" s="7">
        <v>178.9</v>
      </c>
      <c r="DW45" s="7">
        <v>179.3</v>
      </c>
    </row>
    <row r="46" spans="1:127" x14ac:dyDescent="0.25">
      <c r="A46" s="4" t="s">
        <v>28</v>
      </c>
      <c r="B46" s="5" t="s">
        <v>18</v>
      </c>
      <c r="C46" s="6" t="str">
        <f>VLOOKUP(B46,[1]!categories[#Data],2,0)</f>
        <v xml:space="preserve">Housing </v>
      </c>
      <c r="D46" s="7">
        <v>100.3</v>
      </c>
      <c r="E46" s="7">
        <v>100.4</v>
      </c>
      <c r="F46" s="7">
        <v>100.4</v>
      </c>
      <c r="G46" s="7">
        <v>100.5</v>
      </c>
      <c r="H46" s="7">
        <v>100.5</v>
      </c>
      <c r="I46" s="7">
        <v>106.6</v>
      </c>
      <c r="J46" s="7">
        <v>107.7</v>
      </c>
      <c r="K46" s="7">
        <v>108.9</v>
      </c>
      <c r="L46" s="7">
        <v>109.7</v>
      </c>
      <c r="M46" s="7">
        <v>110.5</v>
      </c>
      <c r="N46" s="7">
        <v>111.1</v>
      </c>
      <c r="O46" s="7">
        <v>110.7</v>
      </c>
      <c r="P46" s="7">
        <v>111.6</v>
      </c>
      <c r="Q46" s="7">
        <v>112.5</v>
      </c>
      <c r="R46" s="7">
        <v>113.2</v>
      </c>
      <c r="S46" s="7">
        <v>113.9</v>
      </c>
      <c r="T46" s="7">
        <v>114.3</v>
      </c>
      <c r="U46" s="7">
        <v>113.9</v>
      </c>
      <c r="V46" s="7">
        <v>114.8</v>
      </c>
      <c r="W46" s="7">
        <v>115.5</v>
      </c>
      <c r="X46" s="7">
        <v>116.1</v>
      </c>
      <c r="Y46" s="7">
        <v>116.7</v>
      </c>
      <c r="Z46" s="7">
        <v>117.1</v>
      </c>
      <c r="AA46" s="7">
        <v>116.5</v>
      </c>
      <c r="AB46" s="7">
        <v>117.3</v>
      </c>
      <c r="AC46" s="7">
        <v>118.1</v>
      </c>
      <c r="AD46" s="7">
        <v>118.6</v>
      </c>
      <c r="AE46" s="7">
        <v>119.2</v>
      </c>
      <c r="AF46" s="7">
        <v>119.6</v>
      </c>
      <c r="AG46" s="7">
        <v>119</v>
      </c>
      <c r="AH46" s="7">
        <v>119.9</v>
      </c>
      <c r="AI46" s="7">
        <v>120.9</v>
      </c>
      <c r="AJ46" s="7">
        <v>121.6</v>
      </c>
      <c r="AK46" s="7">
        <v>122.4</v>
      </c>
      <c r="AL46" s="7">
        <v>122.9</v>
      </c>
      <c r="AM46" s="7">
        <v>122.4</v>
      </c>
      <c r="AN46" s="7">
        <v>123.4</v>
      </c>
      <c r="AO46" s="7">
        <v>124.4</v>
      </c>
      <c r="AP46" s="7">
        <v>124.9</v>
      </c>
      <c r="AQ46" s="7">
        <v>125.6</v>
      </c>
      <c r="AR46" s="7">
        <v>126</v>
      </c>
      <c r="AS46" s="7">
        <v>125.5</v>
      </c>
      <c r="AT46" s="7">
        <v>126.4</v>
      </c>
      <c r="AU46" s="7">
        <v>127.3</v>
      </c>
      <c r="AV46" s="7">
        <v>127.9</v>
      </c>
      <c r="AW46" s="7">
        <v>128.69999999999999</v>
      </c>
      <c r="AX46" s="7">
        <v>129.1</v>
      </c>
      <c r="AY46" s="7">
        <v>128.5</v>
      </c>
      <c r="AZ46" s="7">
        <v>129.6</v>
      </c>
      <c r="BA46" s="7">
        <v>130.5</v>
      </c>
      <c r="BB46" s="7">
        <v>131.1</v>
      </c>
      <c r="BC46" s="7">
        <v>131.69999999999999</v>
      </c>
      <c r="BD46" s="7">
        <v>132.1</v>
      </c>
      <c r="BE46" s="7">
        <v>131.4</v>
      </c>
      <c r="BF46" s="7">
        <v>132.6</v>
      </c>
      <c r="BG46" s="7">
        <v>134.4</v>
      </c>
      <c r="BH46" s="7">
        <v>135.69999999999999</v>
      </c>
      <c r="BI46" s="7">
        <v>137.30000000000001</v>
      </c>
      <c r="BJ46" s="7">
        <v>138.6</v>
      </c>
      <c r="BK46" s="7">
        <v>139.1</v>
      </c>
      <c r="BL46" s="7">
        <v>140.4</v>
      </c>
      <c r="BM46" s="7">
        <v>141.30000000000001</v>
      </c>
      <c r="BN46" s="7">
        <v>142</v>
      </c>
      <c r="BO46" s="7">
        <v>142.9</v>
      </c>
      <c r="BP46" s="7">
        <v>143.19999999999999</v>
      </c>
      <c r="BQ46" s="7">
        <v>142.5</v>
      </c>
      <c r="BR46" s="7">
        <v>143.6</v>
      </c>
      <c r="BS46" s="7">
        <v>144.6</v>
      </c>
      <c r="BT46" s="7">
        <v>145.30000000000001</v>
      </c>
      <c r="BU46" s="7">
        <v>146.30000000000001</v>
      </c>
      <c r="BV46" s="7">
        <v>146.9</v>
      </c>
      <c r="BW46" s="7">
        <v>146.5</v>
      </c>
      <c r="BX46" s="7">
        <v>147.69999999999999</v>
      </c>
      <c r="BY46" s="7">
        <v>148.5</v>
      </c>
      <c r="BZ46" s="7">
        <v>149</v>
      </c>
      <c r="CA46" s="7">
        <v>150.1</v>
      </c>
      <c r="CB46" s="7">
        <v>149.4</v>
      </c>
      <c r="CC46" s="7">
        <v>150.6</v>
      </c>
      <c r="CD46" s="7">
        <v>151.6</v>
      </c>
      <c r="CE46" s="7">
        <v>152.19999999999999</v>
      </c>
      <c r="CF46" s="7">
        <v>153</v>
      </c>
      <c r="CG46" s="7">
        <v>153.5</v>
      </c>
      <c r="CH46" s="7">
        <v>152.80000000000001</v>
      </c>
      <c r="CI46" s="7">
        <v>153.9</v>
      </c>
      <c r="CJ46" s="7">
        <v>154.80000000000001</v>
      </c>
      <c r="CK46" s="7">
        <v>154.5</v>
      </c>
      <c r="CL46" s="7">
        <v>155.6</v>
      </c>
      <c r="CM46" s="7">
        <v>154.875</v>
      </c>
      <c r="CN46" s="7">
        <v>154.69999999999999</v>
      </c>
      <c r="CO46" s="7">
        <v>154.69999999999999</v>
      </c>
      <c r="CP46" s="7">
        <v>155.5</v>
      </c>
      <c r="CQ46" s="7">
        <v>156.30000000000001</v>
      </c>
      <c r="CR46" s="7">
        <v>156.5</v>
      </c>
      <c r="CS46" s="7">
        <v>158</v>
      </c>
      <c r="CT46" s="7">
        <v>158.4</v>
      </c>
      <c r="CU46" s="7">
        <v>157.69999999999999</v>
      </c>
      <c r="CV46" s="7">
        <v>159.80000000000001</v>
      </c>
      <c r="CW46" s="7">
        <v>159.9</v>
      </c>
      <c r="CX46" s="7">
        <v>161.4</v>
      </c>
      <c r="CY46" s="7">
        <v>161.6</v>
      </c>
      <c r="CZ46" s="7">
        <v>160.5</v>
      </c>
      <c r="DA46" s="7">
        <v>161.5</v>
      </c>
      <c r="DB46" s="7">
        <v>162.1</v>
      </c>
      <c r="DC46" s="7">
        <v>162.1</v>
      </c>
      <c r="DD46" s="7">
        <v>163.6</v>
      </c>
      <c r="DE46" s="7">
        <v>164.2</v>
      </c>
      <c r="DF46" s="7">
        <v>163.4</v>
      </c>
      <c r="DG46" s="7">
        <v>164.5</v>
      </c>
      <c r="DH46" s="7">
        <v>165.5</v>
      </c>
      <c r="DI46" s="7">
        <v>165.3</v>
      </c>
      <c r="DJ46" s="7">
        <v>167</v>
      </c>
      <c r="DK46" s="7">
        <v>167.5</v>
      </c>
      <c r="DL46" s="7">
        <v>166.8</v>
      </c>
      <c r="DM46" s="7">
        <v>167.8</v>
      </c>
      <c r="DN46" s="7">
        <v>169</v>
      </c>
      <c r="DO46" s="7">
        <v>169.5</v>
      </c>
      <c r="DP46" s="7">
        <v>171.2</v>
      </c>
      <c r="DQ46" s="7">
        <v>171.8</v>
      </c>
      <c r="DR46" s="7">
        <v>170.7</v>
      </c>
      <c r="DS46" s="7">
        <v>172.1</v>
      </c>
      <c r="DT46" s="7">
        <v>173.5</v>
      </c>
      <c r="DU46" s="7">
        <v>173.5</v>
      </c>
      <c r="DV46" s="7">
        <v>175.2</v>
      </c>
      <c r="DW46" s="7">
        <v>175.6</v>
      </c>
    </row>
    <row r="47" spans="1:127" x14ac:dyDescent="0.25">
      <c r="A47" s="4" t="s">
        <v>28</v>
      </c>
      <c r="B47" s="5" t="s">
        <v>19</v>
      </c>
      <c r="C47" s="6" t="str">
        <f>VLOOKUP(B47,[1]!categories[#Data],2,0)</f>
        <v xml:space="preserve">other Good &amp; Services </v>
      </c>
      <c r="D47" s="7">
        <v>105.4</v>
      </c>
      <c r="E47" s="7">
        <v>105.7</v>
      </c>
      <c r="F47" s="7">
        <v>106</v>
      </c>
      <c r="G47" s="7">
        <v>106.4</v>
      </c>
      <c r="H47" s="7">
        <v>107.2</v>
      </c>
      <c r="I47" s="7">
        <v>108</v>
      </c>
      <c r="J47" s="7">
        <v>108.6</v>
      </c>
      <c r="K47" s="7">
        <v>109.3</v>
      </c>
      <c r="L47" s="7">
        <v>109.5</v>
      </c>
      <c r="M47" s="7">
        <v>109.7</v>
      </c>
      <c r="N47" s="7">
        <v>110</v>
      </c>
      <c r="O47" s="7">
        <v>110.4</v>
      </c>
      <c r="P47" s="7">
        <v>111</v>
      </c>
      <c r="Q47" s="7">
        <v>111.1</v>
      </c>
      <c r="R47" s="7">
        <v>110.9</v>
      </c>
      <c r="S47" s="7">
        <v>110.9</v>
      </c>
      <c r="T47" s="7">
        <v>111.1</v>
      </c>
      <c r="U47" s="7">
        <v>111.2</v>
      </c>
      <c r="V47" s="7">
        <v>111.6</v>
      </c>
      <c r="W47" s="7">
        <v>111.8</v>
      </c>
      <c r="X47" s="7">
        <v>111.8</v>
      </c>
      <c r="Y47" s="7">
        <v>112</v>
      </c>
      <c r="Z47" s="7">
        <v>112.6</v>
      </c>
      <c r="AA47" s="7">
        <v>113</v>
      </c>
      <c r="AB47" s="7">
        <v>113.4</v>
      </c>
      <c r="AC47" s="7">
        <v>114</v>
      </c>
      <c r="AD47" s="7">
        <v>114.4</v>
      </c>
      <c r="AE47" s="7">
        <v>114.7</v>
      </c>
      <c r="AF47" s="7">
        <v>114.9</v>
      </c>
      <c r="AG47" s="7">
        <v>115.1</v>
      </c>
      <c r="AH47" s="7">
        <v>115.3</v>
      </c>
      <c r="AI47" s="7">
        <v>115.3</v>
      </c>
      <c r="AJ47" s="7">
        <v>115.1</v>
      </c>
      <c r="AK47" s="7">
        <v>114.9</v>
      </c>
      <c r="AL47" s="7">
        <v>115.1</v>
      </c>
      <c r="AM47" s="7">
        <v>116</v>
      </c>
      <c r="AN47" s="7">
        <v>116.9</v>
      </c>
      <c r="AO47" s="7">
        <v>116</v>
      </c>
      <c r="AP47" s="7">
        <v>114.8</v>
      </c>
      <c r="AQ47" s="7">
        <v>114.6</v>
      </c>
      <c r="AR47" s="7">
        <v>115</v>
      </c>
      <c r="AS47" s="7">
        <v>115.5</v>
      </c>
      <c r="AT47" s="7">
        <v>115.5</v>
      </c>
      <c r="AU47" s="7">
        <v>114.7</v>
      </c>
      <c r="AV47" s="7">
        <v>114.8</v>
      </c>
      <c r="AW47" s="7">
        <v>115.2</v>
      </c>
      <c r="AX47" s="7">
        <v>116.2</v>
      </c>
      <c r="AY47" s="7">
        <v>117.8</v>
      </c>
      <c r="AZ47" s="7">
        <v>118</v>
      </c>
      <c r="BA47" s="7">
        <v>119.2</v>
      </c>
      <c r="BB47" s="7">
        <v>120.8</v>
      </c>
      <c r="BC47" s="7">
        <v>121.4</v>
      </c>
      <c r="BD47" s="7">
        <v>120.1</v>
      </c>
      <c r="BE47" s="7">
        <v>119</v>
      </c>
      <c r="BF47" s="7">
        <v>119.7</v>
      </c>
      <c r="BG47" s="7">
        <v>118.9</v>
      </c>
      <c r="BH47" s="7">
        <v>120.6</v>
      </c>
      <c r="BI47" s="7">
        <v>122.6</v>
      </c>
      <c r="BJ47" s="7">
        <v>125.7</v>
      </c>
      <c r="BK47" s="7">
        <v>126.8</v>
      </c>
      <c r="BL47" s="7">
        <v>127.3</v>
      </c>
      <c r="BM47" s="7">
        <v>127.3</v>
      </c>
      <c r="BN47" s="7">
        <v>126.4</v>
      </c>
      <c r="BO47" s="7">
        <v>124.6</v>
      </c>
      <c r="BP47" s="7">
        <v>124.7</v>
      </c>
      <c r="BQ47" s="7">
        <v>126.5</v>
      </c>
      <c r="BR47" s="7">
        <v>128.1</v>
      </c>
      <c r="BS47" s="7">
        <v>129.80000000000001</v>
      </c>
      <c r="BT47" s="7">
        <v>131.19999999999999</v>
      </c>
      <c r="BU47" s="7">
        <v>133.4</v>
      </c>
      <c r="BV47" s="7">
        <v>136.69999999999999</v>
      </c>
      <c r="BW47" s="7">
        <v>132.4</v>
      </c>
      <c r="BX47" s="7">
        <v>128.6</v>
      </c>
      <c r="BY47" s="7">
        <v>127.1</v>
      </c>
      <c r="BZ47" s="7">
        <v>128.80000000000001</v>
      </c>
      <c r="CA47" s="7">
        <v>129.4</v>
      </c>
      <c r="CB47" s="7">
        <v>130.5</v>
      </c>
      <c r="CC47" s="7">
        <v>127</v>
      </c>
      <c r="CD47" s="7">
        <v>125.5</v>
      </c>
      <c r="CE47" s="7">
        <v>126.6</v>
      </c>
      <c r="CF47" s="7">
        <v>128.9</v>
      </c>
      <c r="CG47" s="7">
        <v>132.19999999999999</v>
      </c>
      <c r="CH47" s="7">
        <v>133.6</v>
      </c>
      <c r="CI47" s="7">
        <v>135.1</v>
      </c>
      <c r="CJ47" s="7">
        <v>138.9</v>
      </c>
      <c r="CK47" s="7">
        <v>141.4</v>
      </c>
      <c r="CL47" s="7">
        <v>137.1</v>
      </c>
      <c r="CM47" s="7">
        <v>138.17500000000001</v>
      </c>
      <c r="CN47" s="7">
        <v>137.1</v>
      </c>
      <c r="CO47" s="7">
        <v>137.1</v>
      </c>
      <c r="CP47" s="7">
        <v>138.30000000000001</v>
      </c>
      <c r="CQ47" s="7">
        <v>137.19999999999999</v>
      </c>
      <c r="CR47" s="7">
        <v>137.1</v>
      </c>
      <c r="CS47" s="7">
        <v>137.30000000000001</v>
      </c>
      <c r="CT47" s="7">
        <v>137.9</v>
      </c>
      <c r="CU47" s="7">
        <v>142.9</v>
      </c>
      <c r="CV47" s="7">
        <v>149.1</v>
      </c>
      <c r="CW47" s="7">
        <v>154.80000000000001</v>
      </c>
      <c r="CX47" s="7">
        <v>154.9</v>
      </c>
      <c r="CY47" s="7">
        <v>155.5</v>
      </c>
      <c r="CZ47" s="7">
        <v>156.1</v>
      </c>
      <c r="DA47" s="7">
        <v>157.69999999999999</v>
      </c>
      <c r="DB47" s="7">
        <v>160.69999999999999</v>
      </c>
      <c r="DC47" s="7">
        <v>160.80000000000001</v>
      </c>
      <c r="DD47" s="7">
        <v>162.19999999999999</v>
      </c>
      <c r="DE47" s="7">
        <v>161.6</v>
      </c>
      <c r="DF47" s="7">
        <v>161.69999999999999</v>
      </c>
      <c r="DG47" s="7">
        <v>161.6</v>
      </c>
      <c r="DH47" s="7">
        <v>163</v>
      </c>
      <c r="DI47" s="7">
        <v>164.5</v>
      </c>
      <c r="DJ47" s="7">
        <v>170.5</v>
      </c>
      <c r="DK47" s="7">
        <v>173.5</v>
      </c>
      <c r="DL47" s="7">
        <v>174.9</v>
      </c>
      <c r="DM47" s="7">
        <v>179.5</v>
      </c>
      <c r="DN47" s="7">
        <v>178.4</v>
      </c>
      <c r="DO47" s="7">
        <v>179.2</v>
      </c>
      <c r="DP47" s="7">
        <v>180</v>
      </c>
      <c r="DQ47" s="7">
        <v>180.3</v>
      </c>
      <c r="DR47" s="7">
        <v>180.6</v>
      </c>
      <c r="DS47" s="7">
        <v>180.1</v>
      </c>
      <c r="DT47" s="7">
        <v>182.8</v>
      </c>
      <c r="DU47" s="7">
        <v>182.6</v>
      </c>
      <c r="DV47" s="7">
        <v>182.1</v>
      </c>
      <c r="DW47" s="7">
        <v>183.4</v>
      </c>
    </row>
    <row r="48" spans="1:127" x14ac:dyDescent="0.25">
      <c r="A48" s="4" t="s">
        <v>28</v>
      </c>
      <c r="B48" s="5" t="s">
        <v>20</v>
      </c>
      <c r="C48" s="6" t="str">
        <f>VLOOKUP(B48,[1]!categories[#Data],2,0)</f>
        <v xml:space="preserve">Housing </v>
      </c>
      <c r="D48" s="7">
        <v>104.8</v>
      </c>
      <c r="E48" s="7">
        <v>105.2</v>
      </c>
      <c r="F48" s="7">
        <v>105.7</v>
      </c>
      <c r="G48" s="7">
        <v>106.5</v>
      </c>
      <c r="H48" s="7">
        <v>107.1</v>
      </c>
      <c r="I48" s="7">
        <v>107.7</v>
      </c>
      <c r="J48" s="7">
        <v>108.1</v>
      </c>
      <c r="K48" s="7">
        <v>108.7</v>
      </c>
      <c r="L48" s="7">
        <v>109.6</v>
      </c>
      <c r="M48" s="7">
        <v>110.2</v>
      </c>
      <c r="N48" s="7">
        <v>110.9</v>
      </c>
      <c r="O48" s="7">
        <v>111.3</v>
      </c>
      <c r="P48" s="7">
        <v>111.9</v>
      </c>
      <c r="Q48" s="7">
        <v>112.6</v>
      </c>
      <c r="R48" s="7">
        <v>113</v>
      </c>
      <c r="S48" s="7">
        <v>113.4</v>
      </c>
      <c r="T48" s="7">
        <v>114.1</v>
      </c>
      <c r="U48" s="7">
        <v>114.3</v>
      </c>
      <c r="V48" s="7">
        <v>114.9</v>
      </c>
      <c r="W48" s="7">
        <v>115.3</v>
      </c>
      <c r="X48" s="7">
        <v>115.5</v>
      </c>
      <c r="Y48" s="7">
        <v>115.8</v>
      </c>
      <c r="Z48" s="7">
        <v>116.4</v>
      </c>
      <c r="AA48" s="7">
        <v>116.8</v>
      </c>
      <c r="AB48" s="7">
        <v>117.2</v>
      </c>
      <c r="AC48" s="7">
        <v>117.7</v>
      </c>
      <c r="AD48" s="7">
        <v>118</v>
      </c>
      <c r="AE48" s="7">
        <v>118.4</v>
      </c>
      <c r="AF48" s="7">
        <v>118.7</v>
      </c>
      <c r="AG48" s="7">
        <v>119.2</v>
      </c>
      <c r="AH48" s="7">
        <v>119.5</v>
      </c>
      <c r="AI48" s="7">
        <v>120</v>
      </c>
      <c r="AJ48" s="7">
        <v>120.4</v>
      </c>
      <c r="AK48" s="7">
        <v>120.7</v>
      </c>
      <c r="AL48" s="7">
        <v>121</v>
      </c>
      <c r="AM48" s="7">
        <v>121</v>
      </c>
      <c r="AN48" s="7">
        <v>121.6</v>
      </c>
      <c r="AO48" s="7">
        <v>121.8</v>
      </c>
      <c r="AP48" s="7">
        <v>122.3</v>
      </c>
      <c r="AQ48" s="7">
        <v>122.8</v>
      </c>
      <c r="AR48" s="7">
        <v>123.2</v>
      </c>
      <c r="AS48" s="7">
        <v>123.2</v>
      </c>
      <c r="AT48" s="7">
        <v>123.5</v>
      </c>
      <c r="AU48" s="7">
        <v>123.9</v>
      </c>
      <c r="AV48" s="7">
        <v>124.3</v>
      </c>
      <c r="AW48" s="7">
        <v>124.5</v>
      </c>
      <c r="AX48" s="7">
        <v>124.7</v>
      </c>
      <c r="AY48" s="7">
        <v>125</v>
      </c>
      <c r="AZ48" s="7">
        <v>125.1</v>
      </c>
      <c r="BA48" s="7">
        <v>125.3</v>
      </c>
      <c r="BB48" s="7">
        <v>125.6</v>
      </c>
      <c r="BC48" s="7">
        <v>126</v>
      </c>
      <c r="BD48" s="7">
        <v>126.5</v>
      </c>
      <c r="BE48" s="7">
        <v>126.8</v>
      </c>
      <c r="BF48" s="7">
        <v>127.2</v>
      </c>
      <c r="BG48" s="7">
        <v>127.7</v>
      </c>
      <c r="BH48" s="7">
        <v>128.1</v>
      </c>
      <c r="BI48" s="7">
        <v>128.30000000000001</v>
      </c>
      <c r="BJ48" s="7">
        <v>128.80000000000001</v>
      </c>
      <c r="BK48" s="7">
        <v>129.30000000000001</v>
      </c>
      <c r="BL48" s="7">
        <v>129.5</v>
      </c>
      <c r="BM48" s="7">
        <v>129.9</v>
      </c>
      <c r="BN48" s="7">
        <v>130.80000000000001</v>
      </c>
      <c r="BO48" s="7">
        <v>131.80000000000001</v>
      </c>
      <c r="BP48" s="7">
        <v>132.5</v>
      </c>
      <c r="BQ48" s="7">
        <v>133.1</v>
      </c>
      <c r="BR48" s="7">
        <v>133.6</v>
      </c>
      <c r="BS48" s="7">
        <v>134.4</v>
      </c>
      <c r="BT48" s="7">
        <v>134.9</v>
      </c>
      <c r="BU48" s="7">
        <v>135.1</v>
      </c>
      <c r="BV48" s="7">
        <v>135.80000000000001</v>
      </c>
      <c r="BW48" s="7">
        <v>136.19999999999999</v>
      </c>
      <c r="BX48" s="7">
        <v>136.30000000000001</v>
      </c>
      <c r="BY48" s="7">
        <v>136.6</v>
      </c>
      <c r="BZ48" s="7">
        <v>136.80000000000001</v>
      </c>
      <c r="CA48" s="7">
        <v>137.19999999999999</v>
      </c>
      <c r="CB48" s="7">
        <v>137.4</v>
      </c>
      <c r="CC48" s="7">
        <v>137.69999999999999</v>
      </c>
      <c r="CD48" s="7">
        <v>138.1</v>
      </c>
      <c r="CE48" s="7">
        <v>138.30000000000001</v>
      </c>
      <c r="CF48" s="7">
        <v>138.69999999999999</v>
      </c>
      <c r="CG48" s="7">
        <v>139.1</v>
      </c>
      <c r="CH48" s="7">
        <v>139.80000000000001</v>
      </c>
      <c r="CI48" s="7">
        <v>140.1</v>
      </c>
      <c r="CJ48" s="7">
        <v>140.4</v>
      </c>
      <c r="CK48" s="7">
        <v>140.80000000000001</v>
      </c>
      <c r="CL48" s="7">
        <f>CK48+(CN48-CK48)*(1/3)</f>
        <v>140.66666666666669</v>
      </c>
      <c r="CM48" s="7">
        <f>CK48+(CN48-CK48)*(2/3)</f>
        <v>140.53333333333333</v>
      </c>
      <c r="CN48" s="7">
        <v>140.4</v>
      </c>
      <c r="CO48" s="7">
        <v>140.4</v>
      </c>
      <c r="CP48" s="7">
        <v>144.5</v>
      </c>
      <c r="CQ48" s="7">
        <v>145.4</v>
      </c>
      <c r="CR48" s="7">
        <v>145.1</v>
      </c>
      <c r="CS48" s="7">
        <v>145.1</v>
      </c>
      <c r="CT48" s="7">
        <v>145.5</v>
      </c>
      <c r="CU48" s="7">
        <v>145.69999999999999</v>
      </c>
      <c r="CV48" s="7">
        <v>146.5</v>
      </c>
      <c r="CW48" s="7">
        <v>147.19999999999999</v>
      </c>
      <c r="CX48" s="7">
        <v>147.6</v>
      </c>
      <c r="CY48" s="7">
        <v>150.1</v>
      </c>
      <c r="CZ48" s="7">
        <v>149.80000000000001</v>
      </c>
      <c r="DA48" s="7">
        <v>150.69999999999999</v>
      </c>
      <c r="DB48" s="7">
        <v>153.19999999999999</v>
      </c>
      <c r="DC48" s="7">
        <v>153.30000000000001</v>
      </c>
      <c r="DD48" s="7">
        <v>154.30000000000001</v>
      </c>
      <c r="DE48" s="7">
        <v>155.19999999999999</v>
      </c>
      <c r="DF48" s="7">
        <v>156</v>
      </c>
      <c r="DG48" s="7">
        <v>156.80000000000001</v>
      </c>
      <c r="DH48" s="7">
        <v>157.4</v>
      </c>
      <c r="DI48" s="7">
        <v>158.6</v>
      </c>
      <c r="DJ48" s="7">
        <v>159.80000000000001</v>
      </c>
      <c r="DK48" s="7">
        <v>161.1</v>
      </c>
      <c r="DL48" s="7">
        <v>162.1</v>
      </c>
      <c r="DM48" s="7">
        <v>163.1</v>
      </c>
      <c r="DN48" s="7">
        <v>164.2</v>
      </c>
      <c r="DO48" s="7">
        <v>165</v>
      </c>
      <c r="DP48" s="7">
        <v>166</v>
      </c>
      <c r="DQ48" s="7">
        <v>166.9</v>
      </c>
      <c r="DR48" s="7">
        <v>167.3</v>
      </c>
      <c r="DS48" s="7">
        <v>168</v>
      </c>
      <c r="DT48" s="7">
        <v>169.2</v>
      </c>
      <c r="DU48" s="7">
        <v>169.2</v>
      </c>
      <c r="DV48" s="7">
        <v>169.6</v>
      </c>
      <c r="DW48" s="7">
        <v>170.1</v>
      </c>
    </row>
    <row r="49" spans="1:127" x14ac:dyDescent="0.25">
      <c r="A49" s="4" t="s">
        <v>28</v>
      </c>
      <c r="B49" s="5" t="s">
        <v>21</v>
      </c>
      <c r="C49" s="6" t="str">
        <f>VLOOKUP(B49,[1]!categories[#Data],2,0)</f>
        <v>Medicare</v>
      </c>
      <c r="D49" s="7">
        <v>104.1</v>
      </c>
      <c r="E49" s="7">
        <v>104.7</v>
      </c>
      <c r="F49" s="7">
        <v>105.2</v>
      </c>
      <c r="G49" s="7">
        <v>105.7</v>
      </c>
      <c r="H49" s="7">
        <v>106.2</v>
      </c>
      <c r="I49" s="7">
        <v>106.5</v>
      </c>
      <c r="J49" s="7">
        <v>107.1</v>
      </c>
      <c r="K49" s="7">
        <v>107.6</v>
      </c>
      <c r="L49" s="7">
        <v>107.9</v>
      </c>
      <c r="M49" s="7">
        <v>108.2</v>
      </c>
      <c r="N49" s="7">
        <v>108.6</v>
      </c>
      <c r="O49" s="7">
        <v>109</v>
      </c>
      <c r="P49" s="7">
        <v>109.7</v>
      </c>
      <c r="Q49" s="7">
        <v>110.4</v>
      </c>
      <c r="R49" s="7">
        <v>110.8</v>
      </c>
      <c r="S49" s="7">
        <v>111</v>
      </c>
      <c r="T49" s="7">
        <v>111.2</v>
      </c>
      <c r="U49" s="7">
        <v>111.4</v>
      </c>
      <c r="V49" s="7">
        <v>111.5</v>
      </c>
      <c r="W49" s="7">
        <v>112.2</v>
      </c>
      <c r="X49" s="7">
        <v>112.3</v>
      </c>
      <c r="Y49" s="7">
        <v>112.6</v>
      </c>
      <c r="Z49" s="7">
        <v>113</v>
      </c>
      <c r="AA49" s="7">
        <v>113.2</v>
      </c>
      <c r="AB49" s="7">
        <v>113.7</v>
      </c>
      <c r="AC49" s="7">
        <v>114.1</v>
      </c>
      <c r="AD49" s="7">
        <v>114.3</v>
      </c>
      <c r="AE49" s="7">
        <v>114.6</v>
      </c>
      <c r="AF49" s="7">
        <v>114.9</v>
      </c>
      <c r="AG49" s="7">
        <v>115.4</v>
      </c>
      <c r="AH49" s="7">
        <v>116</v>
      </c>
      <c r="AI49" s="7">
        <v>116.6</v>
      </c>
      <c r="AJ49" s="7">
        <v>117.1</v>
      </c>
      <c r="AK49" s="7">
        <v>117.7</v>
      </c>
      <c r="AL49" s="7">
        <v>118.1</v>
      </c>
      <c r="AM49" s="7">
        <v>118.6</v>
      </c>
      <c r="AN49" s="7">
        <v>119.1</v>
      </c>
      <c r="AO49" s="7">
        <v>119.5</v>
      </c>
      <c r="AP49" s="7">
        <v>119.7</v>
      </c>
      <c r="AQ49" s="7">
        <v>120</v>
      </c>
      <c r="AR49" s="7">
        <v>120.3</v>
      </c>
      <c r="AS49" s="7">
        <v>120.6</v>
      </c>
      <c r="AT49" s="7">
        <v>120.9</v>
      </c>
      <c r="AU49" s="7">
        <v>121.2</v>
      </c>
      <c r="AV49" s="7">
        <v>121.4</v>
      </c>
      <c r="AW49" s="7">
        <v>121.8</v>
      </c>
      <c r="AX49" s="7">
        <v>122.1</v>
      </c>
      <c r="AY49" s="7">
        <v>122.3</v>
      </c>
      <c r="AZ49" s="7">
        <v>122.6</v>
      </c>
      <c r="BA49" s="7">
        <v>122.9</v>
      </c>
      <c r="BB49" s="7">
        <v>123.1</v>
      </c>
      <c r="BC49" s="7">
        <v>123.4</v>
      </c>
      <c r="BD49" s="7">
        <v>123.6</v>
      </c>
      <c r="BE49" s="7">
        <v>123.8</v>
      </c>
      <c r="BF49" s="7">
        <v>125</v>
      </c>
      <c r="BG49" s="7">
        <v>125.7</v>
      </c>
      <c r="BH49" s="7">
        <v>126.1</v>
      </c>
      <c r="BI49" s="7">
        <v>126.6</v>
      </c>
      <c r="BJ49" s="7">
        <v>127.4</v>
      </c>
      <c r="BK49" s="7">
        <v>128.19999999999999</v>
      </c>
      <c r="BL49" s="7">
        <v>129</v>
      </c>
      <c r="BM49" s="7">
        <v>129.80000000000001</v>
      </c>
      <c r="BN49" s="7">
        <v>130.5</v>
      </c>
      <c r="BO49" s="7">
        <v>131.30000000000001</v>
      </c>
      <c r="BP49" s="7">
        <v>132</v>
      </c>
      <c r="BQ49" s="7">
        <v>132.6</v>
      </c>
      <c r="BR49" s="7">
        <v>133.6</v>
      </c>
      <c r="BS49" s="7">
        <v>134.9</v>
      </c>
      <c r="BT49" s="7">
        <v>135.69999999999999</v>
      </c>
      <c r="BU49" s="7">
        <v>136.19999999999999</v>
      </c>
      <c r="BV49" s="7">
        <v>136.80000000000001</v>
      </c>
      <c r="BW49" s="7">
        <v>137.30000000000001</v>
      </c>
      <c r="BX49" s="7">
        <v>137.80000000000001</v>
      </c>
      <c r="BY49" s="7">
        <v>138.5</v>
      </c>
      <c r="BZ49" s="7">
        <v>139.19999999999999</v>
      </c>
      <c r="CA49" s="7">
        <v>139.80000000000001</v>
      </c>
      <c r="CB49" s="7">
        <v>140.30000000000001</v>
      </c>
      <c r="CC49" s="7">
        <v>140.80000000000001</v>
      </c>
      <c r="CD49" s="7">
        <v>141.5</v>
      </c>
      <c r="CE49" s="7">
        <v>141.9</v>
      </c>
      <c r="CF49" s="7">
        <v>142.4</v>
      </c>
      <c r="CG49" s="7">
        <v>142.80000000000001</v>
      </c>
      <c r="CH49" s="7">
        <v>143.19999999999999</v>
      </c>
      <c r="CI49" s="7">
        <v>143.80000000000001</v>
      </c>
      <c r="CJ49" s="7">
        <v>144.4</v>
      </c>
      <c r="CK49" s="7">
        <v>145</v>
      </c>
      <c r="CL49" s="7">
        <v>144.80000000000001</v>
      </c>
      <c r="CM49" s="7">
        <v>146.5</v>
      </c>
      <c r="CN49" s="7">
        <v>148.1</v>
      </c>
      <c r="CO49" s="7">
        <v>148.1</v>
      </c>
      <c r="CP49" s="7">
        <v>148.69999999999999</v>
      </c>
      <c r="CQ49" s="7">
        <v>150</v>
      </c>
      <c r="CR49" s="7">
        <v>151</v>
      </c>
      <c r="CS49" s="7">
        <v>152</v>
      </c>
      <c r="CT49" s="7">
        <v>152.9</v>
      </c>
      <c r="CU49" s="7">
        <v>154.1</v>
      </c>
      <c r="CV49" s="7">
        <v>156.30000000000001</v>
      </c>
      <c r="CW49" s="7">
        <v>156.9</v>
      </c>
      <c r="CX49" s="7">
        <v>157.5</v>
      </c>
      <c r="CY49" s="7">
        <v>160.4</v>
      </c>
      <c r="CZ49" s="7">
        <v>160.80000000000001</v>
      </c>
      <c r="DA49" s="7">
        <v>161.5</v>
      </c>
      <c r="DB49" s="7">
        <v>162.80000000000001</v>
      </c>
      <c r="DC49" s="7">
        <v>162.80000000000001</v>
      </c>
      <c r="DD49" s="7">
        <v>163.5</v>
      </c>
      <c r="DE49" s="7">
        <v>164.2</v>
      </c>
      <c r="DF49" s="7">
        <v>165.1</v>
      </c>
      <c r="DG49" s="7">
        <v>166.1</v>
      </c>
      <c r="DH49" s="7">
        <v>167.2</v>
      </c>
      <c r="DI49" s="7">
        <v>168.2</v>
      </c>
      <c r="DJ49" s="7">
        <v>169</v>
      </c>
      <c r="DK49" s="7">
        <v>170.1</v>
      </c>
      <c r="DL49" s="7">
        <v>170.9</v>
      </c>
      <c r="DM49" s="7">
        <v>171.7</v>
      </c>
      <c r="DN49" s="7">
        <v>172.6</v>
      </c>
      <c r="DO49" s="7">
        <v>173.8</v>
      </c>
      <c r="DP49" s="7">
        <v>174.7</v>
      </c>
      <c r="DQ49" s="7">
        <v>175.8</v>
      </c>
      <c r="DR49" s="7">
        <v>177.2</v>
      </c>
      <c r="DS49" s="7">
        <v>178.5</v>
      </c>
      <c r="DT49" s="7">
        <v>180.8</v>
      </c>
      <c r="DU49" s="7">
        <v>180.8</v>
      </c>
      <c r="DV49" s="7">
        <v>181.5</v>
      </c>
      <c r="DW49" s="7">
        <v>182.2</v>
      </c>
    </row>
    <row r="50" spans="1:127" x14ac:dyDescent="0.25">
      <c r="A50" s="4" t="s">
        <v>28</v>
      </c>
      <c r="B50" s="5" t="s">
        <v>22</v>
      </c>
      <c r="C50" s="6" t="str">
        <f>VLOOKUP(B50,[1]!categories[#Data],2,0)</f>
        <v>Transport and communication</v>
      </c>
      <c r="D50" s="7">
        <v>103.2</v>
      </c>
      <c r="E50" s="7">
        <v>104.4</v>
      </c>
      <c r="F50" s="7">
        <v>105.5</v>
      </c>
      <c r="G50" s="7">
        <v>105</v>
      </c>
      <c r="H50" s="7">
        <v>103.9</v>
      </c>
      <c r="I50" s="7">
        <v>105.2</v>
      </c>
      <c r="J50" s="7">
        <v>107.3</v>
      </c>
      <c r="K50" s="7">
        <v>108.1</v>
      </c>
      <c r="L50" s="7">
        <v>110.4</v>
      </c>
      <c r="M50" s="7">
        <v>109.7</v>
      </c>
      <c r="N50" s="7">
        <v>109.5</v>
      </c>
      <c r="O50" s="7">
        <v>109.7</v>
      </c>
      <c r="P50" s="7">
        <v>110.8</v>
      </c>
      <c r="Q50" s="7">
        <v>111.3</v>
      </c>
      <c r="R50" s="7">
        <v>111.6</v>
      </c>
      <c r="S50" s="7">
        <v>111.2</v>
      </c>
      <c r="T50" s="7">
        <v>111.3</v>
      </c>
      <c r="U50" s="7">
        <v>111.5</v>
      </c>
      <c r="V50" s="7">
        <v>113</v>
      </c>
      <c r="W50" s="7">
        <v>112.5</v>
      </c>
      <c r="X50" s="7">
        <v>111.2</v>
      </c>
      <c r="Y50" s="7">
        <v>111</v>
      </c>
      <c r="Z50" s="7">
        <v>109.7</v>
      </c>
      <c r="AA50" s="7">
        <v>108.8</v>
      </c>
      <c r="AB50" s="7">
        <v>107.9</v>
      </c>
      <c r="AC50" s="7">
        <v>106.8</v>
      </c>
      <c r="AD50" s="7">
        <v>108.4</v>
      </c>
      <c r="AE50" s="7">
        <v>108.4</v>
      </c>
      <c r="AF50" s="7">
        <v>110.8</v>
      </c>
      <c r="AG50" s="7">
        <v>111.7</v>
      </c>
      <c r="AH50" s="7">
        <v>111.5</v>
      </c>
      <c r="AI50" s="7">
        <v>109.9</v>
      </c>
      <c r="AJ50" s="7">
        <v>109.1</v>
      </c>
      <c r="AK50" s="7">
        <v>109.3</v>
      </c>
      <c r="AL50" s="7">
        <v>109.3</v>
      </c>
      <c r="AM50" s="7">
        <v>109.3</v>
      </c>
      <c r="AN50" s="7">
        <v>108.9</v>
      </c>
      <c r="AO50" s="7">
        <v>109.1</v>
      </c>
      <c r="AP50" s="7">
        <v>108.5</v>
      </c>
      <c r="AQ50" s="7">
        <v>110</v>
      </c>
      <c r="AR50" s="7">
        <v>110.7</v>
      </c>
      <c r="AS50" s="7">
        <v>112.3</v>
      </c>
      <c r="AT50" s="7">
        <v>111.7</v>
      </c>
      <c r="AU50" s="7">
        <v>110.4</v>
      </c>
      <c r="AV50" s="7">
        <v>111.8</v>
      </c>
      <c r="AW50" s="7">
        <v>112.8</v>
      </c>
      <c r="AX50" s="7">
        <v>113.4</v>
      </c>
      <c r="AY50" s="7">
        <v>113.7</v>
      </c>
      <c r="AZ50" s="7">
        <v>115.2</v>
      </c>
      <c r="BA50" s="7">
        <v>115.5</v>
      </c>
      <c r="BB50" s="7">
        <v>115.6</v>
      </c>
      <c r="BC50" s="7">
        <v>114.3</v>
      </c>
      <c r="BD50" s="7">
        <v>114.3</v>
      </c>
      <c r="BE50" s="7">
        <v>113.9</v>
      </c>
      <c r="BF50" s="7">
        <v>113.2</v>
      </c>
      <c r="BG50" s="7">
        <v>114.6</v>
      </c>
      <c r="BH50" s="7">
        <v>115.7</v>
      </c>
      <c r="BI50" s="7">
        <v>115</v>
      </c>
      <c r="BJ50" s="7">
        <v>115.3</v>
      </c>
      <c r="BK50" s="7">
        <v>115.3</v>
      </c>
      <c r="BL50" s="7">
        <v>116.3</v>
      </c>
      <c r="BM50" s="7">
        <v>117.4</v>
      </c>
      <c r="BN50" s="7">
        <v>117.8</v>
      </c>
      <c r="BO50" s="7">
        <v>118.9</v>
      </c>
      <c r="BP50" s="7">
        <v>119.8</v>
      </c>
      <c r="BQ50" s="7">
        <v>120.4</v>
      </c>
      <c r="BR50" s="7">
        <v>120.1</v>
      </c>
      <c r="BS50" s="7">
        <v>120.7</v>
      </c>
      <c r="BT50" s="7">
        <v>122.5</v>
      </c>
      <c r="BU50" s="7">
        <v>123.3</v>
      </c>
      <c r="BV50" s="7">
        <v>121.2</v>
      </c>
      <c r="BW50" s="7">
        <v>118.8</v>
      </c>
      <c r="BX50" s="7">
        <v>118.6</v>
      </c>
      <c r="BY50" s="7">
        <v>119.2</v>
      </c>
      <c r="BZ50" s="7">
        <v>119.9</v>
      </c>
      <c r="CA50" s="7">
        <v>120.1</v>
      </c>
      <c r="CB50" s="7">
        <v>119.6</v>
      </c>
      <c r="CC50" s="7">
        <v>120.6</v>
      </c>
      <c r="CD50" s="7">
        <v>120.8</v>
      </c>
      <c r="CE50" s="7">
        <v>121.2</v>
      </c>
      <c r="CF50" s="7">
        <v>121.5</v>
      </c>
      <c r="CG50" s="7">
        <v>121.7</v>
      </c>
      <c r="CH50" s="7">
        <v>125.2</v>
      </c>
      <c r="CI50" s="7">
        <v>126.1</v>
      </c>
      <c r="CJ50" s="7">
        <v>125.2</v>
      </c>
      <c r="CK50" s="7">
        <v>124.6</v>
      </c>
      <c r="CL50" s="7">
        <f>CK50+(CN50-CK50)*(1/3)</f>
        <v>126.16666666666667</v>
      </c>
      <c r="CM50" s="7">
        <f>CK50+(CN50-CK50)*(2/3)</f>
        <v>127.73333333333333</v>
      </c>
      <c r="CN50" s="7">
        <v>129.30000000000001</v>
      </c>
      <c r="CO50" s="7">
        <v>129.30000000000001</v>
      </c>
      <c r="CP50" s="7">
        <v>133.9</v>
      </c>
      <c r="CQ50" s="7">
        <v>135.1</v>
      </c>
      <c r="CR50" s="7">
        <v>135.4</v>
      </c>
      <c r="CS50" s="7">
        <v>135.19999999999999</v>
      </c>
      <c r="CT50" s="7">
        <v>135.5</v>
      </c>
      <c r="CU50" s="7">
        <v>136.9</v>
      </c>
      <c r="CV50" s="7">
        <v>140.5</v>
      </c>
      <c r="CW50" s="7">
        <v>141.69999999999999</v>
      </c>
      <c r="CX50" s="7">
        <v>142.1</v>
      </c>
      <c r="CY50" s="7">
        <v>145</v>
      </c>
      <c r="CZ50" s="7">
        <v>147.5</v>
      </c>
      <c r="DA50" s="7">
        <v>149.5</v>
      </c>
      <c r="DB50" s="7">
        <v>150.4</v>
      </c>
      <c r="DC50" s="7">
        <v>150.5</v>
      </c>
      <c r="DD50" s="7">
        <v>152.19999999999999</v>
      </c>
      <c r="DE50" s="7">
        <v>151.19999999999999</v>
      </c>
      <c r="DF50" s="7">
        <v>151.80000000000001</v>
      </c>
      <c r="DG50" s="7">
        <v>152.69999999999999</v>
      </c>
      <c r="DH50" s="7">
        <v>153.1</v>
      </c>
      <c r="DI50" s="7">
        <v>154.19999999999999</v>
      </c>
      <c r="DJ50" s="7">
        <v>159.30000000000001</v>
      </c>
      <c r="DK50" s="7">
        <v>159.4</v>
      </c>
      <c r="DL50" s="7">
        <v>157.19999999999999</v>
      </c>
      <c r="DM50" s="7">
        <v>157.4</v>
      </c>
      <c r="DN50" s="7">
        <v>157.69999999999999</v>
      </c>
      <c r="DO50" s="7">
        <v>158.19999999999999</v>
      </c>
      <c r="DP50" s="7">
        <v>158.80000000000001</v>
      </c>
      <c r="DQ50" s="7">
        <v>158.9</v>
      </c>
      <c r="DR50" s="7">
        <v>159.4</v>
      </c>
      <c r="DS50" s="7">
        <v>159.5</v>
      </c>
      <c r="DT50" s="7">
        <v>159.80000000000001</v>
      </c>
      <c r="DU50" s="7">
        <v>159.80000000000001</v>
      </c>
      <c r="DV50" s="7">
        <v>160.1</v>
      </c>
      <c r="DW50" s="7">
        <v>160.4</v>
      </c>
    </row>
    <row r="51" spans="1:127" x14ac:dyDescent="0.25">
      <c r="A51" s="4" t="s">
        <v>28</v>
      </c>
      <c r="B51" s="5" t="s">
        <v>23</v>
      </c>
      <c r="C51" s="6" t="str">
        <f>VLOOKUP(B51,[1]!categories[#Data],2,0)</f>
        <v>Education and Entertinemnet</v>
      </c>
      <c r="D51" s="7">
        <v>102.9</v>
      </c>
      <c r="E51" s="7">
        <v>103.3</v>
      </c>
      <c r="F51" s="7">
        <v>103.5</v>
      </c>
      <c r="G51" s="7">
        <v>104</v>
      </c>
      <c r="H51" s="7">
        <v>104.6</v>
      </c>
      <c r="I51" s="7">
        <v>105.2</v>
      </c>
      <c r="J51" s="7">
        <v>105.9</v>
      </c>
      <c r="K51" s="7">
        <v>106.5</v>
      </c>
      <c r="L51" s="7">
        <v>107.4</v>
      </c>
      <c r="M51" s="7">
        <v>108</v>
      </c>
      <c r="N51" s="7">
        <v>108.5</v>
      </c>
      <c r="O51" s="7">
        <v>108.9</v>
      </c>
      <c r="P51" s="7">
        <v>109.8</v>
      </c>
      <c r="Q51" s="7">
        <v>110.3</v>
      </c>
      <c r="R51" s="7">
        <v>110.9</v>
      </c>
      <c r="S51" s="7">
        <v>111.2</v>
      </c>
      <c r="T51" s="7">
        <v>111.5</v>
      </c>
      <c r="U51" s="7">
        <v>111.8</v>
      </c>
      <c r="V51" s="7">
        <v>112.4</v>
      </c>
      <c r="W51" s="7">
        <v>112.9</v>
      </c>
      <c r="X51" s="7">
        <v>113.4</v>
      </c>
      <c r="Y51" s="7">
        <v>113.6</v>
      </c>
      <c r="Z51" s="7">
        <v>114</v>
      </c>
      <c r="AA51" s="7">
        <v>114.3</v>
      </c>
      <c r="AB51" s="7">
        <v>114.6</v>
      </c>
      <c r="AC51" s="7">
        <v>114.9</v>
      </c>
      <c r="AD51" s="7">
        <v>115.4</v>
      </c>
      <c r="AE51" s="7">
        <v>115.6</v>
      </c>
      <c r="AF51" s="7">
        <v>116</v>
      </c>
      <c r="AG51" s="7">
        <v>116.2</v>
      </c>
      <c r="AH51" s="7">
        <v>116.6</v>
      </c>
      <c r="AI51" s="7">
        <v>117.2</v>
      </c>
      <c r="AJ51" s="7">
        <v>117.3</v>
      </c>
      <c r="AK51" s="7">
        <v>117.7</v>
      </c>
      <c r="AL51" s="7">
        <v>117.9</v>
      </c>
      <c r="AM51" s="7">
        <v>118.1</v>
      </c>
      <c r="AN51" s="7">
        <v>118.5</v>
      </c>
      <c r="AO51" s="7">
        <v>118.8</v>
      </c>
      <c r="AP51" s="7">
        <v>119.1</v>
      </c>
      <c r="AQ51" s="7">
        <v>119.5</v>
      </c>
      <c r="AR51" s="7">
        <v>119.8</v>
      </c>
      <c r="AS51" s="7">
        <v>119.9</v>
      </c>
      <c r="AT51" s="7">
        <v>120.3</v>
      </c>
      <c r="AU51" s="7">
        <v>120.6</v>
      </c>
      <c r="AV51" s="7">
        <v>120.8</v>
      </c>
      <c r="AW51" s="7">
        <v>121.2</v>
      </c>
      <c r="AX51" s="7">
        <v>121.7</v>
      </c>
      <c r="AY51" s="7">
        <v>121.8</v>
      </c>
      <c r="AZ51" s="7">
        <v>122</v>
      </c>
      <c r="BA51" s="7">
        <v>122.2</v>
      </c>
      <c r="BB51" s="7">
        <v>122.4</v>
      </c>
      <c r="BC51" s="7">
        <v>122.6</v>
      </c>
      <c r="BD51" s="7">
        <v>122.8</v>
      </c>
      <c r="BE51" s="7">
        <v>122.9</v>
      </c>
      <c r="BF51" s="7">
        <v>123.5</v>
      </c>
      <c r="BG51" s="7">
        <v>124.1</v>
      </c>
      <c r="BH51" s="7">
        <v>124.5</v>
      </c>
      <c r="BI51" s="7">
        <v>124.8</v>
      </c>
      <c r="BJ51" s="7">
        <v>125.1</v>
      </c>
      <c r="BK51" s="7">
        <v>125.6</v>
      </c>
      <c r="BL51" s="7">
        <v>126.2</v>
      </c>
      <c r="BM51" s="7">
        <v>126.5</v>
      </c>
      <c r="BN51" s="7">
        <v>126.8</v>
      </c>
      <c r="BO51" s="7">
        <v>127.6</v>
      </c>
      <c r="BP51" s="7">
        <v>128</v>
      </c>
      <c r="BQ51" s="7">
        <v>128.5</v>
      </c>
      <c r="BR51" s="7">
        <v>129</v>
      </c>
      <c r="BS51" s="7">
        <v>129.80000000000001</v>
      </c>
      <c r="BT51" s="7">
        <v>130.19999999999999</v>
      </c>
      <c r="BU51" s="7">
        <v>130.69999999999999</v>
      </c>
      <c r="BV51" s="7">
        <v>131.30000000000001</v>
      </c>
      <c r="BW51" s="7">
        <v>131.69999999999999</v>
      </c>
      <c r="BX51" s="7">
        <v>131.9</v>
      </c>
      <c r="BY51" s="7">
        <v>132.19999999999999</v>
      </c>
      <c r="BZ51" s="7">
        <v>133</v>
      </c>
      <c r="CA51" s="7">
        <v>134</v>
      </c>
      <c r="CB51" s="7">
        <v>134.30000000000001</v>
      </c>
      <c r="CC51" s="7">
        <v>135</v>
      </c>
      <c r="CD51" s="7">
        <v>135.4</v>
      </c>
      <c r="CE51" s="7">
        <v>135.9</v>
      </c>
      <c r="CF51" s="7">
        <v>136.19999999999999</v>
      </c>
      <c r="CG51" s="7">
        <v>136.69999999999999</v>
      </c>
      <c r="CH51" s="7">
        <v>136.80000000000001</v>
      </c>
      <c r="CI51" s="7">
        <v>137.19999999999999</v>
      </c>
      <c r="CJ51" s="7">
        <v>137.69999999999999</v>
      </c>
      <c r="CK51" s="7">
        <v>137.9</v>
      </c>
      <c r="CL51" s="7">
        <v>0</v>
      </c>
      <c r="CM51" s="7">
        <v>0</v>
      </c>
      <c r="CN51" s="7">
        <v>144.5</v>
      </c>
      <c r="CO51" s="7">
        <v>144.5</v>
      </c>
      <c r="CP51" s="7">
        <v>141.19999999999999</v>
      </c>
      <c r="CQ51" s="7">
        <v>141.80000000000001</v>
      </c>
      <c r="CR51" s="7">
        <v>142</v>
      </c>
      <c r="CS51" s="7">
        <v>144.4</v>
      </c>
      <c r="CT51" s="7">
        <v>144.30000000000001</v>
      </c>
      <c r="CU51" s="7">
        <v>145.4</v>
      </c>
      <c r="CV51" s="7">
        <v>147.30000000000001</v>
      </c>
      <c r="CW51" s="7">
        <v>148.6</v>
      </c>
      <c r="CX51" s="7">
        <v>149.1</v>
      </c>
      <c r="CY51" s="7">
        <v>152.6</v>
      </c>
      <c r="CZ51" s="7">
        <v>150.69999999999999</v>
      </c>
      <c r="DA51" s="7">
        <v>151.19999999999999</v>
      </c>
      <c r="DB51" s="7">
        <v>153.69999999999999</v>
      </c>
      <c r="DC51" s="7">
        <v>153.9</v>
      </c>
      <c r="DD51" s="7">
        <v>155.1</v>
      </c>
      <c r="DE51" s="7">
        <v>156.69999999999999</v>
      </c>
      <c r="DF51" s="7">
        <v>157.6</v>
      </c>
      <c r="DG51" s="7">
        <v>158.4</v>
      </c>
      <c r="DH51" s="7">
        <v>159.5</v>
      </c>
      <c r="DI51" s="7">
        <v>160.80000000000001</v>
      </c>
      <c r="DJ51" s="7">
        <v>162.19999999999999</v>
      </c>
      <c r="DK51" s="7">
        <v>163.19999999999999</v>
      </c>
      <c r="DL51" s="7">
        <v>164.1</v>
      </c>
      <c r="DM51" s="7">
        <v>164.6</v>
      </c>
      <c r="DN51" s="7">
        <v>165.1</v>
      </c>
      <c r="DO51" s="7">
        <v>165.8</v>
      </c>
      <c r="DP51" s="7">
        <v>166.3</v>
      </c>
      <c r="DQ51" s="7">
        <v>166.7</v>
      </c>
      <c r="DR51" s="7">
        <v>167.1</v>
      </c>
      <c r="DS51" s="7">
        <v>167.8</v>
      </c>
      <c r="DT51" s="7">
        <v>168.4</v>
      </c>
      <c r="DU51" s="7">
        <v>168.4</v>
      </c>
      <c r="DV51" s="7">
        <v>168.8</v>
      </c>
      <c r="DW51" s="7">
        <v>169.2</v>
      </c>
    </row>
    <row r="52" spans="1:127" x14ac:dyDescent="0.25">
      <c r="A52" s="4" t="s">
        <v>28</v>
      </c>
      <c r="B52" s="5" t="s">
        <v>24</v>
      </c>
      <c r="C52" s="6" t="str">
        <f>VLOOKUP(B52,[1]!categories[#Data],2,0)</f>
        <v>Education and Entertinemnet</v>
      </c>
      <c r="D52" s="7">
        <v>103.5</v>
      </c>
      <c r="E52" s="7">
        <v>103.7</v>
      </c>
      <c r="F52" s="7">
        <v>103.8</v>
      </c>
      <c r="G52" s="7">
        <v>105.2</v>
      </c>
      <c r="H52" s="7">
        <v>105.7</v>
      </c>
      <c r="I52" s="7">
        <v>108.1</v>
      </c>
      <c r="J52" s="7">
        <v>110.1</v>
      </c>
      <c r="K52" s="7">
        <v>110.8</v>
      </c>
      <c r="L52" s="7">
        <v>111.2</v>
      </c>
      <c r="M52" s="7">
        <v>111.3</v>
      </c>
      <c r="N52" s="7">
        <v>111.3</v>
      </c>
      <c r="O52" s="7">
        <v>111.4</v>
      </c>
      <c r="P52" s="7">
        <v>111.5</v>
      </c>
      <c r="Q52" s="7">
        <v>111.6</v>
      </c>
      <c r="R52" s="7">
        <v>111.8</v>
      </c>
      <c r="S52" s="7">
        <v>112.5</v>
      </c>
      <c r="T52" s="7">
        <v>112.9</v>
      </c>
      <c r="U52" s="7">
        <v>115.1</v>
      </c>
      <c r="V52" s="7">
        <v>117.8</v>
      </c>
      <c r="W52" s="7">
        <v>119.2</v>
      </c>
      <c r="X52" s="7">
        <v>120</v>
      </c>
      <c r="Y52" s="7">
        <v>120.2</v>
      </c>
      <c r="Z52" s="7">
        <v>120.3</v>
      </c>
      <c r="AA52" s="7">
        <v>120.7</v>
      </c>
      <c r="AB52" s="7">
        <v>120.8</v>
      </c>
      <c r="AC52" s="7">
        <v>120.4</v>
      </c>
      <c r="AD52" s="7">
        <v>120.6</v>
      </c>
      <c r="AE52" s="7">
        <v>121.7</v>
      </c>
      <c r="AF52" s="7">
        <v>122</v>
      </c>
      <c r="AG52" s="7">
        <v>123.8</v>
      </c>
      <c r="AH52" s="7">
        <v>125.4</v>
      </c>
      <c r="AI52" s="7">
        <v>126.2</v>
      </c>
      <c r="AJ52" s="7">
        <v>126.5</v>
      </c>
      <c r="AK52" s="7">
        <v>126.5</v>
      </c>
      <c r="AL52" s="7">
        <v>126.6</v>
      </c>
      <c r="AM52" s="7">
        <v>126.6</v>
      </c>
      <c r="AN52" s="7">
        <v>126.4</v>
      </c>
      <c r="AO52" s="7">
        <v>126.3</v>
      </c>
      <c r="AP52" s="7">
        <v>126.4</v>
      </c>
      <c r="AQ52" s="7">
        <v>127.6</v>
      </c>
      <c r="AR52" s="7">
        <v>128</v>
      </c>
      <c r="AS52" s="7">
        <v>129.30000000000001</v>
      </c>
      <c r="AT52" s="7">
        <v>130.80000000000001</v>
      </c>
      <c r="AU52" s="7">
        <v>131.5</v>
      </c>
      <c r="AV52" s="7">
        <v>131.6</v>
      </c>
      <c r="AW52" s="7">
        <v>131.9</v>
      </c>
      <c r="AX52" s="7">
        <v>132.1</v>
      </c>
      <c r="AY52" s="7">
        <v>132.30000000000001</v>
      </c>
      <c r="AZ52" s="7">
        <v>132.4</v>
      </c>
      <c r="BA52" s="7">
        <v>132.4</v>
      </c>
      <c r="BB52" s="7">
        <v>132.80000000000001</v>
      </c>
      <c r="BC52" s="7">
        <v>133.6</v>
      </c>
      <c r="BD52" s="7">
        <v>133.80000000000001</v>
      </c>
      <c r="BE52" s="7">
        <v>134.30000000000001</v>
      </c>
      <c r="BF52" s="7">
        <v>135.5</v>
      </c>
      <c r="BG52" s="7">
        <v>135.69999999999999</v>
      </c>
      <c r="BH52" s="7">
        <v>135.9</v>
      </c>
      <c r="BI52" s="7">
        <v>136.30000000000001</v>
      </c>
      <c r="BJ52" s="7">
        <v>136.6</v>
      </c>
      <c r="BK52" s="7">
        <v>136.69999999999999</v>
      </c>
      <c r="BL52" s="7">
        <v>137.1</v>
      </c>
      <c r="BM52" s="7">
        <v>137.19999999999999</v>
      </c>
      <c r="BN52" s="7">
        <v>137.80000000000001</v>
      </c>
      <c r="BO52" s="7">
        <v>139.69999999999999</v>
      </c>
      <c r="BP52" s="7">
        <v>140.4</v>
      </c>
      <c r="BQ52" s="7">
        <v>141.19999999999999</v>
      </c>
      <c r="BR52" s="7">
        <v>144</v>
      </c>
      <c r="BS52" s="7">
        <v>145.30000000000001</v>
      </c>
      <c r="BT52" s="7">
        <v>145.19999999999999</v>
      </c>
      <c r="BU52" s="7">
        <v>145.5</v>
      </c>
      <c r="BV52" s="7">
        <v>146.1</v>
      </c>
      <c r="BW52" s="7">
        <v>146.5</v>
      </c>
      <c r="BX52" s="7">
        <v>146.6</v>
      </c>
      <c r="BY52" s="7">
        <v>146.6</v>
      </c>
      <c r="BZ52" s="7">
        <v>146.69999999999999</v>
      </c>
      <c r="CA52" s="7">
        <v>148</v>
      </c>
      <c r="CB52" s="7">
        <v>148.9</v>
      </c>
      <c r="CC52" s="7">
        <v>150.4</v>
      </c>
      <c r="CD52" s="7">
        <v>151.5</v>
      </c>
      <c r="CE52" s="7">
        <v>151.6</v>
      </c>
      <c r="CF52" s="7">
        <v>151.69999999999999</v>
      </c>
      <c r="CG52" s="7">
        <v>151.80000000000001</v>
      </c>
      <c r="CH52" s="7">
        <v>151.9</v>
      </c>
      <c r="CI52" s="7">
        <v>152.1</v>
      </c>
      <c r="CJ52" s="7">
        <v>152.19999999999999</v>
      </c>
      <c r="CK52" s="7">
        <v>152.5</v>
      </c>
      <c r="CL52" s="7">
        <v>0</v>
      </c>
      <c r="CM52" s="7">
        <v>0</v>
      </c>
      <c r="CN52" s="7">
        <v>152.5</v>
      </c>
      <c r="CO52" s="7">
        <v>152.5</v>
      </c>
      <c r="CP52" s="7">
        <v>155.5</v>
      </c>
      <c r="CQ52" s="7">
        <v>154.9</v>
      </c>
      <c r="CR52" s="7">
        <v>155.69999999999999</v>
      </c>
      <c r="CS52" s="7">
        <v>156.4</v>
      </c>
      <c r="CT52" s="7">
        <v>156.9</v>
      </c>
      <c r="CU52" s="7">
        <v>156.1</v>
      </c>
      <c r="CV52" s="7">
        <v>156.6</v>
      </c>
      <c r="CW52" s="7">
        <v>157.6</v>
      </c>
      <c r="CX52" s="7">
        <v>157.6</v>
      </c>
      <c r="CY52" s="7">
        <v>156.6</v>
      </c>
      <c r="CZ52" s="7">
        <v>158.1</v>
      </c>
      <c r="DA52" s="7">
        <v>160.30000000000001</v>
      </c>
      <c r="DB52" s="7">
        <v>160.4</v>
      </c>
      <c r="DC52" s="7">
        <v>160.30000000000001</v>
      </c>
      <c r="DD52" s="7">
        <v>160.30000000000001</v>
      </c>
      <c r="DE52" s="7">
        <v>160.80000000000001</v>
      </c>
      <c r="DF52" s="7">
        <v>160.6</v>
      </c>
      <c r="DG52" s="7">
        <v>161</v>
      </c>
      <c r="DH52" s="7">
        <v>162</v>
      </c>
      <c r="DI52" s="7">
        <v>162.69999999999999</v>
      </c>
      <c r="DJ52" s="7">
        <v>164</v>
      </c>
      <c r="DK52" s="7">
        <v>165.2</v>
      </c>
      <c r="DL52" s="7">
        <v>166.5</v>
      </c>
      <c r="DM52" s="7">
        <v>169.1</v>
      </c>
      <c r="DN52" s="7">
        <v>169.9</v>
      </c>
      <c r="DO52" s="7">
        <v>170.9</v>
      </c>
      <c r="DP52" s="7">
        <v>171.2</v>
      </c>
      <c r="DQ52" s="7">
        <v>171.5</v>
      </c>
      <c r="DR52" s="7">
        <v>171.8</v>
      </c>
      <c r="DS52" s="7">
        <v>171.8</v>
      </c>
      <c r="DT52" s="7">
        <v>172.5</v>
      </c>
      <c r="DU52" s="7">
        <v>172.5</v>
      </c>
      <c r="DV52" s="7">
        <v>174.2</v>
      </c>
      <c r="DW52" s="7">
        <v>174.8</v>
      </c>
    </row>
    <row r="53" spans="1:127" x14ac:dyDescent="0.25">
      <c r="A53" s="4" t="s">
        <v>28</v>
      </c>
      <c r="B53" s="5" t="s">
        <v>25</v>
      </c>
      <c r="C53" s="6" t="str">
        <f>VLOOKUP(B53,[1]!categories[#Data],2,0)</f>
        <v>Medicare</v>
      </c>
      <c r="D53" s="7">
        <v>104.3</v>
      </c>
      <c r="E53" s="7">
        <v>104.3</v>
      </c>
      <c r="F53" s="7">
        <v>104.2</v>
      </c>
      <c r="G53" s="7">
        <v>103.2</v>
      </c>
      <c r="H53" s="7">
        <v>102.6</v>
      </c>
      <c r="I53" s="7">
        <v>103.3</v>
      </c>
      <c r="J53" s="7">
        <v>103.2</v>
      </c>
      <c r="K53" s="7">
        <v>106</v>
      </c>
      <c r="L53" s="7">
        <v>106.9</v>
      </c>
      <c r="M53" s="7">
        <v>107.3</v>
      </c>
      <c r="N53" s="7">
        <v>107.9</v>
      </c>
      <c r="O53" s="7">
        <v>107.7</v>
      </c>
      <c r="P53" s="7">
        <v>108</v>
      </c>
      <c r="Q53" s="7">
        <v>108.7</v>
      </c>
      <c r="R53" s="7">
        <v>109.2</v>
      </c>
      <c r="S53" s="7">
        <v>109.1</v>
      </c>
      <c r="T53" s="7">
        <v>109.3</v>
      </c>
      <c r="U53" s="7">
        <v>108.7</v>
      </c>
      <c r="V53" s="7">
        <v>109.7</v>
      </c>
      <c r="W53" s="7">
        <v>110.5</v>
      </c>
      <c r="X53" s="7">
        <v>110</v>
      </c>
      <c r="Y53" s="7">
        <v>110.1</v>
      </c>
      <c r="Z53" s="7">
        <v>109.6</v>
      </c>
      <c r="AA53" s="7">
        <v>110.4</v>
      </c>
      <c r="AB53" s="7">
        <v>111.4</v>
      </c>
      <c r="AC53" s="7">
        <v>111.7</v>
      </c>
      <c r="AD53" s="7">
        <v>111.3</v>
      </c>
      <c r="AE53" s="7">
        <v>111.8</v>
      </c>
      <c r="AF53" s="7">
        <v>112.4</v>
      </c>
      <c r="AG53" s="7">
        <v>112.5</v>
      </c>
      <c r="AH53" s="7">
        <v>111.7</v>
      </c>
      <c r="AI53" s="7">
        <v>112</v>
      </c>
      <c r="AJ53" s="7">
        <v>112.9</v>
      </c>
      <c r="AK53" s="7">
        <v>113.5</v>
      </c>
      <c r="AL53" s="7">
        <v>113.3</v>
      </c>
      <c r="AM53" s="7">
        <v>113.2</v>
      </c>
      <c r="AN53" s="7">
        <v>114</v>
      </c>
      <c r="AO53" s="7">
        <v>116.2</v>
      </c>
      <c r="AP53" s="7">
        <v>117.1</v>
      </c>
      <c r="AQ53" s="7">
        <v>117.6</v>
      </c>
      <c r="AR53" s="7">
        <v>118.5</v>
      </c>
      <c r="AS53" s="7">
        <v>118.8</v>
      </c>
      <c r="AT53" s="7">
        <v>120</v>
      </c>
      <c r="AU53" s="7">
        <v>120.9</v>
      </c>
      <c r="AV53" s="7">
        <v>121.2</v>
      </c>
      <c r="AW53" s="7">
        <v>120.8</v>
      </c>
      <c r="AX53" s="7">
        <v>121.3</v>
      </c>
      <c r="AY53" s="7">
        <v>119.9</v>
      </c>
      <c r="AZ53" s="7">
        <v>120.9</v>
      </c>
      <c r="BA53" s="7">
        <v>121.7</v>
      </c>
      <c r="BB53" s="7">
        <v>121.7</v>
      </c>
      <c r="BC53" s="7">
        <v>122.2</v>
      </c>
      <c r="BD53" s="7">
        <v>122</v>
      </c>
      <c r="BE53" s="7">
        <v>122.5</v>
      </c>
      <c r="BF53" s="7">
        <v>122.4</v>
      </c>
      <c r="BG53" s="7">
        <v>123.3</v>
      </c>
      <c r="BH53" s="7">
        <v>124.4</v>
      </c>
      <c r="BI53" s="7">
        <v>124.6</v>
      </c>
      <c r="BJ53" s="7">
        <v>124.9</v>
      </c>
      <c r="BK53" s="7">
        <v>124.6</v>
      </c>
      <c r="BL53" s="7">
        <v>125.5</v>
      </c>
      <c r="BM53" s="7">
        <v>126.2</v>
      </c>
      <c r="BN53" s="7">
        <v>126.7</v>
      </c>
      <c r="BO53" s="7">
        <v>127.6</v>
      </c>
      <c r="BP53" s="7">
        <v>128.1</v>
      </c>
      <c r="BQ53" s="7">
        <v>128.19999999999999</v>
      </c>
      <c r="BR53" s="7">
        <v>128.19999999999999</v>
      </c>
      <c r="BS53" s="7">
        <v>128.30000000000001</v>
      </c>
      <c r="BT53" s="7">
        <v>129.30000000000001</v>
      </c>
      <c r="BU53" s="7">
        <v>130.4</v>
      </c>
      <c r="BV53" s="7">
        <v>130.5</v>
      </c>
      <c r="BW53" s="7">
        <v>130.80000000000001</v>
      </c>
      <c r="BX53" s="7">
        <v>131.69999999999999</v>
      </c>
      <c r="BY53" s="7">
        <v>133</v>
      </c>
      <c r="BZ53" s="7">
        <v>132.5</v>
      </c>
      <c r="CA53" s="7">
        <v>132.6</v>
      </c>
      <c r="CB53" s="7">
        <v>133.69999999999999</v>
      </c>
      <c r="CC53" s="7">
        <v>135.1</v>
      </c>
      <c r="CD53" s="7">
        <v>137.80000000000001</v>
      </c>
      <c r="CE53" s="7">
        <v>139</v>
      </c>
      <c r="CF53" s="7">
        <v>139.5</v>
      </c>
      <c r="CG53" s="7">
        <v>139.80000000000001</v>
      </c>
      <c r="CH53" s="7">
        <v>140.19999999999999</v>
      </c>
      <c r="CI53" s="7">
        <v>142.1</v>
      </c>
      <c r="CJ53" s="7">
        <v>143.5</v>
      </c>
      <c r="CK53" s="7">
        <v>145.30000000000001</v>
      </c>
      <c r="CL53" s="7">
        <f>CK53+(CN53-CK53)*(1/3)</f>
        <v>147.6</v>
      </c>
      <c r="CM53" s="7">
        <f>CK53+(CN53-CK53)*(2/3)</f>
        <v>149.9</v>
      </c>
      <c r="CN53" s="7">
        <v>152.19999999999999</v>
      </c>
      <c r="CO53" s="7">
        <v>152.19999999999999</v>
      </c>
      <c r="CP53" s="7">
        <v>155.19999999999999</v>
      </c>
      <c r="CQ53" s="7">
        <v>159.80000000000001</v>
      </c>
      <c r="CR53" s="7">
        <v>158.1</v>
      </c>
      <c r="CS53" s="7">
        <v>157.9</v>
      </c>
      <c r="CT53" s="7">
        <v>157.9</v>
      </c>
      <c r="CU53" s="7">
        <v>157.69999999999999</v>
      </c>
      <c r="CV53" s="7">
        <v>156.69999999999999</v>
      </c>
      <c r="CW53" s="7">
        <v>154.9</v>
      </c>
      <c r="CX53" s="7">
        <v>156.6</v>
      </c>
      <c r="CY53" s="7">
        <v>157.5</v>
      </c>
      <c r="CZ53" s="7">
        <v>158</v>
      </c>
      <c r="DA53" s="7">
        <v>159.6</v>
      </c>
      <c r="DB53" s="7">
        <v>159.6</v>
      </c>
      <c r="DC53" s="7">
        <v>159.6</v>
      </c>
      <c r="DD53" s="7">
        <v>160.30000000000001</v>
      </c>
      <c r="DE53" s="7">
        <v>161.80000000000001</v>
      </c>
      <c r="DF53" s="7">
        <v>162.4</v>
      </c>
      <c r="DG53" s="7">
        <v>162.80000000000001</v>
      </c>
      <c r="DH53" s="7">
        <v>164.2</v>
      </c>
      <c r="DI53" s="7">
        <v>166.8</v>
      </c>
      <c r="DJ53" s="7">
        <v>168.4</v>
      </c>
      <c r="DK53" s="7">
        <v>168.2</v>
      </c>
      <c r="DL53" s="7">
        <v>169.2</v>
      </c>
      <c r="DM53" s="7">
        <v>169.8</v>
      </c>
      <c r="DN53" s="7">
        <v>171.4</v>
      </c>
      <c r="DO53" s="7">
        <v>171.1</v>
      </c>
      <c r="DP53" s="7">
        <v>172.3</v>
      </c>
      <c r="DQ53" s="7">
        <v>173.8</v>
      </c>
      <c r="DR53" s="7">
        <v>176</v>
      </c>
      <c r="DS53" s="7">
        <v>178.8</v>
      </c>
      <c r="DT53" s="7">
        <v>181.4</v>
      </c>
      <c r="DU53" s="7">
        <v>181.5</v>
      </c>
      <c r="DV53" s="7">
        <v>184.4</v>
      </c>
      <c r="DW53" s="7">
        <v>185.6</v>
      </c>
    </row>
    <row r="54" spans="1:127" x14ac:dyDescent="0.25">
      <c r="A54" s="4" t="s">
        <v>28</v>
      </c>
      <c r="B54" s="5" t="s">
        <v>26</v>
      </c>
      <c r="C54" s="6" t="str">
        <f>VLOOKUP(B54,[1]!categories[#Data],2,0)</f>
        <v>Miscellaneous</v>
      </c>
      <c r="D54" s="7">
        <v>103.7</v>
      </c>
      <c r="E54" s="7">
        <v>104.3</v>
      </c>
      <c r="F54" s="7">
        <v>104.9</v>
      </c>
      <c r="G54" s="7">
        <v>105.1</v>
      </c>
      <c r="H54" s="7">
        <v>104.9</v>
      </c>
      <c r="I54" s="7">
        <v>106.1</v>
      </c>
      <c r="J54" s="7">
        <v>107.3</v>
      </c>
      <c r="K54" s="7">
        <v>108.3</v>
      </c>
      <c r="L54" s="7">
        <v>109.4</v>
      </c>
      <c r="M54" s="7">
        <v>109.4</v>
      </c>
      <c r="N54" s="7">
        <v>109.6</v>
      </c>
      <c r="O54" s="7">
        <v>109.8</v>
      </c>
      <c r="P54" s="7">
        <v>110.5</v>
      </c>
      <c r="Q54" s="7">
        <v>111</v>
      </c>
      <c r="R54" s="7">
        <v>111.4</v>
      </c>
      <c r="S54" s="7">
        <v>111.4</v>
      </c>
      <c r="T54" s="7">
        <v>111.7</v>
      </c>
      <c r="U54" s="7">
        <v>112.2</v>
      </c>
      <c r="V54" s="7">
        <v>113.5</v>
      </c>
      <c r="W54" s="7">
        <v>113.9</v>
      </c>
      <c r="X54" s="7">
        <v>113.6</v>
      </c>
      <c r="Y54" s="7">
        <v>113.7</v>
      </c>
      <c r="Z54" s="7">
        <v>113.4</v>
      </c>
      <c r="AA54" s="7">
        <v>113.4</v>
      </c>
      <c r="AB54" s="7">
        <v>113.4</v>
      </c>
      <c r="AC54" s="7">
        <v>113.2</v>
      </c>
      <c r="AD54" s="7">
        <v>113.8</v>
      </c>
      <c r="AE54" s="7">
        <v>114.2</v>
      </c>
      <c r="AF54" s="7">
        <v>115.2</v>
      </c>
      <c r="AG54" s="7">
        <v>116</v>
      </c>
      <c r="AH54" s="7">
        <v>116.3</v>
      </c>
      <c r="AI54" s="7">
        <v>116.2</v>
      </c>
      <c r="AJ54" s="7">
        <v>116.2</v>
      </c>
      <c r="AK54" s="7">
        <v>116.5</v>
      </c>
      <c r="AL54" s="7">
        <v>116.6</v>
      </c>
      <c r="AM54" s="7">
        <v>116.7</v>
      </c>
      <c r="AN54" s="7">
        <v>116.8</v>
      </c>
      <c r="AO54" s="7">
        <v>117.2</v>
      </c>
      <c r="AP54" s="7">
        <v>117.3</v>
      </c>
      <c r="AQ54" s="7">
        <v>118.2</v>
      </c>
      <c r="AR54" s="7">
        <v>118.7</v>
      </c>
      <c r="AS54" s="7">
        <v>119.6</v>
      </c>
      <c r="AT54" s="7">
        <v>119.9</v>
      </c>
      <c r="AU54" s="7">
        <v>119.9</v>
      </c>
      <c r="AV54" s="7">
        <v>120.5</v>
      </c>
      <c r="AW54" s="7">
        <v>120.9</v>
      </c>
      <c r="AX54" s="7">
        <v>121.3</v>
      </c>
      <c r="AY54" s="7">
        <v>121.4</v>
      </c>
      <c r="AZ54" s="7">
        <v>122.1</v>
      </c>
      <c r="BA54" s="7">
        <v>122.4</v>
      </c>
      <c r="BB54" s="7">
        <v>122.6</v>
      </c>
      <c r="BC54" s="7">
        <v>122.5</v>
      </c>
      <c r="BD54" s="7">
        <v>122.6</v>
      </c>
      <c r="BE54" s="7">
        <v>122.7</v>
      </c>
      <c r="BF54" s="7">
        <v>123</v>
      </c>
      <c r="BG54" s="7">
        <v>123.8</v>
      </c>
      <c r="BH54" s="7">
        <v>124.5</v>
      </c>
      <c r="BI54" s="7">
        <v>124.5</v>
      </c>
      <c r="BJ54" s="7">
        <v>124.9</v>
      </c>
      <c r="BK54" s="7">
        <v>125.1</v>
      </c>
      <c r="BL54" s="7">
        <v>125.8</v>
      </c>
      <c r="BM54" s="7">
        <v>126.5</v>
      </c>
      <c r="BN54" s="7">
        <v>127.1</v>
      </c>
      <c r="BO54" s="7">
        <v>128.19999999999999</v>
      </c>
      <c r="BP54" s="7">
        <v>128.9</v>
      </c>
      <c r="BQ54" s="7">
        <v>129.5</v>
      </c>
      <c r="BR54" s="7">
        <v>130.19999999999999</v>
      </c>
      <c r="BS54" s="7">
        <v>131</v>
      </c>
      <c r="BT54" s="7">
        <v>131.9</v>
      </c>
      <c r="BU54" s="7">
        <v>132.5</v>
      </c>
      <c r="BV54" s="7">
        <v>132.19999999999999</v>
      </c>
      <c r="BW54" s="7">
        <v>131.69999999999999</v>
      </c>
      <c r="BX54" s="7">
        <v>131.80000000000001</v>
      </c>
      <c r="BY54" s="7">
        <v>132.4</v>
      </c>
      <c r="BZ54" s="7">
        <v>132.80000000000001</v>
      </c>
      <c r="CA54" s="7">
        <v>133.30000000000001</v>
      </c>
      <c r="CB54" s="7">
        <v>133.6</v>
      </c>
      <c r="CC54" s="7">
        <v>134.5</v>
      </c>
      <c r="CD54" s="7">
        <v>135.30000000000001</v>
      </c>
      <c r="CE54" s="7">
        <v>135.69999999999999</v>
      </c>
      <c r="CF54" s="7">
        <v>136</v>
      </c>
      <c r="CG54" s="7">
        <v>136.30000000000001</v>
      </c>
      <c r="CH54" s="7">
        <v>137.69999999999999</v>
      </c>
      <c r="CI54" s="7">
        <v>138.4</v>
      </c>
      <c r="CJ54" s="7">
        <v>138.4</v>
      </c>
      <c r="CK54" s="7">
        <v>138.69999999999999</v>
      </c>
      <c r="CL54" s="7">
        <f>138.7+(142-138.7)*(1/3)</f>
        <v>139.79999999999998</v>
      </c>
      <c r="CM54" s="7">
        <f>138.7+(142-138.7)*(2/3)</f>
        <v>140.9</v>
      </c>
      <c r="CN54" s="7">
        <v>142</v>
      </c>
      <c r="CO54" s="7">
        <v>142</v>
      </c>
      <c r="CP54" s="7">
        <v>144.80000000000001</v>
      </c>
      <c r="CQ54" s="7">
        <v>146</v>
      </c>
      <c r="CR54" s="7">
        <v>146.19999999999999</v>
      </c>
      <c r="CS54" s="7">
        <v>146.6</v>
      </c>
      <c r="CT54" s="7">
        <v>146.9</v>
      </c>
      <c r="CU54" s="7">
        <v>147.6</v>
      </c>
      <c r="CV54" s="7">
        <v>149.30000000000001</v>
      </c>
      <c r="CW54" s="7">
        <v>150</v>
      </c>
      <c r="CX54" s="7">
        <v>150.5</v>
      </c>
      <c r="CY54" s="7">
        <v>152.30000000000001</v>
      </c>
      <c r="CZ54" s="7">
        <v>153.4</v>
      </c>
      <c r="DA54" s="7">
        <v>155</v>
      </c>
      <c r="DB54" s="7">
        <v>156</v>
      </c>
      <c r="DC54" s="7">
        <v>156</v>
      </c>
      <c r="DD54" s="7">
        <v>157</v>
      </c>
      <c r="DE54" s="7">
        <v>157.30000000000001</v>
      </c>
      <c r="DF54" s="7">
        <v>157.80000000000001</v>
      </c>
      <c r="DG54" s="7">
        <v>158.6</v>
      </c>
      <c r="DH54" s="7">
        <v>159.4</v>
      </c>
      <c r="DI54" s="7">
        <v>160.6</v>
      </c>
      <c r="DJ54" s="7">
        <v>163.1</v>
      </c>
      <c r="DK54" s="7">
        <v>163.80000000000001</v>
      </c>
      <c r="DL54" s="7">
        <v>163.80000000000001</v>
      </c>
      <c r="DM54" s="7">
        <v>164.7</v>
      </c>
      <c r="DN54" s="7">
        <v>165.4</v>
      </c>
      <c r="DO54" s="7">
        <v>166.1</v>
      </c>
      <c r="DP54" s="7">
        <v>166.8</v>
      </c>
      <c r="DQ54" s="7">
        <v>167.4</v>
      </c>
      <c r="DR54" s="7">
        <v>168.2</v>
      </c>
      <c r="DS54" s="7">
        <v>168.9</v>
      </c>
      <c r="DT54" s="7">
        <v>170</v>
      </c>
      <c r="DU54" s="7">
        <v>170</v>
      </c>
      <c r="DV54" s="7">
        <v>170.9</v>
      </c>
      <c r="DW54" s="7">
        <v>171.6</v>
      </c>
    </row>
    <row r="55" spans="1:127" x14ac:dyDescent="0.25">
      <c r="A55" s="4" t="s">
        <v>28</v>
      </c>
      <c r="B55" s="5" t="s">
        <v>27</v>
      </c>
      <c r="C55" s="6" t="str">
        <f>VLOOKUP(B55,[1]!categories[#Data],2,0)</f>
        <v>General index</v>
      </c>
      <c r="D55" s="7">
        <v>104</v>
      </c>
      <c r="E55" s="7">
        <v>104.7</v>
      </c>
      <c r="F55" s="7">
        <v>105</v>
      </c>
      <c r="G55" s="7">
        <v>105.7</v>
      </c>
      <c r="H55" s="7">
        <v>106.6</v>
      </c>
      <c r="I55" s="7">
        <v>109.7</v>
      </c>
      <c r="J55" s="7">
        <v>111.4</v>
      </c>
      <c r="K55" s="7">
        <v>112.7</v>
      </c>
      <c r="L55" s="7">
        <v>113.2</v>
      </c>
      <c r="M55" s="7">
        <v>114</v>
      </c>
      <c r="N55" s="7">
        <v>115</v>
      </c>
      <c r="O55" s="7">
        <v>113.3</v>
      </c>
      <c r="P55" s="7">
        <v>112.9</v>
      </c>
      <c r="Q55" s="7">
        <v>113.1</v>
      </c>
      <c r="R55" s="7">
        <v>113.7</v>
      </c>
      <c r="S55" s="7">
        <v>114.7</v>
      </c>
      <c r="T55" s="7">
        <v>115.6</v>
      </c>
      <c r="U55" s="7">
        <v>116.4</v>
      </c>
      <c r="V55" s="7">
        <v>118.9</v>
      </c>
      <c r="W55" s="7">
        <v>119.9</v>
      </c>
      <c r="X55" s="7">
        <v>119.2</v>
      </c>
      <c r="Y55" s="7">
        <v>119.1</v>
      </c>
      <c r="Z55" s="7">
        <v>119</v>
      </c>
      <c r="AA55" s="7">
        <v>118.4</v>
      </c>
      <c r="AB55" s="7">
        <v>118.5</v>
      </c>
      <c r="AC55" s="7">
        <v>118.7</v>
      </c>
      <c r="AD55" s="7">
        <v>119.1</v>
      </c>
      <c r="AE55" s="7">
        <v>119.7</v>
      </c>
      <c r="AF55" s="7">
        <v>120.7</v>
      </c>
      <c r="AG55" s="7">
        <v>121.7</v>
      </c>
      <c r="AH55" s="7">
        <v>122.4</v>
      </c>
      <c r="AI55" s="7">
        <v>123.2</v>
      </c>
      <c r="AJ55" s="7">
        <v>123.5</v>
      </c>
      <c r="AK55" s="7">
        <v>124.2</v>
      </c>
      <c r="AL55" s="7">
        <v>124.6</v>
      </c>
      <c r="AM55" s="7">
        <v>124</v>
      </c>
      <c r="AN55" s="7">
        <v>124.2</v>
      </c>
      <c r="AO55" s="7">
        <v>123.8</v>
      </c>
      <c r="AP55" s="7">
        <v>123.8</v>
      </c>
      <c r="AQ55" s="7">
        <v>125.3</v>
      </c>
      <c r="AR55" s="7">
        <v>126.6</v>
      </c>
      <c r="AS55" s="7">
        <v>128.1</v>
      </c>
      <c r="AT55" s="7">
        <v>129</v>
      </c>
      <c r="AU55" s="7">
        <v>128.4</v>
      </c>
      <c r="AV55" s="7">
        <v>128</v>
      </c>
      <c r="AW55" s="7">
        <v>128.6</v>
      </c>
      <c r="AX55" s="7">
        <v>128.5</v>
      </c>
      <c r="AY55" s="7">
        <v>127.6</v>
      </c>
      <c r="AZ55" s="7">
        <v>127.8</v>
      </c>
      <c r="BA55" s="7">
        <v>128.19999999999999</v>
      </c>
      <c r="BB55" s="7">
        <v>128.69999999999999</v>
      </c>
      <c r="BC55" s="7">
        <v>129.1</v>
      </c>
      <c r="BD55" s="7">
        <v>129.30000000000001</v>
      </c>
      <c r="BE55" s="7">
        <v>129.9</v>
      </c>
      <c r="BF55" s="7">
        <v>131.80000000000001</v>
      </c>
      <c r="BG55" s="7">
        <v>132.69999999999999</v>
      </c>
      <c r="BH55" s="7">
        <v>132.4</v>
      </c>
      <c r="BI55" s="7">
        <v>133.5</v>
      </c>
      <c r="BJ55" s="7">
        <v>134.80000000000001</v>
      </c>
      <c r="BK55" s="7">
        <v>134.1</v>
      </c>
      <c r="BL55" s="7">
        <v>134.1</v>
      </c>
      <c r="BM55" s="7">
        <v>134</v>
      </c>
      <c r="BN55" s="7">
        <v>134</v>
      </c>
      <c r="BO55" s="7">
        <v>134.80000000000001</v>
      </c>
      <c r="BP55" s="7">
        <v>135.4</v>
      </c>
      <c r="BQ55" s="7">
        <v>136.19999999999999</v>
      </c>
      <c r="BR55" s="7">
        <v>137.5</v>
      </c>
      <c r="BS55" s="7">
        <v>138</v>
      </c>
      <c r="BT55" s="7">
        <v>138.1</v>
      </c>
      <c r="BU55" s="7">
        <v>138.9</v>
      </c>
      <c r="BV55" s="7">
        <v>139</v>
      </c>
      <c r="BW55" s="7">
        <v>138</v>
      </c>
      <c r="BX55" s="7">
        <v>138</v>
      </c>
      <c r="BY55" s="7">
        <v>138.6</v>
      </c>
      <c r="BZ55" s="7">
        <v>139.5</v>
      </c>
      <c r="CA55" s="7">
        <v>141.5</v>
      </c>
      <c r="CB55" s="7">
        <v>142.1</v>
      </c>
      <c r="CC55" s="7">
        <v>143.30000000000001</v>
      </c>
      <c r="CD55" s="7">
        <v>144.19999999999999</v>
      </c>
      <c r="CE55" s="7">
        <v>144.69999999999999</v>
      </c>
      <c r="CF55" s="7">
        <v>146</v>
      </c>
      <c r="CG55" s="7">
        <v>147</v>
      </c>
      <c r="CH55" s="7">
        <v>148.30000000000001</v>
      </c>
      <c r="CI55" s="7">
        <v>148.19999999999999</v>
      </c>
      <c r="CJ55" s="7">
        <v>147.69999999999999</v>
      </c>
      <c r="CK55" s="7">
        <v>147.30000000000001</v>
      </c>
      <c r="CL55" s="7">
        <v>0</v>
      </c>
      <c r="CM55" s="7">
        <v>0</v>
      </c>
      <c r="CN55" s="7">
        <v>150.80000000000001</v>
      </c>
      <c r="CO55" s="7">
        <v>150.80000000000001</v>
      </c>
      <c r="CP55" s="7">
        <v>152.9</v>
      </c>
      <c r="CQ55" s="7">
        <v>154</v>
      </c>
      <c r="CR55" s="7">
        <v>155.19999999999999</v>
      </c>
      <c r="CS55" s="7">
        <v>156.69999999999999</v>
      </c>
      <c r="CT55" s="7">
        <v>156.9</v>
      </c>
      <c r="CU55" s="7">
        <v>156</v>
      </c>
      <c r="CV55" s="7">
        <v>156.5</v>
      </c>
      <c r="CW55" s="7">
        <v>156.9</v>
      </c>
      <c r="CX55" s="7">
        <v>158</v>
      </c>
      <c r="CY55" s="7">
        <v>159.5</v>
      </c>
      <c r="CZ55" s="7">
        <v>160.4</v>
      </c>
      <c r="DA55" s="7">
        <v>161.80000000000001</v>
      </c>
      <c r="DB55" s="7">
        <v>162.30000000000001</v>
      </c>
      <c r="DC55" s="7">
        <v>162.30000000000001</v>
      </c>
      <c r="DD55" s="7">
        <v>164.6</v>
      </c>
      <c r="DE55" s="7">
        <v>165.6</v>
      </c>
      <c r="DF55" s="7">
        <v>165.2</v>
      </c>
      <c r="DG55" s="7">
        <v>165</v>
      </c>
      <c r="DH55" s="7">
        <v>165.5</v>
      </c>
      <c r="DI55" s="7">
        <v>166.5</v>
      </c>
      <c r="DJ55" s="7">
        <v>169.2</v>
      </c>
      <c r="DK55" s="7">
        <v>170.8</v>
      </c>
      <c r="DL55" s="7">
        <v>171.4</v>
      </c>
      <c r="DM55" s="7">
        <v>172.3</v>
      </c>
      <c r="DN55" s="7">
        <v>173.1</v>
      </c>
      <c r="DO55" s="7">
        <v>174.1</v>
      </c>
      <c r="DP55" s="7">
        <v>175.3</v>
      </c>
      <c r="DQ55" s="7">
        <v>174.1</v>
      </c>
      <c r="DR55" s="7">
        <v>174.1</v>
      </c>
      <c r="DS55" s="7">
        <v>174.9</v>
      </c>
      <c r="DT55" s="7">
        <v>176.3</v>
      </c>
      <c r="DU55" s="7">
        <v>176.3</v>
      </c>
      <c r="DV55" s="7">
        <v>177.4</v>
      </c>
      <c r="DW55" s="7">
        <v>178.2</v>
      </c>
    </row>
    <row r="56" spans="1:127" x14ac:dyDescent="0.25">
      <c r="A56" s="4" t="s">
        <v>29</v>
      </c>
      <c r="B56" s="5" t="s">
        <v>1</v>
      </c>
      <c r="C56" s="6" t="str">
        <f>VLOOKUP(B56,[1]!categories[#Data],2,0)</f>
        <v>Food</v>
      </c>
      <c r="D56" s="7">
        <v>108.4</v>
      </c>
      <c r="E56" s="7">
        <v>110.4</v>
      </c>
      <c r="F56" s="7">
        <v>111.4</v>
      </c>
      <c r="G56" s="7">
        <v>111.6</v>
      </c>
      <c r="H56" s="7">
        <v>112.3</v>
      </c>
      <c r="I56" s="7">
        <v>113.8</v>
      </c>
      <c r="J56" s="7">
        <v>114.8</v>
      </c>
      <c r="K56" s="7">
        <v>115.6</v>
      </c>
      <c r="L56" s="7">
        <v>116.4</v>
      </c>
      <c r="M56" s="7">
        <v>117.1</v>
      </c>
      <c r="N56" s="7">
        <v>118.1</v>
      </c>
      <c r="O56" s="7">
        <v>119.1</v>
      </c>
      <c r="P56" s="7">
        <v>119.6</v>
      </c>
      <c r="Q56" s="7">
        <v>120.2</v>
      </c>
      <c r="R56" s="7">
        <v>120.7</v>
      </c>
      <c r="S56" s="7">
        <v>120.9</v>
      </c>
      <c r="T56" s="7">
        <v>121.1</v>
      </c>
      <c r="U56" s="7">
        <v>121.5</v>
      </c>
      <c r="V56" s="7">
        <v>122.4</v>
      </c>
      <c r="W56" s="7">
        <v>122.7</v>
      </c>
      <c r="X56" s="7">
        <v>122.9</v>
      </c>
      <c r="Y56" s="7">
        <v>123.2</v>
      </c>
      <c r="Z56" s="7">
        <v>123.3</v>
      </c>
      <c r="AA56" s="7">
        <v>122.9</v>
      </c>
      <c r="AB56" s="7">
        <v>123.4</v>
      </c>
      <c r="AC56" s="7">
        <v>123.7</v>
      </c>
      <c r="AD56" s="7">
        <v>123.5</v>
      </c>
      <c r="AE56" s="7">
        <v>123.5</v>
      </c>
      <c r="AF56" s="7">
        <v>123.6</v>
      </c>
      <c r="AG56" s="7">
        <v>123.9</v>
      </c>
      <c r="AH56" s="7">
        <v>123.7</v>
      </c>
      <c r="AI56" s="7">
        <v>124.2</v>
      </c>
      <c r="AJ56" s="7">
        <v>124.6</v>
      </c>
      <c r="AK56" s="7">
        <v>125</v>
      </c>
      <c r="AL56" s="7">
        <v>125.4</v>
      </c>
      <c r="AM56" s="7">
        <v>125.7</v>
      </c>
      <c r="AN56" s="7">
        <v>126.1</v>
      </c>
      <c r="AO56" s="7">
        <v>126.4</v>
      </c>
      <c r="AP56" s="7">
        <v>126.5</v>
      </c>
      <c r="AQ56" s="7">
        <v>126.6</v>
      </c>
      <c r="AR56" s="7">
        <v>126.8</v>
      </c>
      <c r="AS56" s="7">
        <v>127.7</v>
      </c>
      <c r="AT56" s="7">
        <v>128.5</v>
      </c>
      <c r="AU56" s="7">
        <v>129.30000000000001</v>
      </c>
      <c r="AV56" s="7">
        <v>129.9</v>
      </c>
      <c r="AW56" s="7">
        <v>130.5</v>
      </c>
      <c r="AX56" s="7">
        <v>131.4</v>
      </c>
      <c r="AY56" s="7">
        <v>132.30000000000001</v>
      </c>
      <c r="AZ56" s="7">
        <v>132.80000000000001</v>
      </c>
      <c r="BA56" s="7">
        <v>133.1</v>
      </c>
      <c r="BB56" s="7">
        <v>133.30000000000001</v>
      </c>
      <c r="BC56" s="7">
        <v>133</v>
      </c>
      <c r="BD56" s="7">
        <v>132.9</v>
      </c>
      <c r="BE56" s="7">
        <v>133.30000000000001</v>
      </c>
      <c r="BF56" s="7">
        <v>133.6</v>
      </c>
      <c r="BG56" s="7">
        <v>134.30000000000001</v>
      </c>
      <c r="BH56" s="7">
        <v>134.69999999999999</v>
      </c>
      <c r="BI56" s="7">
        <v>135.30000000000001</v>
      </c>
      <c r="BJ56" s="7">
        <v>135.69999999999999</v>
      </c>
      <c r="BK56" s="7">
        <v>135.80000000000001</v>
      </c>
      <c r="BL56" s="7">
        <v>136</v>
      </c>
      <c r="BM56" s="7">
        <v>135.9</v>
      </c>
      <c r="BN56" s="7">
        <v>136.19999999999999</v>
      </c>
      <c r="BO56" s="7">
        <v>136.4</v>
      </c>
      <c r="BP56" s="7">
        <v>136.6</v>
      </c>
      <c r="BQ56" s="7">
        <v>136.9</v>
      </c>
      <c r="BR56" s="7">
        <v>137.5</v>
      </c>
      <c r="BS56" s="7">
        <v>138.30000000000001</v>
      </c>
      <c r="BT56" s="7">
        <v>138.6</v>
      </c>
      <c r="BU56" s="7">
        <v>137.4</v>
      </c>
      <c r="BV56" s="7">
        <v>137.4</v>
      </c>
      <c r="BW56" s="7">
        <v>137.5</v>
      </c>
      <c r="BX56" s="7">
        <v>137.1</v>
      </c>
      <c r="BY56" s="7">
        <v>137.6</v>
      </c>
      <c r="BZ56" s="7">
        <v>137.80000000000001</v>
      </c>
      <c r="CA56" s="7">
        <v>138.30000000000001</v>
      </c>
      <c r="CB56" s="7">
        <v>138.69999999999999</v>
      </c>
      <c r="CC56" s="7">
        <v>139.30000000000001</v>
      </c>
      <c r="CD56" s="7">
        <v>140.1</v>
      </c>
      <c r="CE56" s="7">
        <v>140.9</v>
      </c>
      <c r="CF56" s="7">
        <v>141.80000000000001</v>
      </c>
      <c r="CG56" s="7">
        <v>142.5</v>
      </c>
      <c r="CH56" s="7">
        <v>143.5</v>
      </c>
      <c r="CI56" s="7">
        <v>144.30000000000001</v>
      </c>
      <c r="CJ56" s="7">
        <v>144.80000000000001</v>
      </c>
      <c r="CK56" s="7">
        <v>145.1</v>
      </c>
      <c r="CL56" s="7">
        <v>148.69999999999999</v>
      </c>
      <c r="CM56" s="7">
        <v>148.25</v>
      </c>
      <c r="CN56" s="7">
        <v>149.6</v>
      </c>
      <c r="CO56" s="7">
        <v>149.6</v>
      </c>
      <c r="CP56" s="7">
        <v>148.9</v>
      </c>
      <c r="CQ56" s="7">
        <v>148.4</v>
      </c>
      <c r="CR56" s="7">
        <v>147.5</v>
      </c>
      <c r="CS56" s="7">
        <v>146.80000000000001</v>
      </c>
      <c r="CT56" s="7">
        <v>146</v>
      </c>
      <c r="CU56" s="7">
        <v>144.9</v>
      </c>
      <c r="CV56" s="7">
        <v>144.30000000000001</v>
      </c>
      <c r="CW56" s="7">
        <v>144.1</v>
      </c>
      <c r="CX56" s="7">
        <v>144.30000000000001</v>
      </c>
      <c r="CY56" s="7">
        <v>146.30000000000001</v>
      </c>
      <c r="CZ56" s="7">
        <v>146.69999999999999</v>
      </c>
      <c r="DA56" s="7">
        <v>146.4</v>
      </c>
      <c r="DB56" s="7">
        <v>146.6</v>
      </c>
      <c r="DC56" s="7">
        <v>146.6</v>
      </c>
      <c r="DD56" s="7">
        <v>147.4</v>
      </c>
      <c r="DE56" s="7">
        <v>148.19999999999999</v>
      </c>
      <c r="DF56" s="7">
        <v>148.69999999999999</v>
      </c>
      <c r="DG56" s="7">
        <v>149.5</v>
      </c>
      <c r="DH56" s="7">
        <v>150</v>
      </c>
      <c r="DI56" s="7">
        <v>151.30000000000001</v>
      </c>
      <c r="DJ56" s="7">
        <v>152.9</v>
      </c>
      <c r="DK56" s="7">
        <v>154.1</v>
      </c>
      <c r="DL56" s="7">
        <v>155</v>
      </c>
      <c r="DM56" s="7">
        <v>156.5</v>
      </c>
      <c r="DN56" s="7">
        <v>160.30000000000001</v>
      </c>
      <c r="DO56" s="7">
        <v>163.5</v>
      </c>
      <c r="DP56" s="7">
        <v>165.2</v>
      </c>
      <c r="DQ56" s="7">
        <v>167.4</v>
      </c>
      <c r="DR56" s="7">
        <v>169.2</v>
      </c>
      <c r="DS56" s="7">
        <v>173.8</v>
      </c>
      <c r="DT56" s="7">
        <v>174.4</v>
      </c>
      <c r="DU56" s="7">
        <v>174.4</v>
      </c>
      <c r="DV56" s="7">
        <v>173.8</v>
      </c>
      <c r="DW56" s="7">
        <v>173.7</v>
      </c>
    </row>
    <row r="57" spans="1:127" x14ac:dyDescent="0.25">
      <c r="A57" s="4" t="s">
        <v>29</v>
      </c>
      <c r="B57" s="5" t="s">
        <v>2</v>
      </c>
      <c r="C57" s="6" t="str">
        <f>VLOOKUP(B57,[1]!categories[#Data],2,0)</f>
        <v>Food</v>
      </c>
      <c r="D57" s="7">
        <v>107.3</v>
      </c>
      <c r="E57" s="7">
        <v>110.2</v>
      </c>
      <c r="F57" s="7">
        <v>109.7</v>
      </c>
      <c r="G57" s="7">
        <v>110.9</v>
      </c>
      <c r="H57" s="7">
        <v>111.3</v>
      </c>
      <c r="I57" s="7">
        <v>114.9</v>
      </c>
      <c r="J57" s="7">
        <v>116.4</v>
      </c>
      <c r="K57" s="7">
        <v>117.2</v>
      </c>
      <c r="L57" s="7">
        <v>116.9</v>
      </c>
      <c r="M57" s="7">
        <v>116.3</v>
      </c>
      <c r="N57" s="7">
        <v>115.4</v>
      </c>
      <c r="O57" s="7">
        <v>116.7</v>
      </c>
      <c r="P57" s="7">
        <v>118.8</v>
      </c>
      <c r="Q57" s="7">
        <v>119.2</v>
      </c>
      <c r="R57" s="7">
        <v>119.3</v>
      </c>
      <c r="S57" s="7">
        <v>119.9</v>
      </c>
      <c r="T57" s="7">
        <v>121.6</v>
      </c>
      <c r="U57" s="7">
        <v>123.1</v>
      </c>
      <c r="V57" s="7">
        <v>123.9</v>
      </c>
      <c r="W57" s="7">
        <v>124.4</v>
      </c>
      <c r="X57" s="7">
        <v>123.5</v>
      </c>
      <c r="Y57" s="7">
        <v>123.8</v>
      </c>
      <c r="Z57" s="7">
        <v>123.7</v>
      </c>
      <c r="AA57" s="7">
        <v>123.2</v>
      </c>
      <c r="AB57" s="7">
        <v>123.9</v>
      </c>
      <c r="AC57" s="7">
        <v>125.1</v>
      </c>
      <c r="AD57" s="7">
        <v>125.4</v>
      </c>
      <c r="AE57" s="7">
        <v>126.4</v>
      </c>
      <c r="AF57" s="7">
        <v>128</v>
      </c>
      <c r="AG57" s="7">
        <v>131.80000000000001</v>
      </c>
      <c r="AH57" s="7">
        <v>132.5</v>
      </c>
      <c r="AI57" s="7">
        <v>131.4</v>
      </c>
      <c r="AJ57" s="7">
        <v>130.4</v>
      </c>
      <c r="AK57" s="7">
        <v>129.80000000000001</v>
      </c>
      <c r="AL57" s="7">
        <v>130.30000000000001</v>
      </c>
      <c r="AM57" s="7">
        <v>131.4</v>
      </c>
      <c r="AN57" s="7">
        <v>134.1</v>
      </c>
      <c r="AO57" s="7">
        <v>134.19999999999999</v>
      </c>
      <c r="AP57" s="7">
        <v>135.1</v>
      </c>
      <c r="AQ57" s="7">
        <v>136.80000000000001</v>
      </c>
      <c r="AR57" s="7">
        <v>139.1</v>
      </c>
      <c r="AS57" s="7">
        <v>140.5</v>
      </c>
      <c r="AT57" s="7">
        <v>141.19999999999999</v>
      </c>
      <c r="AU57" s="7">
        <v>139.30000000000001</v>
      </c>
      <c r="AV57" s="7">
        <v>138</v>
      </c>
      <c r="AW57" s="7">
        <v>137.9</v>
      </c>
      <c r="AX57" s="7">
        <v>137.80000000000001</v>
      </c>
      <c r="AY57" s="7">
        <v>137.6</v>
      </c>
      <c r="AZ57" s="7">
        <v>138.19999999999999</v>
      </c>
      <c r="BA57" s="7">
        <v>138.80000000000001</v>
      </c>
      <c r="BB57" s="7">
        <v>139</v>
      </c>
      <c r="BC57" s="7">
        <v>139.4</v>
      </c>
      <c r="BD57" s="7">
        <v>141.6</v>
      </c>
      <c r="BE57" s="7">
        <v>145.5</v>
      </c>
      <c r="BF57" s="7">
        <v>145.69999999999999</v>
      </c>
      <c r="BG57" s="7">
        <v>143.4</v>
      </c>
      <c r="BH57" s="7">
        <v>142.4</v>
      </c>
      <c r="BI57" s="7">
        <v>142.19999999999999</v>
      </c>
      <c r="BJ57" s="7">
        <v>142.4</v>
      </c>
      <c r="BK57" s="7">
        <v>143.30000000000001</v>
      </c>
      <c r="BL57" s="7">
        <v>144.19999999999999</v>
      </c>
      <c r="BM57" s="7">
        <v>143.5</v>
      </c>
      <c r="BN57" s="7">
        <v>143.6</v>
      </c>
      <c r="BO57" s="7">
        <v>144.4</v>
      </c>
      <c r="BP57" s="7">
        <v>146.6</v>
      </c>
      <c r="BQ57" s="7">
        <v>148.69999999999999</v>
      </c>
      <c r="BR57" s="7">
        <v>149.1</v>
      </c>
      <c r="BS57" s="7">
        <v>148</v>
      </c>
      <c r="BT57" s="7">
        <v>145.80000000000001</v>
      </c>
      <c r="BU57" s="7">
        <v>149.5</v>
      </c>
      <c r="BV57" s="7">
        <v>149.19999999999999</v>
      </c>
      <c r="BW57" s="7">
        <v>150.5</v>
      </c>
      <c r="BX57" s="7">
        <v>151.4</v>
      </c>
      <c r="BY57" s="7">
        <v>152</v>
      </c>
      <c r="BZ57" s="7">
        <v>153</v>
      </c>
      <c r="CA57" s="7">
        <v>158.5</v>
      </c>
      <c r="CB57" s="7">
        <v>162.1</v>
      </c>
      <c r="CC57" s="7">
        <v>162.69999999999999</v>
      </c>
      <c r="CD57" s="7">
        <v>160.6</v>
      </c>
      <c r="CE57" s="7">
        <v>160.80000000000001</v>
      </c>
      <c r="CF57" s="7">
        <v>161</v>
      </c>
      <c r="CG57" s="7">
        <v>163.19999999999999</v>
      </c>
      <c r="CH57" s="7">
        <v>165</v>
      </c>
      <c r="CI57" s="7">
        <v>167.4</v>
      </c>
      <c r="CJ57" s="7">
        <v>167.5</v>
      </c>
      <c r="CK57" s="7">
        <v>167</v>
      </c>
      <c r="CL57" s="7">
        <f>CK57+(CN57-CK57)*(1/3)</f>
        <v>175.56666666666666</v>
      </c>
      <c r="CM57" s="7">
        <f>CK57+(CN57-CK57)*(2/3)</f>
        <v>184.13333333333333</v>
      </c>
      <c r="CN57" s="7">
        <v>192.7</v>
      </c>
      <c r="CO57" s="7">
        <v>192.7</v>
      </c>
      <c r="CP57" s="7">
        <v>190.9</v>
      </c>
      <c r="CQ57" s="7">
        <v>187.1</v>
      </c>
      <c r="CR57" s="7">
        <v>188.9</v>
      </c>
      <c r="CS57" s="7">
        <v>191</v>
      </c>
      <c r="CT57" s="7">
        <v>191</v>
      </c>
      <c r="CU57" s="7">
        <v>190.1</v>
      </c>
      <c r="CV57" s="7">
        <v>186.5</v>
      </c>
      <c r="CW57" s="7">
        <v>192.2</v>
      </c>
      <c r="CX57" s="7">
        <v>198</v>
      </c>
      <c r="CY57" s="7">
        <v>200.5</v>
      </c>
      <c r="CZ57" s="7">
        <v>202</v>
      </c>
      <c r="DA57" s="7">
        <v>206.8</v>
      </c>
      <c r="DB57" s="7">
        <v>204</v>
      </c>
      <c r="DC57" s="7">
        <v>204</v>
      </c>
      <c r="DD57" s="7">
        <v>204.6</v>
      </c>
      <c r="DE57" s="7">
        <v>201.6</v>
      </c>
      <c r="DF57" s="7">
        <v>198.8</v>
      </c>
      <c r="DG57" s="7">
        <v>198.7</v>
      </c>
      <c r="DH57" s="7">
        <v>200.6</v>
      </c>
      <c r="DI57" s="7">
        <v>210.7</v>
      </c>
      <c r="DJ57" s="7">
        <v>211.8</v>
      </c>
      <c r="DK57" s="7">
        <v>217</v>
      </c>
      <c r="DL57" s="7">
        <v>219.4</v>
      </c>
      <c r="DM57" s="7">
        <v>213</v>
      </c>
      <c r="DN57" s="7">
        <v>206.5</v>
      </c>
      <c r="DO57" s="7">
        <v>209.2</v>
      </c>
      <c r="DP57" s="7">
        <v>210.9</v>
      </c>
      <c r="DQ57" s="7">
        <v>209.4</v>
      </c>
      <c r="DR57" s="7">
        <v>209</v>
      </c>
      <c r="DS57" s="7">
        <v>210.7</v>
      </c>
      <c r="DT57" s="7">
        <v>207.7</v>
      </c>
      <c r="DU57" s="7">
        <v>207.7</v>
      </c>
      <c r="DV57" s="7">
        <v>209.3</v>
      </c>
      <c r="DW57" s="7">
        <v>214.3</v>
      </c>
    </row>
    <row r="58" spans="1:127" x14ac:dyDescent="0.25">
      <c r="A58" s="4" t="s">
        <v>29</v>
      </c>
      <c r="B58" s="5" t="s">
        <v>3</v>
      </c>
      <c r="C58" s="6" t="str">
        <f>VLOOKUP(B58,[1]!categories[#Data],2,0)</f>
        <v>Food</v>
      </c>
      <c r="D58" s="7">
        <v>110</v>
      </c>
      <c r="E58" s="7">
        <v>112.8</v>
      </c>
      <c r="F58" s="7">
        <v>111.2</v>
      </c>
      <c r="G58" s="7">
        <v>106.6</v>
      </c>
      <c r="H58" s="7">
        <v>104.7</v>
      </c>
      <c r="I58" s="7">
        <v>109.8</v>
      </c>
      <c r="J58" s="7">
        <v>111.9</v>
      </c>
      <c r="K58" s="7">
        <v>111.7</v>
      </c>
      <c r="L58" s="7">
        <v>112.3</v>
      </c>
      <c r="M58" s="7">
        <v>113.3</v>
      </c>
      <c r="N58" s="7">
        <v>118.7</v>
      </c>
      <c r="O58" s="7">
        <v>123.5</v>
      </c>
      <c r="P58" s="7">
        <v>124.1</v>
      </c>
      <c r="Q58" s="7">
        <v>122.5</v>
      </c>
      <c r="R58" s="7">
        <v>121</v>
      </c>
      <c r="S58" s="7">
        <v>116.2</v>
      </c>
      <c r="T58" s="7">
        <v>115.9</v>
      </c>
      <c r="U58" s="7">
        <v>115.8</v>
      </c>
      <c r="V58" s="7">
        <v>117.8</v>
      </c>
      <c r="W58" s="7">
        <v>117.3</v>
      </c>
      <c r="X58" s="7">
        <v>117.3</v>
      </c>
      <c r="Y58" s="7">
        <v>118.1</v>
      </c>
      <c r="Z58" s="7">
        <v>121</v>
      </c>
      <c r="AA58" s="7">
        <v>123.5</v>
      </c>
      <c r="AB58" s="7">
        <v>123.8</v>
      </c>
      <c r="AC58" s="7">
        <v>121.1</v>
      </c>
      <c r="AD58" s="7">
        <v>116.8</v>
      </c>
      <c r="AE58" s="7">
        <v>114.4</v>
      </c>
      <c r="AF58" s="7">
        <v>115</v>
      </c>
      <c r="AG58" s="7">
        <v>121.6</v>
      </c>
      <c r="AH58" s="7">
        <v>121</v>
      </c>
      <c r="AI58" s="7">
        <v>120.1</v>
      </c>
      <c r="AJ58" s="7">
        <v>118.7</v>
      </c>
      <c r="AK58" s="7">
        <v>118.9</v>
      </c>
      <c r="AL58" s="7">
        <v>121.6</v>
      </c>
      <c r="AM58" s="7">
        <v>124.8</v>
      </c>
      <c r="AN58" s="7">
        <v>128.6</v>
      </c>
      <c r="AO58" s="7">
        <v>128.69999999999999</v>
      </c>
      <c r="AP58" s="7">
        <v>124.6</v>
      </c>
      <c r="AQ58" s="7">
        <v>122</v>
      </c>
      <c r="AR58" s="7">
        <v>125.4</v>
      </c>
      <c r="AS58" s="7">
        <v>128.30000000000001</v>
      </c>
      <c r="AT58" s="7">
        <v>132.30000000000001</v>
      </c>
      <c r="AU58" s="7">
        <v>131.6</v>
      </c>
      <c r="AV58" s="7">
        <v>130.5</v>
      </c>
      <c r="AW58" s="7">
        <v>130.19999999999999</v>
      </c>
      <c r="AX58" s="7">
        <v>132</v>
      </c>
      <c r="AY58" s="7">
        <v>132.9</v>
      </c>
      <c r="AZ58" s="7">
        <v>132.19999999999999</v>
      </c>
      <c r="BA58" s="7">
        <v>129.30000000000001</v>
      </c>
      <c r="BB58" s="7">
        <v>128.6</v>
      </c>
      <c r="BC58" s="7">
        <v>126.1</v>
      </c>
      <c r="BD58" s="7">
        <v>126.3</v>
      </c>
      <c r="BE58" s="7">
        <v>128.1</v>
      </c>
      <c r="BF58" s="7">
        <v>129.6</v>
      </c>
      <c r="BG58" s="7">
        <v>129.30000000000001</v>
      </c>
      <c r="BH58" s="7">
        <v>130.19999999999999</v>
      </c>
      <c r="BI58" s="7">
        <v>131.19999999999999</v>
      </c>
      <c r="BJ58" s="7">
        <v>142.9</v>
      </c>
      <c r="BK58" s="7">
        <v>145.19999999999999</v>
      </c>
      <c r="BL58" s="7">
        <v>143.69999999999999</v>
      </c>
      <c r="BM58" s="7">
        <v>140.30000000000001</v>
      </c>
      <c r="BN58" s="7">
        <v>138.30000000000001</v>
      </c>
      <c r="BO58" s="7">
        <v>133.9</v>
      </c>
      <c r="BP58" s="7">
        <v>133.6</v>
      </c>
      <c r="BQ58" s="7">
        <v>135.6</v>
      </c>
      <c r="BR58" s="7">
        <v>139.19999999999999</v>
      </c>
      <c r="BS58" s="7">
        <v>138.1</v>
      </c>
      <c r="BT58" s="7">
        <v>135.1</v>
      </c>
      <c r="BU58" s="7">
        <v>137.30000000000001</v>
      </c>
      <c r="BV58" s="7">
        <v>137.1</v>
      </c>
      <c r="BW58" s="7">
        <v>138.80000000000001</v>
      </c>
      <c r="BX58" s="7">
        <v>140.19999999999999</v>
      </c>
      <c r="BY58" s="7">
        <v>141.5</v>
      </c>
      <c r="BZ58" s="7">
        <v>140.30000000000001</v>
      </c>
      <c r="CA58" s="7">
        <v>136</v>
      </c>
      <c r="CB58" s="7">
        <v>137.80000000000001</v>
      </c>
      <c r="CC58" s="7">
        <v>140</v>
      </c>
      <c r="CD58" s="7">
        <v>138.5</v>
      </c>
      <c r="CE58" s="7">
        <v>139.6</v>
      </c>
      <c r="CF58" s="7">
        <v>142.6</v>
      </c>
      <c r="CG58" s="7">
        <v>145.6</v>
      </c>
      <c r="CH58" s="7">
        <v>151.1</v>
      </c>
      <c r="CI58" s="7">
        <v>154.9</v>
      </c>
      <c r="CJ58" s="7">
        <v>151.80000000000001</v>
      </c>
      <c r="CK58" s="7">
        <v>148.1</v>
      </c>
      <c r="CL58" s="7">
        <v>148.80000000000001</v>
      </c>
      <c r="CM58" s="7">
        <v>149.92499999999998</v>
      </c>
      <c r="CN58" s="7">
        <v>151.4</v>
      </c>
      <c r="CO58" s="7">
        <v>151.4</v>
      </c>
      <c r="CP58" s="7">
        <v>150.80000000000001</v>
      </c>
      <c r="CQ58" s="7">
        <v>152.5</v>
      </c>
      <c r="CR58" s="7">
        <v>161.4</v>
      </c>
      <c r="CS58" s="7">
        <v>173.6</v>
      </c>
      <c r="CT58" s="7">
        <v>175.3</v>
      </c>
      <c r="CU58" s="7">
        <v>175.3</v>
      </c>
      <c r="CV58" s="7">
        <v>168.7</v>
      </c>
      <c r="CW58" s="7">
        <v>163.80000000000001</v>
      </c>
      <c r="CX58" s="7">
        <v>164.6</v>
      </c>
      <c r="CY58" s="7">
        <v>170.3</v>
      </c>
      <c r="CZ58" s="7">
        <v>180.7</v>
      </c>
      <c r="DA58" s="7">
        <v>182.2</v>
      </c>
      <c r="DB58" s="7">
        <v>172.8</v>
      </c>
      <c r="DC58" s="7">
        <v>172.8</v>
      </c>
      <c r="DD58" s="7">
        <v>171.2</v>
      </c>
      <c r="DE58" s="7">
        <v>173</v>
      </c>
      <c r="DF58" s="7">
        <v>177.9</v>
      </c>
      <c r="DG58" s="7">
        <v>178.8</v>
      </c>
      <c r="DH58" s="7">
        <v>175.8</v>
      </c>
      <c r="DI58" s="7">
        <v>167.8</v>
      </c>
      <c r="DJ58" s="7">
        <v>164.5</v>
      </c>
      <c r="DK58" s="7">
        <v>162.4</v>
      </c>
      <c r="DL58" s="7">
        <v>170.8</v>
      </c>
      <c r="DM58" s="7">
        <v>175.2</v>
      </c>
      <c r="DN58" s="7">
        <v>169.2</v>
      </c>
      <c r="DO58" s="7">
        <v>169.7</v>
      </c>
      <c r="DP58" s="7">
        <v>170.9</v>
      </c>
      <c r="DQ58" s="7">
        <v>181.4</v>
      </c>
      <c r="DR58" s="7">
        <v>190.2</v>
      </c>
      <c r="DS58" s="7">
        <v>194.5</v>
      </c>
      <c r="DT58" s="7">
        <v>175.2</v>
      </c>
      <c r="DU58" s="7">
        <v>175.2</v>
      </c>
      <c r="DV58" s="7">
        <v>169.6</v>
      </c>
      <c r="DW58" s="7">
        <v>173.2</v>
      </c>
    </row>
    <row r="59" spans="1:127" x14ac:dyDescent="0.25">
      <c r="A59" s="4" t="s">
        <v>29</v>
      </c>
      <c r="B59" s="5" t="s">
        <v>4</v>
      </c>
      <c r="C59" s="6" t="str">
        <f>VLOOKUP(B59,[1]!categories[#Data],2,0)</f>
        <v>Food</v>
      </c>
      <c r="D59" s="7">
        <v>104.4</v>
      </c>
      <c r="E59" s="7">
        <v>104.9</v>
      </c>
      <c r="F59" s="7">
        <v>105.1</v>
      </c>
      <c r="G59" s="7">
        <v>105.7</v>
      </c>
      <c r="H59" s="7">
        <v>106.8</v>
      </c>
      <c r="I59" s="7">
        <v>107.9</v>
      </c>
      <c r="J59" s="7">
        <v>108.9</v>
      </c>
      <c r="K59" s="7">
        <v>109.6</v>
      </c>
      <c r="L59" s="7">
        <v>110.5</v>
      </c>
      <c r="M59" s="7">
        <v>111.2</v>
      </c>
      <c r="N59" s="7">
        <v>112.5</v>
      </c>
      <c r="O59" s="7">
        <v>113.4</v>
      </c>
      <c r="P59" s="7">
        <v>114.1</v>
      </c>
      <c r="Q59" s="7">
        <v>115.1</v>
      </c>
      <c r="R59" s="7">
        <v>116.1</v>
      </c>
      <c r="S59" s="7">
        <v>117</v>
      </c>
      <c r="T59" s="7">
        <v>118.4</v>
      </c>
      <c r="U59" s="7">
        <v>119.7</v>
      </c>
      <c r="V59" s="7">
        <v>121</v>
      </c>
      <c r="W59" s="7">
        <v>122</v>
      </c>
      <c r="X59" s="7">
        <v>122.7</v>
      </c>
      <c r="Y59" s="7">
        <v>123.2</v>
      </c>
      <c r="Z59" s="7">
        <v>124.2</v>
      </c>
      <c r="AA59" s="7">
        <v>124.5</v>
      </c>
      <c r="AB59" s="7">
        <v>125</v>
      </c>
      <c r="AC59" s="7">
        <v>125.7</v>
      </c>
      <c r="AD59" s="7">
        <v>126</v>
      </c>
      <c r="AE59" s="7">
        <v>126.6</v>
      </c>
      <c r="AF59" s="7">
        <v>127.3</v>
      </c>
      <c r="AG59" s="7">
        <v>128.19999999999999</v>
      </c>
      <c r="AH59" s="7">
        <v>128.30000000000001</v>
      </c>
      <c r="AI59" s="7">
        <v>128.5</v>
      </c>
      <c r="AJ59" s="7">
        <v>128.9</v>
      </c>
      <c r="AK59" s="7">
        <v>129.1</v>
      </c>
      <c r="AL59" s="7">
        <v>129.19999999999999</v>
      </c>
      <c r="AM59" s="7">
        <v>129.4</v>
      </c>
      <c r="AN59" s="7">
        <v>129.9</v>
      </c>
      <c r="AO59" s="7">
        <v>130.30000000000001</v>
      </c>
      <c r="AP59" s="7">
        <v>130.19999999999999</v>
      </c>
      <c r="AQ59" s="7">
        <v>130.9</v>
      </c>
      <c r="AR59" s="7">
        <v>131.69999999999999</v>
      </c>
      <c r="AS59" s="7">
        <v>132.6</v>
      </c>
      <c r="AT59" s="7">
        <v>133.5</v>
      </c>
      <c r="AU59" s="7">
        <v>134.1</v>
      </c>
      <c r="AV59" s="7">
        <v>134.4</v>
      </c>
      <c r="AW59" s="7">
        <v>134.80000000000001</v>
      </c>
      <c r="AX59" s="7">
        <v>135</v>
      </c>
      <c r="AY59" s="7">
        <v>135.1</v>
      </c>
      <c r="AZ59" s="7">
        <v>135.4</v>
      </c>
      <c r="BA59" s="7">
        <v>135.80000000000001</v>
      </c>
      <c r="BB59" s="7">
        <v>136.30000000000001</v>
      </c>
      <c r="BC59" s="7">
        <v>137.19999999999999</v>
      </c>
      <c r="BD59" s="7">
        <v>137.69999999999999</v>
      </c>
      <c r="BE59" s="7">
        <v>138.1</v>
      </c>
      <c r="BF59" s="7">
        <v>138.5</v>
      </c>
      <c r="BG59" s="7">
        <v>139</v>
      </c>
      <c r="BH59" s="7">
        <v>139.6</v>
      </c>
      <c r="BI59" s="7">
        <v>140.6</v>
      </c>
      <c r="BJ59" s="7">
        <v>140.80000000000001</v>
      </c>
      <c r="BK59" s="7">
        <v>141</v>
      </c>
      <c r="BL59" s="7">
        <v>141.1</v>
      </c>
      <c r="BM59" s="7">
        <v>140.9</v>
      </c>
      <c r="BN59" s="7">
        <v>141.19999999999999</v>
      </c>
      <c r="BO59" s="7">
        <v>141.6</v>
      </c>
      <c r="BP59" s="7">
        <v>142.1</v>
      </c>
      <c r="BQ59" s="7">
        <v>142.30000000000001</v>
      </c>
      <c r="BR59" s="7">
        <v>142.5</v>
      </c>
      <c r="BS59" s="7">
        <v>142.6</v>
      </c>
      <c r="BT59" s="7">
        <v>142.9</v>
      </c>
      <c r="BU59" s="7">
        <v>141.9</v>
      </c>
      <c r="BV59" s="7">
        <v>141.80000000000001</v>
      </c>
      <c r="BW59" s="7">
        <v>142.1</v>
      </c>
      <c r="BX59" s="7">
        <v>142.1</v>
      </c>
      <c r="BY59" s="7">
        <v>142.19999999999999</v>
      </c>
      <c r="BZ59" s="7">
        <v>142.30000000000001</v>
      </c>
      <c r="CA59" s="7">
        <v>142.5</v>
      </c>
      <c r="CB59" s="7">
        <v>143.30000000000001</v>
      </c>
      <c r="CC59" s="7">
        <v>144</v>
      </c>
      <c r="CD59" s="7">
        <v>144.69999999999999</v>
      </c>
      <c r="CE59" s="7">
        <v>145.4</v>
      </c>
      <c r="CF59" s="7">
        <v>146.19999999999999</v>
      </c>
      <c r="CG59" s="7">
        <v>146.69999999999999</v>
      </c>
      <c r="CH59" s="7">
        <v>148.30000000000001</v>
      </c>
      <c r="CI59" s="7">
        <v>150.1</v>
      </c>
      <c r="CJ59" s="7">
        <v>150.80000000000001</v>
      </c>
      <c r="CK59" s="7">
        <v>151.5</v>
      </c>
      <c r="CL59" s="7">
        <v>155.6</v>
      </c>
      <c r="CM59" s="7">
        <v>153.42500000000001</v>
      </c>
      <c r="CN59" s="7">
        <v>153.30000000000001</v>
      </c>
      <c r="CO59" s="7">
        <v>153.30000000000001</v>
      </c>
      <c r="CP59" s="7">
        <v>153.30000000000001</v>
      </c>
      <c r="CQ59" s="7">
        <v>153.6</v>
      </c>
      <c r="CR59" s="7">
        <v>153.6</v>
      </c>
      <c r="CS59" s="7">
        <v>153.80000000000001</v>
      </c>
      <c r="CT59" s="7">
        <v>154.1</v>
      </c>
      <c r="CU59" s="7">
        <v>154.1</v>
      </c>
      <c r="CV59" s="7">
        <v>154.69999999999999</v>
      </c>
      <c r="CW59" s="7">
        <v>154.9</v>
      </c>
      <c r="CX59" s="7">
        <v>155.4</v>
      </c>
      <c r="CY59" s="7">
        <v>156.1</v>
      </c>
      <c r="CZ59" s="7">
        <v>156.19999999999999</v>
      </c>
      <c r="DA59" s="7">
        <v>157.5</v>
      </c>
      <c r="DB59" s="7">
        <v>158.4</v>
      </c>
      <c r="DC59" s="7">
        <v>158.4</v>
      </c>
      <c r="DD59" s="7">
        <v>158.69999999999999</v>
      </c>
      <c r="DE59" s="7">
        <v>159.30000000000001</v>
      </c>
      <c r="DF59" s="7">
        <v>159.9</v>
      </c>
      <c r="DG59" s="7">
        <v>160.5</v>
      </c>
      <c r="DH59" s="7">
        <v>160.69999999999999</v>
      </c>
      <c r="DI59" s="7">
        <v>162.19999999999999</v>
      </c>
      <c r="DJ59" s="7">
        <v>163.9</v>
      </c>
      <c r="DK59" s="7">
        <v>164.9</v>
      </c>
      <c r="DL59" s="7">
        <v>165.8</v>
      </c>
      <c r="DM59" s="7">
        <v>166.6</v>
      </c>
      <c r="DN59" s="7">
        <v>168.1</v>
      </c>
      <c r="DO59" s="7">
        <v>169.7</v>
      </c>
      <c r="DP59" s="7">
        <v>170.9</v>
      </c>
      <c r="DQ59" s="7">
        <v>172.3</v>
      </c>
      <c r="DR59" s="7">
        <v>173.6</v>
      </c>
      <c r="DS59" s="7">
        <v>174.6</v>
      </c>
      <c r="DT59" s="7">
        <v>177.3</v>
      </c>
      <c r="DU59" s="7">
        <v>177.3</v>
      </c>
      <c r="DV59" s="7">
        <v>178.4</v>
      </c>
      <c r="DW59" s="7">
        <v>179.5</v>
      </c>
    </row>
    <row r="60" spans="1:127" x14ac:dyDescent="0.25">
      <c r="A60" s="4" t="s">
        <v>29</v>
      </c>
      <c r="B60" s="5" t="s">
        <v>5</v>
      </c>
      <c r="C60" s="6" t="str">
        <f>VLOOKUP(B60,[1]!categories[#Data],2,0)</f>
        <v>Food</v>
      </c>
      <c r="D60" s="7">
        <v>105.1</v>
      </c>
      <c r="E60" s="7">
        <v>105.5</v>
      </c>
      <c r="F60" s="7">
        <v>104.9</v>
      </c>
      <c r="G60" s="7">
        <v>104.4</v>
      </c>
      <c r="H60" s="7">
        <v>103.9</v>
      </c>
      <c r="I60" s="7">
        <v>104.2</v>
      </c>
      <c r="J60" s="7">
        <v>104.3</v>
      </c>
      <c r="K60" s="7">
        <v>104.5</v>
      </c>
      <c r="L60" s="7">
        <v>105.3</v>
      </c>
      <c r="M60" s="7">
        <v>105.7</v>
      </c>
      <c r="N60" s="7">
        <v>106.8</v>
      </c>
      <c r="O60" s="7">
        <v>107.3</v>
      </c>
      <c r="P60" s="7">
        <v>106.8</v>
      </c>
      <c r="Q60" s="7">
        <v>106.6</v>
      </c>
      <c r="R60" s="7">
        <v>106.9</v>
      </c>
      <c r="S60" s="7">
        <v>107.3</v>
      </c>
      <c r="T60" s="7">
        <v>107.7</v>
      </c>
      <c r="U60" s="7">
        <v>107.8</v>
      </c>
      <c r="V60" s="7">
        <v>107.9</v>
      </c>
      <c r="W60" s="7">
        <v>108</v>
      </c>
      <c r="X60" s="7">
        <v>107.9</v>
      </c>
      <c r="Y60" s="7">
        <v>107.9</v>
      </c>
      <c r="Z60" s="7">
        <v>107.8</v>
      </c>
      <c r="AA60" s="7">
        <v>107.6</v>
      </c>
      <c r="AB60" s="7">
        <v>108.5</v>
      </c>
      <c r="AC60" s="7">
        <v>109.1</v>
      </c>
      <c r="AD60" s="7">
        <v>109.2</v>
      </c>
      <c r="AE60" s="7">
        <v>109.2</v>
      </c>
      <c r="AF60" s="7">
        <v>109.8</v>
      </c>
      <c r="AG60" s="7">
        <v>111.1</v>
      </c>
      <c r="AH60" s="7">
        <v>110.9</v>
      </c>
      <c r="AI60" s="7">
        <v>111.4</v>
      </c>
      <c r="AJ60" s="7">
        <v>111.9</v>
      </c>
      <c r="AK60" s="7">
        <v>113.3</v>
      </c>
      <c r="AL60" s="7">
        <v>114.9</v>
      </c>
      <c r="AM60" s="7">
        <v>115.3</v>
      </c>
      <c r="AN60" s="7">
        <v>115.5</v>
      </c>
      <c r="AO60" s="7">
        <v>114.8</v>
      </c>
      <c r="AP60" s="7">
        <v>114.5</v>
      </c>
      <c r="AQ60" s="7">
        <v>114.8</v>
      </c>
      <c r="AR60" s="7">
        <v>115</v>
      </c>
      <c r="AS60" s="7">
        <v>115.5</v>
      </c>
      <c r="AT60" s="7">
        <v>116.4</v>
      </c>
      <c r="AU60" s="7">
        <v>116.9</v>
      </c>
      <c r="AV60" s="7">
        <v>117.2</v>
      </c>
      <c r="AW60" s="7">
        <v>117.8</v>
      </c>
      <c r="AX60" s="7">
        <v>118</v>
      </c>
      <c r="AY60" s="7">
        <v>118.6</v>
      </c>
      <c r="AZ60" s="7">
        <v>119.1</v>
      </c>
      <c r="BA60" s="7">
        <v>119.2</v>
      </c>
      <c r="BB60" s="7">
        <v>118.8</v>
      </c>
      <c r="BC60" s="7">
        <v>118.4</v>
      </c>
      <c r="BD60" s="7">
        <v>118.1</v>
      </c>
      <c r="BE60" s="7">
        <v>118.2</v>
      </c>
      <c r="BF60" s="7">
        <v>118.1</v>
      </c>
      <c r="BG60" s="7">
        <v>118.1</v>
      </c>
      <c r="BH60" s="7">
        <v>118.4</v>
      </c>
      <c r="BI60" s="7">
        <v>119</v>
      </c>
      <c r="BJ60" s="7">
        <v>119.2</v>
      </c>
      <c r="BK60" s="7">
        <v>120.5</v>
      </c>
      <c r="BL60" s="7">
        <v>120.7</v>
      </c>
      <c r="BM60" s="7">
        <v>120.4</v>
      </c>
      <c r="BN60" s="7">
        <v>120.7</v>
      </c>
      <c r="BO60" s="7">
        <v>121</v>
      </c>
      <c r="BP60" s="7">
        <v>121</v>
      </c>
      <c r="BQ60" s="7">
        <v>121.3</v>
      </c>
      <c r="BR60" s="7">
        <v>121.4</v>
      </c>
      <c r="BS60" s="7">
        <v>122.2</v>
      </c>
      <c r="BT60" s="7">
        <v>122.1</v>
      </c>
      <c r="BU60" s="7">
        <v>121.1</v>
      </c>
      <c r="BV60" s="7">
        <v>121.1</v>
      </c>
      <c r="BW60" s="7">
        <v>122</v>
      </c>
      <c r="BX60" s="7">
        <v>121.8</v>
      </c>
      <c r="BY60" s="7">
        <v>122</v>
      </c>
      <c r="BZ60" s="7">
        <v>122</v>
      </c>
      <c r="CA60" s="7">
        <v>122</v>
      </c>
      <c r="CB60" s="7">
        <v>122.2</v>
      </c>
      <c r="CC60" s="7">
        <v>122.5</v>
      </c>
      <c r="CD60" s="7">
        <v>122.9</v>
      </c>
      <c r="CE60" s="7">
        <v>123.5</v>
      </c>
      <c r="CF60" s="7">
        <v>123.9</v>
      </c>
      <c r="CG60" s="7">
        <v>124.3</v>
      </c>
      <c r="CH60" s="7">
        <v>125.7</v>
      </c>
      <c r="CI60" s="7">
        <v>129.9</v>
      </c>
      <c r="CJ60" s="7">
        <v>131.4</v>
      </c>
      <c r="CK60" s="7">
        <v>131.19999999999999</v>
      </c>
      <c r="CL60" s="7">
        <v>135.1</v>
      </c>
      <c r="CM60" s="7">
        <v>134.72499999999999</v>
      </c>
      <c r="CN60" s="7">
        <v>136.30000000000001</v>
      </c>
      <c r="CO60" s="7">
        <v>136.30000000000001</v>
      </c>
      <c r="CP60" s="7">
        <v>137.4</v>
      </c>
      <c r="CQ60" s="7">
        <v>138.19999999999999</v>
      </c>
      <c r="CR60" s="7">
        <v>140.1</v>
      </c>
      <c r="CS60" s="7">
        <v>142.69999999999999</v>
      </c>
      <c r="CT60" s="7">
        <v>146.6</v>
      </c>
      <c r="CU60" s="7">
        <v>150.9</v>
      </c>
      <c r="CV60" s="7">
        <v>158.69999999999999</v>
      </c>
      <c r="CW60" s="7">
        <v>163.9</v>
      </c>
      <c r="CX60" s="7">
        <v>170.1</v>
      </c>
      <c r="CY60" s="7">
        <v>178.7</v>
      </c>
      <c r="CZ60" s="7">
        <v>183.7</v>
      </c>
      <c r="DA60" s="7">
        <v>182.1</v>
      </c>
      <c r="DB60" s="7">
        <v>188</v>
      </c>
      <c r="DC60" s="7">
        <v>188</v>
      </c>
      <c r="DD60" s="7">
        <v>190.6</v>
      </c>
      <c r="DE60" s="7">
        <v>190.1</v>
      </c>
      <c r="DF60" s="7">
        <v>187.6</v>
      </c>
      <c r="DG60" s="7">
        <v>184.7</v>
      </c>
      <c r="DH60" s="7">
        <v>184.9</v>
      </c>
      <c r="DI60" s="7">
        <v>194.6</v>
      </c>
      <c r="DJ60" s="7">
        <v>199.5</v>
      </c>
      <c r="DK60" s="7">
        <v>202.4</v>
      </c>
      <c r="DL60" s="7">
        <v>200.9</v>
      </c>
      <c r="DM60" s="7">
        <v>195.8</v>
      </c>
      <c r="DN60" s="7">
        <v>192.4</v>
      </c>
      <c r="DO60" s="7">
        <v>188.7</v>
      </c>
      <c r="DP60" s="7">
        <v>186.5</v>
      </c>
      <c r="DQ60" s="7">
        <v>188.9</v>
      </c>
      <c r="DR60" s="7">
        <v>188.5</v>
      </c>
      <c r="DS60" s="7">
        <v>187.2</v>
      </c>
      <c r="DT60" s="7">
        <v>179.3</v>
      </c>
      <c r="DU60" s="7">
        <v>179.2</v>
      </c>
      <c r="DV60" s="7">
        <v>174.9</v>
      </c>
      <c r="DW60" s="7">
        <v>170</v>
      </c>
    </row>
    <row r="61" spans="1:127" x14ac:dyDescent="0.25">
      <c r="A61" s="4" t="s">
        <v>29</v>
      </c>
      <c r="B61" s="5" t="s">
        <v>6</v>
      </c>
      <c r="C61" s="6" t="str">
        <f>VLOOKUP(B61,[1]!categories[#Data],2,0)</f>
        <v>Food</v>
      </c>
      <c r="D61" s="7">
        <v>103.2</v>
      </c>
      <c r="E61" s="7">
        <v>103.6</v>
      </c>
      <c r="F61" s="7">
        <v>105.3</v>
      </c>
      <c r="G61" s="7">
        <v>108.9</v>
      </c>
      <c r="H61" s="7">
        <v>109.3</v>
      </c>
      <c r="I61" s="7">
        <v>110.7</v>
      </c>
      <c r="J61" s="7">
        <v>111.7</v>
      </c>
      <c r="K61" s="7">
        <v>109.8</v>
      </c>
      <c r="L61" s="7">
        <v>107.3</v>
      </c>
      <c r="M61" s="7">
        <v>109.9</v>
      </c>
      <c r="N61" s="7">
        <v>113.5</v>
      </c>
      <c r="O61" s="7">
        <v>113.3</v>
      </c>
      <c r="P61" s="7">
        <v>113.9</v>
      </c>
      <c r="Q61" s="7">
        <v>115.4</v>
      </c>
      <c r="R61" s="7">
        <v>118.7</v>
      </c>
      <c r="S61" s="7">
        <v>126.1</v>
      </c>
      <c r="T61" s="7">
        <v>127.7</v>
      </c>
      <c r="U61" s="7">
        <v>128.30000000000001</v>
      </c>
      <c r="V61" s="7">
        <v>131.19999999999999</v>
      </c>
      <c r="W61" s="7">
        <v>131.1</v>
      </c>
      <c r="X61" s="7">
        <v>127.3</v>
      </c>
      <c r="Y61" s="7">
        <v>126.4</v>
      </c>
      <c r="Z61" s="7">
        <v>125.7</v>
      </c>
      <c r="AA61" s="7">
        <v>125.7</v>
      </c>
      <c r="AB61" s="7">
        <v>126.2</v>
      </c>
      <c r="AC61" s="7">
        <v>125.8</v>
      </c>
      <c r="AD61" s="7">
        <v>127.6</v>
      </c>
      <c r="AE61" s="7">
        <v>132.5</v>
      </c>
      <c r="AF61" s="7">
        <v>132.6</v>
      </c>
      <c r="AG61" s="7">
        <v>132.80000000000001</v>
      </c>
      <c r="AH61" s="7">
        <v>133.1</v>
      </c>
      <c r="AI61" s="7">
        <v>132.30000000000001</v>
      </c>
      <c r="AJ61" s="7">
        <v>128.4</v>
      </c>
      <c r="AK61" s="7">
        <v>129</v>
      </c>
      <c r="AL61" s="7">
        <v>128.19999999999999</v>
      </c>
      <c r="AM61" s="7">
        <v>126.6</v>
      </c>
      <c r="AN61" s="7">
        <v>125.7</v>
      </c>
      <c r="AO61" s="7">
        <v>124.9</v>
      </c>
      <c r="AP61" s="7">
        <v>126.2</v>
      </c>
      <c r="AQ61" s="7">
        <v>134.80000000000001</v>
      </c>
      <c r="AR61" s="7">
        <v>136</v>
      </c>
      <c r="AS61" s="7">
        <v>136.5</v>
      </c>
      <c r="AT61" s="7">
        <v>137.80000000000001</v>
      </c>
      <c r="AU61" s="7">
        <v>138.1</v>
      </c>
      <c r="AV61" s="7">
        <v>136.1</v>
      </c>
      <c r="AW61" s="7">
        <v>134.69999999999999</v>
      </c>
      <c r="AX61" s="7">
        <v>134.1</v>
      </c>
      <c r="AY61" s="7">
        <v>132.69999999999999</v>
      </c>
      <c r="AZ61" s="7">
        <v>133</v>
      </c>
      <c r="BA61" s="7">
        <v>135.30000000000001</v>
      </c>
      <c r="BB61" s="7">
        <v>138.30000000000001</v>
      </c>
      <c r="BC61" s="7">
        <v>139.9</v>
      </c>
      <c r="BD61" s="7">
        <v>137.9</v>
      </c>
      <c r="BE61" s="7">
        <v>139.19999999999999</v>
      </c>
      <c r="BF61" s="7">
        <v>141.80000000000001</v>
      </c>
      <c r="BG61" s="7">
        <v>145.5</v>
      </c>
      <c r="BH61" s="7">
        <v>143</v>
      </c>
      <c r="BI61" s="7">
        <v>141.5</v>
      </c>
      <c r="BJ61" s="7">
        <v>142.19999999999999</v>
      </c>
      <c r="BK61" s="7">
        <v>141.5</v>
      </c>
      <c r="BL61" s="7">
        <v>141.30000000000001</v>
      </c>
      <c r="BM61" s="7">
        <v>142.9</v>
      </c>
      <c r="BN61" s="7">
        <v>146.19999999999999</v>
      </c>
      <c r="BO61" s="7">
        <v>153.5</v>
      </c>
      <c r="BP61" s="7">
        <v>154.6</v>
      </c>
      <c r="BQ61" s="7">
        <v>153.19999999999999</v>
      </c>
      <c r="BR61" s="7">
        <v>151.6</v>
      </c>
      <c r="BS61" s="7">
        <v>150.6</v>
      </c>
      <c r="BT61" s="7">
        <v>145.4</v>
      </c>
      <c r="BU61" s="7">
        <v>142.5</v>
      </c>
      <c r="BV61" s="7">
        <v>142.80000000000001</v>
      </c>
      <c r="BW61" s="7">
        <v>139.4</v>
      </c>
      <c r="BX61" s="7">
        <v>135.4</v>
      </c>
      <c r="BY61" s="7">
        <v>136.4</v>
      </c>
      <c r="BZ61" s="7">
        <v>137.6</v>
      </c>
      <c r="CA61" s="7">
        <v>146.5</v>
      </c>
      <c r="CB61" s="7">
        <v>146.80000000000001</v>
      </c>
      <c r="CC61" s="7">
        <v>150.30000000000001</v>
      </c>
      <c r="CD61" s="7">
        <v>149.4</v>
      </c>
      <c r="CE61" s="7">
        <v>146.6</v>
      </c>
      <c r="CF61" s="7">
        <v>148</v>
      </c>
      <c r="CG61" s="7">
        <v>147.4</v>
      </c>
      <c r="CH61" s="7">
        <v>145.69999999999999</v>
      </c>
      <c r="CI61" s="7">
        <v>143.19999999999999</v>
      </c>
      <c r="CJ61" s="7">
        <v>141.80000000000001</v>
      </c>
      <c r="CK61" s="7">
        <v>142.5</v>
      </c>
      <c r="CL61" s="7">
        <v>149.9</v>
      </c>
      <c r="CM61" s="7">
        <v>146.69999999999999</v>
      </c>
      <c r="CN61" s="7">
        <v>147.19999999999999</v>
      </c>
      <c r="CO61" s="7">
        <v>147.19999999999999</v>
      </c>
      <c r="CP61" s="7">
        <v>150.4</v>
      </c>
      <c r="CQ61" s="7">
        <v>150.9</v>
      </c>
      <c r="CR61" s="7">
        <v>151.19999999999999</v>
      </c>
      <c r="CS61" s="7">
        <v>148.4</v>
      </c>
      <c r="CT61" s="7">
        <v>147.69999999999999</v>
      </c>
      <c r="CU61" s="7">
        <v>149.6</v>
      </c>
      <c r="CV61" s="7">
        <v>150.69999999999999</v>
      </c>
      <c r="CW61" s="7">
        <v>153.69999999999999</v>
      </c>
      <c r="CX61" s="7">
        <v>164.4</v>
      </c>
      <c r="CY61" s="7">
        <v>167.1</v>
      </c>
      <c r="CZ61" s="7">
        <v>164.6</v>
      </c>
      <c r="DA61" s="7">
        <v>163.9</v>
      </c>
      <c r="DB61" s="7">
        <v>156.80000000000001</v>
      </c>
      <c r="DC61" s="7">
        <v>156.69999999999999</v>
      </c>
      <c r="DD61" s="7">
        <v>155.69999999999999</v>
      </c>
      <c r="DE61" s="7">
        <v>156.5</v>
      </c>
      <c r="DF61" s="7">
        <v>154.9</v>
      </c>
      <c r="DG61" s="7">
        <v>153.69999999999999</v>
      </c>
      <c r="DH61" s="7">
        <v>153.69999999999999</v>
      </c>
      <c r="DI61" s="7">
        <v>157.6</v>
      </c>
      <c r="DJ61" s="7">
        <v>172.6</v>
      </c>
      <c r="DK61" s="7">
        <v>171</v>
      </c>
      <c r="DL61" s="7">
        <v>169.7</v>
      </c>
      <c r="DM61" s="7">
        <v>174.2</v>
      </c>
      <c r="DN61" s="7">
        <v>172.9</v>
      </c>
      <c r="DO61" s="7">
        <v>165.7</v>
      </c>
      <c r="DP61" s="7">
        <v>163.80000000000001</v>
      </c>
      <c r="DQ61" s="7">
        <v>160.69999999999999</v>
      </c>
      <c r="DR61" s="7">
        <v>158</v>
      </c>
      <c r="DS61" s="7">
        <v>158.30000000000001</v>
      </c>
      <c r="DT61" s="7">
        <v>169.5</v>
      </c>
      <c r="DU61" s="7">
        <v>169.5</v>
      </c>
      <c r="DV61" s="7">
        <v>176.3</v>
      </c>
      <c r="DW61" s="7">
        <v>172.2</v>
      </c>
    </row>
    <row r="62" spans="1:127" x14ac:dyDescent="0.25">
      <c r="A62" s="4" t="s">
        <v>29</v>
      </c>
      <c r="B62" s="5" t="s">
        <v>7</v>
      </c>
      <c r="C62" s="6" t="str">
        <f>VLOOKUP(B62,[1]!categories[#Data],2,0)</f>
        <v>Food</v>
      </c>
      <c r="D62" s="7">
        <v>102.2</v>
      </c>
      <c r="E62" s="7">
        <v>103.2</v>
      </c>
      <c r="F62" s="7">
        <v>102.2</v>
      </c>
      <c r="G62" s="7">
        <v>105.5</v>
      </c>
      <c r="H62" s="7">
        <v>112.9</v>
      </c>
      <c r="I62" s="7">
        <v>126.7</v>
      </c>
      <c r="J62" s="7">
        <v>140</v>
      </c>
      <c r="K62" s="7">
        <v>151.80000000000001</v>
      </c>
      <c r="L62" s="7">
        <v>160.9</v>
      </c>
      <c r="M62" s="7">
        <v>171.2</v>
      </c>
      <c r="N62" s="7">
        <v>183.1</v>
      </c>
      <c r="O62" s="7">
        <v>145.4</v>
      </c>
      <c r="P62" s="7">
        <v>122.2</v>
      </c>
      <c r="Q62" s="7">
        <v>114.5</v>
      </c>
      <c r="R62" s="7">
        <v>116.3</v>
      </c>
      <c r="S62" s="7">
        <v>120.7</v>
      </c>
      <c r="T62" s="7">
        <v>125</v>
      </c>
      <c r="U62" s="7">
        <v>132.1</v>
      </c>
      <c r="V62" s="7">
        <v>157.69999999999999</v>
      </c>
      <c r="W62" s="7">
        <v>168.2</v>
      </c>
      <c r="X62" s="7">
        <v>162.1</v>
      </c>
      <c r="Y62" s="7">
        <v>156.80000000000001</v>
      </c>
      <c r="Z62" s="7">
        <v>152.4</v>
      </c>
      <c r="AA62" s="7">
        <v>140.5</v>
      </c>
      <c r="AB62" s="7">
        <v>133</v>
      </c>
      <c r="AC62" s="7">
        <v>129.4</v>
      </c>
      <c r="AD62" s="7">
        <v>129.19999999999999</v>
      </c>
      <c r="AE62" s="7">
        <v>128.6</v>
      </c>
      <c r="AF62" s="7">
        <v>130.9</v>
      </c>
      <c r="AG62" s="7">
        <v>139.1</v>
      </c>
      <c r="AH62" s="7">
        <v>145.1</v>
      </c>
      <c r="AI62" s="7">
        <v>157.6</v>
      </c>
      <c r="AJ62" s="7">
        <v>162.19999999999999</v>
      </c>
      <c r="AK62" s="7">
        <v>160.4</v>
      </c>
      <c r="AL62" s="7">
        <v>158.4</v>
      </c>
      <c r="AM62" s="7">
        <v>146.69999999999999</v>
      </c>
      <c r="AN62" s="7">
        <v>141.5</v>
      </c>
      <c r="AO62" s="7">
        <v>130.30000000000001</v>
      </c>
      <c r="AP62" s="7">
        <v>129.80000000000001</v>
      </c>
      <c r="AQ62" s="7">
        <v>135</v>
      </c>
      <c r="AR62" s="7">
        <v>145.1</v>
      </c>
      <c r="AS62" s="7">
        <v>159.69999999999999</v>
      </c>
      <c r="AT62" s="7">
        <v>165.4</v>
      </c>
      <c r="AU62" s="7">
        <v>159.1</v>
      </c>
      <c r="AV62" s="7">
        <v>150.69999999999999</v>
      </c>
      <c r="AW62" s="7">
        <v>151.19999999999999</v>
      </c>
      <c r="AX62" s="7">
        <v>141.9</v>
      </c>
      <c r="AY62" s="7">
        <v>125.3</v>
      </c>
      <c r="AZ62" s="7">
        <v>119.4</v>
      </c>
      <c r="BA62" s="7">
        <v>119.5</v>
      </c>
      <c r="BB62" s="7">
        <v>120.5</v>
      </c>
      <c r="BC62" s="7">
        <v>123.4</v>
      </c>
      <c r="BD62" s="7">
        <v>125.6</v>
      </c>
      <c r="BE62" s="7">
        <v>133.30000000000001</v>
      </c>
      <c r="BF62" s="7">
        <v>159.5</v>
      </c>
      <c r="BG62" s="7">
        <v>168.6</v>
      </c>
      <c r="BH62" s="7">
        <v>156.6</v>
      </c>
      <c r="BI62" s="7">
        <v>162.6</v>
      </c>
      <c r="BJ62" s="7">
        <v>173.8</v>
      </c>
      <c r="BK62" s="7">
        <v>161.69999999999999</v>
      </c>
      <c r="BL62" s="7">
        <v>151.6</v>
      </c>
      <c r="BM62" s="7">
        <v>140.5</v>
      </c>
      <c r="BN62" s="7">
        <v>134.6</v>
      </c>
      <c r="BO62" s="7">
        <v>132.6</v>
      </c>
      <c r="BP62" s="7">
        <v>135.6</v>
      </c>
      <c r="BQ62" s="7">
        <v>143.69999999999999</v>
      </c>
      <c r="BR62" s="7">
        <v>155.9</v>
      </c>
      <c r="BS62" s="7">
        <v>156.6</v>
      </c>
      <c r="BT62" s="7">
        <v>150</v>
      </c>
      <c r="BU62" s="7">
        <v>146.69999999999999</v>
      </c>
      <c r="BV62" s="7">
        <v>146.69999999999999</v>
      </c>
      <c r="BW62" s="7">
        <v>135.19999999999999</v>
      </c>
      <c r="BX62" s="7">
        <v>131.30000000000001</v>
      </c>
      <c r="BY62" s="7">
        <v>129.69999999999999</v>
      </c>
      <c r="BZ62" s="7">
        <v>132.6</v>
      </c>
      <c r="CA62" s="7">
        <v>143</v>
      </c>
      <c r="CB62" s="7">
        <v>150.5</v>
      </c>
      <c r="CC62" s="7">
        <v>160.30000000000001</v>
      </c>
      <c r="CD62" s="7">
        <v>167.4</v>
      </c>
      <c r="CE62" s="7">
        <v>173.2</v>
      </c>
      <c r="CF62" s="7">
        <v>188.4</v>
      </c>
      <c r="CG62" s="7">
        <v>199.6</v>
      </c>
      <c r="CH62" s="7">
        <v>217</v>
      </c>
      <c r="CI62" s="7">
        <v>197</v>
      </c>
      <c r="CJ62" s="7">
        <v>170.7</v>
      </c>
      <c r="CK62" s="7">
        <v>157.30000000000001</v>
      </c>
      <c r="CL62" s="7">
        <v>168.6</v>
      </c>
      <c r="CM62" s="7">
        <v>159.72499999999999</v>
      </c>
      <c r="CN62" s="7">
        <v>156.5</v>
      </c>
      <c r="CO62" s="7">
        <v>156.5</v>
      </c>
      <c r="CP62" s="7">
        <v>178.1</v>
      </c>
      <c r="CQ62" s="7">
        <v>186.7</v>
      </c>
      <c r="CR62" s="7">
        <v>209.2</v>
      </c>
      <c r="CS62" s="7">
        <v>230</v>
      </c>
      <c r="CT62" s="7">
        <v>230.5</v>
      </c>
      <c r="CU62" s="7">
        <v>194.2</v>
      </c>
      <c r="CV62" s="7">
        <v>160</v>
      </c>
      <c r="CW62" s="7">
        <v>149.5</v>
      </c>
      <c r="CX62" s="7">
        <v>144.1</v>
      </c>
      <c r="CY62" s="7">
        <v>147.9</v>
      </c>
      <c r="CZ62" s="7">
        <v>155.4</v>
      </c>
      <c r="DA62" s="7">
        <v>164.2</v>
      </c>
      <c r="DB62" s="7">
        <v>162.19999999999999</v>
      </c>
      <c r="DC62" s="7">
        <v>162.30000000000001</v>
      </c>
      <c r="DD62" s="7">
        <v>185.3</v>
      </c>
      <c r="DE62" s="7">
        <v>199.2</v>
      </c>
      <c r="DF62" s="7">
        <v>188.3</v>
      </c>
      <c r="DG62" s="7">
        <v>174.3</v>
      </c>
      <c r="DH62" s="7">
        <v>169.7</v>
      </c>
      <c r="DI62" s="7">
        <v>166.9</v>
      </c>
      <c r="DJ62" s="7">
        <v>166.2</v>
      </c>
      <c r="DK62" s="7">
        <v>174.9</v>
      </c>
      <c r="DL62" s="7">
        <v>182.3</v>
      </c>
      <c r="DM62" s="7">
        <v>182.1</v>
      </c>
      <c r="DN62" s="7">
        <v>186.7</v>
      </c>
      <c r="DO62" s="7">
        <v>191.8</v>
      </c>
      <c r="DP62" s="7">
        <v>199.7</v>
      </c>
      <c r="DQ62" s="7">
        <v>183.1</v>
      </c>
      <c r="DR62" s="7">
        <v>159.9</v>
      </c>
      <c r="DS62" s="7">
        <v>153.9</v>
      </c>
      <c r="DT62" s="7">
        <v>152.69999999999999</v>
      </c>
      <c r="DU62" s="7">
        <v>152.80000000000001</v>
      </c>
      <c r="DV62" s="7">
        <v>155.4</v>
      </c>
      <c r="DW62" s="7">
        <v>161</v>
      </c>
    </row>
    <row r="63" spans="1:127" x14ac:dyDescent="0.25">
      <c r="A63" s="4" t="s">
        <v>29</v>
      </c>
      <c r="B63" s="5" t="s">
        <v>8</v>
      </c>
      <c r="C63" s="6" t="str">
        <f>VLOOKUP(B63,[1]!categories[#Data],2,0)</f>
        <v>Food</v>
      </c>
      <c r="D63" s="7">
        <v>106</v>
      </c>
      <c r="E63" s="7">
        <v>105.3</v>
      </c>
      <c r="F63" s="7">
        <v>105</v>
      </c>
      <c r="G63" s="7">
        <v>105.3</v>
      </c>
      <c r="H63" s="7">
        <v>105.8</v>
      </c>
      <c r="I63" s="7">
        <v>106.3</v>
      </c>
      <c r="J63" s="7">
        <v>106.4</v>
      </c>
      <c r="K63" s="7">
        <v>106.5</v>
      </c>
      <c r="L63" s="7">
        <v>107.1</v>
      </c>
      <c r="M63" s="7">
        <v>107.3</v>
      </c>
      <c r="N63" s="7">
        <v>108.2</v>
      </c>
      <c r="O63" s="7">
        <v>108.7</v>
      </c>
      <c r="P63" s="7">
        <v>108.9</v>
      </c>
      <c r="Q63" s="7">
        <v>109.3</v>
      </c>
      <c r="R63" s="7">
        <v>109.8</v>
      </c>
      <c r="S63" s="7">
        <v>111</v>
      </c>
      <c r="T63" s="7">
        <v>111.9</v>
      </c>
      <c r="U63" s="7">
        <v>112.4</v>
      </c>
      <c r="V63" s="7">
        <v>113.2</v>
      </c>
      <c r="W63" s="7">
        <v>114.5</v>
      </c>
      <c r="X63" s="7">
        <v>115.6</v>
      </c>
      <c r="Y63" s="7">
        <v>116.1</v>
      </c>
      <c r="Z63" s="7">
        <v>117.2</v>
      </c>
      <c r="AA63" s="7">
        <v>117.6</v>
      </c>
      <c r="AB63" s="7">
        <v>119.1</v>
      </c>
      <c r="AC63" s="7">
        <v>120.9</v>
      </c>
      <c r="AD63" s="7">
        <v>122.4</v>
      </c>
      <c r="AE63" s="7">
        <v>124.8</v>
      </c>
      <c r="AF63" s="7">
        <v>130.5</v>
      </c>
      <c r="AG63" s="7">
        <v>137.4</v>
      </c>
      <c r="AH63" s="7">
        <v>139.1</v>
      </c>
      <c r="AI63" s="7">
        <v>144</v>
      </c>
      <c r="AJ63" s="7">
        <v>150</v>
      </c>
      <c r="AK63" s="7">
        <v>165.3</v>
      </c>
      <c r="AL63" s="7">
        <v>171.2</v>
      </c>
      <c r="AM63" s="7">
        <v>171.5</v>
      </c>
      <c r="AN63" s="7">
        <v>170.7</v>
      </c>
      <c r="AO63" s="7">
        <v>167.4</v>
      </c>
      <c r="AP63" s="7">
        <v>164.3</v>
      </c>
      <c r="AQ63" s="7">
        <v>167.5</v>
      </c>
      <c r="AR63" s="7">
        <v>171.7</v>
      </c>
      <c r="AS63" s="7">
        <v>174.3</v>
      </c>
      <c r="AT63" s="7">
        <v>177.4</v>
      </c>
      <c r="AU63" s="7">
        <v>175.6</v>
      </c>
      <c r="AV63" s="7">
        <v>171.5</v>
      </c>
      <c r="AW63" s="7">
        <v>172.1</v>
      </c>
      <c r="AX63" s="7">
        <v>171.7</v>
      </c>
      <c r="AY63" s="7">
        <v>168.7</v>
      </c>
      <c r="AZ63" s="7">
        <v>159.5</v>
      </c>
      <c r="BA63" s="7">
        <v>152.19999999999999</v>
      </c>
      <c r="BB63" s="7">
        <v>143.9</v>
      </c>
      <c r="BC63" s="7">
        <v>140.9</v>
      </c>
      <c r="BD63" s="7">
        <v>138.30000000000001</v>
      </c>
      <c r="BE63" s="7">
        <v>136.19999999999999</v>
      </c>
      <c r="BF63" s="7">
        <v>133.6</v>
      </c>
      <c r="BG63" s="7">
        <v>132.69999999999999</v>
      </c>
      <c r="BH63" s="7">
        <v>132.9</v>
      </c>
      <c r="BI63" s="7">
        <v>132.30000000000001</v>
      </c>
      <c r="BJ63" s="7">
        <v>131.19999999999999</v>
      </c>
      <c r="BK63" s="7">
        <v>129.1</v>
      </c>
      <c r="BL63" s="7">
        <v>127.3</v>
      </c>
      <c r="BM63" s="7">
        <v>125.8</v>
      </c>
      <c r="BN63" s="7">
        <v>124.6</v>
      </c>
      <c r="BO63" s="7">
        <v>123.5</v>
      </c>
      <c r="BP63" s="7">
        <v>122.3</v>
      </c>
      <c r="BQ63" s="7">
        <v>121.4</v>
      </c>
      <c r="BR63" s="7">
        <v>121.7</v>
      </c>
      <c r="BS63" s="7">
        <v>122.4</v>
      </c>
      <c r="BT63" s="7">
        <v>121.4</v>
      </c>
      <c r="BU63" s="7">
        <v>119.1</v>
      </c>
      <c r="BV63" s="7">
        <v>119.1</v>
      </c>
      <c r="BW63" s="7">
        <v>119.8</v>
      </c>
      <c r="BX63" s="7">
        <v>120.3</v>
      </c>
      <c r="BY63" s="7">
        <v>121</v>
      </c>
      <c r="BZ63" s="7">
        <v>121.8</v>
      </c>
      <c r="CA63" s="7">
        <v>124.9</v>
      </c>
      <c r="CB63" s="7">
        <v>128.30000000000001</v>
      </c>
      <c r="CC63" s="7">
        <v>130</v>
      </c>
      <c r="CD63" s="7">
        <v>130.9</v>
      </c>
      <c r="CE63" s="7">
        <v>131.6</v>
      </c>
      <c r="CF63" s="7">
        <v>132.5</v>
      </c>
      <c r="CG63" s="7">
        <v>135.69999999999999</v>
      </c>
      <c r="CH63" s="7">
        <v>138.30000000000001</v>
      </c>
      <c r="CI63" s="7">
        <v>140.4</v>
      </c>
      <c r="CJ63" s="7">
        <v>141.1</v>
      </c>
      <c r="CK63" s="7">
        <v>141.1</v>
      </c>
      <c r="CL63" s="7">
        <v>150.4</v>
      </c>
      <c r="CM63" s="7">
        <v>148.32499999999999</v>
      </c>
      <c r="CN63" s="7">
        <v>150.9</v>
      </c>
      <c r="CO63" s="7">
        <v>150.9</v>
      </c>
      <c r="CP63" s="7">
        <v>150.4</v>
      </c>
      <c r="CQ63" s="7">
        <v>149.80000000000001</v>
      </c>
      <c r="CR63" s="7">
        <v>150.9</v>
      </c>
      <c r="CS63" s="7">
        <v>156.80000000000001</v>
      </c>
      <c r="CT63" s="7">
        <v>160.19999999999999</v>
      </c>
      <c r="CU63" s="7">
        <v>160.4</v>
      </c>
      <c r="CV63" s="7">
        <v>158.80000000000001</v>
      </c>
      <c r="CW63" s="7">
        <v>159.80000000000001</v>
      </c>
      <c r="CX63" s="7">
        <v>161.69999999999999</v>
      </c>
      <c r="CY63" s="7">
        <v>165.4</v>
      </c>
      <c r="CZ63" s="7">
        <v>166</v>
      </c>
      <c r="DA63" s="7">
        <v>164</v>
      </c>
      <c r="DB63" s="7">
        <v>164.1</v>
      </c>
      <c r="DC63" s="7">
        <v>164.1</v>
      </c>
      <c r="DD63" s="7">
        <v>165.2</v>
      </c>
      <c r="DE63" s="7">
        <v>165.3</v>
      </c>
      <c r="DF63" s="7">
        <v>164.4</v>
      </c>
      <c r="DG63" s="7">
        <v>163.9</v>
      </c>
      <c r="DH63" s="7">
        <v>163.69999999999999</v>
      </c>
      <c r="DI63" s="7">
        <v>163.9</v>
      </c>
      <c r="DJ63" s="7">
        <v>164.7</v>
      </c>
      <c r="DK63" s="7">
        <v>164.7</v>
      </c>
      <c r="DL63" s="7">
        <v>164.3</v>
      </c>
      <c r="DM63" s="7">
        <v>164.3</v>
      </c>
      <c r="DN63" s="7">
        <v>167.2</v>
      </c>
      <c r="DO63" s="7">
        <v>169.1</v>
      </c>
      <c r="DP63" s="7">
        <v>169.8</v>
      </c>
      <c r="DQ63" s="7">
        <v>170.5</v>
      </c>
      <c r="DR63" s="7">
        <v>170.8</v>
      </c>
      <c r="DS63" s="7">
        <v>170.9</v>
      </c>
      <c r="DT63" s="7">
        <v>171</v>
      </c>
      <c r="DU63" s="7">
        <v>171.1</v>
      </c>
      <c r="DV63" s="7">
        <v>173.4</v>
      </c>
      <c r="DW63" s="7">
        <v>175.6</v>
      </c>
    </row>
    <row r="64" spans="1:127" x14ac:dyDescent="0.25">
      <c r="A64" s="4" t="s">
        <v>29</v>
      </c>
      <c r="B64" s="5" t="s">
        <v>9</v>
      </c>
      <c r="C64" s="6" t="str">
        <f>VLOOKUP(B64,[1]!categories[#Data],2,0)</f>
        <v>Food</v>
      </c>
      <c r="D64" s="7">
        <v>106.2</v>
      </c>
      <c r="E64" s="7">
        <v>105.1</v>
      </c>
      <c r="F64" s="7">
        <v>104.2</v>
      </c>
      <c r="G64" s="7">
        <v>103.5</v>
      </c>
      <c r="H64" s="7">
        <v>103.1</v>
      </c>
      <c r="I64" s="7">
        <v>103.2</v>
      </c>
      <c r="J64" s="7">
        <v>103.3</v>
      </c>
      <c r="K64" s="7">
        <v>103.1</v>
      </c>
      <c r="L64" s="7">
        <v>103.1</v>
      </c>
      <c r="M64" s="7">
        <v>102.7</v>
      </c>
      <c r="N64" s="7">
        <v>102.2</v>
      </c>
      <c r="O64" s="7">
        <v>101.5</v>
      </c>
      <c r="P64" s="7">
        <v>100.2</v>
      </c>
      <c r="Q64" s="7">
        <v>99.2</v>
      </c>
      <c r="R64" s="7">
        <v>99.6</v>
      </c>
      <c r="S64" s="7">
        <v>101.8</v>
      </c>
      <c r="T64" s="7">
        <v>102.8</v>
      </c>
      <c r="U64" s="7">
        <v>102.9</v>
      </c>
      <c r="V64" s="7">
        <v>104.1</v>
      </c>
      <c r="W64" s="7">
        <v>104.3</v>
      </c>
      <c r="X64" s="7">
        <v>103.8</v>
      </c>
      <c r="Y64" s="7">
        <v>103.1</v>
      </c>
      <c r="Z64" s="7">
        <v>102.1</v>
      </c>
      <c r="AA64" s="7">
        <v>100.6</v>
      </c>
      <c r="AB64" s="7">
        <v>99</v>
      </c>
      <c r="AC64" s="7">
        <v>98.3</v>
      </c>
      <c r="AD64" s="7">
        <v>97</v>
      </c>
      <c r="AE64" s="7">
        <v>95.7</v>
      </c>
      <c r="AF64" s="7">
        <v>95.3</v>
      </c>
      <c r="AG64" s="7">
        <v>94.1</v>
      </c>
      <c r="AH64" s="7">
        <v>91.3</v>
      </c>
      <c r="AI64" s="7">
        <v>90.5</v>
      </c>
      <c r="AJ64" s="7">
        <v>90.4</v>
      </c>
      <c r="AK64" s="7">
        <v>92.3</v>
      </c>
      <c r="AL64" s="7">
        <v>93.3</v>
      </c>
      <c r="AM64" s="7">
        <v>94.5</v>
      </c>
      <c r="AN64" s="7">
        <v>97.4</v>
      </c>
      <c r="AO64" s="7">
        <v>98.8</v>
      </c>
      <c r="AP64" s="7">
        <v>100.9</v>
      </c>
      <c r="AQ64" s="7">
        <v>106.4</v>
      </c>
      <c r="AR64" s="7">
        <v>108.7</v>
      </c>
      <c r="AS64" s="7">
        <v>109.9</v>
      </c>
      <c r="AT64" s="7">
        <v>111.3</v>
      </c>
      <c r="AU64" s="7">
        <v>112.9</v>
      </c>
      <c r="AV64" s="7">
        <v>113.8</v>
      </c>
      <c r="AW64" s="7">
        <v>114.1</v>
      </c>
      <c r="AX64" s="7">
        <v>114.1</v>
      </c>
      <c r="AY64" s="7">
        <v>114.4</v>
      </c>
      <c r="AZ64" s="7">
        <v>115.6</v>
      </c>
      <c r="BA64" s="7">
        <v>117.3</v>
      </c>
      <c r="BB64" s="7">
        <v>118</v>
      </c>
      <c r="BC64" s="7">
        <v>118.5</v>
      </c>
      <c r="BD64" s="7">
        <v>119.4</v>
      </c>
      <c r="BE64" s="7">
        <v>119.6</v>
      </c>
      <c r="BF64" s="7">
        <v>120.5</v>
      </c>
      <c r="BG64" s="7">
        <v>121.2</v>
      </c>
      <c r="BH64" s="7">
        <v>121.5</v>
      </c>
      <c r="BI64" s="7">
        <v>121.8</v>
      </c>
      <c r="BJ64" s="7">
        <v>123</v>
      </c>
      <c r="BK64" s="7">
        <v>121.5</v>
      </c>
      <c r="BL64" s="7">
        <v>118.8</v>
      </c>
      <c r="BM64" s="7">
        <v>117.1</v>
      </c>
      <c r="BN64" s="7">
        <v>116.1</v>
      </c>
      <c r="BO64" s="7">
        <v>113.7</v>
      </c>
      <c r="BP64" s="7">
        <v>109.6</v>
      </c>
      <c r="BQ64" s="7">
        <v>111.1</v>
      </c>
      <c r="BR64" s="7">
        <v>113.5</v>
      </c>
      <c r="BS64" s="7">
        <v>114.7</v>
      </c>
      <c r="BT64" s="7">
        <v>113.7</v>
      </c>
      <c r="BU64" s="7">
        <v>111.9</v>
      </c>
      <c r="BV64" s="7">
        <v>111.9</v>
      </c>
      <c r="BW64" s="7">
        <v>110.3</v>
      </c>
      <c r="BX64" s="7">
        <v>109.1</v>
      </c>
      <c r="BY64" s="7">
        <v>109</v>
      </c>
      <c r="BZ64" s="7">
        <v>109</v>
      </c>
      <c r="CA64" s="7">
        <v>109.9</v>
      </c>
      <c r="CB64" s="7">
        <v>111</v>
      </c>
      <c r="CC64" s="7">
        <v>111.1</v>
      </c>
      <c r="CD64" s="7">
        <v>112</v>
      </c>
      <c r="CE64" s="7">
        <v>113.2</v>
      </c>
      <c r="CF64" s="7">
        <v>114</v>
      </c>
      <c r="CG64" s="7">
        <v>114.2</v>
      </c>
      <c r="CH64" s="7">
        <v>114</v>
      </c>
      <c r="CI64" s="7">
        <v>114.1</v>
      </c>
      <c r="CJ64" s="7">
        <v>113.6</v>
      </c>
      <c r="CK64" s="7">
        <v>113.2</v>
      </c>
      <c r="CL64" s="7">
        <v>120.3</v>
      </c>
      <c r="CM64" s="7">
        <v>115.47499999999999</v>
      </c>
      <c r="CN64" s="7">
        <v>114.2</v>
      </c>
      <c r="CO64" s="7">
        <v>114.2</v>
      </c>
      <c r="CP64" s="7">
        <v>115.1</v>
      </c>
      <c r="CQ64" s="7">
        <v>116.4</v>
      </c>
      <c r="CR64" s="7">
        <v>116.2</v>
      </c>
      <c r="CS64" s="7">
        <v>115.7</v>
      </c>
      <c r="CT64" s="7">
        <v>115.3</v>
      </c>
      <c r="CU64" s="7">
        <v>114.6</v>
      </c>
      <c r="CV64" s="7">
        <v>112.8</v>
      </c>
      <c r="CW64" s="7">
        <v>112.6</v>
      </c>
      <c r="CX64" s="7">
        <v>113.1</v>
      </c>
      <c r="CY64" s="7">
        <v>114.8</v>
      </c>
      <c r="CZ64" s="7">
        <v>115.1</v>
      </c>
      <c r="DA64" s="7">
        <v>114.5</v>
      </c>
      <c r="DB64" s="7">
        <v>119.7</v>
      </c>
      <c r="DC64" s="7">
        <v>119.7</v>
      </c>
      <c r="DD64" s="7">
        <v>121.9</v>
      </c>
      <c r="DE64" s="7">
        <v>122.4</v>
      </c>
      <c r="DF64" s="7">
        <v>121</v>
      </c>
      <c r="DG64" s="7">
        <v>120</v>
      </c>
      <c r="DH64" s="7">
        <v>118.9</v>
      </c>
      <c r="DI64" s="7">
        <v>118.8</v>
      </c>
      <c r="DJ64" s="7">
        <v>119</v>
      </c>
      <c r="DK64" s="7">
        <v>119.7</v>
      </c>
      <c r="DL64" s="7">
        <v>119.9</v>
      </c>
      <c r="DM64" s="7">
        <v>120</v>
      </c>
      <c r="DN64" s="7">
        <v>120.9</v>
      </c>
      <c r="DO64" s="7">
        <v>121.6</v>
      </c>
      <c r="DP64" s="7">
        <v>121.9</v>
      </c>
      <c r="DQ64" s="7">
        <v>122.1</v>
      </c>
      <c r="DR64" s="7">
        <v>121.8</v>
      </c>
      <c r="DS64" s="7">
        <v>121.1</v>
      </c>
      <c r="DT64" s="7">
        <v>120</v>
      </c>
      <c r="DU64" s="7">
        <v>120</v>
      </c>
      <c r="DV64" s="7">
        <v>121.3</v>
      </c>
      <c r="DW64" s="7">
        <v>122.7</v>
      </c>
    </row>
    <row r="65" spans="1:127" x14ac:dyDescent="0.25">
      <c r="A65" s="4" t="s">
        <v>29</v>
      </c>
      <c r="B65" s="5" t="s">
        <v>10</v>
      </c>
      <c r="C65" s="6" t="str">
        <f>VLOOKUP(B65,[1]!categories[#Data],2,0)</f>
        <v>Food</v>
      </c>
      <c r="D65" s="7">
        <v>102.7</v>
      </c>
      <c r="E65" s="7">
        <v>102.8</v>
      </c>
      <c r="F65" s="7">
        <v>103</v>
      </c>
      <c r="G65" s="7">
        <v>103.3</v>
      </c>
      <c r="H65" s="7">
        <v>104.3</v>
      </c>
      <c r="I65" s="7">
        <v>105.7</v>
      </c>
      <c r="J65" s="7">
        <v>106.8</v>
      </c>
      <c r="K65" s="7">
        <v>107.4</v>
      </c>
      <c r="L65" s="7">
        <v>108.3</v>
      </c>
      <c r="M65" s="7">
        <v>108.7</v>
      </c>
      <c r="N65" s="7">
        <v>109.4</v>
      </c>
      <c r="O65" s="7">
        <v>110.5</v>
      </c>
      <c r="P65" s="7">
        <v>111</v>
      </c>
      <c r="Q65" s="7">
        <v>111.4</v>
      </c>
      <c r="R65" s="7">
        <v>111.8</v>
      </c>
      <c r="S65" s="7">
        <v>112.6</v>
      </c>
      <c r="T65" s="7">
        <v>113.4</v>
      </c>
      <c r="U65" s="7">
        <v>114.3</v>
      </c>
      <c r="V65" s="7">
        <v>115.5</v>
      </c>
      <c r="W65" s="7">
        <v>117.1</v>
      </c>
      <c r="X65" s="7">
        <v>117.6</v>
      </c>
      <c r="Y65" s="7">
        <v>118.1</v>
      </c>
      <c r="Z65" s="7">
        <v>118.7</v>
      </c>
      <c r="AA65" s="7">
        <v>119.1</v>
      </c>
      <c r="AB65" s="7">
        <v>120.3</v>
      </c>
      <c r="AC65" s="7">
        <v>121.6</v>
      </c>
      <c r="AD65" s="7">
        <v>122.1</v>
      </c>
      <c r="AE65" s="7">
        <v>122.4</v>
      </c>
      <c r="AF65" s="7">
        <v>123.4</v>
      </c>
      <c r="AG65" s="7">
        <v>125.5</v>
      </c>
      <c r="AH65" s="7">
        <v>126.1</v>
      </c>
      <c r="AI65" s="7">
        <v>126.8</v>
      </c>
      <c r="AJ65" s="7">
        <v>128.4</v>
      </c>
      <c r="AK65" s="7">
        <v>129.69999999999999</v>
      </c>
      <c r="AL65" s="7">
        <v>131.19999999999999</v>
      </c>
      <c r="AM65" s="7">
        <v>132.1</v>
      </c>
      <c r="AN65" s="7">
        <v>132.9</v>
      </c>
      <c r="AO65" s="7">
        <v>133.6</v>
      </c>
      <c r="AP65" s="7">
        <v>133.9</v>
      </c>
      <c r="AQ65" s="7">
        <v>134.4</v>
      </c>
      <c r="AR65" s="7">
        <v>135.30000000000001</v>
      </c>
      <c r="AS65" s="7">
        <v>136.30000000000001</v>
      </c>
      <c r="AT65" s="7">
        <v>137.5</v>
      </c>
      <c r="AU65" s="7">
        <v>138.1</v>
      </c>
      <c r="AV65" s="7">
        <v>138.80000000000001</v>
      </c>
      <c r="AW65" s="7">
        <v>139.30000000000001</v>
      </c>
      <c r="AX65" s="7">
        <v>139.69999999999999</v>
      </c>
      <c r="AY65" s="7">
        <v>140.19999999999999</v>
      </c>
      <c r="AZ65" s="7">
        <v>139.6</v>
      </c>
      <c r="BA65" s="7">
        <v>138.69999999999999</v>
      </c>
      <c r="BB65" s="7">
        <v>137.9</v>
      </c>
      <c r="BC65" s="7">
        <v>136.5</v>
      </c>
      <c r="BD65" s="7">
        <v>136</v>
      </c>
      <c r="BE65" s="7">
        <v>135.30000000000001</v>
      </c>
      <c r="BF65" s="7">
        <v>135.19999999999999</v>
      </c>
      <c r="BG65" s="7">
        <v>135.6</v>
      </c>
      <c r="BH65" s="7">
        <v>135.6</v>
      </c>
      <c r="BI65" s="7">
        <v>136.30000000000001</v>
      </c>
      <c r="BJ65" s="7">
        <v>136.80000000000001</v>
      </c>
      <c r="BK65" s="7">
        <v>137.1</v>
      </c>
      <c r="BL65" s="7">
        <v>137.5</v>
      </c>
      <c r="BM65" s="7">
        <v>137.30000000000001</v>
      </c>
      <c r="BN65" s="7">
        <v>137.80000000000001</v>
      </c>
      <c r="BO65" s="7">
        <v>138.19999999999999</v>
      </c>
      <c r="BP65" s="7">
        <v>138.1</v>
      </c>
      <c r="BQ65" s="7">
        <v>138.4</v>
      </c>
      <c r="BR65" s="7">
        <v>138.9</v>
      </c>
      <c r="BS65" s="7">
        <v>139.4</v>
      </c>
      <c r="BT65" s="7">
        <v>139.5</v>
      </c>
      <c r="BU65" s="7">
        <v>141</v>
      </c>
      <c r="BV65" s="7">
        <v>140.9</v>
      </c>
      <c r="BW65" s="7">
        <v>140.6</v>
      </c>
      <c r="BX65" s="7">
        <v>139.4</v>
      </c>
      <c r="BY65" s="7">
        <v>139.69999999999999</v>
      </c>
      <c r="BZ65" s="7">
        <v>139.5</v>
      </c>
      <c r="CA65" s="7">
        <v>139.9</v>
      </c>
      <c r="CB65" s="7">
        <v>140.6</v>
      </c>
      <c r="CC65" s="7">
        <v>141.69999999999999</v>
      </c>
      <c r="CD65" s="7">
        <v>142.6</v>
      </c>
      <c r="CE65" s="7">
        <v>144.1</v>
      </c>
      <c r="CF65" s="7">
        <v>145.4</v>
      </c>
      <c r="CG65" s="7">
        <v>147</v>
      </c>
      <c r="CH65" s="7">
        <v>148.69999999999999</v>
      </c>
      <c r="CI65" s="7">
        <v>150.9</v>
      </c>
      <c r="CJ65" s="7">
        <v>152</v>
      </c>
      <c r="CK65" s="7">
        <v>153.19999999999999</v>
      </c>
      <c r="CL65" s="7">
        <v>157.1</v>
      </c>
      <c r="CM65" s="7">
        <v>157.32499999999999</v>
      </c>
      <c r="CN65" s="7">
        <v>159.5</v>
      </c>
      <c r="CO65" s="7">
        <v>159.5</v>
      </c>
      <c r="CP65" s="7">
        <v>160</v>
      </c>
      <c r="CQ65" s="7">
        <v>160.30000000000001</v>
      </c>
      <c r="CR65" s="7">
        <v>161</v>
      </c>
      <c r="CS65" s="7">
        <v>161.80000000000001</v>
      </c>
      <c r="CT65" s="7">
        <v>163</v>
      </c>
      <c r="CU65" s="7">
        <v>164</v>
      </c>
      <c r="CV65" s="7">
        <v>164.2</v>
      </c>
      <c r="CW65" s="7">
        <v>163.5</v>
      </c>
      <c r="CX65" s="7">
        <v>163.9</v>
      </c>
      <c r="CY65" s="7">
        <v>168.2</v>
      </c>
      <c r="CZ65" s="7">
        <v>168.5</v>
      </c>
      <c r="DA65" s="7">
        <v>168.3</v>
      </c>
      <c r="DB65" s="7">
        <v>168.8</v>
      </c>
      <c r="DC65" s="7">
        <v>168.8</v>
      </c>
      <c r="DD65" s="7">
        <v>169.3</v>
      </c>
      <c r="DE65" s="7">
        <v>169.6</v>
      </c>
      <c r="DF65" s="7">
        <v>170.5</v>
      </c>
      <c r="DG65" s="7">
        <v>172.1</v>
      </c>
      <c r="DH65" s="7">
        <v>174.3</v>
      </c>
      <c r="DI65" s="7">
        <v>177.4</v>
      </c>
      <c r="DJ65" s="7">
        <v>181.3</v>
      </c>
      <c r="DK65" s="7">
        <v>184.9</v>
      </c>
      <c r="DL65" s="7">
        <v>187.1</v>
      </c>
      <c r="DM65" s="7">
        <v>190</v>
      </c>
      <c r="DN65" s="7">
        <v>193.6</v>
      </c>
      <c r="DO65" s="7">
        <v>197.3</v>
      </c>
      <c r="DP65" s="7">
        <v>199.9</v>
      </c>
      <c r="DQ65" s="7">
        <v>202.8</v>
      </c>
      <c r="DR65" s="7">
        <v>205.2</v>
      </c>
      <c r="DS65" s="7">
        <v>208.4</v>
      </c>
      <c r="DT65" s="7">
        <v>209.7</v>
      </c>
      <c r="DU65" s="7">
        <v>209.7</v>
      </c>
      <c r="DV65" s="7">
        <v>212.9</v>
      </c>
      <c r="DW65" s="7">
        <v>218</v>
      </c>
    </row>
    <row r="66" spans="1:127" x14ac:dyDescent="0.25">
      <c r="A66" s="4" t="s">
        <v>29</v>
      </c>
      <c r="B66" s="5" t="s">
        <v>11</v>
      </c>
      <c r="C66" s="6" t="str">
        <f>VLOOKUP(B66,[1]!categories[#Data],2,0)</f>
        <v>Non-alcoholic beverages</v>
      </c>
      <c r="D66" s="7">
        <v>104.9</v>
      </c>
      <c r="E66" s="7">
        <v>105.5</v>
      </c>
      <c r="F66" s="7">
        <v>106.2</v>
      </c>
      <c r="G66" s="7">
        <v>107.2</v>
      </c>
      <c r="H66" s="7">
        <v>108.1</v>
      </c>
      <c r="I66" s="7">
        <v>109</v>
      </c>
      <c r="J66" s="7">
        <v>109.6</v>
      </c>
      <c r="K66" s="7">
        <v>110.2</v>
      </c>
      <c r="L66" s="7">
        <v>110.7</v>
      </c>
      <c r="M66" s="7">
        <v>111.2</v>
      </c>
      <c r="N66" s="7">
        <v>111.8</v>
      </c>
      <c r="O66" s="7">
        <v>112.1</v>
      </c>
      <c r="P66" s="7">
        <v>112.3</v>
      </c>
      <c r="Q66" s="7">
        <v>112.6</v>
      </c>
      <c r="R66" s="7">
        <v>112.7</v>
      </c>
      <c r="S66" s="7">
        <v>113.2</v>
      </c>
      <c r="T66" s="7">
        <v>113.7</v>
      </c>
      <c r="U66" s="7">
        <v>114.2</v>
      </c>
      <c r="V66" s="7">
        <v>114.8</v>
      </c>
      <c r="W66" s="7">
        <v>115.2</v>
      </c>
      <c r="X66" s="7">
        <v>115.8</v>
      </c>
      <c r="Y66" s="7">
        <v>116.1</v>
      </c>
      <c r="Z66" s="7">
        <v>116.4</v>
      </c>
      <c r="AA66" s="7">
        <v>116.8</v>
      </c>
      <c r="AB66" s="7">
        <v>117.3</v>
      </c>
      <c r="AC66" s="7">
        <v>118</v>
      </c>
      <c r="AD66" s="7">
        <v>118.1</v>
      </c>
      <c r="AE66" s="7">
        <v>118.5</v>
      </c>
      <c r="AF66" s="7">
        <v>119.2</v>
      </c>
      <c r="AG66" s="7">
        <v>119.8</v>
      </c>
      <c r="AH66" s="7">
        <v>119.9</v>
      </c>
      <c r="AI66" s="7">
        <v>120.4</v>
      </c>
      <c r="AJ66" s="7">
        <v>120.7</v>
      </c>
      <c r="AK66" s="7">
        <v>121.1</v>
      </c>
      <c r="AL66" s="7">
        <v>121.7</v>
      </c>
      <c r="AM66" s="7">
        <v>122</v>
      </c>
      <c r="AN66" s="7">
        <v>122.7</v>
      </c>
      <c r="AO66" s="7">
        <v>123</v>
      </c>
      <c r="AP66" s="7">
        <v>123.1</v>
      </c>
      <c r="AQ66" s="7">
        <v>123.6</v>
      </c>
      <c r="AR66" s="7">
        <v>124.2</v>
      </c>
      <c r="AS66" s="7">
        <v>124.4</v>
      </c>
      <c r="AT66" s="7">
        <v>125</v>
      </c>
      <c r="AU66" s="7">
        <v>125.5</v>
      </c>
      <c r="AV66" s="7">
        <v>126</v>
      </c>
      <c r="AW66" s="7">
        <v>126.1</v>
      </c>
      <c r="AX66" s="7">
        <v>126.2</v>
      </c>
      <c r="AY66" s="7">
        <v>126.6</v>
      </c>
      <c r="AZ66" s="7">
        <v>126.6</v>
      </c>
      <c r="BA66" s="7">
        <v>126.9</v>
      </c>
      <c r="BB66" s="7">
        <v>127.2</v>
      </c>
      <c r="BC66" s="7">
        <v>127.4</v>
      </c>
      <c r="BD66" s="7">
        <v>127.6</v>
      </c>
      <c r="BE66" s="7">
        <v>127.8</v>
      </c>
      <c r="BF66" s="7">
        <v>128.5</v>
      </c>
      <c r="BG66" s="7">
        <v>128.69999999999999</v>
      </c>
      <c r="BH66" s="7">
        <v>128.80000000000001</v>
      </c>
      <c r="BI66" s="7">
        <v>128.69999999999999</v>
      </c>
      <c r="BJ66" s="7">
        <v>129.19999999999999</v>
      </c>
      <c r="BK66" s="7">
        <v>128.80000000000001</v>
      </c>
      <c r="BL66" s="7">
        <v>129</v>
      </c>
      <c r="BM66" s="7">
        <v>128.6</v>
      </c>
      <c r="BN66" s="7">
        <v>129.1</v>
      </c>
      <c r="BO66" s="7">
        <v>129.6</v>
      </c>
      <c r="BP66" s="7">
        <v>129.9</v>
      </c>
      <c r="BQ66" s="7">
        <v>130.30000000000001</v>
      </c>
      <c r="BR66" s="7">
        <v>130.30000000000001</v>
      </c>
      <c r="BS66" s="7">
        <v>131.1</v>
      </c>
      <c r="BT66" s="7">
        <v>130.80000000000001</v>
      </c>
      <c r="BU66" s="7">
        <v>133.6</v>
      </c>
      <c r="BV66" s="7">
        <v>133.5</v>
      </c>
      <c r="BW66" s="7">
        <v>133.80000000000001</v>
      </c>
      <c r="BX66" s="7">
        <v>133.30000000000001</v>
      </c>
      <c r="BY66" s="7">
        <v>133.6</v>
      </c>
      <c r="BZ66" s="7">
        <v>133.69999999999999</v>
      </c>
      <c r="CA66" s="7">
        <v>134</v>
      </c>
      <c r="CB66" s="7">
        <v>134.19999999999999</v>
      </c>
      <c r="CC66" s="7">
        <v>134.69999999999999</v>
      </c>
      <c r="CD66" s="7">
        <v>134.9</v>
      </c>
      <c r="CE66" s="7">
        <v>135</v>
      </c>
      <c r="CF66" s="7">
        <v>135.1</v>
      </c>
      <c r="CG66" s="7">
        <v>135.30000000000001</v>
      </c>
      <c r="CH66" s="7">
        <v>135.80000000000001</v>
      </c>
      <c r="CI66" s="7">
        <v>136.1</v>
      </c>
      <c r="CJ66" s="7">
        <v>136.5</v>
      </c>
      <c r="CK66" s="7">
        <v>136.69999999999999</v>
      </c>
      <c r="CL66" s="7">
        <v>136.80000000000001</v>
      </c>
      <c r="CM66" s="7">
        <v>138.07499999999999</v>
      </c>
      <c r="CN66" s="7">
        <v>139.4</v>
      </c>
      <c r="CO66" s="7">
        <v>139.4</v>
      </c>
      <c r="CP66" s="7">
        <v>140.6</v>
      </c>
      <c r="CQ66" s="7">
        <v>142.19999999999999</v>
      </c>
      <c r="CR66" s="7">
        <v>144</v>
      </c>
      <c r="CS66" s="7">
        <v>146.5</v>
      </c>
      <c r="CT66" s="7">
        <v>149.19999999999999</v>
      </c>
      <c r="CU66" s="7">
        <v>151.80000000000001</v>
      </c>
      <c r="CV66" s="7">
        <v>155.5</v>
      </c>
      <c r="CW66" s="7">
        <v>156.5</v>
      </c>
      <c r="CX66" s="7">
        <v>157.6</v>
      </c>
      <c r="CY66" s="7">
        <v>159.30000000000001</v>
      </c>
      <c r="CZ66" s="7">
        <v>160</v>
      </c>
      <c r="DA66" s="7">
        <v>160.9</v>
      </c>
      <c r="DB66" s="7">
        <v>162.69999999999999</v>
      </c>
      <c r="DC66" s="7">
        <v>162.69999999999999</v>
      </c>
      <c r="DD66" s="7">
        <v>163.19999999999999</v>
      </c>
      <c r="DE66" s="7">
        <v>163.69999999999999</v>
      </c>
      <c r="DF66" s="7">
        <v>164.2</v>
      </c>
      <c r="DG66" s="7">
        <v>164.3</v>
      </c>
      <c r="DH66" s="7">
        <v>164.7</v>
      </c>
      <c r="DI66" s="7">
        <v>165.3</v>
      </c>
      <c r="DJ66" s="7">
        <v>166.2</v>
      </c>
      <c r="DK66" s="7">
        <v>167.1</v>
      </c>
      <c r="DL66" s="7">
        <v>167.9</v>
      </c>
      <c r="DM66" s="7">
        <v>168.4</v>
      </c>
      <c r="DN66" s="7">
        <v>168.8</v>
      </c>
      <c r="DO66" s="7">
        <v>169.4</v>
      </c>
      <c r="DP66" s="7">
        <v>169.9</v>
      </c>
      <c r="DQ66" s="7">
        <v>170.4</v>
      </c>
      <c r="DR66" s="7">
        <v>171</v>
      </c>
      <c r="DS66" s="7">
        <v>171.4</v>
      </c>
      <c r="DT66" s="7">
        <v>172.3</v>
      </c>
      <c r="DU66" s="7">
        <v>172.3</v>
      </c>
      <c r="DV66" s="7">
        <v>172.9</v>
      </c>
      <c r="DW66" s="7">
        <v>173.4</v>
      </c>
    </row>
    <row r="67" spans="1:127" x14ac:dyDescent="0.25">
      <c r="A67" s="4" t="s">
        <v>29</v>
      </c>
      <c r="B67" s="5" t="s">
        <v>12</v>
      </c>
      <c r="C67" s="6" t="str">
        <f>VLOOKUP(B67,[1]!categories[#Data],2,0)</f>
        <v>Food</v>
      </c>
      <c r="D67" s="7">
        <v>107.3</v>
      </c>
      <c r="E67" s="7">
        <v>108.3</v>
      </c>
      <c r="F67" s="7">
        <v>108.9</v>
      </c>
      <c r="G67" s="7">
        <v>109.6</v>
      </c>
      <c r="H67" s="7">
        <v>110.5</v>
      </c>
      <c r="I67" s="7">
        <v>111.6</v>
      </c>
      <c r="J67" s="7">
        <v>112.6</v>
      </c>
      <c r="K67" s="7">
        <v>113.4</v>
      </c>
      <c r="L67" s="7">
        <v>114.6</v>
      </c>
      <c r="M67" s="7">
        <v>115.4</v>
      </c>
      <c r="N67" s="7">
        <v>116.5</v>
      </c>
      <c r="O67" s="7">
        <v>117.4</v>
      </c>
      <c r="P67" s="7">
        <v>118.1</v>
      </c>
      <c r="Q67" s="7">
        <v>118.8</v>
      </c>
      <c r="R67" s="7">
        <v>119.3</v>
      </c>
      <c r="S67" s="7">
        <v>119.8</v>
      </c>
      <c r="T67" s="7">
        <v>120.4</v>
      </c>
      <c r="U67" s="7">
        <v>121.2</v>
      </c>
      <c r="V67" s="7">
        <v>122.1</v>
      </c>
      <c r="W67" s="7">
        <v>123.1</v>
      </c>
      <c r="X67" s="7">
        <v>123.8</v>
      </c>
      <c r="Y67" s="7">
        <v>124.5</v>
      </c>
      <c r="Z67" s="7">
        <v>125.6</v>
      </c>
      <c r="AA67" s="7">
        <v>126.1</v>
      </c>
      <c r="AB67" s="7">
        <v>126.7</v>
      </c>
      <c r="AC67" s="7">
        <v>127.6</v>
      </c>
      <c r="AD67" s="7">
        <v>128.4</v>
      </c>
      <c r="AE67" s="7">
        <v>129.1</v>
      </c>
      <c r="AF67" s="7">
        <v>129.80000000000001</v>
      </c>
      <c r="AG67" s="7">
        <v>130.9</v>
      </c>
      <c r="AH67" s="7">
        <v>131.4</v>
      </c>
      <c r="AI67" s="7">
        <v>132.1</v>
      </c>
      <c r="AJ67" s="7">
        <v>132.5</v>
      </c>
      <c r="AK67" s="7">
        <v>133</v>
      </c>
      <c r="AL67" s="7">
        <v>134</v>
      </c>
      <c r="AM67" s="7">
        <v>134.69999999999999</v>
      </c>
      <c r="AN67" s="7">
        <v>135.30000000000001</v>
      </c>
      <c r="AO67" s="7">
        <v>135.80000000000001</v>
      </c>
      <c r="AP67" s="7">
        <v>136.30000000000001</v>
      </c>
      <c r="AQ67" s="7">
        <v>136.69999999999999</v>
      </c>
      <c r="AR67" s="7">
        <v>137.4</v>
      </c>
      <c r="AS67" s="7">
        <v>138.1</v>
      </c>
      <c r="AT67" s="7">
        <v>138.80000000000001</v>
      </c>
      <c r="AU67" s="7">
        <v>139.5</v>
      </c>
      <c r="AV67" s="7">
        <v>140.19999999999999</v>
      </c>
      <c r="AW67" s="7">
        <v>141.1</v>
      </c>
      <c r="AX67" s="7">
        <v>141.80000000000001</v>
      </c>
      <c r="AY67" s="7">
        <v>142.30000000000001</v>
      </c>
      <c r="AZ67" s="7">
        <v>142.80000000000001</v>
      </c>
      <c r="BA67" s="7">
        <v>143.19999999999999</v>
      </c>
      <c r="BB67" s="7">
        <v>144</v>
      </c>
      <c r="BC67" s="7">
        <v>144.19999999999999</v>
      </c>
      <c r="BD67" s="7">
        <v>144.5</v>
      </c>
      <c r="BE67" s="7">
        <v>144.9</v>
      </c>
      <c r="BF67" s="7">
        <v>145.80000000000001</v>
      </c>
      <c r="BG67" s="7">
        <v>146.80000000000001</v>
      </c>
      <c r="BH67" s="7">
        <v>147.30000000000001</v>
      </c>
      <c r="BI67" s="7">
        <v>148.1</v>
      </c>
      <c r="BJ67" s="7">
        <v>148.9</v>
      </c>
      <c r="BK67" s="7">
        <v>149</v>
      </c>
      <c r="BL67" s="7">
        <v>149.5</v>
      </c>
      <c r="BM67" s="7">
        <v>149.6</v>
      </c>
      <c r="BN67" s="7">
        <v>150.4</v>
      </c>
      <c r="BO67" s="7">
        <v>151.19999999999999</v>
      </c>
      <c r="BP67" s="7">
        <v>151.69999999999999</v>
      </c>
      <c r="BQ67" s="7">
        <v>151.80000000000001</v>
      </c>
      <c r="BR67" s="7">
        <v>152.30000000000001</v>
      </c>
      <c r="BS67" s="7">
        <v>153</v>
      </c>
      <c r="BT67" s="7">
        <v>153.80000000000001</v>
      </c>
      <c r="BU67" s="7">
        <v>154.5</v>
      </c>
      <c r="BV67" s="7">
        <v>154.5</v>
      </c>
      <c r="BW67" s="7">
        <v>154.6</v>
      </c>
      <c r="BX67" s="7">
        <v>154.6</v>
      </c>
      <c r="BY67" s="7">
        <v>154.9</v>
      </c>
      <c r="BZ67" s="7">
        <v>155.19999999999999</v>
      </c>
      <c r="CA67" s="7">
        <v>155.5</v>
      </c>
      <c r="CB67" s="7">
        <v>155.9</v>
      </c>
      <c r="CC67" s="7">
        <v>156.19999999999999</v>
      </c>
      <c r="CD67" s="7">
        <v>156.6</v>
      </c>
      <c r="CE67" s="7">
        <v>156.80000000000001</v>
      </c>
      <c r="CF67" s="7">
        <v>157.1</v>
      </c>
      <c r="CG67" s="7">
        <v>157.5</v>
      </c>
      <c r="CH67" s="7">
        <v>158</v>
      </c>
      <c r="CI67" s="7">
        <v>158.6</v>
      </c>
      <c r="CJ67" s="7">
        <v>159.1</v>
      </c>
      <c r="CK67" s="7">
        <v>159.6</v>
      </c>
      <c r="CL67" s="7">
        <f>CK67+(CN67-CK67)*(1/3)</f>
        <v>160.33333333333334</v>
      </c>
      <c r="CM67" s="7">
        <f>CK67+(CN67-CK67)*(2/3)</f>
        <v>161.06666666666666</v>
      </c>
      <c r="CN67" s="7">
        <v>161.80000000000001</v>
      </c>
      <c r="CO67" s="7">
        <v>161.80000000000001</v>
      </c>
      <c r="CP67" s="7">
        <v>162.30000000000001</v>
      </c>
      <c r="CQ67" s="7">
        <v>162.9</v>
      </c>
      <c r="CR67" s="7">
        <v>163.19999999999999</v>
      </c>
      <c r="CS67" s="7">
        <v>163.80000000000001</v>
      </c>
      <c r="CT67" s="7">
        <v>164.8</v>
      </c>
      <c r="CU67" s="7">
        <v>165.6</v>
      </c>
      <c r="CV67" s="7">
        <v>167.5</v>
      </c>
      <c r="CW67" s="7">
        <v>168.2</v>
      </c>
      <c r="CX67" s="7">
        <v>168.9</v>
      </c>
      <c r="CY67" s="7">
        <v>170.4</v>
      </c>
      <c r="CZ67" s="7">
        <v>172.4</v>
      </c>
      <c r="DA67" s="7">
        <v>172.2</v>
      </c>
      <c r="DB67" s="7">
        <v>173.9</v>
      </c>
      <c r="DC67" s="7">
        <v>173.9</v>
      </c>
      <c r="DD67" s="7">
        <v>174.7</v>
      </c>
      <c r="DE67" s="7">
        <v>175.5</v>
      </c>
      <c r="DF67" s="7">
        <v>176.5</v>
      </c>
      <c r="DG67" s="7">
        <v>177.3</v>
      </c>
      <c r="DH67" s="7">
        <v>178</v>
      </c>
      <c r="DI67" s="7">
        <v>179.3</v>
      </c>
      <c r="DJ67" s="7">
        <v>180.9</v>
      </c>
      <c r="DK67" s="7">
        <v>182.5</v>
      </c>
      <c r="DL67" s="7">
        <v>183.9</v>
      </c>
      <c r="DM67" s="7">
        <v>185.2</v>
      </c>
      <c r="DN67" s="7">
        <v>186.3</v>
      </c>
      <c r="DO67" s="7">
        <v>187.4</v>
      </c>
      <c r="DP67" s="7">
        <v>188.3</v>
      </c>
      <c r="DQ67" s="7">
        <v>189.5</v>
      </c>
      <c r="DR67" s="7">
        <v>190.3</v>
      </c>
      <c r="DS67" s="7">
        <v>191.2</v>
      </c>
      <c r="DT67" s="7">
        <v>193</v>
      </c>
      <c r="DU67" s="7">
        <v>193</v>
      </c>
      <c r="DV67" s="7">
        <v>193.5</v>
      </c>
      <c r="DW67" s="7">
        <v>194.2</v>
      </c>
    </row>
    <row r="68" spans="1:127" x14ac:dyDescent="0.25">
      <c r="A68" s="4" t="s">
        <v>29</v>
      </c>
      <c r="B68" s="5" t="s">
        <v>13</v>
      </c>
      <c r="C68" s="6" t="str">
        <f>VLOOKUP(B68,[1]!categories[#Data],2,0)</f>
        <v>Food</v>
      </c>
      <c r="D68" s="7">
        <v>105.6</v>
      </c>
      <c r="E68" s="7">
        <v>106.6</v>
      </c>
      <c r="F68" s="7">
        <v>106.9</v>
      </c>
      <c r="G68" s="7">
        <v>107.7</v>
      </c>
      <c r="H68" s="7">
        <v>109.2</v>
      </c>
      <c r="I68" s="7">
        <v>112.2</v>
      </c>
      <c r="J68" s="7">
        <v>114.7</v>
      </c>
      <c r="K68" s="7">
        <v>116.6</v>
      </c>
      <c r="L68" s="7">
        <v>118.3</v>
      </c>
      <c r="M68" s="7">
        <v>120.2</v>
      </c>
      <c r="N68" s="7">
        <v>122.6</v>
      </c>
      <c r="O68" s="7">
        <v>118.4</v>
      </c>
      <c r="P68" s="7">
        <v>115.8</v>
      </c>
      <c r="Q68" s="7">
        <v>115.3</v>
      </c>
      <c r="R68" s="7">
        <v>116.1</v>
      </c>
      <c r="S68" s="7">
        <v>117.6</v>
      </c>
      <c r="T68" s="7">
        <v>118.9</v>
      </c>
      <c r="U68" s="7">
        <v>120.4</v>
      </c>
      <c r="V68" s="7">
        <v>124.7</v>
      </c>
      <c r="W68" s="7">
        <v>126.6</v>
      </c>
      <c r="X68" s="7">
        <v>125.8</v>
      </c>
      <c r="Y68" s="7">
        <v>125.4</v>
      </c>
      <c r="Z68" s="7">
        <v>125.1</v>
      </c>
      <c r="AA68" s="7">
        <v>123.6</v>
      </c>
      <c r="AB68" s="7">
        <v>123.1</v>
      </c>
      <c r="AC68" s="7">
        <v>123.1</v>
      </c>
      <c r="AD68" s="7">
        <v>123.4</v>
      </c>
      <c r="AE68" s="7">
        <v>124</v>
      </c>
      <c r="AF68" s="7">
        <v>125</v>
      </c>
      <c r="AG68" s="7">
        <v>127.3</v>
      </c>
      <c r="AH68" s="7">
        <v>128.19999999999999</v>
      </c>
      <c r="AI68" s="7">
        <v>130.30000000000001</v>
      </c>
      <c r="AJ68" s="7">
        <v>131.19999999999999</v>
      </c>
      <c r="AK68" s="7">
        <v>132.1</v>
      </c>
      <c r="AL68" s="7">
        <v>132.69999999999999</v>
      </c>
      <c r="AM68" s="7">
        <v>131.4</v>
      </c>
      <c r="AN68" s="7">
        <v>131.30000000000001</v>
      </c>
      <c r="AO68" s="7">
        <v>129.9</v>
      </c>
      <c r="AP68" s="7">
        <v>129.80000000000001</v>
      </c>
      <c r="AQ68" s="7">
        <v>131.80000000000001</v>
      </c>
      <c r="AR68" s="7">
        <v>134</v>
      </c>
      <c r="AS68" s="7">
        <v>136.80000000000001</v>
      </c>
      <c r="AT68" s="7">
        <v>138.4</v>
      </c>
      <c r="AU68" s="7">
        <v>137.9</v>
      </c>
      <c r="AV68" s="7">
        <v>136.6</v>
      </c>
      <c r="AW68" s="7">
        <v>137</v>
      </c>
      <c r="AX68" s="7">
        <v>136.1</v>
      </c>
      <c r="AY68" s="7">
        <v>134</v>
      </c>
      <c r="AZ68" s="7">
        <v>133.1</v>
      </c>
      <c r="BA68" s="7">
        <v>133</v>
      </c>
      <c r="BB68" s="7">
        <v>133.1</v>
      </c>
      <c r="BC68" s="7">
        <v>133.5</v>
      </c>
      <c r="BD68" s="7">
        <v>133.69999999999999</v>
      </c>
      <c r="BE68" s="7">
        <v>135.19999999999999</v>
      </c>
      <c r="BF68" s="7">
        <v>139</v>
      </c>
      <c r="BG68" s="7">
        <v>140.6</v>
      </c>
      <c r="BH68" s="7">
        <v>139</v>
      </c>
      <c r="BI68" s="7">
        <v>140.1</v>
      </c>
      <c r="BJ68" s="7">
        <v>142.1</v>
      </c>
      <c r="BK68" s="7">
        <v>140.5</v>
      </c>
      <c r="BL68" s="7">
        <v>139.19999999999999</v>
      </c>
      <c r="BM68" s="7">
        <v>137.6</v>
      </c>
      <c r="BN68" s="7">
        <v>137.19999999999999</v>
      </c>
      <c r="BO68" s="7">
        <v>137.5</v>
      </c>
      <c r="BP68" s="7">
        <v>138.1</v>
      </c>
      <c r="BQ68" s="7">
        <v>139.4</v>
      </c>
      <c r="BR68" s="7">
        <v>141.4</v>
      </c>
      <c r="BS68" s="7">
        <v>141.69999999999999</v>
      </c>
      <c r="BT68" s="7">
        <v>140.4</v>
      </c>
      <c r="BU68" s="7">
        <v>139.69999999999999</v>
      </c>
      <c r="BV68" s="7">
        <v>139.69999999999999</v>
      </c>
      <c r="BW68" s="7">
        <v>138.19999999999999</v>
      </c>
      <c r="BX68" s="7">
        <v>137.4</v>
      </c>
      <c r="BY68" s="7">
        <v>137.5</v>
      </c>
      <c r="BZ68" s="7">
        <v>138.1</v>
      </c>
      <c r="CA68" s="7">
        <v>140.9</v>
      </c>
      <c r="CB68" s="7">
        <v>142.69999999999999</v>
      </c>
      <c r="CC68" s="7">
        <v>144.69999999999999</v>
      </c>
      <c r="CD68" s="7">
        <v>145.9</v>
      </c>
      <c r="CE68" s="7">
        <v>147</v>
      </c>
      <c r="CF68" s="7">
        <v>149.6</v>
      </c>
      <c r="CG68" s="7">
        <v>151.9</v>
      </c>
      <c r="CH68" s="7">
        <v>155</v>
      </c>
      <c r="CI68" s="7">
        <v>153.5</v>
      </c>
      <c r="CJ68" s="7">
        <v>150.5</v>
      </c>
      <c r="CK68" s="7">
        <v>148.9</v>
      </c>
      <c r="CL68" s="7">
        <v>151.4</v>
      </c>
      <c r="CM68" s="7">
        <v>152.07499999999999</v>
      </c>
      <c r="CN68" s="7">
        <v>154</v>
      </c>
      <c r="CO68" s="7">
        <v>154</v>
      </c>
      <c r="CP68" s="7">
        <v>157</v>
      </c>
      <c r="CQ68" s="7">
        <v>158</v>
      </c>
      <c r="CR68" s="7">
        <v>161.4</v>
      </c>
      <c r="CS68" s="7">
        <v>164.7</v>
      </c>
      <c r="CT68" s="7">
        <v>165.4</v>
      </c>
      <c r="CU68" s="7">
        <v>161</v>
      </c>
      <c r="CV68" s="7">
        <v>156.9</v>
      </c>
      <c r="CW68" s="7">
        <v>156.69999999999999</v>
      </c>
      <c r="CX68" s="7">
        <v>158</v>
      </c>
      <c r="CY68" s="7">
        <v>160.69999999999999</v>
      </c>
      <c r="CZ68" s="7">
        <v>162.6</v>
      </c>
      <c r="DA68" s="7">
        <v>164</v>
      </c>
      <c r="DB68" s="7">
        <v>164</v>
      </c>
      <c r="DC68" s="7">
        <v>164</v>
      </c>
      <c r="DD68" s="7">
        <v>167.7</v>
      </c>
      <c r="DE68" s="7">
        <v>169.7</v>
      </c>
      <c r="DF68" s="7">
        <v>168.2</v>
      </c>
      <c r="DG68" s="7">
        <v>166.4</v>
      </c>
      <c r="DH68" s="7">
        <v>166.2</v>
      </c>
      <c r="DI68" s="7">
        <v>168.4</v>
      </c>
      <c r="DJ68" s="7">
        <v>170.8</v>
      </c>
      <c r="DK68" s="7">
        <v>173.3</v>
      </c>
      <c r="DL68" s="7">
        <v>174.9</v>
      </c>
      <c r="DM68" s="7">
        <v>175</v>
      </c>
      <c r="DN68" s="7">
        <v>176.3</v>
      </c>
      <c r="DO68" s="7">
        <v>177.8</v>
      </c>
      <c r="DP68" s="7">
        <v>179.6</v>
      </c>
      <c r="DQ68" s="7">
        <v>178.3</v>
      </c>
      <c r="DR68" s="7">
        <v>175.9</v>
      </c>
      <c r="DS68" s="7">
        <v>176.7</v>
      </c>
      <c r="DT68" s="7">
        <v>177</v>
      </c>
      <c r="DU68" s="7">
        <v>177</v>
      </c>
      <c r="DV68" s="7">
        <v>177.9</v>
      </c>
      <c r="DW68" s="7">
        <v>179.1</v>
      </c>
    </row>
    <row r="69" spans="1:127" x14ac:dyDescent="0.25">
      <c r="A69" s="4" t="s">
        <v>29</v>
      </c>
      <c r="B69" s="5" t="s">
        <v>14</v>
      </c>
      <c r="C69" s="6" t="str">
        <f>VLOOKUP(B69,[1]!categories[#Data],2,0)</f>
        <v xml:space="preserve">other Good &amp; Services </v>
      </c>
      <c r="D69" s="7">
        <v>105.1</v>
      </c>
      <c r="E69" s="7">
        <v>105.7</v>
      </c>
      <c r="F69" s="7">
        <v>106.6</v>
      </c>
      <c r="G69" s="7">
        <v>107.5</v>
      </c>
      <c r="H69" s="7">
        <v>108.6</v>
      </c>
      <c r="I69" s="7">
        <v>109.5</v>
      </c>
      <c r="J69" s="7">
        <v>110.3</v>
      </c>
      <c r="K69" s="7">
        <v>111.2</v>
      </c>
      <c r="L69" s="7">
        <v>112</v>
      </c>
      <c r="M69" s="7">
        <v>112.5</v>
      </c>
      <c r="N69" s="7">
        <v>113.1</v>
      </c>
      <c r="O69" s="7">
        <v>114</v>
      </c>
      <c r="P69" s="7">
        <v>114.5</v>
      </c>
      <c r="Q69" s="7">
        <v>114.7</v>
      </c>
      <c r="R69" s="7">
        <v>115.2</v>
      </c>
      <c r="S69" s="7">
        <v>116</v>
      </c>
      <c r="T69" s="7">
        <v>116.8</v>
      </c>
      <c r="U69" s="7">
        <v>117.8</v>
      </c>
      <c r="V69" s="7">
        <v>118.8</v>
      </c>
      <c r="W69" s="7">
        <v>119.9</v>
      </c>
      <c r="X69" s="7">
        <v>120.8</v>
      </c>
      <c r="Y69" s="7">
        <v>121.1</v>
      </c>
      <c r="Z69" s="7">
        <v>122.1</v>
      </c>
      <c r="AA69" s="7">
        <v>123</v>
      </c>
      <c r="AB69" s="7">
        <v>124</v>
      </c>
      <c r="AC69" s="7">
        <v>125.2</v>
      </c>
      <c r="AD69" s="7">
        <v>125.8</v>
      </c>
      <c r="AE69" s="7">
        <v>126.9</v>
      </c>
      <c r="AF69" s="7">
        <v>127.9</v>
      </c>
      <c r="AG69" s="7">
        <v>129.19999999999999</v>
      </c>
      <c r="AH69" s="7">
        <v>130.4</v>
      </c>
      <c r="AI69" s="7">
        <v>131.19999999999999</v>
      </c>
      <c r="AJ69" s="7">
        <v>132</v>
      </c>
      <c r="AK69" s="7">
        <v>132.5</v>
      </c>
      <c r="AL69" s="7">
        <v>133.6</v>
      </c>
      <c r="AM69" s="7">
        <v>134.5</v>
      </c>
      <c r="AN69" s="7">
        <v>135.19999999999999</v>
      </c>
      <c r="AO69" s="7">
        <v>135.9</v>
      </c>
      <c r="AP69" s="7">
        <v>136.5</v>
      </c>
      <c r="AQ69" s="7">
        <v>137.1</v>
      </c>
      <c r="AR69" s="7">
        <v>137.69999999999999</v>
      </c>
      <c r="AS69" s="7">
        <v>138.69999999999999</v>
      </c>
      <c r="AT69" s="7">
        <v>139.30000000000001</v>
      </c>
      <c r="AU69" s="7">
        <v>140.19999999999999</v>
      </c>
      <c r="AV69" s="7">
        <v>141</v>
      </c>
      <c r="AW69" s="7">
        <v>141.80000000000001</v>
      </c>
      <c r="AX69" s="7">
        <v>142</v>
      </c>
      <c r="AY69" s="7">
        <v>143.1</v>
      </c>
      <c r="AZ69" s="7">
        <v>143.80000000000001</v>
      </c>
      <c r="BA69" s="7">
        <v>144.4</v>
      </c>
      <c r="BB69" s="7">
        <v>145.1</v>
      </c>
      <c r="BC69" s="7">
        <v>145.4</v>
      </c>
      <c r="BD69" s="7">
        <v>146.19999999999999</v>
      </c>
      <c r="BE69" s="7">
        <v>146.5</v>
      </c>
      <c r="BF69" s="7">
        <v>148.19999999999999</v>
      </c>
      <c r="BG69" s="7">
        <v>149.80000000000001</v>
      </c>
      <c r="BH69" s="7">
        <v>150.80000000000001</v>
      </c>
      <c r="BI69" s="7">
        <v>151.6</v>
      </c>
      <c r="BJ69" s="7">
        <v>153.19999999999999</v>
      </c>
      <c r="BK69" s="7">
        <v>154.19999999999999</v>
      </c>
      <c r="BL69" s="7">
        <v>154.69999999999999</v>
      </c>
      <c r="BM69" s="7">
        <v>154.9</v>
      </c>
      <c r="BN69" s="7">
        <v>156.30000000000001</v>
      </c>
      <c r="BO69" s="7">
        <v>156.9</v>
      </c>
      <c r="BP69" s="7">
        <v>157.9</v>
      </c>
      <c r="BQ69" s="7">
        <v>158.30000000000001</v>
      </c>
      <c r="BR69" s="7">
        <v>157.5</v>
      </c>
      <c r="BS69" s="7">
        <v>157.9</v>
      </c>
      <c r="BT69" s="7">
        <v>159.19999999999999</v>
      </c>
      <c r="BU69" s="7">
        <v>162.6</v>
      </c>
      <c r="BV69" s="7">
        <v>162.6</v>
      </c>
      <c r="BW69" s="7">
        <v>163</v>
      </c>
      <c r="BX69" s="7">
        <v>163.19999999999999</v>
      </c>
      <c r="BY69" s="7">
        <v>163.4</v>
      </c>
      <c r="BZ69" s="7">
        <v>163.5</v>
      </c>
      <c r="CA69" s="7">
        <v>164.1</v>
      </c>
      <c r="CB69" s="7">
        <v>164.9</v>
      </c>
      <c r="CC69" s="7">
        <v>165.2</v>
      </c>
      <c r="CD69" s="7">
        <v>165.8</v>
      </c>
      <c r="CE69" s="7">
        <v>166.5</v>
      </c>
      <c r="CF69" s="7">
        <v>167.1</v>
      </c>
      <c r="CG69" s="7">
        <v>167.9</v>
      </c>
      <c r="CH69" s="7">
        <v>168.5</v>
      </c>
      <c r="CI69" s="7">
        <v>169.2</v>
      </c>
      <c r="CJ69" s="7">
        <v>170.1</v>
      </c>
      <c r="CK69" s="7">
        <v>171.2</v>
      </c>
      <c r="CL69" s="7">
        <v>137.1</v>
      </c>
      <c r="CM69" s="7">
        <v>138.17500000000001</v>
      </c>
      <c r="CN69" s="7">
        <v>183.5</v>
      </c>
      <c r="CO69" s="7">
        <v>183.5</v>
      </c>
      <c r="CP69" s="7">
        <v>182.6</v>
      </c>
      <c r="CQ69" s="7">
        <v>184.4</v>
      </c>
      <c r="CR69" s="7">
        <v>184.3</v>
      </c>
      <c r="CS69" s="7">
        <v>184.8</v>
      </c>
      <c r="CT69" s="7">
        <v>185.4</v>
      </c>
      <c r="CU69" s="7">
        <v>186.5</v>
      </c>
      <c r="CV69" s="7">
        <v>188.3</v>
      </c>
      <c r="CW69" s="7">
        <v>188.1</v>
      </c>
      <c r="CX69" s="7">
        <v>188.8</v>
      </c>
      <c r="CY69" s="7">
        <v>191.9</v>
      </c>
      <c r="CZ69" s="7">
        <v>190.8</v>
      </c>
      <c r="DA69" s="7">
        <v>191.2</v>
      </c>
      <c r="DB69" s="7">
        <v>192.1</v>
      </c>
      <c r="DC69" s="7">
        <v>192.1</v>
      </c>
      <c r="DD69" s="7">
        <v>192.7</v>
      </c>
      <c r="DE69" s="7">
        <v>192.9</v>
      </c>
      <c r="DF69" s="7">
        <v>192.4</v>
      </c>
      <c r="DG69" s="7">
        <v>192.2</v>
      </c>
      <c r="DH69" s="7">
        <v>192.8</v>
      </c>
      <c r="DI69" s="7">
        <v>193.7</v>
      </c>
      <c r="DJ69" s="7">
        <v>193.9</v>
      </c>
      <c r="DK69" s="7">
        <v>194.1</v>
      </c>
      <c r="DL69" s="7">
        <v>194.3</v>
      </c>
      <c r="DM69" s="7">
        <v>194.6</v>
      </c>
      <c r="DN69" s="7">
        <v>195</v>
      </c>
      <c r="DO69" s="7">
        <v>195.9</v>
      </c>
      <c r="DP69" s="7">
        <v>196.3</v>
      </c>
      <c r="DQ69" s="7">
        <v>196.9</v>
      </c>
      <c r="DR69" s="7">
        <v>197.3</v>
      </c>
      <c r="DS69" s="7">
        <v>198.2</v>
      </c>
      <c r="DT69" s="7">
        <v>199.5</v>
      </c>
      <c r="DU69" s="7">
        <v>199.5</v>
      </c>
      <c r="DV69" s="7">
        <v>200.6</v>
      </c>
      <c r="DW69" s="7">
        <v>201</v>
      </c>
    </row>
    <row r="70" spans="1:127" x14ac:dyDescent="0.25">
      <c r="A70" s="4" t="s">
        <v>29</v>
      </c>
      <c r="B70" s="5" t="s">
        <v>15</v>
      </c>
      <c r="C70" s="6" t="str">
        <f>VLOOKUP(B70,[1]!categories[#Data],2,0)</f>
        <v>Apparel</v>
      </c>
      <c r="D70" s="7">
        <v>106.3</v>
      </c>
      <c r="E70" s="7">
        <v>106.9</v>
      </c>
      <c r="F70" s="7">
        <v>107.4</v>
      </c>
      <c r="G70" s="7">
        <v>108</v>
      </c>
      <c r="H70" s="7">
        <v>108.7</v>
      </c>
      <c r="I70" s="7">
        <v>109.5</v>
      </c>
      <c r="J70" s="7">
        <v>110.2</v>
      </c>
      <c r="K70" s="7">
        <v>111</v>
      </c>
      <c r="L70" s="7">
        <v>112.2</v>
      </c>
      <c r="M70" s="7">
        <v>113.2</v>
      </c>
      <c r="N70" s="7">
        <v>114.2</v>
      </c>
      <c r="O70" s="7">
        <v>115.2</v>
      </c>
      <c r="P70" s="7">
        <v>115.8</v>
      </c>
      <c r="Q70" s="7">
        <v>116.4</v>
      </c>
      <c r="R70" s="7">
        <v>116.8</v>
      </c>
      <c r="S70" s="7">
        <v>117.4</v>
      </c>
      <c r="T70" s="7">
        <v>118</v>
      </c>
      <c r="U70" s="7">
        <v>118.8</v>
      </c>
      <c r="V70" s="7">
        <v>119.6</v>
      </c>
      <c r="W70" s="7">
        <v>120</v>
      </c>
      <c r="X70" s="7">
        <v>120.7</v>
      </c>
      <c r="Y70" s="7">
        <v>121.5</v>
      </c>
      <c r="Z70" s="7">
        <v>122.1</v>
      </c>
      <c r="AA70" s="7">
        <v>122.6</v>
      </c>
      <c r="AB70" s="7">
        <v>123.1</v>
      </c>
      <c r="AC70" s="7">
        <v>123.8</v>
      </c>
      <c r="AD70" s="7">
        <v>124.3</v>
      </c>
      <c r="AE70" s="7">
        <v>124.7</v>
      </c>
      <c r="AF70" s="7">
        <v>125.4</v>
      </c>
      <c r="AG70" s="7">
        <v>126.4</v>
      </c>
      <c r="AH70" s="7">
        <v>126.7</v>
      </c>
      <c r="AI70" s="7">
        <v>127.2</v>
      </c>
      <c r="AJ70" s="7">
        <v>127.9</v>
      </c>
      <c r="AK70" s="7">
        <v>128.5</v>
      </c>
      <c r="AL70" s="7">
        <v>129.30000000000001</v>
      </c>
      <c r="AM70" s="7">
        <v>129.69999999999999</v>
      </c>
      <c r="AN70" s="7">
        <v>130.30000000000001</v>
      </c>
      <c r="AO70" s="7">
        <v>130.9</v>
      </c>
      <c r="AP70" s="7">
        <v>131.30000000000001</v>
      </c>
      <c r="AQ70" s="7">
        <v>131.80000000000001</v>
      </c>
      <c r="AR70" s="7">
        <v>132.19999999999999</v>
      </c>
      <c r="AS70" s="7">
        <v>132.9</v>
      </c>
      <c r="AT70" s="7">
        <v>133.5</v>
      </c>
      <c r="AU70" s="7">
        <v>134.1</v>
      </c>
      <c r="AV70" s="7">
        <v>134.6</v>
      </c>
      <c r="AW70" s="7">
        <v>135.5</v>
      </c>
      <c r="AX70" s="7">
        <v>135.80000000000001</v>
      </c>
      <c r="AY70" s="7">
        <v>136.30000000000001</v>
      </c>
      <c r="AZ70" s="7">
        <v>136.6</v>
      </c>
      <c r="BA70" s="7">
        <v>136.80000000000001</v>
      </c>
      <c r="BB70" s="7">
        <v>137.30000000000001</v>
      </c>
      <c r="BC70" s="7">
        <v>138</v>
      </c>
      <c r="BD70" s="7">
        <v>138.19999999999999</v>
      </c>
      <c r="BE70" s="7">
        <v>138.5</v>
      </c>
      <c r="BF70" s="7">
        <v>139.30000000000001</v>
      </c>
      <c r="BG70" s="7">
        <v>140.30000000000001</v>
      </c>
      <c r="BH70" s="7">
        <v>141.1</v>
      </c>
      <c r="BI70" s="7">
        <v>142</v>
      </c>
      <c r="BJ70" s="7">
        <v>143</v>
      </c>
      <c r="BK70" s="7">
        <v>143.1</v>
      </c>
      <c r="BL70" s="7">
        <v>143.5</v>
      </c>
      <c r="BM70" s="7">
        <v>143.80000000000001</v>
      </c>
      <c r="BN70" s="7">
        <v>144.30000000000001</v>
      </c>
      <c r="BO70" s="7">
        <v>145.30000000000001</v>
      </c>
      <c r="BP70" s="7">
        <v>146</v>
      </c>
      <c r="BQ70" s="7">
        <v>146.4</v>
      </c>
      <c r="BR70" s="7">
        <v>146.80000000000001</v>
      </c>
      <c r="BS70" s="7">
        <v>147.30000000000001</v>
      </c>
      <c r="BT70" s="7">
        <v>147.69999999999999</v>
      </c>
      <c r="BU70" s="7">
        <v>148</v>
      </c>
      <c r="BV70" s="7">
        <v>148</v>
      </c>
      <c r="BW70" s="7">
        <v>148.1</v>
      </c>
      <c r="BX70" s="7">
        <v>147.6</v>
      </c>
      <c r="BY70" s="7">
        <v>147.69999999999999</v>
      </c>
      <c r="BZ70" s="7">
        <v>147.9</v>
      </c>
      <c r="CA70" s="7">
        <v>148.4</v>
      </c>
      <c r="CB70" s="7">
        <v>148.6</v>
      </c>
      <c r="CC70" s="7">
        <v>148.9</v>
      </c>
      <c r="CD70" s="7">
        <v>149.1</v>
      </c>
      <c r="CE70" s="7">
        <v>149.19999999999999</v>
      </c>
      <c r="CF70" s="7">
        <v>149.4</v>
      </c>
      <c r="CG70" s="7">
        <v>149.9</v>
      </c>
      <c r="CH70" s="7">
        <v>150.30000000000001</v>
      </c>
      <c r="CI70" s="7">
        <v>150.5</v>
      </c>
      <c r="CJ70" s="7">
        <v>150.80000000000001</v>
      </c>
      <c r="CK70" s="7">
        <v>151.19999999999999</v>
      </c>
      <c r="CL70" s="7">
        <v>0</v>
      </c>
      <c r="CM70" s="7">
        <v>0</v>
      </c>
      <c r="CN70" s="7">
        <v>152.5</v>
      </c>
      <c r="CO70" s="7">
        <v>152.5</v>
      </c>
      <c r="CP70" s="7">
        <v>153.1</v>
      </c>
      <c r="CQ70" s="7">
        <v>153.4</v>
      </c>
      <c r="CR70" s="7">
        <v>153.69999999999999</v>
      </c>
      <c r="CS70" s="7">
        <v>154.30000000000001</v>
      </c>
      <c r="CT70" s="7">
        <v>155</v>
      </c>
      <c r="CU70" s="7">
        <v>155.5</v>
      </c>
      <c r="CV70" s="7">
        <v>157.19999999999999</v>
      </c>
      <c r="CW70" s="7">
        <v>157.80000000000001</v>
      </c>
      <c r="CX70" s="7">
        <v>158.80000000000001</v>
      </c>
      <c r="CY70" s="7">
        <v>161.80000000000001</v>
      </c>
      <c r="CZ70" s="7">
        <v>162.19999999999999</v>
      </c>
      <c r="DA70" s="7">
        <v>162.80000000000001</v>
      </c>
      <c r="DB70" s="7">
        <v>164.5</v>
      </c>
      <c r="DC70" s="7">
        <v>164.6</v>
      </c>
      <c r="DD70" s="7">
        <v>165.7</v>
      </c>
      <c r="DE70" s="7">
        <v>167.2</v>
      </c>
      <c r="DF70" s="7">
        <v>168.5</v>
      </c>
      <c r="DG70" s="7">
        <v>169.9</v>
      </c>
      <c r="DH70" s="7">
        <v>170.8</v>
      </c>
      <c r="DI70" s="7">
        <v>172.1</v>
      </c>
      <c r="DJ70" s="7">
        <v>173.9</v>
      </c>
      <c r="DK70" s="7">
        <v>175.6</v>
      </c>
      <c r="DL70" s="7">
        <v>177.1</v>
      </c>
      <c r="DM70" s="7">
        <v>178.3</v>
      </c>
      <c r="DN70" s="7">
        <v>179.5</v>
      </c>
      <c r="DO70" s="7">
        <v>180.9</v>
      </c>
      <c r="DP70" s="7">
        <v>181.9</v>
      </c>
      <c r="DQ70" s="7">
        <v>183.1</v>
      </c>
      <c r="DR70" s="7">
        <v>184</v>
      </c>
      <c r="DS70" s="7">
        <v>184.9</v>
      </c>
      <c r="DT70" s="7">
        <v>186.2</v>
      </c>
      <c r="DU70" s="7">
        <v>186.1</v>
      </c>
      <c r="DV70" s="7">
        <v>186.9</v>
      </c>
      <c r="DW70" s="7">
        <v>187.3</v>
      </c>
    </row>
    <row r="71" spans="1:127" x14ac:dyDescent="0.25">
      <c r="A71" s="4" t="s">
        <v>29</v>
      </c>
      <c r="B71" s="5" t="s">
        <v>16</v>
      </c>
      <c r="C71" s="6" t="str">
        <f>VLOOKUP(B71,[1]!categories[#Data],2,0)</f>
        <v>Apparel</v>
      </c>
      <c r="D71" s="7">
        <v>105.5</v>
      </c>
      <c r="E71" s="7">
        <v>106</v>
      </c>
      <c r="F71" s="7">
        <v>106.5</v>
      </c>
      <c r="G71" s="7">
        <v>107</v>
      </c>
      <c r="H71" s="7">
        <v>107.4</v>
      </c>
      <c r="I71" s="7">
        <v>108.1</v>
      </c>
      <c r="J71" s="7">
        <v>108.8</v>
      </c>
      <c r="K71" s="7">
        <v>109.4</v>
      </c>
      <c r="L71" s="7">
        <v>110.4</v>
      </c>
      <c r="M71" s="7">
        <v>111.2</v>
      </c>
      <c r="N71" s="7">
        <v>111.9</v>
      </c>
      <c r="O71" s="7">
        <v>112.7</v>
      </c>
      <c r="P71" s="7">
        <v>113.2</v>
      </c>
      <c r="Q71" s="7">
        <v>113.3</v>
      </c>
      <c r="R71" s="7">
        <v>113.7</v>
      </c>
      <c r="S71" s="7">
        <v>114.6</v>
      </c>
      <c r="T71" s="7">
        <v>115.2</v>
      </c>
      <c r="U71" s="7">
        <v>115.6</v>
      </c>
      <c r="V71" s="7">
        <v>116.3</v>
      </c>
      <c r="W71" s="7">
        <v>116.8</v>
      </c>
      <c r="X71" s="7">
        <v>117.2</v>
      </c>
      <c r="Y71" s="7">
        <v>118.1</v>
      </c>
      <c r="Z71" s="7">
        <v>118.4</v>
      </c>
      <c r="AA71" s="7">
        <v>118.6</v>
      </c>
      <c r="AB71" s="7">
        <v>119.3</v>
      </c>
      <c r="AC71" s="7">
        <v>120.1</v>
      </c>
      <c r="AD71" s="7">
        <v>120.4</v>
      </c>
      <c r="AE71" s="7">
        <v>120.8</v>
      </c>
      <c r="AF71" s="7">
        <v>121.3</v>
      </c>
      <c r="AG71" s="7">
        <v>122</v>
      </c>
      <c r="AH71" s="7">
        <v>122.3</v>
      </c>
      <c r="AI71" s="7">
        <v>122.9</v>
      </c>
      <c r="AJ71" s="7">
        <v>123.4</v>
      </c>
      <c r="AK71" s="7">
        <v>123.8</v>
      </c>
      <c r="AL71" s="7">
        <v>124.5</v>
      </c>
      <c r="AM71" s="7">
        <v>124.8</v>
      </c>
      <c r="AN71" s="7">
        <v>125.1</v>
      </c>
      <c r="AO71" s="7">
        <v>125.8</v>
      </c>
      <c r="AP71" s="7">
        <v>126.1</v>
      </c>
      <c r="AQ71" s="7">
        <v>126.4</v>
      </c>
      <c r="AR71" s="7">
        <v>126.8</v>
      </c>
      <c r="AS71" s="7">
        <v>127.2</v>
      </c>
      <c r="AT71" s="7">
        <v>127.6</v>
      </c>
      <c r="AU71" s="7">
        <v>128.19999999999999</v>
      </c>
      <c r="AV71" s="7">
        <v>128.6</v>
      </c>
      <c r="AW71" s="7">
        <v>129.1</v>
      </c>
      <c r="AX71" s="7">
        <v>129.30000000000001</v>
      </c>
      <c r="AY71" s="7">
        <v>129.80000000000001</v>
      </c>
      <c r="AZ71" s="7">
        <v>130.19999999999999</v>
      </c>
      <c r="BA71" s="7">
        <v>130.30000000000001</v>
      </c>
      <c r="BB71" s="7">
        <v>130.6</v>
      </c>
      <c r="BC71" s="7">
        <v>131.1</v>
      </c>
      <c r="BD71" s="7">
        <v>131.4</v>
      </c>
      <c r="BE71" s="7">
        <v>131.69999999999999</v>
      </c>
      <c r="BF71" s="7">
        <v>132.1</v>
      </c>
      <c r="BG71" s="7">
        <v>133</v>
      </c>
      <c r="BH71" s="7">
        <v>133.4</v>
      </c>
      <c r="BI71" s="7">
        <v>134.1</v>
      </c>
      <c r="BJ71" s="7">
        <v>134.80000000000001</v>
      </c>
      <c r="BK71" s="7">
        <v>135.1</v>
      </c>
      <c r="BL71" s="7">
        <v>135.5</v>
      </c>
      <c r="BM71" s="7">
        <v>135.6</v>
      </c>
      <c r="BN71" s="7">
        <v>136.19999999999999</v>
      </c>
      <c r="BO71" s="7">
        <v>136.69999999999999</v>
      </c>
      <c r="BP71" s="7">
        <v>137.4</v>
      </c>
      <c r="BQ71" s="7">
        <v>138.1</v>
      </c>
      <c r="BR71" s="7">
        <v>138.4</v>
      </c>
      <c r="BS71" s="7">
        <v>138.80000000000001</v>
      </c>
      <c r="BT71" s="7">
        <v>139.1</v>
      </c>
      <c r="BU71" s="7">
        <v>139.19999999999999</v>
      </c>
      <c r="BV71" s="7">
        <v>139.1</v>
      </c>
      <c r="BW71" s="7">
        <v>139.4</v>
      </c>
      <c r="BX71" s="7">
        <v>139</v>
      </c>
      <c r="BY71" s="7">
        <v>139.69999999999999</v>
      </c>
      <c r="BZ71" s="7">
        <v>139.9</v>
      </c>
      <c r="CA71" s="7">
        <v>140.4</v>
      </c>
      <c r="CB71" s="7">
        <v>140.4</v>
      </c>
      <c r="CC71" s="7">
        <v>140.5</v>
      </c>
      <c r="CD71" s="7">
        <v>140.6</v>
      </c>
      <c r="CE71" s="7">
        <v>140.6</v>
      </c>
      <c r="CF71" s="7">
        <v>140.80000000000001</v>
      </c>
      <c r="CG71" s="7">
        <v>141</v>
      </c>
      <c r="CH71" s="7">
        <v>141.30000000000001</v>
      </c>
      <c r="CI71" s="7">
        <v>141.5</v>
      </c>
      <c r="CJ71" s="7">
        <v>141.69999999999999</v>
      </c>
      <c r="CK71" s="7">
        <v>141.9</v>
      </c>
      <c r="CL71" s="7">
        <v>0</v>
      </c>
      <c r="CM71" s="7">
        <v>0</v>
      </c>
      <c r="CN71" s="7">
        <v>144.4</v>
      </c>
      <c r="CO71" s="7">
        <v>144.4</v>
      </c>
      <c r="CP71" s="7">
        <v>143.4</v>
      </c>
      <c r="CQ71" s="7">
        <v>144.30000000000001</v>
      </c>
      <c r="CR71" s="7">
        <v>144.6</v>
      </c>
      <c r="CS71" s="7">
        <v>144.9</v>
      </c>
      <c r="CT71" s="7">
        <v>145.4</v>
      </c>
      <c r="CU71" s="7">
        <v>146.1</v>
      </c>
      <c r="CV71" s="7">
        <v>147.4</v>
      </c>
      <c r="CW71" s="7">
        <v>147.9</v>
      </c>
      <c r="CX71" s="7">
        <v>148.5</v>
      </c>
      <c r="CY71" s="7">
        <v>152.1</v>
      </c>
      <c r="CZ71" s="7">
        <v>151.80000000000001</v>
      </c>
      <c r="DA71" s="7">
        <v>153.1</v>
      </c>
      <c r="DB71" s="7">
        <v>155.30000000000001</v>
      </c>
      <c r="DC71" s="7">
        <v>155.30000000000001</v>
      </c>
      <c r="DD71" s="7">
        <v>156.30000000000001</v>
      </c>
      <c r="DE71" s="7">
        <v>157.4</v>
      </c>
      <c r="DF71" s="7">
        <v>158.69999999999999</v>
      </c>
      <c r="DG71" s="7">
        <v>160.69999999999999</v>
      </c>
      <c r="DH71" s="7">
        <v>162.4</v>
      </c>
      <c r="DI71" s="7">
        <v>164.6</v>
      </c>
      <c r="DJ71" s="7">
        <v>166.5</v>
      </c>
      <c r="DK71" s="7">
        <v>168.4</v>
      </c>
      <c r="DL71" s="7">
        <v>169.9</v>
      </c>
      <c r="DM71" s="7">
        <v>171.3</v>
      </c>
      <c r="DN71" s="7">
        <v>172.7</v>
      </c>
      <c r="DO71" s="7">
        <v>174.3</v>
      </c>
      <c r="DP71" s="7">
        <v>175.3</v>
      </c>
      <c r="DQ71" s="7">
        <v>176.2</v>
      </c>
      <c r="DR71" s="7">
        <v>177</v>
      </c>
      <c r="DS71" s="7">
        <v>177.6</v>
      </c>
      <c r="DT71" s="7">
        <v>178.7</v>
      </c>
      <c r="DU71" s="7">
        <v>178.7</v>
      </c>
      <c r="DV71" s="7">
        <v>179.2</v>
      </c>
      <c r="DW71" s="7">
        <v>179.7</v>
      </c>
    </row>
    <row r="72" spans="1:127" x14ac:dyDescent="0.25">
      <c r="A72" s="4" t="s">
        <v>29</v>
      </c>
      <c r="B72" s="5" t="s">
        <v>17</v>
      </c>
      <c r="C72" s="6" t="str">
        <f>VLOOKUP(B72,[1]!categories[#Data],2,0)</f>
        <v>Apparel</v>
      </c>
      <c r="D72" s="7">
        <v>106.2</v>
      </c>
      <c r="E72" s="7">
        <v>106.8</v>
      </c>
      <c r="F72" s="7">
        <v>107.3</v>
      </c>
      <c r="G72" s="7">
        <v>107.9</v>
      </c>
      <c r="H72" s="7">
        <v>108.5</v>
      </c>
      <c r="I72" s="7">
        <v>109.3</v>
      </c>
      <c r="J72" s="7">
        <v>110</v>
      </c>
      <c r="K72" s="7">
        <v>110.7</v>
      </c>
      <c r="L72" s="7">
        <v>111.9</v>
      </c>
      <c r="M72" s="7">
        <v>112.8</v>
      </c>
      <c r="N72" s="7">
        <v>113.8</v>
      </c>
      <c r="O72" s="7">
        <v>114.8</v>
      </c>
      <c r="P72" s="7">
        <v>115.4</v>
      </c>
      <c r="Q72" s="7">
        <v>115.9</v>
      </c>
      <c r="R72" s="7">
        <v>116.4</v>
      </c>
      <c r="S72" s="7">
        <v>117</v>
      </c>
      <c r="T72" s="7">
        <v>117.6</v>
      </c>
      <c r="U72" s="7">
        <v>118.3</v>
      </c>
      <c r="V72" s="7">
        <v>119.1</v>
      </c>
      <c r="W72" s="7">
        <v>119.6</v>
      </c>
      <c r="X72" s="7">
        <v>120.1</v>
      </c>
      <c r="Y72" s="7">
        <v>121</v>
      </c>
      <c r="Z72" s="7">
        <v>121.6</v>
      </c>
      <c r="AA72" s="7">
        <v>122</v>
      </c>
      <c r="AB72" s="7">
        <v>122.5</v>
      </c>
      <c r="AC72" s="7">
        <v>123.3</v>
      </c>
      <c r="AD72" s="7">
        <v>123.7</v>
      </c>
      <c r="AE72" s="7">
        <v>124.1</v>
      </c>
      <c r="AF72" s="7">
        <v>124.7</v>
      </c>
      <c r="AG72" s="7">
        <v>125.7</v>
      </c>
      <c r="AH72" s="7">
        <v>126.1</v>
      </c>
      <c r="AI72" s="7">
        <v>126.6</v>
      </c>
      <c r="AJ72" s="7">
        <v>127.2</v>
      </c>
      <c r="AK72" s="7">
        <v>127.8</v>
      </c>
      <c r="AL72" s="7">
        <v>128.6</v>
      </c>
      <c r="AM72" s="7">
        <v>129</v>
      </c>
      <c r="AN72" s="7">
        <v>129.5</v>
      </c>
      <c r="AO72" s="7">
        <v>130.19999999999999</v>
      </c>
      <c r="AP72" s="7">
        <v>130.5</v>
      </c>
      <c r="AQ72" s="7">
        <v>131</v>
      </c>
      <c r="AR72" s="7">
        <v>131.4</v>
      </c>
      <c r="AS72" s="7">
        <v>132</v>
      </c>
      <c r="AT72" s="7">
        <v>132.69999999999999</v>
      </c>
      <c r="AU72" s="7">
        <v>133.19999999999999</v>
      </c>
      <c r="AV72" s="7">
        <v>133.80000000000001</v>
      </c>
      <c r="AW72" s="7">
        <v>134.5</v>
      </c>
      <c r="AX72" s="7">
        <v>135</v>
      </c>
      <c r="AY72" s="7">
        <v>135.4</v>
      </c>
      <c r="AZ72" s="7">
        <v>135.6</v>
      </c>
      <c r="BA72" s="7">
        <v>135.9</v>
      </c>
      <c r="BB72" s="7">
        <v>136.4</v>
      </c>
      <c r="BC72" s="7">
        <v>137</v>
      </c>
      <c r="BD72" s="7">
        <v>137.19999999999999</v>
      </c>
      <c r="BE72" s="7">
        <v>137.5</v>
      </c>
      <c r="BF72" s="7">
        <v>138.30000000000001</v>
      </c>
      <c r="BG72" s="7">
        <v>139.30000000000001</v>
      </c>
      <c r="BH72" s="7">
        <v>140</v>
      </c>
      <c r="BI72" s="7">
        <v>140.80000000000001</v>
      </c>
      <c r="BJ72" s="7">
        <v>141.80000000000001</v>
      </c>
      <c r="BK72" s="7">
        <v>142</v>
      </c>
      <c r="BL72" s="7">
        <v>142.30000000000001</v>
      </c>
      <c r="BM72" s="7">
        <v>142.6</v>
      </c>
      <c r="BN72" s="7">
        <v>143.1</v>
      </c>
      <c r="BO72" s="7">
        <v>144</v>
      </c>
      <c r="BP72" s="7">
        <v>144.69999999999999</v>
      </c>
      <c r="BQ72" s="7">
        <v>145.19999999999999</v>
      </c>
      <c r="BR72" s="7">
        <v>145.6</v>
      </c>
      <c r="BS72" s="7">
        <v>146.1</v>
      </c>
      <c r="BT72" s="7">
        <v>146.5</v>
      </c>
      <c r="BU72" s="7">
        <v>146.80000000000001</v>
      </c>
      <c r="BV72" s="7">
        <v>146.69999999999999</v>
      </c>
      <c r="BW72" s="7">
        <v>146.80000000000001</v>
      </c>
      <c r="BX72" s="7">
        <v>146.4</v>
      </c>
      <c r="BY72" s="7">
        <v>146.5</v>
      </c>
      <c r="BZ72" s="7">
        <v>146.69999999999999</v>
      </c>
      <c r="CA72" s="7">
        <v>147.30000000000001</v>
      </c>
      <c r="CB72" s="7">
        <v>147.4</v>
      </c>
      <c r="CC72" s="7">
        <v>147.6</v>
      </c>
      <c r="CD72" s="7">
        <v>147.9</v>
      </c>
      <c r="CE72" s="7">
        <v>147.9</v>
      </c>
      <c r="CF72" s="7">
        <v>148.19999999999999</v>
      </c>
      <c r="CG72" s="7">
        <v>148.6</v>
      </c>
      <c r="CH72" s="7">
        <v>149</v>
      </c>
      <c r="CI72" s="7">
        <v>149.19999999999999</v>
      </c>
      <c r="CJ72" s="7">
        <v>149.5</v>
      </c>
      <c r="CK72" s="7">
        <v>149.80000000000001</v>
      </c>
      <c r="CL72" s="7">
        <v>0</v>
      </c>
      <c r="CM72" s="7">
        <v>0</v>
      </c>
      <c r="CN72" s="7">
        <v>151.4</v>
      </c>
      <c r="CO72" s="7">
        <v>151.4</v>
      </c>
      <c r="CP72" s="7">
        <v>151.69999999999999</v>
      </c>
      <c r="CQ72" s="7">
        <v>152</v>
      </c>
      <c r="CR72" s="7">
        <v>152.30000000000001</v>
      </c>
      <c r="CS72" s="7">
        <v>152.80000000000001</v>
      </c>
      <c r="CT72" s="7">
        <v>153.6</v>
      </c>
      <c r="CU72" s="7">
        <v>154.19999999999999</v>
      </c>
      <c r="CV72" s="7">
        <v>155.80000000000001</v>
      </c>
      <c r="CW72" s="7">
        <v>156.4</v>
      </c>
      <c r="CX72" s="7">
        <v>157.30000000000001</v>
      </c>
      <c r="CY72" s="7">
        <v>160.4</v>
      </c>
      <c r="CZ72" s="7">
        <v>160.69999999999999</v>
      </c>
      <c r="DA72" s="7">
        <v>161.4</v>
      </c>
      <c r="DB72" s="7">
        <v>163.19999999999999</v>
      </c>
      <c r="DC72" s="7">
        <v>163.30000000000001</v>
      </c>
      <c r="DD72" s="7">
        <v>164.3</v>
      </c>
      <c r="DE72" s="7">
        <v>165.8</v>
      </c>
      <c r="DF72" s="7">
        <v>167</v>
      </c>
      <c r="DG72" s="7">
        <v>168.5</v>
      </c>
      <c r="DH72" s="7">
        <v>169.6</v>
      </c>
      <c r="DI72" s="7">
        <v>171.1</v>
      </c>
      <c r="DJ72" s="7">
        <v>172.8</v>
      </c>
      <c r="DK72" s="7">
        <v>174.6</v>
      </c>
      <c r="DL72" s="7">
        <v>176</v>
      </c>
      <c r="DM72" s="7">
        <v>177.3</v>
      </c>
      <c r="DN72" s="7">
        <v>178.5</v>
      </c>
      <c r="DO72" s="7">
        <v>179.9</v>
      </c>
      <c r="DP72" s="7">
        <v>181</v>
      </c>
      <c r="DQ72" s="7">
        <v>182.1</v>
      </c>
      <c r="DR72" s="7">
        <v>183</v>
      </c>
      <c r="DS72" s="7">
        <v>183.8</v>
      </c>
      <c r="DT72" s="7">
        <v>185.1</v>
      </c>
      <c r="DU72" s="7">
        <v>185.1</v>
      </c>
      <c r="DV72" s="7">
        <v>185.7</v>
      </c>
      <c r="DW72" s="7">
        <v>186.2</v>
      </c>
    </row>
    <row r="73" spans="1:127" x14ac:dyDescent="0.25">
      <c r="A73" s="4" t="s">
        <v>29</v>
      </c>
      <c r="B73" s="5" t="s">
        <v>18</v>
      </c>
      <c r="C73" s="6" t="str">
        <f>VLOOKUP(B73,[1]!categories[#Data],2,0)</f>
        <v xml:space="preserve">Housing </v>
      </c>
      <c r="D73" s="7">
        <v>100.3</v>
      </c>
      <c r="E73" s="7">
        <v>100.4</v>
      </c>
      <c r="F73" s="7">
        <v>100.4</v>
      </c>
      <c r="G73" s="7">
        <v>100.5</v>
      </c>
      <c r="H73" s="7">
        <v>100.5</v>
      </c>
      <c r="I73" s="7">
        <v>106.6</v>
      </c>
      <c r="J73" s="7">
        <v>107.7</v>
      </c>
      <c r="K73" s="7">
        <v>108.9</v>
      </c>
      <c r="L73" s="7">
        <v>109.7</v>
      </c>
      <c r="M73" s="7">
        <v>110.5</v>
      </c>
      <c r="N73" s="7">
        <v>111.1</v>
      </c>
      <c r="O73" s="7">
        <v>110.7</v>
      </c>
      <c r="P73" s="7">
        <v>111.6</v>
      </c>
      <c r="Q73" s="7">
        <v>112.5</v>
      </c>
      <c r="R73" s="7">
        <v>113.2</v>
      </c>
      <c r="S73" s="7">
        <v>113.9</v>
      </c>
      <c r="T73" s="7">
        <v>114.3</v>
      </c>
      <c r="U73" s="7">
        <v>113.9</v>
      </c>
      <c r="V73" s="7">
        <v>114.8</v>
      </c>
      <c r="W73" s="7">
        <v>115.5</v>
      </c>
      <c r="X73" s="7">
        <v>116.1</v>
      </c>
      <c r="Y73" s="7">
        <v>116.7</v>
      </c>
      <c r="Z73" s="7">
        <v>117.1</v>
      </c>
      <c r="AA73" s="7">
        <v>116.5</v>
      </c>
      <c r="AB73" s="7">
        <v>117.3</v>
      </c>
      <c r="AC73" s="7">
        <v>118.1</v>
      </c>
      <c r="AD73" s="7">
        <v>118.6</v>
      </c>
      <c r="AE73" s="7">
        <v>119.2</v>
      </c>
      <c r="AF73" s="7">
        <v>119.6</v>
      </c>
      <c r="AG73" s="7">
        <v>119</v>
      </c>
      <c r="AH73" s="7">
        <v>119.9</v>
      </c>
      <c r="AI73" s="7">
        <v>120.9</v>
      </c>
      <c r="AJ73" s="7">
        <v>121.6</v>
      </c>
      <c r="AK73" s="7">
        <v>122.4</v>
      </c>
      <c r="AL73" s="7">
        <v>122.9</v>
      </c>
      <c r="AM73" s="7">
        <v>122.4</v>
      </c>
      <c r="AN73" s="7">
        <v>123.4</v>
      </c>
      <c r="AO73" s="7">
        <v>124.4</v>
      </c>
      <c r="AP73" s="7">
        <v>124.9</v>
      </c>
      <c r="AQ73" s="7">
        <v>125.6</v>
      </c>
      <c r="AR73" s="7">
        <v>126</v>
      </c>
      <c r="AS73" s="7">
        <v>125.5</v>
      </c>
      <c r="AT73" s="7">
        <v>126.4</v>
      </c>
      <c r="AU73" s="7">
        <v>127.3</v>
      </c>
      <c r="AV73" s="7">
        <v>127.9</v>
      </c>
      <c r="AW73" s="7">
        <v>128.69999999999999</v>
      </c>
      <c r="AX73" s="7">
        <v>129.1</v>
      </c>
      <c r="AY73" s="7">
        <v>128.5</v>
      </c>
      <c r="AZ73" s="7">
        <v>129.6</v>
      </c>
      <c r="BA73" s="7">
        <v>130.5</v>
      </c>
      <c r="BB73" s="7">
        <v>131.1</v>
      </c>
      <c r="BC73" s="7">
        <v>131.69999999999999</v>
      </c>
      <c r="BD73" s="7">
        <v>132.1</v>
      </c>
      <c r="BE73" s="7">
        <v>131.4</v>
      </c>
      <c r="BF73" s="7">
        <v>132.6</v>
      </c>
      <c r="BG73" s="7">
        <v>134.4</v>
      </c>
      <c r="BH73" s="7">
        <v>135.69999999999999</v>
      </c>
      <c r="BI73" s="7">
        <v>137.30000000000001</v>
      </c>
      <c r="BJ73" s="7">
        <v>138.6</v>
      </c>
      <c r="BK73" s="7">
        <v>139.1</v>
      </c>
      <c r="BL73" s="7">
        <v>140.4</v>
      </c>
      <c r="BM73" s="7">
        <v>141.30000000000001</v>
      </c>
      <c r="BN73" s="7">
        <v>142</v>
      </c>
      <c r="BO73" s="7">
        <v>142.9</v>
      </c>
      <c r="BP73" s="7">
        <v>143.19999999999999</v>
      </c>
      <c r="BQ73" s="7">
        <v>142.5</v>
      </c>
      <c r="BR73" s="7">
        <v>143.6</v>
      </c>
      <c r="BS73" s="7">
        <v>144.6</v>
      </c>
      <c r="BT73" s="7">
        <v>145.30000000000001</v>
      </c>
      <c r="BU73" s="7">
        <v>146.9</v>
      </c>
      <c r="BV73" s="7">
        <v>146.9</v>
      </c>
      <c r="BW73" s="7">
        <v>146.5</v>
      </c>
      <c r="BX73" s="7">
        <v>147.69999999999999</v>
      </c>
      <c r="BY73" s="7">
        <v>148.5</v>
      </c>
      <c r="BZ73" s="7">
        <v>149</v>
      </c>
      <c r="CA73" s="7">
        <v>150.1</v>
      </c>
      <c r="CB73" s="7">
        <v>149.4</v>
      </c>
      <c r="CC73" s="7">
        <v>150.6</v>
      </c>
      <c r="CD73" s="7">
        <v>151.6</v>
      </c>
      <c r="CE73" s="7">
        <v>152.19999999999999</v>
      </c>
      <c r="CF73" s="7">
        <v>153</v>
      </c>
      <c r="CG73" s="7">
        <v>153.5</v>
      </c>
      <c r="CH73" s="7">
        <v>152.80000000000001</v>
      </c>
      <c r="CI73" s="7">
        <v>153.9</v>
      </c>
      <c r="CJ73" s="7">
        <v>154.80000000000001</v>
      </c>
      <c r="CK73" s="7">
        <v>154.5</v>
      </c>
      <c r="CL73" s="7">
        <v>155.6</v>
      </c>
      <c r="CM73" s="7">
        <v>154.875</v>
      </c>
      <c r="CN73" s="7">
        <v>154.69999999999999</v>
      </c>
      <c r="CO73" s="7">
        <v>154.69999999999999</v>
      </c>
      <c r="CP73" s="7">
        <v>155.5</v>
      </c>
      <c r="CQ73" s="7">
        <v>156.30000000000001</v>
      </c>
      <c r="CR73" s="7">
        <v>156.5</v>
      </c>
      <c r="CS73" s="7">
        <v>158</v>
      </c>
      <c r="CT73" s="7">
        <v>158.4</v>
      </c>
      <c r="CU73" s="7">
        <v>157.69999999999999</v>
      </c>
      <c r="CV73" s="7">
        <v>159.80000000000001</v>
      </c>
      <c r="CW73" s="7">
        <v>159.9</v>
      </c>
      <c r="CX73" s="7">
        <v>161.4</v>
      </c>
      <c r="CY73" s="7">
        <v>161.6</v>
      </c>
      <c r="CZ73" s="7">
        <v>160.5</v>
      </c>
      <c r="DA73" s="7">
        <v>161.5</v>
      </c>
      <c r="DB73" s="7">
        <v>162.1</v>
      </c>
      <c r="DC73" s="7">
        <v>162.1</v>
      </c>
      <c r="DD73" s="7">
        <v>163.6</v>
      </c>
      <c r="DE73" s="7">
        <v>164.2</v>
      </c>
      <c r="DF73" s="7">
        <v>163.4</v>
      </c>
      <c r="DG73" s="7">
        <v>164.5</v>
      </c>
      <c r="DH73" s="7">
        <v>165.5</v>
      </c>
      <c r="DI73" s="7">
        <v>165.3</v>
      </c>
      <c r="DJ73" s="7">
        <v>167</v>
      </c>
      <c r="DK73" s="7">
        <v>167.5</v>
      </c>
      <c r="DL73" s="7">
        <v>166.8</v>
      </c>
      <c r="DM73" s="7">
        <v>167.8</v>
      </c>
      <c r="DN73" s="7">
        <v>169</v>
      </c>
      <c r="DO73" s="7">
        <v>169.5</v>
      </c>
      <c r="DP73" s="7">
        <v>171.2</v>
      </c>
      <c r="DQ73" s="7">
        <v>171.8</v>
      </c>
      <c r="DR73" s="7">
        <v>170.7</v>
      </c>
      <c r="DS73" s="7">
        <v>172.1</v>
      </c>
      <c r="DT73" s="7">
        <v>173.5</v>
      </c>
      <c r="DU73" s="7">
        <v>173.5</v>
      </c>
      <c r="DV73" s="7">
        <v>175.2</v>
      </c>
      <c r="DW73" s="7">
        <v>175.6</v>
      </c>
    </row>
    <row r="74" spans="1:127" x14ac:dyDescent="0.25">
      <c r="A74" s="4" t="s">
        <v>29</v>
      </c>
      <c r="B74" s="5" t="s">
        <v>19</v>
      </c>
      <c r="C74" s="6" t="str">
        <f>VLOOKUP(B74,[1]!categories[#Data],2,0)</f>
        <v xml:space="preserve">other Good &amp; Services </v>
      </c>
      <c r="D74" s="7">
        <v>105.5</v>
      </c>
      <c r="E74" s="7">
        <v>106</v>
      </c>
      <c r="F74" s="7">
        <v>106.1</v>
      </c>
      <c r="G74" s="7">
        <v>106.5</v>
      </c>
      <c r="H74" s="7">
        <v>107.4</v>
      </c>
      <c r="I74" s="7">
        <v>108.3</v>
      </c>
      <c r="J74" s="7">
        <v>109.2</v>
      </c>
      <c r="K74" s="7">
        <v>109.7</v>
      </c>
      <c r="L74" s="7">
        <v>110.5</v>
      </c>
      <c r="M74" s="7">
        <v>110.9</v>
      </c>
      <c r="N74" s="7">
        <v>111.6</v>
      </c>
      <c r="O74" s="7">
        <v>111.9</v>
      </c>
      <c r="P74" s="7">
        <v>112.2</v>
      </c>
      <c r="Q74" s="7">
        <v>112.4</v>
      </c>
      <c r="R74" s="7">
        <v>112.5</v>
      </c>
      <c r="S74" s="7">
        <v>112.5</v>
      </c>
      <c r="T74" s="7">
        <v>112.5</v>
      </c>
      <c r="U74" s="7">
        <v>113.2</v>
      </c>
      <c r="V74" s="7">
        <v>113.9</v>
      </c>
      <c r="W74" s="7">
        <v>114</v>
      </c>
      <c r="X74" s="7">
        <v>114.3</v>
      </c>
      <c r="Y74" s="7">
        <v>114.7</v>
      </c>
      <c r="Z74" s="7">
        <v>115.5</v>
      </c>
      <c r="AA74" s="7">
        <v>115.7</v>
      </c>
      <c r="AB74" s="7">
        <v>116.5</v>
      </c>
      <c r="AC74" s="7">
        <v>117.7</v>
      </c>
      <c r="AD74" s="7">
        <v>118.3</v>
      </c>
      <c r="AE74" s="7">
        <v>118.7</v>
      </c>
      <c r="AF74" s="7">
        <v>119.2</v>
      </c>
      <c r="AG74" s="7">
        <v>119.8</v>
      </c>
      <c r="AH74" s="7">
        <v>120.1</v>
      </c>
      <c r="AI74" s="7">
        <v>120.6</v>
      </c>
      <c r="AJ74" s="7">
        <v>120.4</v>
      </c>
      <c r="AK74" s="7">
        <v>120.8</v>
      </c>
      <c r="AL74" s="7">
        <v>121.6</v>
      </c>
      <c r="AM74" s="7">
        <v>122</v>
      </c>
      <c r="AN74" s="7">
        <v>122.7</v>
      </c>
      <c r="AO74" s="7">
        <v>123.1</v>
      </c>
      <c r="AP74" s="7">
        <v>122.4</v>
      </c>
      <c r="AQ74" s="7">
        <v>122.3</v>
      </c>
      <c r="AR74" s="7">
        <v>122.7</v>
      </c>
      <c r="AS74" s="7">
        <v>123.3</v>
      </c>
      <c r="AT74" s="7">
        <v>123.4</v>
      </c>
      <c r="AU74" s="7">
        <v>123.6</v>
      </c>
      <c r="AV74" s="7">
        <v>124.1</v>
      </c>
      <c r="AW74" s="7">
        <v>124.3</v>
      </c>
      <c r="AX74" s="7">
        <v>125</v>
      </c>
      <c r="AY74" s="7">
        <v>126.6</v>
      </c>
      <c r="AZ74" s="7">
        <v>126.8</v>
      </c>
      <c r="BA74" s="7">
        <v>127.9</v>
      </c>
      <c r="BB74" s="7">
        <v>129.1</v>
      </c>
      <c r="BC74" s="7">
        <v>129.80000000000001</v>
      </c>
      <c r="BD74" s="7">
        <v>129.4</v>
      </c>
      <c r="BE74" s="7">
        <v>128.80000000000001</v>
      </c>
      <c r="BF74" s="7">
        <v>129.4</v>
      </c>
      <c r="BG74" s="7">
        <v>129.80000000000001</v>
      </c>
      <c r="BH74" s="7">
        <v>131</v>
      </c>
      <c r="BI74" s="7">
        <v>132.19999999999999</v>
      </c>
      <c r="BJ74" s="7">
        <v>135.30000000000001</v>
      </c>
      <c r="BK74" s="7">
        <v>136.6</v>
      </c>
      <c r="BL74" s="7">
        <v>136.6</v>
      </c>
      <c r="BM74" s="7">
        <v>136.69999999999999</v>
      </c>
      <c r="BN74" s="7">
        <v>136.5</v>
      </c>
      <c r="BO74" s="7">
        <v>136.5</v>
      </c>
      <c r="BP74" s="7">
        <v>136.9</v>
      </c>
      <c r="BQ74" s="7">
        <v>138.1</v>
      </c>
      <c r="BR74" s="7">
        <v>139.69999999999999</v>
      </c>
      <c r="BS74" s="7">
        <v>140.9</v>
      </c>
      <c r="BT74" s="7">
        <v>142.30000000000001</v>
      </c>
      <c r="BU74" s="7">
        <v>145.30000000000001</v>
      </c>
      <c r="BV74" s="7">
        <v>145.1</v>
      </c>
      <c r="BW74" s="7">
        <v>142.69999999999999</v>
      </c>
      <c r="BX74" s="7">
        <v>139.5</v>
      </c>
      <c r="BY74" s="7">
        <v>138.4</v>
      </c>
      <c r="BZ74" s="7">
        <v>139.69999999999999</v>
      </c>
      <c r="CA74" s="7">
        <v>140.30000000000001</v>
      </c>
      <c r="CB74" s="7">
        <v>141.19999999999999</v>
      </c>
      <c r="CC74" s="7">
        <v>139.30000000000001</v>
      </c>
      <c r="CD74" s="7">
        <v>138.5</v>
      </c>
      <c r="CE74" s="7">
        <v>139.19999999999999</v>
      </c>
      <c r="CF74" s="7">
        <v>140.6</v>
      </c>
      <c r="CG74" s="7">
        <v>142.30000000000001</v>
      </c>
      <c r="CH74" s="7">
        <v>143.69999999999999</v>
      </c>
      <c r="CI74" s="7">
        <v>144.6</v>
      </c>
      <c r="CJ74" s="7">
        <v>147.19999999999999</v>
      </c>
      <c r="CK74" s="7">
        <v>148.9</v>
      </c>
      <c r="CL74" s="7">
        <v>144.1</v>
      </c>
      <c r="CM74" s="7">
        <v>144.19999999999999</v>
      </c>
      <c r="CN74" s="7">
        <v>141.9</v>
      </c>
      <c r="CO74" s="7">
        <v>141.9</v>
      </c>
      <c r="CP74" s="7">
        <v>143</v>
      </c>
      <c r="CQ74" s="7">
        <v>142.9</v>
      </c>
      <c r="CR74" s="7">
        <v>143.1</v>
      </c>
      <c r="CS74" s="7">
        <v>143.6</v>
      </c>
      <c r="CT74" s="7">
        <v>144.6</v>
      </c>
      <c r="CU74" s="7">
        <v>147.9</v>
      </c>
      <c r="CV74" s="7">
        <v>152.4</v>
      </c>
      <c r="CW74" s="7">
        <v>155.5</v>
      </c>
      <c r="CX74" s="7">
        <v>155.6</v>
      </c>
      <c r="CY74" s="7">
        <v>159.4</v>
      </c>
      <c r="CZ74" s="7">
        <v>159.80000000000001</v>
      </c>
      <c r="DA74" s="7">
        <v>160.69999999999999</v>
      </c>
      <c r="DB74" s="7">
        <v>162.6</v>
      </c>
      <c r="DC74" s="7">
        <v>162.6</v>
      </c>
      <c r="DD74" s="7">
        <v>164.2</v>
      </c>
      <c r="DE74" s="7">
        <v>163.9</v>
      </c>
      <c r="DF74" s="7">
        <v>164.1</v>
      </c>
      <c r="DG74" s="7">
        <v>164.2</v>
      </c>
      <c r="DH74" s="7">
        <v>165.7</v>
      </c>
      <c r="DI74" s="7">
        <v>167.2</v>
      </c>
      <c r="DJ74" s="7">
        <v>172.2</v>
      </c>
      <c r="DK74" s="7">
        <v>174.6</v>
      </c>
      <c r="DL74" s="7">
        <v>176</v>
      </c>
      <c r="DM74" s="7">
        <v>179.6</v>
      </c>
      <c r="DN74" s="7">
        <v>178.8</v>
      </c>
      <c r="DO74" s="7">
        <v>179.5</v>
      </c>
      <c r="DP74" s="7">
        <v>180.5</v>
      </c>
      <c r="DQ74" s="7">
        <v>181.3</v>
      </c>
      <c r="DR74" s="7">
        <v>182</v>
      </c>
      <c r="DS74" s="7">
        <v>182</v>
      </c>
      <c r="DT74" s="7">
        <v>182.1</v>
      </c>
      <c r="DU74" s="7">
        <v>181.9</v>
      </c>
      <c r="DV74" s="7">
        <v>181.7</v>
      </c>
      <c r="DW74" s="7">
        <v>182.8</v>
      </c>
    </row>
    <row r="75" spans="1:127" x14ac:dyDescent="0.25">
      <c r="A75" s="4" t="s">
        <v>29</v>
      </c>
      <c r="B75" s="5" t="s">
        <v>20</v>
      </c>
      <c r="C75" s="6" t="str">
        <f>VLOOKUP(B75,[1]!categories[#Data],2,0)</f>
        <v xml:space="preserve">Housing </v>
      </c>
      <c r="D75" s="7">
        <v>104.8</v>
      </c>
      <c r="E75" s="7">
        <v>105.2</v>
      </c>
      <c r="F75" s="7">
        <v>105.6</v>
      </c>
      <c r="G75" s="7">
        <v>106.3</v>
      </c>
      <c r="H75" s="7">
        <v>106.9</v>
      </c>
      <c r="I75" s="7">
        <v>107.6</v>
      </c>
      <c r="J75" s="7">
        <v>108.2</v>
      </c>
      <c r="K75" s="7">
        <v>108.7</v>
      </c>
      <c r="L75" s="7">
        <v>109.6</v>
      </c>
      <c r="M75" s="7">
        <v>110.3</v>
      </c>
      <c r="N75" s="7">
        <v>111.1</v>
      </c>
      <c r="O75" s="7">
        <v>111.7</v>
      </c>
      <c r="P75" s="7">
        <v>112.3</v>
      </c>
      <c r="Q75" s="7">
        <v>112.8</v>
      </c>
      <c r="R75" s="7">
        <v>113.2</v>
      </c>
      <c r="S75" s="7">
        <v>113.6</v>
      </c>
      <c r="T75" s="7">
        <v>114.1</v>
      </c>
      <c r="U75" s="7">
        <v>114.6</v>
      </c>
      <c r="V75" s="7">
        <v>115.2</v>
      </c>
      <c r="W75" s="7">
        <v>115.6</v>
      </c>
      <c r="X75" s="7">
        <v>116.1</v>
      </c>
      <c r="Y75" s="7">
        <v>116.7</v>
      </c>
      <c r="Z75" s="7">
        <v>117.3</v>
      </c>
      <c r="AA75" s="7">
        <v>117.5</v>
      </c>
      <c r="AB75" s="7">
        <v>118.1</v>
      </c>
      <c r="AC75" s="7">
        <v>118.7</v>
      </c>
      <c r="AD75" s="7">
        <v>119.2</v>
      </c>
      <c r="AE75" s="7">
        <v>119.7</v>
      </c>
      <c r="AF75" s="7">
        <v>120.2</v>
      </c>
      <c r="AG75" s="7">
        <v>121.1</v>
      </c>
      <c r="AH75" s="7">
        <v>121.3</v>
      </c>
      <c r="AI75" s="7">
        <v>122</v>
      </c>
      <c r="AJ75" s="7">
        <v>122.6</v>
      </c>
      <c r="AK75" s="7">
        <v>123</v>
      </c>
      <c r="AL75" s="7">
        <v>123.4</v>
      </c>
      <c r="AM75" s="7">
        <v>123.6</v>
      </c>
      <c r="AN75" s="7">
        <v>124.2</v>
      </c>
      <c r="AO75" s="7">
        <v>124.6</v>
      </c>
      <c r="AP75" s="7">
        <v>125.1</v>
      </c>
      <c r="AQ75" s="7">
        <v>125.5</v>
      </c>
      <c r="AR75" s="7">
        <v>126</v>
      </c>
      <c r="AS75" s="7">
        <v>126.4</v>
      </c>
      <c r="AT75" s="7">
        <v>126.9</v>
      </c>
      <c r="AU75" s="7">
        <v>127.4</v>
      </c>
      <c r="AV75" s="7">
        <v>127.9</v>
      </c>
      <c r="AW75" s="7">
        <v>128.4</v>
      </c>
      <c r="AX75" s="7">
        <v>128.6</v>
      </c>
      <c r="AY75" s="7">
        <v>129.19999999999999</v>
      </c>
      <c r="AZ75" s="7">
        <v>129.4</v>
      </c>
      <c r="BA75" s="7">
        <v>129.69999999999999</v>
      </c>
      <c r="BB75" s="7">
        <v>130.1</v>
      </c>
      <c r="BC75" s="7">
        <v>130.4</v>
      </c>
      <c r="BD75" s="7">
        <v>130.9</v>
      </c>
      <c r="BE75" s="7">
        <v>131.19999999999999</v>
      </c>
      <c r="BF75" s="7">
        <v>131.9</v>
      </c>
      <c r="BG75" s="7">
        <v>132.80000000000001</v>
      </c>
      <c r="BH75" s="7">
        <v>133.30000000000001</v>
      </c>
      <c r="BI75" s="7">
        <v>133.6</v>
      </c>
      <c r="BJ75" s="7">
        <v>134.4</v>
      </c>
      <c r="BK75" s="7">
        <v>134.69999999999999</v>
      </c>
      <c r="BL75" s="7">
        <v>134.9</v>
      </c>
      <c r="BM75" s="7">
        <v>135.19999999999999</v>
      </c>
      <c r="BN75" s="7">
        <v>135.6</v>
      </c>
      <c r="BO75" s="7">
        <v>136.6</v>
      </c>
      <c r="BP75" s="7">
        <v>137.4</v>
      </c>
      <c r="BQ75" s="7">
        <v>137.9</v>
      </c>
      <c r="BR75" s="7">
        <v>138.6</v>
      </c>
      <c r="BS75" s="7">
        <v>139.4</v>
      </c>
      <c r="BT75" s="7">
        <v>139.69999999999999</v>
      </c>
      <c r="BU75" s="7">
        <v>142.19999999999999</v>
      </c>
      <c r="BV75" s="7">
        <v>142.19999999999999</v>
      </c>
      <c r="BW75" s="7">
        <v>143.19999999999999</v>
      </c>
      <c r="BX75" s="7">
        <v>143.6</v>
      </c>
      <c r="BY75" s="7">
        <v>143.69999999999999</v>
      </c>
      <c r="BZ75" s="7">
        <v>143.80000000000001</v>
      </c>
      <c r="CA75" s="7">
        <v>143.69999999999999</v>
      </c>
      <c r="CB75" s="7">
        <v>143.80000000000001</v>
      </c>
      <c r="CC75" s="7">
        <v>144.19999999999999</v>
      </c>
      <c r="CD75" s="7">
        <v>144.5</v>
      </c>
      <c r="CE75" s="7">
        <v>144.6</v>
      </c>
      <c r="CF75" s="7">
        <v>145</v>
      </c>
      <c r="CG75" s="7">
        <v>145.30000000000001</v>
      </c>
      <c r="CH75" s="7">
        <v>145.80000000000001</v>
      </c>
      <c r="CI75" s="7">
        <v>146.19999999999999</v>
      </c>
      <c r="CJ75" s="7">
        <v>146.4</v>
      </c>
      <c r="CK75" s="7">
        <v>146.4</v>
      </c>
      <c r="CL75" s="7">
        <f>CK75+(CN75-CK75)*(1/3)</f>
        <v>146.4</v>
      </c>
      <c r="CM75" s="7">
        <f>CK75+(CN75-CK75)*(2/3)</f>
        <v>146.4</v>
      </c>
      <c r="CN75" s="7">
        <v>146.4</v>
      </c>
      <c r="CO75" s="7">
        <v>146.4</v>
      </c>
      <c r="CP75" s="7">
        <v>148.4</v>
      </c>
      <c r="CQ75" s="7">
        <v>148.69999999999999</v>
      </c>
      <c r="CR75" s="7">
        <v>148.69999999999999</v>
      </c>
      <c r="CS75" s="7">
        <v>149.19999999999999</v>
      </c>
      <c r="CT75" s="7">
        <v>149.69999999999999</v>
      </c>
      <c r="CU75" s="7">
        <v>150</v>
      </c>
      <c r="CV75" s="7">
        <v>150.9</v>
      </c>
      <c r="CW75" s="7">
        <v>151.19999999999999</v>
      </c>
      <c r="CX75" s="7">
        <v>151.80000000000001</v>
      </c>
      <c r="CY75" s="7">
        <v>154.69999999999999</v>
      </c>
      <c r="CZ75" s="7">
        <v>154.80000000000001</v>
      </c>
      <c r="DA75" s="7">
        <v>155.80000000000001</v>
      </c>
      <c r="DB75" s="7">
        <v>157.5</v>
      </c>
      <c r="DC75" s="7">
        <v>157.5</v>
      </c>
      <c r="DD75" s="7">
        <v>158.4</v>
      </c>
      <c r="DE75" s="7">
        <v>159.30000000000001</v>
      </c>
      <c r="DF75" s="7">
        <v>160.19999999999999</v>
      </c>
      <c r="DG75" s="7">
        <v>161.1</v>
      </c>
      <c r="DH75" s="7">
        <v>161.80000000000001</v>
      </c>
      <c r="DI75" s="7">
        <v>162.80000000000001</v>
      </c>
      <c r="DJ75" s="7">
        <v>164</v>
      </c>
      <c r="DK75" s="7">
        <v>165.2</v>
      </c>
      <c r="DL75" s="7">
        <v>166.4</v>
      </c>
      <c r="DM75" s="7">
        <v>167.4</v>
      </c>
      <c r="DN75" s="7">
        <v>168.5</v>
      </c>
      <c r="DO75" s="7">
        <v>169.5</v>
      </c>
      <c r="DP75" s="7">
        <v>170.4</v>
      </c>
      <c r="DQ75" s="7">
        <v>171.4</v>
      </c>
      <c r="DR75" s="7">
        <v>172.1</v>
      </c>
      <c r="DS75" s="7">
        <v>172.9</v>
      </c>
      <c r="DT75" s="7">
        <v>174.2</v>
      </c>
      <c r="DU75" s="7">
        <v>174.2</v>
      </c>
      <c r="DV75" s="7">
        <v>174.6</v>
      </c>
      <c r="DW75" s="7">
        <v>175.2</v>
      </c>
    </row>
    <row r="76" spans="1:127" x14ac:dyDescent="0.25">
      <c r="A76" s="4" t="s">
        <v>29</v>
      </c>
      <c r="B76" s="5" t="s">
        <v>21</v>
      </c>
      <c r="C76" s="6" t="str">
        <f>VLOOKUP(B76,[1]!categories[#Data],2,0)</f>
        <v>Medicare</v>
      </c>
      <c r="D76" s="7">
        <v>104</v>
      </c>
      <c r="E76" s="7">
        <v>104.5</v>
      </c>
      <c r="F76" s="7">
        <v>104.9</v>
      </c>
      <c r="G76" s="7">
        <v>105.3</v>
      </c>
      <c r="H76" s="7">
        <v>105.9</v>
      </c>
      <c r="I76" s="7">
        <v>106.4</v>
      </c>
      <c r="J76" s="7">
        <v>107</v>
      </c>
      <c r="K76" s="7">
        <v>107.5</v>
      </c>
      <c r="L76" s="7">
        <v>108.1</v>
      </c>
      <c r="M76" s="7">
        <v>108.6</v>
      </c>
      <c r="N76" s="7">
        <v>109.3</v>
      </c>
      <c r="O76" s="7">
        <v>109.7</v>
      </c>
      <c r="P76" s="7">
        <v>110.3</v>
      </c>
      <c r="Q76" s="7">
        <v>110.7</v>
      </c>
      <c r="R76" s="7">
        <v>111.2</v>
      </c>
      <c r="S76" s="7">
        <v>111.5</v>
      </c>
      <c r="T76" s="7">
        <v>111.8</v>
      </c>
      <c r="U76" s="7">
        <v>112.3</v>
      </c>
      <c r="V76" s="7">
        <v>112.7</v>
      </c>
      <c r="W76" s="7">
        <v>113.3</v>
      </c>
      <c r="X76" s="7">
        <v>113.7</v>
      </c>
      <c r="Y76" s="7">
        <v>114.3</v>
      </c>
      <c r="Z76" s="7">
        <v>114.8</v>
      </c>
      <c r="AA76" s="7">
        <v>115.1</v>
      </c>
      <c r="AB76" s="7">
        <v>115.5</v>
      </c>
      <c r="AC76" s="7">
        <v>116.3</v>
      </c>
      <c r="AD76" s="7">
        <v>116.7</v>
      </c>
      <c r="AE76" s="7">
        <v>117.1</v>
      </c>
      <c r="AF76" s="7">
        <v>117.7</v>
      </c>
      <c r="AG76" s="7">
        <v>118.5</v>
      </c>
      <c r="AH76" s="7">
        <v>119</v>
      </c>
      <c r="AI76" s="7">
        <v>119.4</v>
      </c>
      <c r="AJ76" s="7">
        <v>119.8</v>
      </c>
      <c r="AK76" s="7">
        <v>120.4</v>
      </c>
      <c r="AL76" s="7">
        <v>120.9</v>
      </c>
      <c r="AM76" s="7">
        <v>121.4</v>
      </c>
      <c r="AN76" s="7">
        <v>122</v>
      </c>
      <c r="AO76" s="7">
        <v>122.5</v>
      </c>
      <c r="AP76" s="7">
        <v>122.9</v>
      </c>
      <c r="AQ76" s="7">
        <v>123.2</v>
      </c>
      <c r="AR76" s="7">
        <v>123.7</v>
      </c>
      <c r="AS76" s="7">
        <v>124.1</v>
      </c>
      <c r="AT76" s="7">
        <v>124.5</v>
      </c>
      <c r="AU76" s="7">
        <v>124.8</v>
      </c>
      <c r="AV76" s="7">
        <v>125.4</v>
      </c>
      <c r="AW76" s="7">
        <v>126.1</v>
      </c>
      <c r="AX76" s="7">
        <v>126.4</v>
      </c>
      <c r="AY76" s="7">
        <v>126.9</v>
      </c>
      <c r="AZ76" s="7">
        <v>127.1</v>
      </c>
      <c r="BA76" s="7">
        <v>127.4</v>
      </c>
      <c r="BB76" s="7">
        <v>127.8</v>
      </c>
      <c r="BC76" s="7">
        <v>128.1</v>
      </c>
      <c r="BD76" s="7">
        <v>128.4</v>
      </c>
      <c r="BE76" s="7">
        <v>128.5</v>
      </c>
      <c r="BF76" s="7">
        <v>129.4</v>
      </c>
      <c r="BG76" s="7">
        <v>130.19999999999999</v>
      </c>
      <c r="BH76" s="7">
        <v>130.6</v>
      </c>
      <c r="BI76" s="7">
        <v>131.30000000000001</v>
      </c>
      <c r="BJ76" s="7">
        <v>132.6</v>
      </c>
      <c r="BK76" s="7">
        <v>133.1</v>
      </c>
      <c r="BL76" s="7">
        <v>133.30000000000001</v>
      </c>
      <c r="BM76" s="7">
        <v>133.80000000000001</v>
      </c>
      <c r="BN76" s="7">
        <v>134.30000000000001</v>
      </c>
      <c r="BO76" s="7">
        <v>135.19999999999999</v>
      </c>
      <c r="BP76" s="7">
        <v>136</v>
      </c>
      <c r="BQ76" s="7">
        <v>136.19999999999999</v>
      </c>
      <c r="BR76" s="7">
        <v>137</v>
      </c>
      <c r="BS76" s="7">
        <v>137.69999999999999</v>
      </c>
      <c r="BT76" s="7">
        <v>138.4</v>
      </c>
      <c r="BU76" s="7">
        <v>142.1</v>
      </c>
      <c r="BV76" s="7">
        <v>142.1</v>
      </c>
      <c r="BW76" s="7">
        <v>144.9</v>
      </c>
      <c r="BX76" s="7">
        <v>145.1</v>
      </c>
      <c r="BY76" s="7">
        <v>145.6</v>
      </c>
      <c r="BZ76" s="7">
        <v>146.19999999999999</v>
      </c>
      <c r="CA76" s="7">
        <v>146.9</v>
      </c>
      <c r="CB76" s="7">
        <v>147.4</v>
      </c>
      <c r="CC76" s="7">
        <v>147.9</v>
      </c>
      <c r="CD76" s="7">
        <v>148.5</v>
      </c>
      <c r="CE76" s="7">
        <v>149</v>
      </c>
      <c r="CF76" s="7">
        <v>149.4</v>
      </c>
      <c r="CG76" s="7">
        <v>149.9</v>
      </c>
      <c r="CH76" s="7">
        <v>150.4</v>
      </c>
      <c r="CI76" s="7">
        <v>151.19999999999999</v>
      </c>
      <c r="CJ76" s="7">
        <v>151.69999999999999</v>
      </c>
      <c r="CK76" s="7">
        <v>152.30000000000001</v>
      </c>
      <c r="CL76" s="7">
        <v>150.69999999999999</v>
      </c>
      <c r="CM76" s="7">
        <v>152.94999999999999</v>
      </c>
      <c r="CN76" s="7">
        <v>154.4</v>
      </c>
      <c r="CO76" s="7">
        <v>154.4</v>
      </c>
      <c r="CP76" s="7">
        <v>155</v>
      </c>
      <c r="CQ76" s="7">
        <v>155.6</v>
      </c>
      <c r="CR76" s="7">
        <v>156.30000000000001</v>
      </c>
      <c r="CS76" s="7">
        <v>157.19999999999999</v>
      </c>
      <c r="CT76" s="7">
        <v>158.30000000000001</v>
      </c>
      <c r="CU76" s="7">
        <v>159.30000000000001</v>
      </c>
      <c r="CV76" s="7">
        <v>161.30000000000001</v>
      </c>
      <c r="CW76" s="7">
        <v>161.69999999999999</v>
      </c>
      <c r="CX76" s="7">
        <v>162.30000000000001</v>
      </c>
      <c r="CY76" s="7">
        <v>165.8</v>
      </c>
      <c r="CZ76" s="7">
        <v>166.3</v>
      </c>
      <c r="DA76" s="7">
        <v>167</v>
      </c>
      <c r="DB76" s="7">
        <v>168.4</v>
      </c>
      <c r="DC76" s="7">
        <v>168.4</v>
      </c>
      <c r="DD76" s="7">
        <v>169.1</v>
      </c>
      <c r="DE76" s="7">
        <v>169.9</v>
      </c>
      <c r="DF76" s="7">
        <v>170.6</v>
      </c>
      <c r="DG76" s="7">
        <v>171.4</v>
      </c>
      <c r="DH76" s="7">
        <v>172.2</v>
      </c>
      <c r="DI76" s="7">
        <v>173</v>
      </c>
      <c r="DJ76" s="7">
        <v>174</v>
      </c>
      <c r="DK76" s="7">
        <v>174.8</v>
      </c>
      <c r="DL76" s="7">
        <v>175.4</v>
      </c>
      <c r="DM76" s="7">
        <v>176.1</v>
      </c>
      <c r="DN76" s="7">
        <v>176.8</v>
      </c>
      <c r="DO76" s="7">
        <v>177.8</v>
      </c>
      <c r="DP76" s="7">
        <v>178.7</v>
      </c>
      <c r="DQ76" s="7">
        <v>179.8</v>
      </c>
      <c r="DR76" s="7">
        <v>181.1</v>
      </c>
      <c r="DS76" s="7">
        <v>182.3</v>
      </c>
      <c r="DT76" s="7">
        <v>184.4</v>
      </c>
      <c r="DU76" s="7">
        <v>184.4</v>
      </c>
      <c r="DV76" s="7">
        <v>185</v>
      </c>
      <c r="DW76" s="7">
        <v>185.7</v>
      </c>
    </row>
    <row r="77" spans="1:127" x14ac:dyDescent="0.25">
      <c r="A77" s="4" t="s">
        <v>29</v>
      </c>
      <c r="B77" s="5" t="s">
        <v>22</v>
      </c>
      <c r="C77" s="6" t="str">
        <f>VLOOKUP(B77,[1]!categories[#Data],2,0)</f>
        <v>Transport and communication</v>
      </c>
      <c r="D77" s="7">
        <v>103.2</v>
      </c>
      <c r="E77" s="7">
        <v>104.2</v>
      </c>
      <c r="F77" s="7">
        <v>105.1</v>
      </c>
      <c r="G77" s="7">
        <v>104.7</v>
      </c>
      <c r="H77" s="7">
        <v>104</v>
      </c>
      <c r="I77" s="7">
        <v>105.1</v>
      </c>
      <c r="J77" s="7">
        <v>107.1</v>
      </c>
      <c r="K77" s="7">
        <v>108</v>
      </c>
      <c r="L77" s="7">
        <v>109.9</v>
      </c>
      <c r="M77" s="7">
        <v>109.5</v>
      </c>
      <c r="N77" s="7">
        <v>109.5</v>
      </c>
      <c r="O77" s="7">
        <v>109.8</v>
      </c>
      <c r="P77" s="7">
        <v>110.7</v>
      </c>
      <c r="Q77" s="7">
        <v>111.1</v>
      </c>
      <c r="R77" s="7">
        <v>111.4</v>
      </c>
      <c r="S77" s="7">
        <v>111.2</v>
      </c>
      <c r="T77" s="7">
        <v>111.3</v>
      </c>
      <c r="U77" s="7">
        <v>111.8</v>
      </c>
      <c r="V77" s="7">
        <v>113.1</v>
      </c>
      <c r="W77" s="7">
        <v>112.8</v>
      </c>
      <c r="X77" s="7">
        <v>112</v>
      </c>
      <c r="Y77" s="7">
        <v>111.8</v>
      </c>
      <c r="Z77" s="7">
        <v>110.8</v>
      </c>
      <c r="AA77" s="7">
        <v>110.1</v>
      </c>
      <c r="AB77" s="7">
        <v>109.4</v>
      </c>
      <c r="AC77" s="7">
        <v>108.7</v>
      </c>
      <c r="AD77" s="7">
        <v>109.9</v>
      </c>
      <c r="AE77" s="7">
        <v>110.1</v>
      </c>
      <c r="AF77" s="7">
        <v>112</v>
      </c>
      <c r="AG77" s="7">
        <v>112.9</v>
      </c>
      <c r="AH77" s="7">
        <v>112.7</v>
      </c>
      <c r="AI77" s="7">
        <v>111.7</v>
      </c>
      <c r="AJ77" s="7">
        <v>111.3</v>
      </c>
      <c r="AK77" s="7">
        <v>111.4</v>
      </c>
      <c r="AL77" s="7">
        <v>111.5</v>
      </c>
      <c r="AM77" s="7">
        <v>111.5</v>
      </c>
      <c r="AN77" s="7">
        <v>111.1</v>
      </c>
      <c r="AO77" s="7">
        <v>111.4</v>
      </c>
      <c r="AP77" s="7">
        <v>110.9</v>
      </c>
      <c r="AQ77" s="7">
        <v>112.1</v>
      </c>
      <c r="AR77" s="7">
        <v>112.8</v>
      </c>
      <c r="AS77" s="7">
        <v>114.2</v>
      </c>
      <c r="AT77" s="7">
        <v>113.9</v>
      </c>
      <c r="AU77" s="7">
        <v>113.1</v>
      </c>
      <c r="AV77" s="7">
        <v>114.3</v>
      </c>
      <c r="AW77" s="7">
        <v>115.2</v>
      </c>
      <c r="AX77" s="7">
        <v>115.7</v>
      </c>
      <c r="AY77" s="7">
        <v>116</v>
      </c>
      <c r="AZ77" s="7">
        <v>117</v>
      </c>
      <c r="BA77" s="7">
        <v>117.4</v>
      </c>
      <c r="BB77" s="7">
        <v>117.6</v>
      </c>
      <c r="BC77" s="7">
        <v>116.6</v>
      </c>
      <c r="BD77" s="7">
        <v>116.7</v>
      </c>
      <c r="BE77" s="7">
        <v>116.5</v>
      </c>
      <c r="BF77" s="7">
        <v>116</v>
      </c>
      <c r="BG77" s="7">
        <v>117.3</v>
      </c>
      <c r="BH77" s="7">
        <v>118.3</v>
      </c>
      <c r="BI77" s="7">
        <v>117.8</v>
      </c>
      <c r="BJ77" s="7">
        <v>118.3</v>
      </c>
      <c r="BK77" s="7">
        <v>118.5</v>
      </c>
      <c r="BL77" s="7">
        <v>119.3</v>
      </c>
      <c r="BM77" s="7">
        <v>120.2</v>
      </c>
      <c r="BN77" s="7">
        <v>121</v>
      </c>
      <c r="BO77" s="7">
        <v>121.9</v>
      </c>
      <c r="BP77" s="7">
        <v>122.9</v>
      </c>
      <c r="BQ77" s="7">
        <v>123.7</v>
      </c>
      <c r="BR77" s="7">
        <v>123.6</v>
      </c>
      <c r="BS77" s="7">
        <v>124.3</v>
      </c>
      <c r="BT77" s="7">
        <v>126</v>
      </c>
      <c r="BU77" s="7">
        <v>125.5</v>
      </c>
      <c r="BV77" s="7">
        <v>125.5</v>
      </c>
      <c r="BW77" s="7">
        <v>123.6</v>
      </c>
      <c r="BX77" s="7">
        <v>123.3</v>
      </c>
      <c r="BY77" s="7">
        <v>123.9</v>
      </c>
      <c r="BZ77" s="7">
        <v>124.6</v>
      </c>
      <c r="CA77" s="7">
        <v>124.9</v>
      </c>
      <c r="CB77" s="7">
        <v>124.6</v>
      </c>
      <c r="CC77" s="7">
        <v>125.6</v>
      </c>
      <c r="CD77" s="7">
        <v>125.8</v>
      </c>
      <c r="CE77" s="7">
        <v>126.1</v>
      </c>
      <c r="CF77" s="7">
        <v>126.3</v>
      </c>
      <c r="CG77" s="7">
        <v>126.6</v>
      </c>
      <c r="CH77" s="7">
        <v>129.80000000000001</v>
      </c>
      <c r="CI77" s="7">
        <v>130.9</v>
      </c>
      <c r="CJ77" s="7">
        <v>130.30000000000001</v>
      </c>
      <c r="CK77" s="7">
        <v>129.9</v>
      </c>
      <c r="CL77" s="7">
        <f>CK77+(CN77-CK77)*(1/3)</f>
        <v>131.6</v>
      </c>
      <c r="CM77" s="7">
        <f>CK77+(CN77-CK77)*(2/3)</f>
        <v>133.30000000000001</v>
      </c>
      <c r="CN77" s="7">
        <v>135</v>
      </c>
      <c r="CO77" s="7">
        <v>135</v>
      </c>
      <c r="CP77" s="7">
        <v>138.5</v>
      </c>
      <c r="CQ77" s="7">
        <v>139.6</v>
      </c>
      <c r="CR77" s="7">
        <v>140.6</v>
      </c>
      <c r="CS77" s="7">
        <v>140.4</v>
      </c>
      <c r="CT77" s="7">
        <v>140.69999999999999</v>
      </c>
      <c r="CU77" s="7">
        <v>141.9</v>
      </c>
      <c r="CV77" s="7">
        <v>145.1</v>
      </c>
      <c r="CW77" s="7">
        <v>146.19999999999999</v>
      </c>
      <c r="CX77" s="7">
        <v>146.6</v>
      </c>
      <c r="CY77" s="7">
        <v>148.9</v>
      </c>
      <c r="CZ77" s="7">
        <v>150.69999999999999</v>
      </c>
      <c r="DA77" s="7">
        <v>153.1</v>
      </c>
      <c r="DB77" s="7">
        <v>154</v>
      </c>
      <c r="DC77" s="7">
        <v>154</v>
      </c>
      <c r="DD77" s="7">
        <v>155.69999999999999</v>
      </c>
      <c r="DE77" s="7">
        <v>154.80000000000001</v>
      </c>
      <c r="DF77" s="7">
        <v>155.69999999999999</v>
      </c>
      <c r="DG77" s="7">
        <v>156.5</v>
      </c>
      <c r="DH77" s="7">
        <v>156.9</v>
      </c>
      <c r="DI77" s="7">
        <v>157.9</v>
      </c>
      <c r="DJ77" s="7">
        <v>162.6</v>
      </c>
      <c r="DK77" s="7">
        <v>163</v>
      </c>
      <c r="DL77" s="7">
        <v>161.1</v>
      </c>
      <c r="DM77" s="7">
        <v>161.6</v>
      </c>
      <c r="DN77" s="7">
        <v>161.9</v>
      </c>
      <c r="DO77" s="7">
        <v>162.30000000000001</v>
      </c>
      <c r="DP77" s="7">
        <v>162.9</v>
      </c>
      <c r="DQ77" s="7">
        <v>163</v>
      </c>
      <c r="DR77" s="7">
        <v>163.4</v>
      </c>
      <c r="DS77" s="7">
        <v>163.6</v>
      </c>
      <c r="DT77" s="7">
        <v>164.2</v>
      </c>
      <c r="DU77" s="7">
        <v>164.2</v>
      </c>
      <c r="DV77" s="7">
        <v>164.5</v>
      </c>
      <c r="DW77" s="7">
        <v>164.8</v>
      </c>
    </row>
    <row r="78" spans="1:127" x14ac:dyDescent="0.25">
      <c r="A78" s="4" t="s">
        <v>29</v>
      </c>
      <c r="B78" s="5" t="s">
        <v>23</v>
      </c>
      <c r="C78" s="6" t="str">
        <f>VLOOKUP(B78,[1]!categories[#Data],2,0)</f>
        <v>Education and Entertinemnet</v>
      </c>
      <c r="D78" s="7">
        <v>103.1</v>
      </c>
      <c r="E78" s="7">
        <v>103.6</v>
      </c>
      <c r="F78" s="7">
        <v>103.7</v>
      </c>
      <c r="G78" s="7">
        <v>104.2</v>
      </c>
      <c r="H78" s="7">
        <v>104.8</v>
      </c>
      <c r="I78" s="7">
        <v>105.4</v>
      </c>
      <c r="J78" s="7">
        <v>106.1</v>
      </c>
      <c r="K78" s="7">
        <v>106.6</v>
      </c>
      <c r="L78" s="7">
        <v>107.5</v>
      </c>
      <c r="M78" s="7">
        <v>108.1</v>
      </c>
      <c r="N78" s="7">
        <v>108.6</v>
      </c>
      <c r="O78" s="7">
        <v>109</v>
      </c>
      <c r="P78" s="7">
        <v>109.7</v>
      </c>
      <c r="Q78" s="7">
        <v>110.1</v>
      </c>
      <c r="R78" s="7">
        <v>110.6</v>
      </c>
      <c r="S78" s="7">
        <v>110.9</v>
      </c>
      <c r="T78" s="7">
        <v>111.2</v>
      </c>
      <c r="U78" s="7">
        <v>111.6</v>
      </c>
      <c r="V78" s="7">
        <v>112.1</v>
      </c>
      <c r="W78" s="7">
        <v>112.6</v>
      </c>
      <c r="X78" s="7">
        <v>113.1</v>
      </c>
      <c r="Y78" s="7">
        <v>113.3</v>
      </c>
      <c r="Z78" s="7">
        <v>113.7</v>
      </c>
      <c r="AA78" s="7">
        <v>113.9</v>
      </c>
      <c r="AB78" s="7">
        <v>114.3</v>
      </c>
      <c r="AC78" s="7">
        <v>114.9</v>
      </c>
      <c r="AD78" s="7">
        <v>115.4</v>
      </c>
      <c r="AE78" s="7">
        <v>115.9</v>
      </c>
      <c r="AF78" s="7">
        <v>116.3</v>
      </c>
      <c r="AG78" s="7">
        <v>116.9</v>
      </c>
      <c r="AH78" s="7">
        <v>117.2</v>
      </c>
      <c r="AI78" s="7">
        <v>117.8</v>
      </c>
      <c r="AJ78" s="7">
        <v>118.3</v>
      </c>
      <c r="AK78" s="7">
        <v>118.7</v>
      </c>
      <c r="AL78" s="7">
        <v>119.2</v>
      </c>
      <c r="AM78" s="7">
        <v>119.6</v>
      </c>
      <c r="AN78" s="7">
        <v>119.8</v>
      </c>
      <c r="AO78" s="7">
        <v>120.3</v>
      </c>
      <c r="AP78" s="7">
        <v>120.6</v>
      </c>
      <c r="AQ78" s="7">
        <v>121.1</v>
      </c>
      <c r="AR78" s="7">
        <v>121.5</v>
      </c>
      <c r="AS78" s="7">
        <v>121.7</v>
      </c>
      <c r="AT78" s="7">
        <v>122.4</v>
      </c>
      <c r="AU78" s="7">
        <v>122.7</v>
      </c>
      <c r="AV78" s="7">
        <v>122.9</v>
      </c>
      <c r="AW78" s="7">
        <v>123.5</v>
      </c>
      <c r="AX78" s="7">
        <v>124</v>
      </c>
      <c r="AY78" s="7">
        <v>124.2</v>
      </c>
      <c r="AZ78" s="7">
        <v>124.2</v>
      </c>
      <c r="BA78" s="7">
        <v>124.6</v>
      </c>
      <c r="BB78" s="7">
        <v>125</v>
      </c>
      <c r="BC78" s="7">
        <v>125.1</v>
      </c>
      <c r="BD78" s="7">
        <v>125.7</v>
      </c>
      <c r="BE78" s="7">
        <v>125.9</v>
      </c>
      <c r="BF78" s="7">
        <v>126.6</v>
      </c>
      <c r="BG78" s="7">
        <v>127.3</v>
      </c>
      <c r="BH78" s="7">
        <v>127.9</v>
      </c>
      <c r="BI78" s="7">
        <v>128.4</v>
      </c>
      <c r="BJ78" s="7">
        <v>128.9</v>
      </c>
      <c r="BK78" s="7">
        <v>129</v>
      </c>
      <c r="BL78" s="7">
        <v>129.69999999999999</v>
      </c>
      <c r="BM78" s="7">
        <v>129.9</v>
      </c>
      <c r="BN78" s="7">
        <v>130.4</v>
      </c>
      <c r="BO78" s="7">
        <v>131.30000000000001</v>
      </c>
      <c r="BP78" s="7">
        <v>131.80000000000001</v>
      </c>
      <c r="BQ78" s="7">
        <v>132.6</v>
      </c>
      <c r="BR78" s="7">
        <v>133.1</v>
      </c>
      <c r="BS78" s="7">
        <v>133.6</v>
      </c>
      <c r="BT78" s="7">
        <v>134.5</v>
      </c>
      <c r="BU78" s="7">
        <v>136.5</v>
      </c>
      <c r="BV78" s="7">
        <v>136.5</v>
      </c>
      <c r="BW78" s="7">
        <v>136.80000000000001</v>
      </c>
      <c r="BX78" s="7">
        <v>136.69999999999999</v>
      </c>
      <c r="BY78" s="7">
        <v>137.1</v>
      </c>
      <c r="BZ78" s="7">
        <v>137.69999999999999</v>
      </c>
      <c r="CA78" s="7">
        <v>139.19999999999999</v>
      </c>
      <c r="CB78" s="7">
        <v>139.6</v>
      </c>
      <c r="CC78" s="7">
        <v>140.5</v>
      </c>
      <c r="CD78" s="7">
        <v>140.9</v>
      </c>
      <c r="CE78" s="7">
        <v>141.30000000000001</v>
      </c>
      <c r="CF78" s="7">
        <v>141.69999999999999</v>
      </c>
      <c r="CG78" s="7">
        <v>142.1</v>
      </c>
      <c r="CH78" s="7">
        <v>142.30000000000001</v>
      </c>
      <c r="CI78" s="7">
        <v>142.80000000000001</v>
      </c>
      <c r="CJ78" s="7">
        <v>143.19999999999999</v>
      </c>
      <c r="CK78" s="7">
        <v>143.69999999999999</v>
      </c>
      <c r="CL78" s="7">
        <v>0</v>
      </c>
      <c r="CM78" s="7">
        <v>0</v>
      </c>
      <c r="CN78" s="7">
        <v>148.30000000000001</v>
      </c>
      <c r="CO78" s="7">
        <v>148.30000000000001</v>
      </c>
      <c r="CP78" s="7">
        <v>146</v>
      </c>
      <c r="CQ78" s="7">
        <v>146.6</v>
      </c>
      <c r="CR78" s="7">
        <v>146.5</v>
      </c>
      <c r="CS78" s="7">
        <v>148.4</v>
      </c>
      <c r="CT78" s="7">
        <v>148.5</v>
      </c>
      <c r="CU78" s="7">
        <v>149.6</v>
      </c>
      <c r="CV78" s="7">
        <v>151.5</v>
      </c>
      <c r="CW78" s="7">
        <v>152.6</v>
      </c>
      <c r="CX78" s="7">
        <v>153.19999999999999</v>
      </c>
      <c r="CY78" s="7">
        <v>155.80000000000001</v>
      </c>
      <c r="CZ78" s="7">
        <v>154.9</v>
      </c>
      <c r="DA78" s="7">
        <v>155.30000000000001</v>
      </c>
      <c r="DB78" s="7">
        <v>157.6</v>
      </c>
      <c r="DC78" s="7">
        <v>157.69999999999999</v>
      </c>
      <c r="DD78" s="7">
        <v>158.6</v>
      </c>
      <c r="DE78" s="7">
        <v>159.80000000000001</v>
      </c>
      <c r="DF78" s="7">
        <v>160.6</v>
      </c>
      <c r="DG78" s="7">
        <v>161.19999999999999</v>
      </c>
      <c r="DH78" s="7">
        <v>162.1</v>
      </c>
      <c r="DI78" s="7">
        <v>163.30000000000001</v>
      </c>
      <c r="DJ78" s="7">
        <v>164.4</v>
      </c>
      <c r="DK78" s="7">
        <v>165.1</v>
      </c>
      <c r="DL78" s="7">
        <v>165.8</v>
      </c>
      <c r="DM78" s="7">
        <v>166.3</v>
      </c>
      <c r="DN78" s="7">
        <v>166.9</v>
      </c>
      <c r="DO78" s="7">
        <v>167.6</v>
      </c>
      <c r="DP78" s="7">
        <v>168.2</v>
      </c>
      <c r="DQ78" s="7">
        <v>168.5</v>
      </c>
      <c r="DR78" s="7">
        <v>168.9</v>
      </c>
      <c r="DS78" s="7">
        <v>169.5</v>
      </c>
      <c r="DT78" s="7">
        <v>170.3</v>
      </c>
      <c r="DU78" s="7">
        <v>170.3</v>
      </c>
      <c r="DV78" s="7">
        <v>170.7</v>
      </c>
      <c r="DW78" s="7">
        <v>171.2</v>
      </c>
    </row>
    <row r="79" spans="1:127" x14ac:dyDescent="0.25">
      <c r="A79" s="4" t="s">
        <v>29</v>
      </c>
      <c r="B79" s="5" t="s">
        <v>24</v>
      </c>
      <c r="C79" s="6" t="str">
        <f>VLOOKUP(B79,[1]!categories[#Data],2,0)</f>
        <v>Education and Entertinemnet</v>
      </c>
      <c r="D79" s="7">
        <v>103.6</v>
      </c>
      <c r="E79" s="7">
        <v>103.9</v>
      </c>
      <c r="F79" s="7">
        <v>104</v>
      </c>
      <c r="G79" s="7">
        <v>105</v>
      </c>
      <c r="H79" s="7">
        <v>105.6</v>
      </c>
      <c r="I79" s="7">
        <v>107.4</v>
      </c>
      <c r="J79" s="7">
        <v>109.1</v>
      </c>
      <c r="K79" s="7">
        <v>109.9</v>
      </c>
      <c r="L79" s="7">
        <v>110.6</v>
      </c>
      <c r="M79" s="7">
        <v>110.8</v>
      </c>
      <c r="N79" s="7">
        <v>111.2</v>
      </c>
      <c r="O79" s="7">
        <v>111.5</v>
      </c>
      <c r="P79" s="7">
        <v>111.6</v>
      </c>
      <c r="Q79" s="7">
        <v>111.8</v>
      </c>
      <c r="R79" s="7">
        <v>112</v>
      </c>
      <c r="S79" s="7">
        <v>112.7</v>
      </c>
      <c r="T79" s="7">
        <v>113</v>
      </c>
      <c r="U79" s="7">
        <v>114.8</v>
      </c>
      <c r="V79" s="7">
        <v>116.8</v>
      </c>
      <c r="W79" s="7">
        <v>118</v>
      </c>
      <c r="X79" s="7">
        <v>118.6</v>
      </c>
      <c r="Y79" s="7">
        <v>118.8</v>
      </c>
      <c r="Z79" s="7">
        <v>119</v>
      </c>
      <c r="AA79" s="7">
        <v>119.5</v>
      </c>
      <c r="AB79" s="7">
        <v>119.7</v>
      </c>
      <c r="AC79" s="7">
        <v>119.7</v>
      </c>
      <c r="AD79" s="7">
        <v>120.1</v>
      </c>
      <c r="AE79" s="7">
        <v>121</v>
      </c>
      <c r="AF79" s="7">
        <v>121.4</v>
      </c>
      <c r="AG79" s="7">
        <v>123.1</v>
      </c>
      <c r="AH79" s="7">
        <v>124.4</v>
      </c>
      <c r="AI79" s="7">
        <v>125.1</v>
      </c>
      <c r="AJ79" s="7">
        <v>125.7</v>
      </c>
      <c r="AK79" s="7">
        <v>125.9</v>
      </c>
      <c r="AL79" s="7">
        <v>126.3</v>
      </c>
      <c r="AM79" s="7">
        <v>126.2</v>
      </c>
      <c r="AN79" s="7">
        <v>126.3</v>
      </c>
      <c r="AO79" s="7">
        <v>126.6</v>
      </c>
      <c r="AP79" s="7">
        <v>126.9</v>
      </c>
      <c r="AQ79" s="7">
        <v>127.7</v>
      </c>
      <c r="AR79" s="7">
        <v>128.5</v>
      </c>
      <c r="AS79" s="7">
        <v>129.69999999999999</v>
      </c>
      <c r="AT79" s="7">
        <v>130.80000000000001</v>
      </c>
      <c r="AU79" s="7">
        <v>131.69999999999999</v>
      </c>
      <c r="AV79" s="7">
        <v>131.80000000000001</v>
      </c>
      <c r="AW79" s="7">
        <v>132.4</v>
      </c>
      <c r="AX79" s="7">
        <v>132.80000000000001</v>
      </c>
      <c r="AY79" s="7">
        <v>133.1</v>
      </c>
      <c r="AZ79" s="7">
        <v>133.30000000000001</v>
      </c>
      <c r="BA79" s="7">
        <v>133.4</v>
      </c>
      <c r="BB79" s="7">
        <v>133.80000000000001</v>
      </c>
      <c r="BC79" s="7">
        <v>134.5</v>
      </c>
      <c r="BD79" s="7">
        <v>134.80000000000001</v>
      </c>
      <c r="BE79" s="7">
        <v>135.4</v>
      </c>
      <c r="BF79" s="7">
        <v>136.80000000000001</v>
      </c>
      <c r="BG79" s="7">
        <v>137.6</v>
      </c>
      <c r="BH79" s="7">
        <v>137.4</v>
      </c>
      <c r="BI79" s="7">
        <v>137.9</v>
      </c>
      <c r="BJ79" s="7">
        <v>138.6</v>
      </c>
      <c r="BK79" s="7">
        <v>138.5</v>
      </c>
      <c r="BL79" s="7">
        <v>139</v>
      </c>
      <c r="BM79" s="7">
        <v>139</v>
      </c>
      <c r="BN79" s="7">
        <v>139.80000000000001</v>
      </c>
      <c r="BO79" s="7">
        <v>141.4</v>
      </c>
      <c r="BP79" s="7">
        <v>142.1</v>
      </c>
      <c r="BQ79" s="7">
        <v>142.80000000000001</v>
      </c>
      <c r="BR79" s="7">
        <v>144.69999999999999</v>
      </c>
      <c r="BS79" s="7">
        <v>146</v>
      </c>
      <c r="BT79" s="7">
        <v>146.19999999999999</v>
      </c>
      <c r="BU79" s="7">
        <v>147.80000000000001</v>
      </c>
      <c r="BV79" s="7">
        <v>147.80000000000001</v>
      </c>
      <c r="BW79" s="7">
        <v>150.1</v>
      </c>
      <c r="BX79" s="7">
        <v>150.19999999999999</v>
      </c>
      <c r="BY79" s="7">
        <v>150.30000000000001</v>
      </c>
      <c r="BZ79" s="7">
        <v>150.30000000000001</v>
      </c>
      <c r="CA79" s="7">
        <v>151.6</v>
      </c>
      <c r="CB79" s="7">
        <v>152.5</v>
      </c>
      <c r="CC79" s="7">
        <v>154</v>
      </c>
      <c r="CD79" s="7">
        <v>154.9</v>
      </c>
      <c r="CE79" s="7">
        <v>155.19999999999999</v>
      </c>
      <c r="CF79" s="7">
        <v>155.4</v>
      </c>
      <c r="CG79" s="7">
        <v>155.5</v>
      </c>
      <c r="CH79" s="7">
        <v>155.69999999999999</v>
      </c>
      <c r="CI79" s="7">
        <v>156.1</v>
      </c>
      <c r="CJ79" s="7">
        <v>156.19999999999999</v>
      </c>
      <c r="CK79" s="7">
        <v>156.1</v>
      </c>
      <c r="CL79" s="7">
        <v>0</v>
      </c>
      <c r="CM79" s="7">
        <v>0</v>
      </c>
      <c r="CN79" s="7">
        <v>156.4</v>
      </c>
      <c r="CO79" s="7">
        <v>156.4</v>
      </c>
      <c r="CP79" s="7">
        <v>158.5</v>
      </c>
      <c r="CQ79" s="7">
        <v>157.5</v>
      </c>
      <c r="CR79" s="7">
        <v>158.5</v>
      </c>
      <c r="CS79" s="7">
        <v>158.6</v>
      </c>
      <c r="CT79" s="7">
        <v>159.4</v>
      </c>
      <c r="CU79" s="7">
        <v>159.19999999999999</v>
      </c>
      <c r="CV79" s="7">
        <v>159.5</v>
      </c>
      <c r="CW79" s="7">
        <v>160.19999999999999</v>
      </c>
      <c r="CX79" s="7">
        <v>160.30000000000001</v>
      </c>
      <c r="CY79" s="7">
        <v>161.19999999999999</v>
      </c>
      <c r="CZ79" s="7">
        <v>161.69999999999999</v>
      </c>
      <c r="DA79" s="7">
        <v>163.19999999999999</v>
      </c>
      <c r="DB79" s="7">
        <v>163.80000000000001</v>
      </c>
      <c r="DC79" s="7">
        <v>163.69999999999999</v>
      </c>
      <c r="DD79" s="7">
        <v>163.9</v>
      </c>
      <c r="DE79" s="7">
        <v>164.3</v>
      </c>
      <c r="DF79" s="7">
        <v>164.4</v>
      </c>
      <c r="DG79" s="7">
        <v>164.7</v>
      </c>
      <c r="DH79" s="7">
        <v>165.4</v>
      </c>
      <c r="DI79" s="7">
        <v>166</v>
      </c>
      <c r="DJ79" s="7">
        <v>166.9</v>
      </c>
      <c r="DK79" s="7">
        <v>167.9</v>
      </c>
      <c r="DL79" s="7">
        <v>169</v>
      </c>
      <c r="DM79" s="7">
        <v>171.4</v>
      </c>
      <c r="DN79" s="7">
        <v>172.3</v>
      </c>
      <c r="DO79" s="7">
        <v>173.1</v>
      </c>
      <c r="DP79" s="7">
        <v>173.4</v>
      </c>
      <c r="DQ79" s="7">
        <v>173.7</v>
      </c>
      <c r="DR79" s="7">
        <v>174.1</v>
      </c>
      <c r="DS79" s="7">
        <v>174.3</v>
      </c>
      <c r="DT79" s="7">
        <v>175</v>
      </c>
      <c r="DU79" s="7">
        <v>175</v>
      </c>
      <c r="DV79" s="7">
        <v>176.4</v>
      </c>
      <c r="DW79" s="7">
        <v>177.1</v>
      </c>
    </row>
    <row r="80" spans="1:127" x14ac:dyDescent="0.25">
      <c r="A80" s="4" t="s">
        <v>29</v>
      </c>
      <c r="B80" s="5" t="s">
        <v>25</v>
      </c>
      <c r="C80" s="6" t="str">
        <f>VLOOKUP(B80,[1]!categories[#Data],2,0)</f>
        <v>Medicare</v>
      </c>
      <c r="D80" s="7">
        <v>104.5</v>
      </c>
      <c r="E80" s="7">
        <v>104.5</v>
      </c>
      <c r="F80" s="7">
        <v>104.3</v>
      </c>
      <c r="G80" s="7">
        <v>102.9</v>
      </c>
      <c r="H80" s="7">
        <v>102.3</v>
      </c>
      <c r="I80" s="7">
        <v>102.8</v>
      </c>
      <c r="J80" s="7">
        <v>102.8</v>
      </c>
      <c r="K80" s="7">
        <v>105.4</v>
      </c>
      <c r="L80" s="7">
        <v>106.8</v>
      </c>
      <c r="M80" s="7">
        <v>107.4</v>
      </c>
      <c r="N80" s="7">
        <v>108.1</v>
      </c>
      <c r="O80" s="7">
        <v>107.9</v>
      </c>
      <c r="P80" s="7">
        <v>108.2</v>
      </c>
      <c r="Q80" s="7">
        <v>108.7</v>
      </c>
      <c r="R80" s="7">
        <v>109</v>
      </c>
      <c r="S80" s="7">
        <v>109</v>
      </c>
      <c r="T80" s="7">
        <v>109.1</v>
      </c>
      <c r="U80" s="7">
        <v>108.3</v>
      </c>
      <c r="V80" s="7">
        <v>109.2</v>
      </c>
      <c r="W80" s="7">
        <v>109.9</v>
      </c>
      <c r="X80" s="7">
        <v>109.5</v>
      </c>
      <c r="Y80" s="7">
        <v>109.6</v>
      </c>
      <c r="Z80" s="7">
        <v>109.1</v>
      </c>
      <c r="AA80" s="7">
        <v>109.8</v>
      </c>
      <c r="AB80" s="7">
        <v>110.7</v>
      </c>
      <c r="AC80" s="7">
        <v>111.2</v>
      </c>
      <c r="AD80" s="7">
        <v>111</v>
      </c>
      <c r="AE80" s="7">
        <v>111.7</v>
      </c>
      <c r="AF80" s="7">
        <v>112.3</v>
      </c>
      <c r="AG80" s="7">
        <v>112.8</v>
      </c>
      <c r="AH80" s="7">
        <v>112.3</v>
      </c>
      <c r="AI80" s="7">
        <v>112.3</v>
      </c>
      <c r="AJ80" s="7">
        <v>113.4</v>
      </c>
      <c r="AK80" s="7">
        <v>113.9</v>
      </c>
      <c r="AL80" s="7">
        <v>113.8</v>
      </c>
      <c r="AM80" s="7">
        <v>113.7</v>
      </c>
      <c r="AN80" s="7">
        <v>114.5</v>
      </c>
      <c r="AO80" s="7">
        <v>116.6</v>
      </c>
      <c r="AP80" s="7">
        <v>117.3</v>
      </c>
      <c r="AQ80" s="7">
        <v>118.1</v>
      </c>
      <c r="AR80" s="7">
        <v>119.2</v>
      </c>
      <c r="AS80" s="7">
        <v>119.4</v>
      </c>
      <c r="AT80" s="7">
        <v>120.5</v>
      </c>
      <c r="AU80" s="7">
        <v>121.5</v>
      </c>
      <c r="AV80" s="7">
        <v>122.1</v>
      </c>
      <c r="AW80" s="7">
        <v>122.1</v>
      </c>
      <c r="AX80" s="7">
        <v>122.6</v>
      </c>
      <c r="AY80" s="7">
        <v>121.1</v>
      </c>
      <c r="AZ80" s="7">
        <v>121.7</v>
      </c>
      <c r="BA80" s="7">
        <v>122.6</v>
      </c>
      <c r="BB80" s="7">
        <v>122.6</v>
      </c>
      <c r="BC80" s="7">
        <v>123.1</v>
      </c>
      <c r="BD80" s="7">
        <v>123</v>
      </c>
      <c r="BE80" s="7">
        <v>123.4</v>
      </c>
      <c r="BF80" s="7">
        <v>123.6</v>
      </c>
      <c r="BG80" s="7">
        <v>124.5</v>
      </c>
      <c r="BH80" s="7">
        <v>125.7</v>
      </c>
      <c r="BI80" s="7">
        <v>126.2</v>
      </c>
      <c r="BJ80" s="7">
        <v>126.8</v>
      </c>
      <c r="BK80" s="7">
        <v>126.5</v>
      </c>
      <c r="BL80" s="7">
        <v>127.3</v>
      </c>
      <c r="BM80" s="7">
        <v>127.7</v>
      </c>
      <c r="BN80" s="7">
        <v>128.19999999999999</v>
      </c>
      <c r="BO80" s="7">
        <v>129.19999999999999</v>
      </c>
      <c r="BP80" s="7">
        <v>129.9</v>
      </c>
      <c r="BQ80" s="7">
        <v>130.1</v>
      </c>
      <c r="BR80" s="7">
        <v>130.1</v>
      </c>
      <c r="BS80" s="7">
        <v>130.1</v>
      </c>
      <c r="BT80" s="7">
        <v>130.9</v>
      </c>
      <c r="BU80" s="7">
        <v>132</v>
      </c>
      <c r="BV80" s="7">
        <v>132</v>
      </c>
      <c r="BW80" s="7">
        <v>132.19999999999999</v>
      </c>
      <c r="BX80" s="7">
        <v>132.80000000000001</v>
      </c>
      <c r="BY80" s="7">
        <v>134.1</v>
      </c>
      <c r="BZ80" s="7">
        <v>133.4</v>
      </c>
      <c r="CA80" s="7">
        <v>133.4</v>
      </c>
      <c r="CB80" s="7">
        <v>134.30000000000001</v>
      </c>
      <c r="CC80" s="7">
        <v>135.69999999999999</v>
      </c>
      <c r="CD80" s="7">
        <v>138.4</v>
      </c>
      <c r="CE80" s="7">
        <v>139.69999999999999</v>
      </c>
      <c r="CF80" s="7">
        <v>140</v>
      </c>
      <c r="CG80" s="7">
        <v>140.30000000000001</v>
      </c>
      <c r="CH80" s="7">
        <v>140.4</v>
      </c>
      <c r="CI80" s="7">
        <v>142.30000000000001</v>
      </c>
      <c r="CJ80" s="7">
        <v>143.4</v>
      </c>
      <c r="CK80" s="7">
        <v>145.19999999999999</v>
      </c>
      <c r="CL80" s="7">
        <f>CK80+(CN80-CK80)*(1/3)</f>
        <v>147.33333333333331</v>
      </c>
      <c r="CM80" s="7">
        <f>CK80+(CN80-CK80)*(2/3)</f>
        <v>149.46666666666667</v>
      </c>
      <c r="CN80" s="7">
        <v>151.6</v>
      </c>
      <c r="CO80" s="7">
        <v>151.6</v>
      </c>
      <c r="CP80" s="7">
        <v>154.30000000000001</v>
      </c>
      <c r="CQ80" s="7">
        <v>158.4</v>
      </c>
      <c r="CR80" s="7">
        <v>157</v>
      </c>
      <c r="CS80" s="7">
        <v>156.9</v>
      </c>
      <c r="CT80" s="7">
        <v>157.1</v>
      </c>
      <c r="CU80" s="7">
        <v>156.80000000000001</v>
      </c>
      <c r="CV80" s="7">
        <v>155.80000000000001</v>
      </c>
      <c r="CW80" s="7">
        <v>153.80000000000001</v>
      </c>
      <c r="CX80" s="7">
        <v>155.4</v>
      </c>
      <c r="CY80" s="7">
        <v>158.6</v>
      </c>
      <c r="CZ80" s="7">
        <v>158.80000000000001</v>
      </c>
      <c r="DA80" s="7">
        <v>160.1</v>
      </c>
      <c r="DB80" s="7">
        <v>160</v>
      </c>
      <c r="DC80" s="7">
        <v>160</v>
      </c>
      <c r="DD80" s="7">
        <v>160.80000000000001</v>
      </c>
      <c r="DE80" s="7">
        <v>162.19999999999999</v>
      </c>
      <c r="DF80" s="7">
        <v>162.6</v>
      </c>
      <c r="DG80" s="7">
        <v>163</v>
      </c>
      <c r="DH80" s="7">
        <v>164.4</v>
      </c>
      <c r="DI80" s="7">
        <v>167.2</v>
      </c>
      <c r="DJ80" s="7">
        <v>168.8</v>
      </c>
      <c r="DK80" s="7">
        <v>168.4</v>
      </c>
      <c r="DL80" s="7">
        <v>169.4</v>
      </c>
      <c r="DM80" s="7">
        <v>169.7</v>
      </c>
      <c r="DN80" s="7">
        <v>171.2</v>
      </c>
      <c r="DO80" s="7">
        <v>170.9</v>
      </c>
      <c r="DP80" s="7">
        <v>172.1</v>
      </c>
      <c r="DQ80" s="7">
        <v>173.6</v>
      </c>
      <c r="DR80" s="7">
        <v>175.8</v>
      </c>
      <c r="DS80" s="7">
        <v>178.6</v>
      </c>
      <c r="DT80" s="7">
        <v>181</v>
      </c>
      <c r="DU80" s="7">
        <v>181</v>
      </c>
      <c r="DV80" s="7">
        <v>184</v>
      </c>
      <c r="DW80" s="7">
        <v>185.2</v>
      </c>
    </row>
    <row r="81" spans="1:127" x14ac:dyDescent="0.25">
      <c r="A81" s="4" t="s">
        <v>29</v>
      </c>
      <c r="B81" s="5" t="s">
        <v>26</v>
      </c>
      <c r="C81" s="6" t="str">
        <f>VLOOKUP(B81,[1]!categories[#Data],2,0)</f>
        <v>Miscellaneous</v>
      </c>
      <c r="D81" s="7">
        <v>103.9</v>
      </c>
      <c r="E81" s="7">
        <v>104.4</v>
      </c>
      <c r="F81" s="7">
        <v>104.7</v>
      </c>
      <c r="G81" s="7">
        <v>104.8</v>
      </c>
      <c r="H81" s="7">
        <v>104.8</v>
      </c>
      <c r="I81" s="7">
        <v>105.8</v>
      </c>
      <c r="J81" s="7">
        <v>106.9</v>
      </c>
      <c r="K81" s="7">
        <v>107.9</v>
      </c>
      <c r="L81" s="7">
        <v>109</v>
      </c>
      <c r="M81" s="7">
        <v>109.2</v>
      </c>
      <c r="N81" s="7">
        <v>109.7</v>
      </c>
      <c r="O81" s="7">
        <v>110</v>
      </c>
      <c r="P81" s="7">
        <v>110.6</v>
      </c>
      <c r="Q81" s="7">
        <v>110.9</v>
      </c>
      <c r="R81" s="7">
        <v>111.3</v>
      </c>
      <c r="S81" s="7">
        <v>111.5</v>
      </c>
      <c r="T81" s="7">
        <v>111.8</v>
      </c>
      <c r="U81" s="7">
        <v>112.3</v>
      </c>
      <c r="V81" s="7">
        <v>113.3</v>
      </c>
      <c r="W81" s="7">
        <v>113.7</v>
      </c>
      <c r="X81" s="7">
        <v>113.7</v>
      </c>
      <c r="Y81" s="7">
        <v>113.9</v>
      </c>
      <c r="Z81" s="7">
        <v>113.8</v>
      </c>
      <c r="AA81" s="7">
        <v>113.8</v>
      </c>
      <c r="AB81" s="7">
        <v>114</v>
      </c>
      <c r="AC81" s="7">
        <v>114.1</v>
      </c>
      <c r="AD81" s="7">
        <v>114.7</v>
      </c>
      <c r="AE81" s="7">
        <v>115.1</v>
      </c>
      <c r="AF81" s="7">
        <v>116.1</v>
      </c>
      <c r="AG81" s="7">
        <v>117</v>
      </c>
      <c r="AH81" s="7">
        <v>117.2</v>
      </c>
      <c r="AI81" s="7">
        <v>117.2</v>
      </c>
      <c r="AJ81" s="7">
        <v>117.5</v>
      </c>
      <c r="AK81" s="7">
        <v>117.9</v>
      </c>
      <c r="AL81" s="7">
        <v>118.1</v>
      </c>
      <c r="AM81" s="7">
        <v>118.3</v>
      </c>
      <c r="AN81" s="7">
        <v>118.5</v>
      </c>
      <c r="AO81" s="7">
        <v>119.1</v>
      </c>
      <c r="AP81" s="7">
        <v>119.3</v>
      </c>
      <c r="AQ81" s="7">
        <v>120</v>
      </c>
      <c r="AR81" s="7">
        <v>120.7</v>
      </c>
      <c r="AS81" s="7">
        <v>121.5</v>
      </c>
      <c r="AT81" s="7">
        <v>121.9</v>
      </c>
      <c r="AU81" s="7">
        <v>122.1</v>
      </c>
      <c r="AV81" s="7">
        <v>122.8</v>
      </c>
      <c r="AW81" s="7">
        <v>123.4</v>
      </c>
      <c r="AX81" s="7">
        <v>123.8</v>
      </c>
      <c r="AY81" s="7">
        <v>123.9</v>
      </c>
      <c r="AZ81" s="7">
        <v>124.4</v>
      </c>
      <c r="BA81" s="7">
        <v>124.8</v>
      </c>
      <c r="BB81" s="7">
        <v>125.1</v>
      </c>
      <c r="BC81" s="7">
        <v>125.1</v>
      </c>
      <c r="BD81" s="7">
        <v>125.3</v>
      </c>
      <c r="BE81" s="7">
        <v>125.5</v>
      </c>
      <c r="BF81" s="7">
        <v>125.9</v>
      </c>
      <c r="BG81" s="7">
        <v>126.8</v>
      </c>
      <c r="BH81" s="7">
        <v>127.5</v>
      </c>
      <c r="BI81" s="7">
        <v>127.7</v>
      </c>
      <c r="BJ81" s="7">
        <v>128.4</v>
      </c>
      <c r="BK81" s="7">
        <v>128.6</v>
      </c>
      <c r="BL81" s="7">
        <v>129.1</v>
      </c>
      <c r="BM81" s="7">
        <v>129.6</v>
      </c>
      <c r="BN81" s="7">
        <v>130.30000000000001</v>
      </c>
      <c r="BO81" s="7">
        <v>131.30000000000001</v>
      </c>
      <c r="BP81" s="7">
        <v>132.1</v>
      </c>
      <c r="BQ81" s="7">
        <v>132.6</v>
      </c>
      <c r="BR81" s="7">
        <v>133.19999999999999</v>
      </c>
      <c r="BS81" s="7">
        <v>133.9</v>
      </c>
      <c r="BT81" s="7">
        <v>134.69999999999999</v>
      </c>
      <c r="BU81" s="7">
        <v>136.30000000000001</v>
      </c>
      <c r="BV81" s="7">
        <v>136.30000000000001</v>
      </c>
      <c r="BW81" s="7">
        <v>136.80000000000001</v>
      </c>
      <c r="BX81" s="7">
        <v>136.9</v>
      </c>
      <c r="BY81" s="7">
        <v>137.4</v>
      </c>
      <c r="BZ81" s="7">
        <v>137.69999999999999</v>
      </c>
      <c r="CA81" s="7">
        <v>138.19999999999999</v>
      </c>
      <c r="CB81" s="7">
        <v>138.6</v>
      </c>
      <c r="CC81" s="7">
        <v>139.5</v>
      </c>
      <c r="CD81" s="7">
        <v>140.19999999999999</v>
      </c>
      <c r="CE81" s="7">
        <v>140.69999999999999</v>
      </c>
      <c r="CF81" s="7">
        <v>141</v>
      </c>
      <c r="CG81" s="7">
        <v>141.30000000000001</v>
      </c>
      <c r="CH81" s="7">
        <v>142.5</v>
      </c>
      <c r="CI81" s="7">
        <v>143.4</v>
      </c>
      <c r="CJ81" s="7">
        <v>143.6</v>
      </c>
      <c r="CK81" s="7">
        <v>143.80000000000001</v>
      </c>
      <c r="CL81" s="7">
        <f>143.8+(147-143.8)*(1/3)</f>
        <v>144.86666666666667</v>
      </c>
      <c r="CM81" s="7">
        <f>143.8+(147-143.8)*(2/3)</f>
        <v>145.93333333333334</v>
      </c>
      <c r="CN81" s="7">
        <v>147</v>
      </c>
      <c r="CO81" s="7">
        <v>147</v>
      </c>
      <c r="CP81" s="7">
        <v>149</v>
      </c>
      <c r="CQ81" s="7">
        <v>150</v>
      </c>
      <c r="CR81" s="7">
        <v>150.4</v>
      </c>
      <c r="CS81" s="7">
        <v>150.69999999999999</v>
      </c>
      <c r="CT81" s="7">
        <v>151.19999999999999</v>
      </c>
      <c r="CU81" s="7">
        <v>151.9</v>
      </c>
      <c r="CV81" s="7">
        <v>153.4</v>
      </c>
      <c r="CW81" s="7">
        <v>153.80000000000001</v>
      </c>
      <c r="CX81" s="7">
        <v>154.4</v>
      </c>
      <c r="CY81" s="7">
        <v>156.80000000000001</v>
      </c>
      <c r="CZ81" s="7">
        <v>157.6</v>
      </c>
      <c r="DA81" s="7">
        <v>159</v>
      </c>
      <c r="DB81" s="7">
        <v>160</v>
      </c>
      <c r="DC81" s="7">
        <v>160</v>
      </c>
      <c r="DD81" s="7">
        <v>161</v>
      </c>
      <c r="DE81" s="7">
        <v>161.4</v>
      </c>
      <c r="DF81" s="7">
        <v>162</v>
      </c>
      <c r="DG81" s="7">
        <v>162.69999999999999</v>
      </c>
      <c r="DH81" s="7">
        <v>163.5</v>
      </c>
      <c r="DI81" s="7">
        <v>164.6</v>
      </c>
      <c r="DJ81" s="7">
        <v>166.8</v>
      </c>
      <c r="DK81" s="7">
        <v>167.5</v>
      </c>
      <c r="DL81" s="7">
        <v>167.5</v>
      </c>
      <c r="DM81" s="7">
        <v>168.4</v>
      </c>
      <c r="DN81" s="7">
        <v>169.1</v>
      </c>
      <c r="DO81" s="7">
        <v>169.7</v>
      </c>
      <c r="DP81" s="7">
        <v>170.5</v>
      </c>
      <c r="DQ81" s="7">
        <v>171.1</v>
      </c>
      <c r="DR81" s="7">
        <v>172</v>
      </c>
      <c r="DS81" s="7">
        <v>172.8</v>
      </c>
      <c r="DT81" s="7">
        <v>174.1</v>
      </c>
      <c r="DU81" s="7">
        <v>174.1</v>
      </c>
      <c r="DV81" s="7">
        <v>175</v>
      </c>
      <c r="DW81" s="7">
        <v>175.7</v>
      </c>
    </row>
    <row r="82" spans="1:127" x14ac:dyDescent="0.25">
      <c r="A82" s="4" t="s">
        <v>29</v>
      </c>
      <c r="B82" s="5" t="s">
        <v>27</v>
      </c>
      <c r="C82" s="6" t="str">
        <f>VLOOKUP(B82,[1]!categories[#Data],2,0)</f>
        <v>General index</v>
      </c>
      <c r="D82" s="7">
        <v>104.6</v>
      </c>
      <c r="E82" s="7">
        <v>105.3</v>
      </c>
      <c r="F82" s="7">
        <v>105.5</v>
      </c>
      <c r="G82" s="7">
        <v>106.1</v>
      </c>
      <c r="H82" s="7">
        <v>106.9</v>
      </c>
      <c r="I82" s="7">
        <v>109.3</v>
      </c>
      <c r="J82" s="7">
        <v>111</v>
      </c>
      <c r="K82" s="7">
        <v>112.4</v>
      </c>
      <c r="L82" s="7">
        <v>113.7</v>
      </c>
      <c r="M82" s="7">
        <v>114.8</v>
      </c>
      <c r="N82" s="7">
        <v>116.3</v>
      </c>
      <c r="O82" s="7">
        <v>114.5</v>
      </c>
      <c r="P82" s="7">
        <v>113.6</v>
      </c>
      <c r="Q82" s="7">
        <v>113.6</v>
      </c>
      <c r="R82" s="7">
        <v>114.2</v>
      </c>
      <c r="S82" s="7">
        <v>115.1</v>
      </c>
      <c r="T82" s="7">
        <v>115.8</v>
      </c>
      <c r="U82" s="7">
        <v>116.7</v>
      </c>
      <c r="V82" s="7">
        <v>119.2</v>
      </c>
      <c r="W82" s="7">
        <v>120.3</v>
      </c>
      <c r="X82" s="7">
        <v>120.1</v>
      </c>
      <c r="Y82" s="7">
        <v>120.1</v>
      </c>
      <c r="Z82" s="7">
        <v>120.1</v>
      </c>
      <c r="AA82" s="7">
        <v>119.4</v>
      </c>
      <c r="AB82" s="7">
        <v>119.5</v>
      </c>
      <c r="AC82" s="7">
        <v>119.7</v>
      </c>
      <c r="AD82" s="7">
        <v>120.2</v>
      </c>
      <c r="AE82" s="7">
        <v>120.7</v>
      </c>
      <c r="AF82" s="7">
        <v>121.6</v>
      </c>
      <c r="AG82" s="7">
        <v>123</v>
      </c>
      <c r="AH82" s="7">
        <v>123.6</v>
      </c>
      <c r="AI82" s="7">
        <v>124.8</v>
      </c>
      <c r="AJ82" s="7">
        <v>125.4</v>
      </c>
      <c r="AK82" s="7">
        <v>126.1</v>
      </c>
      <c r="AL82" s="7">
        <v>126.6</v>
      </c>
      <c r="AM82" s="7">
        <v>126.1</v>
      </c>
      <c r="AN82" s="7">
        <v>126.3</v>
      </c>
      <c r="AO82" s="7">
        <v>126</v>
      </c>
      <c r="AP82" s="7">
        <v>126</v>
      </c>
      <c r="AQ82" s="7">
        <v>127.3</v>
      </c>
      <c r="AR82" s="7">
        <v>128.6</v>
      </c>
      <c r="AS82" s="7">
        <v>130.1</v>
      </c>
      <c r="AT82" s="7">
        <v>131.1</v>
      </c>
      <c r="AU82" s="7">
        <v>131.1</v>
      </c>
      <c r="AV82" s="7">
        <v>130.9</v>
      </c>
      <c r="AW82" s="7">
        <v>131.4</v>
      </c>
      <c r="AX82" s="7">
        <v>131.19999999999999</v>
      </c>
      <c r="AY82" s="7">
        <v>130.4</v>
      </c>
      <c r="AZ82" s="7">
        <v>130.30000000000001</v>
      </c>
      <c r="BA82" s="7">
        <v>130.6</v>
      </c>
      <c r="BB82" s="7">
        <v>130.9</v>
      </c>
      <c r="BC82" s="7">
        <v>131.1</v>
      </c>
      <c r="BD82" s="7">
        <v>131.4</v>
      </c>
      <c r="BE82" s="7">
        <v>132</v>
      </c>
      <c r="BF82" s="7">
        <v>134.19999999999999</v>
      </c>
      <c r="BG82" s="7">
        <v>135.4</v>
      </c>
      <c r="BH82" s="7">
        <v>135.19999999999999</v>
      </c>
      <c r="BI82" s="7">
        <v>136.1</v>
      </c>
      <c r="BJ82" s="7">
        <v>137.6</v>
      </c>
      <c r="BK82" s="7">
        <v>137.19999999999999</v>
      </c>
      <c r="BL82" s="7">
        <v>136.9</v>
      </c>
      <c r="BM82" s="7">
        <v>136.4</v>
      </c>
      <c r="BN82" s="7">
        <v>136.5</v>
      </c>
      <c r="BO82" s="7">
        <v>137.1</v>
      </c>
      <c r="BP82" s="7">
        <v>137.80000000000001</v>
      </c>
      <c r="BQ82" s="7">
        <v>138.5</v>
      </c>
      <c r="BR82" s="7">
        <v>139.80000000000001</v>
      </c>
      <c r="BS82" s="7">
        <v>140.4</v>
      </c>
      <c r="BT82" s="7">
        <v>140.19999999999999</v>
      </c>
      <c r="BU82" s="7">
        <v>140.80000000000001</v>
      </c>
      <c r="BV82" s="7">
        <v>140.80000000000001</v>
      </c>
      <c r="BW82" s="7">
        <v>140.1</v>
      </c>
      <c r="BX82" s="7">
        <v>139.6</v>
      </c>
      <c r="BY82" s="7">
        <v>139.9</v>
      </c>
      <c r="BZ82" s="7">
        <v>140.4</v>
      </c>
      <c r="CA82" s="7">
        <v>142</v>
      </c>
      <c r="CB82" s="7">
        <v>142.9</v>
      </c>
      <c r="CC82" s="7">
        <v>144.19999999999999</v>
      </c>
      <c r="CD82" s="7">
        <v>145</v>
      </c>
      <c r="CE82" s="7">
        <v>145.80000000000001</v>
      </c>
      <c r="CF82" s="7">
        <v>147.19999999999999</v>
      </c>
      <c r="CG82" s="7">
        <v>148.6</v>
      </c>
      <c r="CH82" s="7">
        <v>150.4</v>
      </c>
      <c r="CI82" s="7">
        <v>150.19999999999999</v>
      </c>
      <c r="CJ82" s="7">
        <v>149.1</v>
      </c>
      <c r="CK82" s="7">
        <v>148.6</v>
      </c>
      <c r="CL82" s="7">
        <v>0</v>
      </c>
      <c r="CM82" s="7">
        <v>0</v>
      </c>
      <c r="CN82" s="7">
        <v>151.80000000000001</v>
      </c>
      <c r="CO82" s="7">
        <v>151.80000000000001</v>
      </c>
      <c r="CP82" s="7">
        <v>153.9</v>
      </c>
      <c r="CQ82" s="7">
        <v>154.69999999999999</v>
      </c>
      <c r="CR82" s="7">
        <v>156.4</v>
      </c>
      <c r="CS82" s="7">
        <v>158.4</v>
      </c>
      <c r="CT82" s="7">
        <v>158.9</v>
      </c>
      <c r="CU82" s="7">
        <v>157.30000000000001</v>
      </c>
      <c r="CV82" s="7">
        <v>156.6</v>
      </c>
      <c r="CW82" s="7">
        <v>156.80000000000001</v>
      </c>
      <c r="CX82" s="7">
        <v>157.80000000000001</v>
      </c>
      <c r="CY82" s="7">
        <v>160.4</v>
      </c>
      <c r="CZ82" s="7">
        <v>161.30000000000001</v>
      </c>
      <c r="DA82" s="7">
        <v>162.5</v>
      </c>
      <c r="DB82" s="7">
        <v>163.19999999999999</v>
      </c>
      <c r="DC82" s="7">
        <v>163.19999999999999</v>
      </c>
      <c r="DD82" s="7">
        <v>165.5</v>
      </c>
      <c r="DE82" s="7">
        <v>166.7</v>
      </c>
      <c r="DF82" s="7">
        <v>166.2</v>
      </c>
      <c r="DG82" s="7">
        <v>165.7</v>
      </c>
      <c r="DH82" s="7">
        <v>166.1</v>
      </c>
      <c r="DI82" s="7">
        <v>167.7</v>
      </c>
      <c r="DJ82" s="7">
        <v>170.1</v>
      </c>
      <c r="DK82" s="7">
        <v>171.7</v>
      </c>
      <c r="DL82" s="7">
        <v>172.6</v>
      </c>
      <c r="DM82" s="7">
        <v>173.4</v>
      </c>
      <c r="DN82" s="7">
        <v>174.3</v>
      </c>
      <c r="DO82" s="7">
        <v>175.3</v>
      </c>
      <c r="DP82" s="7">
        <v>176.7</v>
      </c>
      <c r="DQ82" s="7">
        <v>176.5</v>
      </c>
      <c r="DR82" s="7">
        <v>175.7</v>
      </c>
      <c r="DS82" s="7">
        <v>176.5</v>
      </c>
      <c r="DT82" s="7">
        <v>177.2</v>
      </c>
      <c r="DU82" s="7">
        <v>177.2</v>
      </c>
      <c r="DV82" s="7">
        <v>178.1</v>
      </c>
      <c r="DW82" s="7">
        <v>179.1</v>
      </c>
    </row>
    <row r="83" spans="1:127" x14ac:dyDescent="0.25">
      <c r="A83" s="4" t="s">
        <v>234</v>
      </c>
      <c r="B83" s="5" t="s">
        <v>207</v>
      </c>
      <c r="C83" s="6" t="s">
        <v>207</v>
      </c>
      <c r="D83" s="7">
        <v>109.55123681818182</v>
      </c>
      <c r="E83" s="7">
        <v>112.67557388888889</v>
      </c>
      <c r="F83" s="7">
        <v>106.44967000000001</v>
      </c>
      <c r="G83" s="7">
        <v>101.57480404761903</v>
      </c>
      <c r="H83" s="7">
        <v>101.09704973684211</v>
      </c>
      <c r="I83" s="7">
        <v>101.11112850000002</v>
      </c>
      <c r="J83" s="7">
        <v>104.85975108695654</v>
      </c>
      <c r="K83" s="7">
        <v>108.45469894736839</v>
      </c>
      <c r="L83" s="7">
        <v>109.46571142857142</v>
      </c>
      <c r="M83" s="7">
        <v>107.37352068181818</v>
      </c>
      <c r="N83" s="7">
        <v>106.55480452380951</v>
      </c>
      <c r="O83" s="7">
        <v>108.71841975000002</v>
      </c>
      <c r="P83" s="7">
        <v>105.29499857142855</v>
      </c>
      <c r="Q83" s="7">
        <v>106.18825474999998</v>
      </c>
      <c r="R83" s="7">
        <v>105.29528785714285</v>
      </c>
      <c r="S83" s="7">
        <v>105.55533930000001</v>
      </c>
      <c r="T83" s="7">
        <v>106.85322644444446</v>
      </c>
      <c r="U83" s="7">
        <v>109.0539181904762</v>
      </c>
      <c r="V83" s="7">
        <v>106.2961561818182</v>
      </c>
      <c r="W83" s="7">
        <v>101.89198810000001</v>
      </c>
      <c r="X83" s="7">
        <v>96.959094045454563</v>
      </c>
      <c r="Y83" s="7">
        <v>86.827638380952408</v>
      </c>
      <c r="Z83" s="7">
        <v>77.581451350000009</v>
      </c>
      <c r="AA83" s="7">
        <v>61.211098238095246</v>
      </c>
      <c r="AB83" s="7">
        <v>46.586617428571437</v>
      </c>
      <c r="AC83" s="7">
        <v>56.430382166666682</v>
      </c>
      <c r="AD83" s="7">
        <v>55.176776090909101</v>
      </c>
      <c r="AE83" s="7">
        <v>59.070307599999992</v>
      </c>
      <c r="AF83" s="7">
        <v>63.821381000000002</v>
      </c>
      <c r="AG83" s="7">
        <v>61.745464190476184</v>
      </c>
      <c r="AH83" s="7">
        <v>56.300030227272721</v>
      </c>
      <c r="AI83" s="7">
        <v>47.327433333333339</v>
      </c>
      <c r="AJ83" s="7">
        <v>46.104868599999996</v>
      </c>
      <c r="AK83" s="7">
        <v>46.675260727272715</v>
      </c>
      <c r="AL83" s="7">
        <v>42.504005149999998</v>
      </c>
      <c r="AM83" s="7">
        <v>35.680888380952382</v>
      </c>
      <c r="AN83" s="7">
        <v>28.078798200000005</v>
      </c>
      <c r="AO83" s="7">
        <v>30.525591894736845</v>
      </c>
      <c r="AP83" s="7">
        <v>36.421309142857147</v>
      </c>
      <c r="AQ83" s="7">
        <v>39.879094571428574</v>
      </c>
      <c r="AR83" s="7">
        <v>45.006805849999999</v>
      </c>
      <c r="AS83" s="7">
        <v>46.963111931818183</v>
      </c>
      <c r="AT83" s="7">
        <v>43.519136674999999</v>
      </c>
      <c r="AU83" s="7">
        <v>44.384978928571435</v>
      </c>
      <c r="AV83" s="7">
        <v>44.480860166666659</v>
      </c>
      <c r="AW83" s="7">
        <v>49.252621083333331</v>
      </c>
      <c r="AX83" s="7">
        <v>44.456194318181822</v>
      </c>
      <c r="AY83" s="7">
        <v>52.735649124999995</v>
      </c>
      <c r="AZ83" s="7">
        <v>54.077528250000015</v>
      </c>
      <c r="BA83" s="7">
        <v>54.86268470000001</v>
      </c>
      <c r="BB83" s="7">
        <v>51.469629652173914</v>
      </c>
      <c r="BC83" s="7">
        <v>52.490691055555551</v>
      </c>
      <c r="BD83" s="7">
        <v>50.567623025000003</v>
      </c>
      <c r="BE83" s="7">
        <v>46.555774</v>
      </c>
      <c r="BF83" s="7">
        <v>47.857632880952387</v>
      </c>
      <c r="BG83" s="7">
        <v>50.633570880952391</v>
      </c>
      <c r="BH83" s="7">
        <v>54.523307750000001</v>
      </c>
      <c r="BI83" s="7">
        <v>56.059518095238097</v>
      </c>
      <c r="BJ83" s="7">
        <v>61.315904545454551</v>
      </c>
      <c r="BK83" s="7">
        <v>62.290080157894742</v>
      </c>
      <c r="BL83" s="7">
        <v>67.060153386363623</v>
      </c>
      <c r="BM83" s="7">
        <v>63.537335763157884</v>
      </c>
      <c r="BN83" s="7">
        <v>63.795413214285702</v>
      </c>
      <c r="BO83" s="7">
        <v>69.219098437499994</v>
      </c>
      <c r="BP83" s="7">
        <v>75.252045250000009</v>
      </c>
      <c r="BQ83" s="7">
        <v>73.825793025000024</v>
      </c>
      <c r="BR83" s="7">
        <v>73.468274863636353</v>
      </c>
      <c r="BS83" s="7">
        <v>72.5347376</v>
      </c>
      <c r="BT83" s="7">
        <v>77.883389637499988</v>
      </c>
      <c r="BU83" s="7">
        <v>80.082670250000007</v>
      </c>
      <c r="BV83" s="7">
        <v>65.399219369047628</v>
      </c>
      <c r="BW83" s="7">
        <v>57.772638352941186</v>
      </c>
      <c r="BX83" s="7">
        <v>59.26800257954546</v>
      </c>
      <c r="BY83" s="7">
        <v>64.534530625000002</v>
      </c>
      <c r="BZ83" s="7">
        <v>66.739999999999995</v>
      </c>
      <c r="CA83" s="7">
        <v>70.013724342105249</v>
      </c>
      <c r="CB83" s="7">
        <v>62.374424999999988</v>
      </c>
      <c r="CC83" s="7">
        <v>63.627010326086953</v>
      </c>
      <c r="CD83" s="7">
        <v>59.349817105263163</v>
      </c>
      <c r="CE83" s="7">
        <v>61.723273214285719</v>
      </c>
      <c r="CF83" s="7">
        <v>59.703420454545466</v>
      </c>
      <c r="CG83" s="7">
        <v>62.53257261904762</v>
      </c>
      <c r="CH83" s="7">
        <v>65.502042500000016</v>
      </c>
      <c r="CI83" s="7">
        <v>64.309747023809535</v>
      </c>
      <c r="CJ83" s="7">
        <v>54.627359999999996</v>
      </c>
      <c r="CK83" s="7">
        <v>33.358738068181822</v>
      </c>
      <c r="CL83" s="7">
        <v>19.901683749999997</v>
      </c>
      <c r="CM83" s="7">
        <v>30.605539617647054</v>
      </c>
      <c r="CN83" s="7">
        <v>40.633868636363637</v>
      </c>
      <c r="CO83" s="7">
        <v>43.347552547619046</v>
      </c>
      <c r="CP83" s="7">
        <v>44.190017605263151</v>
      </c>
      <c r="CQ83" s="7">
        <v>41.35410665909091</v>
      </c>
      <c r="CR83" s="7">
        <v>40.658228000000001</v>
      </c>
      <c r="CS83" s="7">
        <v>43.340640499999999</v>
      </c>
      <c r="CT83" s="7">
        <v>49.839816952380943</v>
      </c>
      <c r="CU83" s="7">
        <v>54.794569624999994</v>
      </c>
      <c r="CV83" s="7">
        <v>61.216117289473672</v>
      </c>
      <c r="CW83" s="7">
        <v>64.729496782608663</v>
      </c>
      <c r="CX83" s="7">
        <v>63.396976500000008</v>
      </c>
      <c r="CY83" s="7">
        <v>66.953084852941174</v>
      </c>
      <c r="CZ83" s="7">
        <v>71.982647477272721</v>
      </c>
      <c r="DA83" s="7">
        <v>73.539060523809511</v>
      </c>
      <c r="DB83" s="7">
        <v>69.804724424999989</v>
      </c>
      <c r="DC83" s="7">
        <v>73.130738295454549</v>
      </c>
      <c r="DD83" s="7">
        <v>82.107393785714294</v>
      </c>
      <c r="DE83" s="7">
        <v>80.637301023809528</v>
      </c>
      <c r="DF83" s="7">
        <v>73.298823523809531</v>
      </c>
      <c r="DG83" s="7">
        <v>84.666318799999985</v>
      </c>
      <c r="DH83" s="7">
        <v>94.067715194444446</v>
      </c>
      <c r="DI83" s="7">
        <v>112.87479254347826</v>
      </c>
      <c r="DJ83" s="7">
        <v>102.96599786842103</v>
      </c>
      <c r="DK83" s="7">
        <v>109.50503773684208</v>
      </c>
      <c r="DL83" s="7">
        <v>116.01138504999999</v>
      </c>
      <c r="DM83" s="7">
        <v>105.49124737500001</v>
      </c>
      <c r="DN83" s="7">
        <v>97.404465428571427</v>
      </c>
      <c r="DO83" s="7">
        <v>90.706344809523813</v>
      </c>
      <c r="DP83" s="7">
        <v>91.698948700000003</v>
      </c>
      <c r="DQ83" s="7">
        <v>87.552266068181822</v>
      </c>
      <c r="DR83" s="7">
        <v>78.100942275000008</v>
      </c>
      <c r="DS83" s="7">
        <v>80.922269684210534</v>
      </c>
      <c r="DT83" s="7">
        <v>82.278706675000009</v>
      </c>
      <c r="DU83" s="7">
        <v>78.539480282608693</v>
      </c>
      <c r="DV83" s="7">
        <v>83.755358416666667</v>
      </c>
      <c r="DW83" s="7">
        <v>74.981547824999993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96BEE-CB42-4C1A-BA40-90583E3E2A60}">
  <dimension ref="B2:C29"/>
  <sheetViews>
    <sheetView workbookViewId="0">
      <selection activeCell="D17" sqref="D17"/>
    </sheetView>
  </sheetViews>
  <sheetFormatPr defaultRowHeight="15" x14ac:dyDescent="0.25"/>
  <cols>
    <col min="2" max="2" width="33.28515625" bestFit="1" customWidth="1"/>
    <col min="3" max="3" width="24.7109375" bestFit="1" customWidth="1"/>
  </cols>
  <sheetData>
    <row r="2" spans="2:3" x14ac:dyDescent="0.25">
      <c r="B2" s="29" t="s">
        <v>167</v>
      </c>
      <c r="C2" s="29" t="s">
        <v>31</v>
      </c>
    </row>
    <row r="3" spans="2:3" x14ac:dyDescent="0.25">
      <c r="B3" s="30" t="s">
        <v>1</v>
      </c>
      <c r="C3" s="31" t="s">
        <v>159</v>
      </c>
    </row>
    <row r="4" spans="2:3" x14ac:dyDescent="0.25">
      <c r="B4" s="30" t="s">
        <v>2</v>
      </c>
      <c r="C4" s="31" t="s">
        <v>159</v>
      </c>
    </row>
    <row r="5" spans="2:3" x14ac:dyDescent="0.25">
      <c r="B5" s="30" t="s">
        <v>3</v>
      </c>
      <c r="C5" s="31" t="s">
        <v>159</v>
      </c>
    </row>
    <row r="6" spans="2:3" x14ac:dyDescent="0.25">
      <c r="B6" s="30" t="s">
        <v>4</v>
      </c>
      <c r="C6" s="31" t="s">
        <v>159</v>
      </c>
    </row>
    <row r="7" spans="2:3" x14ac:dyDescent="0.25">
      <c r="B7" s="30" t="s">
        <v>13</v>
      </c>
      <c r="C7" s="31" t="s">
        <v>159</v>
      </c>
    </row>
    <row r="8" spans="2:3" x14ac:dyDescent="0.25">
      <c r="B8" s="32" t="s">
        <v>9</v>
      </c>
      <c r="C8" s="31" t="s">
        <v>159</v>
      </c>
    </row>
    <row r="9" spans="2:3" x14ac:dyDescent="0.25">
      <c r="B9" s="30" t="s">
        <v>5</v>
      </c>
      <c r="C9" s="31" t="s">
        <v>159</v>
      </c>
    </row>
    <row r="10" spans="2:3" x14ac:dyDescent="0.25">
      <c r="B10" s="30" t="s">
        <v>6</v>
      </c>
      <c r="C10" s="31" t="s">
        <v>159</v>
      </c>
    </row>
    <row r="11" spans="2:3" x14ac:dyDescent="0.25">
      <c r="B11" s="30" t="s">
        <v>7</v>
      </c>
      <c r="C11" s="31" t="s">
        <v>159</v>
      </c>
    </row>
    <row r="12" spans="2:3" x14ac:dyDescent="0.25">
      <c r="B12" s="30" t="s">
        <v>8</v>
      </c>
      <c r="C12" s="31" t="s">
        <v>159</v>
      </c>
    </row>
    <row r="13" spans="2:3" x14ac:dyDescent="0.25">
      <c r="B13" s="30" t="s">
        <v>10</v>
      </c>
      <c r="C13" s="31" t="s">
        <v>159</v>
      </c>
    </row>
    <row r="14" spans="2:3" x14ac:dyDescent="0.25">
      <c r="B14" s="33" t="s">
        <v>12</v>
      </c>
      <c r="C14" s="31" t="s">
        <v>159</v>
      </c>
    </row>
    <row r="15" spans="2:3" x14ac:dyDescent="0.25">
      <c r="B15" s="30" t="s">
        <v>15</v>
      </c>
      <c r="C15" s="34" t="s">
        <v>157</v>
      </c>
    </row>
    <row r="16" spans="2:3" x14ac:dyDescent="0.25">
      <c r="B16" s="30" t="s">
        <v>16</v>
      </c>
      <c r="C16" s="34" t="s">
        <v>157</v>
      </c>
    </row>
    <row r="17" spans="2:3" x14ac:dyDescent="0.25">
      <c r="B17" s="33" t="s">
        <v>17</v>
      </c>
      <c r="C17" s="34" t="s">
        <v>157</v>
      </c>
    </row>
    <row r="18" spans="2:3" x14ac:dyDescent="0.25">
      <c r="B18" s="35" t="s">
        <v>18</v>
      </c>
      <c r="C18" s="36" t="s">
        <v>168</v>
      </c>
    </row>
    <row r="19" spans="2:3" x14ac:dyDescent="0.25">
      <c r="B19" s="37" t="s">
        <v>20</v>
      </c>
      <c r="C19" s="36" t="s">
        <v>168</v>
      </c>
    </row>
    <row r="20" spans="2:3" x14ac:dyDescent="0.25">
      <c r="B20" s="30" t="s">
        <v>19</v>
      </c>
      <c r="C20" s="34" t="s">
        <v>169</v>
      </c>
    </row>
    <row r="21" spans="2:3" x14ac:dyDescent="0.25">
      <c r="B21" s="33" t="s">
        <v>14</v>
      </c>
      <c r="C21" s="34" t="s">
        <v>169</v>
      </c>
    </row>
    <row r="22" spans="2:3" x14ac:dyDescent="0.25">
      <c r="B22" s="35" t="s">
        <v>23</v>
      </c>
      <c r="C22" s="36" t="s">
        <v>158</v>
      </c>
    </row>
    <row r="23" spans="2:3" x14ac:dyDescent="0.25">
      <c r="B23" s="37" t="s">
        <v>24</v>
      </c>
      <c r="C23" s="36" t="s">
        <v>158</v>
      </c>
    </row>
    <row r="24" spans="2:3" x14ac:dyDescent="0.25">
      <c r="B24" s="30" t="s">
        <v>21</v>
      </c>
      <c r="C24" s="34" t="s">
        <v>160</v>
      </c>
    </row>
    <row r="25" spans="2:3" x14ac:dyDescent="0.25">
      <c r="B25" s="38" t="s">
        <v>25</v>
      </c>
      <c r="C25" s="39" t="s">
        <v>160</v>
      </c>
    </row>
    <row r="26" spans="2:3" x14ac:dyDescent="0.25">
      <c r="B26" s="40" t="s">
        <v>26</v>
      </c>
      <c r="C26" s="39" t="s">
        <v>26</v>
      </c>
    </row>
    <row r="27" spans="2:3" x14ac:dyDescent="0.25">
      <c r="B27" s="41" t="s">
        <v>11</v>
      </c>
      <c r="C27" s="39" t="s">
        <v>11</v>
      </c>
    </row>
    <row r="28" spans="2:3" x14ac:dyDescent="0.25">
      <c r="B28" s="42" t="s">
        <v>22</v>
      </c>
      <c r="C28" s="39" t="s">
        <v>22</v>
      </c>
    </row>
    <row r="29" spans="2:3" x14ac:dyDescent="0.25">
      <c r="B29" s="42" t="s">
        <v>27</v>
      </c>
      <c r="C29" s="39"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CAFD-42CB-4B6A-A9CC-62F58A1280DA}">
  <dimension ref="A1:M8"/>
  <sheetViews>
    <sheetView workbookViewId="0">
      <selection activeCell="D11" sqref="D11"/>
    </sheetView>
  </sheetViews>
  <sheetFormatPr defaultRowHeight="15" x14ac:dyDescent="0.25"/>
  <cols>
    <col min="1" max="1" width="11.28515625" bestFit="1" customWidth="1"/>
    <col min="3" max="3" width="9.7109375" bestFit="1" customWidth="1"/>
    <col min="5" max="5" width="12.42578125" bestFit="1" customWidth="1"/>
    <col min="7" max="7" width="11.28515625" bestFit="1" customWidth="1"/>
    <col min="9" max="9" width="11" bestFit="1" customWidth="1"/>
    <col min="10" max="10" width="11.28515625" bestFit="1" customWidth="1"/>
    <col min="12" max="12" width="11" bestFit="1" customWidth="1"/>
    <col min="13" max="13" width="10.85546875" bestFit="1" customWidth="1"/>
  </cols>
  <sheetData>
    <row r="1" spans="1:13" ht="15.75" x14ac:dyDescent="0.25">
      <c r="A1" s="66" t="s">
        <v>192</v>
      </c>
      <c r="B1" s="67">
        <v>33329</v>
      </c>
      <c r="C1" s="67">
        <v>33359</v>
      </c>
      <c r="D1" s="67">
        <v>33390</v>
      </c>
      <c r="E1" s="67">
        <v>33420</v>
      </c>
      <c r="F1" s="67">
        <v>33451</v>
      </c>
      <c r="G1" s="67">
        <v>33482</v>
      </c>
      <c r="H1" s="67">
        <v>33512</v>
      </c>
      <c r="I1" s="67">
        <v>33543</v>
      </c>
      <c r="J1" s="67">
        <v>33573</v>
      </c>
      <c r="K1" s="67">
        <v>33604</v>
      </c>
      <c r="L1" s="67">
        <v>33635</v>
      </c>
      <c r="M1" s="67">
        <v>33664</v>
      </c>
    </row>
    <row r="2" spans="1:13" ht="15.75" x14ac:dyDescent="0.25">
      <c r="A2" s="68" t="s">
        <v>193</v>
      </c>
      <c r="B2" s="69">
        <v>52.490691055555551</v>
      </c>
      <c r="C2" s="69">
        <v>50.567623025000003</v>
      </c>
      <c r="D2" s="69">
        <v>46.555774</v>
      </c>
      <c r="E2" s="69">
        <v>47.857632880952387</v>
      </c>
      <c r="F2" s="69">
        <v>50.633570880952391</v>
      </c>
      <c r="G2" s="69">
        <v>54.523307750000001</v>
      </c>
      <c r="H2" s="69">
        <v>56.059518095238097</v>
      </c>
      <c r="I2" s="69">
        <v>61.315904545454551</v>
      </c>
      <c r="J2" s="69">
        <v>62.290080157894742</v>
      </c>
      <c r="K2" s="69">
        <v>67.060153386363623</v>
      </c>
      <c r="L2" s="69">
        <v>63.537335763157884</v>
      </c>
      <c r="M2" s="69">
        <v>63.795413214285702</v>
      </c>
    </row>
    <row r="3" spans="1:13" ht="15.75" x14ac:dyDescent="0.25">
      <c r="A3" s="68" t="s">
        <v>194</v>
      </c>
      <c r="B3" s="69">
        <v>69.219098437499994</v>
      </c>
      <c r="C3" s="69">
        <v>75.252045250000009</v>
      </c>
      <c r="D3" s="69">
        <v>73.825793025000024</v>
      </c>
      <c r="E3" s="69">
        <v>73.468274863636353</v>
      </c>
      <c r="F3" s="69">
        <v>72.5347376</v>
      </c>
      <c r="G3" s="69">
        <v>77.883389637499988</v>
      </c>
      <c r="H3" s="69">
        <v>80.082670250000007</v>
      </c>
      <c r="I3" s="69">
        <v>65.399219369047628</v>
      </c>
      <c r="J3" s="69">
        <v>57.772638352941186</v>
      </c>
      <c r="K3" s="69">
        <v>59.26800257954546</v>
      </c>
      <c r="L3" s="69">
        <v>64.534530625000002</v>
      </c>
      <c r="M3" s="69">
        <v>66.739999999999995</v>
      </c>
    </row>
    <row r="4" spans="1:13" ht="15.75" x14ac:dyDescent="0.25">
      <c r="A4" s="68" t="s">
        <v>195</v>
      </c>
      <c r="B4" s="69">
        <v>71.000922499999987</v>
      </c>
      <c r="C4" s="69">
        <v>70.013724342105249</v>
      </c>
      <c r="D4" s="69">
        <v>62.374424999999988</v>
      </c>
      <c r="E4" s="69">
        <v>63.627010326086953</v>
      </c>
      <c r="F4" s="69">
        <v>59.349817105263163</v>
      </c>
      <c r="G4" s="69">
        <v>61.723273214285719</v>
      </c>
      <c r="H4" s="69">
        <v>59.703420454545466</v>
      </c>
      <c r="I4" s="69">
        <v>62.53257261904762</v>
      </c>
      <c r="J4" s="69">
        <v>65.502042500000016</v>
      </c>
      <c r="K4" s="69">
        <v>64.309747023809535</v>
      </c>
      <c r="L4" s="69">
        <v>54.627359999999996</v>
      </c>
      <c r="M4" s="69">
        <v>33.358738068181822</v>
      </c>
    </row>
    <row r="5" spans="1:13" ht="15.75" x14ac:dyDescent="0.25">
      <c r="A5" s="68" t="s">
        <v>196</v>
      </c>
      <c r="B5" s="69">
        <v>19.90168375</v>
      </c>
      <c r="C5" s="69">
        <v>30.605539617647054</v>
      </c>
      <c r="D5" s="69">
        <v>40.633868636363637</v>
      </c>
      <c r="E5" s="69">
        <v>43.347552547619046</v>
      </c>
      <c r="F5" s="69">
        <v>44.190017605263151</v>
      </c>
      <c r="G5" s="69">
        <v>41.35410665909091</v>
      </c>
      <c r="H5" s="69">
        <v>40.658228000000001</v>
      </c>
      <c r="I5" s="69">
        <v>43.340640499999999</v>
      </c>
      <c r="J5" s="69">
        <v>49.839816952380943</v>
      </c>
      <c r="K5" s="69">
        <v>54.794569624999994</v>
      </c>
      <c r="L5" s="69">
        <v>61.216117289473672</v>
      </c>
      <c r="M5" s="69">
        <v>64.729496782608663</v>
      </c>
    </row>
    <row r="6" spans="1:13" ht="15.75" x14ac:dyDescent="0.25">
      <c r="A6" s="68" t="s">
        <v>197</v>
      </c>
      <c r="B6" s="69">
        <v>63.396976500000008</v>
      </c>
      <c r="C6" s="69">
        <v>66.953084852941174</v>
      </c>
      <c r="D6" s="69">
        <v>71.982647477272721</v>
      </c>
      <c r="E6" s="69">
        <v>73.539060523809511</v>
      </c>
      <c r="F6" s="69">
        <v>69.804724424999989</v>
      </c>
      <c r="G6" s="69">
        <v>73.130738295454549</v>
      </c>
      <c r="H6" s="69">
        <v>82.107393785714294</v>
      </c>
      <c r="I6" s="69">
        <v>80.637301023809528</v>
      </c>
      <c r="J6" s="69">
        <v>73.298823523809531</v>
      </c>
      <c r="K6" s="69">
        <v>84.666318799999985</v>
      </c>
      <c r="L6" s="69">
        <v>94.067715194444446</v>
      </c>
      <c r="M6" s="69">
        <v>112.87479254347826</v>
      </c>
    </row>
    <row r="7" spans="1:13" ht="15.75" x14ac:dyDescent="0.25">
      <c r="A7" s="68" t="s">
        <v>198</v>
      </c>
      <c r="B7" s="69">
        <v>102.96599786842103</v>
      </c>
      <c r="C7" s="69">
        <v>109.50503773684208</v>
      </c>
      <c r="D7" s="69">
        <v>116.01138504999999</v>
      </c>
      <c r="E7" s="69">
        <v>105.49124737500001</v>
      </c>
      <c r="F7" s="69">
        <v>97.404465428571427</v>
      </c>
      <c r="G7" s="69">
        <v>90.706344809523813</v>
      </c>
      <c r="H7" s="69">
        <v>91.698948700000003</v>
      </c>
      <c r="I7" s="69">
        <v>87.552266068181822</v>
      </c>
      <c r="J7" s="69">
        <v>78.100942275000008</v>
      </c>
      <c r="K7" s="69">
        <v>80.922269684210534</v>
      </c>
      <c r="L7" s="69">
        <v>82.278706675000009</v>
      </c>
      <c r="M7" s="69">
        <v>78.539480282608693</v>
      </c>
    </row>
    <row r="8" spans="1:13" ht="15.75" x14ac:dyDescent="0.25">
      <c r="A8" s="68" t="s">
        <v>199</v>
      </c>
      <c r="B8" s="69">
        <v>83.755358416666667</v>
      </c>
      <c r="C8" s="69">
        <v>74.981547824999993</v>
      </c>
      <c r="D8" s="69">
        <v>74.928252024999992</v>
      </c>
      <c r="E8" s="69">
        <v>80.368492428571415</v>
      </c>
      <c r="F8" s="69">
        <v>86.426703761904761</v>
      </c>
      <c r="G8" s="69">
        <v>93.539339400000003</v>
      </c>
      <c r="H8" s="69">
        <v>90.080343022727263</v>
      </c>
      <c r="I8" s="69">
        <v>83.455368214285699</v>
      </c>
      <c r="J8" s="69">
        <v>77.419721631578938</v>
      </c>
      <c r="K8" s="69">
        <v>79.216541545454547</v>
      </c>
      <c r="L8" s="69">
        <v>81.621881399999992</v>
      </c>
      <c r="M8" s="69">
        <v>84.486883150000011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C3DB9-1631-40DF-88C6-C28C6EF15096}">
  <dimension ref="B2:AB204"/>
  <sheetViews>
    <sheetView showGridLines="0" topLeftCell="A93" zoomScale="98" zoomScaleNormal="98" workbookViewId="0">
      <selection activeCell="H101" sqref="H101"/>
    </sheetView>
  </sheetViews>
  <sheetFormatPr defaultRowHeight="15" x14ac:dyDescent="0.25"/>
  <cols>
    <col min="1" max="1" width="4.42578125" customWidth="1"/>
    <col min="2" max="2" width="23.28515625" bestFit="1" customWidth="1"/>
    <col min="3" max="3" width="10" bestFit="1" customWidth="1"/>
    <col min="4" max="4" width="9.5703125" bestFit="1" customWidth="1"/>
    <col min="5" max="5" width="16.5703125" bestFit="1" customWidth="1"/>
    <col min="6" max="6" width="15.85546875" bestFit="1" customWidth="1"/>
    <col min="7" max="7" width="18.7109375" bestFit="1" customWidth="1"/>
    <col min="8" max="8" width="22.5703125" bestFit="1" customWidth="1"/>
    <col min="9" max="9" width="19.7109375" bestFit="1" customWidth="1"/>
    <col min="10" max="10" width="22.140625" bestFit="1" customWidth="1"/>
    <col min="11" max="11" width="21.85546875" bestFit="1" customWidth="1"/>
    <col min="12" max="12" width="19.28515625" bestFit="1" customWidth="1"/>
    <col min="13" max="13" width="20.42578125" bestFit="1" customWidth="1"/>
    <col min="14" max="14" width="18.140625" bestFit="1" customWidth="1"/>
    <col min="15" max="15" width="16.7109375" bestFit="1" customWidth="1"/>
    <col min="16" max="16" width="16.28515625" bestFit="1" customWidth="1"/>
    <col min="17" max="17" width="16.5703125" bestFit="1" customWidth="1"/>
    <col min="18" max="18" width="15.85546875" bestFit="1" customWidth="1"/>
    <col min="19" max="19" width="18.7109375" bestFit="1" customWidth="1"/>
    <col min="20" max="20" width="22.5703125" bestFit="1" customWidth="1"/>
    <col min="21" max="21" width="19.7109375" bestFit="1" customWidth="1"/>
    <col min="22" max="22" width="22.140625" bestFit="1" customWidth="1"/>
    <col min="23" max="23" width="21.85546875" bestFit="1" customWidth="1"/>
    <col min="24" max="24" width="19.28515625" bestFit="1" customWidth="1"/>
    <col min="25" max="25" width="20.42578125" bestFit="1" customWidth="1"/>
    <col min="26" max="26" width="18.140625" bestFit="1" customWidth="1"/>
    <col min="27" max="27" width="16.7109375" bestFit="1" customWidth="1"/>
    <col min="28" max="28" width="16.28515625" bestFit="1" customWidth="1"/>
    <col min="29" max="29" width="17" bestFit="1" customWidth="1"/>
    <col min="30" max="30" width="21.42578125" bestFit="1" customWidth="1"/>
    <col min="31" max="31" width="21.7109375" bestFit="1" customWidth="1"/>
    <col min="32" max="32" width="20.85546875" bestFit="1" customWidth="1"/>
    <col min="33" max="33" width="23.7109375" bestFit="1" customWidth="1"/>
    <col min="34" max="34" width="27.5703125" bestFit="1" customWidth="1"/>
    <col min="35" max="35" width="24.7109375" bestFit="1" customWidth="1"/>
    <col min="36" max="36" width="27.140625" bestFit="1" customWidth="1"/>
    <col min="37" max="37" width="26.85546875" bestFit="1" customWidth="1"/>
    <col min="38" max="38" width="24.28515625" bestFit="1" customWidth="1"/>
    <col min="39" max="39" width="25.5703125" bestFit="1" customWidth="1"/>
    <col min="40" max="40" width="23.140625" bestFit="1" customWidth="1"/>
    <col min="41" max="41" width="21.85546875" bestFit="1" customWidth="1"/>
    <col min="42" max="42" width="21.42578125" bestFit="1" customWidth="1"/>
    <col min="43" max="43" width="21.7109375" bestFit="1" customWidth="1"/>
    <col min="44" max="44" width="20.85546875" bestFit="1" customWidth="1"/>
    <col min="45" max="45" width="23.7109375" bestFit="1" customWidth="1"/>
    <col min="46" max="46" width="27.5703125" bestFit="1" customWidth="1"/>
    <col min="47" max="47" width="24.7109375" bestFit="1" customWidth="1"/>
    <col min="48" max="48" width="27.140625" bestFit="1" customWidth="1"/>
    <col min="49" max="49" width="26.85546875" bestFit="1" customWidth="1"/>
    <col min="50" max="50" width="24.28515625" bestFit="1" customWidth="1"/>
    <col min="51" max="51" width="25.5703125" bestFit="1" customWidth="1"/>
    <col min="52" max="52" width="23.140625" bestFit="1" customWidth="1"/>
    <col min="53" max="53" width="21.85546875" bestFit="1" customWidth="1"/>
    <col min="54" max="54" width="21.42578125" bestFit="1" customWidth="1"/>
    <col min="55" max="69" width="6.140625" bestFit="1" customWidth="1"/>
    <col min="70" max="70" width="4.140625" bestFit="1" customWidth="1"/>
    <col min="71" max="71" width="6.140625" bestFit="1" customWidth="1"/>
    <col min="72" max="72" width="11.28515625" bestFit="1" customWidth="1"/>
    <col min="73" max="80" width="8" bestFit="1" customWidth="1"/>
    <col min="81" max="81" width="6.140625" bestFit="1" customWidth="1"/>
    <col min="82" max="82" width="8" bestFit="1" customWidth="1"/>
    <col min="83" max="83" width="11.28515625" bestFit="1" customWidth="1"/>
  </cols>
  <sheetData>
    <row r="2" spans="2:13" ht="28.5" customHeight="1" x14ac:dyDescent="0.25">
      <c r="B2" s="91" t="s">
        <v>154</v>
      </c>
      <c r="C2" s="91"/>
      <c r="D2" s="91"/>
      <c r="E2" s="91"/>
      <c r="F2" s="91"/>
      <c r="G2" s="91"/>
      <c r="H2" s="91"/>
      <c r="I2" s="91"/>
      <c r="J2" s="91"/>
      <c r="K2" s="91"/>
      <c r="L2" s="91"/>
      <c r="M2" s="91"/>
    </row>
    <row r="3" spans="2:13" ht="33" customHeight="1" x14ac:dyDescent="0.25">
      <c r="B3" s="92" t="s">
        <v>155</v>
      </c>
      <c r="C3" s="92"/>
      <c r="D3" s="92"/>
      <c r="E3" s="92"/>
      <c r="F3" s="92"/>
      <c r="G3" s="92"/>
      <c r="H3" s="92"/>
      <c r="I3" s="92"/>
      <c r="J3" s="92"/>
      <c r="K3" s="92"/>
      <c r="L3" s="92"/>
      <c r="M3" s="92"/>
    </row>
    <row r="5" spans="2:13" x14ac:dyDescent="0.25">
      <c r="K5" t="s">
        <v>235</v>
      </c>
    </row>
    <row r="6" spans="2:13" x14ac:dyDescent="0.25">
      <c r="B6" s="9" t="s">
        <v>163</v>
      </c>
      <c r="C6" s="9" t="s">
        <v>165</v>
      </c>
      <c r="F6" s="14"/>
      <c r="G6" s="14"/>
      <c r="H6" s="14"/>
    </row>
    <row r="7" spans="2:13" x14ac:dyDescent="0.25">
      <c r="B7" s="9" t="s">
        <v>156</v>
      </c>
      <c r="C7" t="s">
        <v>0</v>
      </c>
      <c r="F7" s="12" t="s">
        <v>0</v>
      </c>
      <c r="G7" s="12" t="s">
        <v>29</v>
      </c>
      <c r="H7" s="12" t="s">
        <v>28</v>
      </c>
    </row>
    <row r="8" spans="2:13" x14ac:dyDescent="0.25">
      <c r="B8" s="10" t="s">
        <v>157</v>
      </c>
      <c r="C8" s="11">
        <v>569.90000000000009</v>
      </c>
      <c r="F8" s="50">
        <f>C8/$C$18</f>
        <v>0.12180994314538536</v>
      </c>
      <c r="G8" s="50" t="e">
        <f>D8/$D$18</f>
        <v>#DIV/0!</v>
      </c>
      <c r="H8" s="50" t="e">
        <f>E8/$E$18</f>
        <v>#DIV/0!</v>
      </c>
    </row>
    <row r="9" spans="2:13" x14ac:dyDescent="0.25">
      <c r="B9" s="10" t="s">
        <v>158</v>
      </c>
      <c r="C9" s="11">
        <v>354.1</v>
      </c>
      <c r="F9" s="50">
        <f t="shared" ref="F9:F17" si="0">C9/$C$18</f>
        <v>7.5685033984525266E-2</v>
      </c>
      <c r="G9" s="50" t="e">
        <f t="shared" ref="G9:G17" si="1">D9/$D$18</f>
        <v>#DIV/0!</v>
      </c>
      <c r="H9" s="50" t="e">
        <f t="shared" ref="H9:H17" si="2">E9/$E$18</f>
        <v>#DIV/0!</v>
      </c>
    </row>
    <row r="10" spans="2:13" x14ac:dyDescent="0.25">
      <c r="B10" s="10" t="s">
        <v>159</v>
      </c>
      <c r="C10" s="11">
        <v>2112.0000000000005</v>
      </c>
      <c r="F10" s="50">
        <f t="shared" si="0"/>
        <v>0.45141709058265289</v>
      </c>
      <c r="G10" s="50" t="e">
        <f t="shared" si="1"/>
        <v>#DIV/0!</v>
      </c>
      <c r="H10" s="50" t="e">
        <f t="shared" si="2"/>
        <v>#DIV/0!</v>
      </c>
    </row>
    <row r="11" spans="2:13" x14ac:dyDescent="0.25">
      <c r="B11" s="10" t="s">
        <v>27</v>
      </c>
      <c r="C11" s="11">
        <v>179.8</v>
      </c>
      <c r="F11" s="50">
        <f t="shared" si="0"/>
        <v>3.8430299662292132E-2</v>
      </c>
      <c r="G11" s="50" t="e">
        <f t="shared" si="1"/>
        <v>#DIV/0!</v>
      </c>
      <c r="H11" s="50" t="e">
        <f t="shared" si="2"/>
        <v>#DIV/0!</v>
      </c>
    </row>
    <row r="12" spans="2:13" x14ac:dyDescent="0.25">
      <c r="B12" s="10" t="s">
        <v>18</v>
      </c>
      <c r="C12" s="11">
        <v>179.8</v>
      </c>
      <c r="F12" s="50">
        <f t="shared" si="0"/>
        <v>3.8430299662292132E-2</v>
      </c>
      <c r="G12" s="50" t="e">
        <f t="shared" si="1"/>
        <v>#DIV/0!</v>
      </c>
      <c r="H12" s="50" t="e">
        <f t="shared" si="2"/>
        <v>#DIV/0!</v>
      </c>
    </row>
    <row r="13" spans="2:13" x14ac:dyDescent="0.25">
      <c r="B13" s="10" t="s">
        <v>160</v>
      </c>
      <c r="C13" s="11">
        <v>372.70000000000005</v>
      </c>
      <c r="F13" s="50">
        <f t="shared" si="0"/>
        <v>7.966058222545204E-2</v>
      </c>
      <c r="G13" s="50" t="e">
        <f t="shared" si="1"/>
        <v>#DIV/0!</v>
      </c>
      <c r="H13" s="50" t="e">
        <f t="shared" si="2"/>
        <v>#DIV/0!</v>
      </c>
    </row>
    <row r="14" spans="2:13" x14ac:dyDescent="0.25">
      <c r="B14" s="10" t="s">
        <v>26</v>
      </c>
      <c r="C14" s="11">
        <v>179.5</v>
      </c>
      <c r="F14" s="50">
        <f t="shared" si="0"/>
        <v>3.8366177916470727E-2</v>
      </c>
      <c r="G14" s="50" t="e">
        <f t="shared" si="1"/>
        <v>#DIV/0!</v>
      </c>
      <c r="H14" s="50" t="e">
        <f t="shared" si="2"/>
        <v>#DIV/0!</v>
      </c>
    </row>
    <row r="15" spans="2:13" x14ac:dyDescent="0.25">
      <c r="B15" s="10" t="s">
        <v>11</v>
      </c>
      <c r="C15" s="11">
        <v>178.7</v>
      </c>
      <c r="F15" s="50">
        <f t="shared" si="0"/>
        <v>3.8195186594280325E-2</v>
      </c>
      <c r="G15" s="50" t="e">
        <f t="shared" si="1"/>
        <v>#DIV/0!</v>
      </c>
      <c r="H15" s="50" t="e">
        <f t="shared" si="2"/>
        <v>#DIV/0!</v>
      </c>
    </row>
    <row r="16" spans="2:13" x14ac:dyDescent="0.25">
      <c r="B16" s="10" t="s">
        <v>161</v>
      </c>
      <c r="C16" s="11">
        <v>382.4</v>
      </c>
      <c r="F16" s="50">
        <f t="shared" si="0"/>
        <v>8.1733852007010624E-2</v>
      </c>
      <c r="G16" s="50" t="e">
        <f t="shared" si="1"/>
        <v>#DIV/0!</v>
      </c>
      <c r="H16" s="50" t="e">
        <f t="shared" si="2"/>
        <v>#DIV/0!</v>
      </c>
    </row>
    <row r="17" spans="2:8" x14ac:dyDescent="0.25">
      <c r="B17" s="10" t="s">
        <v>22</v>
      </c>
      <c r="C17" s="11">
        <v>169.7</v>
      </c>
      <c r="F17" s="50">
        <f t="shared" si="0"/>
        <v>3.6271534219638343E-2</v>
      </c>
      <c r="G17" s="50" t="e">
        <f t="shared" si="1"/>
        <v>#DIV/0!</v>
      </c>
      <c r="H17" s="50" t="e">
        <f t="shared" si="2"/>
        <v>#DIV/0!</v>
      </c>
    </row>
    <row r="18" spans="2:8" x14ac:dyDescent="0.25">
      <c r="B18" s="10" t="s">
        <v>162</v>
      </c>
      <c r="C18" s="11">
        <v>4678.6000000000013</v>
      </c>
      <c r="F18" s="50"/>
      <c r="G18" s="50"/>
      <c r="H18" s="50"/>
    </row>
    <row r="20" spans="2:8" ht="15.75" thickBot="1" x14ac:dyDescent="0.3"/>
    <row r="21" spans="2:8" ht="15.75" thickBot="1" x14ac:dyDescent="0.3">
      <c r="B21" s="23" t="s">
        <v>163</v>
      </c>
      <c r="C21" s="24" t="s">
        <v>166</v>
      </c>
      <c r="D21" s="24"/>
      <c r="E21" s="25"/>
    </row>
    <row r="22" spans="2:8" ht="15.75" thickBot="1" x14ac:dyDescent="0.3">
      <c r="B22" s="26" t="s">
        <v>156</v>
      </c>
      <c r="C22" s="27" t="s">
        <v>0</v>
      </c>
      <c r="D22" s="27" t="s">
        <v>29</v>
      </c>
      <c r="E22" s="28" t="s">
        <v>28</v>
      </c>
    </row>
    <row r="23" spans="2:8" x14ac:dyDescent="0.25">
      <c r="B23" s="15" t="s">
        <v>157</v>
      </c>
      <c r="C23" s="17">
        <v>0.12180994314538536</v>
      </c>
      <c r="D23" s="18">
        <v>0.11445122581979933</v>
      </c>
      <c r="E23" s="17">
        <v>0.10970928181610674</v>
      </c>
    </row>
    <row r="24" spans="2:8" x14ac:dyDescent="0.25">
      <c r="B24" s="8" t="s">
        <v>158</v>
      </c>
      <c r="C24" s="19">
        <v>7.568503398452528E-2</v>
      </c>
      <c r="D24" s="20">
        <v>7.2059584152270609E-2</v>
      </c>
      <c r="E24" s="19">
        <v>7.1382623311406684E-2</v>
      </c>
    </row>
    <row r="25" spans="2:8" x14ac:dyDescent="0.25">
      <c r="B25" s="8" t="s">
        <v>159</v>
      </c>
      <c r="C25" s="19">
        <v>0.45141709058265289</v>
      </c>
      <c r="D25" s="20">
        <v>0.4413985724630185</v>
      </c>
      <c r="E25" s="19">
        <v>0.45012554211367262</v>
      </c>
    </row>
    <row r="26" spans="2:8" x14ac:dyDescent="0.25">
      <c r="B26" s="8" t="s">
        <v>27</v>
      </c>
      <c r="C26" s="19">
        <v>3.8430299662292139E-2</v>
      </c>
      <c r="D26" s="20">
        <v>3.7053894693286439E-2</v>
      </c>
      <c r="E26" s="19">
        <v>3.6977858936315902E-2</v>
      </c>
    </row>
    <row r="27" spans="2:8" x14ac:dyDescent="0.25">
      <c r="B27" s="8" t="s">
        <v>18</v>
      </c>
      <c r="C27" s="19">
        <v>3.8430299662292139E-2</v>
      </c>
      <c r="D27" s="20">
        <v>7.2576807696286341E-2</v>
      </c>
      <c r="E27" s="19">
        <v>7.1735386275445609E-2</v>
      </c>
    </row>
    <row r="28" spans="2:8" x14ac:dyDescent="0.25">
      <c r="B28" s="8" t="s">
        <v>160</v>
      </c>
      <c r="C28" s="19">
        <v>7.9660582225452053E-2</v>
      </c>
      <c r="D28" s="20">
        <v>7.673528499017275E-2</v>
      </c>
      <c r="E28" s="19">
        <v>7.6321304807951684E-2</v>
      </c>
    </row>
    <row r="29" spans="2:8" x14ac:dyDescent="0.25">
      <c r="B29" s="8" t="s">
        <v>26</v>
      </c>
      <c r="C29" s="19">
        <v>3.8366177916470734E-2</v>
      </c>
      <c r="D29" s="20">
        <v>3.6350470673425055E-2</v>
      </c>
      <c r="E29" s="19">
        <v>3.5608308605341241E-2</v>
      </c>
    </row>
    <row r="30" spans="2:8" x14ac:dyDescent="0.25">
      <c r="B30" s="8" t="s">
        <v>11</v>
      </c>
      <c r="C30" s="19">
        <v>3.8195186594280332E-2</v>
      </c>
      <c r="D30" s="20">
        <v>3.5874625012930587E-2</v>
      </c>
      <c r="E30" s="19">
        <v>3.4425515137681308E-2</v>
      </c>
    </row>
    <row r="31" spans="2:8" x14ac:dyDescent="0.25">
      <c r="B31" s="8" t="s">
        <v>161</v>
      </c>
      <c r="C31" s="19">
        <v>8.1733852007010638E-2</v>
      </c>
      <c r="D31" s="20">
        <v>7.9404158477293887E-2</v>
      </c>
      <c r="E31" s="19">
        <v>8.0429955800875683E-2</v>
      </c>
    </row>
    <row r="32" spans="2:8" ht="15.75" thickBot="1" x14ac:dyDescent="0.3">
      <c r="B32" s="16" t="s">
        <v>22</v>
      </c>
      <c r="C32" s="21">
        <v>3.627153421963835E-2</v>
      </c>
      <c r="D32" s="22">
        <v>3.4095376021516501E-2</v>
      </c>
      <c r="E32" s="21">
        <v>3.3284223195202425E-2</v>
      </c>
    </row>
    <row r="34" spans="2:20" ht="15.75" thickBot="1" x14ac:dyDescent="0.3"/>
    <row r="35" spans="2:20" ht="33.75" customHeight="1" thickBot="1" x14ac:dyDescent="0.3">
      <c r="B35" s="93" t="s">
        <v>176</v>
      </c>
      <c r="C35" s="94"/>
      <c r="D35" s="94"/>
      <c r="E35" s="94"/>
      <c r="F35" s="94"/>
      <c r="G35" s="94"/>
      <c r="H35" s="94"/>
      <c r="I35" s="94"/>
      <c r="J35" s="94"/>
      <c r="K35" s="94"/>
      <c r="L35" s="95"/>
    </row>
    <row r="36" spans="2:20" ht="19.5" customHeight="1" thickBot="1" x14ac:dyDescent="0.3">
      <c r="B36" s="93" t="s">
        <v>170</v>
      </c>
      <c r="C36" s="94"/>
      <c r="D36" s="94"/>
      <c r="E36" s="94"/>
      <c r="F36" s="94"/>
      <c r="G36" s="94"/>
      <c r="H36" s="94"/>
      <c r="I36" s="94"/>
      <c r="J36" s="94"/>
      <c r="K36" s="94"/>
      <c r="L36" s="95"/>
    </row>
    <row r="37" spans="2:20" ht="15.75" customHeight="1" thickBot="1" x14ac:dyDescent="0.3">
      <c r="B37" s="99" t="s">
        <v>171</v>
      </c>
      <c r="C37" s="100"/>
      <c r="D37" s="100"/>
      <c r="E37" s="100"/>
      <c r="F37" s="100"/>
      <c r="G37" s="100"/>
      <c r="H37" s="100"/>
      <c r="I37" s="100"/>
      <c r="J37" s="100"/>
      <c r="K37" s="52"/>
      <c r="L37" s="53"/>
    </row>
    <row r="38" spans="2:20" ht="15.75" thickBot="1" x14ac:dyDescent="0.3">
      <c r="B38" s="45"/>
      <c r="C38" s="45"/>
      <c r="D38" s="45"/>
      <c r="E38" s="45"/>
      <c r="F38" s="45"/>
    </row>
    <row r="39" spans="2:20" ht="15.75" customHeight="1" thickBot="1" x14ac:dyDescent="0.3">
      <c r="B39" s="101" t="s">
        <v>175</v>
      </c>
      <c r="C39" s="102"/>
      <c r="D39" s="102"/>
      <c r="E39" s="102"/>
      <c r="F39" s="102"/>
      <c r="G39" s="102"/>
      <c r="H39" s="102"/>
      <c r="I39" s="102"/>
      <c r="J39" s="103"/>
      <c r="L39" s="104" t="s">
        <v>175</v>
      </c>
      <c r="M39" s="105"/>
      <c r="N39" s="105"/>
      <c r="O39" s="105"/>
      <c r="P39" s="105"/>
      <c r="Q39" s="105"/>
      <c r="R39" s="105"/>
      <c r="S39" s="106"/>
      <c r="T39" s="47"/>
    </row>
    <row r="40" spans="2:20" x14ac:dyDescent="0.25">
      <c r="B40" s="46" t="s">
        <v>172</v>
      </c>
      <c r="C40" s="46">
        <f>YEAR(CPI_Data[[#Headers],[December-2016]])</f>
        <v>2016</v>
      </c>
      <c r="D40" s="46">
        <f>YEAR(CPI_Data[[#Headers],[August-2017]])</f>
        <v>2017</v>
      </c>
      <c r="E40" s="46">
        <f>YEAR(CPI_Data[[#Headers],[August-2018]])</f>
        <v>2018</v>
      </c>
      <c r="F40" s="46">
        <f>YEAR(CPI_Data[[#Headers],[August-2019]])</f>
        <v>2019</v>
      </c>
      <c r="G40" s="46">
        <f>YEAR(CPI_Data[[#Headers],[August-2020]])</f>
        <v>2020</v>
      </c>
      <c r="H40" s="46">
        <f>YEAR(CPI_Data[[#Headers],[August-2021]])</f>
        <v>2021</v>
      </c>
      <c r="I40" s="46">
        <f>YEAR(CPI_Data[[#Headers],[August-2022]])</f>
        <v>2022</v>
      </c>
      <c r="J40" s="46">
        <f>YEAR(CPI_Data[[#Headers],[May-2023]])</f>
        <v>2023</v>
      </c>
      <c r="L40" s="84" t="s">
        <v>172</v>
      </c>
      <c r="M40" s="46" t="s">
        <v>237</v>
      </c>
      <c r="N40" s="46" t="s">
        <v>238</v>
      </c>
      <c r="O40" s="46" t="s">
        <v>239</v>
      </c>
      <c r="P40" s="46" t="s">
        <v>240</v>
      </c>
      <c r="Q40" s="46" t="s">
        <v>200</v>
      </c>
      <c r="R40" s="46" t="s">
        <v>201</v>
      </c>
      <c r="S40" s="86" t="s">
        <v>202</v>
      </c>
    </row>
    <row r="41" spans="2:20" x14ac:dyDescent="0.25">
      <c r="B41" s="43" t="str">
        <f>TEXT(CPI_Data[[#Headers],[January-2017]],"mmm")</f>
        <v>Jan</v>
      </c>
      <c r="C41" s="44">
        <v>126.3</v>
      </c>
      <c r="D41" s="44">
        <v>130.30000000000001</v>
      </c>
      <c r="E41" s="44">
        <v>136.9</v>
      </c>
      <c r="F41" s="44">
        <v>139.6</v>
      </c>
      <c r="G41" s="44">
        <v>150.19999999999999</v>
      </c>
      <c r="H41" s="44">
        <v>157.30000000000001</v>
      </c>
      <c r="I41" s="44">
        <v>165.7</v>
      </c>
      <c r="J41" s="44">
        <v>176.5</v>
      </c>
      <c r="L41" s="85" t="str">
        <f>TEXT(CPI_Data[[#Headers],[January-2017]],"mmm")</f>
        <v>Jan</v>
      </c>
      <c r="M41" s="48">
        <f t="shared" ref="M41:S41" si="3">(D41-C41)/C41</f>
        <v>3.1670625494853638E-2</v>
      </c>
      <c r="N41" s="48">
        <f t="shared" si="3"/>
        <v>5.0652340752110468E-2</v>
      </c>
      <c r="O41" s="48">
        <f t="shared" si="3"/>
        <v>1.9722425127830449E-2</v>
      </c>
      <c r="P41" s="48">
        <f t="shared" si="3"/>
        <v>7.5931232091690504E-2</v>
      </c>
      <c r="Q41" s="48">
        <f t="shared" si="3"/>
        <v>4.7270306258322389E-2</v>
      </c>
      <c r="R41" s="48">
        <f t="shared" si="3"/>
        <v>5.3401144310235071E-2</v>
      </c>
      <c r="S41" s="87">
        <f t="shared" si="3"/>
        <v>6.5178032589016374E-2</v>
      </c>
    </row>
    <row r="42" spans="2:20" x14ac:dyDescent="0.25">
      <c r="B42" s="43" t="str">
        <f>TEXT(CPI_Data[[#Headers],[01/02/2017]],"mmm")</f>
        <v>Feb</v>
      </c>
      <c r="C42" s="44">
        <v>126</v>
      </c>
      <c r="D42" s="44">
        <v>130.6</v>
      </c>
      <c r="E42" s="44">
        <v>136.4</v>
      </c>
      <c r="F42" s="44">
        <v>139.9</v>
      </c>
      <c r="G42" s="44">
        <v>149.1</v>
      </c>
      <c r="H42" s="44">
        <v>156.6</v>
      </c>
      <c r="I42" s="44">
        <v>166.1</v>
      </c>
      <c r="J42" s="44">
        <v>177.2</v>
      </c>
      <c r="L42" s="85" t="str">
        <f>TEXT(CPI_Data[[#Headers],[01/02/2017]],"mmm")</f>
        <v>Feb</v>
      </c>
      <c r="M42" s="48">
        <f>(D42-C42)/C42</f>
        <v>3.6507936507936462E-2</v>
      </c>
      <c r="N42" s="48">
        <f t="shared" ref="N42:N52" si="4">(E42-D42)/D42</f>
        <v>4.441041347626349E-2</v>
      </c>
      <c r="O42" s="48">
        <f t="shared" ref="O42:O52" si="5">(F42-E42)/E42</f>
        <v>2.5659824046920819E-2</v>
      </c>
      <c r="P42" s="48">
        <f t="shared" ref="P42:P52" si="6">(G42-F42)/F42</f>
        <v>6.5761258041458104E-2</v>
      </c>
      <c r="Q42" s="48">
        <f t="shared" ref="Q42:Q43" si="7">(H42-G42)/G42</f>
        <v>5.030181086519115E-2</v>
      </c>
      <c r="R42" s="48">
        <f t="shared" ref="R42:R52" si="8">(I42-H42)/H42</f>
        <v>6.066411238825032E-2</v>
      </c>
      <c r="S42" s="87">
        <f t="shared" ref="S42:S45" si="9">(J42-I42)/I42</f>
        <v>6.6827212522576729E-2</v>
      </c>
    </row>
    <row r="43" spans="2:20" x14ac:dyDescent="0.25">
      <c r="B43" s="43" t="str">
        <f>TEXT(CPI_Data[[#Headers],[01/03/2017]],"mmm")</f>
        <v>Mar</v>
      </c>
      <c r="C43" s="44">
        <v>126</v>
      </c>
      <c r="D43" s="44">
        <v>130.9</v>
      </c>
      <c r="E43" s="44">
        <v>136.5</v>
      </c>
      <c r="F43" s="44">
        <v>140.4</v>
      </c>
      <c r="G43" s="44">
        <v>148.6</v>
      </c>
      <c r="H43" s="44">
        <v>156.80000000000001</v>
      </c>
      <c r="I43" s="44">
        <v>167.7</v>
      </c>
      <c r="J43" s="44">
        <v>177.2</v>
      </c>
      <c r="L43" s="85" t="str">
        <f>TEXT(CPI_Data[[#Headers],[01/03/2017]],"mmm")</f>
        <v>Mar</v>
      </c>
      <c r="M43" s="48">
        <f t="shared" ref="M43:M52" si="10">(D43-C43)/C43</f>
        <v>3.8888888888888931E-2</v>
      </c>
      <c r="N43" s="48">
        <f t="shared" si="4"/>
        <v>4.278074866310156E-2</v>
      </c>
      <c r="O43" s="48">
        <f t="shared" si="5"/>
        <v>2.8571428571428612E-2</v>
      </c>
      <c r="P43" s="48">
        <f t="shared" si="6"/>
        <v>5.840455840455832E-2</v>
      </c>
      <c r="Q43" s="48">
        <f t="shared" si="7"/>
        <v>5.5181695827725558E-2</v>
      </c>
      <c r="R43" s="48">
        <f t="shared" si="8"/>
        <v>6.9515306122448828E-2</v>
      </c>
      <c r="S43" s="87">
        <f t="shared" si="9"/>
        <v>5.6648777579010143E-2</v>
      </c>
    </row>
    <row r="44" spans="2:20" x14ac:dyDescent="0.25">
      <c r="B44" s="43" t="str">
        <f>TEXT(CPI_Data[[#Headers],[April-2017]],"mmm")</f>
        <v>Apr</v>
      </c>
      <c r="C44" s="44">
        <v>127.3</v>
      </c>
      <c r="D44" s="44">
        <v>131.1</v>
      </c>
      <c r="E44" s="44">
        <v>137.1</v>
      </c>
      <c r="F44" s="49">
        <f>F43+(F46-F43)*(1/3)</f>
        <v>141.23333333333335</v>
      </c>
      <c r="G44" s="49">
        <f>148.6 + (151.8 - 148.6) * (1/3)</f>
        <v>149.66666666666666</v>
      </c>
      <c r="H44" s="44">
        <v>157.80000000000001</v>
      </c>
      <c r="I44" s="44">
        <v>170.1</v>
      </c>
      <c r="J44" s="44">
        <v>178.1</v>
      </c>
      <c r="L44" s="85" t="str">
        <f>TEXT(CPI_Data[[#Headers],[April-2017]],"mmm")</f>
        <v>Apr</v>
      </c>
      <c r="M44" s="48">
        <f t="shared" si="10"/>
        <v>2.9850746268656695E-2</v>
      </c>
      <c r="N44" s="48">
        <f t="shared" si="4"/>
        <v>4.5766590389016024E-2</v>
      </c>
      <c r="O44" s="48">
        <f t="shared" si="5"/>
        <v>3.0148310235837743E-2</v>
      </c>
      <c r="P44" s="48">
        <f>IFERROR((G44-F44)/F44,0)</f>
        <v>5.971206042010839E-2</v>
      </c>
      <c r="Q44" s="48">
        <f>IFERROR((H44-G44)/G44,0)</f>
        <v>5.4342984409799698E-2</v>
      </c>
      <c r="R44" s="48">
        <f t="shared" si="8"/>
        <v>7.7946768060836391E-2</v>
      </c>
      <c r="S44" s="87">
        <f t="shared" si="9"/>
        <v>4.7031158142269255E-2</v>
      </c>
    </row>
    <row r="45" spans="2:20" x14ac:dyDescent="0.25">
      <c r="B45" s="43" t="str">
        <f>TEXT(CPI_Data[[#Headers],[May-2017]],"mmm")</f>
        <v>May</v>
      </c>
      <c r="C45" s="44">
        <v>128.6</v>
      </c>
      <c r="D45" s="44">
        <v>131.4</v>
      </c>
      <c r="E45" s="44">
        <v>137.80000000000001</v>
      </c>
      <c r="F45" s="44">
        <v>142</v>
      </c>
      <c r="G45" s="49">
        <f>148.6 + (151.8 - 148.6) * (2/3)</f>
        <v>150.73333333333335</v>
      </c>
      <c r="H45" s="44">
        <v>160.4</v>
      </c>
      <c r="I45" s="44">
        <v>171.7</v>
      </c>
      <c r="J45" s="44">
        <v>179.1</v>
      </c>
      <c r="L45" s="85" t="str">
        <f>TEXT(CPI_Data[[#Headers],[May-2017]],"mmm")</f>
        <v>May</v>
      </c>
      <c r="M45" s="48">
        <f t="shared" si="10"/>
        <v>2.1772939346811911E-2</v>
      </c>
      <c r="N45" s="48">
        <f t="shared" si="4"/>
        <v>4.8706240487062444E-2</v>
      </c>
      <c r="O45" s="48">
        <f t="shared" si="5"/>
        <v>3.0478955007256808E-2</v>
      </c>
      <c r="P45" s="48">
        <f t="shared" si="6"/>
        <v>6.1502347417840483E-2</v>
      </c>
      <c r="Q45" s="48">
        <f t="shared" ref="Q45:Q52" si="11">IFERROR((H45-G45)/G45,0)</f>
        <v>6.4130915524104312E-2</v>
      </c>
      <c r="R45" s="48">
        <f t="shared" si="8"/>
        <v>7.0448877805486171E-2</v>
      </c>
      <c r="S45" s="87">
        <f t="shared" si="9"/>
        <v>4.3098427489807842E-2</v>
      </c>
    </row>
    <row r="46" spans="2:20" x14ac:dyDescent="0.25">
      <c r="B46" s="43" t="str">
        <f>TEXT(CPI_Data[[#Headers],[June-2017]],"mmm")</f>
        <v>Jun</v>
      </c>
      <c r="C46" s="44">
        <v>130.1</v>
      </c>
      <c r="D46" s="44">
        <v>132</v>
      </c>
      <c r="E46" s="44">
        <v>138.5</v>
      </c>
      <c r="F46" s="44">
        <v>142.9</v>
      </c>
      <c r="G46" s="44">
        <v>151.80000000000001</v>
      </c>
      <c r="H46" s="44">
        <v>161.30000000000001</v>
      </c>
      <c r="I46" s="44">
        <v>172.6</v>
      </c>
      <c r="J46" s="44"/>
      <c r="L46" s="85" t="str">
        <f>TEXT(CPI_Data[[#Headers],[June-2017]],"mmm")</f>
        <v>Jun</v>
      </c>
      <c r="M46" s="48">
        <f t="shared" si="10"/>
        <v>1.4604150653343625E-2</v>
      </c>
      <c r="N46" s="48">
        <f t="shared" si="4"/>
        <v>4.924242424242424E-2</v>
      </c>
      <c r="O46" s="48">
        <f t="shared" si="5"/>
        <v>3.17689530685921E-2</v>
      </c>
      <c r="P46" s="48">
        <f t="shared" si="6"/>
        <v>6.2281315605318445E-2</v>
      </c>
      <c r="Q46" s="48">
        <f t="shared" si="11"/>
        <v>6.2582345191040833E-2</v>
      </c>
      <c r="R46" s="48">
        <f t="shared" si="8"/>
        <v>7.0055796652200755E-2</v>
      </c>
      <c r="S46" s="87"/>
    </row>
    <row r="47" spans="2:20" x14ac:dyDescent="0.25">
      <c r="B47" s="43" t="str">
        <f>TEXT(CPI_Data[[#Headers],[July-2017]],"mmm")</f>
        <v>Jul</v>
      </c>
      <c r="C47" s="44">
        <v>131.1</v>
      </c>
      <c r="D47" s="44">
        <v>134.19999999999999</v>
      </c>
      <c r="E47" s="44">
        <v>139.80000000000001</v>
      </c>
      <c r="F47" s="44">
        <v>144.19999999999999</v>
      </c>
      <c r="G47" s="44">
        <v>151.80000000000001</v>
      </c>
      <c r="H47" s="44">
        <v>162.5</v>
      </c>
      <c r="I47" s="44">
        <v>173.4</v>
      </c>
      <c r="J47" s="44"/>
      <c r="L47" s="85" t="str">
        <f>TEXT(CPI_Data[[#Headers],[July-2017]],"mmm")</f>
        <v>Jul</v>
      </c>
      <c r="M47" s="48">
        <f t="shared" si="10"/>
        <v>2.3646071700991568E-2</v>
      </c>
      <c r="N47" s="48">
        <f t="shared" si="4"/>
        <v>4.172876304023862E-2</v>
      </c>
      <c r="O47" s="48">
        <f t="shared" si="5"/>
        <v>3.14735336194562E-2</v>
      </c>
      <c r="P47" s="48">
        <f t="shared" si="6"/>
        <v>5.2704576976421801E-2</v>
      </c>
      <c r="Q47" s="48">
        <f t="shared" si="11"/>
        <v>7.0487483530961709E-2</v>
      </c>
      <c r="R47" s="48">
        <f t="shared" si="8"/>
        <v>6.7076923076923117E-2</v>
      </c>
      <c r="S47" s="87"/>
    </row>
    <row r="48" spans="2:20" x14ac:dyDescent="0.25">
      <c r="B48" s="43" t="str">
        <f>TEXT(CPI_Data[[#Headers],[August-2017]],"mmm")</f>
        <v>Aug</v>
      </c>
      <c r="C48" s="44">
        <v>131.1</v>
      </c>
      <c r="D48" s="44">
        <v>135.4</v>
      </c>
      <c r="E48" s="44">
        <v>140.4</v>
      </c>
      <c r="F48" s="44">
        <v>145</v>
      </c>
      <c r="G48" s="44">
        <v>153.9</v>
      </c>
      <c r="H48" s="44">
        <v>163.19999999999999</v>
      </c>
      <c r="I48" s="44">
        <v>174.3</v>
      </c>
      <c r="J48" s="44"/>
      <c r="L48" s="85" t="str">
        <f>TEXT(CPI_Data[[#Headers],[August-2017]],"mmm")</f>
        <v>Aug</v>
      </c>
      <c r="M48" s="48">
        <f t="shared" si="10"/>
        <v>3.2799389778794902E-2</v>
      </c>
      <c r="N48" s="48">
        <f t="shared" si="4"/>
        <v>3.6927621861152143E-2</v>
      </c>
      <c r="O48" s="48">
        <f t="shared" si="5"/>
        <v>3.2763532763532721E-2</v>
      </c>
      <c r="P48" s="48">
        <f t="shared" si="6"/>
        <v>6.1379310344827624E-2</v>
      </c>
      <c r="Q48" s="48">
        <f t="shared" si="11"/>
        <v>6.0428849902533999E-2</v>
      </c>
      <c r="R48" s="48">
        <f t="shared" si="8"/>
        <v>6.8014705882353088E-2</v>
      </c>
      <c r="S48" s="87"/>
    </row>
    <row r="49" spans="2:19" x14ac:dyDescent="0.25">
      <c r="B49" s="43" t="str">
        <f>TEXT(CPI_Data[[#Headers],[September-2017]],"mmm")</f>
        <v>Sep</v>
      </c>
      <c r="C49" s="44">
        <v>130.9</v>
      </c>
      <c r="D49" s="44">
        <v>135.19999999999999</v>
      </c>
      <c r="E49" s="44">
        <v>140.19999999999999</v>
      </c>
      <c r="F49" s="44">
        <v>145.80000000000001</v>
      </c>
      <c r="G49" s="44">
        <v>154.69999999999999</v>
      </c>
      <c r="H49" s="44">
        <v>163.19999999999999</v>
      </c>
      <c r="I49" s="44">
        <v>175.3</v>
      </c>
      <c r="J49" s="44"/>
      <c r="L49" s="85" t="str">
        <f>TEXT(CPI_Data[[#Headers],[September-2017]],"mmm")</f>
        <v>Sep</v>
      </c>
      <c r="M49" s="48">
        <f t="shared" si="10"/>
        <v>3.2849503437738597E-2</v>
      </c>
      <c r="N49" s="48">
        <f t="shared" si="4"/>
        <v>3.6982248520710061E-2</v>
      </c>
      <c r="O49" s="48">
        <f t="shared" si="5"/>
        <v>3.9942938659058652E-2</v>
      </c>
      <c r="P49" s="48">
        <f t="shared" si="6"/>
        <v>6.1042524005486806E-2</v>
      </c>
      <c r="Q49" s="48">
        <f t="shared" si="11"/>
        <v>5.4945054945054951E-2</v>
      </c>
      <c r="R49" s="48">
        <f t="shared" si="8"/>
        <v>7.4142156862745237E-2</v>
      </c>
      <c r="S49" s="87"/>
    </row>
    <row r="50" spans="2:19" x14ac:dyDescent="0.25">
      <c r="B50" s="43" t="str">
        <f>TEXT(CPI_Data[[#Headers],[October-2017]],"mmm")</f>
        <v>Oct</v>
      </c>
      <c r="C50" s="44">
        <v>131.4</v>
      </c>
      <c r="D50" s="44">
        <v>136.1</v>
      </c>
      <c r="E50" s="44">
        <v>140.80000000000001</v>
      </c>
      <c r="F50" s="44">
        <v>147.19999999999999</v>
      </c>
      <c r="G50" s="44">
        <v>156.4</v>
      </c>
      <c r="H50" s="44">
        <v>165.5</v>
      </c>
      <c r="I50" s="44">
        <v>176.7</v>
      </c>
      <c r="J50" s="44"/>
      <c r="L50" s="85" t="str">
        <f>TEXT(CPI_Data[[#Headers],[October-2017]],"mmm")</f>
        <v>Oct</v>
      </c>
      <c r="M50" s="48">
        <f t="shared" si="10"/>
        <v>3.5768645357686368E-2</v>
      </c>
      <c r="N50" s="48">
        <f t="shared" si="4"/>
        <v>3.4533431300514457E-2</v>
      </c>
      <c r="O50" s="48">
        <f t="shared" si="5"/>
        <v>4.5454545454545289E-2</v>
      </c>
      <c r="P50" s="48">
        <f t="shared" si="6"/>
        <v>6.2500000000000125E-2</v>
      </c>
      <c r="Q50" s="48">
        <f t="shared" si="11"/>
        <v>5.8184143222506354E-2</v>
      </c>
      <c r="R50" s="48">
        <f t="shared" si="8"/>
        <v>6.7673716012084523E-2</v>
      </c>
      <c r="S50" s="87"/>
    </row>
    <row r="51" spans="2:19" x14ac:dyDescent="0.25">
      <c r="B51" s="43" t="str">
        <f>TEXT(CPI_Data[[#Headers],[November-2017]],"mmm")</f>
        <v>Nov</v>
      </c>
      <c r="C51" s="44">
        <v>131.19999999999999</v>
      </c>
      <c r="D51" s="44">
        <v>137.6</v>
      </c>
      <c r="E51" s="44">
        <v>140.80000000000001</v>
      </c>
      <c r="F51" s="44">
        <v>148.6</v>
      </c>
      <c r="G51" s="44">
        <v>158.4</v>
      </c>
      <c r="H51" s="44">
        <v>166.7</v>
      </c>
      <c r="I51" s="44">
        <v>176.5</v>
      </c>
      <c r="J51" s="44"/>
      <c r="L51" s="85" t="str">
        <f>TEXT(CPI_Data[[#Headers],[November-2017]],"mmm")</f>
        <v>Nov</v>
      </c>
      <c r="M51" s="48">
        <f t="shared" si="10"/>
        <v>4.8780487804878099E-2</v>
      </c>
      <c r="N51" s="48">
        <f t="shared" si="4"/>
        <v>2.3255813953488497E-2</v>
      </c>
      <c r="O51" s="48">
        <f t="shared" si="5"/>
        <v>5.5397727272727147E-2</v>
      </c>
      <c r="P51" s="48">
        <f t="shared" si="6"/>
        <v>6.5948855989232918E-2</v>
      </c>
      <c r="Q51" s="48">
        <f t="shared" si="11"/>
        <v>5.2398989898989792E-2</v>
      </c>
      <c r="R51" s="48">
        <f t="shared" si="8"/>
        <v>5.8788242351529768E-2</v>
      </c>
      <c r="S51" s="87"/>
    </row>
    <row r="52" spans="2:19" x14ac:dyDescent="0.25">
      <c r="B52" s="43" t="str">
        <f>TEXT(CPI_Data[[#Headers],[December-2017]],"mmm")</f>
        <v>Dec</v>
      </c>
      <c r="C52" s="44">
        <v>130.4</v>
      </c>
      <c r="D52" s="44">
        <v>137.19999999999999</v>
      </c>
      <c r="E52" s="44">
        <v>140.1</v>
      </c>
      <c r="F52" s="44">
        <v>150.4</v>
      </c>
      <c r="G52" s="44">
        <v>158.9</v>
      </c>
      <c r="H52" s="44">
        <v>166.2</v>
      </c>
      <c r="I52" s="44">
        <v>175.7</v>
      </c>
      <c r="J52" s="44"/>
      <c r="L52" s="88" t="str">
        <f>TEXT(CPI_Data[[#Headers],[December-2017]],"mmm")</f>
        <v>Dec</v>
      </c>
      <c r="M52" s="83">
        <f t="shared" si="10"/>
        <v>5.2147239263803546E-2</v>
      </c>
      <c r="N52" s="83">
        <f t="shared" si="4"/>
        <v>2.1137026239067099E-2</v>
      </c>
      <c r="O52" s="83">
        <f t="shared" si="5"/>
        <v>7.3518915060671028E-2</v>
      </c>
      <c r="P52" s="83">
        <f t="shared" si="6"/>
        <v>5.6515957446808505E-2</v>
      </c>
      <c r="Q52" s="83">
        <f t="shared" si="11"/>
        <v>4.5940843297671383E-2</v>
      </c>
      <c r="R52" s="83">
        <f t="shared" si="8"/>
        <v>5.7160048134777382E-2</v>
      </c>
      <c r="S52" s="89"/>
    </row>
    <row r="53" spans="2:19" ht="15.75" thickBot="1" x14ac:dyDescent="0.3"/>
    <row r="54" spans="2:19" ht="15.75" thickBot="1" x14ac:dyDescent="0.3">
      <c r="B54" s="93" t="s">
        <v>177</v>
      </c>
      <c r="C54" s="94"/>
      <c r="D54" s="94"/>
      <c r="E54" s="94"/>
      <c r="F54" s="94"/>
      <c r="G54" s="94"/>
      <c r="H54" s="94"/>
      <c r="I54" s="94"/>
      <c r="J54" s="94"/>
      <c r="K54" s="95"/>
    </row>
    <row r="55" spans="2:19" ht="15.75" thickBot="1" x14ac:dyDescent="0.3">
      <c r="B55" s="93" t="s">
        <v>178</v>
      </c>
      <c r="C55" s="94"/>
      <c r="D55" s="94"/>
      <c r="E55" s="94"/>
      <c r="F55" s="94"/>
      <c r="G55" s="94"/>
      <c r="H55" s="94"/>
      <c r="I55" s="94"/>
      <c r="J55" s="94"/>
      <c r="K55" s="95"/>
    </row>
    <row r="56" spans="2:19" x14ac:dyDescent="0.25">
      <c r="B56" s="9" t="s">
        <v>180</v>
      </c>
      <c r="C56" t="s" vm="1">
        <v>0</v>
      </c>
    </row>
    <row r="58" spans="2:19" ht="30" x14ac:dyDescent="0.25">
      <c r="B58" s="54" t="s">
        <v>156</v>
      </c>
      <c r="C58" s="44" t="s">
        <v>181</v>
      </c>
      <c r="D58" s="44" t="s">
        <v>153</v>
      </c>
      <c r="E58" s="60" t="s">
        <v>182</v>
      </c>
      <c r="G58" s="55" t="s">
        <v>183</v>
      </c>
      <c r="H58" s="61" t="s">
        <v>182</v>
      </c>
    </row>
    <row r="59" spans="2:19" x14ac:dyDescent="0.25">
      <c r="B59" s="56" t="s">
        <v>1</v>
      </c>
      <c r="C59" s="57">
        <v>152.9</v>
      </c>
      <c r="D59" s="57">
        <v>173.2</v>
      </c>
      <c r="E59" s="59">
        <f t="shared" ref="E59:E71" si="12">(D59-C59)/C59</f>
        <v>0.13276651406147796</v>
      </c>
      <c r="G59" s="56" t="s">
        <v>10</v>
      </c>
      <c r="H59" s="58">
        <v>0.18435155412647378</v>
      </c>
    </row>
    <row r="60" spans="2:19" x14ac:dyDescent="0.25">
      <c r="B60" s="56" t="s">
        <v>3</v>
      </c>
      <c r="C60" s="57">
        <v>161.4</v>
      </c>
      <c r="D60" s="57">
        <v>171</v>
      </c>
      <c r="E60" s="59">
        <f t="shared" si="12"/>
        <v>5.9479553903345687E-2</v>
      </c>
      <c r="G60" s="56" t="s">
        <v>1</v>
      </c>
      <c r="H60" s="58">
        <v>0.13276651406147796</v>
      </c>
    </row>
    <row r="61" spans="2:19" x14ac:dyDescent="0.25">
      <c r="B61" s="56" t="s">
        <v>13</v>
      </c>
      <c r="C61" s="57">
        <v>170.8</v>
      </c>
      <c r="D61" s="57">
        <v>176.8</v>
      </c>
      <c r="E61" s="59">
        <f t="shared" si="12"/>
        <v>3.5128805620608897E-2</v>
      </c>
      <c r="G61" s="56" t="s">
        <v>4</v>
      </c>
      <c r="H61" s="58">
        <v>9.1130012150668294E-2</v>
      </c>
    </row>
    <row r="62" spans="2:19" x14ac:dyDescent="0.25">
      <c r="B62" s="56" t="s">
        <v>6</v>
      </c>
      <c r="C62" s="57">
        <v>168</v>
      </c>
      <c r="D62" s="57">
        <v>169</v>
      </c>
      <c r="E62" s="59">
        <f t="shared" si="12"/>
        <v>5.9523809523809521E-3</v>
      </c>
      <c r="G62" s="56" t="s">
        <v>8</v>
      </c>
      <c r="H62" s="58">
        <v>6.0000000000000032E-2</v>
      </c>
    </row>
    <row r="63" spans="2:19" x14ac:dyDescent="0.25">
      <c r="B63" s="56" t="s">
        <v>2</v>
      </c>
      <c r="C63" s="57">
        <v>214.7</v>
      </c>
      <c r="D63" s="57">
        <v>211.5</v>
      </c>
      <c r="E63" s="59">
        <f t="shared" si="12"/>
        <v>-1.4904517931998085E-2</v>
      </c>
      <c r="G63" s="56" t="s">
        <v>3</v>
      </c>
      <c r="H63" s="58">
        <v>5.9479553903345687E-2</v>
      </c>
    </row>
    <row r="64" spans="2:19" x14ac:dyDescent="0.25">
      <c r="B64" s="56" t="s">
        <v>4</v>
      </c>
      <c r="C64" s="57">
        <v>164.6</v>
      </c>
      <c r="D64" s="57">
        <v>179.6</v>
      </c>
      <c r="E64" s="59">
        <f t="shared" si="12"/>
        <v>9.1130012150668294E-2</v>
      </c>
      <c r="G64" s="56" t="s">
        <v>26</v>
      </c>
      <c r="H64" s="58">
        <v>5.0321825629022786E-2</v>
      </c>
    </row>
    <row r="65" spans="2:11" x14ac:dyDescent="0.25">
      <c r="B65" s="56" t="s">
        <v>26</v>
      </c>
      <c r="C65" s="57">
        <v>170.9</v>
      </c>
      <c r="D65" s="57">
        <v>179.5</v>
      </c>
      <c r="E65" s="59">
        <f t="shared" si="12"/>
        <v>5.0321825629022786E-2</v>
      </c>
      <c r="G65" s="56" t="s">
        <v>13</v>
      </c>
      <c r="H65" s="58">
        <v>3.5128805620608897E-2</v>
      </c>
    </row>
    <row r="66" spans="2:11" x14ac:dyDescent="0.25">
      <c r="B66" s="56" t="s">
        <v>11</v>
      </c>
      <c r="C66" s="57">
        <v>173.2</v>
      </c>
      <c r="D66" s="57">
        <v>178.7</v>
      </c>
      <c r="E66" s="59">
        <f t="shared" si="12"/>
        <v>3.1755196304849888E-2</v>
      </c>
      <c r="G66" s="56" t="s">
        <v>11</v>
      </c>
      <c r="H66" s="58">
        <v>3.1755196304849888E-2</v>
      </c>
    </row>
    <row r="67" spans="2:11" x14ac:dyDescent="0.25">
      <c r="B67" s="56" t="s">
        <v>5</v>
      </c>
      <c r="C67" s="57">
        <v>209.9</v>
      </c>
      <c r="D67" s="57">
        <v>173.3</v>
      </c>
      <c r="E67" s="59">
        <f t="shared" si="12"/>
        <v>-0.17436874702239158</v>
      </c>
      <c r="G67" s="56" t="s">
        <v>9</v>
      </c>
      <c r="H67" s="58">
        <v>2.5231286795626577E-2</v>
      </c>
    </row>
    <row r="68" spans="2:11" x14ac:dyDescent="0.25">
      <c r="B68" s="56" t="s">
        <v>8</v>
      </c>
      <c r="C68" s="57">
        <v>165</v>
      </c>
      <c r="D68" s="57">
        <v>174.9</v>
      </c>
      <c r="E68" s="59">
        <f t="shared" si="12"/>
        <v>6.0000000000000032E-2</v>
      </c>
      <c r="G68" s="56" t="s">
        <v>6</v>
      </c>
      <c r="H68" s="58">
        <v>5.9523809523809521E-3</v>
      </c>
    </row>
    <row r="69" spans="2:11" x14ac:dyDescent="0.25">
      <c r="B69" s="56" t="s">
        <v>10</v>
      </c>
      <c r="C69" s="57">
        <v>186.6</v>
      </c>
      <c r="D69" s="57">
        <v>221</v>
      </c>
      <c r="E69" s="59">
        <f t="shared" si="12"/>
        <v>0.18435155412647378</v>
      </c>
      <c r="G69" s="56" t="s">
        <v>2</v>
      </c>
      <c r="H69" s="58">
        <v>-1.4904517931998085E-2</v>
      </c>
    </row>
    <row r="70" spans="2:11" x14ac:dyDescent="0.25">
      <c r="B70" s="56" t="s">
        <v>9</v>
      </c>
      <c r="C70" s="57">
        <v>118.9</v>
      </c>
      <c r="D70" s="57">
        <v>121.9</v>
      </c>
      <c r="E70" s="59">
        <f t="shared" si="12"/>
        <v>2.5231286795626577E-2</v>
      </c>
      <c r="G70" s="56" t="s">
        <v>7</v>
      </c>
      <c r="H70" s="58">
        <v>-7.2942643391521303E-2</v>
      </c>
    </row>
    <row r="71" spans="2:11" x14ac:dyDescent="0.25">
      <c r="B71" s="56" t="s">
        <v>7</v>
      </c>
      <c r="C71" s="57">
        <v>160.4</v>
      </c>
      <c r="D71" s="57">
        <v>148.69999999999999</v>
      </c>
      <c r="E71" s="59">
        <f t="shared" si="12"/>
        <v>-7.2942643391521303E-2</v>
      </c>
      <c r="G71" s="56" t="s">
        <v>5</v>
      </c>
      <c r="H71" s="58">
        <v>-0.17436874702239158</v>
      </c>
    </row>
    <row r="72" spans="2:11" x14ac:dyDescent="0.25">
      <c r="B72" s="10" t="s">
        <v>162</v>
      </c>
      <c r="C72" s="11">
        <v>2217.3000000000002</v>
      </c>
      <c r="D72" s="11">
        <v>2279.1000000000004</v>
      </c>
    </row>
    <row r="73" spans="2:11" ht="15.75" thickBot="1" x14ac:dyDescent="0.3"/>
    <row r="74" spans="2:11" ht="24" customHeight="1" x14ac:dyDescent="0.25">
      <c r="B74" s="113" t="s">
        <v>184</v>
      </c>
      <c r="C74" s="114"/>
      <c r="D74" s="114"/>
      <c r="E74" s="114"/>
      <c r="F74" s="114"/>
      <c r="G74" s="114"/>
      <c r="H74" s="114"/>
      <c r="I74" s="114"/>
      <c r="J74" s="114"/>
      <c r="K74" s="115"/>
    </row>
    <row r="75" spans="2:11" ht="15.75" thickBot="1" x14ac:dyDescent="0.3">
      <c r="B75" s="99"/>
      <c r="C75" s="100"/>
      <c r="D75" s="100"/>
      <c r="E75" s="100"/>
      <c r="F75" s="100"/>
      <c r="G75" s="100"/>
      <c r="H75" s="100"/>
      <c r="I75" s="100"/>
      <c r="J75" s="100"/>
      <c r="K75" s="116"/>
    </row>
    <row r="77" spans="2:11" x14ac:dyDescent="0.25">
      <c r="B77" s="62" t="s">
        <v>156</v>
      </c>
      <c r="C77" t="s">
        <v>189</v>
      </c>
      <c r="D77" t="s">
        <v>185</v>
      </c>
      <c r="E77" t="s">
        <v>186</v>
      </c>
      <c r="F77" t="s">
        <v>187</v>
      </c>
      <c r="G77" t="s">
        <v>188</v>
      </c>
      <c r="H77" t="s">
        <v>179</v>
      </c>
      <c r="I77" t="s">
        <v>163</v>
      </c>
    </row>
    <row r="78" spans="2:11" x14ac:dyDescent="0.25">
      <c r="B78" s="10" t="s">
        <v>159</v>
      </c>
      <c r="C78" s="11">
        <v>1597.1999999999996</v>
      </c>
      <c r="D78" s="11">
        <v>1650.2</v>
      </c>
      <c r="E78" s="11">
        <v>1644.4</v>
      </c>
      <c r="F78" s="11">
        <v>1793.325</v>
      </c>
      <c r="G78" s="11">
        <v>1930.7</v>
      </c>
      <c r="H78" s="11">
        <v>2053.6000000000004</v>
      </c>
      <c r="I78" s="11">
        <v>2112.0000000000005</v>
      </c>
    </row>
    <row r="79" spans="2:11" x14ac:dyDescent="0.25">
      <c r="B79" s="10" t="s">
        <v>18</v>
      </c>
      <c r="C79" s="11">
        <v>134.9</v>
      </c>
      <c r="D79" s="11">
        <v>141.80000000000001</v>
      </c>
      <c r="E79" s="11">
        <v>149.5</v>
      </c>
      <c r="F79" s="63">
        <v>151.63333333333333</v>
      </c>
      <c r="G79" s="11">
        <v>158.80000000000001</v>
      </c>
      <c r="H79" s="11">
        <v>168.9</v>
      </c>
      <c r="I79" s="11">
        <v>179.8</v>
      </c>
    </row>
    <row r="80" spans="2:11" x14ac:dyDescent="0.25">
      <c r="B80" s="10" t="s">
        <v>160</v>
      </c>
      <c r="C80" s="11">
        <v>255.10000000000002</v>
      </c>
      <c r="D80" s="11">
        <v>269.60000000000002</v>
      </c>
      <c r="E80" s="11">
        <v>285.20000000000005</v>
      </c>
      <c r="F80" s="63">
        <v>306.01666666666665</v>
      </c>
      <c r="G80" s="11">
        <v>328.4</v>
      </c>
      <c r="H80" s="11">
        <v>346.2</v>
      </c>
      <c r="I80" s="11">
        <v>372.70000000000005</v>
      </c>
    </row>
    <row r="81" spans="2:11" x14ac:dyDescent="0.25">
      <c r="B81" s="10" t="s">
        <v>26</v>
      </c>
      <c r="C81" s="11">
        <v>127.9</v>
      </c>
      <c r="D81" s="11">
        <v>135.1</v>
      </c>
      <c r="E81" s="11">
        <v>142.9</v>
      </c>
      <c r="F81" s="63">
        <v>150.66666666666666</v>
      </c>
      <c r="G81" s="11">
        <v>161.1</v>
      </c>
      <c r="H81" s="11">
        <v>170.9</v>
      </c>
      <c r="I81" s="11">
        <v>179.5</v>
      </c>
    </row>
    <row r="82" spans="2:11" x14ac:dyDescent="0.25">
      <c r="B82" s="10" t="s">
        <v>161</v>
      </c>
      <c r="C82" s="11">
        <v>280.5</v>
      </c>
      <c r="D82" s="11">
        <v>301.3</v>
      </c>
      <c r="E82" s="11">
        <v>310.20000000000005</v>
      </c>
      <c r="F82" s="63">
        <v>326.33333333333337</v>
      </c>
      <c r="G82" s="11">
        <v>351.29999999999995</v>
      </c>
      <c r="H82" s="11">
        <v>368.20000000000005</v>
      </c>
      <c r="I82" s="11">
        <v>382.4</v>
      </c>
    </row>
    <row r="83" spans="2:11" x14ac:dyDescent="0.25">
      <c r="B83" s="10" t="s">
        <v>22</v>
      </c>
      <c r="C83" s="11">
        <v>119.4</v>
      </c>
      <c r="D83" s="11">
        <v>126.4</v>
      </c>
      <c r="E83" s="11">
        <v>130.19999999999999</v>
      </c>
      <c r="F83" s="63">
        <v>139.53333333333333</v>
      </c>
      <c r="G83" s="11">
        <v>153.19999999999999</v>
      </c>
      <c r="H83" s="11">
        <v>167.1</v>
      </c>
      <c r="I83" s="11">
        <v>169.7</v>
      </c>
    </row>
    <row r="84" spans="2:11" x14ac:dyDescent="0.25">
      <c r="B84" s="10" t="s">
        <v>162</v>
      </c>
      <c r="C84" s="11">
        <v>2514.9999999999995</v>
      </c>
      <c r="D84" s="11">
        <v>2624.4</v>
      </c>
      <c r="E84" s="11">
        <v>2662.4000000000005</v>
      </c>
      <c r="F84" s="11">
        <v>2867.5083333333328</v>
      </c>
      <c r="G84" s="11">
        <v>3083.5</v>
      </c>
      <c r="H84" s="11">
        <v>3274.9000000000005</v>
      </c>
      <c r="I84" s="11">
        <v>3396.1000000000008</v>
      </c>
    </row>
    <row r="85" spans="2:11" ht="15.75" thickBot="1" x14ac:dyDescent="0.3">
      <c r="B85" s="10"/>
      <c r="C85" s="11"/>
      <c r="D85" s="11"/>
      <c r="E85" s="11"/>
      <c r="F85" s="11"/>
      <c r="G85" s="11"/>
      <c r="H85" s="11"/>
      <c r="I85" s="11"/>
    </row>
    <row r="86" spans="2:11" x14ac:dyDescent="0.25">
      <c r="B86" s="96" t="s">
        <v>190</v>
      </c>
      <c r="C86" s="97"/>
      <c r="D86" s="97"/>
      <c r="E86" s="97"/>
      <c r="F86" s="97"/>
      <c r="G86" s="97"/>
      <c r="H86" s="98"/>
    </row>
    <row r="87" spans="2:11" x14ac:dyDescent="0.25">
      <c r="B87" s="65" t="s">
        <v>156</v>
      </c>
      <c r="C87" s="64">
        <v>43221</v>
      </c>
      <c r="D87" s="64">
        <v>43586</v>
      </c>
      <c r="E87" s="64">
        <v>43952</v>
      </c>
      <c r="F87" s="64">
        <v>44317</v>
      </c>
      <c r="G87" s="64">
        <v>44682</v>
      </c>
      <c r="H87" s="64">
        <v>45047</v>
      </c>
    </row>
    <row r="88" spans="2:11" x14ac:dyDescent="0.25">
      <c r="B88" s="56" t="s">
        <v>159</v>
      </c>
      <c r="C88" s="90">
        <f t="shared" ref="C88:H88" si="13">(D78-C78)/C78</f>
        <v>3.3183070373153309E-2</v>
      </c>
      <c r="D88" s="90">
        <f>(E78-D78)/D78</f>
        <v>-3.5147254878196304E-3</v>
      </c>
      <c r="E88" s="90">
        <f t="shared" si="13"/>
        <v>9.0564947701289186E-2</v>
      </c>
      <c r="F88" s="90">
        <f t="shared" si="13"/>
        <v>7.6603515815593937E-2</v>
      </c>
      <c r="G88" s="90">
        <f t="shared" si="13"/>
        <v>6.3655668928368117E-2</v>
      </c>
      <c r="H88" s="90">
        <f t="shared" si="13"/>
        <v>2.8437865212310127E-2</v>
      </c>
    </row>
    <row r="89" spans="2:11" x14ac:dyDescent="0.25">
      <c r="B89" s="56" t="s">
        <v>18</v>
      </c>
      <c r="C89" s="90">
        <f t="shared" ref="C89:H93" si="14">(D79-C79)/C79</f>
        <v>5.1148999258710193E-2</v>
      </c>
      <c r="D89" s="90">
        <f t="shared" si="14"/>
        <v>5.4301833568406122E-2</v>
      </c>
      <c r="E89" s="90">
        <f t="shared" si="14"/>
        <v>1.4269788182831611E-2</v>
      </c>
      <c r="F89" s="90">
        <f t="shared" si="14"/>
        <v>4.7263134754891314E-2</v>
      </c>
      <c r="G89" s="90">
        <f t="shared" si="14"/>
        <v>6.3602015113350091E-2</v>
      </c>
      <c r="H89" s="90">
        <f t="shared" si="14"/>
        <v>6.4535227945529933E-2</v>
      </c>
    </row>
    <row r="90" spans="2:11" x14ac:dyDescent="0.25">
      <c r="B90" s="56" t="s">
        <v>160</v>
      </c>
      <c r="C90" s="90">
        <f t="shared" si="14"/>
        <v>5.6840454723637787E-2</v>
      </c>
      <c r="D90" s="90">
        <f t="shared" si="14"/>
        <v>5.7863501483679608E-2</v>
      </c>
      <c r="E90" s="90">
        <f t="shared" si="14"/>
        <v>7.2989714820009127E-2</v>
      </c>
      <c r="F90" s="90">
        <f t="shared" si="14"/>
        <v>7.3144164261205791E-2</v>
      </c>
      <c r="G90" s="90">
        <f t="shared" si="14"/>
        <v>5.4202192448233898E-2</v>
      </c>
      <c r="H90" s="90">
        <f t="shared" si="14"/>
        <v>7.654534950895453E-2</v>
      </c>
    </row>
    <row r="91" spans="2:11" x14ac:dyDescent="0.25">
      <c r="B91" s="56" t="s">
        <v>26</v>
      </c>
      <c r="C91" s="90">
        <f t="shared" si="14"/>
        <v>5.6293979671618359E-2</v>
      </c>
      <c r="D91" s="90">
        <f t="shared" si="14"/>
        <v>5.7735011102886834E-2</v>
      </c>
      <c r="E91" s="90">
        <f t="shared" si="14"/>
        <v>5.4350361558199098E-2</v>
      </c>
      <c r="F91" s="90">
        <f t="shared" si="14"/>
        <v>6.9247787610619504E-2</v>
      </c>
      <c r="G91" s="90">
        <f t="shared" si="14"/>
        <v>6.0831781502172638E-2</v>
      </c>
      <c r="H91" s="90">
        <f t="shared" si="14"/>
        <v>5.0321825629022786E-2</v>
      </c>
    </row>
    <row r="92" spans="2:11" x14ac:dyDescent="0.25">
      <c r="B92" s="56" t="s">
        <v>161</v>
      </c>
      <c r="C92" s="90">
        <f t="shared" si="14"/>
        <v>7.4153297682709493E-2</v>
      </c>
      <c r="D92" s="90">
        <f t="shared" si="14"/>
        <v>2.9538665781613124E-2</v>
      </c>
      <c r="E92" s="90">
        <f t="shared" si="14"/>
        <v>5.2009456264775385E-2</v>
      </c>
      <c r="F92" s="90">
        <f t="shared" si="14"/>
        <v>7.650663942798748E-2</v>
      </c>
      <c r="G92" s="90">
        <f t="shared" si="14"/>
        <v>4.8107031027611991E-2</v>
      </c>
      <c r="H92" s="90">
        <f t="shared" si="14"/>
        <v>3.8565996740901491E-2</v>
      </c>
    </row>
    <row r="93" spans="2:11" x14ac:dyDescent="0.25">
      <c r="B93" s="56" t="s">
        <v>22</v>
      </c>
      <c r="C93" s="90">
        <f t="shared" si="14"/>
        <v>5.8626465661641536E-2</v>
      </c>
      <c r="D93" s="90">
        <f t="shared" si="14"/>
        <v>3.0063291139240372E-2</v>
      </c>
      <c r="E93" s="90">
        <f t="shared" si="14"/>
        <v>7.1684587813620151E-2</v>
      </c>
      <c r="F93" s="90">
        <f t="shared" si="14"/>
        <v>9.7945532728141355E-2</v>
      </c>
      <c r="G93" s="90">
        <f t="shared" si="14"/>
        <v>9.0731070496083588E-2</v>
      </c>
      <c r="H93" s="90">
        <f t="shared" si="14"/>
        <v>1.55595451825254E-2</v>
      </c>
    </row>
    <row r="94" spans="2:11" ht="15.75" thickBot="1" x14ac:dyDescent="0.3"/>
    <row r="95" spans="2:11" ht="22.5" customHeight="1" x14ac:dyDescent="0.25">
      <c r="B95" s="113" t="s">
        <v>191</v>
      </c>
      <c r="C95" s="114"/>
      <c r="D95" s="114"/>
      <c r="E95" s="114"/>
      <c r="F95" s="114"/>
      <c r="G95" s="114"/>
      <c r="H95" s="114"/>
      <c r="I95" s="114"/>
      <c r="J95" s="114"/>
      <c r="K95" s="115"/>
    </row>
    <row r="96" spans="2:11" ht="22.5" customHeight="1" thickBot="1" x14ac:dyDescent="0.3">
      <c r="B96" s="99"/>
      <c r="C96" s="100"/>
      <c r="D96" s="100"/>
      <c r="E96" s="100"/>
      <c r="F96" s="100"/>
      <c r="G96" s="100"/>
      <c r="H96" s="100"/>
      <c r="I96" s="100"/>
      <c r="J96" s="100"/>
      <c r="K96" s="116"/>
    </row>
    <row r="97" spans="2:8" ht="9" customHeight="1" x14ac:dyDescent="0.25">
      <c r="B97" s="70"/>
      <c r="C97" s="70"/>
      <c r="D97" s="70"/>
      <c r="E97" s="70"/>
      <c r="F97" s="70"/>
      <c r="G97" s="70"/>
      <c r="H97" s="70"/>
    </row>
    <row r="99" spans="2:8" ht="15.75" x14ac:dyDescent="0.25">
      <c r="B99" s="66" t="s">
        <v>192</v>
      </c>
      <c r="C99" s="68" t="s">
        <v>200</v>
      </c>
      <c r="D99" s="68" t="s">
        <v>201</v>
      </c>
      <c r="E99" s="68" t="s">
        <v>202</v>
      </c>
      <c r="F99" s="68" t="s">
        <v>203</v>
      </c>
      <c r="G99" s="68" t="s">
        <v>204</v>
      </c>
      <c r="H99" s="68" t="s">
        <v>205</v>
      </c>
    </row>
    <row r="100" spans="2:8" ht="15.75" x14ac:dyDescent="0.25">
      <c r="B100" s="67">
        <v>33604</v>
      </c>
      <c r="C100" s="69">
        <v>54.794569624999994</v>
      </c>
      <c r="D100" s="69">
        <v>84.666318799999985</v>
      </c>
      <c r="E100" s="69">
        <v>80.922269684210534</v>
      </c>
      <c r="F100" s="44"/>
      <c r="G100" s="44"/>
      <c r="H100" s="44"/>
    </row>
    <row r="101" spans="2:8" ht="15.75" x14ac:dyDescent="0.25">
      <c r="B101" s="67">
        <v>33635</v>
      </c>
      <c r="C101" s="69">
        <v>61.216117289473672</v>
      </c>
      <c r="D101" s="69">
        <v>94.067715194444446</v>
      </c>
      <c r="E101" s="69">
        <v>82.278706675000009</v>
      </c>
      <c r="F101" s="58">
        <f>(C101-C100)/C100</f>
        <v>0.11719313991187642</v>
      </c>
      <c r="G101" s="58">
        <f t="shared" ref="G101:H101" si="15">(D101-D100)/D100</f>
        <v>0.11104057112312367</v>
      </c>
      <c r="H101" s="58">
        <f t="shared" si="15"/>
        <v>1.676222127830582E-2</v>
      </c>
    </row>
    <row r="102" spans="2:8" ht="15.75" x14ac:dyDescent="0.25">
      <c r="B102" s="67">
        <v>33664</v>
      </c>
      <c r="C102" s="69">
        <v>64.729496782608663</v>
      </c>
      <c r="D102" s="69">
        <v>112.87479254347826</v>
      </c>
      <c r="E102" s="69">
        <v>78.539480282608693</v>
      </c>
      <c r="F102" s="58">
        <f t="shared" ref="F102:F111" si="16">(C102-C101)/C101</f>
        <v>5.7393046940909617E-2</v>
      </c>
      <c r="G102" s="58">
        <f t="shared" ref="G102:G111" si="17">(D102-D101)/D101</f>
        <v>0.19993126557988886</v>
      </c>
      <c r="H102" s="58">
        <f t="shared" ref="H102:H111" si="18">(E102-E101)/E101</f>
        <v>-4.5445857664744529E-2</v>
      </c>
    </row>
    <row r="103" spans="2:8" ht="15.75" x14ac:dyDescent="0.25">
      <c r="B103" s="67">
        <v>33329</v>
      </c>
      <c r="C103" s="69">
        <v>63.396976500000008</v>
      </c>
      <c r="D103" s="69">
        <v>102.96599786842103</v>
      </c>
      <c r="E103" s="69">
        <v>83.755358416666667</v>
      </c>
      <c r="F103" s="58">
        <f t="shared" si="16"/>
        <v>-2.0585982416700527E-2</v>
      </c>
      <c r="G103" s="58">
        <f t="shared" si="17"/>
        <v>-8.7785717712309114E-2</v>
      </c>
      <c r="H103" s="58">
        <f t="shared" si="18"/>
        <v>6.6410907167830421E-2</v>
      </c>
    </row>
    <row r="104" spans="2:8" ht="15.75" x14ac:dyDescent="0.25">
      <c r="B104" s="67">
        <v>33359</v>
      </c>
      <c r="C104" s="69">
        <v>66.953084852941174</v>
      </c>
      <c r="D104" s="69">
        <v>109.50503773684208</v>
      </c>
      <c r="E104" s="69">
        <v>74.981547824999993</v>
      </c>
      <c r="F104" s="58">
        <f t="shared" si="16"/>
        <v>5.6092712133380143E-2</v>
      </c>
      <c r="G104" s="58">
        <f t="shared" si="17"/>
        <v>6.3506788685496113E-2</v>
      </c>
      <c r="H104" s="58">
        <f t="shared" si="18"/>
        <v>-0.10475521515911457</v>
      </c>
    </row>
    <row r="105" spans="2:8" ht="15.75" x14ac:dyDescent="0.25">
      <c r="B105" s="67">
        <v>33390</v>
      </c>
      <c r="C105" s="69">
        <v>71.982647477272721</v>
      </c>
      <c r="D105" s="69">
        <v>116.01138504999999</v>
      </c>
      <c r="E105" s="69">
        <v>74.928252024999992</v>
      </c>
      <c r="F105" s="58">
        <f t="shared" si="16"/>
        <v>7.512070034381102E-2</v>
      </c>
      <c r="G105" s="58">
        <f t="shared" si="17"/>
        <v>5.9415963389681525E-2</v>
      </c>
      <c r="H105" s="58">
        <f t="shared" si="18"/>
        <v>-7.1078554052242632E-4</v>
      </c>
    </row>
    <row r="106" spans="2:8" ht="15.75" x14ac:dyDescent="0.25">
      <c r="B106" s="67">
        <v>33420</v>
      </c>
      <c r="C106" s="69">
        <v>73.539060523809511</v>
      </c>
      <c r="D106" s="69">
        <v>105.49124737500001</v>
      </c>
      <c r="E106" s="69">
        <v>80.368492428571415</v>
      </c>
      <c r="F106" s="58">
        <f t="shared" si="16"/>
        <v>2.1622058941749817E-2</v>
      </c>
      <c r="G106" s="58">
        <f t="shared" si="17"/>
        <v>-9.0681941866876919E-2</v>
      </c>
      <c r="H106" s="58">
        <f t="shared" si="18"/>
        <v>7.2605996490566385E-2</v>
      </c>
    </row>
    <row r="107" spans="2:8" ht="15.75" x14ac:dyDescent="0.25">
      <c r="B107" s="67">
        <v>33451</v>
      </c>
      <c r="C107" s="69">
        <v>69.804724424999989</v>
      </c>
      <c r="D107" s="69">
        <v>97.404465428571427</v>
      </c>
      <c r="E107" s="69">
        <v>86.426703761904761</v>
      </c>
      <c r="F107" s="58">
        <f t="shared" si="16"/>
        <v>-5.078030739324535E-2</v>
      </c>
      <c r="G107" s="58">
        <f t="shared" si="17"/>
        <v>-7.6658321402549315E-2</v>
      </c>
      <c r="H107" s="58">
        <f t="shared" si="18"/>
        <v>7.5380427705766209E-2</v>
      </c>
    </row>
    <row r="108" spans="2:8" ht="15.75" x14ac:dyDescent="0.25">
      <c r="B108" s="67">
        <v>33482</v>
      </c>
      <c r="C108" s="69">
        <v>73.130738295454549</v>
      </c>
      <c r="D108" s="69">
        <v>90.706344809523813</v>
      </c>
      <c r="E108" s="69">
        <v>93.539339400000003</v>
      </c>
      <c r="F108" s="58">
        <f t="shared" si="16"/>
        <v>4.7647403493843964E-2</v>
      </c>
      <c r="G108" s="58">
        <f t="shared" si="17"/>
        <v>-6.8766052866020555E-2</v>
      </c>
      <c r="H108" s="58">
        <f t="shared" si="18"/>
        <v>8.2296736176468127E-2</v>
      </c>
    </row>
    <row r="109" spans="2:8" ht="15.75" x14ac:dyDescent="0.25">
      <c r="B109" s="67">
        <v>33512</v>
      </c>
      <c r="C109" s="69">
        <v>82.107393785714294</v>
      </c>
      <c r="D109" s="69">
        <v>91.698948700000003</v>
      </c>
      <c r="E109" s="69">
        <v>90.080343022727263</v>
      </c>
      <c r="F109" s="58">
        <f t="shared" si="16"/>
        <v>0.122748049582014</v>
      </c>
      <c r="G109" s="58">
        <f t="shared" si="17"/>
        <v>1.0943048058662044E-2</v>
      </c>
      <c r="H109" s="58">
        <f t="shared" si="18"/>
        <v>-3.6979055010011544E-2</v>
      </c>
    </row>
    <row r="110" spans="2:8" ht="15.75" x14ac:dyDescent="0.25">
      <c r="B110" s="67">
        <v>33543</v>
      </c>
      <c r="C110" s="69">
        <v>80.637301023809528</v>
      </c>
      <c r="D110" s="69">
        <v>87.552266068181822</v>
      </c>
      <c r="E110" s="69">
        <v>83.455368214285699</v>
      </c>
      <c r="F110" s="58">
        <f t="shared" si="16"/>
        <v>-1.7904511325026917E-2</v>
      </c>
      <c r="G110" s="58">
        <f t="shared" si="17"/>
        <v>-4.5220612565410795E-2</v>
      </c>
      <c r="H110" s="58">
        <f t="shared" si="18"/>
        <v>-7.3545177406463519E-2</v>
      </c>
    </row>
    <row r="111" spans="2:8" ht="15.75" x14ac:dyDescent="0.25">
      <c r="B111" s="67">
        <v>33573</v>
      </c>
      <c r="C111" s="69">
        <v>73.298823523809531</v>
      </c>
      <c r="D111" s="69">
        <v>78.100942275000008</v>
      </c>
      <c r="E111" s="69">
        <v>77.419721631578938</v>
      </c>
      <c r="F111" s="58">
        <f t="shared" si="16"/>
        <v>-9.1005991108670498E-2</v>
      </c>
      <c r="G111" s="58">
        <f t="shared" si="17"/>
        <v>-0.1079506472833215</v>
      </c>
      <c r="H111" s="58">
        <f t="shared" si="18"/>
        <v>-7.2321849532905103E-2</v>
      </c>
    </row>
    <row r="112" spans="2:8" ht="15.75" x14ac:dyDescent="0.25">
      <c r="B112" s="72"/>
      <c r="C112" s="71"/>
      <c r="D112" s="71"/>
      <c r="E112" s="71"/>
      <c r="F112" s="20"/>
      <c r="G112" s="20"/>
      <c r="H112" s="20"/>
    </row>
    <row r="113" spans="2:8" ht="16.5" thickBot="1" x14ac:dyDescent="0.3">
      <c r="B113" s="72"/>
      <c r="C113" s="71"/>
      <c r="D113" s="71"/>
      <c r="E113" s="71"/>
      <c r="F113" s="20"/>
      <c r="G113" s="20"/>
      <c r="H113" s="20"/>
    </row>
    <row r="114" spans="2:8" ht="15.75" thickBot="1" x14ac:dyDescent="0.3">
      <c r="B114" s="110" t="s">
        <v>206</v>
      </c>
      <c r="C114" s="111"/>
      <c r="D114" s="111"/>
      <c r="E114" s="112"/>
    </row>
    <row r="115" spans="2:8" ht="15.75" x14ac:dyDescent="0.25">
      <c r="B115" s="73" t="s">
        <v>192</v>
      </c>
      <c r="C115" s="46">
        <v>2021</v>
      </c>
      <c r="D115" s="46">
        <v>2022</v>
      </c>
      <c r="E115" s="46">
        <v>2023</v>
      </c>
    </row>
    <row r="116" spans="2:8" ht="15.75" x14ac:dyDescent="0.25">
      <c r="B116" s="67">
        <v>33604</v>
      </c>
      <c r="C116" s="44">
        <v>0</v>
      </c>
      <c r="D116" s="44">
        <v>0</v>
      </c>
      <c r="E116" s="44">
        <v>0</v>
      </c>
    </row>
    <row r="117" spans="2:8" ht="15.75" x14ac:dyDescent="0.25">
      <c r="B117" s="67">
        <v>33635</v>
      </c>
      <c r="C117" s="58">
        <v>0.11719313991187599</v>
      </c>
      <c r="D117" s="58">
        <v>0.11104057112312367</v>
      </c>
      <c r="E117" s="58">
        <v>1.676222127830582E-2</v>
      </c>
    </row>
    <row r="118" spans="2:8" ht="15.75" x14ac:dyDescent="0.25">
      <c r="B118" s="67">
        <v>33664</v>
      </c>
      <c r="C118" s="58">
        <v>5.7393046940909617E-2</v>
      </c>
      <c r="D118" s="58">
        <v>0.19993126557988886</v>
      </c>
      <c r="E118" s="58">
        <v>-4.5445857664744529E-2</v>
      </c>
    </row>
    <row r="119" spans="2:8" ht="15.75" x14ac:dyDescent="0.25">
      <c r="B119" s="67">
        <v>33329</v>
      </c>
      <c r="C119" s="58">
        <v>-2.0585982416700527E-2</v>
      </c>
      <c r="D119" s="58">
        <v>-8.7785717712309114E-2</v>
      </c>
      <c r="E119" s="58">
        <v>6.6410907167830421E-2</v>
      </c>
    </row>
    <row r="120" spans="2:8" ht="15.75" x14ac:dyDescent="0.25">
      <c r="B120" s="67">
        <v>33359</v>
      </c>
      <c r="C120" s="58">
        <v>5.6092712133380143E-2</v>
      </c>
      <c r="D120" s="58">
        <v>6.3506788685496113E-2</v>
      </c>
      <c r="E120" s="58">
        <v>-0.10475521515911457</v>
      </c>
    </row>
    <row r="121" spans="2:8" ht="15.75" x14ac:dyDescent="0.25">
      <c r="B121" s="67">
        <v>33390</v>
      </c>
      <c r="C121" s="58">
        <v>7.512070034381102E-2</v>
      </c>
      <c r="D121" s="58">
        <v>5.9415963389681525E-2</v>
      </c>
      <c r="E121" s="58">
        <v>-7.1078554052242632E-4</v>
      </c>
    </row>
    <row r="122" spans="2:8" ht="15.75" x14ac:dyDescent="0.25">
      <c r="B122" s="67">
        <v>33420</v>
      </c>
      <c r="C122" s="58">
        <v>2.1622058941749817E-2</v>
      </c>
      <c r="D122" s="58">
        <v>-9.0681941866876919E-2</v>
      </c>
      <c r="E122" s="58">
        <v>7.2605996490566385E-2</v>
      </c>
    </row>
    <row r="123" spans="2:8" ht="15.75" x14ac:dyDescent="0.25">
      <c r="B123" s="67">
        <v>33451</v>
      </c>
      <c r="C123" s="58">
        <v>-5.078030739324535E-2</v>
      </c>
      <c r="D123" s="58">
        <v>-7.6658321402549315E-2</v>
      </c>
      <c r="E123" s="58">
        <v>7.5380427705766209E-2</v>
      </c>
    </row>
    <row r="124" spans="2:8" ht="15.75" x14ac:dyDescent="0.25">
      <c r="B124" s="67">
        <v>33482</v>
      </c>
      <c r="C124" s="58">
        <v>4.7647403493843964E-2</v>
      </c>
      <c r="D124" s="58">
        <v>-6.8766052866020555E-2</v>
      </c>
      <c r="E124" s="58">
        <v>8.2296736176468127E-2</v>
      </c>
    </row>
    <row r="125" spans="2:8" ht="15.75" x14ac:dyDescent="0.25">
      <c r="B125" s="67">
        <v>33512</v>
      </c>
      <c r="C125" s="58">
        <v>0.122748049582014</v>
      </c>
      <c r="D125" s="58">
        <v>1.0943048058662044E-2</v>
      </c>
      <c r="E125" s="58">
        <v>-3.6979055010011544E-2</v>
      </c>
    </row>
    <row r="126" spans="2:8" ht="15.75" x14ac:dyDescent="0.25">
      <c r="B126" s="67">
        <v>33543</v>
      </c>
      <c r="C126" s="58">
        <v>-1.7904511325026917E-2</v>
      </c>
      <c r="D126" s="58">
        <v>-4.5220612565410795E-2</v>
      </c>
      <c r="E126" s="58">
        <v>-7.3545177406463519E-2</v>
      </c>
    </row>
    <row r="127" spans="2:8" ht="15.75" x14ac:dyDescent="0.25">
      <c r="B127" s="67">
        <v>33573</v>
      </c>
      <c r="C127" s="58">
        <v>-9.1005991108670498E-2</v>
      </c>
      <c r="D127" s="58">
        <v>-0.1079506472833215</v>
      </c>
      <c r="E127" s="58">
        <v>-7.2321849532905103E-2</v>
      </c>
    </row>
    <row r="129" spans="2:28" ht="15.75" thickBot="1" x14ac:dyDescent="0.3"/>
    <row r="130" spans="2:28" x14ac:dyDescent="0.25">
      <c r="B130" s="104" t="s">
        <v>208</v>
      </c>
      <c r="C130" s="105"/>
      <c r="D130" s="105"/>
      <c r="E130" s="105"/>
      <c r="F130" s="105"/>
      <c r="G130" s="105"/>
      <c r="H130" s="105"/>
      <c r="I130" s="105"/>
      <c r="J130" s="105"/>
      <c r="K130" s="106"/>
    </row>
    <row r="131" spans="2:28" ht="15.75" thickBot="1" x14ac:dyDescent="0.3">
      <c r="B131" s="117"/>
      <c r="C131" s="118"/>
      <c r="D131" s="118"/>
      <c r="E131" s="118"/>
      <c r="F131" s="118"/>
      <c r="G131" s="118"/>
      <c r="H131" s="118"/>
      <c r="I131" s="118"/>
      <c r="J131" s="118"/>
      <c r="K131" s="119"/>
    </row>
    <row r="133" spans="2:28" x14ac:dyDescent="0.25">
      <c r="B133" s="9" t="s">
        <v>156</v>
      </c>
      <c r="C133" t="s">
        <v>209</v>
      </c>
      <c r="D133" t="s">
        <v>188</v>
      </c>
      <c r="E133" t="s">
        <v>210</v>
      </c>
      <c r="F133" t="s">
        <v>211</v>
      </c>
      <c r="G133" t="s">
        <v>212</v>
      </c>
      <c r="H133" t="s">
        <v>213</v>
      </c>
      <c r="I133" t="s">
        <v>214</v>
      </c>
      <c r="J133" t="s">
        <v>215</v>
      </c>
      <c r="K133" t="s">
        <v>216</v>
      </c>
      <c r="L133" t="s">
        <v>217</v>
      </c>
      <c r="M133" t="s">
        <v>218</v>
      </c>
      <c r="N133" t="s">
        <v>219</v>
      </c>
      <c r="O133" t="s">
        <v>220</v>
      </c>
      <c r="P133" t="s">
        <v>179</v>
      </c>
      <c r="Q133" t="s">
        <v>221</v>
      </c>
      <c r="R133" t="s">
        <v>222</v>
      </c>
      <c r="S133" t="s">
        <v>223</v>
      </c>
      <c r="T133" t="s">
        <v>224</v>
      </c>
      <c r="U133" t="s">
        <v>225</v>
      </c>
      <c r="V133" t="s">
        <v>226</v>
      </c>
      <c r="W133" t="s">
        <v>227</v>
      </c>
      <c r="X133" t="s">
        <v>228</v>
      </c>
      <c r="Y133" t="s">
        <v>229</v>
      </c>
      <c r="Z133" t="s">
        <v>230</v>
      </c>
      <c r="AA133" t="s">
        <v>231</v>
      </c>
      <c r="AB133" t="s">
        <v>163</v>
      </c>
    </row>
    <row r="134" spans="2:28" x14ac:dyDescent="0.25">
      <c r="B134" s="10" t="s">
        <v>157</v>
      </c>
      <c r="C134" s="11">
        <v>475.69999999999993</v>
      </c>
      <c r="D134" s="11">
        <v>490.4</v>
      </c>
      <c r="E134" s="11">
        <v>489.80000000000007</v>
      </c>
      <c r="F134" s="11">
        <v>492.40000000000003</v>
      </c>
      <c r="G134" s="11">
        <v>495.90000000000003</v>
      </c>
      <c r="H134" s="11">
        <v>498.4</v>
      </c>
      <c r="I134" s="11">
        <v>502.00000000000006</v>
      </c>
      <c r="J134" s="11">
        <v>506.2</v>
      </c>
      <c r="K134" s="11">
        <v>510.3</v>
      </c>
      <c r="L134" s="11">
        <v>515.20000000000005</v>
      </c>
      <c r="M134" s="11">
        <v>518.79999999999995</v>
      </c>
      <c r="N134" s="11">
        <v>523.70000000000005</v>
      </c>
      <c r="O134" s="11">
        <v>529.70000000000005</v>
      </c>
      <c r="P134" s="11">
        <v>535.5</v>
      </c>
      <c r="Q134" s="11">
        <v>539.79999999999995</v>
      </c>
      <c r="R134" s="11">
        <v>544</v>
      </c>
      <c r="S134" s="11">
        <v>547.9</v>
      </c>
      <c r="T134" s="11">
        <v>552.5</v>
      </c>
      <c r="U134" s="11">
        <v>556.4</v>
      </c>
      <c r="V134" s="11">
        <v>559.29999999999995</v>
      </c>
      <c r="W134" s="11">
        <v>561.79999999999995</v>
      </c>
      <c r="X134" s="11">
        <v>563.9</v>
      </c>
      <c r="Y134" s="11">
        <v>566.6</v>
      </c>
      <c r="Z134" s="11">
        <v>566.6</v>
      </c>
      <c r="AA134" s="11">
        <v>568.20000000000005</v>
      </c>
      <c r="AB134" s="11">
        <v>569.90000000000009</v>
      </c>
    </row>
    <row r="135" spans="2:28" x14ac:dyDescent="0.25">
      <c r="B135" s="10" t="s">
        <v>158</v>
      </c>
      <c r="C135" s="11">
        <v>322.7</v>
      </c>
      <c r="D135" s="11">
        <v>327.60000000000002</v>
      </c>
      <c r="E135" s="11">
        <v>327.20000000000005</v>
      </c>
      <c r="F135" s="11">
        <v>327.9</v>
      </c>
      <c r="G135" s="11">
        <v>328.6</v>
      </c>
      <c r="H135" s="11">
        <v>331.2</v>
      </c>
      <c r="I135" s="11">
        <v>332.2</v>
      </c>
      <c r="J135" s="11">
        <v>333.1</v>
      </c>
      <c r="K135" s="11">
        <v>334.2</v>
      </c>
      <c r="L135" s="11">
        <v>334.8</v>
      </c>
      <c r="M135" s="11">
        <v>335.8</v>
      </c>
      <c r="N135" s="11">
        <v>337.2</v>
      </c>
      <c r="O135" s="11">
        <v>338.1</v>
      </c>
      <c r="P135" s="11">
        <v>339.4</v>
      </c>
      <c r="Q135" s="11">
        <v>340.6</v>
      </c>
      <c r="R135" s="11">
        <v>343.29999999999995</v>
      </c>
      <c r="S135" s="11">
        <v>345</v>
      </c>
      <c r="T135" s="11">
        <v>346.2</v>
      </c>
      <c r="U135" s="11">
        <v>347.1</v>
      </c>
      <c r="V135" s="11">
        <v>347.70000000000005</v>
      </c>
      <c r="W135" s="11">
        <v>348.5</v>
      </c>
      <c r="X135" s="11">
        <v>349.6</v>
      </c>
      <c r="Y135" s="11">
        <v>351.3</v>
      </c>
      <c r="Z135" s="11">
        <v>351.3</v>
      </c>
      <c r="AA135" s="11">
        <v>352.6</v>
      </c>
      <c r="AB135" s="11">
        <v>354.1</v>
      </c>
    </row>
    <row r="136" spans="2:28" x14ac:dyDescent="0.25">
      <c r="B136" s="10" t="s">
        <v>159</v>
      </c>
      <c r="C136" s="11">
        <v>1887.6</v>
      </c>
      <c r="D136" s="11">
        <v>1930.7</v>
      </c>
      <c r="E136" s="11">
        <v>1957.1</v>
      </c>
      <c r="F136" s="11">
        <v>1966.2</v>
      </c>
      <c r="G136" s="11">
        <v>1963.2</v>
      </c>
      <c r="H136" s="11">
        <v>1965.3</v>
      </c>
      <c r="I136" s="11">
        <v>1995.3999999999999</v>
      </c>
      <c r="J136" s="11">
        <v>2012.9</v>
      </c>
      <c r="K136" s="11">
        <v>1998.4999999999998</v>
      </c>
      <c r="L136" s="11">
        <v>1983.1999999999998</v>
      </c>
      <c r="M136" s="11">
        <v>1979.9</v>
      </c>
      <c r="N136" s="11">
        <v>2007.9</v>
      </c>
      <c r="O136" s="11">
        <v>2034.1999999999998</v>
      </c>
      <c r="P136" s="11">
        <v>2053.6000000000004</v>
      </c>
      <c r="Q136" s="11">
        <v>2074.1</v>
      </c>
      <c r="R136" s="11">
        <v>2078</v>
      </c>
      <c r="S136" s="11">
        <v>2081</v>
      </c>
      <c r="T136" s="11">
        <v>2092.3999999999996</v>
      </c>
      <c r="U136" s="11">
        <v>2108.6999999999998</v>
      </c>
      <c r="V136" s="11">
        <v>2111.2999999999997</v>
      </c>
      <c r="W136" s="11">
        <v>2100.3000000000002</v>
      </c>
      <c r="X136" s="11">
        <v>2106.3000000000002</v>
      </c>
      <c r="Y136" s="11">
        <v>2088.1</v>
      </c>
      <c r="Z136" s="11">
        <v>2088.2000000000003</v>
      </c>
      <c r="AA136" s="11">
        <v>2096</v>
      </c>
      <c r="AB136" s="11">
        <v>2112.0000000000005</v>
      </c>
    </row>
    <row r="137" spans="2:28" x14ac:dyDescent="0.25">
      <c r="B137" s="10" t="s">
        <v>27</v>
      </c>
      <c r="C137" s="11">
        <v>157.6</v>
      </c>
      <c r="D137" s="11">
        <v>161.1</v>
      </c>
      <c r="E137" s="11">
        <v>162.1</v>
      </c>
      <c r="F137" s="11">
        <v>163.19999999999999</v>
      </c>
      <c r="G137" s="11">
        <v>163.6</v>
      </c>
      <c r="H137" s="11">
        <v>164</v>
      </c>
      <c r="I137" s="11">
        <v>166.3</v>
      </c>
      <c r="J137" s="11">
        <v>167.6</v>
      </c>
      <c r="K137" s="11">
        <v>167</v>
      </c>
      <c r="L137" s="11">
        <v>166.4</v>
      </c>
      <c r="M137" s="11">
        <v>166.7</v>
      </c>
      <c r="N137" s="11">
        <v>168.7</v>
      </c>
      <c r="O137" s="11">
        <v>170.8</v>
      </c>
      <c r="P137" s="11">
        <v>172.5</v>
      </c>
      <c r="Q137" s="11">
        <v>173.6</v>
      </c>
      <c r="R137" s="11">
        <v>174.3</v>
      </c>
      <c r="S137" s="11">
        <v>175.3</v>
      </c>
      <c r="T137" s="11">
        <v>176.4</v>
      </c>
      <c r="U137" s="11">
        <v>177.9</v>
      </c>
      <c r="V137" s="11">
        <v>177.8</v>
      </c>
      <c r="W137" s="11">
        <v>177.1</v>
      </c>
      <c r="X137" s="11">
        <v>177.8</v>
      </c>
      <c r="Y137" s="11">
        <v>178</v>
      </c>
      <c r="Z137" s="11">
        <v>178</v>
      </c>
      <c r="AA137" s="11">
        <v>178.8</v>
      </c>
      <c r="AB137" s="11">
        <v>179.8</v>
      </c>
    </row>
    <row r="138" spans="2:28" x14ac:dyDescent="0.25">
      <c r="B138" s="10" t="s">
        <v>18</v>
      </c>
      <c r="C138" s="11">
        <v>155.5</v>
      </c>
      <c r="D138" s="11">
        <v>158.80000000000001</v>
      </c>
      <c r="E138" s="11">
        <v>159.19999999999999</v>
      </c>
      <c r="F138" s="11">
        <v>160.30000000000001</v>
      </c>
      <c r="G138" s="11">
        <v>160.9</v>
      </c>
      <c r="H138" s="11">
        <v>161.30000000000001</v>
      </c>
      <c r="I138" s="11">
        <v>162</v>
      </c>
      <c r="J138" s="11">
        <v>162.9</v>
      </c>
      <c r="K138" s="11">
        <v>163.9</v>
      </c>
      <c r="L138" s="11">
        <v>164.9</v>
      </c>
      <c r="M138" s="11">
        <v>165.7</v>
      </c>
      <c r="N138" s="11">
        <v>166.5</v>
      </c>
      <c r="O138" s="11">
        <v>167.7</v>
      </c>
      <c r="P138" s="11">
        <v>168.9</v>
      </c>
      <c r="Q138" s="11">
        <v>170.3</v>
      </c>
      <c r="R138" s="11">
        <v>171.3</v>
      </c>
      <c r="S138" s="11">
        <v>172.3</v>
      </c>
      <c r="T138" s="11">
        <v>173.6</v>
      </c>
      <c r="U138" s="11">
        <v>174.4</v>
      </c>
      <c r="V138" s="11">
        <v>175.5</v>
      </c>
      <c r="W138" s="11">
        <v>176.4</v>
      </c>
      <c r="X138" s="11">
        <v>177.2</v>
      </c>
      <c r="Y138" s="11">
        <v>178.6</v>
      </c>
      <c r="Z138" s="11">
        <v>178.6</v>
      </c>
      <c r="AA138" s="11">
        <v>179.1</v>
      </c>
      <c r="AB138" s="11">
        <v>179.8</v>
      </c>
    </row>
    <row r="139" spans="2:28" x14ac:dyDescent="0.25">
      <c r="B139" s="10" t="s">
        <v>160</v>
      </c>
      <c r="C139" s="11">
        <v>319.89999999999998</v>
      </c>
      <c r="D139" s="11">
        <v>328.4</v>
      </c>
      <c r="E139" s="11">
        <v>329.1</v>
      </c>
      <c r="F139" s="11">
        <v>330.8</v>
      </c>
      <c r="G139" s="11">
        <v>331.4</v>
      </c>
      <c r="H139" s="11">
        <v>332.1</v>
      </c>
      <c r="I139" s="11">
        <v>333.6</v>
      </c>
      <c r="J139" s="11">
        <v>335.8</v>
      </c>
      <c r="K139" s="11">
        <v>336.8</v>
      </c>
      <c r="L139" s="11">
        <v>337.9</v>
      </c>
      <c r="M139" s="11">
        <v>339.8</v>
      </c>
      <c r="N139" s="11">
        <v>343.4</v>
      </c>
      <c r="O139" s="11">
        <v>346</v>
      </c>
      <c r="P139" s="11">
        <v>346.2</v>
      </c>
      <c r="Q139" s="11">
        <v>347.7</v>
      </c>
      <c r="R139" s="11">
        <v>348.5</v>
      </c>
      <c r="S139" s="11">
        <v>350.5</v>
      </c>
      <c r="T139" s="11">
        <v>351</v>
      </c>
      <c r="U139" s="11">
        <v>353.2</v>
      </c>
      <c r="V139" s="11">
        <v>355.70000000000005</v>
      </c>
      <c r="W139" s="11">
        <v>359.2</v>
      </c>
      <c r="X139" s="11">
        <v>363.1</v>
      </c>
      <c r="Y139" s="11">
        <v>367.29999999999995</v>
      </c>
      <c r="Z139" s="11">
        <v>367.29999999999995</v>
      </c>
      <c r="AA139" s="11">
        <v>371</v>
      </c>
      <c r="AB139" s="11">
        <v>372.70000000000005</v>
      </c>
    </row>
    <row r="140" spans="2:28" x14ac:dyDescent="0.25">
      <c r="B140" s="10" t="s">
        <v>26</v>
      </c>
      <c r="C140" s="11">
        <v>158</v>
      </c>
      <c r="D140" s="11">
        <v>161.1</v>
      </c>
      <c r="E140" s="11">
        <v>161.5</v>
      </c>
      <c r="F140" s="11">
        <v>162.80000000000001</v>
      </c>
      <c r="G140" s="11">
        <v>163.30000000000001</v>
      </c>
      <c r="H140" s="11">
        <v>163.80000000000001</v>
      </c>
      <c r="I140" s="11">
        <v>164.7</v>
      </c>
      <c r="J140" s="11">
        <v>165.2</v>
      </c>
      <c r="K140" s="11">
        <v>166</v>
      </c>
      <c r="L140" s="11">
        <v>166.6</v>
      </c>
      <c r="M140" s="11">
        <v>167.3</v>
      </c>
      <c r="N140" s="11">
        <v>168.3</v>
      </c>
      <c r="O140" s="11">
        <v>170.2</v>
      </c>
      <c r="P140" s="11">
        <v>170.9</v>
      </c>
      <c r="Q140" s="11">
        <v>171</v>
      </c>
      <c r="R140" s="11">
        <v>171.8</v>
      </c>
      <c r="S140" s="11">
        <v>172.6</v>
      </c>
      <c r="T140" s="11">
        <v>173.1</v>
      </c>
      <c r="U140" s="11">
        <v>173.9</v>
      </c>
      <c r="V140" s="11">
        <v>174.6</v>
      </c>
      <c r="W140" s="11">
        <v>175.5</v>
      </c>
      <c r="X140" s="11">
        <v>176.5</v>
      </c>
      <c r="Y140" s="11">
        <v>177.9</v>
      </c>
      <c r="Z140" s="11">
        <v>177.9</v>
      </c>
      <c r="AA140" s="11">
        <v>178.9</v>
      </c>
      <c r="AB140" s="11">
        <v>179.5</v>
      </c>
    </row>
    <row r="141" spans="2:28" x14ac:dyDescent="0.25">
      <c r="B141" s="10" t="s">
        <v>11</v>
      </c>
      <c r="C141" s="11">
        <v>161.9</v>
      </c>
      <c r="D141" s="11">
        <v>164.6</v>
      </c>
      <c r="E141" s="11">
        <v>165.5</v>
      </c>
      <c r="F141" s="11">
        <v>166.2</v>
      </c>
      <c r="G141" s="11">
        <v>167.6</v>
      </c>
      <c r="H141" s="11">
        <v>168.3</v>
      </c>
      <c r="I141" s="11">
        <v>168.8</v>
      </c>
      <c r="J141" s="11">
        <v>169.1</v>
      </c>
      <c r="K141" s="11">
        <v>169.7</v>
      </c>
      <c r="L141" s="11">
        <v>169.8</v>
      </c>
      <c r="M141" s="11">
        <v>170.5</v>
      </c>
      <c r="N141" s="11">
        <v>171.2</v>
      </c>
      <c r="O141" s="11">
        <v>172.4</v>
      </c>
      <c r="P141" s="11">
        <v>173.2</v>
      </c>
      <c r="Q141" s="11">
        <v>174.2</v>
      </c>
      <c r="R141" s="11">
        <v>174.5</v>
      </c>
      <c r="S141" s="11">
        <v>174.8</v>
      </c>
      <c r="T141" s="11">
        <v>175.4</v>
      </c>
      <c r="U141" s="11">
        <v>175.8</v>
      </c>
      <c r="V141" s="11">
        <v>176.4</v>
      </c>
      <c r="W141" s="11">
        <v>176.8</v>
      </c>
      <c r="X141" s="11">
        <v>176.9</v>
      </c>
      <c r="Y141" s="11">
        <v>177.6</v>
      </c>
      <c r="Z141" s="11">
        <v>177.6</v>
      </c>
      <c r="AA141" s="11">
        <v>178.2</v>
      </c>
      <c r="AB141" s="11">
        <v>178.7</v>
      </c>
    </row>
    <row r="142" spans="2:28" x14ac:dyDescent="0.25">
      <c r="B142" s="10" t="s">
        <v>161</v>
      </c>
      <c r="C142" s="11">
        <v>342.8</v>
      </c>
      <c r="D142" s="11">
        <v>351.29999999999995</v>
      </c>
      <c r="E142" s="11">
        <v>351.2</v>
      </c>
      <c r="F142" s="11">
        <v>352.2</v>
      </c>
      <c r="G142" s="11">
        <v>353.29999999999995</v>
      </c>
      <c r="H142" s="11">
        <v>354.2</v>
      </c>
      <c r="I142" s="11">
        <v>356.7</v>
      </c>
      <c r="J142" s="11">
        <v>356.70000000000005</v>
      </c>
      <c r="K142" s="11">
        <v>356.4</v>
      </c>
      <c r="L142" s="11">
        <v>356.5</v>
      </c>
      <c r="M142" s="11">
        <v>358.9</v>
      </c>
      <c r="N142" s="11">
        <v>361.20000000000005</v>
      </c>
      <c r="O142" s="11">
        <v>366.1</v>
      </c>
      <c r="P142" s="11">
        <v>368.20000000000005</v>
      </c>
      <c r="Q142" s="11">
        <v>369.6</v>
      </c>
      <c r="R142" s="11">
        <v>372.79999999999995</v>
      </c>
      <c r="S142" s="11">
        <v>372.79999999999995</v>
      </c>
      <c r="T142" s="11">
        <v>374.2</v>
      </c>
      <c r="U142" s="11">
        <v>375.70000000000005</v>
      </c>
      <c r="V142" s="11">
        <v>377.4</v>
      </c>
      <c r="W142" s="11">
        <v>378.70000000000005</v>
      </c>
      <c r="X142" s="11">
        <v>380.1</v>
      </c>
      <c r="Y142" s="11">
        <v>379.9</v>
      </c>
      <c r="Z142" s="11">
        <v>379.8</v>
      </c>
      <c r="AA142" s="11">
        <v>381</v>
      </c>
      <c r="AB142" s="11">
        <v>382.4</v>
      </c>
    </row>
    <row r="143" spans="2:28" x14ac:dyDescent="0.25">
      <c r="B143" s="10" t="s">
        <v>22</v>
      </c>
      <c r="C143" s="11">
        <v>151.69999999999999</v>
      </c>
      <c r="D143" s="11">
        <v>153.19999999999999</v>
      </c>
      <c r="E143" s="11">
        <v>154.19999999999999</v>
      </c>
      <c r="F143" s="11">
        <v>157.1</v>
      </c>
      <c r="G143" s="11">
        <v>157.69999999999999</v>
      </c>
      <c r="H143" s="11">
        <v>157.80000000000001</v>
      </c>
      <c r="I143" s="11">
        <v>159.5</v>
      </c>
      <c r="J143" s="11">
        <v>158.9</v>
      </c>
      <c r="K143" s="11">
        <v>160.1</v>
      </c>
      <c r="L143" s="11">
        <v>160.80000000000001</v>
      </c>
      <c r="M143" s="11">
        <v>161.19999999999999</v>
      </c>
      <c r="N143" s="11">
        <v>162</v>
      </c>
      <c r="O143" s="11">
        <v>166.2</v>
      </c>
      <c r="P143" s="11">
        <v>167.1</v>
      </c>
      <c r="Q143" s="11">
        <v>165.5</v>
      </c>
      <c r="R143" s="11">
        <v>166.3</v>
      </c>
      <c r="S143" s="11">
        <v>166.6</v>
      </c>
      <c r="T143" s="11">
        <v>166.9</v>
      </c>
      <c r="U143" s="11">
        <v>167.4</v>
      </c>
      <c r="V143" s="11">
        <v>167.5</v>
      </c>
      <c r="W143" s="11">
        <v>167.8</v>
      </c>
      <c r="X143" s="11">
        <v>168.2</v>
      </c>
      <c r="Y143" s="11">
        <v>169</v>
      </c>
      <c r="Z143" s="11">
        <v>169</v>
      </c>
      <c r="AA143" s="11">
        <v>169.4</v>
      </c>
      <c r="AB143" s="11">
        <v>169.7</v>
      </c>
    </row>
    <row r="147" spans="2:13" x14ac:dyDescent="0.25">
      <c r="B147" s="82" t="s">
        <v>192</v>
      </c>
      <c r="C147" s="76" t="s">
        <v>157</v>
      </c>
      <c r="D147" s="76" t="s">
        <v>207</v>
      </c>
      <c r="E147" s="76" t="s">
        <v>158</v>
      </c>
      <c r="F147" s="76" t="s">
        <v>159</v>
      </c>
      <c r="G147" s="76" t="s">
        <v>27</v>
      </c>
      <c r="H147" s="76" t="s">
        <v>18</v>
      </c>
      <c r="I147" s="76" t="s">
        <v>160</v>
      </c>
      <c r="J147" s="76" t="s">
        <v>26</v>
      </c>
      <c r="K147" s="76" t="s">
        <v>11</v>
      </c>
      <c r="L147" s="76" t="s">
        <v>161</v>
      </c>
      <c r="M147" s="76" t="s">
        <v>22</v>
      </c>
    </row>
    <row r="148" spans="2:13" x14ac:dyDescent="0.25">
      <c r="B148" s="77">
        <v>44287</v>
      </c>
      <c r="C148" s="57">
        <v>464.6</v>
      </c>
      <c r="D148" s="49">
        <v>63.396976500000008</v>
      </c>
      <c r="E148" s="57">
        <v>313.5</v>
      </c>
      <c r="F148" s="57">
        <v>1906.5</v>
      </c>
      <c r="G148" s="57">
        <v>157.80000000000001</v>
      </c>
      <c r="H148" s="57">
        <v>313.20000000000005</v>
      </c>
      <c r="I148" s="57">
        <v>317.70000000000005</v>
      </c>
      <c r="J148" s="57">
        <v>154.4</v>
      </c>
      <c r="K148" s="57">
        <v>157.6</v>
      </c>
      <c r="L148" s="57">
        <v>344.4</v>
      </c>
      <c r="M148" s="57">
        <v>146.6</v>
      </c>
    </row>
    <row r="149" spans="2:13" x14ac:dyDescent="0.25">
      <c r="B149" s="77">
        <v>44317</v>
      </c>
      <c r="C149" s="57">
        <v>474.29999999999995</v>
      </c>
      <c r="D149" s="49">
        <v>66.953084852941174</v>
      </c>
      <c r="E149" s="57">
        <v>317</v>
      </c>
      <c r="F149" s="57">
        <v>1946.4000000000003</v>
      </c>
      <c r="G149" s="57">
        <v>160.4</v>
      </c>
      <c r="H149" s="57">
        <v>316.29999999999995</v>
      </c>
      <c r="I149" s="57">
        <v>324.39999999999998</v>
      </c>
      <c r="J149" s="57">
        <v>156.80000000000001</v>
      </c>
      <c r="K149" s="57">
        <v>159.30000000000001</v>
      </c>
      <c r="L149" s="57">
        <v>351.3</v>
      </c>
      <c r="M149" s="57">
        <v>148.9</v>
      </c>
    </row>
    <row r="150" spans="2:13" x14ac:dyDescent="0.25">
      <c r="B150" s="77">
        <v>44348</v>
      </c>
      <c r="C150" s="57">
        <v>474.7</v>
      </c>
      <c r="D150" s="49">
        <v>71.982647477272721</v>
      </c>
      <c r="E150" s="57">
        <v>316.60000000000002</v>
      </c>
      <c r="F150" s="57">
        <v>1973.8999999999999</v>
      </c>
      <c r="G150" s="57">
        <v>161.30000000000001</v>
      </c>
      <c r="H150" s="57">
        <v>315.3</v>
      </c>
      <c r="I150" s="57">
        <v>325.10000000000002</v>
      </c>
      <c r="J150" s="57">
        <v>157.6</v>
      </c>
      <c r="K150" s="57">
        <v>160</v>
      </c>
      <c r="L150" s="57">
        <v>350.6</v>
      </c>
      <c r="M150" s="57">
        <v>150.69999999999999</v>
      </c>
    </row>
    <row r="151" spans="2:13" x14ac:dyDescent="0.25">
      <c r="B151" s="77">
        <v>44378</v>
      </c>
      <c r="C151" s="57">
        <v>477.29999999999995</v>
      </c>
      <c r="D151" s="49">
        <v>73.539060523809511</v>
      </c>
      <c r="E151" s="57">
        <v>318.5</v>
      </c>
      <c r="F151" s="57">
        <v>1986.1000000000001</v>
      </c>
      <c r="G151" s="57">
        <v>162.5</v>
      </c>
      <c r="H151" s="57">
        <v>317.3</v>
      </c>
      <c r="I151" s="57">
        <v>327.10000000000002</v>
      </c>
      <c r="J151" s="57">
        <v>159</v>
      </c>
      <c r="K151" s="57">
        <v>160.9</v>
      </c>
      <c r="L151" s="57">
        <v>351.9</v>
      </c>
      <c r="M151" s="57">
        <v>153.1</v>
      </c>
    </row>
    <row r="152" spans="2:13" x14ac:dyDescent="0.25">
      <c r="B152" s="77">
        <v>44409</v>
      </c>
      <c r="C152" s="57">
        <v>483</v>
      </c>
      <c r="D152" s="49">
        <v>69.804724424999989</v>
      </c>
      <c r="E152" s="57">
        <v>321.39999999999998</v>
      </c>
      <c r="F152" s="57">
        <v>1979.3000000000002</v>
      </c>
      <c r="G152" s="57">
        <v>163.19999999999999</v>
      </c>
      <c r="H152" s="57">
        <v>319.60000000000002</v>
      </c>
      <c r="I152" s="57">
        <v>328.4</v>
      </c>
      <c r="J152" s="57">
        <v>160</v>
      </c>
      <c r="K152" s="57">
        <v>162.69999999999999</v>
      </c>
      <c r="L152" s="57">
        <v>354.7</v>
      </c>
      <c r="M152" s="57">
        <v>154</v>
      </c>
    </row>
    <row r="153" spans="2:13" x14ac:dyDescent="0.25">
      <c r="B153" s="77">
        <v>44440</v>
      </c>
      <c r="C153" s="57">
        <v>483.2</v>
      </c>
      <c r="D153" s="49">
        <v>73.130738295454549</v>
      </c>
      <c r="E153" s="57">
        <v>321.39999999999998</v>
      </c>
      <c r="F153" s="57">
        <v>1979.3</v>
      </c>
      <c r="G153" s="57">
        <v>163.19999999999999</v>
      </c>
      <c r="H153" s="57">
        <v>319.60000000000002</v>
      </c>
      <c r="I153" s="57">
        <v>328.4</v>
      </c>
      <c r="J153" s="57">
        <v>160</v>
      </c>
      <c r="K153" s="57">
        <v>162.69999999999999</v>
      </c>
      <c r="L153" s="57">
        <v>354.7</v>
      </c>
      <c r="M153" s="57">
        <v>154</v>
      </c>
    </row>
    <row r="154" spans="2:13" x14ac:dyDescent="0.25">
      <c r="B154" s="77">
        <v>44470</v>
      </c>
      <c r="C154" s="57">
        <v>486.3</v>
      </c>
      <c r="D154" s="49">
        <v>82.107393785714294</v>
      </c>
      <c r="E154" s="57">
        <v>322.5</v>
      </c>
      <c r="F154" s="57">
        <v>2012.3000000000002</v>
      </c>
      <c r="G154" s="57">
        <v>165.5</v>
      </c>
      <c r="H154" s="57">
        <v>322</v>
      </c>
      <c r="I154" s="57">
        <v>329.9</v>
      </c>
      <c r="J154" s="57">
        <v>161</v>
      </c>
      <c r="K154" s="57">
        <v>163.19999999999999</v>
      </c>
      <c r="L154" s="57">
        <v>356.9</v>
      </c>
      <c r="M154" s="57">
        <v>155.69999999999999</v>
      </c>
    </row>
    <row r="155" spans="2:13" x14ac:dyDescent="0.25">
      <c r="B155" s="77">
        <v>44501</v>
      </c>
      <c r="C155" s="57">
        <v>490.40000000000003</v>
      </c>
      <c r="D155" s="49">
        <v>80.637301023809528</v>
      </c>
      <c r="E155" s="57">
        <v>324.10000000000002</v>
      </c>
      <c r="F155" s="57">
        <v>2030.3999999999999</v>
      </c>
      <c r="G155" s="57">
        <v>166.7</v>
      </c>
      <c r="H155" s="57">
        <v>323.5</v>
      </c>
      <c r="I155" s="57">
        <v>332.1</v>
      </c>
      <c r="J155" s="57">
        <v>161.4</v>
      </c>
      <c r="K155" s="57">
        <v>163.69999999999999</v>
      </c>
      <c r="L155" s="57">
        <v>356.8</v>
      </c>
      <c r="M155" s="57">
        <v>154.80000000000001</v>
      </c>
    </row>
    <row r="156" spans="2:13" x14ac:dyDescent="0.25">
      <c r="B156" s="77">
        <v>44531</v>
      </c>
      <c r="C156" s="57">
        <v>494.2</v>
      </c>
      <c r="D156" s="49">
        <v>73.298823523809531</v>
      </c>
      <c r="E156" s="57">
        <v>325</v>
      </c>
      <c r="F156" s="57">
        <v>2016.7</v>
      </c>
      <c r="G156" s="57">
        <v>166.2</v>
      </c>
      <c r="H156" s="57">
        <v>323.60000000000002</v>
      </c>
      <c r="I156" s="57">
        <v>333.2</v>
      </c>
      <c r="J156" s="57">
        <v>162</v>
      </c>
      <c r="K156" s="57">
        <v>164.2</v>
      </c>
      <c r="L156" s="57">
        <v>356.5</v>
      </c>
      <c r="M156" s="57">
        <v>155.69999999999999</v>
      </c>
    </row>
    <row r="157" spans="2:13" x14ac:dyDescent="0.25">
      <c r="B157" s="77">
        <v>44562</v>
      </c>
      <c r="C157" s="57">
        <v>499.1</v>
      </c>
      <c r="D157" s="49">
        <v>84.666318799999985</v>
      </c>
      <c r="E157" s="57">
        <v>325.89999999999998</v>
      </c>
      <c r="F157" s="57">
        <v>1999.9</v>
      </c>
      <c r="G157" s="57">
        <v>165.7</v>
      </c>
      <c r="H157" s="57">
        <v>325.60000000000002</v>
      </c>
      <c r="I157" s="57">
        <v>334.4</v>
      </c>
      <c r="J157" s="57">
        <v>162.69999999999999</v>
      </c>
      <c r="K157" s="57">
        <v>164.3</v>
      </c>
      <c r="L157" s="57">
        <v>356.4</v>
      </c>
      <c r="M157" s="57">
        <v>156.5</v>
      </c>
    </row>
    <row r="158" spans="2:13" x14ac:dyDescent="0.25">
      <c r="B158" s="77">
        <v>44593</v>
      </c>
      <c r="C158" s="57">
        <v>502.80000000000007</v>
      </c>
      <c r="D158" s="49">
        <v>94.067715194444446</v>
      </c>
      <c r="E158" s="57">
        <v>327.5</v>
      </c>
      <c r="F158" s="57">
        <v>1996.5000000000002</v>
      </c>
      <c r="G158" s="57">
        <v>166.1</v>
      </c>
      <c r="H158" s="57">
        <v>327.3</v>
      </c>
      <c r="I158" s="57">
        <v>336.6</v>
      </c>
      <c r="J158" s="57">
        <v>163.5</v>
      </c>
      <c r="K158" s="57">
        <v>164.7</v>
      </c>
      <c r="L158" s="57">
        <v>358.5</v>
      </c>
      <c r="M158" s="57">
        <v>156.9</v>
      </c>
    </row>
    <row r="159" spans="2:13" x14ac:dyDescent="0.25">
      <c r="B159" s="77">
        <v>44621</v>
      </c>
      <c r="C159" s="57">
        <v>507.79999999999995</v>
      </c>
      <c r="D159" s="49">
        <v>112.87479254347826</v>
      </c>
      <c r="E159" s="57">
        <v>329.3</v>
      </c>
      <c r="F159" s="57">
        <v>2018.9000000000003</v>
      </c>
      <c r="G159" s="57">
        <v>167.7</v>
      </c>
      <c r="H159" s="57">
        <v>328.1</v>
      </c>
      <c r="I159" s="57">
        <v>340.2</v>
      </c>
      <c r="J159" s="57">
        <v>164.6</v>
      </c>
      <c r="K159" s="57">
        <v>165.3</v>
      </c>
      <c r="L159" s="57">
        <v>360.9</v>
      </c>
      <c r="M159" s="57">
        <v>157.9</v>
      </c>
    </row>
    <row r="160" spans="2:13" x14ac:dyDescent="0.25">
      <c r="B160" s="77">
        <v>44652</v>
      </c>
      <c r="C160" s="57">
        <v>513.20000000000005</v>
      </c>
      <c r="D160" s="49">
        <v>102.96599786842103</v>
      </c>
      <c r="E160" s="57">
        <v>331.3</v>
      </c>
      <c r="F160" s="57">
        <v>2048.1000000000004</v>
      </c>
      <c r="G160" s="57">
        <v>170.1</v>
      </c>
      <c r="H160" s="57">
        <v>331</v>
      </c>
      <c r="I160" s="57">
        <v>342.8</v>
      </c>
      <c r="J160" s="57">
        <v>166.8</v>
      </c>
      <c r="K160" s="57">
        <v>166.2</v>
      </c>
      <c r="L160" s="57">
        <v>366.1</v>
      </c>
      <c r="M160" s="57">
        <v>162.6</v>
      </c>
    </row>
    <row r="161" spans="2:13" x14ac:dyDescent="0.25">
      <c r="B161" s="77">
        <v>44682</v>
      </c>
      <c r="C161" s="57">
        <v>518.6</v>
      </c>
      <c r="D161" s="49">
        <v>109.50503773684208</v>
      </c>
      <c r="E161" s="57">
        <v>333</v>
      </c>
      <c r="F161" s="57">
        <v>2071.8000000000002</v>
      </c>
      <c r="G161" s="57">
        <v>171.7</v>
      </c>
      <c r="H161" s="57">
        <v>332.7</v>
      </c>
      <c r="I161" s="57">
        <v>343.20000000000005</v>
      </c>
      <c r="J161" s="57">
        <v>167.5</v>
      </c>
      <c r="K161" s="57">
        <v>167.1</v>
      </c>
      <c r="L161" s="57">
        <v>368.7</v>
      </c>
      <c r="M161" s="57">
        <v>163</v>
      </c>
    </row>
    <row r="162" spans="2:13" x14ac:dyDescent="0.25">
      <c r="B162" s="77">
        <v>44713</v>
      </c>
      <c r="C162" s="57">
        <v>523</v>
      </c>
      <c r="D162" s="49">
        <v>116.01138504999999</v>
      </c>
      <c r="E162" s="57">
        <v>334.8</v>
      </c>
      <c r="F162" s="57">
        <v>2094</v>
      </c>
      <c r="G162" s="57">
        <v>172.6</v>
      </c>
      <c r="H162" s="57">
        <v>333.20000000000005</v>
      </c>
      <c r="I162" s="57">
        <v>344.8</v>
      </c>
      <c r="J162" s="57">
        <v>167.5</v>
      </c>
      <c r="K162" s="57">
        <v>167.9</v>
      </c>
      <c r="L162" s="57">
        <v>370.3</v>
      </c>
      <c r="M162" s="57">
        <v>161.1</v>
      </c>
    </row>
    <row r="163" spans="2:13" x14ac:dyDescent="0.25">
      <c r="B163" s="77">
        <v>44743</v>
      </c>
      <c r="C163" s="57">
        <v>526.90000000000009</v>
      </c>
      <c r="D163" s="49">
        <v>105.49124737500001</v>
      </c>
      <c r="E163" s="57">
        <v>337.70000000000005</v>
      </c>
      <c r="F163" s="57">
        <v>2097.9</v>
      </c>
      <c r="G163" s="57">
        <v>173.4</v>
      </c>
      <c r="H163" s="57">
        <v>335.20000000000005</v>
      </c>
      <c r="I163" s="57">
        <v>345.79999999999995</v>
      </c>
      <c r="J163" s="57">
        <v>168.4</v>
      </c>
      <c r="K163" s="57">
        <v>168.4</v>
      </c>
      <c r="L163" s="57">
        <v>374.2</v>
      </c>
      <c r="M163" s="57">
        <v>161.6</v>
      </c>
    </row>
    <row r="164" spans="2:13" x14ac:dyDescent="0.25">
      <c r="B164" s="77">
        <v>44774</v>
      </c>
      <c r="C164" s="57">
        <v>530.70000000000005</v>
      </c>
      <c r="D164" s="49">
        <v>97.404465428571427</v>
      </c>
      <c r="E164" s="57">
        <v>339.20000000000005</v>
      </c>
      <c r="F164" s="57">
        <v>2100.4</v>
      </c>
      <c r="G164" s="57">
        <v>174.3</v>
      </c>
      <c r="H164" s="57">
        <v>337.5</v>
      </c>
      <c r="I164" s="57">
        <v>348</v>
      </c>
      <c r="J164" s="57">
        <v>169.1</v>
      </c>
      <c r="K164" s="57">
        <v>168.8</v>
      </c>
      <c r="L164" s="57">
        <v>373.8</v>
      </c>
      <c r="M164" s="57">
        <v>161.9</v>
      </c>
    </row>
    <row r="165" spans="2:13" x14ac:dyDescent="0.25">
      <c r="B165" s="77">
        <v>44805</v>
      </c>
      <c r="C165" s="57">
        <v>535.1</v>
      </c>
      <c r="D165" s="49">
        <v>90.706344809523813</v>
      </c>
      <c r="E165" s="57">
        <v>340.7</v>
      </c>
      <c r="F165" s="57">
        <v>2111.5</v>
      </c>
      <c r="G165" s="57">
        <v>175.3</v>
      </c>
      <c r="H165" s="57">
        <v>339</v>
      </c>
      <c r="I165" s="57">
        <v>348.70000000000005</v>
      </c>
      <c r="J165" s="57">
        <v>169.7</v>
      </c>
      <c r="K165" s="57">
        <v>169.4</v>
      </c>
      <c r="L165" s="57">
        <v>375.4</v>
      </c>
      <c r="M165" s="57">
        <v>162.30000000000001</v>
      </c>
    </row>
    <row r="166" spans="2:13" x14ac:dyDescent="0.25">
      <c r="B166" s="77">
        <v>44835</v>
      </c>
      <c r="C166" s="57">
        <v>538.20000000000005</v>
      </c>
      <c r="D166" s="49">
        <v>91.698948700000003</v>
      </c>
      <c r="E166" s="57">
        <v>341.6</v>
      </c>
      <c r="F166" s="57">
        <v>2127.4</v>
      </c>
      <c r="G166" s="57">
        <v>176.7</v>
      </c>
      <c r="H166" s="57">
        <v>341.6</v>
      </c>
      <c r="I166" s="57">
        <v>350.79999999999995</v>
      </c>
      <c r="J166" s="57">
        <v>170.5</v>
      </c>
      <c r="K166" s="57">
        <v>169.9</v>
      </c>
      <c r="L166" s="57">
        <v>376.8</v>
      </c>
      <c r="M166" s="57">
        <v>162.9</v>
      </c>
    </row>
    <row r="167" spans="2:13" x14ac:dyDescent="0.25">
      <c r="B167" s="77">
        <v>44866</v>
      </c>
      <c r="C167" s="57">
        <v>541.4</v>
      </c>
      <c r="D167" s="49">
        <v>87.552266068181822</v>
      </c>
      <c r="E167" s="57">
        <v>342.2</v>
      </c>
      <c r="F167" s="57">
        <v>2126.3999999999996</v>
      </c>
      <c r="G167" s="57">
        <v>176.5</v>
      </c>
      <c r="H167" s="57">
        <v>343.20000000000005</v>
      </c>
      <c r="I167" s="57">
        <v>353.4</v>
      </c>
      <c r="J167" s="57">
        <v>171.1</v>
      </c>
      <c r="K167" s="57">
        <v>170.4</v>
      </c>
      <c r="L167" s="57">
        <v>378.20000000000005</v>
      </c>
      <c r="M167" s="57">
        <v>163</v>
      </c>
    </row>
    <row r="168" spans="2:13" x14ac:dyDescent="0.25">
      <c r="B168" s="77">
        <v>44896</v>
      </c>
      <c r="C168" s="57">
        <v>544</v>
      </c>
      <c r="D168" s="49">
        <v>78.100942275000008</v>
      </c>
      <c r="E168" s="57">
        <v>343</v>
      </c>
      <c r="F168" s="57">
        <v>2112.4</v>
      </c>
      <c r="G168" s="57">
        <v>175.7</v>
      </c>
      <c r="H168" s="57">
        <v>342.79999999999995</v>
      </c>
      <c r="I168" s="57">
        <v>356.9</v>
      </c>
      <c r="J168" s="57">
        <v>172</v>
      </c>
      <c r="K168" s="57">
        <v>171</v>
      </c>
      <c r="L168" s="57">
        <v>379.3</v>
      </c>
      <c r="M168" s="57">
        <v>163.4</v>
      </c>
    </row>
    <row r="169" spans="2:13" x14ac:dyDescent="0.25">
      <c r="B169" s="77">
        <v>44927</v>
      </c>
      <c r="C169" s="57">
        <v>546.29999999999995</v>
      </c>
      <c r="D169" s="49">
        <v>80.922269684210534</v>
      </c>
      <c r="E169" s="57">
        <v>343.8</v>
      </c>
      <c r="F169" s="57">
        <v>2121.3000000000002</v>
      </c>
      <c r="G169" s="57">
        <v>176.5</v>
      </c>
      <c r="H169" s="57">
        <v>345</v>
      </c>
      <c r="I169" s="57">
        <v>360.9</v>
      </c>
      <c r="J169" s="57">
        <v>172.8</v>
      </c>
      <c r="K169" s="57">
        <v>171.4</v>
      </c>
      <c r="L169" s="57">
        <v>380.2</v>
      </c>
      <c r="M169" s="57">
        <v>163.6</v>
      </c>
    </row>
    <row r="170" spans="2:13" x14ac:dyDescent="0.25">
      <c r="B170" s="77">
        <v>44958</v>
      </c>
      <c r="C170" s="57">
        <v>550</v>
      </c>
      <c r="D170" s="49">
        <v>82.278706675000009</v>
      </c>
      <c r="E170" s="57">
        <v>345.3</v>
      </c>
      <c r="F170" s="57">
        <v>2106.8000000000002</v>
      </c>
      <c r="G170" s="57">
        <v>177.2</v>
      </c>
      <c r="H170" s="57">
        <v>347.7</v>
      </c>
      <c r="I170" s="57">
        <v>365.4</v>
      </c>
      <c r="J170" s="57">
        <v>174.1</v>
      </c>
      <c r="K170" s="57">
        <v>172.3</v>
      </c>
      <c r="L170" s="57">
        <v>381.6</v>
      </c>
      <c r="M170" s="57">
        <v>164.2</v>
      </c>
    </row>
    <row r="171" spans="2:13" x14ac:dyDescent="0.25">
      <c r="B171" s="77">
        <v>44986</v>
      </c>
      <c r="C171" s="57">
        <v>549.9</v>
      </c>
      <c r="D171" s="49">
        <v>78.539480282608693</v>
      </c>
      <c r="E171" s="57">
        <v>345.3</v>
      </c>
      <c r="F171" s="57">
        <v>2106.8999999999996</v>
      </c>
      <c r="G171" s="57">
        <v>177.2</v>
      </c>
      <c r="H171" s="57">
        <v>347.7</v>
      </c>
      <c r="I171" s="57">
        <v>365.4</v>
      </c>
      <c r="J171" s="57">
        <v>174.1</v>
      </c>
      <c r="K171" s="57">
        <v>172.3</v>
      </c>
      <c r="L171" s="57">
        <v>381.4</v>
      </c>
      <c r="M171" s="57">
        <v>164.2</v>
      </c>
    </row>
    <row r="172" spans="2:13" x14ac:dyDescent="0.25">
      <c r="B172" s="77">
        <v>45017</v>
      </c>
      <c r="C172" s="57">
        <v>551.79999999999995</v>
      </c>
      <c r="D172" s="49">
        <v>83.755358416666667</v>
      </c>
      <c r="E172" s="57">
        <v>347.1</v>
      </c>
      <c r="F172" s="57">
        <v>2116.7000000000003</v>
      </c>
      <c r="G172" s="57">
        <v>178.1</v>
      </c>
      <c r="H172" s="57">
        <v>349.79999999999995</v>
      </c>
      <c r="I172" s="57">
        <v>369</v>
      </c>
      <c r="J172" s="57">
        <v>175</v>
      </c>
      <c r="K172" s="57">
        <v>172.9</v>
      </c>
      <c r="L172" s="57">
        <v>382.29999999999995</v>
      </c>
      <c r="M172" s="57">
        <v>164.5</v>
      </c>
    </row>
    <row r="173" spans="2:13" x14ac:dyDescent="0.25">
      <c r="B173" s="77">
        <v>45047</v>
      </c>
      <c r="C173" s="57">
        <v>553.20000000000005</v>
      </c>
      <c r="D173" s="49">
        <v>74.981547824999993</v>
      </c>
      <c r="E173" s="57">
        <v>348.29999999999995</v>
      </c>
      <c r="F173" s="57">
        <v>2133.5</v>
      </c>
      <c r="G173" s="57">
        <v>179.1</v>
      </c>
      <c r="H173" s="57">
        <v>350.79999999999995</v>
      </c>
      <c r="I173" s="57">
        <v>370.9</v>
      </c>
      <c r="J173" s="57">
        <v>175.7</v>
      </c>
      <c r="K173" s="57">
        <v>173.4</v>
      </c>
      <c r="L173" s="57">
        <v>383.8</v>
      </c>
      <c r="M173" s="57">
        <v>164.8</v>
      </c>
    </row>
    <row r="174" spans="2:13" x14ac:dyDescent="0.25">
      <c r="B174" s="75"/>
      <c r="C174" s="11"/>
      <c r="D174" s="63"/>
      <c r="E174" s="11"/>
      <c r="F174" s="11"/>
      <c r="G174" s="11"/>
      <c r="H174" s="11"/>
      <c r="I174" s="11"/>
      <c r="J174" s="11"/>
      <c r="K174" s="11"/>
      <c r="L174" s="11"/>
      <c r="M174" s="11"/>
    </row>
    <row r="175" spans="2:13" x14ac:dyDescent="0.25">
      <c r="B175" s="75"/>
      <c r="C175" s="11"/>
      <c r="D175" s="63"/>
      <c r="E175" s="11"/>
      <c r="F175" s="11"/>
      <c r="G175" s="11"/>
      <c r="H175" s="11"/>
      <c r="I175" s="11"/>
      <c r="J175" s="11"/>
      <c r="K175" s="11"/>
      <c r="L175" s="11"/>
      <c r="M175" s="11"/>
    </row>
    <row r="176" spans="2:13" ht="15.75" thickBot="1" x14ac:dyDescent="0.3"/>
    <row r="177" spans="2:16" ht="15.75" thickBot="1" x14ac:dyDescent="0.3">
      <c r="B177" s="107"/>
      <c r="C177" s="108"/>
      <c r="D177" s="108"/>
      <c r="E177" s="108"/>
      <c r="F177" s="108"/>
      <c r="G177" s="108"/>
      <c r="H177" s="108"/>
      <c r="I177" s="108"/>
      <c r="J177" s="108"/>
      <c r="K177" s="108"/>
      <c r="L177" s="108"/>
      <c r="M177" s="109"/>
    </row>
    <row r="178" spans="2:16" ht="15.75" x14ac:dyDescent="0.25">
      <c r="B178" s="78" t="s">
        <v>192</v>
      </c>
      <c r="C178" s="79" t="s">
        <v>157</v>
      </c>
      <c r="D178" s="79" t="s">
        <v>207</v>
      </c>
      <c r="E178" s="79" t="s">
        <v>158</v>
      </c>
      <c r="F178" s="79" t="s">
        <v>159</v>
      </c>
      <c r="G178" s="79" t="s">
        <v>27</v>
      </c>
      <c r="H178" s="79" t="s">
        <v>18</v>
      </c>
      <c r="I178" s="79" t="s">
        <v>160</v>
      </c>
      <c r="J178" s="79" t="s">
        <v>26</v>
      </c>
      <c r="K178" s="79" t="s">
        <v>11</v>
      </c>
      <c r="L178" s="79" t="s">
        <v>161</v>
      </c>
      <c r="M178" s="79" t="s">
        <v>22</v>
      </c>
      <c r="O178" s="81" t="s">
        <v>183</v>
      </c>
      <c r="P178" s="81" t="s">
        <v>233</v>
      </c>
    </row>
    <row r="179" spans="2:16" x14ac:dyDescent="0.25">
      <c r="B179" s="77">
        <v>44287</v>
      </c>
      <c r="C179" s="49">
        <f t="shared" ref="C179:C203" si="19">(C149-C148)/C148*100</f>
        <v>2.0878174773998994</v>
      </c>
      <c r="D179" s="49">
        <v>63.396976500000008</v>
      </c>
      <c r="E179" s="49">
        <f>(E149-E148)/E148*100</f>
        <v>1.1164274322169059</v>
      </c>
      <c r="F179" s="49">
        <f t="shared" ref="F179:M179" si="20">(F149-F148)/F148*100</f>
        <v>2.0928402832415585</v>
      </c>
      <c r="G179" s="49">
        <f t="shared" si="20"/>
        <v>1.6476552598225565</v>
      </c>
      <c r="H179" s="49">
        <f t="shared" si="20"/>
        <v>0.98978288633458122</v>
      </c>
      <c r="I179" s="49">
        <f t="shared" si="20"/>
        <v>2.1089077746301323</v>
      </c>
      <c r="J179" s="49">
        <f t="shared" si="20"/>
        <v>1.5544041450777237</v>
      </c>
      <c r="K179" s="49">
        <f t="shared" si="20"/>
        <v>1.0786802030456961</v>
      </c>
      <c r="L179" s="49">
        <f t="shared" si="20"/>
        <v>2.0034843205575013</v>
      </c>
      <c r="M179" s="49">
        <f t="shared" si="20"/>
        <v>1.5688949522510309</v>
      </c>
      <c r="O179" s="76" t="s">
        <v>157</v>
      </c>
      <c r="P179" s="74">
        <v>9.8931594347565266E-2</v>
      </c>
    </row>
    <row r="180" spans="2:16" x14ac:dyDescent="0.25">
      <c r="B180" s="77">
        <v>44317</v>
      </c>
      <c r="C180" s="49">
        <f t="shared" si="19"/>
        <v>8.43348091925014E-2</v>
      </c>
      <c r="D180" s="49">
        <v>66.953084852941174</v>
      </c>
      <c r="E180" s="49">
        <f t="shared" ref="E180:M180" si="21">(E150-E149)/E149*100</f>
        <v>-0.12618296529967737</v>
      </c>
      <c r="F180" s="49">
        <f t="shared" si="21"/>
        <v>1.4128647759966881</v>
      </c>
      <c r="G180" s="49">
        <f t="shared" si="21"/>
        <v>0.56109725685785894</v>
      </c>
      <c r="H180" s="49">
        <f t="shared" si="21"/>
        <v>-0.31615554852985878</v>
      </c>
      <c r="I180" s="49">
        <f t="shared" si="21"/>
        <v>0.21578298397042095</v>
      </c>
      <c r="J180" s="49">
        <f t="shared" si="21"/>
        <v>0.51020408163264219</v>
      </c>
      <c r="K180" s="49">
        <f t="shared" si="21"/>
        <v>0.43942247332077122</v>
      </c>
      <c r="L180" s="49">
        <f t="shared" si="21"/>
        <v>-0.19925989183034121</v>
      </c>
      <c r="M180" s="49">
        <f t="shared" si="21"/>
        <v>1.2088650100738636</v>
      </c>
      <c r="O180" s="76" t="s">
        <v>158</v>
      </c>
      <c r="P180" s="74">
        <v>0.20800351392838037</v>
      </c>
    </row>
    <row r="181" spans="2:16" x14ac:dyDescent="0.25">
      <c r="B181" s="77">
        <v>44348</v>
      </c>
      <c r="C181" s="49">
        <f t="shared" si="19"/>
        <v>0.54771434590266821</v>
      </c>
      <c r="D181" s="49">
        <v>71.982647477272721</v>
      </c>
      <c r="E181" s="49">
        <f t="shared" ref="E181:M181" si="22">(E151-E150)/E150*100</f>
        <v>0.60012634238786389</v>
      </c>
      <c r="F181" s="49">
        <f t="shared" si="22"/>
        <v>0.61806575814379017</v>
      </c>
      <c r="G181" s="49">
        <f t="shared" si="22"/>
        <v>0.74395536267823226</v>
      </c>
      <c r="H181" s="49">
        <f t="shared" si="22"/>
        <v>0.6343165239454488</v>
      </c>
      <c r="I181" s="49">
        <f t="shared" si="22"/>
        <v>0.6151953245155336</v>
      </c>
      <c r="J181" s="49">
        <f t="shared" si="22"/>
        <v>0.88832487309645036</v>
      </c>
      <c r="K181" s="49">
        <f t="shared" si="22"/>
        <v>0.56250000000000355</v>
      </c>
      <c r="L181" s="49">
        <f t="shared" si="22"/>
        <v>0.37079292641185241</v>
      </c>
      <c r="M181" s="49">
        <f t="shared" si="22"/>
        <v>1.5925680159256841</v>
      </c>
      <c r="O181" s="76" t="s">
        <v>159</v>
      </c>
      <c r="P181" s="74">
        <v>5.0387709188661804E-2</v>
      </c>
    </row>
    <row r="182" spans="2:16" x14ac:dyDescent="0.25">
      <c r="B182" s="77">
        <v>44378</v>
      </c>
      <c r="C182" s="49">
        <f t="shared" si="19"/>
        <v>1.1942174732872504</v>
      </c>
      <c r="D182" s="49">
        <v>73.539060523809511</v>
      </c>
      <c r="E182" s="49">
        <f t="shared" ref="E182:M182" si="23">(E152-E151)/E151*100</f>
        <v>0.9105180533751891</v>
      </c>
      <c r="F182" s="49">
        <f t="shared" si="23"/>
        <v>-0.34237953778762165</v>
      </c>
      <c r="G182" s="49">
        <f t="shared" si="23"/>
        <v>0.4307692307692238</v>
      </c>
      <c r="H182" s="49">
        <f t="shared" si="23"/>
        <v>0.72486605735896981</v>
      </c>
      <c r="I182" s="49">
        <f t="shared" si="23"/>
        <v>0.39743197798836882</v>
      </c>
      <c r="J182" s="49">
        <f t="shared" si="23"/>
        <v>0.62893081761006298</v>
      </c>
      <c r="K182" s="49">
        <f t="shared" si="23"/>
        <v>1.1187072715972548</v>
      </c>
      <c r="L182" s="49">
        <f t="shared" si="23"/>
        <v>0.79568059107701372</v>
      </c>
      <c r="M182" s="49">
        <f t="shared" si="23"/>
        <v>0.58785107772697953</v>
      </c>
      <c r="O182" s="76" t="s">
        <v>27</v>
      </c>
      <c r="P182" s="74">
        <v>8.8804339277930883E-2</v>
      </c>
    </row>
    <row r="183" spans="2:16" x14ac:dyDescent="0.25">
      <c r="B183" s="77">
        <v>44409</v>
      </c>
      <c r="C183" s="49">
        <f t="shared" si="19"/>
        <v>4.1407867494821664E-2</v>
      </c>
      <c r="D183" s="49">
        <v>69.804724424999989</v>
      </c>
      <c r="E183" s="49">
        <f t="shared" ref="E183:M183" si="24">(E153-E152)/E152*100</f>
        <v>0</v>
      </c>
      <c r="F183" s="49">
        <f t="shared" si="24"/>
        <v>-1.1487580227516396E-14</v>
      </c>
      <c r="G183" s="49">
        <f t="shared" si="24"/>
        <v>0</v>
      </c>
      <c r="H183" s="49">
        <f t="shared" si="24"/>
        <v>0</v>
      </c>
      <c r="I183" s="49">
        <f t="shared" si="24"/>
        <v>0</v>
      </c>
      <c r="J183" s="49">
        <f t="shared" si="24"/>
        <v>0</v>
      </c>
      <c r="K183" s="49">
        <f t="shared" si="24"/>
        <v>0</v>
      </c>
      <c r="L183" s="49">
        <f t="shared" si="24"/>
        <v>0</v>
      </c>
      <c r="M183" s="49">
        <f t="shared" si="24"/>
        <v>0</v>
      </c>
      <c r="O183" s="76" t="s">
        <v>18</v>
      </c>
      <c r="P183" s="74">
        <v>9.5343640714601288E-2</v>
      </c>
    </row>
    <row r="184" spans="2:16" x14ac:dyDescent="0.25">
      <c r="B184" s="77">
        <v>44440</v>
      </c>
      <c r="C184" s="49">
        <f t="shared" si="19"/>
        <v>0.64155629139073322</v>
      </c>
      <c r="D184" s="49">
        <v>73.130738295454549</v>
      </c>
      <c r="E184" s="49">
        <f t="shared" ref="E184:M184" si="25">(E154-E153)/E153*100</f>
        <v>0.34225264467953415</v>
      </c>
      <c r="F184" s="49">
        <f t="shared" si="25"/>
        <v>1.6672561006416526</v>
      </c>
      <c r="G184" s="49">
        <f t="shared" si="25"/>
        <v>1.4093137254902033</v>
      </c>
      <c r="H184" s="49">
        <f t="shared" si="25"/>
        <v>0.75093867334166997</v>
      </c>
      <c r="I184" s="49">
        <f t="shared" si="25"/>
        <v>0.45676004872107184</v>
      </c>
      <c r="J184" s="49">
        <f t="shared" si="25"/>
        <v>0.625</v>
      </c>
      <c r="K184" s="49">
        <f t="shared" si="25"/>
        <v>0.30731407498463431</v>
      </c>
      <c r="L184" s="49">
        <f t="shared" si="25"/>
        <v>0.62024245841555925</v>
      </c>
      <c r="M184" s="49">
        <f t="shared" si="25"/>
        <v>1.1038961038960964</v>
      </c>
      <c r="O184" s="76" t="s">
        <v>160</v>
      </c>
      <c r="P184" s="74">
        <v>-0.19495798921636334</v>
      </c>
    </row>
    <row r="185" spans="2:16" x14ac:dyDescent="0.25">
      <c r="B185" s="77">
        <v>44470</v>
      </c>
      <c r="C185" s="49">
        <f t="shared" si="19"/>
        <v>0.84310096648160038</v>
      </c>
      <c r="D185" s="49">
        <v>82.107393785714294</v>
      </c>
      <c r="E185" s="49">
        <f t="shared" ref="E185:M185" si="26">(E155-E154)/E154*100</f>
        <v>0.49612403100775898</v>
      </c>
      <c r="F185" s="49">
        <f t="shared" si="26"/>
        <v>0.8994682701386314</v>
      </c>
      <c r="G185" s="49">
        <f t="shared" si="26"/>
        <v>0.72507552870089953</v>
      </c>
      <c r="H185" s="49">
        <f t="shared" si="26"/>
        <v>0.46583850931677018</v>
      </c>
      <c r="I185" s="49">
        <f t="shared" si="26"/>
        <v>0.66686874810550034</v>
      </c>
      <c r="J185" s="49">
        <f t="shared" si="26"/>
        <v>0.24844720496894762</v>
      </c>
      <c r="K185" s="49">
        <f t="shared" si="26"/>
        <v>0.30637254901960786</v>
      </c>
      <c r="L185" s="49">
        <f t="shared" si="26"/>
        <v>-2.8019052956000531E-2</v>
      </c>
      <c r="M185" s="49">
        <f t="shared" si="26"/>
        <v>-0.57803468208091024</v>
      </c>
      <c r="O185" s="76" t="s">
        <v>26</v>
      </c>
      <c r="P185" s="74">
        <v>-0.10903691112755232</v>
      </c>
    </row>
    <row r="186" spans="2:16" x14ac:dyDescent="0.25">
      <c r="B186" s="77">
        <v>44501</v>
      </c>
      <c r="C186" s="49">
        <f t="shared" si="19"/>
        <v>0.77487765089721738</v>
      </c>
      <c r="D186" s="49">
        <v>80.637301023809528</v>
      </c>
      <c r="E186" s="49">
        <f t="shared" ref="E186:M186" si="27">(E156-E155)/E155*100</f>
        <v>0.27769207034865079</v>
      </c>
      <c r="F186" s="49">
        <f t="shared" si="27"/>
        <v>-0.67474389282899028</v>
      </c>
      <c r="G186" s="49">
        <f t="shared" si="27"/>
        <v>-0.29994001199760051</v>
      </c>
      <c r="H186" s="49">
        <f t="shared" si="27"/>
        <v>3.0911901081923564E-2</v>
      </c>
      <c r="I186" s="49">
        <f t="shared" si="27"/>
        <v>0.3312255344775567</v>
      </c>
      <c r="J186" s="49">
        <f t="shared" si="27"/>
        <v>0.37174721189590726</v>
      </c>
      <c r="K186" s="49">
        <f t="shared" si="27"/>
        <v>0.30543677458766039</v>
      </c>
      <c r="L186" s="49">
        <f t="shared" si="27"/>
        <v>-8.4080717488792422E-2</v>
      </c>
      <c r="M186" s="49">
        <f t="shared" si="27"/>
        <v>0.58139534883719457</v>
      </c>
      <c r="O186" s="76" t="s">
        <v>11</v>
      </c>
      <c r="P186" s="74">
        <v>-0.12509155571945937</v>
      </c>
    </row>
    <row r="187" spans="2:16" x14ac:dyDescent="0.25">
      <c r="B187" s="77">
        <v>44531</v>
      </c>
      <c r="C187" s="49">
        <f t="shared" si="19"/>
        <v>0.99150141643060186</v>
      </c>
      <c r="D187" s="49">
        <v>73.298823523809531</v>
      </c>
      <c r="E187" s="49">
        <f t="shared" ref="E187:M187" si="28">(E157-E156)/E156*100</f>
        <v>0.27692307692306994</v>
      </c>
      <c r="F187" s="49">
        <f t="shared" si="28"/>
        <v>-0.8330440819159991</v>
      </c>
      <c r="G187" s="49">
        <f t="shared" si="28"/>
        <v>-0.30084235860409148</v>
      </c>
      <c r="H187" s="49">
        <f t="shared" si="28"/>
        <v>0.61804697156983934</v>
      </c>
      <c r="I187" s="49">
        <f t="shared" si="28"/>
        <v>0.36014405762304585</v>
      </c>
      <c r="J187" s="49">
        <f t="shared" si="28"/>
        <v>0.4320987654320918</v>
      </c>
      <c r="K187" s="49">
        <f t="shared" si="28"/>
        <v>6.09013398294901E-2</v>
      </c>
      <c r="L187" s="49">
        <f t="shared" si="28"/>
        <v>-2.8050490883596839E-2</v>
      </c>
      <c r="M187" s="49">
        <f t="shared" si="28"/>
        <v>0.51380860629416281</v>
      </c>
      <c r="O187" s="76" t="s">
        <v>161</v>
      </c>
      <c r="P187" s="74">
        <v>0.19140187786611793</v>
      </c>
    </row>
    <row r="188" spans="2:16" x14ac:dyDescent="0.25">
      <c r="B188" s="77">
        <v>44562</v>
      </c>
      <c r="C188" s="49">
        <f t="shared" si="19"/>
        <v>0.74133440192347133</v>
      </c>
      <c r="D188" s="49">
        <v>84.666318799999985</v>
      </c>
      <c r="E188" s="49">
        <f t="shared" ref="E188:M188" si="29">(E158-E157)/E157*100</f>
        <v>0.49094814360233902</v>
      </c>
      <c r="F188" s="49">
        <f t="shared" si="29"/>
        <v>-0.17000850042501442</v>
      </c>
      <c r="G188" s="49">
        <f t="shared" si="29"/>
        <v>0.24140012070006378</v>
      </c>
      <c r="H188" s="49">
        <f t="shared" si="29"/>
        <v>0.52211302211301858</v>
      </c>
      <c r="I188" s="49">
        <f t="shared" si="29"/>
        <v>0.65789473684211897</v>
      </c>
      <c r="J188" s="49">
        <f t="shared" si="29"/>
        <v>0.49170251997542186</v>
      </c>
      <c r="K188" s="49">
        <f t="shared" si="29"/>
        <v>0.2434570906877524</v>
      </c>
      <c r="L188" s="49">
        <f t="shared" si="29"/>
        <v>0.58922558922559565</v>
      </c>
      <c r="M188" s="49">
        <f t="shared" si="29"/>
        <v>0.25559105431310269</v>
      </c>
      <c r="O188" s="76" t="s">
        <v>22</v>
      </c>
      <c r="P188" s="74">
        <v>-0.12813365394732318</v>
      </c>
    </row>
    <row r="189" spans="2:16" x14ac:dyDescent="0.25">
      <c r="B189" s="77">
        <v>44593</v>
      </c>
      <c r="C189" s="49">
        <f t="shared" si="19"/>
        <v>0.99443118536195019</v>
      </c>
      <c r="D189" s="49">
        <v>94.067715194444446</v>
      </c>
      <c r="E189" s="49">
        <f t="shared" ref="E189:M189" si="30">(E159-E158)/E158*100</f>
        <v>0.54961832061069049</v>
      </c>
      <c r="F189" s="49">
        <f t="shared" si="30"/>
        <v>1.1219634360130273</v>
      </c>
      <c r="G189" s="49">
        <f t="shared" si="30"/>
        <v>0.96327513546056243</v>
      </c>
      <c r="H189" s="49">
        <f t="shared" si="30"/>
        <v>0.24442407577146696</v>
      </c>
      <c r="I189" s="49">
        <f t="shared" si="30"/>
        <v>1.0695187165775299</v>
      </c>
      <c r="J189" s="49">
        <f t="shared" si="30"/>
        <v>0.67278287461773356</v>
      </c>
      <c r="K189" s="49">
        <f t="shared" si="30"/>
        <v>0.36429872495447652</v>
      </c>
      <c r="L189" s="49">
        <f t="shared" si="30"/>
        <v>0.66945606694560034</v>
      </c>
      <c r="M189" s="49">
        <f t="shared" si="30"/>
        <v>0.63734862970044615</v>
      </c>
    </row>
    <row r="190" spans="2:16" x14ac:dyDescent="0.25">
      <c r="B190" s="77">
        <v>44621</v>
      </c>
      <c r="C190" s="49">
        <f t="shared" si="19"/>
        <v>1.063410791650274</v>
      </c>
      <c r="D190" s="49">
        <v>112.87479254347826</v>
      </c>
      <c r="E190" s="49">
        <f t="shared" ref="E190:M190" si="31">(E160-E159)/E159*100</f>
        <v>0.60734892195566348</v>
      </c>
      <c r="F190" s="49">
        <f t="shared" si="31"/>
        <v>1.4463321610778168</v>
      </c>
      <c r="G190" s="49">
        <f t="shared" si="31"/>
        <v>1.4311270125223647</v>
      </c>
      <c r="H190" s="49">
        <f t="shared" si="31"/>
        <v>0.88387686680889266</v>
      </c>
      <c r="I190" s="49">
        <f t="shared" si="31"/>
        <v>0.76425631981188202</v>
      </c>
      <c r="J190" s="49">
        <f t="shared" si="31"/>
        <v>1.3365735115431452</v>
      </c>
      <c r="K190" s="49">
        <f t="shared" si="31"/>
        <v>0.54446460980034916</v>
      </c>
      <c r="L190" s="49">
        <f t="shared" si="31"/>
        <v>1.4408423385979623</v>
      </c>
      <c r="M190" s="49">
        <f t="shared" si="31"/>
        <v>2.9765674477517345</v>
      </c>
    </row>
    <row r="191" spans="2:16" x14ac:dyDescent="0.25">
      <c r="B191" s="77">
        <v>44652</v>
      </c>
      <c r="C191" s="49">
        <f t="shared" si="19"/>
        <v>1.05222135619641</v>
      </c>
      <c r="D191" s="49">
        <v>102.96599786842103</v>
      </c>
      <c r="E191" s="49">
        <f t="shared" ref="E191:M191" si="32">(E161-E160)/E160*100</f>
        <v>0.51313009357077832</v>
      </c>
      <c r="F191" s="49">
        <f t="shared" si="32"/>
        <v>1.1571700600556523</v>
      </c>
      <c r="G191" s="49">
        <f t="shared" si="32"/>
        <v>0.94062316284538183</v>
      </c>
      <c r="H191" s="49">
        <f t="shared" si="32"/>
        <v>0.51359516616313861</v>
      </c>
      <c r="I191" s="49">
        <f t="shared" si="32"/>
        <v>0.116686114352402</v>
      </c>
      <c r="J191" s="49">
        <f t="shared" si="32"/>
        <v>0.41966426858512501</v>
      </c>
      <c r="K191" s="49">
        <f t="shared" si="32"/>
        <v>0.5415162454873681</v>
      </c>
      <c r="L191" s="49">
        <f t="shared" si="32"/>
        <v>0.71018847309477351</v>
      </c>
      <c r="M191" s="49">
        <f t="shared" si="32"/>
        <v>0.24600246002460377</v>
      </c>
    </row>
    <row r="192" spans="2:16" x14ac:dyDescent="0.25">
      <c r="B192" s="77">
        <v>44682</v>
      </c>
      <c r="C192" s="49">
        <f t="shared" si="19"/>
        <v>0.8484381025838752</v>
      </c>
      <c r="D192" s="49">
        <v>109.50503773684208</v>
      </c>
      <c r="E192" s="49">
        <f t="shared" ref="E192:M192" si="33">(E162-E161)/E161*100</f>
        <v>0.5405405405405439</v>
      </c>
      <c r="F192" s="49">
        <f t="shared" si="33"/>
        <v>1.0715320011584042</v>
      </c>
      <c r="G192" s="49">
        <f t="shared" si="33"/>
        <v>0.52417006406523348</v>
      </c>
      <c r="H192" s="49">
        <f t="shared" si="33"/>
        <v>0.15028554253082563</v>
      </c>
      <c r="I192" s="49">
        <f t="shared" si="33"/>
        <v>0.46620046620045624</v>
      </c>
      <c r="J192" s="49">
        <f t="shared" si="33"/>
        <v>0</v>
      </c>
      <c r="K192" s="49">
        <f t="shared" si="33"/>
        <v>0.47875523638540479</v>
      </c>
      <c r="L192" s="49">
        <f t="shared" si="33"/>
        <v>0.43395714673176644</v>
      </c>
      <c r="M192" s="49">
        <f t="shared" si="33"/>
        <v>-1.1656441717791446</v>
      </c>
    </row>
    <row r="193" spans="2:13" x14ac:dyDescent="0.25">
      <c r="B193" s="77">
        <v>44713</v>
      </c>
      <c r="C193" s="49">
        <f t="shared" si="19"/>
        <v>0.74569789674953946</v>
      </c>
      <c r="D193" s="49">
        <v>116.01138504999999</v>
      </c>
      <c r="E193" s="49">
        <f t="shared" ref="E193:M193" si="34">(E163-E162)/E162*100</f>
        <v>0.86618876941458611</v>
      </c>
      <c r="F193" s="49">
        <f t="shared" si="34"/>
        <v>0.18624641833811323</v>
      </c>
      <c r="G193" s="49">
        <f t="shared" si="34"/>
        <v>0.4634994206257308</v>
      </c>
      <c r="H193" s="49">
        <f t="shared" si="34"/>
        <v>0.60024009603841533</v>
      </c>
      <c r="I193" s="49">
        <f t="shared" si="34"/>
        <v>0.29002320185613201</v>
      </c>
      <c r="J193" s="49">
        <f t="shared" si="34"/>
        <v>0.53731343283582433</v>
      </c>
      <c r="K193" s="49">
        <f t="shared" si="34"/>
        <v>0.29779630732578916</v>
      </c>
      <c r="L193" s="49">
        <f t="shared" si="34"/>
        <v>1.0532001080205178</v>
      </c>
      <c r="M193" s="49">
        <f t="shared" si="34"/>
        <v>0.31036623215394166</v>
      </c>
    </row>
    <row r="194" spans="2:13" x14ac:dyDescent="0.25">
      <c r="B194" s="77">
        <v>44743</v>
      </c>
      <c r="C194" s="49">
        <f t="shared" si="19"/>
        <v>0.72119946858985651</v>
      </c>
      <c r="D194" s="49">
        <v>105.49124737500001</v>
      </c>
      <c r="E194" s="49">
        <f t="shared" ref="E194:M194" si="35">(E164-E163)/E163*100</f>
        <v>0.4441812259401835</v>
      </c>
      <c r="F194" s="49">
        <f t="shared" si="35"/>
        <v>0.1191667858334525</v>
      </c>
      <c r="G194" s="49">
        <f t="shared" si="35"/>
        <v>0.5190311418685154</v>
      </c>
      <c r="H194" s="49">
        <f t="shared" si="35"/>
        <v>0.68615751789974766</v>
      </c>
      <c r="I194" s="49">
        <f t="shared" si="35"/>
        <v>0.63620589936380734</v>
      </c>
      <c r="J194" s="49">
        <f t="shared" si="35"/>
        <v>0.41567695961994572</v>
      </c>
      <c r="K194" s="49">
        <f t="shared" si="35"/>
        <v>0.23752969121140477</v>
      </c>
      <c r="L194" s="49">
        <f t="shared" si="35"/>
        <v>-0.10689470871191267</v>
      </c>
      <c r="M194" s="49">
        <f t="shared" si="35"/>
        <v>0.18564356435644269</v>
      </c>
    </row>
    <row r="195" spans="2:13" x14ac:dyDescent="0.25">
      <c r="B195" s="77">
        <v>44774</v>
      </c>
      <c r="C195" s="49">
        <f t="shared" si="19"/>
        <v>0.82909364989635892</v>
      </c>
      <c r="D195" s="49">
        <v>97.404465428571427</v>
      </c>
      <c r="E195" s="49">
        <f t="shared" ref="E195:M195" si="36">(E165-E164)/E164*100</f>
        <v>0.44221698113205865</v>
      </c>
      <c r="F195" s="49">
        <f t="shared" si="36"/>
        <v>0.52847076747285804</v>
      </c>
      <c r="G195" s="49">
        <f t="shared" si="36"/>
        <v>0.57372346528973028</v>
      </c>
      <c r="H195" s="49">
        <f t="shared" si="36"/>
        <v>0.44444444444444442</v>
      </c>
      <c r="I195" s="49">
        <f t="shared" si="36"/>
        <v>0.20114942528736937</v>
      </c>
      <c r="J195" s="49">
        <f t="shared" si="36"/>
        <v>0.35481963335304223</v>
      </c>
      <c r="K195" s="49">
        <f t="shared" si="36"/>
        <v>0.35545023696682126</v>
      </c>
      <c r="L195" s="49">
        <f t="shared" si="36"/>
        <v>0.42803638309255371</v>
      </c>
      <c r="M195" s="49">
        <f t="shared" si="36"/>
        <v>0.2470660901791264</v>
      </c>
    </row>
    <row r="196" spans="2:13" x14ac:dyDescent="0.25">
      <c r="B196" s="77">
        <v>44805</v>
      </c>
      <c r="C196" s="49">
        <f t="shared" si="19"/>
        <v>0.57933096617455104</v>
      </c>
      <c r="D196" s="49">
        <v>90.706344809523813</v>
      </c>
      <c r="E196" s="49">
        <f t="shared" ref="E196:M196" si="37">(E166-E165)/E165*100</f>
        <v>0.26416201937189143</v>
      </c>
      <c r="F196" s="49">
        <f t="shared" si="37"/>
        <v>0.75301918067724793</v>
      </c>
      <c r="G196" s="49">
        <f t="shared" si="37"/>
        <v>0.79863091842554312</v>
      </c>
      <c r="H196" s="49">
        <f t="shared" si="37"/>
        <v>0.76696165191741084</v>
      </c>
      <c r="I196" s="49">
        <f t="shared" si="37"/>
        <v>0.60223687983937735</v>
      </c>
      <c r="J196" s="49">
        <f t="shared" si="37"/>
        <v>0.47142015321155656</v>
      </c>
      <c r="K196" s="49">
        <f t="shared" si="37"/>
        <v>0.29515938606847697</v>
      </c>
      <c r="L196" s="49">
        <f t="shared" si="37"/>
        <v>0.37293553542888497</v>
      </c>
      <c r="M196" s="49">
        <f t="shared" si="37"/>
        <v>0.36968576709796319</v>
      </c>
    </row>
    <row r="197" spans="2:13" x14ac:dyDescent="0.25">
      <c r="B197" s="77">
        <v>44835</v>
      </c>
      <c r="C197" s="49">
        <f t="shared" si="19"/>
        <v>0.59457450761797315</v>
      </c>
      <c r="D197" s="49">
        <v>91.698948700000003</v>
      </c>
      <c r="E197" s="49">
        <f t="shared" ref="E197:M197" si="38">(E167-E166)/E166*100</f>
        <v>0.17564402810303451</v>
      </c>
      <c r="F197" s="49">
        <f t="shared" si="38"/>
        <v>-4.700573469965473E-2</v>
      </c>
      <c r="G197" s="49">
        <f t="shared" si="38"/>
        <v>-0.11318619128465683</v>
      </c>
      <c r="H197" s="49">
        <f t="shared" si="38"/>
        <v>0.46838407494145856</v>
      </c>
      <c r="I197" s="49">
        <f t="shared" si="38"/>
        <v>0.74116305587229847</v>
      </c>
      <c r="J197" s="49">
        <f t="shared" si="38"/>
        <v>0.3519061583577679</v>
      </c>
      <c r="K197" s="49">
        <f t="shared" si="38"/>
        <v>0.29429075927015891</v>
      </c>
      <c r="L197" s="49">
        <f t="shared" si="38"/>
        <v>0.37154989384289649</v>
      </c>
      <c r="M197" s="49">
        <f t="shared" si="38"/>
        <v>6.1387354205030269E-2</v>
      </c>
    </row>
    <row r="198" spans="2:13" x14ac:dyDescent="0.25">
      <c r="B198" s="77">
        <v>44866</v>
      </c>
      <c r="C198" s="49">
        <f t="shared" si="19"/>
        <v>0.48023642408570799</v>
      </c>
      <c r="D198" s="49">
        <v>87.552266068181822</v>
      </c>
      <c r="E198" s="49">
        <f t="shared" ref="E198:M198" si="39">(E168-E167)/E167*100</f>
        <v>0.23378141437756031</v>
      </c>
      <c r="F198" s="49">
        <f t="shared" si="39"/>
        <v>-0.65838976674188998</v>
      </c>
      <c r="G198" s="49">
        <f t="shared" si="39"/>
        <v>-0.4532577903682784</v>
      </c>
      <c r="H198" s="49">
        <f t="shared" si="39"/>
        <v>-0.11655011655014302</v>
      </c>
      <c r="I198" s="49">
        <f t="shared" si="39"/>
        <v>0.99037917374080364</v>
      </c>
      <c r="J198" s="49">
        <f t="shared" si="39"/>
        <v>0.52600818234950653</v>
      </c>
      <c r="K198" s="49">
        <f t="shared" si="39"/>
        <v>0.35211267605633467</v>
      </c>
      <c r="L198" s="49">
        <f t="shared" si="39"/>
        <v>0.29085140137492482</v>
      </c>
      <c r="M198" s="49">
        <f t="shared" si="39"/>
        <v>0.24539877300613847</v>
      </c>
    </row>
    <row r="199" spans="2:13" x14ac:dyDescent="0.25">
      <c r="B199" s="77">
        <v>44896</v>
      </c>
      <c r="C199" s="49">
        <f t="shared" si="19"/>
        <v>0.42279411764705049</v>
      </c>
      <c r="D199" s="49">
        <v>78.100942275000008</v>
      </c>
      <c r="E199" s="49">
        <f t="shared" ref="E199:M199" si="40">(E169-E168)/E168*100</f>
        <v>0.23323615160350189</v>
      </c>
      <c r="F199" s="49">
        <f t="shared" si="40"/>
        <v>0.42132171937133545</v>
      </c>
      <c r="G199" s="49">
        <f t="shared" si="40"/>
        <v>0.45532157085942598</v>
      </c>
      <c r="H199" s="49">
        <f t="shared" si="40"/>
        <v>0.64177362893816969</v>
      </c>
      <c r="I199" s="49">
        <f t="shared" si="40"/>
        <v>1.1207621182404035</v>
      </c>
      <c r="J199" s="49">
        <f t="shared" si="40"/>
        <v>0.46511627906977404</v>
      </c>
      <c r="K199" s="49">
        <f t="shared" si="40"/>
        <v>0.23391812865497411</v>
      </c>
      <c r="L199" s="49">
        <f t="shared" si="40"/>
        <v>0.23727919852359011</v>
      </c>
      <c r="M199" s="49">
        <f t="shared" si="40"/>
        <v>0.12239902080782657</v>
      </c>
    </row>
    <row r="200" spans="2:13" x14ac:dyDescent="0.25">
      <c r="B200" s="77">
        <v>44927</v>
      </c>
      <c r="C200" s="49">
        <f t="shared" si="19"/>
        <v>0.67728354384038914</v>
      </c>
      <c r="D200" s="49">
        <v>80.922269684210534</v>
      </c>
      <c r="E200" s="49">
        <f t="shared" ref="E200:M200" si="41">(E170-E169)/E169*100</f>
        <v>0.43630017452006981</v>
      </c>
      <c r="F200" s="49">
        <f t="shared" si="41"/>
        <v>-0.68354311035685655</v>
      </c>
      <c r="G200" s="49">
        <f t="shared" si="41"/>
        <v>0.39660056657223147</v>
      </c>
      <c r="H200" s="49">
        <f t="shared" si="41"/>
        <v>0.78260869565217073</v>
      </c>
      <c r="I200" s="49">
        <f t="shared" si="41"/>
        <v>1.2468827930174564</v>
      </c>
      <c r="J200" s="49">
        <f t="shared" si="41"/>
        <v>0.75231481481480489</v>
      </c>
      <c r="K200" s="49">
        <f t="shared" si="41"/>
        <v>0.52508751458576763</v>
      </c>
      <c r="L200" s="49">
        <f t="shared" si="41"/>
        <v>0.36822724881642138</v>
      </c>
      <c r="M200" s="49">
        <f t="shared" si="41"/>
        <v>0.36674816625916523</v>
      </c>
    </row>
    <row r="201" spans="2:13" x14ac:dyDescent="0.25">
      <c r="B201" s="77">
        <v>44958</v>
      </c>
      <c r="C201" s="49">
        <f t="shared" si="19"/>
        <v>-1.8181818181822317E-2</v>
      </c>
      <c r="D201" s="49">
        <v>82.278706675000009</v>
      </c>
      <c r="E201" s="49">
        <f t="shared" ref="E201:M201" si="42">(E171-E170)/E170*100</f>
        <v>0</v>
      </c>
      <c r="F201" s="49">
        <f t="shared" si="42"/>
        <v>4.7465350294026154E-3</v>
      </c>
      <c r="G201" s="49">
        <f t="shared" si="42"/>
        <v>0</v>
      </c>
      <c r="H201" s="49">
        <f t="shared" si="42"/>
        <v>0</v>
      </c>
      <c r="I201" s="49">
        <f t="shared" si="42"/>
        <v>0</v>
      </c>
      <c r="J201" s="49">
        <f t="shared" si="42"/>
        <v>0</v>
      </c>
      <c r="K201" s="49">
        <f t="shared" si="42"/>
        <v>0</v>
      </c>
      <c r="L201" s="49">
        <f t="shared" si="42"/>
        <v>-5.241090146751716E-2</v>
      </c>
      <c r="M201" s="49">
        <f t="shared" si="42"/>
        <v>0</v>
      </c>
    </row>
    <row r="202" spans="2:13" x14ac:dyDescent="0.25">
      <c r="B202" s="77">
        <v>44986</v>
      </c>
      <c r="C202" s="49">
        <f t="shared" si="19"/>
        <v>0.34551736679395839</v>
      </c>
      <c r="D202" s="49">
        <v>78.539480282608693</v>
      </c>
      <c r="E202" s="49">
        <f t="shared" ref="E202:M202" si="43">(E172-E171)/E171*100</f>
        <v>0.52128583840139331</v>
      </c>
      <c r="F202" s="49">
        <f t="shared" si="43"/>
        <v>0.46513835492907296</v>
      </c>
      <c r="G202" s="49">
        <f t="shared" si="43"/>
        <v>0.50790067720090615</v>
      </c>
      <c r="H202" s="49">
        <f t="shared" si="43"/>
        <v>0.60396893874028357</v>
      </c>
      <c r="I202" s="49">
        <f t="shared" si="43"/>
        <v>0.98522167487685353</v>
      </c>
      <c r="J202" s="49">
        <f t="shared" si="43"/>
        <v>0.51694428489374256</v>
      </c>
      <c r="K202" s="49">
        <f t="shared" si="43"/>
        <v>0.34822983168891136</v>
      </c>
      <c r="L202" s="49">
        <f t="shared" si="43"/>
        <v>0.23597273203984723</v>
      </c>
      <c r="M202" s="49">
        <f t="shared" si="43"/>
        <v>0.18270401948843568</v>
      </c>
    </row>
    <row r="203" spans="2:13" x14ac:dyDescent="0.25">
      <c r="B203" s="77">
        <v>45017</v>
      </c>
      <c r="C203" s="49">
        <f t="shared" si="19"/>
        <v>0.25371511417181791</v>
      </c>
      <c r="D203" s="49">
        <v>83.755358416666667</v>
      </c>
      <c r="E203" s="49">
        <f t="shared" ref="E203:M203" si="44">(E173-E172)/E172*100</f>
        <v>0.34572169403628111</v>
      </c>
      <c r="F203" s="49">
        <f t="shared" si="44"/>
        <v>0.79368828837339844</v>
      </c>
      <c r="G203" s="49">
        <f t="shared" si="44"/>
        <v>0.56148231330713083</v>
      </c>
      <c r="H203" s="49">
        <f t="shared" si="44"/>
        <v>0.28587764436821045</v>
      </c>
      <c r="I203" s="49">
        <f t="shared" si="44"/>
        <v>0.51490514905148432</v>
      </c>
      <c r="J203" s="49">
        <f t="shared" si="44"/>
        <v>0.39999999999999353</v>
      </c>
      <c r="K203" s="49">
        <f t="shared" si="44"/>
        <v>0.2891844997108155</v>
      </c>
      <c r="L203" s="49">
        <f t="shared" si="44"/>
        <v>0.39236201935654119</v>
      </c>
      <c r="M203" s="49">
        <f t="shared" si="44"/>
        <v>0.18237082066869992</v>
      </c>
    </row>
    <row r="204" spans="2:13" ht="15.75" x14ac:dyDescent="0.25">
      <c r="B204" s="80" t="s">
        <v>232</v>
      </c>
      <c r="C204" s="74">
        <f>CORREL($D$179:$D$203,C179:C203)</f>
        <v>9.8931594347565266E-2</v>
      </c>
      <c r="D204" s="74"/>
      <c r="E204" s="74">
        <f t="shared" ref="E204:M204" si="45">CORREL($D$179:$D$203,E179:E203)</f>
        <v>0.20800351392838037</v>
      </c>
      <c r="F204" s="74">
        <f t="shared" si="45"/>
        <v>5.0387709188661804E-2</v>
      </c>
      <c r="G204" s="74">
        <f t="shared" si="45"/>
        <v>8.8804339277930883E-2</v>
      </c>
      <c r="H204" s="74">
        <f t="shared" si="45"/>
        <v>9.5343640714601288E-2</v>
      </c>
      <c r="I204" s="74">
        <f t="shared" si="45"/>
        <v>-0.19495798921636334</v>
      </c>
      <c r="J204" s="74">
        <f t="shared" si="45"/>
        <v>-0.10903691112755232</v>
      </c>
      <c r="K204" s="74">
        <f t="shared" si="45"/>
        <v>-0.12509155571945937</v>
      </c>
      <c r="L204" s="74">
        <f t="shared" si="45"/>
        <v>0.19140187786611793</v>
      </c>
      <c r="M204" s="74">
        <f t="shared" si="45"/>
        <v>-0.12813365394732318</v>
      </c>
    </row>
  </sheetData>
  <sortState ref="F59:F71">
    <sortCondition descending="1" ref="F59"/>
  </sortState>
  <mergeCells count="15">
    <mergeCell ref="B177:M177"/>
    <mergeCell ref="B114:E114"/>
    <mergeCell ref="B74:K75"/>
    <mergeCell ref="B95:K96"/>
    <mergeCell ref="B130:K131"/>
    <mergeCell ref="B2:M2"/>
    <mergeCell ref="B3:M3"/>
    <mergeCell ref="B35:L35"/>
    <mergeCell ref="B86:H86"/>
    <mergeCell ref="B54:K54"/>
    <mergeCell ref="B55:K55"/>
    <mergeCell ref="B36:L36"/>
    <mergeCell ref="B37:J37"/>
    <mergeCell ref="B39:J39"/>
    <mergeCell ref="L39:S39"/>
  </mergeCells>
  <pageMargins left="0.7" right="0.7" top="0.75" bottom="0.75" header="0.3" footer="0.3"/>
  <pageSetup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A2024-C244-4612-BF92-71A0F03C9CF4}">
  <dimension ref="A1:W52"/>
  <sheetViews>
    <sheetView showGridLines="0" tabSelected="1" zoomScale="50" zoomScaleNormal="50" workbookViewId="0">
      <selection activeCell="Y6" sqref="Y6"/>
    </sheetView>
  </sheetViews>
  <sheetFormatPr defaultRowHeight="15" x14ac:dyDescent="0.25"/>
  <sheetData>
    <row r="1" spans="1:23" x14ac:dyDescent="0.25">
      <c r="A1" s="51"/>
      <c r="B1" s="51"/>
      <c r="C1" s="51"/>
      <c r="D1" s="51"/>
      <c r="E1" s="51"/>
      <c r="F1" s="51"/>
      <c r="G1" s="51"/>
      <c r="H1" s="51"/>
      <c r="I1" s="51"/>
      <c r="J1" s="51"/>
      <c r="K1" s="51"/>
      <c r="L1" s="51"/>
      <c r="M1" s="51"/>
      <c r="N1" s="51"/>
      <c r="O1" s="51"/>
      <c r="P1" s="51"/>
      <c r="Q1" s="51"/>
      <c r="R1" s="51"/>
      <c r="S1" s="51"/>
      <c r="T1" s="51"/>
      <c r="U1" s="51"/>
      <c r="V1" s="51"/>
      <c r="W1" s="51"/>
    </row>
    <row r="2" spans="1:23" x14ac:dyDescent="0.25">
      <c r="A2" s="51"/>
      <c r="B2" s="120" t="s">
        <v>236</v>
      </c>
      <c r="C2" s="120"/>
      <c r="D2" s="120"/>
      <c r="E2" s="120"/>
      <c r="F2" s="120"/>
      <c r="G2" s="120"/>
      <c r="H2" s="120"/>
      <c r="I2" s="120"/>
      <c r="J2" s="120"/>
      <c r="K2" s="120"/>
      <c r="L2" s="120"/>
      <c r="M2" s="120"/>
      <c r="N2" s="120"/>
      <c r="O2" s="120"/>
      <c r="P2" s="120"/>
      <c r="Q2" s="120"/>
      <c r="R2" s="120"/>
      <c r="S2" s="120"/>
      <c r="T2" s="51"/>
      <c r="U2" s="51"/>
      <c r="V2" s="51"/>
      <c r="W2" s="51"/>
    </row>
    <row r="3" spans="1:23" x14ac:dyDescent="0.25">
      <c r="A3" s="51"/>
      <c r="B3" s="120"/>
      <c r="C3" s="120"/>
      <c r="D3" s="120"/>
      <c r="E3" s="120"/>
      <c r="F3" s="120"/>
      <c r="G3" s="120"/>
      <c r="H3" s="120"/>
      <c r="I3" s="120"/>
      <c r="J3" s="120"/>
      <c r="K3" s="120"/>
      <c r="L3" s="120"/>
      <c r="M3" s="120"/>
      <c r="N3" s="120"/>
      <c r="O3" s="120"/>
      <c r="P3" s="120"/>
      <c r="Q3" s="120"/>
      <c r="R3" s="120"/>
      <c r="S3" s="120"/>
      <c r="T3" s="51"/>
      <c r="U3" s="51"/>
      <c r="V3" s="51"/>
      <c r="W3" s="51"/>
    </row>
    <row r="4" spans="1:23" x14ac:dyDescent="0.25">
      <c r="A4" s="51"/>
      <c r="B4" s="51"/>
      <c r="C4" s="51"/>
      <c r="D4" s="51"/>
      <c r="E4" s="51"/>
      <c r="F4" s="51"/>
      <c r="G4" s="51"/>
      <c r="H4" s="51"/>
      <c r="I4" s="51"/>
      <c r="J4" s="51"/>
      <c r="K4" s="51"/>
      <c r="L4" s="51"/>
      <c r="M4" s="51"/>
      <c r="N4" s="51"/>
      <c r="O4" s="51"/>
      <c r="P4" s="51"/>
      <c r="Q4" s="51"/>
      <c r="R4" s="51"/>
      <c r="S4" s="51"/>
      <c r="T4" s="51"/>
      <c r="U4" s="51"/>
      <c r="V4" s="51"/>
      <c r="W4" s="51"/>
    </row>
    <row r="5" spans="1:23" x14ac:dyDescent="0.25">
      <c r="A5" s="51"/>
      <c r="B5" s="51"/>
      <c r="C5" s="51"/>
      <c r="D5" s="51"/>
      <c r="E5" s="51"/>
      <c r="F5" s="51"/>
      <c r="G5" s="51"/>
      <c r="H5" s="51"/>
      <c r="I5" s="51"/>
      <c r="J5" s="51"/>
      <c r="K5" s="51"/>
      <c r="L5" s="51"/>
      <c r="M5" s="51"/>
      <c r="N5" s="51"/>
      <c r="O5" s="51"/>
      <c r="P5" s="51"/>
      <c r="Q5" s="51"/>
      <c r="R5" s="51"/>
      <c r="S5" s="51"/>
      <c r="T5" s="51"/>
      <c r="U5" s="51"/>
      <c r="V5" s="51"/>
      <c r="W5" s="51"/>
    </row>
    <row r="6" spans="1:23" x14ac:dyDescent="0.25">
      <c r="A6" s="51"/>
      <c r="B6" s="51"/>
      <c r="C6" s="51"/>
      <c r="D6" s="51"/>
      <c r="E6" s="51"/>
      <c r="F6" s="51"/>
      <c r="G6" s="51"/>
      <c r="H6" s="51"/>
      <c r="I6" s="51"/>
      <c r="J6" s="51"/>
      <c r="K6" s="51"/>
      <c r="L6" s="51"/>
      <c r="M6" s="51"/>
      <c r="N6" s="51"/>
      <c r="O6" s="51"/>
      <c r="P6" s="51"/>
      <c r="Q6" s="51"/>
      <c r="R6" s="51"/>
      <c r="S6" s="51"/>
      <c r="T6" s="51"/>
      <c r="U6" s="51"/>
      <c r="V6" s="51"/>
      <c r="W6" s="51"/>
    </row>
    <row r="7" spans="1:23" x14ac:dyDescent="0.25">
      <c r="A7" s="51"/>
      <c r="B7" s="51"/>
      <c r="C7" s="51"/>
      <c r="D7" s="51"/>
      <c r="E7" s="51"/>
      <c r="F7" s="51"/>
      <c r="G7" s="51"/>
      <c r="H7" s="51"/>
      <c r="I7" s="51"/>
      <c r="J7" s="51"/>
      <c r="K7" s="51"/>
      <c r="L7" s="51"/>
      <c r="M7" s="51"/>
      <c r="N7" s="51"/>
      <c r="O7" s="51"/>
      <c r="P7" s="51"/>
      <c r="Q7" s="51"/>
      <c r="R7" s="51"/>
      <c r="S7" s="51"/>
      <c r="T7" s="51"/>
      <c r="U7" s="51"/>
      <c r="V7" s="51"/>
      <c r="W7" s="51"/>
    </row>
    <row r="8" spans="1:23" x14ac:dyDescent="0.25">
      <c r="A8" s="51"/>
      <c r="B8" s="51"/>
      <c r="C8" s="51"/>
      <c r="D8" s="51"/>
      <c r="E8" s="51"/>
      <c r="F8" s="51"/>
      <c r="G8" s="51"/>
      <c r="H8" s="51"/>
      <c r="I8" s="51"/>
      <c r="J8" s="51"/>
      <c r="K8" s="51"/>
      <c r="L8" s="51"/>
      <c r="M8" s="51"/>
      <c r="N8" s="51"/>
      <c r="O8" s="51"/>
      <c r="P8" s="51"/>
      <c r="Q8" s="51"/>
      <c r="R8" s="51"/>
      <c r="S8" s="51"/>
      <c r="T8" s="51"/>
      <c r="U8" s="51"/>
      <c r="V8" s="51"/>
      <c r="W8" s="51"/>
    </row>
    <row r="9" spans="1:23" x14ac:dyDescent="0.25">
      <c r="A9" s="51"/>
      <c r="B9" s="51"/>
      <c r="C9" s="51"/>
      <c r="D9" s="51"/>
      <c r="E9" s="51"/>
      <c r="F9" s="51"/>
      <c r="G9" s="51"/>
      <c r="H9" s="51"/>
      <c r="I9" s="51"/>
      <c r="J9" s="51"/>
      <c r="K9" s="51"/>
      <c r="L9" s="51"/>
      <c r="M9" s="51"/>
      <c r="N9" s="51"/>
      <c r="O9" s="51"/>
      <c r="P9" s="51"/>
      <c r="Q9" s="51"/>
      <c r="R9" s="51"/>
      <c r="S9" s="51"/>
      <c r="T9" s="51"/>
      <c r="U9" s="51"/>
      <c r="V9" s="51"/>
      <c r="W9" s="51"/>
    </row>
    <row r="10" spans="1:23" x14ac:dyDescent="0.25">
      <c r="A10" s="51"/>
      <c r="B10" s="51"/>
      <c r="C10" s="51"/>
      <c r="D10" s="51"/>
      <c r="E10" s="51"/>
      <c r="F10" s="51"/>
      <c r="G10" s="51"/>
      <c r="H10" s="51"/>
      <c r="I10" s="51"/>
      <c r="J10" s="51"/>
      <c r="K10" s="51"/>
      <c r="L10" s="51"/>
      <c r="M10" s="51"/>
      <c r="N10" s="51"/>
      <c r="O10" s="51"/>
      <c r="P10" s="51"/>
      <c r="Q10" s="51"/>
      <c r="R10" s="51"/>
      <c r="S10" s="51"/>
      <c r="T10" s="51"/>
      <c r="U10" s="51"/>
      <c r="V10" s="51"/>
      <c r="W10" s="51"/>
    </row>
    <row r="11" spans="1:23" x14ac:dyDescent="0.25">
      <c r="A11" s="51"/>
      <c r="B11" s="51"/>
      <c r="C11" s="51"/>
      <c r="D11" s="51"/>
      <c r="E11" s="51"/>
      <c r="F11" s="51"/>
      <c r="G11" s="51"/>
      <c r="H11" s="51"/>
      <c r="I11" s="51"/>
      <c r="J11" s="51"/>
      <c r="K11" s="51"/>
      <c r="L11" s="51"/>
      <c r="M11" s="51"/>
      <c r="N11" s="51"/>
      <c r="O11" s="51"/>
      <c r="P11" s="51"/>
      <c r="Q11" s="51"/>
      <c r="R11" s="51"/>
      <c r="S11" s="51"/>
      <c r="T11" s="51"/>
      <c r="U11" s="51"/>
      <c r="V11" s="51"/>
      <c r="W11" s="51"/>
    </row>
    <row r="12" spans="1:23" x14ac:dyDescent="0.25">
      <c r="A12" s="51"/>
      <c r="B12" s="51"/>
      <c r="C12" s="51"/>
      <c r="D12" s="51"/>
      <c r="E12" s="51"/>
      <c r="F12" s="51"/>
      <c r="G12" s="51"/>
      <c r="H12" s="51"/>
      <c r="I12" s="51"/>
      <c r="J12" s="51"/>
      <c r="K12" s="51"/>
      <c r="L12" s="51"/>
      <c r="M12" s="51"/>
      <c r="N12" s="51"/>
      <c r="O12" s="51"/>
      <c r="P12" s="51"/>
      <c r="Q12" s="51"/>
      <c r="R12" s="51"/>
      <c r="S12" s="51"/>
      <c r="T12" s="51"/>
      <c r="U12" s="51"/>
      <c r="V12" s="51"/>
      <c r="W12" s="51"/>
    </row>
    <row r="13" spans="1:23" x14ac:dyDescent="0.25">
      <c r="A13" s="51"/>
      <c r="B13" s="51"/>
      <c r="C13" s="51"/>
      <c r="D13" s="51"/>
      <c r="E13" s="51"/>
      <c r="F13" s="51"/>
      <c r="G13" s="51"/>
      <c r="H13" s="51"/>
      <c r="I13" s="51"/>
      <c r="J13" s="51"/>
      <c r="K13" s="51"/>
      <c r="L13" s="51"/>
      <c r="M13" s="51"/>
      <c r="N13" s="51"/>
      <c r="O13" s="51"/>
      <c r="P13" s="51"/>
      <c r="Q13" s="51"/>
      <c r="R13" s="51"/>
      <c r="S13" s="51"/>
      <c r="T13" s="51"/>
      <c r="U13" s="51"/>
      <c r="V13" s="51"/>
      <c r="W13" s="51"/>
    </row>
    <row r="14" spans="1:23" x14ac:dyDescent="0.25">
      <c r="A14" s="51"/>
      <c r="B14" s="51"/>
      <c r="C14" s="51"/>
      <c r="D14" s="51"/>
      <c r="E14" s="51"/>
      <c r="F14" s="51"/>
      <c r="G14" s="51"/>
      <c r="H14" s="51"/>
      <c r="I14" s="51"/>
      <c r="J14" s="51"/>
      <c r="K14" s="51"/>
      <c r="L14" s="51"/>
      <c r="M14" s="51"/>
      <c r="N14" s="51"/>
      <c r="O14" s="51"/>
      <c r="P14" s="51"/>
      <c r="Q14" s="51"/>
      <c r="R14" s="51"/>
      <c r="S14" s="51"/>
      <c r="T14" s="51"/>
      <c r="U14" s="51"/>
      <c r="V14" s="51"/>
      <c r="W14" s="51"/>
    </row>
    <row r="15" spans="1:23" x14ac:dyDescent="0.25">
      <c r="A15" s="51"/>
      <c r="B15" s="51"/>
      <c r="C15" s="51"/>
      <c r="D15" s="51"/>
      <c r="E15" s="51"/>
      <c r="F15" s="51"/>
      <c r="G15" s="51"/>
      <c r="H15" s="51"/>
      <c r="I15" s="51"/>
      <c r="J15" s="51"/>
      <c r="K15" s="51"/>
      <c r="L15" s="51"/>
      <c r="M15" s="51"/>
      <c r="N15" s="51"/>
      <c r="O15" s="51"/>
      <c r="P15" s="51"/>
      <c r="Q15" s="51"/>
      <c r="R15" s="51"/>
      <c r="S15" s="51"/>
      <c r="T15" s="51"/>
      <c r="U15" s="51"/>
      <c r="V15" s="51"/>
      <c r="W15" s="51"/>
    </row>
    <row r="16" spans="1:23" x14ac:dyDescent="0.25">
      <c r="A16" s="51"/>
      <c r="B16" s="51"/>
      <c r="C16" s="51"/>
      <c r="D16" s="51"/>
      <c r="E16" s="51"/>
      <c r="F16" s="51"/>
      <c r="G16" s="51"/>
      <c r="H16" s="51"/>
      <c r="I16" s="51"/>
      <c r="J16" s="51"/>
      <c r="K16" s="51"/>
      <c r="L16" s="51"/>
      <c r="M16" s="51"/>
      <c r="N16" s="51"/>
      <c r="O16" s="51"/>
      <c r="P16" s="51"/>
      <c r="Q16" s="51"/>
      <c r="R16" s="51"/>
      <c r="S16" s="51"/>
      <c r="T16" s="51"/>
      <c r="U16" s="51"/>
      <c r="V16" s="51"/>
      <c r="W16" s="51"/>
    </row>
    <row r="17" spans="1:23" x14ac:dyDescent="0.25">
      <c r="A17" s="51"/>
      <c r="B17" s="51"/>
      <c r="C17" s="51"/>
      <c r="D17" s="51"/>
      <c r="E17" s="51"/>
      <c r="F17" s="51"/>
      <c r="G17" s="51"/>
      <c r="H17" s="51"/>
      <c r="I17" s="51"/>
      <c r="J17" s="51"/>
      <c r="K17" s="51"/>
      <c r="L17" s="51"/>
      <c r="M17" s="51"/>
      <c r="N17" s="51"/>
      <c r="O17" s="51"/>
      <c r="P17" s="51"/>
      <c r="Q17" s="51"/>
      <c r="R17" s="51"/>
      <c r="S17" s="51"/>
      <c r="T17" s="51"/>
      <c r="U17" s="51"/>
      <c r="V17" s="51"/>
      <c r="W17" s="51"/>
    </row>
    <row r="18" spans="1:23" x14ac:dyDescent="0.25">
      <c r="A18" s="51"/>
      <c r="B18" s="51"/>
      <c r="C18" s="51"/>
      <c r="D18" s="51"/>
      <c r="E18" s="51"/>
      <c r="F18" s="51"/>
      <c r="G18" s="51"/>
      <c r="H18" s="51"/>
      <c r="I18" s="51"/>
      <c r="J18" s="51"/>
      <c r="K18" s="51"/>
      <c r="L18" s="51"/>
      <c r="M18" s="51"/>
      <c r="N18" s="51"/>
      <c r="O18" s="51"/>
      <c r="P18" s="51"/>
      <c r="Q18" s="51"/>
      <c r="R18" s="51"/>
      <c r="S18" s="51"/>
      <c r="T18" s="51"/>
      <c r="U18" s="51"/>
      <c r="V18" s="51"/>
      <c r="W18" s="51"/>
    </row>
    <row r="19" spans="1:23" x14ac:dyDescent="0.25">
      <c r="A19" s="51"/>
      <c r="B19" s="51"/>
      <c r="C19" s="51"/>
      <c r="D19" s="51"/>
      <c r="E19" s="51"/>
      <c r="F19" s="51"/>
      <c r="G19" s="51"/>
      <c r="H19" s="51"/>
      <c r="I19" s="51"/>
      <c r="J19" s="51"/>
      <c r="K19" s="51"/>
      <c r="L19" s="51"/>
      <c r="M19" s="51"/>
      <c r="N19" s="51"/>
      <c r="O19" s="51"/>
      <c r="P19" s="51"/>
      <c r="Q19" s="51"/>
      <c r="R19" s="51"/>
      <c r="S19" s="51"/>
      <c r="T19" s="51"/>
      <c r="U19" s="51"/>
      <c r="V19" s="51"/>
      <c r="W19" s="51"/>
    </row>
    <row r="20" spans="1:23" x14ac:dyDescent="0.25">
      <c r="A20" s="51"/>
      <c r="B20" s="51"/>
      <c r="C20" s="51"/>
      <c r="D20" s="51"/>
      <c r="E20" s="51"/>
      <c r="F20" s="51"/>
      <c r="G20" s="51"/>
      <c r="H20" s="51"/>
      <c r="I20" s="51"/>
      <c r="J20" s="51"/>
      <c r="K20" s="51"/>
      <c r="L20" s="51"/>
      <c r="M20" s="51"/>
      <c r="N20" s="51"/>
      <c r="O20" s="51"/>
      <c r="P20" s="51"/>
      <c r="Q20" s="51"/>
      <c r="R20" s="51"/>
      <c r="S20" s="51"/>
      <c r="T20" s="51"/>
      <c r="U20" s="51"/>
      <c r="V20" s="51"/>
      <c r="W20" s="51"/>
    </row>
    <row r="21" spans="1:23" x14ac:dyDescent="0.25">
      <c r="A21" s="51"/>
      <c r="B21" s="51"/>
      <c r="C21" s="51"/>
      <c r="D21" s="51"/>
      <c r="E21" s="51"/>
      <c r="F21" s="51"/>
      <c r="G21" s="51"/>
      <c r="H21" s="51"/>
      <c r="I21" s="51"/>
      <c r="J21" s="51"/>
      <c r="K21" s="51"/>
      <c r="L21" s="51"/>
      <c r="M21" s="51"/>
      <c r="N21" s="51"/>
      <c r="O21" s="51"/>
      <c r="P21" s="51"/>
      <c r="Q21" s="51"/>
      <c r="R21" s="51"/>
      <c r="S21" s="51"/>
      <c r="T21" s="51"/>
      <c r="U21" s="51"/>
      <c r="V21" s="51"/>
      <c r="W21" s="51"/>
    </row>
    <row r="22" spans="1:23" x14ac:dyDescent="0.25">
      <c r="A22" s="51"/>
      <c r="B22" s="51"/>
      <c r="C22" s="51"/>
      <c r="D22" s="51"/>
      <c r="E22" s="51"/>
      <c r="F22" s="51"/>
      <c r="G22" s="51"/>
      <c r="H22" s="51"/>
      <c r="I22" s="51"/>
      <c r="J22" s="51"/>
      <c r="K22" s="51"/>
      <c r="L22" s="51"/>
      <c r="M22" s="51"/>
      <c r="N22" s="51"/>
      <c r="O22" s="51"/>
      <c r="P22" s="51"/>
      <c r="Q22" s="51"/>
      <c r="R22" s="51"/>
      <c r="S22" s="51"/>
      <c r="T22" s="51"/>
      <c r="U22" s="51"/>
      <c r="V22" s="51"/>
      <c r="W22" s="51"/>
    </row>
    <row r="23" spans="1:23" x14ac:dyDescent="0.25">
      <c r="A23" s="51"/>
      <c r="B23" s="51"/>
      <c r="C23" s="51"/>
      <c r="D23" s="51"/>
      <c r="E23" s="51"/>
      <c r="F23" s="51"/>
      <c r="G23" s="51"/>
      <c r="H23" s="51"/>
      <c r="I23" s="51"/>
      <c r="J23" s="51"/>
      <c r="K23" s="51"/>
      <c r="L23" s="51"/>
      <c r="M23" s="51"/>
      <c r="N23" s="51"/>
      <c r="O23" s="51"/>
      <c r="P23" s="51"/>
      <c r="Q23" s="51"/>
      <c r="R23" s="51"/>
      <c r="S23" s="51"/>
      <c r="T23" s="51"/>
      <c r="U23" s="51"/>
      <c r="V23" s="51"/>
      <c r="W23" s="51"/>
    </row>
    <row r="24" spans="1:23" x14ac:dyDescent="0.25">
      <c r="A24" s="51"/>
      <c r="B24" s="51"/>
      <c r="C24" s="51"/>
      <c r="D24" s="51"/>
      <c r="E24" s="51"/>
      <c r="F24" s="51"/>
      <c r="G24" s="51"/>
      <c r="H24" s="51"/>
      <c r="I24" s="51"/>
      <c r="J24" s="51"/>
      <c r="K24" s="51"/>
      <c r="L24" s="51"/>
      <c r="M24" s="51"/>
      <c r="N24" s="51"/>
      <c r="O24" s="51"/>
      <c r="P24" s="51"/>
      <c r="Q24" s="51"/>
      <c r="R24" s="51"/>
      <c r="S24" s="51"/>
      <c r="T24" s="51"/>
      <c r="U24" s="51"/>
      <c r="V24" s="51"/>
      <c r="W24" s="51"/>
    </row>
    <row r="25" spans="1:23" x14ac:dyDescent="0.25">
      <c r="A25" s="51"/>
      <c r="B25" s="51"/>
      <c r="C25" s="51"/>
      <c r="D25" s="51"/>
      <c r="E25" s="51"/>
      <c r="F25" s="51"/>
      <c r="G25" s="51"/>
      <c r="H25" s="51"/>
      <c r="I25" s="51"/>
      <c r="J25" s="51"/>
      <c r="K25" s="51"/>
      <c r="L25" s="51"/>
      <c r="M25" s="51"/>
      <c r="N25" s="51"/>
      <c r="O25" s="51"/>
      <c r="P25" s="51"/>
      <c r="Q25" s="51"/>
      <c r="R25" s="51"/>
      <c r="S25" s="51"/>
      <c r="T25" s="51"/>
      <c r="U25" s="51"/>
      <c r="V25" s="51"/>
      <c r="W25" s="51"/>
    </row>
    <row r="26" spans="1:23" x14ac:dyDescent="0.25">
      <c r="A26" s="51"/>
      <c r="B26" s="51"/>
      <c r="C26" s="51"/>
      <c r="D26" s="51"/>
      <c r="E26" s="51"/>
      <c r="F26" s="51"/>
      <c r="G26" s="51"/>
      <c r="H26" s="51"/>
      <c r="I26" s="51"/>
      <c r="J26" s="51"/>
      <c r="K26" s="51"/>
      <c r="L26" s="51"/>
      <c r="M26" s="51"/>
      <c r="N26" s="51"/>
      <c r="O26" s="51"/>
      <c r="P26" s="51"/>
      <c r="Q26" s="51"/>
      <c r="R26" s="51"/>
      <c r="S26" s="51"/>
      <c r="T26" s="51"/>
      <c r="U26" s="51"/>
      <c r="V26" s="51"/>
      <c r="W26" s="51"/>
    </row>
    <row r="27" spans="1:23" x14ac:dyDescent="0.25">
      <c r="A27" s="51"/>
      <c r="B27" s="51"/>
      <c r="C27" s="51"/>
      <c r="D27" s="51"/>
      <c r="E27" s="51"/>
      <c r="F27" s="51"/>
      <c r="G27" s="51"/>
      <c r="H27" s="51"/>
      <c r="I27" s="51"/>
      <c r="J27" s="51"/>
      <c r="K27" s="51"/>
      <c r="L27" s="51"/>
      <c r="M27" s="51"/>
      <c r="N27" s="51"/>
      <c r="O27" s="51"/>
      <c r="P27" s="51"/>
      <c r="Q27" s="51"/>
      <c r="R27" s="51"/>
      <c r="S27" s="51"/>
      <c r="T27" s="51"/>
      <c r="U27" s="51"/>
      <c r="V27" s="51"/>
      <c r="W27" s="51"/>
    </row>
    <row r="28" spans="1:23" x14ac:dyDescent="0.25">
      <c r="A28" s="51"/>
      <c r="B28" s="51"/>
      <c r="C28" s="51"/>
      <c r="D28" s="51"/>
      <c r="E28" s="51"/>
      <c r="F28" s="51"/>
      <c r="G28" s="51"/>
      <c r="H28" s="51"/>
      <c r="I28" s="51"/>
      <c r="J28" s="51"/>
      <c r="K28" s="51"/>
      <c r="L28" s="51"/>
      <c r="M28" s="51"/>
      <c r="N28" s="51"/>
      <c r="O28" s="51"/>
      <c r="P28" s="51"/>
      <c r="Q28" s="51"/>
      <c r="R28" s="51"/>
      <c r="S28" s="51"/>
      <c r="T28" s="51"/>
      <c r="U28" s="51"/>
      <c r="V28" s="51"/>
      <c r="W28" s="51"/>
    </row>
    <row r="29" spans="1:23" x14ac:dyDescent="0.25">
      <c r="A29" s="51"/>
      <c r="B29" s="51"/>
      <c r="C29" s="51"/>
      <c r="D29" s="51"/>
      <c r="E29" s="51"/>
      <c r="F29" s="51"/>
      <c r="G29" s="51"/>
      <c r="H29" s="51"/>
      <c r="I29" s="51"/>
      <c r="J29" s="51"/>
      <c r="K29" s="51"/>
      <c r="L29" s="51"/>
      <c r="M29" s="51"/>
      <c r="N29" s="51"/>
      <c r="O29" s="51"/>
      <c r="P29" s="51"/>
      <c r="Q29" s="51"/>
      <c r="R29" s="51"/>
      <c r="S29" s="51"/>
      <c r="T29" s="51"/>
      <c r="U29" s="51"/>
      <c r="V29" s="51"/>
      <c r="W29" s="51"/>
    </row>
    <row r="30" spans="1:23" x14ac:dyDescent="0.25">
      <c r="A30" s="51"/>
      <c r="B30" s="51"/>
      <c r="C30" s="51"/>
      <c r="D30" s="51"/>
      <c r="E30" s="51"/>
      <c r="F30" s="51"/>
      <c r="G30" s="51"/>
      <c r="H30" s="51"/>
      <c r="I30" s="51"/>
      <c r="J30" s="51"/>
      <c r="K30" s="51"/>
      <c r="L30" s="51"/>
      <c r="M30" s="51"/>
      <c r="N30" s="51"/>
      <c r="O30" s="51"/>
      <c r="P30" s="51"/>
      <c r="Q30" s="51"/>
      <c r="R30" s="51"/>
      <c r="S30" s="51"/>
      <c r="T30" s="51"/>
      <c r="U30" s="51"/>
      <c r="V30" s="51"/>
      <c r="W30" s="51"/>
    </row>
    <row r="31" spans="1:23" x14ac:dyDescent="0.25">
      <c r="A31" s="51"/>
      <c r="B31" s="51"/>
      <c r="C31" s="51"/>
      <c r="D31" s="51"/>
      <c r="E31" s="51"/>
      <c r="F31" s="51"/>
      <c r="G31" s="51"/>
      <c r="H31" s="51"/>
      <c r="I31" s="51"/>
      <c r="J31" s="51"/>
      <c r="K31" s="51"/>
      <c r="L31" s="51"/>
      <c r="M31" s="51"/>
      <c r="N31" s="51"/>
      <c r="O31" s="51"/>
      <c r="P31" s="51"/>
      <c r="Q31" s="51"/>
      <c r="R31" s="51"/>
      <c r="S31" s="51"/>
      <c r="T31" s="51"/>
      <c r="U31" s="51"/>
      <c r="V31" s="51"/>
      <c r="W31" s="51"/>
    </row>
    <row r="32" spans="1:23" x14ac:dyDescent="0.25">
      <c r="A32" s="51"/>
      <c r="B32" s="51"/>
      <c r="C32" s="51"/>
      <c r="D32" s="51"/>
      <c r="E32" s="51"/>
      <c r="F32" s="51"/>
      <c r="G32" s="51"/>
      <c r="H32" s="51"/>
      <c r="I32" s="51"/>
      <c r="J32" s="51"/>
      <c r="K32" s="51"/>
      <c r="L32" s="51"/>
      <c r="M32" s="51"/>
      <c r="N32" s="51"/>
      <c r="O32" s="51"/>
      <c r="P32" s="51"/>
      <c r="Q32" s="51"/>
      <c r="R32" s="51"/>
      <c r="S32" s="51"/>
      <c r="T32" s="51"/>
      <c r="U32" s="51"/>
      <c r="V32" s="51"/>
      <c r="W32" s="51"/>
    </row>
    <row r="33" spans="1:23" x14ac:dyDescent="0.25">
      <c r="A33" s="51"/>
      <c r="B33" s="51"/>
      <c r="C33" s="51"/>
      <c r="D33" s="51"/>
      <c r="E33" s="51"/>
      <c r="F33" s="51"/>
      <c r="G33" s="51"/>
      <c r="H33" s="51"/>
      <c r="I33" s="51"/>
      <c r="J33" s="51"/>
      <c r="K33" s="51"/>
      <c r="L33" s="51"/>
      <c r="M33" s="51"/>
      <c r="N33" s="51"/>
      <c r="O33" s="51"/>
      <c r="P33" s="51"/>
      <c r="Q33" s="51"/>
      <c r="R33" s="51"/>
      <c r="S33" s="51"/>
      <c r="T33" s="51"/>
      <c r="U33" s="51"/>
      <c r="V33" s="51"/>
      <c r="W33" s="51"/>
    </row>
    <row r="34" spans="1:23" x14ac:dyDescent="0.25">
      <c r="A34" s="51"/>
      <c r="B34" s="51"/>
      <c r="C34" s="51"/>
      <c r="D34" s="51"/>
      <c r="E34" s="51"/>
      <c r="F34" s="51"/>
      <c r="G34" s="51"/>
      <c r="H34" s="51"/>
      <c r="I34" s="51"/>
      <c r="J34" s="51"/>
      <c r="K34" s="51"/>
      <c r="L34" s="51"/>
      <c r="M34" s="51"/>
      <c r="N34" s="51"/>
      <c r="O34" s="51"/>
      <c r="P34" s="51"/>
      <c r="Q34" s="51"/>
      <c r="R34" s="51"/>
      <c r="S34" s="51"/>
      <c r="T34" s="51"/>
      <c r="U34" s="51"/>
      <c r="V34" s="51"/>
      <c r="W34" s="51"/>
    </row>
    <row r="35" spans="1:23" x14ac:dyDescent="0.25">
      <c r="A35" s="51"/>
      <c r="B35" s="51"/>
      <c r="C35" s="51"/>
      <c r="D35" s="51"/>
      <c r="E35" s="51"/>
      <c r="F35" s="51"/>
      <c r="G35" s="51"/>
      <c r="H35" s="51"/>
      <c r="I35" s="51"/>
      <c r="J35" s="51"/>
      <c r="K35" s="51"/>
      <c r="L35" s="51"/>
      <c r="M35" s="51"/>
      <c r="N35" s="51"/>
      <c r="O35" s="51"/>
      <c r="P35" s="51"/>
      <c r="Q35" s="51"/>
      <c r="R35" s="51"/>
      <c r="S35" s="51"/>
      <c r="T35" s="51"/>
      <c r="U35" s="51"/>
      <c r="V35" s="51"/>
      <c r="W35" s="51"/>
    </row>
    <row r="36" spans="1:23" x14ac:dyDescent="0.25">
      <c r="A36" s="51"/>
      <c r="B36" s="51"/>
      <c r="C36" s="51"/>
      <c r="D36" s="51"/>
      <c r="E36" s="51"/>
      <c r="F36" s="51"/>
      <c r="G36" s="51"/>
      <c r="H36" s="51"/>
      <c r="I36" s="51"/>
      <c r="J36" s="51"/>
      <c r="K36" s="51"/>
      <c r="L36" s="51"/>
      <c r="M36" s="51"/>
      <c r="N36" s="51"/>
      <c r="O36" s="51"/>
      <c r="P36" s="51"/>
      <c r="Q36" s="51"/>
      <c r="R36" s="51"/>
      <c r="S36" s="51"/>
      <c r="T36" s="51"/>
      <c r="U36" s="51"/>
      <c r="V36" s="51"/>
      <c r="W36" s="51"/>
    </row>
    <row r="37" spans="1:23" x14ac:dyDescent="0.25">
      <c r="A37" s="51"/>
      <c r="B37" s="51"/>
      <c r="C37" s="51"/>
      <c r="D37" s="51"/>
      <c r="E37" s="51"/>
      <c r="F37" s="51"/>
      <c r="G37" s="51"/>
      <c r="H37" s="51"/>
      <c r="I37" s="51"/>
      <c r="J37" s="51"/>
      <c r="K37" s="51"/>
      <c r="L37" s="51"/>
      <c r="M37" s="51"/>
      <c r="N37" s="51"/>
      <c r="O37" s="51"/>
      <c r="P37" s="51"/>
      <c r="Q37" s="51"/>
      <c r="R37" s="51"/>
      <c r="S37" s="51"/>
      <c r="T37" s="51"/>
      <c r="U37" s="51"/>
      <c r="V37" s="51"/>
      <c r="W37" s="51"/>
    </row>
    <row r="38" spans="1:23" x14ac:dyDescent="0.25">
      <c r="A38" s="51"/>
      <c r="B38" s="51"/>
      <c r="C38" s="51"/>
      <c r="D38" s="51"/>
      <c r="E38" s="51"/>
      <c r="F38" s="51"/>
      <c r="G38" s="51"/>
      <c r="H38" s="51"/>
      <c r="I38" s="51"/>
      <c r="J38" s="51"/>
      <c r="K38" s="51"/>
      <c r="L38" s="51"/>
      <c r="M38" s="51"/>
      <c r="N38" s="51"/>
      <c r="O38" s="51"/>
      <c r="P38" s="51"/>
      <c r="Q38" s="51"/>
      <c r="R38" s="51"/>
      <c r="S38" s="51"/>
      <c r="T38" s="51"/>
      <c r="U38" s="51"/>
      <c r="V38" s="51"/>
      <c r="W38" s="51"/>
    </row>
    <row r="39" spans="1:23" x14ac:dyDescent="0.25">
      <c r="A39" s="51"/>
      <c r="B39" s="51"/>
      <c r="C39" s="51"/>
      <c r="D39" s="51"/>
      <c r="E39" s="51"/>
      <c r="F39" s="51"/>
      <c r="G39" s="51"/>
      <c r="H39" s="51"/>
      <c r="I39" s="51"/>
      <c r="J39" s="51"/>
      <c r="K39" s="51"/>
      <c r="L39" s="51"/>
      <c r="M39" s="51"/>
      <c r="N39" s="51"/>
      <c r="O39" s="51"/>
      <c r="P39" s="51"/>
      <c r="Q39" s="51"/>
      <c r="R39" s="51"/>
      <c r="S39" s="51"/>
      <c r="T39" s="51"/>
      <c r="U39" s="51"/>
      <c r="V39" s="51"/>
      <c r="W39" s="51"/>
    </row>
    <row r="40" spans="1:23" x14ac:dyDescent="0.25">
      <c r="A40" s="51"/>
      <c r="B40" s="51"/>
      <c r="C40" s="51"/>
      <c r="D40" s="51"/>
      <c r="E40" s="51"/>
      <c r="F40" s="51"/>
      <c r="G40" s="51"/>
      <c r="H40" s="51"/>
      <c r="I40" s="51"/>
      <c r="J40" s="51"/>
      <c r="K40" s="51"/>
      <c r="L40" s="51"/>
      <c r="M40" s="51"/>
      <c r="N40" s="51"/>
      <c r="O40" s="51"/>
      <c r="P40" s="51"/>
      <c r="Q40" s="51"/>
      <c r="R40" s="51"/>
      <c r="S40" s="51"/>
      <c r="T40" s="51"/>
      <c r="U40" s="51"/>
      <c r="V40" s="51"/>
      <c r="W40" s="51"/>
    </row>
    <row r="41" spans="1:23" x14ac:dyDescent="0.25">
      <c r="A41" s="51"/>
      <c r="B41" s="51"/>
      <c r="C41" s="51"/>
      <c r="D41" s="51"/>
      <c r="E41" s="51"/>
      <c r="F41" s="51"/>
      <c r="G41" s="51"/>
      <c r="H41" s="51"/>
      <c r="I41" s="51"/>
      <c r="J41" s="51"/>
      <c r="K41" s="51"/>
      <c r="L41" s="51"/>
      <c r="M41" s="51"/>
      <c r="N41" s="51"/>
      <c r="O41" s="51"/>
      <c r="P41" s="51"/>
      <c r="Q41" s="51"/>
      <c r="R41" s="51"/>
      <c r="S41" s="51"/>
      <c r="T41" s="51"/>
      <c r="U41" s="51"/>
      <c r="V41" s="51"/>
      <c r="W41" s="51"/>
    </row>
    <row r="42" spans="1:23" x14ac:dyDescent="0.25">
      <c r="A42" s="51"/>
      <c r="B42" s="51"/>
      <c r="C42" s="51"/>
      <c r="D42" s="51"/>
      <c r="E42" s="51"/>
      <c r="F42" s="51"/>
      <c r="G42" s="51"/>
      <c r="H42" s="51"/>
      <c r="I42" s="51"/>
      <c r="J42" s="51"/>
      <c r="K42" s="51"/>
      <c r="L42" s="51"/>
      <c r="M42" s="51"/>
      <c r="N42" s="51"/>
      <c r="O42" s="51"/>
      <c r="P42" s="51"/>
      <c r="Q42" s="51"/>
      <c r="R42" s="51"/>
      <c r="S42" s="51"/>
      <c r="T42" s="51"/>
      <c r="U42" s="51"/>
      <c r="V42" s="51"/>
      <c r="W42" s="51"/>
    </row>
    <row r="43" spans="1:23" x14ac:dyDescent="0.25">
      <c r="A43" s="51"/>
      <c r="B43" s="51"/>
      <c r="C43" s="51"/>
      <c r="D43" s="51"/>
      <c r="E43" s="51"/>
      <c r="F43" s="51"/>
      <c r="G43" s="51"/>
      <c r="H43" s="51"/>
      <c r="I43" s="51"/>
      <c r="J43" s="51"/>
      <c r="K43" s="51"/>
      <c r="L43" s="51"/>
      <c r="M43" s="51"/>
      <c r="N43" s="51"/>
      <c r="O43" s="51"/>
      <c r="P43" s="51"/>
      <c r="Q43" s="51"/>
      <c r="R43" s="51"/>
      <c r="S43" s="51"/>
      <c r="T43" s="51"/>
      <c r="U43" s="51"/>
      <c r="V43" s="51"/>
      <c r="W43" s="51"/>
    </row>
    <row r="44" spans="1:23" x14ac:dyDescent="0.25">
      <c r="A44" s="51"/>
      <c r="B44" s="51"/>
      <c r="C44" s="51"/>
      <c r="D44" s="51"/>
      <c r="E44" s="51"/>
      <c r="F44" s="51"/>
      <c r="G44" s="51"/>
      <c r="H44" s="51"/>
      <c r="I44" s="51"/>
      <c r="J44" s="51"/>
      <c r="K44" s="51"/>
      <c r="L44" s="51"/>
      <c r="M44" s="51"/>
      <c r="N44" s="51"/>
      <c r="O44" s="51"/>
      <c r="P44" s="51"/>
      <c r="Q44" s="51"/>
      <c r="R44" s="51"/>
      <c r="S44" s="51"/>
      <c r="T44" s="51"/>
      <c r="U44" s="51"/>
      <c r="V44" s="51"/>
      <c r="W44" s="51"/>
    </row>
    <row r="45" spans="1:23" x14ac:dyDescent="0.25">
      <c r="A45" s="51"/>
      <c r="B45" s="51"/>
      <c r="C45" s="51"/>
      <c r="D45" s="51"/>
      <c r="E45" s="51"/>
      <c r="F45" s="51"/>
      <c r="G45" s="51"/>
      <c r="H45" s="51"/>
      <c r="I45" s="51"/>
      <c r="J45" s="51"/>
      <c r="K45" s="51"/>
      <c r="L45" s="51"/>
      <c r="M45" s="51"/>
      <c r="N45" s="51"/>
      <c r="O45" s="51"/>
      <c r="P45" s="51"/>
      <c r="Q45" s="51"/>
      <c r="R45" s="51"/>
      <c r="S45" s="51"/>
      <c r="T45" s="51"/>
      <c r="U45" s="51"/>
      <c r="V45" s="51"/>
      <c r="W45" s="51"/>
    </row>
    <row r="46" spans="1:23" x14ac:dyDescent="0.25">
      <c r="A46" s="51"/>
      <c r="B46" s="51"/>
      <c r="C46" s="51"/>
      <c r="D46" s="51"/>
      <c r="E46" s="51"/>
      <c r="F46" s="51"/>
      <c r="G46" s="51"/>
      <c r="H46" s="51"/>
      <c r="I46" s="51"/>
      <c r="J46" s="51"/>
      <c r="K46" s="51"/>
      <c r="L46" s="51"/>
      <c r="M46" s="51"/>
      <c r="N46" s="51"/>
      <c r="O46" s="51"/>
      <c r="P46" s="51"/>
      <c r="Q46" s="51"/>
      <c r="R46" s="51"/>
      <c r="S46" s="51"/>
      <c r="T46" s="51"/>
      <c r="U46" s="51"/>
      <c r="V46" s="51"/>
      <c r="W46" s="51"/>
    </row>
    <row r="47" spans="1:23" x14ac:dyDescent="0.25">
      <c r="A47" s="51"/>
      <c r="B47" s="51"/>
      <c r="C47" s="51"/>
      <c r="D47" s="51"/>
      <c r="E47" s="51"/>
      <c r="F47" s="51"/>
      <c r="G47" s="51"/>
      <c r="H47" s="51"/>
      <c r="I47" s="51"/>
      <c r="J47" s="51"/>
      <c r="K47" s="51"/>
      <c r="L47" s="51"/>
      <c r="M47" s="51"/>
      <c r="N47" s="51"/>
      <c r="O47" s="51"/>
      <c r="P47" s="51"/>
      <c r="Q47" s="51"/>
      <c r="R47" s="51"/>
      <c r="S47" s="51"/>
      <c r="T47" s="51"/>
      <c r="U47" s="51"/>
      <c r="V47" s="51"/>
      <c r="W47" s="51"/>
    </row>
    <row r="48" spans="1:23" x14ac:dyDescent="0.25">
      <c r="A48" s="51"/>
      <c r="B48" s="51"/>
      <c r="C48" s="51"/>
      <c r="D48" s="51"/>
      <c r="E48" s="51"/>
      <c r="F48" s="51"/>
      <c r="G48" s="51"/>
      <c r="H48" s="51"/>
      <c r="I48" s="51"/>
      <c r="J48" s="51"/>
      <c r="K48" s="51"/>
      <c r="L48" s="51"/>
      <c r="M48" s="51"/>
      <c r="N48" s="51"/>
      <c r="O48" s="51"/>
      <c r="P48" s="51"/>
      <c r="Q48" s="51"/>
      <c r="R48" s="51"/>
      <c r="S48" s="51"/>
      <c r="T48" s="51"/>
      <c r="U48" s="51"/>
      <c r="V48" s="51"/>
      <c r="W48" s="51"/>
    </row>
    <row r="49" spans="1:23" x14ac:dyDescent="0.25">
      <c r="A49" s="51"/>
      <c r="B49" s="51"/>
      <c r="C49" s="51"/>
      <c r="D49" s="51"/>
      <c r="E49" s="51"/>
      <c r="F49" s="51"/>
      <c r="G49" s="51"/>
      <c r="H49" s="51"/>
      <c r="I49" s="51"/>
      <c r="J49" s="51"/>
      <c r="K49" s="51"/>
      <c r="L49" s="51"/>
      <c r="M49" s="51"/>
      <c r="N49" s="51"/>
      <c r="O49" s="51"/>
      <c r="P49" s="51"/>
      <c r="Q49" s="51"/>
      <c r="R49" s="51"/>
      <c r="S49" s="51"/>
      <c r="T49" s="51"/>
      <c r="U49" s="51"/>
      <c r="V49" s="51"/>
      <c r="W49" s="51"/>
    </row>
    <row r="50" spans="1:23" x14ac:dyDescent="0.25">
      <c r="A50" s="51"/>
      <c r="B50" s="51"/>
      <c r="C50" s="51"/>
      <c r="D50" s="51"/>
      <c r="E50" s="51"/>
      <c r="F50" s="51"/>
      <c r="G50" s="51"/>
      <c r="H50" s="51"/>
      <c r="I50" s="51"/>
      <c r="J50" s="51"/>
      <c r="K50" s="51"/>
      <c r="L50" s="51"/>
      <c r="M50" s="51"/>
      <c r="N50" s="51"/>
      <c r="O50" s="51"/>
      <c r="P50" s="51"/>
      <c r="Q50" s="51"/>
      <c r="R50" s="51"/>
      <c r="S50" s="51"/>
      <c r="T50" s="51"/>
      <c r="U50" s="51"/>
      <c r="V50" s="51"/>
      <c r="W50" s="51"/>
    </row>
    <row r="51" spans="1:23" x14ac:dyDescent="0.25">
      <c r="A51" s="51"/>
      <c r="B51" s="51"/>
      <c r="C51" s="51"/>
      <c r="D51" s="51"/>
      <c r="E51" s="51"/>
      <c r="F51" s="51"/>
      <c r="G51" s="51"/>
      <c r="H51" s="51"/>
      <c r="I51" s="51"/>
      <c r="J51" s="51"/>
      <c r="K51" s="51"/>
      <c r="L51" s="51"/>
      <c r="M51" s="51"/>
      <c r="N51" s="51"/>
      <c r="O51" s="51"/>
      <c r="P51" s="51"/>
      <c r="Q51" s="51"/>
      <c r="R51" s="51"/>
      <c r="S51" s="51"/>
      <c r="T51" s="51"/>
      <c r="U51" s="51"/>
      <c r="V51" s="51"/>
      <c r="W51" s="51"/>
    </row>
    <row r="52" spans="1:23" x14ac:dyDescent="0.25">
      <c r="A52" s="51"/>
      <c r="B52" s="51"/>
      <c r="C52" s="51"/>
      <c r="D52" s="51"/>
      <c r="E52" s="51"/>
      <c r="F52" s="51"/>
      <c r="G52" s="51"/>
      <c r="H52" s="51"/>
      <c r="I52" s="51"/>
      <c r="J52" s="51"/>
      <c r="K52" s="51"/>
      <c r="L52" s="51"/>
      <c r="M52" s="51"/>
      <c r="N52" s="51"/>
      <c r="O52" s="51"/>
      <c r="P52" s="51"/>
      <c r="Q52" s="51"/>
      <c r="R52" s="51"/>
      <c r="S52" s="51"/>
      <c r="T52" s="51"/>
      <c r="U52" s="51"/>
      <c r="V52" s="51"/>
      <c r="W52" s="51"/>
    </row>
  </sheetData>
  <mergeCells count="1">
    <mergeCell ref="B2: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Master_data</vt:lpstr>
      <vt:lpstr>Categories</vt:lpstr>
      <vt:lpstr>Crude_oil_price</vt:lpstr>
      <vt:lpstr>CaseStudy_Analysis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2024-10-18T17:11:02Z</dcterms:created>
  <dcterms:modified xsi:type="dcterms:W3CDTF">2024-11-01T14:54:57Z</dcterms:modified>
</cp:coreProperties>
</file>