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ck\Documents\00_Chez Mà\Rezepte\"/>
    </mc:Choice>
  </mc:AlternateContent>
  <xr:revisionPtr revIDLastSave="0" documentId="13_ncr:1_{208D79FD-C7B3-4DEA-8F84-59885A720D92}" xr6:coauthVersionLast="45" xr6:coauthVersionMax="45" xr10:uidLastSave="{00000000-0000-0000-0000-000000000000}"/>
  <bookViews>
    <workbookView xWindow="-103" yWindow="-103" windowWidth="22149" windowHeight="11949" activeTab="2" xr2:uid="{3EA6ADD5-D794-44D9-B864-2F44D9196A1F}"/>
  </bookViews>
  <sheets>
    <sheet name="Hackfleisch im Glas" sheetId="4" r:id="rId1"/>
    <sheet name="Schweins-Rouladen" sheetId="5" r:id="rId2"/>
    <sheet name="Rindsgulasch" sheetId="6" r:id="rId3"/>
    <sheet name="Lachs im Glas" sheetId="8" r:id="rId4"/>
    <sheet name="Paella im Glas" sheetId="10" r:id="rId5"/>
    <sheet name="Risotto" sheetId="11" r:id="rId6"/>
    <sheet name="Spätzli" sheetId="12" r:id="rId7"/>
  </sheets>
  <externalReferences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8" l="1"/>
  <c r="C4" i="12" l="1"/>
  <c r="E4" i="12" s="1"/>
  <c r="B11" i="10"/>
  <c r="C11" i="10" s="1"/>
  <c r="E11" i="10" s="1"/>
  <c r="E6" i="8"/>
  <c r="E4" i="8"/>
  <c r="E3" i="8"/>
  <c r="G9" i="11"/>
  <c r="E10" i="10"/>
  <c r="E13" i="6"/>
  <c r="E9" i="10"/>
  <c r="G8" i="11"/>
  <c r="E7" i="8"/>
  <c r="E12" i="6"/>
  <c r="E11" i="6"/>
  <c r="E10" i="5"/>
  <c r="E9" i="5"/>
  <c r="C7" i="12"/>
  <c r="E7" i="12" s="1"/>
  <c r="C6" i="12"/>
  <c r="B5" i="12"/>
  <c r="C5" i="12" s="1"/>
  <c r="E5" i="12" s="1"/>
  <c r="C9" i="12"/>
  <c r="E9" i="12" s="1"/>
  <c r="C8" i="12"/>
  <c r="E8" i="12" s="1"/>
  <c r="C3" i="12"/>
  <c r="E3" i="12" s="1"/>
  <c r="E7" i="11"/>
  <c r="E6" i="11"/>
  <c r="E4" i="11"/>
  <c r="E3" i="11"/>
  <c r="C1" i="11"/>
  <c r="C4" i="11" s="1"/>
  <c r="G4" i="11" s="1"/>
  <c r="C6" i="11" l="1"/>
  <c r="G6" i="11" s="1"/>
  <c r="C7" i="11"/>
  <c r="G7" i="11" s="1"/>
  <c r="E5" i="11"/>
  <c r="C5" i="11"/>
  <c r="G5" i="11" s="1"/>
  <c r="C3" i="11"/>
  <c r="G3" i="11" s="1"/>
  <c r="C8" i="10" l="1"/>
  <c r="E8" i="10" s="1"/>
  <c r="C7" i="10"/>
  <c r="E7" i="10" s="1"/>
  <c r="C6" i="10"/>
  <c r="E6" i="10" s="1"/>
  <c r="C5" i="10"/>
  <c r="E5" i="10" s="1"/>
  <c r="C4" i="10"/>
  <c r="E4" i="10" s="1"/>
  <c r="C3" i="10"/>
  <c r="E3" i="10" s="1"/>
  <c r="C8" i="4"/>
  <c r="E8" i="4" s="1"/>
  <c r="C9" i="4"/>
  <c r="E9" i="4" s="1"/>
  <c r="C10" i="6"/>
  <c r="E10" i="6" s="1"/>
  <c r="C9" i="6"/>
  <c r="E9" i="6" s="1"/>
  <c r="C8" i="6"/>
  <c r="E8" i="6" s="1"/>
  <c r="C7" i="6"/>
  <c r="E7" i="6" s="1"/>
  <c r="C6" i="6"/>
  <c r="E6" i="6" s="1"/>
  <c r="C5" i="6"/>
  <c r="E5" i="6" s="1"/>
  <c r="C4" i="6"/>
  <c r="E4" i="6" s="1"/>
  <c r="C3" i="6"/>
  <c r="E3" i="6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11" i="4"/>
  <c r="E11" i="4" s="1"/>
  <c r="C10" i="4"/>
  <c r="E10" i="4" s="1"/>
  <c r="C7" i="4"/>
  <c r="E7" i="4" s="1"/>
  <c r="C6" i="4"/>
  <c r="E6" i="4" s="1"/>
  <c r="C5" i="4"/>
  <c r="E5" i="4" s="1"/>
  <c r="C4" i="4"/>
  <c r="E4" i="4" s="1"/>
  <c r="C3" i="4"/>
  <c r="E3" i="4" s="1"/>
  <c r="E13" i="10" l="1"/>
  <c r="E12" i="5"/>
  <c r="E13" i="5" s="1"/>
  <c r="E15" i="5" s="1"/>
  <c r="E9" i="8"/>
  <c r="E10" i="8" s="1"/>
  <c r="E12" i="8" s="1"/>
  <c r="E15" i="6"/>
  <c r="E13" i="4"/>
  <c r="E12" i="12"/>
  <c r="E13" i="12" s="1"/>
  <c r="E15" i="12" s="1"/>
  <c r="E16" i="6" l="1"/>
  <c r="E18" i="6" s="1"/>
  <c r="E14" i="10"/>
  <c r="E16" i="10" s="1"/>
  <c r="G10" i="11"/>
  <c r="E14" i="4"/>
  <c r="E16" i="4" s="1"/>
  <c r="G11" i="11" l="1"/>
  <c r="G13" i="11" s="1"/>
</calcChain>
</file>

<file path=xl/sharedStrings.xml><?xml version="1.0" encoding="utf-8"?>
<sst xmlns="http://schemas.openxmlformats.org/spreadsheetml/2006/main" count="212" uniqueCount="102">
  <si>
    <t>4-5 grüne Pfefferkörner</t>
  </si>
  <si>
    <t>1 dünne Lachstranche (ohne Haut)</t>
  </si>
  <si>
    <t>Brise Salz</t>
  </si>
  <si>
    <t>Kartoffeln</t>
  </si>
  <si>
    <t>Olivenöl</t>
  </si>
  <si>
    <t>Salz und Pfeffer</t>
  </si>
  <si>
    <t>alles mischen und in WECK-Gläser abfüllen</t>
  </si>
  <si>
    <t>schwarze Oliven</t>
  </si>
  <si>
    <t>Olivenöl erhitzen, klein geschnittenes Gemüse 4 Minuten andämpfen</t>
  </si>
  <si>
    <t>Alles in einem machen, d.h. alles roh vermischen und in Gläser abfüllen und 10 Minuten bei 100 Grad 10 Minuten im Steamer, Gewürz überlegen</t>
  </si>
  <si>
    <t>Hackfleisch aus dem Glas</t>
  </si>
  <si>
    <t>https://www.kochbar.de/rezept/353871/Hackfleisch-aus-dem-Glas.html</t>
  </si>
  <si>
    <t>Grundrezept</t>
  </si>
  <si>
    <t>Portion</t>
  </si>
  <si>
    <t>ID</t>
  </si>
  <si>
    <t>Name</t>
  </si>
  <si>
    <t>Hackfleisch vom Jungbullen</t>
  </si>
  <si>
    <t>gr</t>
  </si>
  <si>
    <t>Hackfleisch vom Schwein</t>
  </si>
  <si>
    <t>Hackfleisch vom Rind</t>
  </si>
  <si>
    <t>Rind, Gehacktes, roh</t>
  </si>
  <si>
    <t>Zwiebel</t>
  </si>
  <si>
    <t>Zwiebel, roh</t>
  </si>
  <si>
    <t>Pökelsalz Loohof</t>
  </si>
  <si>
    <t>Paprika scharf</t>
  </si>
  <si>
    <t>Pfeffer (0.5 TL)</t>
  </si>
  <si>
    <t>Senfkörner (3 TL)</t>
  </si>
  <si>
    <t>Kommentar</t>
  </si>
  <si>
    <t>Im Rezept: 1 kg gemischtes Hackfleisch (aber Bestandteile nicht klar, deshalb 500 gr Schwein und 500 gr Rind), Originalrezept zu scharf, deshalb hier herunterkorrigiert</t>
  </si>
  <si>
    <t>Super gutes Rezept zum Einwecken und separate Sauce</t>
  </si>
  <si>
    <t>Kocht im Eigensud</t>
  </si>
  <si>
    <t>Schweinsrouladen</t>
  </si>
  <si>
    <t>Weck-Einkochbuch, S. 104</t>
  </si>
  <si>
    <t>Schwein (Cordon-Bleu)</t>
  </si>
  <si>
    <t>Petersilie</t>
  </si>
  <si>
    <t>Fleischbouillon (5dl)</t>
  </si>
  <si>
    <t xml:space="preserve">Bratbutter </t>
  </si>
  <si>
    <t>Weisswein</t>
  </si>
  <si>
    <t>ml</t>
  </si>
  <si>
    <t>Wein weiss, 12.5 vol%</t>
  </si>
  <si>
    <t>Salz</t>
  </si>
  <si>
    <t>Pfeffer</t>
  </si>
  <si>
    <t>aufwändig Fleisch zu binden, Sauce sehr flüssig, müsste beim Zubereiten nochmals mit Rahm verfeinert und  eingekocht werden, Fleisch wunderbar zart,</t>
  </si>
  <si>
    <t>Rindsgulasch</t>
  </si>
  <si>
    <t>https://www.ruehr-werk.ch/gulasch-im-glas/#commentForm14128988923</t>
  </si>
  <si>
    <t>Rind (Schulter oder Keule in Würfeln geschnitten)</t>
  </si>
  <si>
    <t>Tomate, roh</t>
  </si>
  <si>
    <t>Lauch, roh</t>
  </si>
  <si>
    <t>Olivenöl (3 EL)</t>
  </si>
  <si>
    <t>Balsamico Essig (Rotwein sollte auch gehen - 2 EL)</t>
  </si>
  <si>
    <t>Rosenpaprika</t>
  </si>
  <si>
    <t>Rezept zum Ausprobieren, weiteres Rezept von "399x einlegen, einkochen", S.28</t>
  </si>
  <si>
    <t>Lachsrouladen aus dem Glas</t>
  </si>
  <si>
    <t>Kefen</t>
  </si>
  <si>
    <t>Kefen, Schnittmangold in WECK-Glas legen</t>
  </si>
  <si>
    <t xml:space="preserve">Ersten Lachsstreifen satt aufrollen, Anfang leicht herausziehen. Restliche Streifen satt rundherum aufrollen. </t>
  </si>
  <si>
    <t>Rosen mit einem Spachtel auf die Kefen legen. Auf Mitte der Lachsrosette legen</t>
  </si>
  <si>
    <t>Dampfgaren bei 75 Grad 10 Minuten</t>
  </si>
  <si>
    <t>1 Brise Salz darauf verteilen</t>
  </si>
  <si>
    <t>Anfertigung</t>
  </si>
  <si>
    <t>Geringe Haltbarkeit</t>
  </si>
  <si>
    <t>CHF/ Gramm</t>
  </si>
  <si>
    <t>Paprika mild</t>
  </si>
  <si>
    <t>Stückzahl</t>
  </si>
  <si>
    <t>WK</t>
  </si>
  <si>
    <t>Eigenkreation</t>
  </si>
  <si>
    <t>Paella im Glas</t>
  </si>
  <si>
    <t>Frühlingszwiebeln (2 Stück)</t>
  </si>
  <si>
    <t>Kartoffeln schälen, in Stücke schneiden, mit 1/2 TL Salz überstreuen und im Steamer bei 100 Grad 10 Minuten garen</t>
  </si>
  <si>
    <t>Schwarze Oliven in Gemüsepfanne 1 weitere Minuten mitdämpfen</t>
  </si>
  <si>
    <t>Mit Salz und Pfeffer abschmecken</t>
  </si>
  <si>
    <t>Eier verquirlen und über Füllung giessen und im Steamer bei 100 Grad 10 Minuten garen</t>
  </si>
  <si>
    <t>Krautstiel</t>
  </si>
  <si>
    <t>Zucchini (1 Stück)</t>
  </si>
  <si>
    <t>rote Paprika (0.5 Stück)</t>
  </si>
  <si>
    <t>PK &amp; Infrastruktur</t>
  </si>
  <si>
    <t xml:space="preserve">Total </t>
  </si>
  <si>
    <t>Faktor</t>
  </si>
  <si>
    <t>Glas, Deckel, Ring</t>
  </si>
  <si>
    <t>Nikolaus Tomsich, Das 1x1 des Einkochens, Seite 228</t>
  </si>
  <si>
    <t>Risottoreis (Carnoroli, Arborio)</t>
  </si>
  <si>
    <t>Weisswein, trocken</t>
  </si>
  <si>
    <t>Zwiebel (1 Stück)</t>
  </si>
  <si>
    <t>Gemüsesuppe(1l)</t>
  </si>
  <si>
    <t xml:space="preserve">Pfeffer </t>
  </si>
  <si>
    <t>Olivenöl (1EL)</t>
  </si>
  <si>
    <t>Risotto (vegan)</t>
  </si>
  <si>
    <t>Bouillon, Gemüse, zubereitet</t>
  </si>
  <si>
    <t>Spätzli</t>
  </si>
  <si>
    <t>ergibt 3 kg frische Spätzli</t>
  </si>
  <si>
    <t>https://www.ruehr-werk.ch/spaetzli/</t>
  </si>
  <si>
    <t>1 kg Spätzlimehl</t>
  </si>
  <si>
    <t>Bemerkung: Anpassung 1 kg Weizenmehl und 20 EL Hartweizengriess im Verhältnis muss 1 kg Spätzlimehl geben</t>
  </si>
  <si>
    <t>frische Eier (6 Stück)</t>
  </si>
  <si>
    <t>Wasser</t>
  </si>
  <si>
    <t>Milch</t>
  </si>
  <si>
    <t>2 TL Salz (2 TL)</t>
  </si>
  <si>
    <t>Muskat (1Messerspitze)</t>
  </si>
  <si>
    <t>Peperoni, gelb, roh (2 Stück)</t>
  </si>
  <si>
    <t>Eier (6 Eier)</t>
  </si>
  <si>
    <t>Hartweizengriess</t>
  </si>
  <si>
    <t>Rinderfond (wichtig, ohne Hefe!!!)- 5dl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</si>
</sst>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b/>
      <sz val="11"/>
      <color theme="1"/>
      <name val="Fira Sans"/>
      <family val="2"/>
    </font>
    <font>
      <sz val="11"/>
      <color theme="1"/>
      <name val="Fira Sans"/>
      <family val="2"/>
    </font>
    <font>
      <sz val="8"/>
      <color theme="1"/>
      <name val="Fira Sans"/>
      <family val="2"/>
    </font>
    <font>
      <sz val="8"/>
      <color theme="1"/>
      <name val="Arial"/>
      <family val="2"/>
    </font>
    <font>
      <b/>
      <sz val="8"/>
      <color theme="1"/>
      <name val="Fira Sans"/>
      <family val="2"/>
    </font>
    <font>
      <sz val="8"/>
      <color theme="1"/>
      <name val="Calibri"/>
      <family val="2"/>
      <scheme val="minor"/>
    </font>
    <font>
      <sz val="11"/>
      <color rgb="FFFF0000"/>
      <name val="Fira Sans"/>
      <family val="2"/>
    </font>
    <font>
      <sz val="8"/>
      <color rgb="FFFF0000"/>
      <name val="Fira Sans"/>
      <family val="2"/>
    </font>
    <font>
      <sz val="11"/>
      <name val="Fira Sans"/>
      <family val="2"/>
    </font>
    <font>
      <b/>
      <sz val="12"/>
      <name val="Roboto Regular"/>
    </font>
    <font>
      <sz val="12"/>
      <name val="Roboto Regular"/>
    </font>
    <font>
      <b/>
      <sz val="12"/>
      <color rgb="FFFF0000"/>
      <name val="Roboto Regular"/>
    </font>
    <font>
      <sz val="12"/>
      <color rgb="FFFF0000"/>
      <name val="Roboto Regular"/>
    </font>
    <font>
      <u/>
      <sz val="11"/>
      <color theme="10"/>
      <name val="Calibri"/>
      <family val="2"/>
      <scheme val="minor"/>
    </font>
    <font>
      <sz val="11"/>
      <color theme="4"/>
      <name val="Fira Sans"/>
      <family val="2"/>
    </font>
    <font>
      <sz val="12"/>
      <color theme="1"/>
      <name val="Fira Sans"/>
      <family val="2"/>
    </font>
    <font>
      <u/>
      <sz val="11"/>
      <color theme="10"/>
      <name val="Fira Sans"/>
      <family val="2"/>
    </font>
    <font>
      <sz val="8"/>
      <name val="Fira Sans"/>
      <family val="2"/>
    </font>
    <font>
      <b/>
      <sz val="12"/>
      <name val="Fira Sans"/>
      <family val="2"/>
    </font>
    <font>
      <sz val="12"/>
      <name val="Fira Sans"/>
      <family val="2"/>
    </font>
    <font>
      <b/>
      <sz val="11"/>
      <name val="Fira Sans"/>
      <family val="2"/>
    </font>
    <font>
      <b/>
      <sz val="8"/>
      <name val="Fira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textRotation="90"/>
    </xf>
    <xf numFmtId="0" fontId="2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2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5" fillId="0" borderId="1" xfId="1" applyFont="1" applyBorder="1" applyAlignment="1">
      <alignment wrapText="1"/>
    </xf>
    <xf numFmtId="0" fontId="2" fillId="2" borderId="0" xfId="0" applyFont="1" applyFill="1"/>
    <xf numFmtId="0" fontId="16" fillId="2" borderId="0" xfId="0" applyFont="1" applyFill="1"/>
    <xf numFmtId="0" fontId="17" fillId="0" borderId="1" xfId="1" applyFont="1" applyBorder="1" applyAlignment="1">
      <alignment wrapText="1"/>
    </xf>
    <xf numFmtId="0" fontId="2" fillId="0" borderId="0" xfId="0" applyFont="1" applyBorder="1" applyAlignment="1">
      <alignment textRotation="90"/>
    </xf>
    <xf numFmtId="0" fontId="2" fillId="0" borderId="0" xfId="0" applyFont="1" applyBorder="1"/>
    <xf numFmtId="4" fontId="2" fillId="0" borderId="0" xfId="0" applyNumberFormat="1" applyFont="1"/>
    <xf numFmtId="4" fontId="7" fillId="0" borderId="0" xfId="0" applyNumberFormat="1" applyFont="1"/>
    <xf numFmtId="0" fontId="7" fillId="2" borderId="0" xfId="0" applyFont="1" applyFill="1"/>
    <xf numFmtId="4" fontId="2" fillId="0" borderId="1" xfId="0" applyNumberFormat="1" applyFont="1" applyBorder="1"/>
    <xf numFmtId="4" fontId="7" fillId="0" borderId="2" xfId="0" applyNumberFormat="1" applyFont="1" applyBorder="1"/>
    <xf numFmtId="4" fontId="1" fillId="0" borderId="1" xfId="0" applyNumberFormat="1" applyFont="1" applyBorder="1"/>
    <xf numFmtId="0" fontId="3" fillId="2" borderId="0" xfId="0" applyFont="1" applyFill="1"/>
    <xf numFmtId="0" fontId="2" fillId="0" borderId="0" xfId="0" applyFont="1" applyFill="1"/>
    <xf numFmtId="0" fontId="16" fillId="0" borderId="0" xfId="0" applyFont="1" applyFill="1"/>
    <xf numFmtId="0" fontId="2" fillId="2" borderId="0" xfId="0" applyFont="1" applyFill="1" applyAlignment="1">
      <alignment wrapText="1"/>
    </xf>
    <xf numFmtId="2" fontId="2" fillId="0" borderId="0" xfId="0" applyNumberFormat="1" applyFont="1"/>
    <xf numFmtId="2" fontId="1" fillId="0" borderId="1" xfId="0" applyNumberFormat="1" applyFont="1" applyBorder="1"/>
    <xf numFmtId="2" fontId="2" fillId="0" borderId="0" xfId="0" applyNumberFormat="1" applyFont="1" applyBorder="1"/>
    <xf numFmtId="2" fontId="9" fillId="0" borderId="0" xfId="0" applyNumberFormat="1" applyFont="1"/>
    <xf numFmtId="0" fontId="3" fillId="0" borderId="1" xfId="0" applyFont="1" applyBorder="1" applyAlignment="1">
      <alignment wrapText="1"/>
    </xf>
    <xf numFmtId="0" fontId="18" fillId="0" borderId="0" xfId="0" applyFont="1" applyAlignment="1">
      <alignment horizontal="right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2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21" fillId="0" borderId="0" xfId="0" applyFont="1"/>
    <xf numFmtId="4" fontId="7" fillId="0" borderId="0" xfId="0" applyNumberFormat="1" applyFont="1" applyFill="1" applyBorder="1"/>
    <xf numFmtId="2" fontId="21" fillId="0" borderId="0" xfId="0" applyNumberFormat="1" applyFont="1" applyBorder="1"/>
    <xf numFmtId="2" fontId="9" fillId="0" borderId="2" xfId="0" applyNumberFormat="1" applyFont="1" applyBorder="1"/>
    <xf numFmtId="0" fontId="2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2" fillId="0" borderId="0" xfId="0" applyFont="1" applyAlignment="1">
      <alignment horizontal="right"/>
    </xf>
    <xf numFmtId="2" fontId="21" fillId="0" borderId="0" xfId="0" applyNumberFormat="1" applyFont="1"/>
    <xf numFmtId="2" fontId="9" fillId="0" borderId="0" xfId="0" applyNumberFormat="1" applyFont="1" applyBorder="1"/>
    <xf numFmtId="0" fontId="21" fillId="0" borderId="2" xfId="0" applyFont="1" applyBorder="1"/>
    <xf numFmtId="2" fontId="2" fillId="0" borderId="2" xfId="0" applyNumberFormat="1" applyFont="1" applyBorder="1"/>
    <xf numFmtId="0" fontId="9" fillId="2" borderId="0" xfId="0" applyFont="1" applyFill="1"/>
    <xf numFmtId="0" fontId="18" fillId="2" borderId="0" xfId="0" applyFont="1" applyFill="1" applyAlignment="1">
      <alignment horizontal="right"/>
    </xf>
    <xf numFmtId="4" fontId="7" fillId="0" borderId="0" xfId="0" applyNumberFormat="1" applyFont="1" applyBorder="1"/>
    <xf numFmtId="0" fontId="2" fillId="0" borderId="0" xfId="0" applyFont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weizer-N&#228;hrwertdatenbank-V6.1_Prei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hweizer-N&#228;hrwertdatenbank-V6.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ische Lebensmittel"/>
      <sheetName val="Markenprodukte"/>
    </sheetNames>
    <sheetDataSet>
      <sheetData sheetId="0">
        <row r="95">
          <cell r="I95">
            <v>2.6</v>
          </cell>
        </row>
        <row r="97">
          <cell r="I97">
            <v>1.3888888888888888</v>
          </cell>
        </row>
        <row r="102">
          <cell r="I102">
            <v>1.4482758620689657</v>
          </cell>
        </row>
        <row r="295">
          <cell r="I295">
            <v>2.95</v>
          </cell>
        </row>
        <row r="319">
          <cell r="I319">
            <v>1.4528301886792452</v>
          </cell>
        </row>
        <row r="358">
          <cell r="I358">
            <v>4</v>
          </cell>
        </row>
        <row r="386">
          <cell r="I386">
            <v>0.29499999999999998</v>
          </cell>
        </row>
        <row r="403">
          <cell r="I403">
            <v>0.98</v>
          </cell>
        </row>
        <row r="424">
          <cell r="I424">
            <v>9.5000000000000001E-2</v>
          </cell>
        </row>
        <row r="425">
          <cell r="I425">
            <v>0.63</v>
          </cell>
        </row>
        <row r="471">
          <cell r="I471">
            <v>1.8399999999999999</v>
          </cell>
        </row>
        <row r="510">
          <cell r="I510">
            <v>4.7799999999999994</v>
          </cell>
        </row>
        <row r="567">
          <cell r="I567">
            <v>1.06</v>
          </cell>
        </row>
        <row r="578">
          <cell r="I578">
            <v>5.91</v>
          </cell>
        </row>
        <row r="586">
          <cell r="I586">
            <v>1.39</v>
          </cell>
        </row>
        <row r="675">
          <cell r="I675">
            <v>0.75</v>
          </cell>
        </row>
        <row r="693">
          <cell r="I693">
            <v>4</v>
          </cell>
        </row>
        <row r="704">
          <cell r="I704">
            <v>4</v>
          </cell>
        </row>
        <row r="821">
          <cell r="I821">
            <v>4</v>
          </cell>
        </row>
        <row r="823">
          <cell r="I823">
            <v>4</v>
          </cell>
        </row>
        <row r="912">
          <cell r="I912">
            <v>0.66</v>
          </cell>
        </row>
        <row r="936">
          <cell r="I936">
            <v>0.28999999999999998</v>
          </cell>
        </row>
        <row r="956">
          <cell r="I956">
            <v>0.96600000000000008</v>
          </cell>
        </row>
        <row r="969">
          <cell r="I969">
            <v>0.29500000000000004</v>
          </cell>
        </row>
        <row r="1002">
          <cell r="I1002">
            <v>0.71</v>
          </cell>
        </row>
        <row r="1021">
          <cell r="I1021">
            <v>0.21000000000000002</v>
          </cell>
        </row>
        <row r="1024">
          <cell r="I1024">
            <v>4.08</v>
          </cell>
        </row>
        <row r="1026">
          <cell r="I1026">
            <v>4.63</v>
          </cell>
        </row>
        <row r="1027">
          <cell r="I1027">
            <v>0.9</v>
          </cell>
        </row>
        <row r="1028">
          <cell r="I1028">
            <v>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ische Lebensmittel"/>
      <sheetName val="Markenprodukte"/>
    </sheetNames>
    <sheetDataSet>
      <sheetData sheetId="0">
        <row r="3">
          <cell r="A3" t="str">
            <v>ID</v>
          </cell>
        </row>
        <row r="97">
          <cell r="A97">
            <v>664</v>
          </cell>
        </row>
        <row r="567">
          <cell r="A567">
            <v>591</v>
          </cell>
        </row>
        <row r="694">
          <cell r="A694">
            <v>6</v>
          </cell>
        </row>
        <row r="956">
          <cell r="A956">
            <v>511</v>
          </cell>
        </row>
        <row r="1021">
          <cell r="A1021">
            <v>368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uehr-werk.ch/gulasch-im-gla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2A2B-96EE-4C9C-89D5-344F9CDF5841}">
  <dimension ref="A1:L26"/>
  <sheetViews>
    <sheetView topLeftCell="A2" workbookViewId="0">
      <selection activeCell="G15" sqref="G15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11.07421875" style="30"/>
    <col min="6" max="16384" width="11.07421875" style="2"/>
  </cols>
  <sheetData>
    <row r="1" spans="1:12">
      <c r="A1" s="1" t="s">
        <v>10</v>
      </c>
      <c r="C1" s="3">
        <v>0.08</v>
      </c>
    </row>
    <row r="2" spans="1:12" ht="66.45">
      <c r="A2" s="6" t="s">
        <v>11</v>
      </c>
      <c r="B2" s="7" t="s">
        <v>12</v>
      </c>
      <c r="C2" s="7" t="s">
        <v>13</v>
      </c>
      <c r="D2" s="8"/>
      <c r="E2" s="33" t="s">
        <v>61</v>
      </c>
      <c r="F2" s="8"/>
    </row>
    <row r="3" spans="1:12">
      <c r="A3" s="11" t="s">
        <v>16</v>
      </c>
      <c r="B3" s="2">
        <v>500</v>
      </c>
      <c r="C3" s="2">
        <f t="shared" ref="C3:C11" si="0">B3*$C$1</f>
        <v>40</v>
      </c>
      <c r="D3" s="2" t="s">
        <v>17</v>
      </c>
      <c r="E3" s="30">
        <f>'[1]Generische Lebensmittel'!$I$358*C3/100</f>
        <v>1.6</v>
      </c>
    </row>
    <row r="4" spans="1:12">
      <c r="A4" s="11" t="s">
        <v>18</v>
      </c>
      <c r="B4" s="2">
        <v>500</v>
      </c>
      <c r="C4" s="2">
        <f t="shared" si="0"/>
        <v>40</v>
      </c>
      <c r="D4" s="2" t="s">
        <v>17</v>
      </c>
      <c r="E4" s="30">
        <f>C4/100*'[1]Generische Lebensmittel'!$I$821</f>
        <v>1.6</v>
      </c>
    </row>
    <row r="5" spans="1:12">
      <c r="A5" s="11" t="s">
        <v>19</v>
      </c>
      <c r="B5" s="2">
        <v>500</v>
      </c>
      <c r="C5" s="2">
        <f t="shared" si="0"/>
        <v>40</v>
      </c>
      <c r="D5" s="2" t="s">
        <v>17</v>
      </c>
      <c r="E5" s="30">
        <f>C5/100*'[1]Generische Lebensmittel'!$I$693</f>
        <v>1.6</v>
      </c>
    </row>
    <row r="6" spans="1:12">
      <c r="A6" s="11" t="s">
        <v>21</v>
      </c>
      <c r="B6" s="2">
        <v>500</v>
      </c>
      <c r="C6" s="2">
        <f t="shared" si="0"/>
        <v>40</v>
      </c>
      <c r="D6" s="2" t="s">
        <v>17</v>
      </c>
      <c r="E6" s="30">
        <f>C6/100*'[1]Generische Lebensmittel'!$I$1021</f>
        <v>8.4000000000000019E-2</v>
      </c>
    </row>
    <row r="7" spans="1:12" s="15" customFormat="1">
      <c r="A7" s="14" t="s">
        <v>23</v>
      </c>
      <c r="B7" s="15">
        <v>30</v>
      </c>
      <c r="C7" s="15">
        <f t="shared" si="0"/>
        <v>2.4</v>
      </c>
      <c r="D7" s="15" t="s">
        <v>17</v>
      </c>
      <c r="E7" s="31">
        <f>C7/100*'[1]Generische Lebensmittel'!$I$425</f>
        <v>1.512E-2</v>
      </c>
    </row>
    <row r="8" spans="1:12" ht="15.45">
      <c r="A8" s="11" t="s">
        <v>62</v>
      </c>
      <c r="B8" s="18">
        <v>6</v>
      </c>
      <c r="C8" s="2">
        <f t="shared" si="0"/>
        <v>0.48</v>
      </c>
      <c r="D8" s="2" t="s">
        <v>17</v>
      </c>
      <c r="E8" s="30">
        <f>C8/100*'[1]Generische Lebensmittel'!$I$578</f>
        <v>2.8367999999999997E-2</v>
      </c>
      <c r="K8" s="19"/>
      <c r="L8" s="20"/>
    </row>
    <row r="9" spans="1:12" s="15" customFormat="1" ht="15.45">
      <c r="A9" s="14" t="s">
        <v>24</v>
      </c>
      <c r="B9" s="15">
        <v>2</v>
      </c>
      <c r="C9" s="15">
        <f t="shared" si="0"/>
        <v>0.16</v>
      </c>
      <c r="D9" s="15" t="s">
        <v>17</v>
      </c>
      <c r="E9" s="31">
        <f>C9/100*'[1]Generische Lebensmittel'!$I$578</f>
        <v>9.4560000000000009E-3</v>
      </c>
      <c r="K9" s="21"/>
      <c r="L9" s="22"/>
    </row>
    <row r="10" spans="1:12" s="15" customFormat="1" ht="15.45">
      <c r="A10" s="14" t="s">
        <v>25</v>
      </c>
      <c r="B10" s="15">
        <v>6</v>
      </c>
      <c r="C10" s="15">
        <f t="shared" si="0"/>
        <v>0.48</v>
      </c>
      <c r="D10" s="15" t="s">
        <v>17</v>
      </c>
      <c r="E10" s="31">
        <f>C10/100*'[1]Generische Lebensmittel'!$I$1024</f>
        <v>1.9583999999999997E-2</v>
      </c>
      <c r="K10" s="21"/>
      <c r="L10" s="22"/>
    </row>
    <row r="11" spans="1:12" s="15" customFormat="1" ht="15.9" thickBot="1">
      <c r="A11" s="14" t="s">
        <v>26</v>
      </c>
      <c r="B11" s="15">
        <v>15</v>
      </c>
      <c r="C11" s="15">
        <f t="shared" si="0"/>
        <v>1.2</v>
      </c>
      <c r="D11" s="15" t="s">
        <v>17</v>
      </c>
      <c r="E11" s="34">
        <f>C11/100*'[1]Generische Lebensmittel'!$I$1026</f>
        <v>5.5559999999999998E-2</v>
      </c>
      <c r="K11" s="21"/>
      <c r="L11" s="22"/>
    </row>
    <row r="12" spans="1:12" s="15" customFormat="1" ht="15.45">
      <c r="A12" s="14"/>
      <c r="E12" s="64"/>
      <c r="K12" s="21"/>
      <c r="L12" s="22"/>
    </row>
    <row r="13" spans="1:12" s="18" customFormat="1">
      <c r="A13" s="51" t="s">
        <v>64</v>
      </c>
      <c r="E13" s="53">
        <f>SUM(E4:E11)</f>
        <v>3.4120880000000002</v>
      </c>
    </row>
    <row r="14" spans="1:12" s="18" customFormat="1">
      <c r="A14" s="51" t="s">
        <v>75</v>
      </c>
      <c r="E14" s="43">
        <f>G14*E13</f>
        <v>6.8241760000000005</v>
      </c>
      <c r="F14" s="18" t="s">
        <v>77</v>
      </c>
      <c r="G14" s="18">
        <v>2</v>
      </c>
    </row>
    <row r="15" spans="1:12" s="18" customFormat="1" ht="15" thickBot="1">
      <c r="A15" s="51" t="s">
        <v>78</v>
      </c>
      <c r="E15" s="54">
        <v>2</v>
      </c>
    </row>
    <row r="16" spans="1:12" s="51" customFormat="1">
      <c r="A16" s="51" t="s">
        <v>76</v>
      </c>
      <c r="E16" s="58">
        <f>SUM(E13:E15)</f>
        <v>12.236264</v>
      </c>
    </row>
    <row r="17" spans="1:12" s="15" customFormat="1" ht="15.45">
      <c r="A17" s="14"/>
      <c r="E17" s="52"/>
      <c r="K17" s="21"/>
      <c r="L17" s="22"/>
    </row>
    <row r="18" spans="1:12" s="15" customFormat="1" ht="15.45">
      <c r="A18" s="14"/>
      <c r="E18" s="52"/>
      <c r="K18" s="21"/>
      <c r="L18" s="22"/>
    </row>
    <row r="19" spans="1:12" s="15" customFormat="1" ht="15.45">
      <c r="A19" s="14"/>
      <c r="E19" s="52"/>
      <c r="K19" s="21"/>
      <c r="L19" s="22"/>
    </row>
    <row r="20" spans="1:12" s="15" customFormat="1" ht="15.45">
      <c r="A20" s="14"/>
      <c r="E20" s="52"/>
      <c r="K20" s="21"/>
      <c r="L20" s="22"/>
    </row>
    <row r="21" spans="1:12" ht="15.45">
      <c r="K21" s="19"/>
      <c r="L21" s="20"/>
    </row>
    <row r="22" spans="1:12">
      <c r="A22" s="23" t="s">
        <v>27</v>
      </c>
    </row>
    <row r="23" spans="1:12" ht="72.900000000000006">
      <c r="A23" s="11" t="s">
        <v>28</v>
      </c>
    </row>
    <row r="25" spans="1:12" ht="29.15">
      <c r="A25" s="11" t="s">
        <v>29</v>
      </c>
    </row>
    <row r="26" spans="1:12">
      <c r="A26" s="11" t="s">
        <v>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FCAE-8B38-4DA5-AEA5-E8E319766A07}">
  <dimension ref="A1:G18"/>
  <sheetViews>
    <sheetView workbookViewId="0">
      <selection activeCell="C2" sqref="C2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15.53515625" style="30" customWidth="1"/>
    <col min="6" max="6" width="7" style="2" customWidth="1"/>
    <col min="7" max="7" width="2.84375" style="2" customWidth="1"/>
    <col min="8" max="16384" width="11.07421875" style="2"/>
  </cols>
  <sheetData>
    <row r="1" spans="1:7">
      <c r="A1" s="1" t="s">
        <v>31</v>
      </c>
      <c r="C1" s="3">
        <v>0.5</v>
      </c>
    </row>
    <row r="2" spans="1:7" ht="66.45">
      <c r="A2" s="24" t="s">
        <v>32</v>
      </c>
      <c r="B2" s="7" t="s">
        <v>12</v>
      </c>
      <c r="C2" s="7" t="s">
        <v>13</v>
      </c>
      <c r="D2" s="8"/>
      <c r="E2" s="35" t="s">
        <v>61</v>
      </c>
      <c r="F2" s="8"/>
    </row>
    <row r="3" spans="1:7">
      <c r="A3" s="11" t="s">
        <v>33</v>
      </c>
      <c r="B3" s="2">
        <v>800</v>
      </c>
      <c r="C3" s="2">
        <f t="shared" ref="C3:C8" si="0">B3*$C$1</f>
        <v>400</v>
      </c>
      <c r="D3" s="2" t="s">
        <v>17</v>
      </c>
      <c r="E3" s="30">
        <f>C3/100*'[1]Generische Lebensmittel'!$I$823</f>
        <v>16</v>
      </c>
    </row>
    <row r="4" spans="1:7">
      <c r="A4" s="11" t="s">
        <v>21</v>
      </c>
      <c r="B4" s="37">
        <v>100</v>
      </c>
      <c r="C4" s="2">
        <f t="shared" si="0"/>
        <v>50</v>
      </c>
      <c r="D4" s="2" t="s">
        <v>17</v>
      </c>
      <c r="E4" s="30">
        <f>C4/100*'[1]Generische Lebensmittel'!$I$1021</f>
        <v>0.10500000000000001</v>
      </c>
    </row>
    <row r="5" spans="1:7">
      <c r="A5" s="11" t="s">
        <v>34</v>
      </c>
      <c r="B5" s="37">
        <v>50</v>
      </c>
      <c r="C5" s="2">
        <f t="shared" si="0"/>
        <v>25</v>
      </c>
      <c r="D5" s="2" t="s">
        <v>17</v>
      </c>
      <c r="E5" s="30">
        <f>C5/100*'[1]Generische Lebensmittel'!$I$1021</f>
        <v>5.2500000000000005E-2</v>
      </c>
    </row>
    <row r="6" spans="1:7" ht="15.45">
      <c r="A6" s="39" t="s">
        <v>35</v>
      </c>
      <c r="B6" s="26">
        <v>10</v>
      </c>
      <c r="C6" s="25">
        <f t="shared" si="0"/>
        <v>5</v>
      </c>
      <c r="D6" s="25" t="s">
        <v>17</v>
      </c>
      <c r="E6" s="30">
        <f>C6/100*'[1]Generische Lebensmittel'!$I$95</f>
        <v>0.13</v>
      </c>
    </row>
    <row r="7" spans="1:7" ht="15.45">
      <c r="A7" s="11" t="s">
        <v>36</v>
      </c>
      <c r="B7" s="38">
        <v>50</v>
      </c>
      <c r="C7" s="2">
        <f t="shared" si="0"/>
        <v>25</v>
      </c>
      <c r="D7" s="2" t="s">
        <v>17</v>
      </c>
      <c r="E7" s="30">
        <f>C7/100*'[1]Generische Lebensmittel'!$I$102</f>
        <v>0.36206896551724144</v>
      </c>
    </row>
    <row r="8" spans="1:7" ht="15.45">
      <c r="A8" s="11" t="s">
        <v>37</v>
      </c>
      <c r="B8" s="38">
        <v>200</v>
      </c>
      <c r="C8" s="2">
        <f t="shared" si="0"/>
        <v>100</v>
      </c>
      <c r="D8" s="2" t="s">
        <v>38</v>
      </c>
      <c r="E8" s="30">
        <f>C8/100*'[1]Generische Lebensmittel'!$I$956</f>
        <v>0.96600000000000008</v>
      </c>
    </row>
    <row r="9" spans="1:7">
      <c r="A9" s="14" t="s">
        <v>40</v>
      </c>
      <c r="B9" s="37"/>
      <c r="C9" s="2">
        <v>3</v>
      </c>
      <c r="D9" s="2" t="s">
        <v>17</v>
      </c>
      <c r="E9" s="30">
        <f>C9/100*'[1]Generische Lebensmittel'!$I$424</f>
        <v>2.8500000000000001E-3</v>
      </c>
    </row>
    <row r="10" spans="1:7">
      <c r="A10" s="14" t="s">
        <v>41</v>
      </c>
      <c r="C10" s="2">
        <v>3</v>
      </c>
      <c r="D10" s="2" t="s">
        <v>17</v>
      </c>
      <c r="E10" s="30">
        <f>C10/100*'[1]Generische Lebensmittel'!$I$1024</f>
        <v>0.12239999999999999</v>
      </c>
    </row>
    <row r="11" spans="1:7">
      <c r="A11" s="14"/>
    </row>
    <row r="12" spans="1:7" s="18" customFormat="1">
      <c r="A12" s="51" t="s">
        <v>64</v>
      </c>
      <c r="E12" s="53">
        <f>SUM(E3:E10)</f>
        <v>17.740818965517239</v>
      </c>
    </row>
    <row r="13" spans="1:7" s="18" customFormat="1">
      <c r="A13" s="51" t="s">
        <v>75</v>
      </c>
      <c r="E13" s="43">
        <f>G13*E12</f>
        <v>35.481637931034477</v>
      </c>
      <c r="F13" s="18" t="s">
        <v>77</v>
      </c>
      <c r="G13" s="18">
        <v>2</v>
      </c>
    </row>
    <row r="14" spans="1:7" s="18" customFormat="1" ht="15" thickBot="1">
      <c r="A14" s="51" t="s">
        <v>78</v>
      </c>
      <c r="E14" s="54">
        <v>2</v>
      </c>
    </row>
    <row r="15" spans="1:7" s="51" customFormat="1">
      <c r="A15" s="51" t="s">
        <v>76</v>
      </c>
      <c r="E15" s="58">
        <f>SUM(E12:E14)</f>
        <v>55.222456896551719</v>
      </c>
    </row>
    <row r="17" spans="1:1">
      <c r="A17" s="23" t="s">
        <v>27</v>
      </c>
    </row>
    <row r="18" spans="1:1" ht="72.900000000000006">
      <c r="A18" s="11" t="s">
        <v>42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C71A-A035-4024-A2AA-1EEF4C524C1D}">
  <dimension ref="A1:G25"/>
  <sheetViews>
    <sheetView tabSelected="1" workbookViewId="0">
      <selection activeCell="A14" sqref="A14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12.3828125" style="40" bestFit="1" customWidth="1"/>
    <col min="6" max="16384" width="11.07421875" style="2"/>
  </cols>
  <sheetData>
    <row r="1" spans="1:7">
      <c r="A1" s="1" t="s">
        <v>43</v>
      </c>
      <c r="C1" s="3">
        <v>0.1</v>
      </c>
    </row>
    <row r="2" spans="1:7" ht="66.45">
      <c r="A2" s="27" t="s">
        <v>44</v>
      </c>
      <c r="B2" s="7" t="s">
        <v>12</v>
      </c>
      <c r="C2" s="7" t="s">
        <v>13</v>
      </c>
      <c r="D2" s="8"/>
      <c r="E2" s="41" t="s">
        <v>61</v>
      </c>
      <c r="F2" s="8"/>
    </row>
    <row r="3" spans="1:7" ht="29.15">
      <c r="A3" s="11" t="s">
        <v>45</v>
      </c>
      <c r="B3" s="2">
        <v>800</v>
      </c>
      <c r="C3" s="2">
        <f t="shared" ref="C3:C10" si="0">B3*$C$1</f>
        <v>80</v>
      </c>
      <c r="D3" s="2" t="s">
        <v>17</v>
      </c>
      <c r="E3" s="40">
        <f>C3/100*'[1]Generische Lebensmittel'!$I$704</f>
        <v>3.2</v>
      </c>
    </row>
    <row r="4" spans="1:7">
      <c r="A4" s="11" t="s">
        <v>21</v>
      </c>
      <c r="B4" s="2">
        <v>100</v>
      </c>
      <c r="C4" s="2">
        <f t="shared" si="0"/>
        <v>10</v>
      </c>
      <c r="D4" s="2" t="s">
        <v>17</v>
      </c>
      <c r="E4" s="40">
        <f>C4/100*'[1]Generische Lebensmittel'!$I$1021</f>
        <v>2.1000000000000005E-2</v>
      </c>
    </row>
    <row r="5" spans="1:7">
      <c r="A5" s="14" t="s">
        <v>98</v>
      </c>
      <c r="B5" s="25">
        <v>400</v>
      </c>
      <c r="C5" s="25">
        <f t="shared" si="0"/>
        <v>40</v>
      </c>
      <c r="D5" s="25"/>
      <c r="E5" s="40">
        <f>C5/100*'[1]Generische Lebensmittel'!$I$586</f>
        <v>0.55599999999999994</v>
      </c>
      <c r="F5" s="2" t="s">
        <v>63</v>
      </c>
    </row>
    <row r="6" spans="1:7">
      <c r="A6" s="11" t="s">
        <v>46</v>
      </c>
      <c r="B6" s="2">
        <v>250</v>
      </c>
      <c r="C6" s="2">
        <f t="shared" si="0"/>
        <v>25</v>
      </c>
      <c r="D6" s="2" t="s">
        <v>17</v>
      </c>
      <c r="E6" s="40">
        <f>C6/100*'[1]Generische Lebensmittel'!$I$912</f>
        <v>0.16500000000000001</v>
      </c>
    </row>
    <row r="7" spans="1:7">
      <c r="A7" s="11" t="s">
        <v>47</v>
      </c>
      <c r="B7" s="2">
        <v>50</v>
      </c>
      <c r="C7" s="2">
        <f t="shared" si="0"/>
        <v>5</v>
      </c>
      <c r="D7" s="2" t="s">
        <v>17</v>
      </c>
      <c r="E7" s="40">
        <f>C7/100*'[1]Generische Lebensmittel'!$I$471</f>
        <v>9.1999999999999998E-2</v>
      </c>
    </row>
    <row r="8" spans="1:7">
      <c r="A8" s="11" t="s">
        <v>101</v>
      </c>
      <c r="B8" s="25">
        <v>50</v>
      </c>
      <c r="C8" s="25">
        <f t="shared" si="0"/>
        <v>5</v>
      </c>
      <c r="D8" s="25" t="s">
        <v>17</v>
      </c>
      <c r="E8" s="40">
        <f>C8/100*'[1]Generische Lebensmittel'!$I$95</f>
        <v>0.13</v>
      </c>
    </row>
    <row r="9" spans="1:7">
      <c r="A9" s="11" t="s">
        <v>48</v>
      </c>
      <c r="B9" s="2">
        <v>45</v>
      </c>
      <c r="C9" s="2">
        <f t="shared" si="0"/>
        <v>4.5</v>
      </c>
      <c r="D9" s="2" t="s">
        <v>38</v>
      </c>
      <c r="E9" s="40">
        <f>C9/100*'[1]Generische Lebensmittel'!$I$567</f>
        <v>4.7699999999999999E-2</v>
      </c>
    </row>
    <row r="10" spans="1:7" ht="29.15">
      <c r="A10" s="11" t="s">
        <v>49</v>
      </c>
      <c r="B10" s="2">
        <v>30</v>
      </c>
      <c r="C10" s="2">
        <f t="shared" si="0"/>
        <v>3</v>
      </c>
      <c r="D10" s="2" t="s">
        <v>38</v>
      </c>
      <c r="E10" s="40">
        <f>C10/100*'[1]Generische Lebensmittel'!$I$1027</f>
        <v>2.7E-2</v>
      </c>
    </row>
    <row r="11" spans="1:7">
      <c r="A11" s="11" t="s">
        <v>50</v>
      </c>
      <c r="C11" s="2">
        <v>2</v>
      </c>
      <c r="E11" s="40">
        <f>C11/100*'[1]Generische Lebensmittel'!$I$578</f>
        <v>0.1182</v>
      </c>
    </row>
    <row r="12" spans="1:7" ht="12.9" customHeight="1">
      <c r="A12" s="14" t="s">
        <v>40</v>
      </c>
      <c r="C12" s="2">
        <v>4</v>
      </c>
      <c r="E12" s="40">
        <f>C12/100*'[1]Generische Lebensmittel'!$I$424</f>
        <v>3.8E-3</v>
      </c>
    </row>
    <row r="13" spans="1:7">
      <c r="A13" s="14" t="s">
        <v>41</v>
      </c>
      <c r="C13" s="2">
        <v>2</v>
      </c>
      <c r="E13" s="40">
        <f>C13/100*'[1]Generische Lebensmittel'!$I$1024</f>
        <v>8.1600000000000006E-2</v>
      </c>
    </row>
    <row r="14" spans="1:7">
      <c r="A14" s="14"/>
    </row>
    <row r="15" spans="1:7" s="18" customFormat="1">
      <c r="A15" s="51" t="s">
        <v>64</v>
      </c>
      <c r="E15" s="59">
        <f>SUM(E3:E13)</f>
        <v>4.4422999999999995</v>
      </c>
    </row>
    <row r="16" spans="1:7" s="18" customFormat="1">
      <c r="A16" s="51" t="s">
        <v>75</v>
      </c>
      <c r="E16" s="43">
        <f>G16*E15</f>
        <v>8.8845999999999989</v>
      </c>
      <c r="F16" s="18" t="s">
        <v>77</v>
      </c>
      <c r="G16" s="18">
        <v>2</v>
      </c>
    </row>
    <row r="17" spans="1:5" s="18" customFormat="1" ht="15" thickBot="1">
      <c r="A17" s="51" t="s">
        <v>78</v>
      </c>
      <c r="E17" s="54">
        <v>2</v>
      </c>
    </row>
    <row r="18" spans="1:5" s="51" customFormat="1">
      <c r="A18" s="51" t="s">
        <v>76</v>
      </c>
      <c r="E18" s="58">
        <f>SUM(E15:E17)</f>
        <v>15.326899999999998</v>
      </c>
    </row>
    <row r="19" spans="1:5">
      <c r="E19" s="42"/>
    </row>
    <row r="20" spans="1:5">
      <c r="E20" s="42"/>
    </row>
    <row r="21" spans="1:5">
      <c r="E21" s="42"/>
    </row>
    <row r="22" spans="1:5">
      <c r="E22" s="42"/>
    </row>
    <row r="24" spans="1:5">
      <c r="A24" s="23" t="s">
        <v>27</v>
      </c>
    </row>
    <row r="25" spans="1:5" ht="43.75">
      <c r="A25" s="11" t="s">
        <v>51</v>
      </c>
    </row>
  </sheetData>
  <hyperlinks>
    <hyperlink ref="A2" r:id="rId1" location="commentForm14128988923" xr:uid="{8C064247-4A9E-44CD-A97A-EFD395D1228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9691-1D69-4973-BABD-8C722CB4645F}">
  <dimension ref="A1:L30"/>
  <sheetViews>
    <sheetView workbookViewId="0">
      <selection activeCell="E5" sqref="E5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12.3828125" style="40" bestFit="1" customWidth="1"/>
    <col min="6" max="6" width="6.53515625" style="2" bestFit="1" customWidth="1"/>
    <col min="7" max="7" width="4.4609375" style="2" customWidth="1"/>
    <col min="8" max="16384" width="11.07421875" style="2"/>
  </cols>
  <sheetData>
    <row r="1" spans="1:7">
      <c r="A1" s="1" t="s">
        <v>52</v>
      </c>
      <c r="C1" s="3"/>
    </row>
    <row r="2" spans="1:7" ht="66.45">
      <c r="A2" s="44" t="s">
        <v>65</v>
      </c>
      <c r="B2" s="7" t="s">
        <v>12</v>
      </c>
      <c r="C2" s="7" t="s">
        <v>13</v>
      </c>
      <c r="D2" s="8"/>
      <c r="E2" s="41" t="s">
        <v>61</v>
      </c>
      <c r="F2" s="8"/>
    </row>
    <row r="3" spans="1:7">
      <c r="A3" s="2" t="s">
        <v>53</v>
      </c>
      <c r="B3" s="28"/>
      <c r="C3" s="2">
        <v>20</v>
      </c>
      <c r="D3" s="29" t="s">
        <v>17</v>
      </c>
      <c r="E3" s="42">
        <f>C3/100*'[1]Generische Lebensmittel'!$I$403</f>
        <v>0.19600000000000001</v>
      </c>
      <c r="F3" s="29"/>
    </row>
    <row r="4" spans="1:7">
      <c r="A4" s="2" t="s">
        <v>72</v>
      </c>
      <c r="B4" s="28"/>
      <c r="C4" s="2">
        <v>20</v>
      </c>
      <c r="D4" s="29" t="s">
        <v>17</v>
      </c>
      <c r="E4" s="42">
        <f>C4/100*'[1]Generische Lebensmittel'!$I$510</f>
        <v>0.95599999999999996</v>
      </c>
      <c r="F4" s="29"/>
    </row>
    <row r="5" spans="1:7">
      <c r="A5" s="25" t="s">
        <v>1</v>
      </c>
      <c r="B5" s="25"/>
      <c r="C5" s="25">
        <v>120</v>
      </c>
      <c r="D5" s="25" t="s">
        <v>17</v>
      </c>
      <c r="E5" s="42">
        <f>C5/1003</f>
        <v>0.11964107676969092</v>
      </c>
    </row>
    <row r="6" spans="1:7">
      <c r="A6" s="32" t="s">
        <v>0</v>
      </c>
      <c r="B6" s="25"/>
      <c r="C6" s="25">
        <v>5</v>
      </c>
      <c r="D6" s="25" t="s">
        <v>17</v>
      </c>
      <c r="E6" s="42">
        <f>C6/100*'[1]Generische Lebensmittel'!$I$1024</f>
        <v>0.20400000000000001</v>
      </c>
    </row>
    <row r="7" spans="1:7" s="18" customFormat="1">
      <c r="A7" s="15" t="s">
        <v>2</v>
      </c>
      <c r="C7" s="18">
        <v>2</v>
      </c>
      <c r="D7" s="18" t="s">
        <v>17</v>
      </c>
      <c r="E7" s="42">
        <f>C7/100*'[1]Generische Lebensmittel'!$I$424</f>
        <v>1.9E-3</v>
      </c>
    </row>
    <row r="8" spans="1:7" s="18" customFormat="1">
      <c r="A8" s="15"/>
      <c r="E8" s="42"/>
    </row>
    <row r="9" spans="1:7" s="18" customFormat="1">
      <c r="A9" s="51" t="s">
        <v>64</v>
      </c>
      <c r="E9" s="59">
        <f>SUM(E3:E7)</f>
        <v>1.4775410767696908</v>
      </c>
    </row>
    <row r="10" spans="1:7" s="18" customFormat="1">
      <c r="A10" s="51" t="s">
        <v>75</v>
      </c>
      <c r="E10" s="43">
        <f>G10*E9</f>
        <v>2.9550821535393816</v>
      </c>
      <c r="F10" s="18" t="s">
        <v>77</v>
      </c>
      <c r="G10" s="18">
        <v>2</v>
      </c>
    </row>
    <row r="11" spans="1:7" s="18" customFormat="1" ht="15" thickBot="1">
      <c r="A11" s="60" t="s">
        <v>78</v>
      </c>
      <c r="E11" s="54">
        <v>2</v>
      </c>
    </row>
    <row r="12" spans="1:7" s="51" customFormat="1">
      <c r="A12" s="51" t="s">
        <v>76</v>
      </c>
      <c r="E12" s="58">
        <f>SUM(E9:E11)</f>
        <v>6.4326232303090727</v>
      </c>
    </row>
    <row r="13" spans="1:7" s="51" customFormat="1">
      <c r="E13" s="58"/>
    </row>
    <row r="14" spans="1:7" s="51" customFormat="1">
      <c r="E14" s="58"/>
    </row>
    <row r="15" spans="1:7" s="18" customFormat="1">
      <c r="A15" s="51" t="s">
        <v>59</v>
      </c>
      <c r="E15" s="43"/>
    </row>
    <row r="16" spans="1:7" s="18" customFormat="1">
      <c r="A16" s="18" t="s">
        <v>54</v>
      </c>
      <c r="E16" s="43"/>
    </row>
    <row r="17" spans="1:12" s="18" customFormat="1">
      <c r="A17" s="18" t="s">
        <v>55</v>
      </c>
      <c r="E17" s="43"/>
    </row>
    <row r="18" spans="1:12" s="18" customFormat="1">
      <c r="A18" s="18" t="s">
        <v>56</v>
      </c>
      <c r="E18" s="43"/>
    </row>
    <row r="19" spans="1:12" s="18" customFormat="1" ht="15.45">
      <c r="A19" s="18" t="s">
        <v>58</v>
      </c>
      <c r="E19" s="43"/>
      <c r="K19" s="46"/>
      <c r="L19" s="47"/>
    </row>
    <row r="20" spans="1:12" s="18" customFormat="1">
      <c r="A20" s="18" t="s">
        <v>57</v>
      </c>
      <c r="E20" s="43"/>
    </row>
    <row r="21" spans="1:12" s="18" customFormat="1">
      <c r="E21" s="43"/>
    </row>
    <row r="22" spans="1:12" s="18" customFormat="1">
      <c r="A22" s="55" t="s">
        <v>27</v>
      </c>
      <c r="E22" s="43"/>
    </row>
    <row r="23" spans="1:12" s="18" customFormat="1">
      <c r="A23" s="56" t="s">
        <v>60</v>
      </c>
      <c r="E23" s="43"/>
    </row>
    <row r="27" spans="1:12">
      <c r="A27" s="2"/>
    </row>
    <row r="28" spans="1:12">
      <c r="A28" s="2"/>
    </row>
    <row r="29" spans="1:12">
      <c r="A29" s="2"/>
    </row>
    <row r="30" spans="1:12">
      <c r="A30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CFB0-7373-4DE7-AD58-29B74193F3D0}">
  <dimension ref="A1:G27"/>
  <sheetViews>
    <sheetView topLeftCell="A6" workbookViewId="0">
      <selection activeCell="G15" sqref="G15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12.3828125" style="40" bestFit="1" customWidth="1"/>
    <col min="6" max="16384" width="11.07421875" style="2"/>
  </cols>
  <sheetData>
    <row r="1" spans="1:7">
      <c r="A1" s="1" t="s">
        <v>66</v>
      </c>
      <c r="C1" s="3">
        <v>0.15</v>
      </c>
    </row>
    <row r="2" spans="1:7" ht="66.45">
      <c r="A2" s="27"/>
      <c r="B2" s="7" t="s">
        <v>12</v>
      </c>
      <c r="C2" s="7" t="s">
        <v>13</v>
      </c>
      <c r="D2" s="8"/>
      <c r="E2" s="41" t="s">
        <v>61</v>
      </c>
      <c r="F2" s="8"/>
    </row>
    <row r="3" spans="1:7">
      <c r="A3" s="11" t="s">
        <v>3</v>
      </c>
      <c r="B3" s="49">
        <v>500</v>
      </c>
      <c r="C3" s="37">
        <f t="shared" ref="C3:C8" si="0">B3*$C$1</f>
        <v>75</v>
      </c>
      <c r="D3" s="37" t="s">
        <v>17</v>
      </c>
      <c r="E3" s="48">
        <f>C3/100*'[1]Generische Lebensmittel'!$I$386</f>
        <v>0.22125</v>
      </c>
    </row>
    <row r="4" spans="1:7">
      <c r="A4" s="39" t="s">
        <v>67</v>
      </c>
      <c r="B4" s="39">
        <v>70</v>
      </c>
      <c r="C4" s="25">
        <f t="shared" si="0"/>
        <v>10.5</v>
      </c>
      <c r="D4" s="25" t="s">
        <v>17</v>
      </c>
      <c r="E4" s="48">
        <f>C4/100*'[1]Generische Lebensmittel'!$I$1021</f>
        <v>2.205E-2</v>
      </c>
    </row>
    <row r="5" spans="1:7">
      <c r="A5" s="39" t="s">
        <v>74</v>
      </c>
      <c r="B5" s="39">
        <v>80</v>
      </c>
      <c r="C5" s="25">
        <f t="shared" si="0"/>
        <v>12</v>
      </c>
      <c r="D5" s="25" t="s">
        <v>17</v>
      </c>
      <c r="E5" s="48">
        <f>C5/100*'[1]Generische Lebensmittel'!$I$586</f>
        <v>0.16679999999999998</v>
      </c>
    </row>
    <row r="6" spans="1:7">
      <c r="A6" s="39" t="s">
        <v>73</v>
      </c>
      <c r="B6" s="39">
        <v>80</v>
      </c>
      <c r="C6" s="25">
        <f t="shared" si="0"/>
        <v>12</v>
      </c>
      <c r="D6" s="25" t="s">
        <v>17</v>
      </c>
      <c r="E6" s="48">
        <f>C6/100*'[1]Generische Lebensmittel'!$I$1002</f>
        <v>8.5199999999999998E-2</v>
      </c>
    </row>
    <row r="7" spans="1:7">
      <c r="A7" s="39" t="s">
        <v>48</v>
      </c>
      <c r="B7" s="39">
        <v>15</v>
      </c>
      <c r="C7" s="25">
        <f t="shared" si="0"/>
        <v>2.25</v>
      </c>
      <c r="D7" s="25" t="s">
        <v>38</v>
      </c>
      <c r="E7" s="48">
        <f>C7/100*'[1]Generische Lebensmittel'!$I$567</f>
        <v>2.385E-2</v>
      </c>
    </row>
    <row r="8" spans="1:7">
      <c r="A8" s="11" t="s">
        <v>7</v>
      </c>
      <c r="B8" s="49">
        <v>50</v>
      </c>
      <c r="C8" s="37">
        <f t="shared" si="0"/>
        <v>7.5</v>
      </c>
      <c r="D8" s="37" t="s">
        <v>17</v>
      </c>
      <c r="E8" s="48">
        <f>C8/100*'[1]Generische Lebensmittel'!$I$424</f>
        <v>7.1249999999999994E-3</v>
      </c>
    </row>
    <row r="9" spans="1:7">
      <c r="A9" s="11" t="s">
        <v>5</v>
      </c>
      <c r="B9" s="37">
        <v>45</v>
      </c>
      <c r="C9" s="37">
        <v>3</v>
      </c>
      <c r="D9" s="37" t="s">
        <v>17</v>
      </c>
      <c r="E9" s="48">
        <f>C9/100*'[1]Generische Lebensmittel'!$I$424</f>
        <v>2.8500000000000001E-3</v>
      </c>
    </row>
    <row r="10" spans="1:7">
      <c r="A10" s="11" t="s">
        <v>41</v>
      </c>
      <c r="B10" s="37"/>
      <c r="C10" s="37">
        <v>4</v>
      </c>
      <c r="D10" s="37" t="s">
        <v>17</v>
      </c>
      <c r="E10" s="48">
        <f>C10/100*'[1]Generische Lebensmittel'!$I$1024</f>
        <v>0.16320000000000001</v>
      </c>
    </row>
    <row r="11" spans="1:7">
      <c r="A11" s="49" t="s">
        <v>99</v>
      </c>
      <c r="B11" s="37">
        <f>6*52</f>
        <v>312</v>
      </c>
      <c r="C11" s="37">
        <f>B11*C1</f>
        <v>46.8</v>
      </c>
      <c r="D11" s="37"/>
      <c r="E11" s="48">
        <f>C11/100*'[1]Generische Lebensmittel'!$I$319</f>
        <v>0.67992452830188665</v>
      </c>
    </row>
    <row r="12" spans="1:7">
      <c r="A12" s="49"/>
      <c r="B12" s="37"/>
      <c r="C12" s="37"/>
      <c r="D12" s="37"/>
      <c r="E12" s="48"/>
    </row>
    <row r="13" spans="1:7" s="18" customFormat="1">
      <c r="A13" s="51" t="s">
        <v>64</v>
      </c>
      <c r="E13" s="53">
        <f>SUM(E3:E11)</f>
        <v>1.3722495283018867</v>
      </c>
    </row>
    <row r="14" spans="1:7" s="18" customFormat="1">
      <c r="A14" s="51" t="s">
        <v>75</v>
      </c>
      <c r="E14" s="43">
        <f>G14*E13</f>
        <v>2.7444990566037735</v>
      </c>
      <c r="F14" s="18" t="s">
        <v>77</v>
      </c>
      <c r="G14" s="18">
        <v>2</v>
      </c>
    </row>
    <row r="15" spans="1:7" s="18" customFormat="1" ht="15" thickBot="1">
      <c r="A15" s="51" t="s">
        <v>78</v>
      </c>
      <c r="E15" s="54">
        <v>2</v>
      </c>
    </row>
    <row r="16" spans="1:7" s="51" customFormat="1">
      <c r="A16" s="51" t="s">
        <v>76</v>
      </c>
      <c r="E16" s="58">
        <f>SUM(E13:E15)</f>
        <v>6.1167485849056602</v>
      </c>
    </row>
    <row r="18" spans="1:2">
      <c r="A18" s="1" t="s">
        <v>59</v>
      </c>
    </row>
    <row r="19" spans="1:2" ht="58.3">
      <c r="A19" s="11" t="s">
        <v>68</v>
      </c>
      <c r="B19" s="11"/>
    </row>
    <row r="20" spans="1:2" ht="29.15">
      <c r="A20" s="11" t="s">
        <v>8</v>
      </c>
      <c r="B20" s="65"/>
    </row>
    <row r="21" spans="1:2" ht="29.15">
      <c r="A21" s="11" t="s">
        <v>69</v>
      </c>
      <c r="B21" s="65"/>
    </row>
    <row r="22" spans="1:2">
      <c r="A22" s="11" t="s">
        <v>70</v>
      </c>
      <c r="B22" s="65"/>
    </row>
    <row r="23" spans="1:2" ht="29.15">
      <c r="A23" s="11" t="s">
        <v>6</v>
      </c>
      <c r="B23" s="65"/>
    </row>
    <row r="24" spans="1:2" ht="43.75">
      <c r="A24" s="11" t="s">
        <v>71</v>
      </c>
      <c r="B24" s="11"/>
    </row>
    <row r="25" spans="1:2">
      <c r="B25" s="50"/>
    </row>
    <row r="26" spans="1:2">
      <c r="A26" s="23" t="s">
        <v>27</v>
      </c>
    </row>
    <row r="27" spans="1:2" ht="58.3">
      <c r="A27" s="11" t="s">
        <v>9</v>
      </c>
    </row>
  </sheetData>
  <mergeCells count="1">
    <mergeCell ref="B20:B2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B39-7C6B-4CE0-9246-61DE60DBA030}">
  <dimension ref="A1:N19"/>
  <sheetViews>
    <sheetView topLeftCell="A12" workbookViewId="0">
      <selection activeCell="A24" sqref="A24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5.61328125" style="4" customWidth="1"/>
    <col min="6" max="6" width="21.4609375" style="5" bestFit="1" customWidth="1"/>
    <col min="7" max="7" width="11.07421875" style="30"/>
    <col min="8" max="16384" width="11.07421875" style="2"/>
  </cols>
  <sheetData>
    <row r="1" spans="1:14">
      <c r="A1" s="1" t="s">
        <v>86</v>
      </c>
      <c r="C1" s="3">
        <f>1/3</f>
        <v>0.33333333333333331</v>
      </c>
    </row>
    <row r="2" spans="1:14" ht="66.45">
      <c r="A2" s="6" t="s">
        <v>79</v>
      </c>
      <c r="B2" s="7" t="s">
        <v>12</v>
      </c>
      <c r="C2" s="7" t="s">
        <v>13</v>
      </c>
      <c r="D2" s="8"/>
      <c r="E2" s="9" t="s">
        <v>14</v>
      </c>
      <c r="F2" s="10" t="s">
        <v>15</v>
      </c>
      <c r="G2" s="33" t="s">
        <v>61</v>
      </c>
      <c r="H2" s="8"/>
    </row>
    <row r="3" spans="1:14">
      <c r="A3" s="11" t="s">
        <v>82</v>
      </c>
      <c r="B3" s="25">
        <v>50</v>
      </c>
      <c r="C3" s="2">
        <f t="shared" ref="C3:C7" si="0">B3*$C$1</f>
        <v>16.666666666666664</v>
      </c>
      <c r="D3" s="2" t="s">
        <v>17</v>
      </c>
      <c r="E3" s="4">
        <f>'[2]Generische Lebensmittel'!$A$1021</f>
        <v>368</v>
      </c>
      <c r="F3" s="5" t="s">
        <v>22</v>
      </c>
      <c r="G3" s="30">
        <f>C3/100*'[1]Generische Lebensmittel'!$I$1021</f>
        <v>3.4999999999999996E-2</v>
      </c>
    </row>
    <row r="4" spans="1:14">
      <c r="A4" s="11" t="s">
        <v>85</v>
      </c>
      <c r="B4" s="25">
        <v>15</v>
      </c>
      <c r="C4" s="2">
        <f t="shared" si="0"/>
        <v>5</v>
      </c>
      <c r="D4" s="2" t="s">
        <v>38</v>
      </c>
      <c r="E4" s="4">
        <f>'[2]Generische Lebensmittel'!$A$567</f>
        <v>591</v>
      </c>
      <c r="F4" s="5" t="s">
        <v>4</v>
      </c>
      <c r="G4" s="30">
        <f>C4/100*'[1]Generische Lebensmittel'!$I$567</f>
        <v>5.3000000000000005E-2</v>
      </c>
    </row>
    <row r="5" spans="1:14">
      <c r="A5" s="11" t="s">
        <v>80</v>
      </c>
      <c r="B5" s="2">
        <v>350</v>
      </c>
      <c r="C5" s="2">
        <f t="shared" si="0"/>
        <v>116.66666666666666</v>
      </c>
      <c r="D5" s="2" t="s">
        <v>17</v>
      </c>
      <c r="E5" s="12">
        <f>'[2]Generische Lebensmittel'!$A$694</f>
        <v>6</v>
      </c>
      <c r="F5" s="13" t="s">
        <v>20</v>
      </c>
      <c r="G5" s="30">
        <f>C5/100*'[1]Generische Lebensmittel'!$I$675</f>
        <v>0.87499999999999989</v>
      </c>
    </row>
    <row r="6" spans="1:14" s="18" customFormat="1" ht="15.45">
      <c r="A6" s="56" t="s">
        <v>81</v>
      </c>
      <c r="B6" s="38">
        <v>200</v>
      </c>
      <c r="C6" s="2">
        <f t="shared" si="0"/>
        <v>66.666666666666657</v>
      </c>
      <c r="D6" s="2" t="s">
        <v>38</v>
      </c>
      <c r="E6" s="4">
        <f>'[2]Generische Lebensmittel'!$A$956</f>
        <v>511</v>
      </c>
      <c r="F6" s="5" t="s">
        <v>39</v>
      </c>
      <c r="G6" s="30">
        <f>C6/100*'[1]Generische Lebensmittel'!$I$956</f>
        <v>0.64399999999999991</v>
      </c>
    </row>
    <row r="7" spans="1:14" s="18" customFormat="1">
      <c r="A7" s="56" t="s">
        <v>83</v>
      </c>
      <c r="B7" s="62">
        <v>50</v>
      </c>
      <c r="C7" s="62">
        <f t="shared" si="0"/>
        <v>16.666666666666664</v>
      </c>
      <c r="D7" s="62" t="s">
        <v>17</v>
      </c>
      <c r="E7" s="63">
        <f>'[2]Generische Lebensmittel'!$A$97</f>
        <v>664</v>
      </c>
      <c r="F7" s="36" t="s">
        <v>87</v>
      </c>
      <c r="G7" s="30">
        <f>C7/100*'[1]Generische Lebensmittel'!$I$97</f>
        <v>0.23148148148148143</v>
      </c>
    </row>
    <row r="8" spans="1:14" s="18" customFormat="1" ht="15.45">
      <c r="A8" s="14" t="s">
        <v>40</v>
      </c>
      <c r="B8" s="15"/>
      <c r="C8" s="15">
        <v>2</v>
      </c>
      <c r="D8" s="15"/>
      <c r="E8" s="16"/>
      <c r="F8" s="17"/>
      <c r="G8" s="30">
        <f>C8/100*'[1]Generische Lebensmittel'!$I$424</f>
        <v>1.9E-3</v>
      </c>
      <c r="M8" s="19"/>
      <c r="N8" s="20"/>
    </row>
    <row r="9" spans="1:14" s="18" customFormat="1" ht="15.45">
      <c r="A9" s="14" t="s">
        <v>84</v>
      </c>
      <c r="B9" s="15"/>
      <c r="C9" s="15">
        <v>2</v>
      </c>
      <c r="D9" s="15" t="s">
        <v>17</v>
      </c>
      <c r="E9" s="16"/>
      <c r="F9" s="17"/>
      <c r="G9" s="30">
        <f>C9/100*'[1]Generische Lebensmittel'!$I$1024</f>
        <v>8.1600000000000006E-2</v>
      </c>
      <c r="M9" s="19"/>
      <c r="N9" s="20"/>
    </row>
    <row r="10" spans="1:14" s="18" customFormat="1">
      <c r="E10" s="45"/>
      <c r="F10" s="51" t="s">
        <v>64</v>
      </c>
      <c r="G10" s="53">
        <f>SUM(G4:G9)</f>
        <v>1.8869814814814814</v>
      </c>
    </row>
    <row r="11" spans="1:14" s="18" customFormat="1">
      <c r="E11" s="45"/>
      <c r="F11" s="51" t="s">
        <v>75</v>
      </c>
      <c r="G11" s="43">
        <f>I11*G10</f>
        <v>3.7739629629629627</v>
      </c>
      <c r="H11" s="18" t="s">
        <v>77</v>
      </c>
      <c r="I11" s="18">
        <v>2</v>
      </c>
    </row>
    <row r="12" spans="1:14" s="18" customFormat="1" ht="15" thickBot="1">
      <c r="E12" s="45"/>
      <c r="F12" s="51" t="s">
        <v>78</v>
      </c>
      <c r="G12" s="54">
        <v>2</v>
      </c>
    </row>
    <row r="13" spans="1:14" s="51" customFormat="1">
      <c r="E13" s="57"/>
      <c r="F13" s="51" t="s">
        <v>76</v>
      </c>
      <c r="G13" s="58">
        <f>SUM(G10:G12)</f>
        <v>7.6609444444444446</v>
      </c>
    </row>
    <row r="14" spans="1:14" s="15" customFormat="1" ht="15.45">
      <c r="A14" s="14"/>
      <c r="E14" s="16"/>
      <c r="F14" s="17"/>
      <c r="G14" s="52"/>
      <c r="M14" s="21"/>
      <c r="N14" s="22"/>
    </row>
    <row r="15" spans="1:14" s="15" customFormat="1" ht="15.45">
      <c r="A15" s="14"/>
      <c r="E15" s="16"/>
      <c r="F15" s="17"/>
      <c r="G15" s="52"/>
      <c r="M15" s="21"/>
      <c r="N15" s="22"/>
    </row>
    <row r="16" spans="1:14" s="15" customFormat="1" ht="15.45">
      <c r="A16" s="14"/>
      <c r="E16" s="16"/>
      <c r="F16" s="17"/>
      <c r="G16" s="52"/>
      <c r="M16" s="21"/>
      <c r="N16" s="22"/>
    </row>
    <row r="17" spans="1:14" s="15" customFormat="1" ht="15.45">
      <c r="A17" s="14"/>
      <c r="E17" s="16"/>
      <c r="F17" s="17"/>
      <c r="G17" s="52"/>
      <c r="M17" s="21"/>
      <c r="N17" s="22"/>
    </row>
    <row r="18" spans="1:14" ht="15.45">
      <c r="M18" s="19"/>
      <c r="N18" s="20"/>
    </row>
    <row r="19" spans="1:14">
      <c r="A19" s="23" t="s">
        <v>27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CC78-7484-4189-844E-A0C7B59239CC}">
  <dimension ref="A1:H22"/>
  <sheetViews>
    <sheetView workbookViewId="0">
      <selection activeCell="C2" sqref="C2"/>
    </sheetView>
  </sheetViews>
  <sheetFormatPr baseColWidth="10" defaultRowHeight="14.6"/>
  <cols>
    <col min="1" max="1" width="37.07421875" style="11" customWidth="1"/>
    <col min="2" max="3" width="5.69140625" style="2" customWidth="1"/>
    <col min="4" max="4" width="4.84375" style="2" customWidth="1"/>
    <col min="5" max="5" width="12.3828125" style="40" bestFit="1" customWidth="1"/>
    <col min="6" max="6" width="11.07421875" style="2"/>
    <col min="7" max="7" width="5.765625" style="2" customWidth="1"/>
    <col min="8" max="16384" width="11.07421875" style="2"/>
  </cols>
  <sheetData>
    <row r="1" spans="1:8">
      <c r="A1" s="1" t="s">
        <v>88</v>
      </c>
      <c r="C1" s="3">
        <v>0.13</v>
      </c>
    </row>
    <row r="2" spans="1:8" ht="66.45">
      <c r="A2" s="27" t="s">
        <v>90</v>
      </c>
      <c r="B2" s="7" t="s">
        <v>12</v>
      </c>
      <c r="C2" s="7" t="s">
        <v>13</v>
      </c>
      <c r="D2" s="8"/>
      <c r="E2" s="41" t="s">
        <v>61</v>
      </c>
      <c r="F2" s="8"/>
    </row>
    <row r="3" spans="1:8">
      <c r="A3" s="11" t="s">
        <v>91</v>
      </c>
      <c r="B3" s="2">
        <v>800</v>
      </c>
      <c r="C3" s="2">
        <f t="shared" ref="C3:C9" si="0">B3*$C$1</f>
        <v>104</v>
      </c>
      <c r="D3" s="2" t="s">
        <v>17</v>
      </c>
      <c r="E3" s="40">
        <f>C3/100*'[1]Generische Lebensmittel'!$I$969</f>
        <v>0.30680000000000007</v>
      </c>
      <c r="H3" s="2" t="s">
        <v>92</v>
      </c>
    </row>
    <row r="4" spans="1:8">
      <c r="A4" s="11" t="s">
        <v>100</v>
      </c>
      <c r="B4" s="2">
        <v>200</v>
      </c>
      <c r="C4" s="2">
        <f t="shared" si="0"/>
        <v>26</v>
      </c>
      <c r="D4" s="2" t="s">
        <v>17</v>
      </c>
      <c r="E4" s="40">
        <f>C4/100*'[1]Generische Lebensmittel'!$I$295</f>
        <v>0.76700000000000013</v>
      </c>
    </row>
    <row r="5" spans="1:8">
      <c r="A5" s="11" t="s">
        <v>93</v>
      </c>
      <c r="B5" s="2">
        <f>6*60</f>
        <v>360</v>
      </c>
      <c r="C5" s="2">
        <f t="shared" si="0"/>
        <v>46.800000000000004</v>
      </c>
      <c r="D5" s="2" t="s">
        <v>17</v>
      </c>
      <c r="E5" s="40">
        <f>C5/100*'[1]Generische Lebensmittel'!$I$1021</f>
        <v>9.828000000000002E-2</v>
      </c>
    </row>
    <row r="6" spans="1:8">
      <c r="A6" s="11" t="s">
        <v>94</v>
      </c>
      <c r="B6" s="37">
        <v>300</v>
      </c>
      <c r="C6" s="37">
        <f t="shared" ref="C6:C7" si="1">B6*$C$1</f>
        <v>39</v>
      </c>
      <c r="D6" s="37" t="s">
        <v>38</v>
      </c>
      <c r="E6" s="40">
        <v>0</v>
      </c>
      <c r="F6" s="37"/>
    </row>
    <row r="7" spans="1:8">
      <c r="A7" s="11" t="s">
        <v>95</v>
      </c>
      <c r="B7" s="37">
        <v>300</v>
      </c>
      <c r="C7" s="37">
        <f t="shared" si="1"/>
        <v>39</v>
      </c>
      <c r="D7" s="37" t="s">
        <v>38</v>
      </c>
      <c r="E7" s="40">
        <f>C7/100*'[1]Generische Lebensmittel'!$I$936</f>
        <v>0.11309999999999999</v>
      </c>
      <c r="F7" s="37"/>
    </row>
    <row r="8" spans="1:8">
      <c r="A8" s="11" t="s">
        <v>96</v>
      </c>
      <c r="B8" s="25">
        <v>20</v>
      </c>
      <c r="C8" s="25">
        <f t="shared" si="0"/>
        <v>2.6</v>
      </c>
      <c r="D8" s="25" t="s">
        <v>17</v>
      </c>
      <c r="E8" s="40">
        <f>C8/100*'[1]Generische Lebensmittel'!$I$424</f>
        <v>2.4700000000000004E-3</v>
      </c>
      <c r="F8" s="37"/>
    </row>
    <row r="9" spans="1:8">
      <c r="A9" s="14" t="s">
        <v>97</v>
      </c>
      <c r="B9" s="25">
        <v>4</v>
      </c>
      <c r="C9" s="25">
        <f t="shared" si="0"/>
        <v>0.52</v>
      </c>
      <c r="D9" s="25" t="s">
        <v>17</v>
      </c>
      <c r="E9" s="40">
        <f>C9/100*'[1]Generische Lebensmittel'!$I$1028</f>
        <v>2.5999999999999999E-2</v>
      </c>
      <c r="F9" s="37"/>
    </row>
    <row r="10" spans="1:8">
      <c r="B10" s="37"/>
      <c r="C10" s="37"/>
      <c r="D10" s="37"/>
      <c r="E10" s="48"/>
      <c r="F10" s="37"/>
    </row>
    <row r="11" spans="1:8" ht="15" thickBot="1">
      <c r="A11" s="14"/>
      <c r="E11" s="61"/>
    </row>
    <row r="12" spans="1:8" s="18" customFormat="1">
      <c r="A12" s="51" t="s">
        <v>64</v>
      </c>
      <c r="E12" s="59">
        <f>SUM(E3:E11)</f>
        <v>1.3136500000000002</v>
      </c>
    </row>
    <row r="13" spans="1:8" s="18" customFormat="1">
      <c r="A13" s="51" t="s">
        <v>75</v>
      </c>
      <c r="E13" s="43">
        <f>G13*E12</f>
        <v>2.6273000000000004</v>
      </c>
      <c r="F13" s="18" t="s">
        <v>77</v>
      </c>
      <c r="G13" s="18">
        <v>2</v>
      </c>
    </row>
    <row r="14" spans="1:8" s="18" customFormat="1" ht="15" thickBot="1">
      <c r="A14" s="51" t="s">
        <v>78</v>
      </c>
      <c r="E14" s="54">
        <v>2</v>
      </c>
    </row>
    <row r="15" spans="1:8" s="51" customFormat="1">
      <c r="A15" s="51" t="s">
        <v>76</v>
      </c>
      <c r="E15" s="58">
        <f>SUM(E12:E14)</f>
        <v>5.9409500000000008</v>
      </c>
    </row>
    <row r="16" spans="1:8">
      <c r="E16" s="42"/>
    </row>
    <row r="17" spans="1:5">
      <c r="E17" s="42"/>
    </row>
    <row r="18" spans="1:5">
      <c r="E18" s="42"/>
    </row>
    <row r="19" spans="1:5">
      <c r="E19" s="42"/>
    </row>
    <row r="21" spans="1:5">
      <c r="A21" s="23" t="s">
        <v>27</v>
      </c>
    </row>
    <row r="22" spans="1:5">
      <c r="A22" s="5" t="s">
        <v>89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Hackfleisch im Glas</vt:lpstr>
      <vt:lpstr>Schweins-Rouladen</vt:lpstr>
      <vt:lpstr>Rindsgulasch</vt:lpstr>
      <vt:lpstr>Lachs im Glas</vt:lpstr>
      <vt:lpstr>Paella im Glas</vt:lpstr>
      <vt:lpstr>Risotto</vt:lpstr>
      <vt:lpstr>Spätzli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</dc:creator>
  <cp:lastModifiedBy>Pauli</cp:lastModifiedBy>
  <dcterms:created xsi:type="dcterms:W3CDTF">2019-05-06T06:48:58Z</dcterms:created>
  <dcterms:modified xsi:type="dcterms:W3CDTF">2019-11-02T18:26:29Z</dcterms:modified>
</cp:coreProperties>
</file>