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\Administration\Work\CEB Supervisions\Tripos Tracker\"/>
    </mc:Choice>
  </mc:AlternateContent>
  <xr:revisionPtr revIDLastSave="0" documentId="13_ncr:1_{0DD16838-9491-45DE-AE2B-391515B8D738}" xr6:coauthVersionLast="47" xr6:coauthVersionMax="47" xr10:uidLastSave="{00000000-0000-0000-0000-000000000000}"/>
  <bookViews>
    <workbookView xWindow="28680" yWindow="-120" windowWidth="29040" windowHeight="15840" activeTab="1" xr2:uid="{B2780BD3-3A7E-4015-8E98-A31F130FEF8E}"/>
  </bookViews>
  <sheets>
    <sheet name="Dashboard" sheetId="3" r:id="rId1"/>
    <sheet name="Tripos notes" sheetId="1" r:id="rId2"/>
    <sheet name="General comments" sheetId="2" r:id="rId3"/>
  </sheets>
  <definedNames>
    <definedName name="_xlnm._FilterDatabase" localSheetId="1" hidden="1">'Tripos notes'!$A$1:$H$124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3" l="1"/>
  <c r="J20" i="3"/>
  <c r="K5" i="3" s="1"/>
  <c r="J5" i="3"/>
  <c r="L5" i="3"/>
  <c r="D5" i="3"/>
  <c r="B5" i="3"/>
  <c r="B15" i="3"/>
  <c r="J15" i="3" s="1"/>
  <c r="B4" i="3"/>
  <c r="J4" i="3" s="1"/>
  <c r="B8" i="3"/>
  <c r="J8" i="3" s="1"/>
  <c r="B9" i="3"/>
  <c r="J9" i="3" s="1"/>
  <c r="B10" i="3"/>
  <c r="J10" i="3" s="1"/>
  <c r="B13" i="3"/>
  <c r="J13" i="3" s="1"/>
  <c r="B14" i="3"/>
  <c r="J14" i="3" s="1"/>
  <c r="B18" i="3"/>
  <c r="J18" i="3" s="1"/>
  <c r="B19" i="3"/>
  <c r="J19" i="3" s="1"/>
  <c r="B3" i="3"/>
  <c r="J3" i="3" s="1"/>
  <c r="L18" i="3" l="1"/>
  <c r="L4" i="3"/>
  <c r="L15" i="3"/>
  <c r="L3" i="3"/>
  <c r="L14" i="3"/>
  <c r="L13" i="3"/>
  <c r="L10" i="3"/>
  <c r="L9" i="3"/>
  <c r="L19" i="3"/>
  <c r="L8" i="3"/>
  <c r="K15" i="3" l="1"/>
  <c r="D15" i="3" s="1"/>
  <c r="K14" i="3"/>
  <c r="D14" i="3" s="1"/>
  <c r="K4" i="3"/>
  <c r="D4" i="3" s="1"/>
  <c r="K18" i="3"/>
  <c r="D18" i="3" s="1"/>
  <c r="K8" i="3"/>
  <c r="D8" i="3" s="1"/>
  <c r="K19" i="3"/>
  <c r="D19" i="3" s="1"/>
  <c r="K13" i="3"/>
  <c r="D13" i="3" s="1"/>
  <c r="K3" i="3"/>
  <c r="D3" i="3" s="1"/>
  <c r="K9" i="3"/>
  <c r="D9" i="3" s="1"/>
  <c r="K10" i="3"/>
  <c r="D10" i="3" s="1"/>
</calcChain>
</file>

<file path=xl/sharedStrings.xml><?xml version="1.0" encoding="utf-8"?>
<sst xmlns="http://schemas.openxmlformats.org/spreadsheetml/2006/main" count="30" uniqueCount="30">
  <si>
    <t>Topic</t>
  </si>
  <si>
    <t>Difficulty</t>
  </si>
  <si>
    <t>Remarks</t>
  </si>
  <si>
    <t>Subtopic</t>
  </si>
  <si>
    <t>Date Attempted</t>
  </si>
  <si>
    <t>Y</t>
  </si>
  <si>
    <t>P</t>
  </si>
  <si>
    <t>Q</t>
  </si>
  <si>
    <t>HR</t>
  </si>
  <si>
    <t>P1</t>
  </si>
  <si>
    <t>Fluids</t>
  </si>
  <si>
    <t>P2</t>
  </si>
  <si>
    <t>P3</t>
  </si>
  <si>
    <t>Total</t>
  </si>
  <si>
    <t>Ratio</t>
  </si>
  <si>
    <t>Ideal Ratio</t>
  </si>
  <si>
    <t>P4</t>
  </si>
  <si>
    <t>Achievements</t>
  </si>
  <si>
    <t>Target</t>
  </si>
  <si>
    <t>Target (maxratio&gt;=1)</t>
  </si>
  <si>
    <t>Target(maxratio&lt;1)</t>
  </si>
  <si>
    <t>HMTF</t>
  </si>
  <si>
    <t>HMTO</t>
  </si>
  <si>
    <t>ProCalc</t>
  </si>
  <si>
    <t>SAPV</t>
  </si>
  <si>
    <t>ICE</t>
  </si>
  <si>
    <t>ESP</t>
  </si>
  <si>
    <t>Biotech</t>
  </si>
  <si>
    <t>EngMaths</t>
  </si>
  <si>
    <t>*Eng/Chem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</si>
</sst>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BDCD9"/>
        </patternFill>
      </fill>
    </dxf>
    <dxf>
      <fill>
        <patternFill>
          <bgColor rgb="FFDDEBF7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E3EFF9"/>
      <color rgb="FFDDEBF7"/>
      <color rgb="FFBFE0E3"/>
      <color rgb="FFDBE8FD"/>
      <color rgb="FFD5F6FF"/>
      <color rgb="FFFBDCD9"/>
      <color rgb="FFE8F2E2"/>
      <color rgb="FFE2EFDA"/>
      <color rgb="FFFFD5D5"/>
      <color rgb="FFE4F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C313-0D4E-4F67-B90B-B6C0FC2D4A5A}">
  <dimension ref="A1:L21"/>
  <sheetViews>
    <sheetView zoomScale="130" zoomScaleNormal="130" workbookViewId="0">
      <selection activeCell="I10" sqref="I10"/>
    </sheetView>
  </sheetViews>
  <sheetFormatPr defaultRowHeight="14.4" x14ac:dyDescent="0.3"/>
  <cols>
    <col min="1" max="1" width="9.33203125" customWidth="1"/>
    <col min="2" max="2" width="12.6640625" style="11" bestFit="1" customWidth="1"/>
    <col min="3" max="3" width="10.88671875" style="11" bestFit="1" customWidth="1"/>
    <col min="4" max="4" width="14.109375" bestFit="1" customWidth="1"/>
    <col min="10" max="10" width="8.88671875" hidden="1" customWidth="1"/>
    <col min="11" max="11" width="18.5546875" hidden="1" customWidth="1"/>
    <col min="12" max="12" width="17" hidden="1" customWidth="1"/>
  </cols>
  <sheetData>
    <row r="1" spans="1:12" x14ac:dyDescent="0.3">
      <c r="B1" s="11" t="s">
        <v>17</v>
      </c>
      <c r="C1" s="11" t="s">
        <v>15</v>
      </c>
      <c r="D1" s="11" t="s">
        <v>18</v>
      </c>
      <c r="J1" t="s">
        <v>14</v>
      </c>
      <c r="K1" t="s">
        <v>19</v>
      </c>
      <c r="L1" t="s">
        <v>20</v>
      </c>
    </row>
    <row r="2" spans="1:12" x14ac:dyDescent="0.3">
      <c r="A2" s="4" t="s">
        <v>9</v>
      </c>
    </row>
    <row r="3" spans="1:12" x14ac:dyDescent="0.3">
      <c r="A3" t="s">
        <v>10</v>
      </c>
      <c r="B3" s="11">
        <f>COUNTIF('Tripos notes'!D:D,A3)</f>
        <v>0</v>
      </c>
      <c r="C3" s="11">
        <v>2</v>
      </c>
      <c r="D3" s="10">
        <f>IF($J$20&lt;1,L3,K3)</f>
        <v>2</v>
      </c>
      <c r="J3" s="5">
        <f>B3/C3</f>
        <v>0</v>
      </c>
      <c r="K3">
        <f>ROUNDUP($J$20*C3-B3,0)</f>
        <v>0</v>
      </c>
      <c r="L3">
        <f>C3-B3</f>
        <v>2</v>
      </c>
    </row>
    <row r="4" spans="1:12" x14ac:dyDescent="0.3">
      <c r="A4" t="s">
        <v>21</v>
      </c>
      <c r="B4" s="11">
        <f>COUNTIF('Tripos notes'!D:D,A4)</f>
        <v>0</v>
      </c>
      <c r="C4" s="11">
        <v>2</v>
      </c>
      <c r="D4" s="10">
        <f>IF($J$20&lt;1,L4,K4)</f>
        <v>2</v>
      </c>
      <c r="J4" s="5">
        <f>B4/C4</f>
        <v>0</v>
      </c>
      <c r="K4">
        <f>ROUNDUP($J$20*C4-B4,0)</f>
        <v>0</v>
      </c>
      <c r="L4">
        <f t="shared" ref="L4:L19" si="0">C4-B4</f>
        <v>2</v>
      </c>
    </row>
    <row r="5" spans="1:12" x14ac:dyDescent="0.3">
      <c r="A5" t="s">
        <v>22</v>
      </c>
      <c r="B5" s="11">
        <f>COUNTIF('Tripos notes'!D:D,A5)</f>
        <v>0</v>
      </c>
      <c r="C5" s="11">
        <v>1</v>
      </c>
      <c r="D5" s="10">
        <f>IF($J$20&lt;1,L5,K5)</f>
        <v>1</v>
      </c>
      <c r="J5" s="5">
        <f>B5/C5</f>
        <v>0</v>
      </c>
      <c r="K5">
        <f>ROUNDUP($J$20*C5-B5,0)</f>
        <v>0</v>
      </c>
      <c r="L5">
        <f t="shared" ref="L5" si="1">C5-B5</f>
        <v>1</v>
      </c>
    </row>
    <row r="6" spans="1:12" x14ac:dyDescent="0.3">
      <c r="D6" s="10"/>
      <c r="J6" s="5"/>
    </row>
    <row r="7" spans="1:12" x14ac:dyDescent="0.3">
      <c r="A7" s="4" t="s">
        <v>11</v>
      </c>
      <c r="D7" s="10"/>
      <c r="J7" s="5"/>
    </row>
    <row r="8" spans="1:12" x14ac:dyDescent="0.3">
      <c r="A8" t="s">
        <v>23</v>
      </c>
      <c r="B8" s="11">
        <f>COUNTIF('Tripos notes'!D:D,A8)</f>
        <v>0</v>
      </c>
      <c r="C8" s="11">
        <v>3</v>
      </c>
      <c r="D8" s="10">
        <f>IF($J$20&lt;1,L8,K8)</f>
        <v>3</v>
      </c>
      <c r="J8" s="5">
        <f>B8/C8</f>
        <v>0</v>
      </c>
      <c r="K8">
        <f>ROUNDUP($J$20*C8-B8,0)</f>
        <v>0</v>
      </c>
      <c r="L8">
        <f t="shared" si="0"/>
        <v>3</v>
      </c>
    </row>
    <row r="9" spans="1:12" x14ac:dyDescent="0.3">
      <c r="A9" t="s">
        <v>24</v>
      </c>
      <c r="B9" s="11">
        <f>COUNTIF('Tripos notes'!D:D,A9)</f>
        <v>0</v>
      </c>
      <c r="C9" s="11">
        <v>1</v>
      </c>
      <c r="D9" s="10">
        <f>IF($J$20&lt;1,L9,K9)</f>
        <v>1</v>
      </c>
      <c r="J9" s="5">
        <f>B9/C9</f>
        <v>0</v>
      </c>
      <c r="K9">
        <f>ROUNDUP($J$20*C9-B9,0)</f>
        <v>0</v>
      </c>
      <c r="L9">
        <f t="shared" si="0"/>
        <v>1</v>
      </c>
    </row>
    <row r="10" spans="1:12" x14ac:dyDescent="0.3">
      <c r="A10" t="s">
        <v>25</v>
      </c>
      <c r="B10" s="11">
        <f>COUNTIF('Tripos notes'!D:D,A10)</f>
        <v>0</v>
      </c>
      <c r="C10" s="11">
        <v>1</v>
      </c>
      <c r="D10" s="10">
        <f>IF($J$20&lt;1,L10,K10)</f>
        <v>1</v>
      </c>
      <c r="J10" s="5">
        <f>B10/C10</f>
        <v>0</v>
      </c>
      <c r="K10">
        <f>ROUNDUP($J$20*C10-B10,0)</f>
        <v>0</v>
      </c>
      <c r="L10">
        <f t="shared" si="0"/>
        <v>1</v>
      </c>
    </row>
    <row r="11" spans="1:12" x14ac:dyDescent="0.3">
      <c r="D11" s="10"/>
      <c r="J11" s="5"/>
    </row>
    <row r="12" spans="1:12" x14ac:dyDescent="0.3">
      <c r="A12" s="4" t="s">
        <v>12</v>
      </c>
      <c r="D12" s="10"/>
      <c r="J12" s="5"/>
    </row>
    <row r="13" spans="1:12" x14ac:dyDescent="0.3">
      <c r="A13" t="s">
        <v>26</v>
      </c>
      <c r="B13" s="11">
        <f>COUNTIF('Tripos notes'!D:D,A13)</f>
        <v>0</v>
      </c>
      <c r="C13" s="11">
        <v>2</v>
      </c>
      <c r="D13" s="10">
        <f>IF($J$20&lt;1,L13,K13)</f>
        <v>2</v>
      </c>
      <c r="J13" s="5">
        <f>B13/C13</f>
        <v>0</v>
      </c>
      <c r="K13">
        <f>ROUNDUP($J$20*C13-B13,0)</f>
        <v>0</v>
      </c>
      <c r="L13">
        <f t="shared" si="0"/>
        <v>2</v>
      </c>
    </row>
    <row r="14" spans="1:12" x14ac:dyDescent="0.3">
      <c r="A14" t="s">
        <v>27</v>
      </c>
      <c r="B14" s="11">
        <f>COUNTIF('Tripos notes'!D:D,A14)</f>
        <v>0</v>
      </c>
      <c r="C14" s="11">
        <v>2</v>
      </c>
      <c r="D14" s="10">
        <f>IF($J$20&lt;1,L14,K14)</f>
        <v>2</v>
      </c>
      <c r="J14" s="5">
        <f>B14/C14</f>
        <v>0</v>
      </c>
      <c r="K14">
        <f>ROUNDUP($J$20*C14-B14,0)</f>
        <v>0</v>
      </c>
      <c r="L14">
        <f t="shared" si="0"/>
        <v>2</v>
      </c>
    </row>
    <row r="15" spans="1:12" x14ac:dyDescent="0.3">
      <c r="A15" t="s">
        <v>8</v>
      </c>
      <c r="B15" s="11">
        <f>COUNTIF('Tripos notes'!D:D,A15)</f>
        <v>0</v>
      </c>
      <c r="C15" s="11">
        <v>1</v>
      </c>
      <c r="D15" s="10">
        <f>IF($J$20&lt;1,L15,K15)</f>
        <v>1</v>
      </c>
      <c r="J15" s="5">
        <f>B15/C15</f>
        <v>0</v>
      </c>
      <c r="K15">
        <f>ROUNDUP($J$20*C15-B15,0)</f>
        <v>0</v>
      </c>
      <c r="L15">
        <f t="shared" si="0"/>
        <v>1</v>
      </c>
    </row>
    <row r="16" spans="1:12" x14ac:dyDescent="0.3">
      <c r="A16" s="4"/>
      <c r="D16" s="10"/>
      <c r="J16" s="5"/>
    </row>
    <row r="17" spans="1:12" x14ac:dyDescent="0.3">
      <c r="A17" s="4" t="s">
        <v>16</v>
      </c>
      <c r="D17" s="10"/>
      <c r="J17" s="5"/>
    </row>
    <row r="18" spans="1:12" x14ac:dyDescent="0.3">
      <c r="A18" t="s">
        <v>28</v>
      </c>
      <c r="B18" s="11">
        <f>COUNTIF('Tripos notes'!D:D,A18)</f>
        <v>0</v>
      </c>
      <c r="C18" s="11">
        <v>3</v>
      </c>
      <c r="D18" s="10">
        <f>IF($J$20&lt;1,L18,K18)</f>
        <v>3</v>
      </c>
      <c r="J18" s="5">
        <f>B18/C18</f>
        <v>0</v>
      </c>
      <c r="K18">
        <f>ROUNDUP($J$20*C18-B18,0)</f>
        <v>0</v>
      </c>
      <c r="L18">
        <f t="shared" si="0"/>
        <v>3</v>
      </c>
    </row>
    <row r="19" spans="1:12" x14ac:dyDescent="0.3">
      <c r="A19" t="s">
        <v>29</v>
      </c>
      <c r="B19" s="11">
        <f>COUNTIF('Tripos notes'!D:D,A19)</f>
        <v>0</v>
      </c>
      <c r="C19" s="11">
        <v>4</v>
      </c>
      <c r="D19" s="10">
        <f>IF($J$20&lt;1,L19,K19)</f>
        <v>4</v>
      </c>
      <c r="J19" s="5">
        <f>B19/C19</f>
        <v>0</v>
      </c>
      <c r="K19">
        <f>ROUNDUP($J$20*C19-B19,0)</f>
        <v>0</v>
      </c>
      <c r="L19">
        <f t="shared" si="0"/>
        <v>4</v>
      </c>
    </row>
    <row r="20" spans="1:12" x14ac:dyDescent="0.3">
      <c r="J20" s="5">
        <f>MAX(J3:J5,J8:J10,J13:J15,J18:J19)</f>
        <v>0</v>
      </c>
    </row>
    <row r="21" spans="1:12" x14ac:dyDescent="0.3">
      <c r="A21" s="4" t="s">
        <v>13</v>
      </c>
      <c r="B21" s="11">
        <f>SUM(B3:B5,B8:B10,B13:B15,B18:B19)</f>
        <v>0</v>
      </c>
      <c r="C21" s="12"/>
      <c r="D21" s="6"/>
    </row>
  </sheetData>
  <conditionalFormatting sqref="B18:B19 B8:B10 B13:B15 B3:B5">
    <cfRule type="colorScale" priority="6">
      <colorScale>
        <cfvo type="min"/>
        <cfvo type="max"/>
        <color rgb="FFBFE0E3"/>
        <color rgb="FFE4FCDC"/>
      </colorScale>
    </cfRule>
  </conditionalFormatting>
  <conditionalFormatting sqref="D3:D19">
    <cfRule type="colorScale" priority="10">
      <colorScale>
        <cfvo type="min"/>
        <cfvo type="max"/>
        <color rgb="FFFFF8E5"/>
        <color rgb="FFF3A77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AE3-3E3A-4DCA-8E7A-929B78AC32BB}">
  <dimension ref="A1:H124"/>
  <sheetViews>
    <sheetView tabSelected="1" zoomScaleNormal="100" workbookViewId="0">
      <pane ySplit="1" topLeftCell="A2" activePane="bottomLeft" state="frozen"/>
      <selection pane="bottomLeft" activeCell="E29" sqref="E29"/>
    </sheetView>
  </sheetViews>
  <sheetFormatPr defaultRowHeight="14.4" x14ac:dyDescent="0.3"/>
  <cols>
    <col min="1" max="1" width="5.33203125" customWidth="1"/>
    <col min="2" max="2" width="5" style="8" bestFit="1" customWidth="1"/>
    <col min="3" max="3" width="4.5546875" customWidth="1"/>
    <col min="4" max="4" width="9.77734375" customWidth="1"/>
    <col min="5" max="5" width="31.21875" customWidth="1"/>
    <col min="6" max="6" width="10.44140625" customWidth="1"/>
    <col min="7" max="7" width="71.44140625" customWidth="1"/>
    <col min="8" max="8" width="15.33203125" style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0</v>
      </c>
      <c r="E1" t="s">
        <v>3</v>
      </c>
      <c r="F1" t="s">
        <v>1</v>
      </c>
      <c r="G1" t="s">
        <v>2</v>
      </c>
      <c r="H1" t="s">
        <v>4</v>
      </c>
    </row>
    <row r="2" spans="1:8" x14ac:dyDescent="0.3">
      <c r="E2" s="2"/>
      <c r="G2" s="2"/>
    </row>
    <row r="3" spans="1:8" x14ac:dyDescent="0.3">
      <c r="E3" s="2"/>
      <c r="G3" s="2"/>
    </row>
    <row r="4" spans="1:8" x14ac:dyDescent="0.3">
      <c r="E4" s="2"/>
      <c r="G4" s="2"/>
    </row>
    <row r="5" spans="1:8" x14ac:dyDescent="0.3">
      <c r="E5" s="2"/>
      <c r="G5" s="2"/>
    </row>
    <row r="6" spans="1:8" x14ac:dyDescent="0.3">
      <c r="E6" s="2"/>
      <c r="G6" s="2"/>
    </row>
    <row r="7" spans="1:8" x14ac:dyDescent="0.3">
      <c r="E7" s="2"/>
      <c r="G7" s="2"/>
    </row>
    <row r="8" spans="1:8" x14ac:dyDescent="0.3">
      <c r="E8" s="2"/>
      <c r="G8" s="2"/>
    </row>
    <row r="9" spans="1:8" x14ac:dyDescent="0.3">
      <c r="E9" s="2"/>
      <c r="G9" s="2"/>
    </row>
    <row r="10" spans="1:8" ht="60" customHeight="1" x14ac:dyDescent="0.3">
      <c r="E10" s="2"/>
      <c r="G10" s="2"/>
    </row>
    <row r="11" spans="1:8" x14ac:dyDescent="0.3">
      <c r="E11" s="2"/>
      <c r="G11" s="3"/>
    </row>
    <row r="12" spans="1:8" x14ac:dyDescent="0.3">
      <c r="E12" s="2"/>
      <c r="G12" s="2"/>
    </row>
    <row r="13" spans="1:8" x14ac:dyDescent="0.3">
      <c r="E13" s="2"/>
      <c r="G13" s="2"/>
    </row>
    <row r="14" spans="1:8" x14ac:dyDescent="0.3">
      <c r="E14" s="2"/>
      <c r="G14" s="2"/>
    </row>
    <row r="15" spans="1:8" x14ac:dyDescent="0.3">
      <c r="E15" s="2"/>
      <c r="G15" s="2"/>
    </row>
    <row r="16" spans="1:8" x14ac:dyDescent="0.3">
      <c r="E16" s="2"/>
      <c r="G16" s="2"/>
    </row>
    <row r="17" spans="5:7" x14ac:dyDescent="0.3">
      <c r="E17" s="2"/>
      <c r="F17" s="2"/>
      <c r="G17" s="2"/>
    </row>
    <row r="18" spans="5:7" x14ac:dyDescent="0.3">
      <c r="E18" s="2"/>
      <c r="G18" s="2"/>
    </row>
    <row r="19" spans="5:7" x14ac:dyDescent="0.3">
      <c r="E19" s="2"/>
      <c r="G19" s="2"/>
    </row>
    <row r="20" spans="5:7" x14ac:dyDescent="0.3">
      <c r="E20" s="2"/>
      <c r="G20" s="2"/>
    </row>
    <row r="21" spans="5:7" x14ac:dyDescent="0.3">
      <c r="E21" s="2"/>
      <c r="G21" s="2"/>
    </row>
    <row r="22" spans="5:7" x14ac:dyDescent="0.3">
      <c r="E22" s="2"/>
      <c r="G22" s="2"/>
    </row>
    <row r="23" spans="5:7" x14ac:dyDescent="0.3">
      <c r="E23" s="2"/>
      <c r="G23" s="2"/>
    </row>
    <row r="24" spans="5:7" x14ac:dyDescent="0.3">
      <c r="E24" s="2"/>
      <c r="G24" s="2"/>
    </row>
    <row r="25" spans="5:7" x14ac:dyDescent="0.3">
      <c r="E25" s="2"/>
      <c r="G25" s="2"/>
    </row>
    <row r="26" spans="5:7" x14ac:dyDescent="0.3">
      <c r="E26" s="2"/>
      <c r="G26" s="2"/>
    </row>
    <row r="27" spans="5:7" x14ac:dyDescent="0.3">
      <c r="E27" s="2"/>
      <c r="G27" s="2"/>
    </row>
    <row r="28" spans="5:7" x14ac:dyDescent="0.3">
      <c r="E28" s="2"/>
      <c r="G28" s="2"/>
    </row>
    <row r="29" spans="5:7" x14ac:dyDescent="0.3">
      <c r="E29" s="2"/>
      <c r="G29" s="2"/>
    </row>
    <row r="30" spans="5:7" x14ac:dyDescent="0.3">
      <c r="E30" s="2"/>
      <c r="G30" s="2"/>
    </row>
    <row r="31" spans="5:7" x14ac:dyDescent="0.3">
      <c r="E31" s="2"/>
      <c r="G31" s="2"/>
    </row>
    <row r="32" spans="5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7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ht="112.2" customHeight="1" x14ac:dyDescent="0.3">
      <c r="E55" s="2"/>
      <c r="G55" s="2"/>
    </row>
    <row r="56" spans="5:7" ht="409.2" customHeight="1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3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3"/>
    </row>
    <row r="92" spans="5:7" x14ac:dyDescent="0.3">
      <c r="E92" s="2"/>
      <c r="F92" s="2"/>
      <c r="G92" s="9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</sheetData>
  <autoFilter ref="A1:H124" xr:uid="{CC44B50D-8DE1-4952-80E2-B1BA5C34D374}"/>
  <phoneticPr fontId="3" type="noConversion"/>
  <conditionalFormatting sqref="F1:F1048576">
    <cfRule type="cellIs" dxfId="3" priority="1" operator="equal">
      <formula>"Outsy"</formula>
    </cfRule>
    <cfRule type="cellIs" dxfId="2" priority="2" operator="equal">
      <formula>"M"</formula>
    </cfRule>
    <cfRule type="cellIs" dxfId="1" priority="3" operator="equal">
      <formula>"L"</formula>
    </cfRule>
    <cfRule type="cellIs" dxfId="0" priority="4" operator="equal">
      <formula>"H"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0ECA-757B-429A-BB6C-67138344D21A}">
  <dimension ref="A1"/>
  <sheetViews>
    <sheetView workbookViewId="0"/>
  </sheetViews>
  <sheetFormatPr defaultRowHeight="14.4" x14ac:dyDescent="0.3"/>
  <cols>
    <col min="1" max="1" width="200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Tripos notes</vt:lpstr>
      <vt:lpstr>General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2020-12-19T19:47:44Z</dcterms:created>
  <dcterms:modified xsi:type="dcterms:W3CDTF">2023-03-24T10:43:57Z</dcterms:modified>
</cp:coreProperties>
</file>