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defaultThemeVersion="166925"/>
  <mc:AlternateContent xmlns:mc="http://schemas.openxmlformats.org/markup-compatibility/2006">
    <mc:Choice Requires="x15">
      <x15ac:absPath xmlns:x15ac="http://schemas.microsoft.com/office/spreadsheetml/2010/11/ac" url="C:\Users\nairi\AppData\Local\Box\Box Edit\Documents\LPP1FXv_zUuhDelXuDheRQ==\"/>
    </mc:Choice>
  </mc:AlternateContent>
  <xr:revisionPtr revIDLastSave="4" documentId="13_ncr:1_{681CAE40-404F-4DC6-AC4A-9DCC7B921CC1}" xr6:coauthVersionLast="47" xr6:coauthVersionMax="47" xr10:uidLastSave="{A87E6ACA-718B-4B19-9D25-86B8303852BC}"/>
  <bookViews>
    <workbookView xWindow="-120" yWindow="-120" windowWidth="29040" windowHeight="15990" firstSheet="3" activeTab="3" xr2:uid="{3C509785-4C13-4F5B-836F-7B6831C6EF0B}"/>
  </bookViews>
  <sheets>
    <sheet name="Proposed programs for tracking" sheetId="2" r:id="rId1"/>
    <sheet name="Programs" sheetId="6" r:id="rId2"/>
    <sheet name="Allocations" sheetId="5" r:id="rId3"/>
    <sheet name="Awards" sheetId="4" r:id="rId4"/>
    <sheet name="Project-based funding" sheetId="1" state="hidden" r:id="rId5"/>
    <sheet name="Projects not included" sheetId="3" state="hidden" r:id="rId6"/>
  </sheets>
  <externalReferences>
    <externalReference r:id="rId7"/>
  </externalReferences>
  <definedNames>
    <definedName name="_xlnm._FilterDatabase" localSheetId="3" hidden="1">Awards!$A$1:$G$178</definedName>
    <definedName name="_xlnm._FilterDatabase" localSheetId="1" hidden="1">Programs!$A$1:$Q$1</definedName>
    <definedName name="_xlnm._FilterDatabase" localSheetId="4" hidden="1">'Project-based funding'!$A$1:$Q$162</definedName>
    <definedName name="_xlnm._FilterDatabase" localSheetId="0" hidden="1">'Proposed programs for tracking'!$A$1:$Q$1</definedName>
    <definedName name="_xlnm._FilterDatabase" localSheetId="2" hidden="1">Allocations!$A$1:$H$41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2" i="1"/>
  <c r="H7" i="6" l="1"/>
  <c r="H4" i="6"/>
  <c r="X2" i="2"/>
  <c r="R26" i="2" l="1"/>
  <c r="Z10" i="2"/>
  <c r="A126" i="1"/>
  <c r="A125" i="1"/>
  <c r="S3" i="2"/>
  <c r="V10" i="2" l="1"/>
  <c r="H7" i="2" l="1"/>
  <c r="V9" i="2"/>
  <c r="R9" i="2"/>
  <c r="H4" i="2"/>
  <c r="R3" i="2"/>
  <c r="A3" i="1"/>
  <c r="A4" i="1"/>
  <c r="D184" i="1" l="1"/>
  <c r="D183" i="1"/>
  <c r="D182" i="1"/>
  <c r="D181" i="1"/>
  <c r="D180" i="1"/>
  <c r="D179" i="1"/>
  <c r="D178" i="1"/>
  <c r="D170" i="1"/>
  <c r="D177" i="1"/>
  <c r="D169" i="1"/>
  <c r="D176" i="1"/>
  <c r="D168" i="1"/>
  <c r="D175" i="1"/>
  <c r="D167" i="1"/>
  <c r="D174" i="1"/>
  <c r="D166" i="1"/>
  <c r="D173" i="1"/>
  <c r="D165" i="1"/>
  <c r="D172" i="1"/>
  <c r="D17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Nikhita Airi</author>
  </authors>
  <commentList>
    <comment ref="H27" authorId="0" shapeId="0" xr:uid="{BAD8831A-94F8-4C94-B40C-00EA95474541}">
      <text>
        <r>
          <rPr>
            <b/>
            <sz val="9"/>
            <color indexed="81"/>
            <rFont val="Tahoma"/>
            <family val="2"/>
          </rPr>
          <t>Nikhita Airi:</t>
        </r>
        <r>
          <rPr>
            <sz val="9"/>
            <color indexed="81"/>
            <rFont val="Tahoma"/>
            <family val="2"/>
          </rPr>
          <t xml:space="preserve">
36 in appropriations, 7.5 in authorizations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Nikhita Airi</author>
  </authors>
  <commentList>
    <comment ref="H27" authorId="0" shapeId="0" xr:uid="{8E435260-13AC-40CD-ACCA-3E8E1F4645DC}">
      <text>
        <r>
          <rPr>
            <b/>
            <sz val="9"/>
            <color indexed="81"/>
            <rFont val="Tahoma"/>
            <family val="2"/>
          </rPr>
          <t>Nikhita Airi:</t>
        </r>
        <r>
          <rPr>
            <sz val="9"/>
            <color indexed="81"/>
            <rFont val="Tahoma"/>
            <family val="2"/>
          </rPr>
          <t xml:space="preserve">
36 in appropriations, 7.5 in authorizations</t>
        </r>
      </text>
    </comment>
  </commentList>
</comments>
</file>

<file path=xl/sharedStrings.xml><?xml version="1.0" encoding="utf-8"?>
<sst xmlns="http://schemas.openxmlformats.org/spreadsheetml/2006/main" count="3612" uniqueCount="579">
  <si>
    <t>Legislation section number/s or page number</t>
  </si>
  <si>
    <t>Category</t>
  </si>
  <si>
    <t>Program name</t>
  </si>
  <si>
    <t>CFDA</t>
  </si>
  <si>
    <t>Notes</t>
  </si>
  <si>
    <t xml:space="preserve">Agency </t>
  </si>
  <si>
    <t>Sub-agency</t>
  </si>
  <si>
    <t>5-yr Total Funding ($b)</t>
  </si>
  <si>
    <t>Expiration</t>
  </si>
  <si>
    <t>NOFA/Program Guidance?</t>
  </si>
  <si>
    <t>Recipient</t>
  </si>
  <si>
    <t>Funding type</t>
  </si>
  <si>
    <t>Description</t>
  </si>
  <si>
    <t>Summary of uses and restrictions</t>
  </si>
  <si>
    <t>Summary of reporting requirements</t>
  </si>
  <si>
    <t>Link to guidance</t>
  </si>
  <si>
    <t>Link to allocations data</t>
  </si>
  <si>
    <t>Illinois FY 2022</t>
  </si>
  <si>
    <t>Illinois FY 2023</t>
  </si>
  <si>
    <t>Cook County FY 2022</t>
  </si>
  <si>
    <t>Chicago FY 2022</t>
  </si>
  <si>
    <t>Other special purpose FY 2022</t>
  </si>
  <si>
    <t>Special purpose recipient type FY 2022</t>
  </si>
  <si>
    <t>Special purpose recipient type FY2022</t>
  </si>
  <si>
    <t>Other special purpose FY 2023</t>
  </si>
  <si>
    <t>Special purpose recipient type FY 2023</t>
  </si>
  <si>
    <t>Funding notes</t>
  </si>
  <si>
    <t>Transit</t>
  </si>
  <si>
    <t>Urbanized Area Formula Grants (5307 + 5340)</t>
  </si>
  <si>
    <t>Department of Transportation</t>
  </si>
  <si>
    <t>FTA</t>
  </si>
  <si>
    <t>Permanent program</t>
  </si>
  <si>
    <t>Program fact sheets</t>
  </si>
  <si>
    <t>States for distribution to relevant localities</t>
  </si>
  <si>
    <t>Formula</t>
  </si>
  <si>
    <t>Makes federal resources available to urbanized areas and to governors for transit capital and operating assistance in urbanized areas and for transportation-related planning.</t>
  </si>
  <si>
    <t>Chicago Transit Authority</t>
  </si>
  <si>
    <t>RTA: Pace &amp; Metra</t>
  </si>
  <si>
    <t>Metropolitan Transportation Planning</t>
  </si>
  <si>
    <t>Available to carry out the metropolitan transportation planning process and meet the transportation planning requirements of the joint Federal Transit Administration and Federal Highway Administration planning regulations.</t>
  </si>
  <si>
    <t>Funding by Urbanized Area for state to apportion among jurisdictions accordingly. None of the funded projects in 2022 pertain to Chicago area</t>
  </si>
  <si>
    <t>5309 Fixed Guideway Capital Investment Grants</t>
  </si>
  <si>
    <t>Competitive</t>
  </si>
  <si>
    <t xml:space="preserve">Funds fixed guideway investments including new and expanded rapid rail, commuter rail, light rail, streetcars, bus rapid transit, and ferries, as well as corridor-based bus rapid transit investments that emulate the features of rail. </t>
  </si>
  <si>
    <t>Data dashboard</t>
  </si>
  <si>
    <t>5310 Enhanced Mobility of Seniors &amp; Individuals with Disabilities</t>
  </si>
  <si>
    <t>Assisting private nonprofit groups in meeting the transportation needs of older adults and people with disabilities when the transportation service provided is unavailable, insufficient, or inappropriate to meeting these needs.</t>
  </si>
  <si>
    <t>Funding by Urbanized Area for state to apportion among jurisdictions accordingly. RTA apportions in the Chicago area: none reported for City, County, or CTA yet for 2022 or 2023: https://rtams.org/planning?program=505</t>
  </si>
  <si>
    <t>5337 State of Good Repair</t>
  </si>
  <si>
    <t>The State of Good Repair Grants Program (49 U.S.C. 5337) provides capital assistance for maintenance, replacement, and rehabilitation projects of high-intensity fixed guideway and bus systems to help transit agencies maintain assets in a state of good repair.</t>
  </si>
  <si>
    <t>5339 Bus and Bus Facilities</t>
  </si>
  <si>
    <t>To replace, rehabilitate, and purchase buses and related equipment and to construct bus-related facilities including technological changes or innovations to modify low- or no- emission vehicles or facilities.</t>
  </si>
  <si>
    <t>States of Illinois and Indiana have received a total of 14,623,090 for jurisdictions in the greater Chicago Urbanized Area. Of this total CTA received 12.6 million and PACE received $1,766,368. Doesn't quite add up but I'm not finding a third grant for some tiny Gary Indiana org.</t>
  </si>
  <si>
    <t>5329 Public Transportation Safety and Oversight</t>
  </si>
  <si>
    <t>The safety program includes a national public transportation safety plan, a safety certification training program, a public transportation agency safety plan, and a state safety oversight program.</t>
  </si>
  <si>
    <t>Transit Infrastructure Grants - Congresionally Directed Spending</t>
  </si>
  <si>
    <t>NA</t>
  </si>
  <si>
    <t>TBD</t>
  </si>
  <si>
    <t>Available until expended</t>
  </si>
  <si>
    <t>Selected recipients</t>
  </si>
  <si>
    <t>Earmarks</t>
  </si>
  <si>
    <t>Specific projects authorized through legislation</t>
  </si>
  <si>
    <t>Airports</t>
  </si>
  <si>
    <t>Airport Infrastructure Grants</t>
  </si>
  <si>
    <t>FAA</t>
  </si>
  <si>
    <t>5 years</t>
  </si>
  <si>
    <t>Airports (primary airports, certain cargo airports, and most general aviation/commercial service airports) and the public agencies that own these airports</t>
  </si>
  <si>
    <t>The money can be invested in runways, taxiways, safety and sustainability projects, as well as terminal, airport-transit connections and roadway projects.</t>
  </si>
  <si>
    <t>Same as Passenger Facility Charge eligibility except debt service is ineligible</t>
  </si>
  <si>
    <t>FAA dashboard</t>
  </si>
  <si>
    <t>Chicago airports</t>
  </si>
  <si>
    <t>Roads, Bridges, and Major Projects</t>
  </si>
  <si>
    <t>RAISE - Local and Regional Project Assistance Grants</t>
  </si>
  <si>
    <t>Office of the Secretary</t>
  </si>
  <si>
    <t>4 year</t>
  </si>
  <si>
    <t>NOFO released Feb 4</t>
  </si>
  <si>
    <t>States, DC, Territories, Locals, special transportation districts or authorities, Amtrak partnerships, etc</t>
  </si>
  <si>
    <t>The RAISE program provides supplemental funding for grants to the State and local entities listed above on a competitive basis for projects that will have a significant local/regional impact.</t>
  </si>
  <si>
    <t>Highway, bridge, public transit, passenger or freight rail, port, surface transportation at airports, etc.</t>
  </si>
  <si>
    <t>GSA Dashboard</t>
  </si>
  <si>
    <t>National Highway Performance Program</t>
  </si>
  <si>
    <t>FHWA</t>
  </si>
  <si>
    <t>4 years</t>
  </si>
  <si>
    <t>New implementation guidance</t>
  </si>
  <si>
    <t>States/DC</t>
  </si>
  <si>
    <t>Supports the National Highway System (new facilities construction, maintenance, meeting performance targets as set by each state, and increasing climate resiliency)</t>
  </si>
  <si>
    <t>Highway and bridge projects, generally on the National Highway System, plus certain bridge projects on non-National Highway System federal-aid highways</t>
  </si>
  <si>
    <t>By year</t>
  </si>
  <si>
    <t>Surface Transportation Block Grant Program</t>
  </si>
  <si>
    <t>10% set-aside to Transportation Alternatives Program (TAP)</t>
  </si>
  <si>
    <t>Flexible state funding</t>
  </si>
  <si>
    <t>Available for use towards federal-aid highways, bridges on any public road, and transit capital projects.</t>
  </si>
  <si>
    <t>Highway Safety Improvement Program</t>
  </si>
  <si>
    <t>Flexible state funding; To achieve a significant reduction in traffic fatalities and serious injuries on all public roads, including non-State-owned public roads and roads on tribal land.</t>
  </si>
  <si>
    <t>Congestion Mitigation and Air Quality Improvement Program</t>
  </si>
  <si>
    <t>Flexible funding source to State and local governments for transportation projects and programs to help meet the requirements of the Clean Air Act.</t>
  </si>
  <si>
    <t>PROTECT (Promoting Resilient Operations for Transformative, Efficient, and Cost Saving Transportation) Formula Program</t>
  </si>
  <si>
    <t>Divided into planning, resilience improvement, evacuation routes, and coastal infrastructure grants</t>
  </si>
  <si>
    <t>To help make surface transportation more resilient to natural hazards, including climate change, sea level rise, flooding, extreme weather events, and other natural disasters through support of planning activities, resilience improvements, community resilience and evacuation routes, and at-risk costal infrastructure.</t>
  </si>
  <si>
    <t>National Highway Freight Program</t>
  </si>
  <si>
    <t>To improve the efficient movement of freight on the National Highway Freight Network (NHFN)</t>
  </si>
  <si>
    <t>Carbon Reduction (Section 175)</t>
  </si>
  <si>
    <t>Projects designed to reduce transportation emissions</t>
  </si>
  <si>
    <t>Metropolitan Planning (FAST Act - FHWA)</t>
  </si>
  <si>
    <t>Program to establish a cooperative, continuous, and comprehensive framework for making transportation investment decisions in metropolitan areas</t>
  </si>
  <si>
    <t>Railway-Highway Crossing Program</t>
  </si>
  <si>
    <t>Increased cap on state incentive payments to localities, and full federal cost share for projects eliminating at-grade crossings</t>
  </si>
  <si>
    <t>Funds for safety improvements to reduce the number of fatalities, injuries, and crashes at public railway-highway grade crossings.</t>
  </si>
  <si>
    <t>Bridge Investment Program Formula Grants</t>
  </si>
  <si>
    <t>Implementation guidance</t>
  </si>
  <si>
    <t>The BFP will provide funds to states by formula for bridge replacement, rehabilitation, preservation, protection, or construction projects on public roads. This program includes three set-asides: 15 percent for use on off-system bridges, 3 percent will be set-aside for use on Tribal Transportation Facility bridges, and 0.5 percent will be set-asidde for administrative expenses of the Federal Highway Administration.</t>
  </si>
  <si>
    <t>Replace, rehabilitate, preserve, protect, and construct bridges on public roads</t>
  </si>
  <si>
    <t>https://www.fhwa.dot.gov/bridge/20220114.cfm</t>
  </si>
  <si>
    <t>Electric Vehicles</t>
  </si>
  <si>
    <t>National Electric Vehicle Infrastructure Formula Program</t>
  </si>
  <si>
    <t>Released Feb 10 2022</t>
  </si>
  <si>
    <t>States/DC/PR</t>
  </si>
  <si>
    <t>Strategically deploy electric vehicle charging infrastructure and establish an interconnected network to facilitate data collection, access, and reliability. Sets aside 10 percent of funding for discretionary grants to State and local governments that require additional assistance to strategically deploy electric vehicle charging infrastructure</t>
  </si>
  <si>
    <t>Acquisition and installation of EV charging infrastructure</t>
  </si>
  <si>
    <t>Low or No Emission Bus Grants</t>
  </si>
  <si>
    <t>Year of allocation plus three years</t>
  </si>
  <si>
    <t>States/DC/Local governments</t>
  </si>
  <si>
    <t>American workers will build more than 1,800 new buses to support transit nationwide.</t>
  </si>
  <si>
    <t>As of May 2022</t>
  </si>
  <si>
    <t>Clean School Bus Program</t>
  </si>
  <si>
    <t>Environmental Protection Agency</t>
  </si>
  <si>
    <t>State and Tribal Assistance Grants</t>
  </si>
  <si>
    <t>FAQ</t>
  </si>
  <si>
    <t>School districts/bus providers</t>
  </si>
  <si>
    <t>Rebate lottery</t>
  </si>
  <si>
    <t>To replace existing school buses with clean and zero-emission (ZE) school buses.</t>
  </si>
  <si>
    <t>Water</t>
  </si>
  <si>
    <t>Clean Water State Revolving Fund - Emerging Contaminants</t>
  </si>
  <si>
    <t>Varies by state</t>
  </si>
  <si>
    <t>Municipalities, intermunicipal, interstate, or state agencies</t>
  </si>
  <si>
    <t>Revolving fund loans or grants</t>
  </si>
  <si>
    <t>Communities can use the CWSRF to address the water quality aspects of site assessment and cleanup of brownfields, Superfund sites, and sites of current or former aboveground or underground storage tanks.</t>
  </si>
  <si>
    <t>Drinking Water State Revolving Fund</t>
  </si>
  <si>
    <t>Includes lead replacement line funding</t>
  </si>
  <si>
    <t>Includes lead replacement lines</t>
  </si>
  <si>
    <t>Rail</t>
  </si>
  <si>
    <t>Federal-State Partnership for Intercity Passenger Rail</t>
  </si>
  <si>
    <t>No FY 2022 Allocations yet but as Chicago Union Station is a major Amtrak uhb</t>
  </si>
  <si>
    <t>Federal Railroad Administration</t>
  </si>
  <si>
    <t>FY 2023</t>
  </si>
  <si>
    <t>States/DC/groups of states, interstate compacts, or state agencies/Locals/Amtrak/federally recognized Tribes</t>
  </si>
  <si>
    <t>To fund capital projects that reduce the state of good repair backlog, improve performance, or expand or establish new intercity passenger rail service, including privately operated intercity passenger rail service if an eligible applicant is involved.</t>
  </si>
  <si>
    <t>Projects to bring rail infrastructure assets into a state of good repair, improve rail service performance, expand or establish new rail services. Planning projects also eligible. Preference to projects for which Amtrak is not the sole applicant and which improve the performance/state of good repair of an Amtrak route, and are in a corridor inventory (per section 25101)</t>
  </si>
  <si>
    <t>Broadband</t>
  </si>
  <si>
    <t>Broadband Equity, Access and Deployment Program (Formula)</t>
  </si>
  <si>
    <t>Department of Commerce</t>
  </si>
  <si>
    <t>National Telecommunications and Information Administration</t>
  </si>
  <si>
    <t>States/DC/Territories</t>
  </si>
  <si>
    <t>The first priority for funding is for providing broadband to unserved areas (those below 25/3 Mbps), followed by underserved areas (those below 100/20 Mbps), and then serving community anchor institutions (1/1 Gbps).</t>
  </si>
  <si>
    <t>Recipients will use planning funding to submit a 5-year action plan informed by collaboration with local and regional entities. Beyond planning, eligible funding for infrastructure deployment (construction), adoption, providing affordable internet-connected devices, WiFi or reduced-cost internet access to multi-family housing units.</t>
  </si>
  <si>
    <t>Traffic safety</t>
  </si>
  <si>
    <t>Safe Streets and Roads for All</t>
  </si>
  <si>
    <t>NOFA</t>
  </si>
  <si>
    <t>MPO, States, Tribes, combinations</t>
  </si>
  <si>
    <t>To prevent roadway deaths and serious injuries.</t>
  </si>
  <si>
    <t>Fixed Guideway Capital Investment Grants</t>
  </si>
  <si>
    <t>EM</t>
  </si>
  <si>
    <t>Rebate</t>
  </si>
  <si>
    <t>FFY</t>
  </si>
  <si>
    <t>Amount</t>
  </si>
  <si>
    <t>Award Type</t>
  </si>
  <si>
    <t>Chicago Area Transit Authorities</t>
  </si>
  <si>
    <t>Allocation</t>
  </si>
  <si>
    <t>Illinois</t>
  </si>
  <si>
    <t>Chicago Public Schools</t>
  </si>
  <si>
    <t>Chicago O'Hare International - ORD</t>
  </si>
  <si>
    <t>Chicago Midway International - MDW</t>
  </si>
  <si>
    <t>Lansing Municipal - IGQ</t>
  </si>
  <si>
    <t>Award number</t>
  </si>
  <si>
    <t>Amount type</t>
  </si>
  <si>
    <t>IL-2022-036</t>
  </si>
  <si>
    <t>Award</t>
  </si>
  <si>
    <t>IL-2022-032</t>
  </si>
  <si>
    <t>Metra</t>
  </si>
  <si>
    <t>P-195</t>
  </si>
  <si>
    <t>P-196</t>
  </si>
  <si>
    <t>P-197</t>
  </si>
  <si>
    <t>ASST_NON_00E03241_6800</t>
  </si>
  <si>
    <t>Illinois Environmental Protection Agency</t>
  </si>
  <si>
    <t>ASST_NON_693JJ22230000Y400IL0UBY034_6925</t>
  </si>
  <si>
    <t>Illinois DOT</t>
  </si>
  <si>
    <t>ASST_NON_693JJ22230000Y400IL6000308_6925</t>
  </si>
  <si>
    <t>ASST_NON_693JJ22230000Y400IL74E0572_6925</t>
  </si>
  <si>
    <t>ASST_NON_693JJ22230000Y400ILARQE719_6925</t>
  </si>
  <si>
    <t>ASST_NON_693JJ22230000Y400ILG36K567_6925</t>
  </si>
  <si>
    <t>ASST_NON_693JJ22230000Y400ILJDML294_6925</t>
  </si>
  <si>
    <t>ASST_NON_693JJ22230000Y400ILWZIC794_6925</t>
  </si>
  <si>
    <t>ASST_NON_693JJ22230000Y400ILX8AF608_6925</t>
  </si>
  <si>
    <t xml:space="preserve">   </t>
  </si>
  <si>
    <t>ASST_NON_693JJ22330000Y400IL1583005_6925</t>
  </si>
  <si>
    <t>ASST_NON_00E03247_6800</t>
  </si>
  <si>
    <t>D2022-CCAD-001</t>
  </si>
  <si>
    <t>ASST_NON_693JJ22230000Y001ILVDCD210_6925</t>
  </si>
  <si>
    <t>ASST_NON_693JJ22230000Y001ILC9B9786_6925</t>
  </si>
  <si>
    <t>ASST_NON_693JJ22230000Y001ILKC9D768_6925</t>
  </si>
  <si>
    <t>ASST_NON_693JJ22230000Y001ILXBRG797_6925</t>
  </si>
  <si>
    <t>ASST_NON_693JJ22230000YS30ILB3QI749_6925</t>
  </si>
  <si>
    <t>ASST_NON_693JJ22230000YS30ILSKFL966_6925</t>
  </si>
  <si>
    <t>P-5481</t>
  </si>
  <si>
    <t>ASST_NON_693JJ22230000Y001IL30JL994_6925</t>
  </si>
  <si>
    <t>ASST_NON_693JJ22230000Y001IL3KSJ991_6925</t>
  </si>
  <si>
    <t>ASST_NON_693JJ22230000Y001IL4N43133_6925</t>
  </si>
  <si>
    <t>ASST_NON_693JJ22230000Y001IL4VZT164_6925</t>
  </si>
  <si>
    <t>ASST_NON_693JJ22230000Y001IL6SBM577_6925</t>
  </si>
  <si>
    <t>ASST_NON_693JJ22230000Y001IL6T0L343_6925</t>
  </si>
  <si>
    <t>ASST_NON_693JJ22230000Y001IL8U4X907_6925</t>
  </si>
  <si>
    <t>ASST_NON_693JJ22230000Y001IL9525468_6925</t>
  </si>
  <si>
    <t>ASST_NON_693JJ22230000Y001IL9GTI190_6925</t>
  </si>
  <si>
    <t>ASST_NON_693JJ22230000Y001IL9KPB049_6925</t>
  </si>
  <si>
    <t>ASST_NON_693JJ22230000Y001IL9NX6309_6925</t>
  </si>
  <si>
    <t>ASST_NON_693JJ22230000Y001ILB9BX410_6925</t>
  </si>
  <si>
    <t>ASST_NON_693JJ22230000Y001ILB9NC139_6925</t>
  </si>
  <si>
    <t>ASST_NON_693JJ22230000Y001ILEU3I520_6925</t>
  </si>
  <si>
    <t>ASST_NON_693JJ22230000Y001ILGF2X964_6925</t>
  </si>
  <si>
    <t>ASST_NON_693JJ22230000Y001ILH84D514_6925</t>
  </si>
  <si>
    <t>ASST_NON_693JJ22230000Y001ILID9X590_6925</t>
  </si>
  <si>
    <t>ASST_NON_693JJ22230000Y001ILILU4941_6925</t>
  </si>
  <si>
    <t>ASST_NON_693JJ22230000Y001ILJ02J128_6925</t>
  </si>
  <si>
    <t>ASST_NON_693JJ22230000Y001ILKIRL197_6925</t>
  </si>
  <si>
    <t>ASST_NON_693JJ22230000Y001ILL3MU512_6925</t>
  </si>
  <si>
    <t>ASST_NON_693JJ22230000Y001ILLW6L067_6925</t>
  </si>
  <si>
    <t>ASST_NON_693JJ22230000Y001ILN5B8289_6925</t>
  </si>
  <si>
    <t>ASST_NON_693JJ22230000Y001ILNWQA467_6925</t>
  </si>
  <si>
    <t>ASST_NON_693JJ22230000Y001ILQCUC955_6925</t>
  </si>
  <si>
    <t>ASST_NON_693JJ22230000Y001ILQNH9103_6925</t>
  </si>
  <si>
    <t>ASST_NON_693JJ22230000Y001ILRAK7796_6925</t>
  </si>
  <si>
    <t>ASST_NON_693JJ22230000Y001ILSUZV962_6925</t>
  </si>
  <si>
    <t>ASST_NON_693JJ22230000Y001ILT9TR017_6925</t>
  </si>
  <si>
    <t>ASST_NON_693JJ22230000Y001ILTR19564_6925</t>
  </si>
  <si>
    <t>ASST_NON_693JJ22230000Y001ILV2I7559_6925</t>
  </si>
  <si>
    <t>ASST_NON_693JJ22230000Y001ILVQAB875_6925</t>
  </si>
  <si>
    <t>ASST_NON_693JJ22230000Y001ILWR7F206_6925</t>
  </si>
  <si>
    <t>ASST_NON_693JJ22230000Y001ILYXHR640_6925</t>
  </si>
  <si>
    <t>ASST_NON_693JJ22230000Y001ILZDW0068_6925</t>
  </si>
  <si>
    <t>ASST_NON_693JJ22230000Y001ILZEC3030_6925</t>
  </si>
  <si>
    <t>ASST_NON_693JJ22230000Y001ILZN4W267_6925</t>
  </si>
  <si>
    <t>ASST_NON_693JJ22230000Y001ILZYCH319_6925</t>
  </si>
  <si>
    <t>ASST_NON_693JJ22230000Y510IL6T0L343_6925</t>
  </si>
  <si>
    <t>ASST_NON_693JJ22330000Y001IL764V357_6925</t>
  </si>
  <si>
    <t>ASST_NON_693JJ22330000Y001IL9P76903_6925</t>
  </si>
  <si>
    <t>ASST_NON_693JJ22330000Y001ILF6E9834_6925</t>
  </si>
  <si>
    <t>ASST_NON_693JJ22330000Y001ILFB4M631_6925</t>
  </si>
  <si>
    <t>ASST_NON_693JJ22330000Y001ILUPN7071_6925</t>
  </si>
  <si>
    <t>ASST_NON_693JJ22330000Y001ILWLYX088_6925</t>
  </si>
  <si>
    <t>P-4932</t>
  </si>
  <si>
    <t>City of Chicago</t>
  </si>
  <si>
    <t>ASST_NON_693JJ22230000Y230IL210R285_6925</t>
  </si>
  <si>
    <t>ASST_NON_693JJ22230000Y230IL2IH8825_6925</t>
  </si>
  <si>
    <t>ASST_NON_693JJ22230000Y230IL2P0U840_6925</t>
  </si>
  <si>
    <t>ASST_NON_693JJ22230000Y230IL3JLU458_6925</t>
  </si>
  <si>
    <t>ASST_NON_693JJ22230000Y230IL49UW338_6925</t>
  </si>
  <si>
    <t>ASST_NON_693JJ22230000Y230IL5UJG656_6925</t>
  </si>
  <si>
    <t>ASST_NON_693JJ22230000Y230IL78Q5279_6925</t>
  </si>
  <si>
    <t>ASST_NON_693JJ22230000Y230IL7BP4798_6925</t>
  </si>
  <si>
    <t>ASST_NON_693JJ22230000Y230IL7NAU456_6925</t>
  </si>
  <si>
    <t>ASST_NON_693JJ22230000Y230IL89S3082_6925</t>
  </si>
  <si>
    <t>ASST_NON_693JJ22230000Y230IL9003710_6925</t>
  </si>
  <si>
    <t>ASST_NON_693JJ22230000Y230IL91DZ172_6925</t>
  </si>
  <si>
    <t>ASST_NON_693JJ22230000Y230IL97TW455_6925</t>
  </si>
  <si>
    <t>ASST_NON_693JJ22230000Y230IL9SME766_6925</t>
  </si>
  <si>
    <t>ASST_NON_693JJ22230000Y230ILAZ3V926_6925</t>
  </si>
  <si>
    <t>ASST_NON_693JJ22230000Y230ILB8FD436_6925</t>
  </si>
  <si>
    <t>ASST_NON_693JJ22230000Y230ILBQ89431_6925</t>
  </si>
  <si>
    <t>ASST_NON_693JJ22230000Y230ILCX3A120_6925</t>
  </si>
  <si>
    <t>ASST_NON_693JJ22230000Y230ILCZCQ591_6925</t>
  </si>
  <si>
    <t>ASST_NON_693JJ22230000Y230ILELPX942_6925</t>
  </si>
  <si>
    <t>ASST_NON_693JJ22230000Y230ILER54094_6925</t>
  </si>
  <si>
    <t>ASST_NON_693JJ22230000Y230ILFE85813_6925</t>
  </si>
  <si>
    <t>ASST_NON_693JJ22230000Y230ILFZ9U690_6925</t>
  </si>
  <si>
    <t>ASST_NON_693JJ22230000Y230ILG7T3407_6925</t>
  </si>
  <si>
    <t>ASST_NON_693JJ22230000Y230ILGMQ4810_6925</t>
  </si>
  <si>
    <t>ASST_NON_693JJ22230000Y230ILHTDL389_6925</t>
  </si>
  <si>
    <t>ASST_NON_693JJ22230000Y230ILHW2M691_6925</t>
  </si>
  <si>
    <t>ASST_NON_693JJ22230000Y230ILHWFD869_6925</t>
  </si>
  <si>
    <t>ASST_NON_693JJ22230000Y230ILID7E845_6925</t>
  </si>
  <si>
    <t>ASST_NON_693JJ22230000Y230ILIVGP224_6925</t>
  </si>
  <si>
    <t>ASST_NON_693JJ22230000Y230ILKHE9036_6925</t>
  </si>
  <si>
    <t>ASST_NON_693JJ22230000Y230ILKSUN567_6925</t>
  </si>
  <si>
    <t>ASST_NON_693JJ22230000Y230ILLGC9552_6925</t>
  </si>
  <si>
    <t>ASST_NON_693JJ22230000Y230ILMP16235_6925</t>
  </si>
  <si>
    <t>ASST_NON_693JJ22230000Y230ILNMVT172_6925</t>
  </si>
  <si>
    <t>ASST_NON_693JJ22230000Y230ILNUW3186_6925</t>
  </si>
  <si>
    <t>ASST_NON_693JJ22230000Y230ILPAUE180_6925</t>
  </si>
  <si>
    <t>ASST_NON_693JJ22230000Y230ILPHGK424_6925</t>
  </si>
  <si>
    <t>ASST_NON_693JJ22230000Y230ILR5U5892_6925</t>
  </si>
  <si>
    <t>ASST_NON_693JJ22230000Y230ILS29S152_6925</t>
  </si>
  <si>
    <t>ASST_NON_693JJ22230000Y230ILS8VI651_6925</t>
  </si>
  <si>
    <t>ASST_NON_693JJ22230000Y230ILSMXV697_6925</t>
  </si>
  <si>
    <t>ASST_NON_693JJ22230000Y230ILSMZ8082_6925</t>
  </si>
  <si>
    <t>ASST_NON_693JJ22230000Y230ILSNY1614_6925</t>
  </si>
  <si>
    <t>ASST_NON_693JJ22230000Y230ILSVKQ134_6925</t>
  </si>
  <si>
    <t>ASST_NON_693JJ22230000Y230ILT007396_6925</t>
  </si>
  <si>
    <t>ASST_NON_693JJ22230000Y230ILUN5W157_6925</t>
  </si>
  <si>
    <t>ASST_NON_693JJ22230000Y230ILWAGK577_6925</t>
  </si>
  <si>
    <t>ASST_NON_693JJ22230000Y230ILZD7S713_6925</t>
  </si>
  <si>
    <t>ASST_NON_693JJ22230000Y230ILZZKI017_6925</t>
  </si>
  <si>
    <t>ASST_NON_693JJ22230000Y233ILLE24314_6925</t>
  </si>
  <si>
    <t>ASST_NON_693JJ22230000Y240IL210R285_6925</t>
  </si>
  <si>
    <t>ASST_NON_693JJ22230000Y240IL622K195_6925</t>
  </si>
  <si>
    <t>ASST_NON_693JJ22230000Y240ILK3FT553_6925</t>
  </si>
  <si>
    <t>ASST_NON_693JJ22230000Y240ILL0SK765_6925</t>
  </si>
  <si>
    <t>ASST_NON_693JJ22230000Y240ILWINC247_6925</t>
  </si>
  <si>
    <t>ASST_NON_693JJ22230000Y300IL1FDM242_6925</t>
  </si>
  <si>
    <t>ASST_NON_693JJ22230000Y300ILEIBV945_6925</t>
  </si>
  <si>
    <t>ASST_NON_693JJ22230000Y300ILHTDL389_6925</t>
  </si>
  <si>
    <t>ASST_NON_693JJ22230000Y300ILMC6P813_6925</t>
  </si>
  <si>
    <t>ASST_NON_693JJ22230000Y300ILSMXV697_6925</t>
  </si>
  <si>
    <t>ASST_NON_693JJ22230000Y300ILSMZ8082_6925</t>
  </si>
  <si>
    <t>ASST_NON_693JJ22230000Y301ILE0EF542_6925</t>
  </si>
  <si>
    <t>ASST_NON_693JJ22330000Y230IL44G6432_6925</t>
  </si>
  <si>
    <t>ASST_NON_693JJ22330000Y230IL72JK081_6925</t>
  </si>
  <si>
    <t>ASST_NON_693JJ22330000Y230IL7FSE963_6925</t>
  </si>
  <si>
    <t>ASST_NON_693JJ22330000Y230IL8FDH946_6925</t>
  </si>
  <si>
    <t>ASST_NON_693JJ22330000Y230ILADLE906_6925</t>
  </si>
  <si>
    <t>ASST_NON_693JJ22330000Y230ILEXSB004_6925</t>
  </si>
  <si>
    <t>ASST_NON_693JJ22330000Y230ILGDEP103_6925</t>
  </si>
  <si>
    <t>ASST_NON_693JJ22330000Y230ILGP7T396_6925</t>
  </si>
  <si>
    <t>ASST_NON_693JJ22330000Y230ILIRPX529_6925</t>
  </si>
  <si>
    <t>ASST_NON_693JJ22330000Y230ILNECT434_6925</t>
  </si>
  <si>
    <t>ASST_NON_693JJ22330000Y230ILQ5VV232_6925</t>
  </si>
  <si>
    <t>ASST_NON_693JJ22330000Y230ILQ76C202_6925</t>
  </si>
  <si>
    <t>ASST_NON_693JJ22330000Y230ILQKBX891_6925</t>
  </si>
  <si>
    <t>ASST_NON_693JJ22330000Y230ILRKBP847_6925</t>
  </si>
  <si>
    <t>ASST_NON_693JJ22330000Y230ILSP5Q280_6925</t>
  </si>
  <si>
    <t>ASST_NON_693JJ22330000Y230ILXPLQ704_6925</t>
  </si>
  <si>
    <t>ASST_NON_693JJ22330000Y230ILY0Z4963_6925</t>
  </si>
  <si>
    <t>ASST_NON_693JJ22330000Y230ILYRL9293_6925</t>
  </si>
  <si>
    <t>ASST_NON_693JJ22330000Y230ILZ3Q2622_6925</t>
  </si>
  <si>
    <t>2022-CMPJ-037</t>
  </si>
  <si>
    <t>2022-CMPJ-038</t>
  </si>
  <si>
    <t>2022-CMPJ-039</t>
  </si>
  <si>
    <t>2023-CMPJ-048</t>
  </si>
  <si>
    <t>2023-CMPJ-049</t>
  </si>
  <si>
    <t>2023-CMPJ-050</t>
  </si>
  <si>
    <t>2023-CMPJ-051</t>
  </si>
  <si>
    <t>2023-CMPJ-052</t>
  </si>
  <si>
    <t>Metra Commuter Railroad</t>
  </si>
  <si>
    <t>2023-CMPJ-053</t>
  </si>
  <si>
    <t>Pace-Suburban Bus Division</t>
  </si>
  <si>
    <t>2023-CMPJ-054</t>
  </si>
  <si>
    <t>2023-CMPJ-055</t>
  </si>
  <si>
    <t>2023-CMPJ-056</t>
  </si>
  <si>
    <t>2023-CMPJ-057</t>
  </si>
  <si>
    <t>ASST_NON_IL-2017-002_6955</t>
  </si>
  <si>
    <t>ASST_NON_IL-2022-036_6955</t>
  </si>
  <si>
    <t>ASST_NON_IL-2022-033_6955</t>
  </si>
  <si>
    <t>ASST_NON_1720B293_1341</t>
  </si>
  <si>
    <t>Illinois DCEO</t>
  </si>
  <si>
    <t>Matching program name</t>
  </si>
  <si>
    <t>Source</t>
  </si>
  <si>
    <t>Year</t>
  </si>
  <si>
    <t>ID</t>
  </si>
  <si>
    <t>PROGRAM NAME</t>
  </si>
  <si>
    <t>AGENCY NAME</t>
  </si>
  <si>
    <t>BUREAU NAME</t>
  </si>
  <si>
    <t>ANNOUNCED FUNDING</t>
  </si>
  <si>
    <t>CATEGORY</t>
  </si>
  <si>
    <t>SUBCATEGORY</t>
  </si>
  <si>
    <t>STATE NAME</t>
  </si>
  <si>
    <t>CITY</t>
  </si>
  <si>
    <t>COUNTY</t>
  </si>
  <si>
    <t>PROJECT NAME</t>
  </si>
  <si>
    <t>ZIP</t>
  </si>
  <si>
    <t>D2D GSA</t>
  </si>
  <si>
    <t>Federal Aviation Administration</t>
  </si>
  <si>
    <t>Transportation</t>
  </si>
  <si>
    <t>Airports and Federal Aviation Administration Facilities</t>
  </si>
  <si>
    <t>Chicago</t>
  </si>
  <si>
    <t>Federal Highway Administration</t>
  </si>
  <si>
    <t>Roads, Bridges and Major Projects</t>
  </si>
  <si>
    <t>Cook</t>
  </si>
  <si>
    <t>Reconstruction of Fap 334 (Rand Rd.) from from Isabella St. to Albany Ln.; Central Rd. from Mt. Prospect Rd. to Westgate Rd.</t>
  </si>
  <si>
    <t>Phase I &amp; Ii Preliminary Engineering of Weber Spure Trail from Devon Avenue to Bryn Mawr Avenue.</t>
  </si>
  <si>
    <t>Preliminary Engineering - Streets For Cycling.</t>
  </si>
  <si>
    <t>Installation of New Fiber Optic Cable, Network Switches, Ptz Camera At Various Locations In Schaumburg Area</t>
  </si>
  <si>
    <t>60056, 60016</t>
  </si>
  <si>
    <t>Fap 307 (Il 64) - Smart Cooridor Implementation Plan from Smith/Kautz Rd. to IL 50 (Cicero Ave.)</t>
  </si>
  <si>
    <t>Construction of A Shared-Use Path Along Oakton St. from Caldwell Ave. to Lehigh Ave. and Along Caldwell Ave. from Oakton St. to Vapor Ln.</t>
  </si>
  <si>
    <t>Preliminary Engineering For Bike Path.</t>
  </si>
  <si>
    <t>Reconstruction of Fau 3533 (Franklin Avenue) from Runge St. to Mannheim Rd.</t>
  </si>
  <si>
    <t>Project Consists of Channelization, Traffic Signal Modernization and Ada Improvements on IL 59 At W. Bartlett Road</t>
  </si>
  <si>
    <t>Fixed Guideway Capital Investment Grants and Fast Act Section 3005(B) Expedited Project Delivery Pilot Program Allocations</t>
  </si>
  <si>
    <t>Federal Transit Administration</t>
  </si>
  <si>
    <t>Chicago, Red and Purple Line Modernization Project Phase 1</t>
  </si>
  <si>
    <t>Safety</t>
  </si>
  <si>
    <t>Lighting Improvements with Signage and Other Improvements on I-94 From Lincoln Avenue to Montrose Avenue- (Its-Smart Highway)</t>
  </si>
  <si>
    <t>Traffic Signals, Ada Ramps &amp; Pvmt. Widening on Fau 2744 (Ridge Ave.) Between Oakton St. and Church St. In Evanston.</t>
  </si>
  <si>
    <t>Local and Regional Project Assistance Grants (RAISE)</t>
  </si>
  <si>
    <t>DOT Office of the Secretary</t>
  </si>
  <si>
    <t>Englewood Line Trail</t>
  </si>
  <si>
    <t>Smart Overlay With Ada Improvements on 87Th St from Keeler Ave to Damen Ave In the Village of Evergreen Park and the Cities of Chicago and Hometown</t>
  </si>
  <si>
    <t>Bridge Repair, Joint Replacement and Bridge Deck Overlay on I-57 At Cn Railroad</t>
  </si>
  <si>
    <t>Smart Overlay With Ada Improvements on US 12/20/41 from I-94 (Dan Ryan Expy) to I-90 (Chicago Skyway)</t>
  </si>
  <si>
    <t>60201, 60202</t>
  </si>
  <si>
    <t>Fap 344, IL 83 (127Th Street) - Improvement of Bridge Structure Over the Cal Sag Channel</t>
  </si>
  <si>
    <t>Bridge Girders Cleaning and Painting on I-90/94 At I290 (Ida B Wells Drive) Viaduct In the City of Chicago</t>
  </si>
  <si>
    <t>60456, 60620</t>
  </si>
  <si>
    <t>New Bridge Deck, Widening, Bridge Repair and Lighting on US 12/20/45 Over Santa Fe Drive, S&amp;S Canal, Im Canal and Icg RR In Cook County</t>
  </si>
  <si>
    <t>Bridge Reconstruction: Fap 29 (US 12)/Fap 341 (US 20) At Stony Island Avenue</t>
  </si>
  <si>
    <t>0.23 Miles of Culvert Replacement, Channelization, Traffic Signal Modernization of City of Oak Forest on US 6 (159Th St) &amp; IL 50 (Cicero Ave)</t>
  </si>
  <si>
    <t>Smart Overlay With Ada Improvements and Milled Rumble Strip on US 30 from E of IL 43 (Harlem Ave) to IL 50 (Cicero Avenue) In the Village of Matteson</t>
  </si>
  <si>
    <t>Bridge Deck Replacement on I-57 At 175Th Street</t>
  </si>
  <si>
    <t>Cleaning and Painting Various Structures At Various Locations In District 1</t>
  </si>
  <si>
    <t>Bridge Deck Overlay and Repairs on IL 83 At US 45 (Mannheim Road)</t>
  </si>
  <si>
    <t>Traffic Signal Modernization, Channelization, and Median Repair on IL 50 At 115Th St and 122Nd St In Alsip.</t>
  </si>
  <si>
    <t>Bridge Rehabilitation Including Overlay, Substructure Repair and Reconstruction and Patching on I-57 Over I-80</t>
  </si>
  <si>
    <t>Bridge Painting of 2 Bridges Carrying US 45 Over the Cal Sag Channel In Unincorporated Cook County</t>
  </si>
  <si>
    <t>Bridge Rehabilitation on Willow Rd Over Lehigh Ave/Patriot Blvd and the Soo RR In the Village of Glenview.</t>
  </si>
  <si>
    <t>Bridge Replacement on US 67/Il 83 Over the Little Calumet River. Includes Roadway Reconstruction and Traffic Signal Improvements.</t>
  </si>
  <si>
    <t>New Bridge Deck At Des Plaines River and Bridge Approach Roadway on Willow Rd At Palatine Rd, Eb and Wb to US 41/21.</t>
  </si>
  <si>
    <t>Bridge Deck Overlay and Bridge Joint Repair on I-94 At US 14 (Petersen Avenue)</t>
  </si>
  <si>
    <t>Designed Overlay on IL 43 from IL 64 (North Avenue) to 26Th Street</t>
  </si>
  <si>
    <t>Rehab of Reversible Lane Access Control System on I-90/94 At Foster Avenue and Lawrence Avenue to Ohio Street</t>
  </si>
  <si>
    <t>Bridge Preservation and Underpass Lighting Replacement on Structure Carrying 127Th Street Over I-57 In the City of Calumet Park</t>
  </si>
  <si>
    <t>Designed Overlay With Ada Improvements on Torrence Avenue from N of 114Th St to Calumet River</t>
  </si>
  <si>
    <t>Widening, Resurfacing, Lighting, and Retaining Walls on I-90 Fron Cumberland Ave to Harlem Ave In Chicago.</t>
  </si>
  <si>
    <t>Bridge Deck Patching and Overlay, Expansion Joint Replacement, Bearings, Piers and Beams Repairs on IL 394 At Glenwood-Lansing Road</t>
  </si>
  <si>
    <t>Cleaning and Painting of Structures on 130Th Street Over RR and Over I-94 In the City of Chicago</t>
  </si>
  <si>
    <t>Resurfacing and Intersection Improvements on IL 53/68 from US 12 to Kennedy Dr In Palatine.</t>
  </si>
  <si>
    <t>Smart Overlay and Ada Improvements on Torrence Avenue on Grand Calumet River to Harding Ave In the Villages of Burnham and Calumet City</t>
  </si>
  <si>
    <t>Cleaning and Painting Steel Structures At 7 Locations Long I-290 from 25Th Avenue to Circle Avenue</t>
  </si>
  <si>
    <t>US Route 20 - Roadway Reconstruction and Bridge Rehabilitation</t>
  </si>
  <si>
    <t>Smart Overlay With Ada Improvements on Ogden Avenue from IL 43 (Harlem Avenue) to 50Th Ct</t>
  </si>
  <si>
    <t>Resurfacing on US 6 from 94Th Ave to IL 50 In Orland Park and Orland Hills.</t>
  </si>
  <si>
    <t>Standard Overlay on Franklin Street from Cermak Road to I-90</t>
  </si>
  <si>
    <t>Culvert Removal and Replacement on Dixie Highway Over Ditch, 1 MI N of US 6</t>
  </si>
  <si>
    <t>Standard Overlay, Class A Patching, Drainage, Its Improvements and Bridge Deck Sealing on I-57 from S of I-294 (Tri-State Tlwy) to IL 1 (Halstad St)</t>
  </si>
  <si>
    <t>Widening, Reconstruction, Bridge Replacement, and Retaining Walls on I-290/Congress Pkwy (Jane Byrne Intchg(Eb Ramp to I-90/94 (Nb).</t>
  </si>
  <si>
    <t>Fap 362 - Barrington Road Improvements Required For Reconstruction &amp; Widening to Barrington Road from IL Rt. 62 (Algonquin Road) to Central Road.</t>
  </si>
  <si>
    <t>Bridge Removal, Retaining Wall, Drainage Improvements, and Resurfacing on I-90/94/290 At Congress Pkwy In Chicago.</t>
  </si>
  <si>
    <t>Nationally Significant Freight and Highway Projects (INFRA)</t>
  </si>
  <si>
    <t>CREATE WA-1 Segment: Ogden Junction</t>
  </si>
  <si>
    <t>Channelization Improvements on East Avenue from 55Th Street to Joliet Road and 55Th Street from East Avenue to Joliet Road and 55Th Street</t>
  </si>
  <si>
    <t>Standard Overlay With Ada Improvements on IL 58 from E of Kane County Line to IL 59 (Sutton Road)</t>
  </si>
  <si>
    <t>Intersection Improvements With Traffic Signal Modernization, Left Turn Lanes, and RR Interconnect on US 14 At Prospect Road In the City of Des Plaines</t>
  </si>
  <si>
    <t>Bridge Deck Overlay, Slab Reconstruction, Joint Repairs and Substructure Repairs on 31St Street Over Salt Creek</t>
  </si>
  <si>
    <t>Standard Overlay With Ada Improvements on Hicks Road from US 14 (Northwest Highway) to Kirchoff Road</t>
  </si>
  <si>
    <t>Designed Overlay on Lehigh Ave from Oakton Street to Touhy Avenue</t>
  </si>
  <si>
    <t>Resurfacing on Fau 1587 (Mccarthy Road) from Illinois Street to Walker Road In the Village of Lemont</t>
  </si>
  <si>
    <t>Standard Overlay and Ada Improvements on Narragansett Avenue from Cortland St. to Nagle Ave In the City of Chicago</t>
  </si>
  <si>
    <t>Standard Overlay With Ada Improvements and Channelization on Kedzie Avenue from N of 87Th St to 103Rd St and 115Th St to N. of 131St St &amp; At 87Th St.</t>
  </si>
  <si>
    <t>Resurfacing Various City Streets In the City of Chicago - Arterial Resurfacing #89 (South).</t>
  </si>
  <si>
    <t>Land Acquisition Fau 3778 (Pulaski Rd./Crawford Ave.) and 183Rd St. In the City of Country Club Hills</t>
  </si>
  <si>
    <t>Resurfacing from Braintree Drive to Salem Drive In the Village of Schaumburg</t>
  </si>
  <si>
    <t>Fau 1456 - Fap 365 - IL 56: Engineering Related to Traffic Improvments For IL 56 from IL 59 to IL 50 (Cicero Ave)</t>
  </si>
  <si>
    <t>Preliminary Engineering For Roadway Improvement on Robert Road At 111Th Street.</t>
  </si>
  <si>
    <t>Smart Overlay With Ada Improvements on Devon Avenue from N. Springfield Ave to Mccormick Blvd In Lincolnwood Township</t>
  </si>
  <si>
    <t>Resurfacing on Fau 1662 (Old Willow Road) from South Wolf Road to US 45 In the City of Prospect Heights.</t>
  </si>
  <si>
    <t>Resurfacing Various Routes In the Village of Lincolnwood.</t>
  </si>
  <si>
    <t>Standard Overlay on Western Avenue from US 30 (Lincoln Highway( to Steger Road</t>
  </si>
  <si>
    <t>Resurfacing from the Village Limits to Bode Road</t>
  </si>
  <si>
    <t>Designed Overlay With Ada Improvements on Addison Street from Halsted Street to US 41 (Lake Shore Drive)</t>
  </si>
  <si>
    <t>Resurfacing on Butterfield Road from Washington Blvd to St. Charles Rd In Bellwood.</t>
  </si>
  <si>
    <t>Designed Overlay With Ada Improvements on Harlem Avenue from Dempster St to Oakton St</t>
  </si>
  <si>
    <t>Designed Overlay With Ada Ramp Improvements on Burnham Ave from Brainard Avenue to 159Th Street</t>
  </si>
  <si>
    <t>Fau 3578 (Il Rt. 7) - Intersection &amp; Drainage Improvements South of 135Th Street to 131St Street</t>
  </si>
  <si>
    <t>Designed Overlay With Ada Improvements on Dixie Highway from 183Rd Street to IL 1 (Chicago Road)</t>
  </si>
  <si>
    <t>Rehabilitate Sn 016-0194 Over Csx RR., Rehabilitate Sn 016-0195 Over Indiana Harbor Belt RR. and Ped. Path Along IL 1 Between Jackson St. &amp; 142Nd St.</t>
  </si>
  <si>
    <t>Reconstruction on Fau 1321 (Il 19 / Irving Park Rd.) At Bartlett Road In the Village of Streamwood.</t>
  </si>
  <si>
    <t>Resurfacing on Lawrence Ave from US 12/45 to Forster Ave In the Village of Shiller Park.</t>
  </si>
  <si>
    <t>Preliminary Engineering For Resurfacing At Two Different Locations In the Village of Park Forest Cook County.</t>
  </si>
  <si>
    <t>Preliminary Engineering For Cicero Avenue Streetscape Improvements.</t>
  </si>
  <si>
    <t>Standard Overlay With Ada Improvements on 25Th Avenue from I-290 (Eisenhower Expwy) to 26Th Street</t>
  </si>
  <si>
    <t>Standard Overlay With Ada Improvements on Ogden Avenue from Kedzie Avenue to Taylor Street In the City of Chicago</t>
  </si>
  <si>
    <t>Resurfacing from North Wolf Rd. to Geneva Ave. In the City of Northlake.</t>
  </si>
  <si>
    <t>Cleaning and Painting Designated Steel Surfaces of Bridge Structure Carrying Ashland Avenue Over Calumet Sag Channel</t>
  </si>
  <si>
    <t>Blue Island Avenue, 19Th Street to 21St Street</t>
  </si>
  <si>
    <t>43Rd Street Pedestrian Bridge Over Metra and South Lake Shore Drive</t>
  </si>
  <si>
    <t>Preliminary Engineering For A Multi Use Path. At Des Plaines River Trail - from Parkview Road to Ogden Ave</t>
  </si>
  <si>
    <t>Irving Park Road Bridge Over North Branch of Chicago River</t>
  </si>
  <si>
    <t>South Water Street Viaduct from Beaubien Ct. to Stetson Ave.</t>
  </si>
  <si>
    <t>Designed Overlay With Ada Improvements on California Avenue from 59Th Street to 63Rd Street In the City of Chicago</t>
  </si>
  <si>
    <t>Resurfacing Various Streets In the City of Chicago - Arterial Street Resurfacing #87 (North)</t>
  </si>
  <si>
    <t>Reconstruction / Resurfacing Fau 1352 (Chestnut Ave.) from Lehigh Avenue to Waukegan Rd. (Il 43) In the Village of Glenview.</t>
  </si>
  <si>
    <t>Resurfacinglocations Various Location In the City of Berwyn.</t>
  </si>
  <si>
    <t>Smart Overlay on IL 1 from 149Th Street to 175Th Street</t>
  </si>
  <si>
    <t>Designed Overlay on US 14 from W of Nicholas Drive to Western Avenue</t>
  </si>
  <si>
    <t>Resurfacing on Summit Drive from Wise Road to Schaumburg Road In the Village of Schaumburg.</t>
  </si>
  <si>
    <t>Resurfacing - Fau 2958 (Park Blvd.) from Irving Park Rd. (Il 19) to Schaumburg Rd. In the Village of Streamwood</t>
  </si>
  <si>
    <t>Standard Overlay With Ada Improvements on Glenwood Dyer Road from Glenwood Lansing Road to Stoney Island Avenue</t>
  </si>
  <si>
    <t>Bridge Rehabilitation on Central Rd Over the Des Plaines River In River Forest.</t>
  </si>
  <si>
    <t>Lake Cook Road, Raupp Boulevard to Hasting Lane</t>
  </si>
  <si>
    <t>Replace the Bridge Carrying Gladstone Street Over Addison Creek In the Village of Westchester.</t>
  </si>
  <si>
    <t>60068, 60018</t>
  </si>
  <si>
    <t>Intersection and Roadway Reconstruction, Bridge Rehab, Lighting and Sidewalk on Wood Street, N of Little Calumet River to S of US 6 (159Th St)</t>
  </si>
  <si>
    <t>Standard Overlay With Ada Improvements on Dempster Street from Ridge Avenue to Chicago Avenue In Evanston</t>
  </si>
  <si>
    <t>Reconstruction on Fau 1014 (Proviso Drive) from the Union Pacific Rail Yard to Wolf Road In the Village of Berkeley</t>
  </si>
  <si>
    <t>Streetscape / Resurfacing Fau 1538 (71St Street) from Jeffery Boulevard to South Shore Drive, Located In the City of Chicago.</t>
  </si>
  <si>
    <t>Preliminary Engineering For Trail Improvement At Des Plaines Trail from Devon Avenue to Bryn Mawr Avenue.</t>
  </si>
  <si>
    <t>Construction of A Shared-Use Path Along Fau 2696 (104Th Avenue) from 159Th St. to 163Rd Pl. In the Village of Orland Park.</t>
  </si>
  <si>
    <t>Construct Segment 2 of the Des Plaines River Trail from Devon Ave. to Bryn Mawr Ave. Located In the City of Chicago and the Village of Park Ridge.</t>
  </si>
  <si>
    <t>Construct Segment 3 of the Des Plaines River Trail from S. of Lawrence Ave. to the Bryn Mawr Bike Bridge Over Des Plaines River In the City of Chicago</t>
  </si>
  <si>
    <t>Transit Infrastructure Grants - Congressional Directed Spending</t>
  </si>
  <si>
    <t>Chicago Transit Authority Systemwide Elevator Modernization Program</t>
  </si>
  <si>
    <t>Chicago Transit Authority 103rd St. Garage Electric Bus Implementation Project</t>
  </si>
  <si>
    <t>Illinois Electric Bus and Charging Infrastructure Program</t>
  </si>
  <si>
    <t>FAA.gov</t>
  </si>
  <si>
    <t>0.1 Mi of Installation of A Right Turn Lane, Resurfacing &amp; Signal Modernization on 115Th St @ Pulaski Rd.</t>
  </si>
  <si>
    <t>Retaining and Concrete Barrier Wall Repair on I-290 from Central Avenue to Laramie Avenue</t>
  </si>
  <si>
    <t>Smart Overlay With Ada Improvements on US 12/20/45 from Cermak Road to 31St Street</t>
  </si>
  <si>
    <t>Standard Overlay With Ada Improvements on US 30 from Lowe Avenue to E of Il 394</t>
  </si>
  <si>
    <t>Reconstruction, Ramp Modification and Retaining Walls on I-90/94/290.</t>
  </si>
  <si>
    <t>Lighting on I-90/94/290 At Various Intersections In Chicago.</t>
  </si>
  <si>
    <t>Planting of Various Landscaping Features on I-90/94 At I-290/Congress Parkway (Jane Byrne Intchg)</t>
  </si>
  <si>
    <t>Bridge Rehab, Ada Improvements and Shared-Use Path on Cermak Road Over Ihb RR and Gardner Road, 25Th Ave, and Addison Creek</t>
  </si>
  <si>
    <t>Resurfacing Various Streets In the City of Chicago - Arterial Resurfacing #88 (Central)</t>
  </si>
  <si>
    <t>Designed Overlay on River Oaks Drive from Price Avenue to State Line Road</t>
  </si>
  <si>
    <t>Designed Overlay With Ada Improvements on Oakton Street from Waukegan Road to Long Ave</t>
  </si>
  <si>
    <t>Standard Overlay With Ada Improvements on Grand Avenue from Elm St to E of 77Th CT &amp; 74Th CT to IL 43 (Harlem Avenue)</t>
  </si>
  <si>
    <t>Resurfacing Fau 1338 (Biesterfield Rd.) from the West Corp. Limits / 1300' East of Plum Grove Rd. to Meacham Rd. In the Village of Elk Grove Village.</t>
  </si>
  <si>
    <t>Resurfacing Fau 1317 / Fau 2562 (Bode Rd.) from Barrington Road to Springinsguth Road In the Village of Schaumburg.</t>
  </si>
  <si>
    <t>Resurfacing Fau 1690 (Eastern Ave.) from Madison St. to Harrison St. In the Village of Bellwood.</t>
  </si>
  <si>
    <t>Bridge Rehabilitation on Joliet Rd At Flag Creek In Indian Head Park.</t>
  </si>
  <si>
    <t>Designed Overlay With Ada Improvements on Oakton Street from IL 83 (Elmhurst Road) to US 12/45 (Lee St/Mannheim Road)</t>
  </si>
  <si>
    <t>Resurfacing Fau 2562 (Springinsguth Road). from Schaumburg Road to Bode Road In the Village of Schaumburg.</t>
  </si>
  <si>
    <t>Designed Overlay With Ada Improvements and New Shoulders on Willow Springs Road from N of 55Th Street to Il 171 (Archer Avenue)</t>
  </si>
  <si>
    <t>Resurfacing City Streets In the City of Chicago - Arterial Street Resurfacing #90</t>
  </si>
  <si>
    <t>Resurfacing and Traffic Signal Modernization on Wolf Road from IL 21 to N of Hintz Road In Wheeling.</t>
  </si>
  <si>
    <t>Resurfacing Markings At Various Locations In the City of Chicago</t>
  </si>
  <si>
    <t>Arterial Street Resurfacing #84 (Central)</t>
  </si>
  <si>
    <t>Bridge Painting of Various Structures on I 290 and 25Th Avenue</t>
  </si>
  <si>
    <t>Designed and Standard Overlay With Ada Improvements on Oakton Street from Busse Hwy to Waukegan Rd</t>
  </si>
  <si>
    <t>Resurfacing Fau 1472 (Washington Ave.) from Kemman Avenue to Prairie Avenue In the Village of Brookfield.</t>
  </si>
  <si>
    <t>All Stations Accessibility Program, Green Line Oak Park and Ridgeland Stations</t>
  </si>
  <si>
    <t>Chicago Transit Authority Bus Security Shield implementation Project</t>
  </si>
  <si>
    <t>Illinois Electric Paratransit Vehicle Program</t>
  </si>
  <si>
    <t>Metra Zero Emission Locomotive Commuter Rail Pilot</t>
  </si>
  <si>
    <t>Battery-Electric Paratransit Pace Bus Fleet</t>
  </si>
  <si>
    <t>Pace 95th Street Transit Signal Priority</t>
  </si>
  <si>
    <t>Pace Bolingbrook Park-n-Ride Facility</t>
  </si>
  <si>
    <t>Pace Bus-Harlem Ave and Cermak Rd Transit Signal Priority Project</t>
  </si>
  <si>
    <t>Zero-Emissions Pace Bus fleet</t>
  </si>
  <si>
    <t>Include</t>
  </si>
  <si>
    <t>OTHER</t>
  </si>
  <si>
    <t>No, direct federal spend</t>
  </si>
  <si>
    <t>P-3167</t>
  </si>
  <si>
    <t>Water-Related Environmental Infrastructure Assistance</t>
  </si>
  <si>
    <t>Corps of Engineers - Civil Works</t>
  </si>
  <si>
    <t>Corps of Engineers – Civil Works</t>
  </si>
  <si>
    <t>Climate, Energy, and the Environment</t>
  </si>
  <si>
    <t>Resilience</t>
  </si>
  <si>
    <t>Tj O'Brien Lock And Dam, Illinois Waterway (Major
 Rehabilitation), Il</t>
  </si>
  <si>
    <t>P-3395</t>
  </si>
  <si>
    <t>Corps of Engineers Operation and Maintenance</t>
  </si>
  <si>
    <t>Ports and Waterways</t>
  </si>
  <si>
    <t>Chicago Sanitary And Ship Canal Dispersal Barrier, Il</t>
  </si>
  <si>
    <t>No, old spend</t>
  </si>
  <si>
    <t>P-3701</t>
  </si>
  <si>
    <t>To Complete Or Initiate And Complete Studies That Were Authorized Prior To The Date Of This Act</t>
  </si>
  <si>
    <t>Chicago Shoreline, Il (General Reevaluation Report)</t>
  </si>
  <si>
    <t>P-3945</t>
  </si>
  <si>
    <t>Coastal Storm Risk Management, Hurricane, And Storm Damage Reduction Projects</t>
  </si>
  <si>
    <t>CHICAGO HARBOR, IL</t>
  </si>
  <si>
    <t>P-5463</t>
  </si>
  <si>
    <t>Flood Control and Coastal Emergencies</t>
  </si>
  <si>
    <t>CHICAGO SHORELINE, IL</t>
  </si>
  <si>
    <t>P-3166</t>
  </si>
  <si>
    <t>Richton Park</t>
  </si>
  <si>
    <t>Cook County Infrastructure, Il</t>
  </si>
  <si>
    <t>P-3868</t>
  </si>
  <si>
    <t>Richton, Dixmoor</t>
  </si>
  <si>
    <t>COOK COUNTY INFRASTRUCTURE, IL</t>
  </si>
  <si>
    <t>No, rural focus</t>
  </si>
  <si>
    <t>P-4202</t>
  </si>
  <si>
    <t>Watershed And Flood Prevention Operations</t>
  </si>
  <si>
    <t>Department of Agriculture</t>
  </si>
  <si>
    <t>Natural Resources Conservation Service</t>
  </si>
  <si>
    <t>PIFR - Pond Creek - Little Wabash Watershed</t>
  </si>
  <si>
    <t>P-5749</t>
  </si>
  <si>
    <t>Distance Learning, Telemedicine, And Broadband Program: Reconnect Program</t>
  </si>
  <si>
    <t>Rural Utilities Service</t>
  </si>
  <si>
    <t>Hamilton County Telephone Co-Op</t>
  </si>
  <si>
    <t>P-5761</t>
  </si>
  <si>
    <t>Shelby Electric Cooperative,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</si>
</sst>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quot;$&quot;#,##0.00"/>
    <numFmt numFmtId="165" formatCode="&quot;$&quot;#,##0"/>
    <numFmt numFmtId="166" formatCode="0.000"/>
  </numFmts>
  <fonts count="1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b/>
      <sz val="9"/>
      <color indexed="81"/>
      <name val="Tahoma"/>
      <family val="2"/>
    </font>
    <font>
      <sz val="9"/>
      <color indexed="81"/>
      <name val="Tahoma"/>
      <family val="2"/>
    </font>
    <font>
      <sz val="11"/>
      <color theme="1"/>
      <name val="Calibri"/>
      <family val="2"/>
    </font>
    <font>
      <sz val="11"/>
      <color rgb="FF212529"/>
      <name val="Calibri"/>
      <family val="2"/>
      <scheme val="minor"/>
    </font>
    <font>
      <sz val="8"/>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44" fontId="1" fillId="0" borderId="0" applyFont="0" applyFill="0" applyBorder="0" applyAlignment="0" applyProtection="0"/>
  </cellStyleXfs>
  <cellXfs count="72">
    <xf numFmtId="0" fontId="0" fillId="0" borderId="0" xfId="0"/>
    <xf numFmtId="0" fontId="2" fillId="0" borderId="0" xfId="0" applyFont="1" applyAlignment="1">
      <alignment wrapText="1"/>
    </xf>
    <xf numFmtId="0" fontId="0" fillId="0" borderId="0" xfId="0" applyAlignment="1">
      <alignment vertical="center"/>
    </xf>
    <xf numFmtId="0" fontId="3" fillId="0" borderId="0" xfId="1" applyFill="1" applyAlignment="1">
      <alignment vertical="center"/>
    </xf>
    <xf numFmtId="164" fontId="0" fillId="0" borderId="0" xfId="0" applyNumberFormat="1" applyAlignment="1">
      <alignment vertical="center"/>
    </xf>
    <xf numFmtId="166" fontId="0" fillId="0" borderId="0" xfId="0" applyNumberFormat="1" applyAlignment="1">
      <alignment vertical="center"/>
    </xf>
    <xf numFmtId="0" fontId="5" fillId="0" borderId="0" xfId="0" applyFont="1" applyAlignment="1">
      <alignment vertical="center"/>
    </xf>
    <xf numFmtId="17" fontId="3" fillId="0" borderId="0" xfId="1" applyNumberFormat="1" applyFill="1" applyAlignment="1">
      <alignment vertical="center"/>
    </xf>
    <xf numFmtId="0" fontId="1" fillId="0" borderId="0" xfId="1" applyFont="1" applyFill="1" applyAlignment="1">
      <alignment vertical="center"/>
    </xf>
    <xf numFmtId="15" fontId="3" fillId="0" borderId="0" xfId="1" applyNumberFormat="1" applyFill="1" applyAlignment="1">
      <alignment vertical="center"/>
    </xf>
    <xf numFmtId="0" fontId="5" fillId="0" borderId="0" xfId="1" applyFont="1" applyFill="1" applyAlignment="1">
      <alignment vertical="center"/>
    </xf>
    <xf numFmtId="0" fontId="2" fillId="0" borderId="0" xfId="0" applyFont="1" applyAlignment="1"/>
    <xf numFmtId="0" fontId="8" fillId="0" borderId="0" xfId="0" applyFont="1"/>
    <xf numFmtId="0" fontId="0" fillId="0" borderId="0" xfId="0" applyFont="1" applyAlignment="1">
      <alignment wrapText="1"/>
    </xf>
    <xf numFmtId="0" fontId="0" fillId="0" borderId="0" xfId="0" applyFont="1" applyAlignment="1">
      <alignment vertical="center"/>
    </xf>
    <xf numFmtId="0" fontId="0" fillId="0" borderId="0" xfId="0" applyFont="1" applyAlignment="1"/>
    <xf numFmtId="165" fontId="0" fillId="0" borderId="0" xfId="0" applyNumberFormat="1" applyFont="1" applyAlignment="1">
      <alignment vertical="center"/>
    </xf>
    <xf numFmtId="165" fontId="4" fillId="0" borderId="0" xfId="0" applyNumberFormat="1" applyFont="1" applyAlignment="1">
      <alignment vertical="center"/>
    </xf>
    <xf numFmtId="0" fontId="0" fillId="0" borderId="0" xfId="0" applyAlignment="1"/>
    <xf numFmtId="0" fontId="3" fillId="0" borderId="0" xfId="1" applyAlignment="1">
      <alignment vertical="center"/>
    </xf>
    <xf numFmtId="0" fontId="0" fillId="0" borderId="0" xfId="0" applyBorder="1"/>
    <xf numFmtId="0" fontId="0" fillId="0" borderId="0" xfId="0" applyFont="1"/>
    <xf numFmtId="0" fontId="2" fillId="0" borderId="0" xfId="0" applyFont="1" applyBorder="1"/>
    <xf numFmtId="0" fontId="0" fillId="0" borderId="0" xfId="0" applyFont="1" applyBorder="1"/>
    <xf numFmtId="165" fontId="0" fillId="0" borderId="0" xfId="0" applyNumberFormat="1" applyFont="1" applyBorder="1"/>
    <xf numFmtId="0" fontId="2" fillId="0" borderId="0" xfId="0" applyFont="1"/>
    <xf numFmtId="0" fontId="0" fillId="0" borderId="0" xfId="0" applyAlignment="1">
      <alignment vertical="center" wrapText="1"/>
    </xf>
    <xf numFmtId="0" fontId="0" fillId="0" borderId="0" xfId="0" applyFont="1" applyAlignment="1">
      <alignment vertical="center" wrapText="1"/>
    </xf>
    <xf numFmtId="0" fontId="0" fillId="0" borderId="0" xfId="0" applyAlignment="1">
      <alignment wrapText="1"/>
    </xf>
    <xf numFmtId="0" fontId="3" fillId="0" borderId="0" xfId="1" applyAlignment="1">
      <alignment vertical="center" wrapText="1"/>
    </xf>
    <xf numFmtId="0" fontId="3" fillId="0" borderId="0" xfId="1" applyFill="1" applyAlignment="1">
      <alignment vertical="center" wrapText="1"/>
    </xf>
    <xf numFmtId="17" fontId="3" fillId="0" borderId="0" xfId="1" applyNumberFormat="1" applyFill="1" applyAlignment="1">
      <alignment vertical="center" wrapText="1"/>
    </xf>
    <xf numFmtId="166" fontId="0" fillId="0" borderId="0" xfId="0" applyNumberFormat="1" applyFont="1" applyAlignment="1">
      <alignment vertical="center"/>
    </xf>
    <xf numFmtId="0" fontId="0" fillId="2" borderId="0" xfId="0" applyFill="1" applyAlignment="1">
      <alignment vertical="center"/>
    </xf>
    <xf numFmtId="6" fontId="9" fillId="0" borderId="0" xfId="0" applyNumberFormat="1" applyFont="1" applyAlignment="1">
      <alignment vertical="center"/>
    </xf>
    <xf numFmtId="165" fontId="3" fillId="0" borderId="0" xfId="1" applyNumberFormat="1" applyAlignment="1">
      <alignment vertical="center"/>
    </xf>
    <xf numFmtId="165" fontId="3" fillId="0" borderId="0" xfId="1" applyNumberFormat="1" applyFill="1" applyAlignment="1">
      <alignment horizontal="right" vertical="center"/>
    </xf>
    <xf numFmtId="0" fontId="5" fillId="0" borderId="0" xfId="1" applyFont="1" applyFill="1" applyAlignment="1">
      <alignment vertical="center" wrapText="1"/>
    </xf>
    <xf numFmtId="14" fontId="3" fillId="0" borderId="0" xfId="1" applyNumberFormat="1" applyFill="1" applyAlignment="1">
      <alignment vertical="center" wrapText="1"/>
    </xf>
    <xf numFmtId="6" fontId="3" fillId="0" borderId="0" xfId="1" applyNumberFormat="1" applyAlignment="1">
      <alignment vertical="center"/>
    </xf>
    <xf numFmtId="0" fontId="2" fillId="0" borderId="0" xfId="0" applyFont="1" applyFill="1" applyBorder="1"/>
    <xf numFmtId="6" fontId="9" fillId="3" borderId="0" xfId="0" applyNumberFormat="1" applyFont="1" applyFill="1" applyAlignment="1">
      <alignment vertical="center"/>
    </xf>
    <xf numFmtId="3" fontId="5" fillId="0" borderId="0" xfId="0" applyNumberFormat="1" applyFont="1" applyFill="1" applyBorder="1" applyAlignment="1">
      <alignment horizontal="right"/>
    </xf>
    <xf numFmtId="6" fontId="4" fillId="0" borderId="0" xfId="0" applyNumberFormat="1" applyFont="1" applyFill="1" applyBorder="1" applyAlignment="1">
      <alignment horizontal="right" vertical="center"/>
    </xf>
    <xf numFmtId="0" fontId="8" fillId="0" borderId="0" xfId="0" applyFont="1" applyBorder="1"/>
    <xf numFmtId="0" fontId="0" fillId="0" borderId="0" xfId="0" applyFont="1" applyFill="1" applyBorder="1" applyAlignment="1">
      <alignment vertical="center"/>
    </xf>
    <xf numFmtId="0" fontId="0" fillId="0" borderId="0" xfId="0" applyFill="1" applyBorder="1"/>
    <xf numFmtId="0" fontId="2" fillId="0" borderId="0" xfId="0" applyFont="1" applyFill="1" applyBorder="1" applyAlignment="1">
      <alignment horizontal="left"/>
    </xf>
    <xf numFmtId="0" fontId="0" fillId="0" borderId="0" xfId="0" applyFont="1" applyFill="1" applyBorder="1" applyAlignment="1">
      <alignment horizontal="left"/>
    </xf>
    <xf numFmtId="0" fontId="5" fillId="0" borderId="0" xfId="0" applyFont="1" applyFill="1" applyBorder="1" applyAlignment="1">
      <alignment horizontal="left"/>
    </xf>
    <xf numFmtId="0" fontId="4" fillId="0" borderId="0" xfId="0" applyFont="1" applyFill="1" applyBorder="1" applyAlignment="1">
      <alignment horizontal="left" vertical="center"/>
    </xf>
    <xf numFmtId="0" fontId="0" fillId="0" borderId="0" xfId="0" applyFill="1" applyBorder="1" applyAlignment="1">
      <alignment horizontal="left"/>
    </xf>
    <xf numFmtId="0" fontId="2" fillId="0" borderId="0" xfId="0" applyFont="1" applyFill="1" applyBorder="1" applyAlignment="1"/>
    <xf numFmtId="0" fontId="0" fillId="0" borderId="0" xfId="0" applyFont="1" applyFill="1" applyBorder="1" applyAlignment="1"/>
    <xf numFmtId="165" fontId="0" fillId="0" borderId="0" xfId="0" applyNumberFormat="1" applyFont="1" applyFill="1" applyBorder="1" applyAlignment="1"/>
    <xf numFmtId="0" fontId="0" fillId="0" borderId="0" xfId="0" applyFont="1" applyBorder="1" applyAlignment="1"/>
    <xf numFmtId="0" fontId="4" fillId="0" borderId="0" xfId="0" applyFont="1" applyFill="1" applyBorder="1" applyAlignment="1"/>
    <xf numFmtId="0" fontId="4" fillId="0" borderId="0" xfId="0" applyFont="1" applyBorder="1" applyAlignment="1"/>
    <xf numFmtId="3" fontId="0" fillId="0" borderId="0" xfId="0" applyNumberFormat="1" applyFont="1" applyBorder="1" applyAlignment="1"/>
    <xf numFmtId="0" fontId="5" fillId="0" borderId="0" xfId="0" applyFont="1" applyFill="1" applyBorder="1" applyAlignment="1">
      <alignment horizontal="left" vertical="center"/>
    </xf>
    <xf numFmtId="49" fontId="0" fillId="0" borderId="0" xfId="0" applyNumberFormat="1" applyFont="1" applyBorder="1" applyAlignment="1"/>
    <xf numFmtId="0" fontId="5" fillId="0" borderId="0" xfId="0" applyFont="1"/>
    <xf numFmtId="6" fontId="5" fillId="0" borderId="0" xfId="0" applyNumberFormat="1" applyFont="1"/>
    <xf numFmtId="17" fontId="3" fillId="0" borderId="0" xfId="1" applyNumberFormat="1" applyAlignment="1">
      <alignment vertical="center" wrapText="1"/>
    </xf>
    <xf numFmtId="14" fontId="3" fillId="0" borderId="0" xfId="1" applyNumberFormat="1" applyAlignment="1">
      <alignment vertical="center" wrapText="1"/>
    </xf>
    <xf numFmtId="6" fontId="0" fillId="0" borderId="0" xfId="0" applyNumberFormat="1" applyFill="1" applyBorder="1"/>
    <xf numFmtId="165" fontId="0" fillId="0" borderId="0" xfId="2" applyNumberFormat="1" applyFont="1" applyFill="1" applyBorder="1"/>
    <xf numFmtId="6" fontId="9" fillId="0" borderId="0" xfId="0" applyNumberFormat="1" applyFont="1" applyFill="1" applyAlignment="1">
      <alignment vertical="center"/>
    </xf>
    <xf numFmtId="166" fontId="0" fillId="0" borderId="0" xfId="0" applyNumberFormat="1"/>
    <xf numFmtId="165" fontId="0" fillId="0" borderId="0" xfId="0" applyNumberFormat="1"/>
    <xf numFmtId="1" fontId="5" fillId="0" borderId="0" xfId="0" applyNumberFormat="1" applyFont="1"/>
    <xf numFmtId="1" fontId="5" fillId="0" borderId="0" xfId="0" applyNumberFormat="1" applyFont="1" applyAlignment="1">
      <alignment wrapText="1"/>
    </xf>
  </cellXfs>
  <cellStyles count="3">
    <cellStyle name="Currency" xfId="2" builtinId="4"/>
    <cellStyle name="Hyperlink" xfId="1" builtinId="8"/>
    <cellStyle name="Normal" xfId="0" builtinId="0"/>
  </cellStyles>
  <dxfs count="286">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iri/AppData/Local/Box/Box%20Edit/Documents/cA4wi73PqU2iIqHAAhVL0A==/Infrastructure%20Progra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 programs for tracking"/>
      <sheetName val="Omitted programs"/>
      <sheetName val="Agency resources"/>
    </sheetNames>
    <sheetDataSet>
      <sheetData sheetId="0">
        <row r="28">
          <cell r="J28">
            <v>5.625</v>
          </cell>
        </row>
        <row r="29">
          <cell r="J29">
            <v>3.1619999999999999</v>
          </cell>
        </row>
        <row r="30">
          <cell r="J30">
            <v>1.968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transit.dot.gov/funding/grants/fy22-fta-bus-and-low-and-no-emission-grant-awards" TargetMode="External"/><Relationship Id="rId18" Type="http://schemas.openxmlformats.org/officeDocument/2006/relationships/hyperlink" Target="https://www.fhwa.dot.gov/bipartisan-infrastructure-law/stbg.cfm" TargetMode="External"/><Relationship Id="rId26" Type="http://schemas.openxmlformats.org/officeDocument/2006/relationships/hyperlink" Target="https://www.fhwa.dot.gov/legsregs/directives/notices/n4510870/n4510870_t1.cfm" TargetMode="External"/><Relationship Id="rId39" Type="http://schemas.openxmlformats.org/officeDocument/2006/relationships/hyperlink" Target="https://www.epa.gov/system/files/documents/2022-03/combined_srf-implementation-memo_final_03.2022.pdf" TargetMode="External"/><Relationship Id="rId21" Type="http://schemas.openxmlformats.org/officeDocument/2006/relationships/hyperlink" Target="https://www.fhwa.dot.gov/bipartisan-infrastructure-law/hsip.cfm" TargetMode="External"/><Relationship Id="rId34" Type="http://schemas.openxmlformats.org/officeDocument/2006/relationships/hyperlink" Target="https://www.fhwa.dot.gov/bridge/bfp/20220114.cfm" TargetMode="External"/><Relationship Id="rId42" Type="http://schemas.openxmlformats.org/officeDocument/2006/relationships/vmlDrawing" Target="../drawings/vmlDrawing1.vml"/><Relationship Id="rId7" Type="http://schemas.openxmlformats.org/officeDocument/2006/relationships/hyperlink" Target="https://www.transit.dot.gov/funding/grants/fact-sheet-sgr-formula-and-rail-vehicle-replace-program" TargetMode="External"/><Relationship Id="rId2" Type="http://schemas.openxmlformats.org/officeDocument/2006/relationships/hyperlink" Target="https://www.whitehouse.gov/wp-content/uploads/2022/01/BUILDING-A-BETTER-AMERICA_FINAL.pdf" TargetMode="External"/><Relationship Id="rId16" Type="http://schemas.openxmlformats.org/officeDocument/2006/relationships/hyperlink" Target="https://www.fhwa.dot.gov/specialfunding/nhpp/bil_nhpp_implementation_guidance-05_25_22.pdf" TargetMode="External"/><Relationship Id="rId20" Type="http://schemas.openxmlformats.org/officeDocument/2006/relationships/hyperlink" Target="https://www.transit.dot.gov/lowno" TargetMode="External"/><Relationship Id="rId29" Type="http://schemas.openxmlformats.org/officeDocument/2006/relationships/hyperlink" Target="31,655,626" TargetMode="External"/><Relationship Id="rId41" Type="http://schemas.openxmlformats.org/officeDocument/2006/relationships/printerSettings" Target="../printerSettings/printerSettings1.bin"/><Relationship Id="rId1" Type="http://schemas.openxmlformats.org/officeDocument/2006/relationships/hyperlink" Target="https://www.whitehouse.gov/wp-content/uploads/2022/01/BUILDING-A-BETTER-AMERICA_FINAL.pdf" TargetMode="External"/><Relationship Id="rId6" Type="http://schemas.openxmlformats.org/officeDocument/2006/relationships/hyperlink" Target="https://www.transit.dot.gov/funding/grants/fact-sheet-enhanced-mobility-seniors-and-individuals-disabilities" TargetMode="External"/><Relationship Id="rId11" Type="http://schemas.openxmlformats.org/officeDocument/2006/relationships/hyperlink" Target="https://www.transit.dot.gov/BIL" TargetMode="External"/><Relationship Id="rId24" Type="http://schemas.openxmlformats.org/officeDocument/2006/relationships/hyperlink" Target="https://d2d.gsa.gov/report/bipartisan-infrastructure-law-bil-maps-dashboard" TargetMode="External"/><Relationship Id="rId32" Type="http://schemas.openxmlformats.org/officeDocument/2006/relationships/hyperlink" Target="https://www.fhwa.dot.gov/bipartisan-infrastructure-law/metro_planning.cfm" TargetMode="External"/><Relationship Id="rId37" Type="http://schemas.openxmlformats.org/officeDocument/2006/relationships/hyperlink" Target="https://www.usaspending.gov/award/ASST_NON_IL-2022-033_6955" TargetMode="External"/><Relationship Id="rId40" Type="http://schemas.openxmlformats.org/officeDocument/2006/relationships/hyperlink" Target="https://www.usaspending.gov/award/ASST_NON_IL-2022-036_6955" TargetMode="External"/><Relationship Id="rId5" Type="http://schemas.openxmlformats.org/officeDocument/2006/relationships/hyperlink" Target="https://www.fhwa.dot.gov/environment/alternative_fuel_corridors/nominations/90d_nevi_formula_program_guidance.pdf" TargetMode="External"/><Relationship Id="rId15" Type="http://schemas.openxmlformats.org/officeDocument/2006/relationships/hyperlink" Target="https://www.transportation.gov/node/216771" TargetMode="External"/><Relationship Id="rId23" Type="http://schemas.openxmlformats.org/officeDocument/2006/relationships/hyperlink" Target="https://www.faa.gov/bil/airport-infrastructure" TargetMode="External"/><Relationship Id="rId28" Type="http://schemas.openxmlformats.org/officeDocument/2006/relationships/hyperlink" Target="https://www.fhwa.dot.gov/legsregs/directives/notices/n4510863.cfm" TargetMode="External"/><Relationship Id="rId36" Type="http://schemas.openxmlformats.org/officeDocument/2006/relationships/hyperlink" Target="https/www.usaspending.gov/award/ASST_NON_IL-2022-033_6955" TargetMode="External"/><Relationship Id="rId10" Type="http://schemas.openxmlformats.org/officeDocument/2006/relationships/hyperlink" Target="https://www.transportation.gov/briefing-room/biden-harris-administration-usdot-make-available-one-largest-investments-50-years" TargetMode="External"/><Relationship Id="rId19" Type="http://schemas.openxmlformats.org/officeDocument/2006/relationships/hyperlink" Target="https://www.epa.gov/system/files/documents/2022-08/fy22-clean-school-bus-rebate-q-and-a-2022-08-16.pdf" TargetMode="External"/><Relationship Id="rId31" Type="http://schemas.openxmlformats.org/officeDocument/2006/relationships/hyperlink" Target="https://www.fhwa.dot.gov/bipartisan-infrastructure-law/crp_fact_sheet.cfm" TargetMode="External"/><Relationship Id="rId4" Type="http://schemas.openxmlformats.org/officeDocument/2006/relationships/hyperlink" Target="https://www.fhwa.dot.gov/bridge/20220114.cfm" TargetMode="External"/><Relationship Id="rId9" Type="http://schemas.openxmlformats.org/officeDocument/2006/relationships/hyperlink" Target="https://www.transit.dot.gov/sites/fta.dot.gov/files/docs/5329_Safety_Program_Fact_Sheet.pdf" TargetMode="External"/><Relationship Id="rId14" Type="http://schemas.openxmlformats.org/officeDocument/2006/relationships/hyperlink" Target="https://www.epa.gov/cleanschoolbus/awarded-clean-school-bus-program-rebates" TargetMode="External"/><Relationship Id="rId22" Type="http://schemas.openxmlformats.org/officeDocument/2006/relationships/hyperlink" Target="https://www.fhwa.dot.gov/bipartisan-infrastructure-law/cmaq.cfm" TargetMode="External"/><Relationship Id="rId27" Type="http://schemas.openxmlformats.org/officeDocument/2006/relationships/hyperlink" Target="https://www.fhwa.dot.gov/legsregs/directives/notices/n4510872.cfm" TargetMode="External"/><Relationship Id="rId30" Type="http://schemas.openxmlformats.org/officeDocument/2006/relationships/hyperlink" Target="https://www.fhwa.dot.gov/bipartisan-infrastructure-law/nhfp.cfm" TargetMode="External"/><Relationship Id="rId35" Type="http://schemas.openxmlformats.org/officeDocument/2006/relationships/hyperlink" Target="https://broadbandusa.ntia.doc.gov/resources/grant-programs" TargetMode="External"/><Relationship Id="rId43" Type="http://schemas.openxmlformats.org/officeDocument/2006/relationships/comments" Target="../comments1.xml"/><Relationship Id="rId8" Type="http://schemas.openxmlformats.org/officeDocument/2006/relationships/hyperlink" Target="https://www.transit.dot.gov/funding/grants/fact-sheet-buses-and-bus-facilities-program" TargetMode="External"/><Relationship Id="rId3" Type="http://schemas.openxmlformats.org/officeDocument/2006/relationships/hyperlink" Target="https://www.transportation.gov/sites/dot.gov/files/2022-02/FINAL-2022-RAISE-NOFO.pdf" TargetMode="External"/><Relationship Id="rId12" Type="http://schemas.openxmlformats.org/officeDocument/2006/relationships/hyperlink" Target="https://www.faa.gov/bil/airport-infrastructure" TargetMode="External"/><Relationship Id="rId17" Type="http://schemas.openxmlformats.org/officeDocument/2006/relationships/hyperlink" Target="https://www.transit.dot.gov/BIL" TargetMode="External"/><Relationship Id="rId25" Type="http://schemas.openxmlformats.org/officeDocument/2006/relationships/hyperlink" Target="https://www.fhwa.dot.gov/bipartisan-infrastructure-law/protect_fact_sheet.cfm" TargetMode="External"/><Relationship Id="rId33" Type="http://schemas.openxmlformats.org/officeDocument/2006/relationships/hyperlink" Target="https://www.fhwa.dot.gov/bipartisan-infrastructure-law/rhcp.cfm" TargetMode="External"/><Relationship Id="rId38" Type="http://schemas.openxmlformats.org/officeDocument/2006/relationships/hyperlink" Target="https://www.transit.dot.gov/funding/apportionments/current-apportionment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transit.dot.gov/funding/grants/fy22-fta-bus-and-low-and-no-emission-grant-awards" TargetMode="External"/><Relationship Id="rId18" Type="http://schemas.openxmlformats.org/officeDocument/2006/relationships/hyperlink" Target="https://www.fhwa.dot.gov/bipartisan-infrastructure-law/stbg.cfm" TargetMode="External"/><Relationship Id="rId26" Type="http://schemas.openxmlformats.org/officeDocument/2006/relationships/hyperlink" Target="https://www.fhwa.dot.gov/legsregs/directives/notices/n4510863.cfm" TargetMode="External"/><Relationship Id="rId3" Type="http://schemas.openxmlformats.org/officeDocument/2006/relationships/hyperlink" Target="https://www.transportation.gov/sites/dot.gov/files/2022-02/FINAL-2022-RAISE-NOFO.pdf" TargetMode="External"/><Relationship Id="rId21" Type="http://schemas.openxmlformats.org/officeDocument/2006/relationships/hyperlink" Target="https://www.fhwa.dot.gov/bipartisan-infrastructure-law/hsip.cfm" TargetMode="External"/><Relationship Id="rId34" Type="http://schemas.openxmlformats.org/officeDocument/2006/relationships/vmlDrawing" Target="../drawings/vmlDrawing2.vml"/><Relationship Id="rId7" Type="http://schemas.openxmlformats.org/officeDocument/2006/relationships/hyperlink" Target="https://www.transit.dot.gov/funding/grants/fact-sheet-sgr-formula-and-rail-vehicle-replace-program" TargetMode="External"/><Relationship Id="rId12" Type="http://schemas.openxmlformats.org/officeDocument/2006/relationships/hyperlink" Target="https://www.faa.gov/bil/airport-infrastructure" TargetMode="External"/><Relationship Id="rId17" Type="http://schemas.openxmlformats.org/officeDocument/2006/relationships/hyperlink" Target="https://www.transit.dot.gov/BIL" TargetMode="External"/><Relationship Id="rId25" Type="http://schemas.openxmlformats.org/officeDocument/2006/relationships/hyperlink" Target="https://www.fhwa.dot.gov/bipartisan-infrastructure-law/protect_fact_sheet.cfm" TargetMode="External"/><Relationship Id="rId33" Type="http://schemas.openxmlformats.org/officeDocument/2006/relationships/hyperlink" Target="https://www.transit.dot.gov/funding/apportionments/current-apportionments" TargetMode="External"/><Relationship Id="rId2" Type="http://schemas.openxmlformats.org/officeDocument/2006/relationships/hyperlink" Target="https://www.whitehouse.gov/wp-content/uploads/2022/01/BUILDING-A-BETTER-AMERICA_FINAL.pdf" TargetMode="External"/><Relationship Id="rId16" Type="http://schemas.openxmlformats.org/officeDocument/2006/relationships/hyperlink" Target="https://www.fhwa.dot.gov/specialfunding/nhpp/bil_nhpp_implementation_guidance-05_25_22.pdf" TargetMode="External"/><Relationship Id="rId20" Type="http://schemas.openxmlformats.org/officeDocument/2006/relationships/hyperlink" Target="https://www.transit.dot.gov/lowno" TargetMode="External"/><Relationship Id="rId29" Type="http://schemas.openxmlformats.org/officeDocument/2006/relationships/hyperlink" Target="https://www.fhwa.dot.gov/bipartisan-infrastructure-law/metro_planning.cfm" TargetMode="External"/><Relationship Id="rId1" Type="http://schemas.openxmlformats.org/officeDocument/2006/relationships/hyperlink" Target="https://www.whitehouse.gov/wp-content/uploads/2022/01/BUILDING-A-BETTER-AMERICA_FINAL.pdf" TargetMode="External"/><Relationship Id="rId6" Type="http://schemas.openxmlformats.org/officeDocument/2006/relationships/hyperlink" Target="https://www.transit.dot.gov/funding/grants/fact-sheet-enhanced-mobility-seniors-and-individuals-disabilities" TargetMode="External"/><Relationship Id="rId11" Type="http://schemas.openxmlformats.org/officeDocument/2006/relationships/hyperlink" Target="https://www.transit.dot.gov/BIL" TargetMode="External"/><Relationship Id="rId24" Type="http://schemas.openxmlformats.org/officeDocument/2006/relationships/hyperlink" Target="https://d2d.gsa.gov/report/bipartisan-infrastructure-law-bil-maps-dashboard" TargetMode="External"/><Relationship Id="rId32" Type="http://schemas.openxmlformats.org/officeDocument/2006/relationships/hyperlink" Target="https://broadbandusa.ntia.doc.gov/resources/grant-programs" TargetMode="External"/><Relationship Id="rId5" Type="http://schemas.openxmlformats.org/officeDocument/2006/relationships/hyperlink" Target="https://www.fhwa.dot.gov/environment/alternative_fuel_corridors/nominations/90d_nevi_formula_program_guidance.pdf" TargetMode="External"/><Relationship Id="rId15" Type="http://schemas.openxmlformats.org/officeDocument/2006/relationships/hyperlink" Target="https://www.transportation.gov/node/216771" TargetMode="External"/><Relationship Id="rId23" Type="http://schemas.openxmlformats.org/officeDocument/2006/relationships/hyperlink" Target="https://www.faa.gov/bil/airport-infrastructure" TargetMode="External"/><Relationship Id="rId28" Type="http://schemas.openxmlformats.org/officeDocument/2006/relationships/hyperlink" Target="https://www.fhwa.dot.gov/bipartisan-infrastructure-law/crp_fact_sheet.cfm" TargetMode="External"/><Relationship Id="rId10" Type="http://schemas.openxmlformats.org/officeDocument/2006/relationships/hyperlink" Target="https://www.transportation.gov/briefing-room/biden-harris-administration-usdot-make-available-one-largest-investments-50-years" TargetMode="External"/><Relationship Id="rId19" Type="http://schemas.openxmlformats.org/officeDocument/2006/relationships/hyperlink" Target="https://www.epa.gov/system/files/documents/2022-08/fy22-clean-school-bus-rebate-q-and-a-2022-08-16.pdf" TargetMode="External"/><Relationship Id="rId31" Type="http://schemas.openxmlformats.org/officeDocument/2006/relationships/hyperlink" Target="https://www.fhwa.dot.gov/bridge/bfp/20220114.cfm" TargetMode="External"/><Relationship Id="rId4" Type="http://schemas.openxmlformats.org/officeDocument/2006/relationships/hyperlink" Target="https://www.fhwa.dot.gov/bridge/20220114.cfm" TargetMode="External"/><Relationship Id="rId9" Type="http://schemas.openxmlformats.org/officeDocument/2006/relationships/hyperlink" Target="https://www.transit.dot.gov/sites/fta.dot.gov/files/docs/5329_Safety_Program_Fact_Sheet.pdf" TargetMode="External"/><Relationship Id="rId14" Type="http://schemas.openxmlformats.org/officeDocument/2006/relationships/hyperlink" Target="https://www.epa.gov/cleanschoolbus/awarded-clean-school-bus-program-rebates" TargetMode="External"/><Relationship Id="rId22" Type="http://schemas.openxmlformats.org/officeDocument/2006/relationships/hyperlink" Target="https://www.fhwa.dot.gov/bipartisan-infrastructure-law/cmaq.cfm" TargetMode="External"/><Relationship Id="rId27" Type="http://schemas.openxmlformats.org/officeDocument/2006/relationships/hyperlink" Target="https://www.fhwa.dot.gov/bipartisan-infrastructure-law/nhfp.cfm" TargetMode="External"/><Relationship Id="rId30" Type="http://schemas.openxmlformats.org/officeDocument/2006/relationships/hyperlink" Target="https://www.fhwa.dot.gov/bipartisan-infrastructure-law/rhcp.cfm" TargetMode="External"/><Relationship Id="rId35" Type="http://schemas.openxmlformats.org/officeDocument/2006/relationships/comments" Target="../comments2.xml"/><Relationship Id="rId8" Type="http://schemas.openxmlformats.org/officeDocument/2006/relationships/hyperlink" Target="https://www.transit.dot.gov/funding/grants/fact-sheet-buses-and-bus-facilities-program"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fhwa.dot.gov/legsregs/directives/notices/n4510870/n4510870_t1.cfm" TargetMode="External"/><Relationship Id="rId7" Type="http://schemas.openxmlformats.org/officeDocument/2006/relationships/hyperlink" Target="https://www.transit.dot.gov/funding/grants/fact-sheet-buses-and-bus-facilities-program" TargetMode="External"/><Relationship Id="rId2" Type="http://schemas.openxmlformats.org/officeDocument/2006/relationships/hyperlink" Target="https://www.transit.dot.gov/sites/fta.dot.gov/files/docs/5329_Safety_Program_Fact_Sheet.pdf" TargetMode="External"/><Relationship Id="rId1" Type="http://schemas.openxmlformats.org/officeDocument/2006/relationships/hyperlink" Target="https://www.transit.dot.gov/funding/grants/fact-sheet-enhanced-mobility-seniors-and-individuals-disabilities" TargetMode="External"/><Relationship Id="rId6" Type="http://schemas.openxmlformats.org/officeDocument/2006/relationships/hyperlink" Target="https://www.transit.dot.gov/funding/grants/fact-sheet-sgr-formula-and-rail-vehicle-replace-program" TargetMode="External"/><Relationship Id="rId5" Type="http://schemas.openxmlformats.org/officeDocument/2006/relationships/hyperlink" Target="31,655,626" TargetMode="External"/><Relationship Id="rId4" Type="http://schemas.openxmlformats.org/officeDocument/2006/relationships/hyperlink" Target="https://www.fhwa.dot.gov/legsregs/directives/notices/n4510872.cf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F5619-AD28-478A-B567-09DF0E1A7220}">
  <dimension ref="A1:AB29"/>
  <sheetViews>
    <sheetView zoomScaleNormal="100" workbookViewId="0">
      <pane xSplit="4" ySplit="1" topLeftCell="E22" activePane="bottomRight" state="frozen"/>
      <selection pane="bottomRight" activeCell="D27" sqref="D27:D29"/>
      <selection pane="bottomLeft" activeCell="B2" sqref="B2"/>
      <selection pane="topRight" activeCell="E1" sqref="E1"/>
    </sheetView>
  </sheetViews>
  <sheetFormatPr defaultColWidth="8.85546875" defaultRowHeight="15" customHeight="1"/>
  <cols>
    <col min="1" max="1" width="9.5703125" hidden="1" customWidth="1"/>
    <col min="2" max="2" width="32.85546875" customWidth="1"/>
    <col min="3" max="3" width="63.28515625" style="18" customWidth="1"/>
    <col min="4" max="4" width="9.7109375" customWidth="1"/>
    <col min="5" max="5" width="15.140625" customWidth="1"/>
    <col min="6" max="6" width="31.7109375" customWidth="1"/>
    <col min="7" max="7" width="10.5703125" customWidth="1"/>
    <col min="8" max="8" width="17.42578125" customWidth="1"/>
    <col min="9" max="9" width="31.85546875" customWidth="1"/>
    <col min="10" max="10" width="28" customWidth="1"/>
    <col min="11" max="11" width="35.5703125" customWidth="1"/>
    <col min="12" max="12" width="15.28515625" customWidth="1"/>
    <col min="13" max="13" width="69.85546875" customWidth="1"/>
    <col min="14" max="14" width="18" style="28" hidden="1" customWidth="1"/>
    <col min="15" max="15" width="18" hidden="1" customWidth="1"/>
    <col min="16" max="16" width="11.85546875" hidden="1" customWidth="1"/>
    <col min="17" max="17" width="14.85546875" style="28" customWidth="1"/>
    <col min="18" max="21" width="13.85546875" customWidth="1"/>
    <col min="22" max="22" width="15" bestFit="1" customWidth="1"/>
    <col min="23" max="27" width="15" customWidth="1"/>
    <col min="28" max="28" width="74.85546875" customWidth="1"/>
  </cols>
  <sheetData>
    <row r="1" spans="1:28" s="1" customFormat="1" ht="60">
      <c r="A1" s="11" t="s">
        <v>0</v>
      </c>
      <c r="B1" s="11" t="s">
        <v>1</v>
      </c>
      <c r="C1" s="11" t="s">
        <v>2</v>
      </c>
      <c r="D1" s="11" t="s">
        <v>3</v>
      </c>
      <c r="E1" s="11" t="s">
        <v>4</v>
      </c>
      <c r="F1" s="11" t="s">
        <v>5</v>
      </c>
      <c r="G1" s="11" t="s">
        <v>6</v>
      </c>
      <c r="H1" s="11" t="s">
        <v>7</v>
      </c>
      <c r="I1" s="11" t="s">
        <v>8</v>
      </c>
      <c r="J1" s="11" t="s">
        <v>9</v>
      </c>
      <c r="K1" s="11" t="s">
        <v>10</v>
      </c>
      <c r="L1" s="11" t="s">
        <v>11</v>
      </c>
      <c r="M1" s="11" t="s">
        <v>12</v>
      </c>
      <c r="N1" s="1" t="s">
        <v>13</v>
      </c>
      <c r="O1" s="11" t="s">
        <v>14</v>
      </c>
      <c r="P1" s="11" t="s">
        <v>15</v>
      </c>
      <c r="Q1" s="1" t="s">
        <v>16</v>
      </c>
      <c r="R1" s="1" t="s">
        <v>17</v>
      </c>
      <c r="S1" s="1" t="s">
        <v>18</v>
      </c>
      <c r="T1" s="1" t="s">
        <v>19</v>
      </c>
      <c r="U1" s="1" t="s">
        <v>20</v>
      </c>
      <c r="V1" s="1" t="s">
        <v>21</v>
      </c>
      <c r="W1" s="1" t="s">
        <v>22</v>
      </c>
      <c r="X1" s="1" t="s">
        <v>21</v>
      </c>
      <c r="Y1" s="1" t="s">
        <v>23</v>
      </c>
      <c r="Z1" s="1" t="s">
        <v>24</v>
      </c>
      <c r="AA1" s="1" t="s">
        <v>25</v>
      </c>
      <c r="AB1" s="11" t="s">
        <v>26</v>
      </c>
    </row>
    <row r="2" spans="1:28" s="13" customFormat="1" ht="49.5" customHeight="1">
      <c r="A2" s="15"/>
      <c r="B2" s="14" t="s">
        <v>27</v>
      </c>
      <c r="C2" s="14" t="s">
        <v>28</v>
      </c>
      <c r="D2" s="14">
        <v>20.507000000000001</v>
      </c>
      <c r="E2" s="14"/>
      <c r="F2" s="14" t="s">
        <v>29</v>
      </c>
      <c r="G2" s="14" t="s">
        <v>30</v>
      </c>
      <c r="H2" s="14">
        <v>33.139000000000003</v>
      </c>
      <c r="I2" s="14" t="s">
        <v>31</v>
      </c>
      <c r="J2" s="19" t="s">
        <v>32</v>
      </c>
      <c r="K2" s="14" t="s">
        <v>33</v>
      </c>
      <c r="L2" s="27" t="s">
        <v>34</v>
      </c>
      <c r="M2" s="27" t="s">
        <v>35</v>
      </c>
      <c r="N2" s="27"/>
      <c r="O2" s="14"/>
      <c r="P2" s="14"/>
      <c r="Q2" s="63">
        <v>44958</v>
      </c>
      <c r="R2" s="16"/>
      <c r="S2" s="16"/>
      <c r="T2" s="16"/>
      <c r="U2" s="16"/>
      <c r="V2" s="35">
        <v>167175481</v>
      </c>
      <c r="W2" s="16" t="s">
        <v>36</v>
      </c>
      <c r="X2" s="35">
        <f>40929344+104598498</f>
        <v>145527842</v>
      </c>
      <c r="Y2" s="16" t="s">
        <v>37</v>
      </c>
      <c r="Z2" s="16">
        <v>321555494</v>
      </c>
      <c r="AA2" s="16" t="s">
        <v>36</v>
      </c>
      <c r="AB2" s="14"/>
    </row>
    <row r="3" spans="1:28" s="13" customFormat="1" ht="45.75" customHeight="1">
      <c r="A3" s="15"/>
      <c r="B3" s="14" t="s">
        <v>27</v>
      </c>
      <c r="C3" s="14" t="s">
        <v>38</v>
      </c>
      <c r="D3" s="14">
        <v>20.504999999999999</v>
      </c>
      <c r="E3" s="14"/>
      <c r="F3" s="14" t="s">
        <v>29</v>
      </c>
      <c r="G3" s="14" t="s">
        <v>30</v>
      </c>
      <c r="H3" s="14">
        <v>0.79900000000000004</v>
      </c>
      <c r="I3" s="14" t="s">
        <v>31</v>
      </c>
      <c r="J3" s="19" t="s">
        <v>32</v>
      </c>
      <c r="K3" s="14" t="s">
        <v>33</v>
      </c>
      <c r="L3" s="27" t="s">
        <v>34</v>
      </c>
      <c r="M3" s="27" t="s">
        <v>39</v>
      </c>
      <c r="N3" s="27"/>
      <c r="O3" s="14"/>
      <c r="P3" s="14"/>
      <c r="Q3" s="64">
        <v>44958</v>
      </c>
      <c r="R3" s="16">
        <f>7254359+1406325</f>
        <v>8660684</v>
      </c>
      <c r="S3" s="16">
        <f>7395715+1423595</f>
        <v>8819310</v>
      </c>
      <c r="T3" s="16"/>
      <c r="U3" s="16"/>
      <c r="V3" s="16"/>
      <c r="W3" s="16"/>
      <c r="X3" s="16"/>
      <c r="Y3" s="16"/>
      <c r="Z3" s="16"/>
      <c r="AA3" s="16"/>
      <c r="AB3" s="14" t="s">
        <v>40</v>
      </c>
    </row>
    <row r="4" spans="1:28" s="13" customFormat="1" ht="69" customHeight="1">
      <c r="A4" s="15"/>
      <c r="B4" s="14" t="s">
        <v>27</v>
      </c>
      <c r="C4" s="14" t="s">
        <v>41</v>
      </c>
      <c r="D4" s="32">
        <v>20.5</v>
      </c>
      <c r="E4" s="14"/>
      <c r="F4" s="14" t="s">
        <v>29</v>
      </c>
      <c r="G4" s="14" t="s">
        <v>30</v>
      </c>
      <c r="H4" s="14">
        <f>15+8</f>
        <v>23</v>
      </c>
      <c r="I4" s="14" t="s">
        <v>31</v>
      </c>
      <c r="J4" s="19" t="s">
        <v>32</v>
      </c>
      <c r="K4" s="14" t="s">
        <v>33</v>
      </c>
      <c r="L4" s="27" t="s">
        <v>42</v>
      </c>
      <c r="M4" s="27" t="s">
        <v>43</v>
      </c>
      <c r="N4" s="27"/>
      <c r="O4" s="14"/>
      <c r="P4" s="14"/>
      <c r="Q4" s="29" t="s">
        <v>44</v>
      </c>
      <c r="R4" s="16"/>
      <c r="S4" s="16"/>
      <c r="T4" s="16"/>
      <c r="U4" s="16"/>
      <c r="V4" s="16">
        <v>265476132</v>
      </c>
      <c r="W4" s="16" t="s">
        <v>36</v>
      </c>
      <c r="X4" s="16"/>
      <c r="Y4" s="16"/>
      <c r="Z4" s="16"/>
      <c r="AA4" s="16"/>
      <c r="AB4" s="14"/>
    </row>
    <row r="5" spans="1:28" s="13" customFormat="1" ht="66.75" customHeight="1">
      <c r="A5" s="15"/>
      <c r="B5" s="14" t="s">
        <v>27</v>
      </c>
      <c r="C5" s="3" t="s">
        <v>45</v>
      </c>
      <c r="D5" s="14">
        <v>20.513000000000002</v>
      </c>
      <c r="E5" s="14"/>
      <c r="F5" s="14" t="s">
        <v>29</v>
      </c>
      <c r="G5" s="14" t="s">
        <v>30</v>
      </c>
      <c r="H5" s="14">
        <v>2.1930000000000001</v>
      </c>
      <c r="I5" s="14" t="s">
        <v>31</v>
      </c>
      <c r="J5" s="19" t="s">
        <v>32</v>
      </c>
      <c r="K5" s="14" t="s">
        <v>33</v>
      </c>
      <c r="L5" s="27" t="s">
        <v>34</v>
      </c>
      <c r="M5" s="27" t="s">
        <v>46</v>
      </c>
      <c r="N5" s="27"/>
      <c r="O5" s="14"/>
      <c r="P5" s="14"/>
      <c r="Q5" s="64">
        <v>44958</v>
      </c>
      <c r="R5" s="16">
        <v>9991503</v>
      </c>
      <c r="S5" s="16">
        <v>10078759</v>
      </c>
      <c r="T5" s="16"/>
      <c r="U5" s="16"/>
      <c r="V5" s="16"/>
      <c r="W5" s="16"/>
      <c r="X5" s="16"/>
      <c r="Y5" s="16"/>
      <c r="Z5" s="16"/>
      <c r="AA5" s="16"/>
      <c r="AB5" s="27" t="s">
        <v>47</v>
      </c>
    </row>
    <row r="6" spans="1:28" s="13" customFormat="1" ht="67.5" customHeight="1">
      <c r="A6" s="15"/>
      <c r="B6" s="14" t="s">
        <v>27</v>
      </c>
      <c r="C6" s="3" t="s">
        <v>48</v>
      </c>
      <c r="D6" s="14">
        <v>20.524999999999999</v>
      </c>
      <c r="E6" s="14"/>
      <c r="F6" s="14" t="s">
        <v>29</v>
      </c>
      <c r="G6" s="14" t="s">
        <v>30</v>
      </c>
      <c r="H6" s="14">
        <v>21.64</v>
      </c>
      <c r="I6" s="14" t="s">
        <v>31</v>
      </c>
      <c r="J6" s="19" t="s">
        <v>32</v>
      </c>
      <c r="K6" s="14" t="s">
        <v>33</v>
      </c>
      <c r="L6" s="27" t="s">
        <v>34</v>
      </c>
      <c r="M6" s="27" t="s">
        <v>49</v>
      </c>
      <c r="N6" s="27"/>
      <c r="O6" s="14"/>
      <c r="P6" s="14"/>
      <c r="Q6" s="64">
        <v>44958</v>
      </c>
      <c r="R6" s="16"/>
      <c r="S6" s="16"/>
      <c r="T6" s="16"/>
      <c r="U6" s="16"/>
      <c r="V6" s="16">
        <v>242887136</v>
      </c>
      <c r="W6" s="16" t="s">
        <v>36</v>
      </c>
      <c r="X6" s="16">
        <v>145382115</v>
      </c>
      <c r="Y6" s="16" t="s">
        <v>37</v>
      </c>
      <c r="Z6" s="16">
        <v>405865945</v>
      </c>
      <c r="AA6" s="16" t="s">
        <v>36</v>
      </c>
      <c r="AB6" s="14"/>
    </row>
    <row r="7" spans="1:28" s="15" customFormat="1" ht="51" customHeight="1">
      <c r="B7" s="14" t="s">
        <v>27</v>
      </c>
      <c r="C7" s="19" t="s">
        <v>50</v>
      </c>
      <c r="D7" s="14">
        <v>20.526</v>
      </c>
      <c r="E7" s="14"/>
      <c r="F7" s="14" t="s">
        <v>29</v>
      </c>
      <c r="G7" s="14" t="s">
        <v>30</v>
      </c>
      <c r="H7" s="14">
        <f>SUM('[1]Proposed programs for tracking'!$J$28:$J$30)</f>
        <v>10.754999999999999</v>
      </c>
      <c r="I7" s="14" t="s">
        <v>31</v>
      </c>
      <c r="J7" s="19" t="s">
        <v>32</v>
      </c>
      <c r="K7" s="14" t="s">
        <v>33</v>
      </c>
      <c r="L7" s="27" t="s">
        <v>34</v>
      </c>
      <c r="M7" s="27" t="s">
        <v>51</v>
      </c>
      <c r="N7" s="27"/>
      <c r="O7" s="14"/>
      <c r="P7" s="14"/>
      <c r="Q7" s="64">
        <v>44958</v>
      </c>
      <c r="R7" s="16"/>
      <c r="S7" s="16"/>
      <c r="T7" s="16"/>
      <c r="U7" s="16"/>
      <c r="V7" s="16">
        <v>12661857</v>
      </c>
      <c r="W7" s="16" t="s">
        <v>36</v>
      </c>
      <c r="X7" s="35">
        <v>1766368</v>
      </c>
      <c r="Y7" s="16" t="s">
        <v>37</v>
      </c>
      <c r="Z7" s="16">
        <v>15080342</v>
      </c>
      <c r="AA7" s="16" t="s">
        <v>36</v>
      </c>
      <c r="AB7" s="27" t="s">
        <v>52</v>
      </c>
    </row>
    <row r="8" spans="1:28" s="13" customFormat="1" ht="48" customHeight="1">
      <c r="A8" s="15"/>
      <c r="B8" s="14" t="s">
        <v>27</v>
      </c>
      <c r="C8" s="19" t="s">
        <v>53</v>
      </c>
      <c r="D8" s="14">
        <v>20.527999999999999</v>
      </c>
      <c r="E8" s="14"/>
      <c r="F8" s="14" t="s">
        <v>29</v>
      </c>
      <c r="G8" s="14" t="s">
        <v>30</v>
      </c>
      <c r="H8" s="14">
        <v>1.7500000000000002E-2</v>
      </c>
      <c r="I8" s="14" t="s">
        <v>31</v>
      </c>
      <c r="J8" s="19" t="s">
        <v>32</v>
      </c>
      <c r="K8" s="14" t="s">
        <v>33</v>
      </c>
      <c r="L8" s="27" t="s">
        <v>34</v>
      </c>
      <c r="M8" s="27" t="s">
        <v>54</v>
      </c>
      <c r="N8" s="27"/>
      <c r="O8" s="14"/>
      <c r="P8" s="14"/>
      <c r="Q8" s="64">
        <v>44958</v>
      </c>
      <c r="R8" s="16">
        <v>3609952</v>
      </c>
      <c r="S8" s="16"/>
      <c r="T8" s="16"/>
      <c r="U8" s="16"/>
      <c r="V8" s="16"/>
      <c r="W8" s="16"/>
      <c r="X8" s="16"/>
      <c r="Y8" s="16"/>
      <c r="Z8" s="16"/>
      <c r="AA8" s="16"/>
      <c r="AB8" s="14"/>
    </row>
    <row r="9" spans="1:28" s="13" customFormat="1" ht="32.25" customHeight="1">
      <c r="A9" s="15"/>
      <c r="B9" s="14" t="s">
        <v>27</v>
      </c>
      <c r="C9" s="14" t="s">
        <v>55</v>
      </c>
      <c r="D9" s="14" t="s">
        <v>56</v>
      </c>
      <c r="E9" s="14"/>
      <c r="F9" s="14" t="s">
        <v>29</v>
      </c>
      <c r="G9" s="14" t="s">
        <v>30</v>
      </c>
      <c r="H9" s="14" t="s">
        <v>57</v>
      </c>
      <c r="I9" s="14" t="s">
        <v>58</v>
      </c>
      <c r="J9" s="19" t="s">
        <v>32</v>
      </c>
      <c r="K9" s="14" t="s">
        <v>59</v>
      </c>
      <c r="L9" s="27" t="s">
        <v>60</v>
      </c>
      <c r="M9" s="14" t="s">
        <v>61</v>
      </c>
      <c r="N9" s="27"/>
      <c r="O9" s="14"/>
      <c r="P9" s="14"/>
      <c r="Q9" s="64">
        <v>44958</v>
      </c>
      <c r="R9" s="16">
        <f>SUM('Project-based funding'!I13)</f>
        <v>5207755</v>
      </c>
      <c r="S9" s="16"/>
      <c r="T9" s="16"/>
      <c r="U9" s="16"/>
      <c r="V9" s="16">
        <f>SUM('Project-based funding'!I11:I12)</f>
        <v>974251.54</v>
      </c>
      <c r="W9" s="16" t="s">
        <v>36</v>
      </c>
      <c r="X9" s="16"/>
      <c r="Y9" s="16"/>
      <c r="Z9" s="16"/>
      <c r="AA9" s="16"/>
      <c r="AB9" s="14"/>
    </row>
    <row r="10" spans="1:28" s="2" customFormat="1" ht="45" customHeight="1">
      <c r="B10" s="2" t="s">
        <v>62</v>
      </c>
      <c r="C10" s="3" t="s">
        <v>63</v>
      </c>
      <c r="D10" s="2">
        <v>20.106000000000002</v>
      </c>
      <c r="F10" s="2" t="s">
        <v>29</v>
      </c>
      <c r="G10" s="2" t="s">
        <v>64</v>
      </c>
      <c r="H10" s="4">
        <v>15</v>
      </c>
      <c r="I10" s="2" t="s">
        <v>65</v>
      </c>
      <c r="J10" s="19" t="s">
        <v>32</v>
      </c>
      <c r="K10" s="2" t="s">
        <v>66</v>
      </c>
      <c r="L10" s="26" t="s">
        <v>34</v>
      </c>
      <c r="M10" s="26" t="s">
        <v>67</v>
      </c>
      <c r="N10" s="26" t="s">
        <v>68</v>
      </c>
      <c r="Q10" s="30" t="s">
        <v>69</v>
      </c>
      <c r="R10" s="16"/>
      <c r="S10" s="16"/>
      <c r="T10" s="16"/>
      <c r="U10" s="16"/>
      <c r="V10" s="16">
        <f>SUM('Project-based funding'!I2:I4)</f>
        <v>94076851</v>
      </c>
      <c r="W10" s="16" t="s">
        <v>70</v>
      </c>
      <c r="X10" s="16"/>
      <c r="Y10" s="16"/>
      <c r="Z10" s="16">
        <f>SUM('Project-based funding'!I5:I7)</f>
        <v>7262478.3100000005</v>
      </c>
      <c r="AA10" s="16" t="s">
        <v>70</v>
      </c>
    </row>
    <row r="11" spans="1:28" ht="50.25" customHeight="1">
      <c r="A11" s="18"/>
      <c r="B11" s="2" t="s">
        <v>71</v>
      </c>
      <c r="C11" s="2" t="s">
        <v>72</v>
      </c>
      <c r="D11" s="8">
        <v>20.933</v>
      </c>
      <c r="E11" s="18"/>
      <c r="F11" s="2" t="s">
        <v>29</v>
      </c>
      <c r="G11" s="6" t="s">
        <v>73</v>
      </c>
      <c r="H11" s="4">
        <v>7.5</v>
      </c>
      <c r="I11" s="2" t="s">
        <v>74</v>
      </c>
      <c r="J11" s="9" t="s">
        <v>75</v>
      </c>
      <c r="K11" s="2" t="s">
        <v>76</v>
      </c>
      <c r="L11" s="26" t="s">
        <v>42</v>
      </c>
      <c r="M11" s="26" t="s">
        <v>77</v>
      </c>
      <c r="N11" s="26" t="s">
        <v>78</v>
      </c>
      <c r="O11" s="18"/>
      <c r="P11" s="18"/>
      <c r="Q11" s="30" t="s">
        <v>79</v>
      </c>
      <c r="R11" s="16"/>
      <c r="S11" s="16"/>
      <c r="T11" s="16"/>
      <c r="U11" s="16"/>
      <c r="V11" s="16"/>
      <c r="W11" s="16"/>
      <c r="X11" s="16"/>
      <c r="Y11" s="16"/>
      <c r="Z11" s="16"/>
      <c r="AA11" s="16"/>
      <c r="AB11" s="18"/>
    </row>
    <row r="12" spans="1:28" ht="52.5" customHeight="1">
      <c r="A12" s="18"/>
      <c r="B12" s="2" t="s">
        <v>71</v>
      </c>
      <c r="C12" s="2" t="s">
        <v>80</v>
      </c>
      <c r="D12" s="8">
        <v>20.204999999999998</v>
      </c>
      <c r="E12" s="18"/>
      <c r="F12" s="2" t="s">
        <v>29</v>
      </c>
      <c r="G12" s="2" t="s">
        <v>81</v>
      </c>
      <c r="H12" s="4">
        <v>148</v>
      </c>
      <c r="I12" s="2" t="s">
        <v>82</v>
      </c>
      <c r="J12" s="19" t="s">
        <v>83</v>
      </c>
      <c r="K12" s="2" t="s">
        <v>84</v>
      </c>
      <c r="L12" s="26" t="s">
        <v>34</v>
      </c>
      <c r="M12" s="26" t="s">
        <v>85</v>
      </c>
      <c r="N12" s="26" t="s">
        <v>86</v>
      </c>
      <c r="O12" s="18"/>
      <c r="P12" s="18"/>
      <c r="Q12" s="37" t="s">
        <v>87</v>
      </c>
      <c r="R12" s="35">
        <v>999514444</v>
      </c>
      <c r="S12" s="35">
        <v>1019504733</v>
      </c>
      <c r="T12" s="16"/>
      <c r="U12" s="16"/>
      <c r="V12" s="16"/>
      <c r="W12" s="16"/>
      <c r="X12" s="16"/>
      <c r="Y12" s="16"/>
      <c r="Z12" s="16"/>
      <c r="AA12" s="16"/>
      <c r="AB12" s="18"/>
    </row>
    <row r="13" spans="1:28" ht="25.5" customHeight="1">
      <c r="A13" s="18"/>
      <c r="B13" s="2" t="s">
        <v>71</v>
      </c>
      <c r="C13" s="2" t="s">
        <v>88</v>
      </c>
      <c r="D13" s="8">
        <v>20.204999999999998</v>
      </c>
      <c r="E13" s="2" t="s">
        <v>89</v>
      </c>
      <c r="F13" s="2" t="s">
        <v>29</v>
      </c>
      <c r="G13" s="2" t="s">
        <v>81</v>
      </c>
      <c r="H13" s="4">
        <v>72</v>
      </c>
      <c r="I13" s="2" t="s">
        <v>82</v>
      </c>
      <c r="J13" s="19" t="s">
        <v>32</v>
      </c>
      <c r="K13" s="2" t="s">
        <v>84</v>
      </c>
      <c r="L13" s="26" t="s">
        <v>34</v>
      </c>
      <c r="M13" s="26" t="s">
        <v>90</v>
      </c>
      <c r="N13" s="26" t="s">
        <v>91</v>
      </c>
      <c r="O13" s="18"/>
      <c r="P13" s="18"/>
      <c r="Q13" s="37" t="s">
        <v>87</v>
      </c>
      <c r="R13" s="35">
        <v>486250270</v>
      </c>
      <c r="S13" s="35">
        <v>495975275</v>
      </c>
      <c r="T13" s="16"/>
      <c r="U13" s="16"/>
      <c r="V13" s="16"/>
      <c r="W13" s="16"/>
      <c r="X13" s="16"/>
      <c r="Y13" s="16"/>
      <c r="Z13" s="16"/>
      <c r="AA13" s="16"/>
      <c r="AB13" s="18"/>
    </row>
    <row r="14" spans="1:28" ht="47.25" customHeight="1">
      <c r="A14" s="18"/>
      <c r="B14" s="2" t="s">
        <v>71</v>
      </c>
      <c r="C14" s="2" t="s">
        <v>92</v>
      </c>
      <c r="D14" s="8">
        <v>20.204999999999998</v>
      </c>
      <c r="E14" s="18"/>
      <c r="F14" s="2" t="s">
        <v>29</v>
      </c>
      <c r="G14" s="2" t="s">
        <v>81</v>
      </c>
      <c r="H14" s="4">
        <v>15.56</v>
      </c>
      <c r="I14" s="2"/>
      <c r="J14" s="19" t="s">
        <v>32</v>
      </c>
      <c r="K14" s="2" t="s">
        <v>84</v>
      </c>
      <c r="L14" s="26" t="s">
        <v>34</v>
      </c>
      <c r="M14" s="26" t="s">
        <v>93</v>
      </c>
      <c r="N14" s="26"/>
      <c r="O14" s="18"/>
      <c r="P14" s="18"/>
      <c r="Q14" s="37" t="s">
        <v>87</v>
      </c>
      <c r="R14" s="35">
        <v>102028534</v>
      </c>
      <c r="S14" s="35">
        <v>104245906</v>
      </c>
      <c r="T14" s="16"/>
      <c r="U14" s="16"/>
      <c r="V14" s="16"/>
      <c r="W14" s="16"/>
      <c r="X14" s="16"/>
      <c r="Y14" s="16"/>
      <c r="Z14" s="16"/>
      <c r="AA14" s="16"/>
      <c r="AB14" s="18"/>
    </row>
    <row r="15" spans="1:28" ht="39.75" customHeight="1">
      <c r="A15" s="18"/>
      <c r="B15" s="2" t="s">
        <v>71</v>
      </c>
      <c r="C15" s="2" t="s">
        <v>94</v>
      </c>
      <c r="D15" s="8">
        <v>20.204999999999998</v>
      </c>
      <c r="E15" s="18"/>
      <c r="F15" s="2" t="s">
        <v>29</v>
      </c>
      <c r="G15" s="2" t="s">
        <v>81</v>
      </c>
      <c r="H15" s="4">
        <v>13.2</v>
      </c>
      <c r="I15" s="2" t="s">
        <v>82</v>
      </c>
      <c r="J15" s="19" t="s">
        <v>32</v>
      </c>
      <c r="K15" s="2" t="s">
        <v>84</v>
      </c>
      <c r="L15" s="26" t="s">
        <v>34</v>
      </c>
      <c r="M15" s="26" t="s">
        <v>95</v>
      </c>
      <c r="N15" s="26"/>
      <c r="O15" s="18"/>
      <c r="P15" s="18"/>
      <c r="Q15" s="37" t="s">
        <v>87</v>
      </c>
      <c r="R15" s="35">
        <v>119957587</v>
      </c>
      <c r="S15" s="35">
        <v>122356739</v>
      </c>
      <c r="T15" s="16"/>
      <c r="U15" s="16"/>
      <c r="V15" s="16"/>
      <c r="W15" s="16"/>
      <c r="X15" s="16"/>
      <c r="Y15" s="16"/>
      <c r="Z15" s="16"/>
      <c r="AA15" s="16"/>
      <c r="AB15" s="18"/>
    </row>
    <row r="16" spans="1:28" ht="82.5" customHeight="1">
      <c r="A16" s="18"/>
      <c r="B16" s="2" t="s">
        <v>71</v>
      </c>
      <c r="C16" s="26" t="s">
        <v>96</v>
      </c>
      <c r="D16" s="8">
        <v>20.204999999999998</v>
      </c>
      <c r="E16" s="2" t="s">
        <v>97</v>
      </c>
      <c r="F16" s="2" t="s">
        <v>29</v>
      </c>
      <c r="G16" s="2" t="s">
        <v>81</v>
      </c>
      <c r="H16" s="4">
        <v>7.3</v>
      </c>
      <c r="I16" s="2" t="s">
        <v>65</v>
      </c>
      <c r="J16" s="19" t="s">
        <v>32</v>
      </c>
      <c r="K16" s="2" t="s">
        <v>84</v>
      </c>
      <c r="L16" s="26" t="s">
        <v>34</v>
      </c>
      <c r="M16" s="26" t="s">
        <v>98</v>
      </c>
      <c r="N16" s="26"/>
      <c r="O16" s="18"/>
      <c r="P16" s="18"/>
      <c r="Q16" s="37" t="s">
        <v>87</v>
      </c>
      <c r="R16" s="35">
        <v>49300375</v>
      </c>
      <c r="S16" s="35">
        <v>50286382</v>
      </c>
      <c r="T16" s="16"/>
      <c r="U16" s="16"/>
      <c r="V16" s="16"/>
      <c r="W16" s="16"/>
      <c r="X16" s="16"/>
      <c r="Y16" s="16"/>
      <c r="Z16" s="16"/>
      <c r="AA16" s="16"/>
      <c r="AB16" s="18"/>
    </row>
    <row r="17" spans="1:28" ht="31.5" customHeight="1">
      <c r="A17" s="18"/>
      <c r="B17" s="2" t="s">
        <v>71</v>
      </c>
      <c r="C17" s="2" t="s">
        <v>99</v>
      </c>
      <c r="D17" s="8">
        <v>20.204999999999998</v>
      </c>
      <c r="E17" s="18"/>
      <c r="F17" s="2" t="s">
        <v>29</v>
      </c>
      <c r="G17" s="2" t="s">
        <v>81</v>
      </c>
      <c r="H17" s="4">
        <v>7.15</v>
      </c>
      <c r="I17" s="2" t="s">
        <v>31</v>
      </c>
      <c r="J17" s="19" t="s">
        <v>32</v>
      </c>
      <c r="K17" s="2" t="s">
        <v>84</v>
      </c>
      <c r="L17" s="26" t="s">
        <v>34</v>
      </c>
      <c r="M17" s="26" t="s">
        <v>100</v>
      </c>
      <c r="O17" s="18"/>
      <c r="P17" s="2"/>
      <c r="Q17" s="37" t="s">
        <v>87</v>
      </c>
      <c r="R17" s="36">
        <v>49306725</v>
      </c>
      <c r="S17" s="36">
        <v>50292860</v>
      </c>
      <c r="T17" s="16"/>
      <c r="U17" s="16"/>
      <c r="V17" s="16"/>
      <c r="W17" s="16"/>
      <c r="X17" s="16"/>
      <c r="Y17" s="16"/>
      <c r="Z17" s="16"/>
      <c r="AA17" s="16"/>
      <c r="AB17" s="18"/>
    </row>
    <row r="18" spans="1:28" ht="25.5" customHeight="1">
      <c r="A18" s="18"/>
      <c r="B18" s="2" t="s">
        <v>71</v>
      </c>
      <c r="C18" s="2" t="s">
        <v>101</v>
      </c>
      <c r="D18" s="8">
        <v>20.204999999999998</v>
      </c>
      <c r="E18" s="18"/>
      <c r="F18" s="2" t="s">
        <v>29</v>
      </c>
      <c r="G18" s="2" t="s">
        <v>81</v>
      </c>
      <c r="H18" s="4">
        <v>6.41</v>
      </c>
      <c r="I18" s="2" t="s">
        <v>31</v>
      </c>
      <c r="J18" s="39" t="s">
        <v>32</v>
      </c>
      <c r="K18" s="2" t="s">
        <v>84</v>
      </c>
      <c r="L18" s="26" t="s">
        <v>34</v>
      </c>
      <c r="M18" s="26" t="s">
        <v>102</v>
      </c>
      <c r="O18" s="18"/>
      <c r="P18" s="2"/>
      <c r="Q18" s="37" t="s">
        <v>87</v>
      </c>
      <c r="R18" s="35">
        <v>43357316</v>
      </c>
      <c r="S18" s="35">
        <v>44224462</v>
      </c>
      <c r="T18" s="16"/>
      <c r="U18" s="16"/>
      <c r="V18" s="16"/>
      <c r="W18" s="16"/>
      <c r="X18" s="16"/>
      <c r="Y18" s="16"/>
      <c r="Z18" s="16"/>
      <c r="AA18" s="16"/>
      <c r="AB18" s="18"/>
    </row>
    <row r="19" spans="1:28" ht="48" customHeight="1">
      <c r="A19" s="18"/>
      <c r="B19" s="2" t="s">
        <v>71</v>
      </c>
      <c r="C19" s="2" t="s">
        <v>103</v>
      </c>
      <c r="D19" s="8">
        <v>20.204999999999998</v>
      </c>
      <c r="E19" s="18"/>
      <c r="F19" s="2" t="s">
        <v>29</v>
      </c>
      <c r="G19" s="2" t="s">
        <v>81</v>
      </c>
      <c r="H19" s="4">
        <v>2.2799999999999998</v>
      </c>
      <c r="I19" s="2" t="s">
        <v>31</v>
      </c>
      <c r="J19" s="19" t="s">
        <v>32</v>
      </c>
      <c r="K19" s="2" t="s">
        <v>84</v>
      </c>
      <c r="L19" s="26" t="s">
        <v>34</v>
      </c>
      <c r="M19" s="26" t="s">
        <v>104</v>
      </c>
      <c r="O19" s="18"/>
      <c r="P19" s="2"/>
      <c r="Q19" s="37" t="s">
        <v>87</v>
      </c>
      <c r="R19" s="35">
        <v>22509719</v>
      </c>
      <c r="S19" s="35">
        <v>22959914</v>
      </c>
      <c r="T19" s="16"/>
      <c r="U19" s="16"/>
      <c r="V19" s="16"/>
      <c r="W19" s="16"/>
      <c r="X19" s="16"/>
      <c r="Y19" s="16"/>
      <c r="Z19" s="16"/>
      <c r="AA19" s="16"/>
      <c r="AB19" s="18"/>
    </row>
    <row r="20" spans="1:28" ht="44.25" customHeight="1">
      <c r="A20" s="18"/>
      <c r="B20" s="2" t="s">
        <v>71</v>
      </c>
      <c r="C20" s="2" t="s">
        <v>105</v>
      </c>
      <c r="D20" s="8">
        <v>20.204999999999998</v>
      </c>
      <c r="E20" s="2" t="s">
        <v>106</v>
      </c>
      <c r="F20" s="2" t="s">
        <v>29</v>
      </c>
      <c r="G20" s="2" t="s">
        <v>81</v>
      </c>
      <c r="H20" s="4">
        <v>1.23</v>
      </c>
      <c r="I20" s="2" t="s">
        <v>31</v>
      </c>
      <c r="J20" s="19" t="s">
        <v>32</v>
      </c>
      <c r="K20" s="2" t="s">
        <v>84</v>
      </c>
      <c r="L20" s="26" t="s">
        <v>34</v>
      </c>
      <c r="M20" s="26" t="s">
        <v>107</v>
      </c>
      <c r="O20" s="18"/>
      <c r="P20" s="2"/>
      <c r="Q20" s="37" t="s">
        <v>87</v>
      </c>
      <c r="R20" s="35">
        <v>11306853</v>
      </c>
      <c r="S20" s="35">
        <v>11358649</v>
      </c>
      <c r="T20" s="16"/>
      <c r="U20" s="16"/>
      <c r="V20" s="16"/>
      <c r="W20" s="16"/>
      <c r="X20" s="16"/>
      <c r="Y20" s="16"/>
      <c r="Z20" s="16"/>
      <c r="AA20" s="16"/>
      <c r="AB20" s="18"/>
    </row>
    <row r="21" spans="1:28" ht="97.5" customHeight="1">
      <c r="A21" s="18"/>
      <c r="B21" s="14" t="s">
        <v>71</v>
      </c>
      <c r="C21" s="2" t="s">
        <v>108</v>
      </c>
      <c r="D21" s="5">
        <v>20.204999999999998</v>
      </c>
      <c r="E21" s="18"/>
      <c r="F21" s="2" t="s">
        <v>29</v>
      </c>
      <c r="G21" s="6" t="s">
        <v>81</v>
      </c>
      <c r="H21" s="4">
        <v>5.5</v>
      </c>
      <c r="I21" s="2" t="s">
        <v>82</v>
      </c>
      <c r="J21" s="19" t="s">
        <v>109</v>
      </c>
      <c r="K21" s="2" t="s">
        <v>84</v>
      </c>
      <c r="L21" s="26" t="s">
        <v>34</v>
      </c>
      <c r="M21" s="26" t="s">
        <v>110</v>
      </c>
      <c r="N21" s="26" t="s">
        <v>111</v>
      </c>
      <c r="O21" s="18"/>
      <c r="P21" s="3" t="s">
        <v>112</v>
      </c>
      <c r="Q21" s="37" t="s">
        <v>87</v>
      </c>
      <c r="R21" s="35">
        <v>297268565</v>
      </c>
      <c r="S21" s="35">
        <v>297268565</v>
      </c>
      <c r="T21" s="16"/>
      <c r="U21" s="16"/>
      <c r="V21" s="16"/>
      <c r="W21" s="16"/>
      <c r="X21" s="16"/>
      <c r="Y21" s="16"/>
      <c r="Z21" s="16"/>
      <c r="AA21" s="16"/>
      <c r="AB21" s="18"/>
    </row>
    <row r="22" spans="1:28" ht="43.5" customHeight="1">
      <c r="A22" s="18"/>
      <c r="B22" s="2" t="s">
        <v>113</v>
      </c>
      <c r="C22" s="10" t="s">
        <v>114</v>
      </c>
      <c r="D22" s="8">
        <v>20.204999999999998</v>
      </c>
      <c r="E22" s="18"/>
      <c r="F22" s="2" t="s">
        <v>29</v>
      </c>
      <c r="G22" s="2" t="s">
        <v>81</v>
      </c>
      <c r="H22" s="4">
        <v>5</v>
      </c>
      <c r="I22" s="2" t="s">
        <v>58</v>
      </c>
      <c r="J22" s="7" t="s">
        <v>115</v>
      </c>
      <c r="K22" s="2" t="s">
        <v>116</v>
      </c>
      <c r="L22" s="26" t="s">
        <v>34</v>
      </c>
      <c r="M22" s="26" t="s">
        <v>117</v>
      </c>
      <c r="N22" s="26" t="s">
        <v>118</v>
      </c>
      <c r="O22" s="18"/>
      <c r="P22" s="18"/>
      <c r="Q22" s="38">
        <v>44602</v>
      </c>
      <c r="R22" s="16">
        <v>21998178</v>
      </c>
      <c r="S22" s="35">
        <v>31655626</v>
      </c>
      <c r="T22" s="16"/>
      <c r="U22" s="16"/>
      <c r="V22" s="16"/>
      <c r="W22" s="16"/>
      <c r="X22" s="16"/>
      <c r="Y22" s="16"/>
      <c r="Z22" s="16"/>
      <c r="AA22" s="16"/>
      <c r="AB22" s="18"/>
    </row>
    <row r="23" spans="1:28" ht="51.75" customHeight="1">
      <c r="A23" s="18"/>
      <c r="B23" s="2" t="s">
        <v>113</v>
      </c>
      <c r="C23" s="2" t="s">
        <v>119</v>
      </c>
      <c r="D23" s="8">
        <v>20.526</v>
      </c>
      <c r="E23" s="18"/>
      <c r="F23" s="2" t="s">
        <v>29</v>
      </c>
      <c r="G23" s="2" t="s">
        <v>30</v>
      </c>
      <c r="H23" s="4">
        <v>5.6239999999999997</v>
      </c>
      <c r="I23" s="2" t="s">
        <v>120</v>
      </c>
      <c r="J23" s="7" t="s">
        <v>32</v>
      </c>
      <c r="K23" s="2" t="s">
        <v>121</v>
      </c>
      <c r="L23" s="26" t="s">
        <v>42</v>
      </c>
      <c r="M23" s="26" t="s">
        <v>122</v>
      </c>
      <c r="N23" s="26"/>
      <c r="O23" s="18"/>
      <c r="P23" s="18"/>
      <c r="Q23" s="30" t="s">
        <v>123</v>
      </c>
      <c r="R23" s="16"/>
      <c r="S23" s="16"/>
      <c r="T23" s="16"/>
      <c r="U23" s="16"/>
      <c r="V23" s="34">
        <v>28836080</v>
      </c>
      <c r="W23" s="41" t="s">
        <v>36</v>
      </c>
      <c r="X23" s="67"/>
      <c r="Y23" s="67"/>
      <c r="Z23" s="67"/>
      <c r="AA23" s="67"/>
      <c r="AB23" s="18"/>
    </row>
    <row r="24" spans="1:28" ht="32.25" customHeight="1">
      <c r="A24" s="18"/>
      <c r="B24" s="2" t="s">
        <v>113</v>
      </c>
      <c r="C24" s="2" t="s">
        <v>124</v>
      </c>
      <c r="D24" s="18">
        <v>66.045000000000002</v>
      </c>
      <c r="E24" s="18"/>
      <c r="F24" s="2" t="s">
        <v>125</v>
      </c>
      <c r="G24" s="2" t="s">
        <v>126</v>
      </c>
      <c r="H24" s="4">
        <v>5</v>
      </c>
      <c r="I24" s="2" t="s">
        <v>58</v>
      </c>
      <c r="J24" s="7" t="s">
        <v>127</v>
      </c>
      <c r="K24" s="2" t="s">
        <v>128</v>
      </c>
      <c r="L24" s="26" t="s">
        <v>129</v>
      </c>
      <c r="M24" s="26" t="s">
        <v>130</v>
      </c>
      <c r="N24" s="26"/>
      <c r="O24" s="18"/>
      <c r="P24" s="18"/>
      <c r="Q24" s="31">
        <v>44835</v>
      </c>
      <c r="R24" s="16"/>
      <c r="S24" s="16"/>
      <c r="T24" s="16"/>
      <c r="U24" s="16">
        <v>0</v>
      </c>
      <c r="V24" s="16">
        <v>0</v>
      </c>
      <c r="W24" s="16"/>
      <c r="X24" s="16"/>
      <c r="Y24" s="16"/>
      <c r="Z24" s="16"/>
      <c r="AA24" s="16"/>
      <c r="AB24" s="18"/>
    </row>
    <row r="25" spans="1:28" ht="52.5" customHeight="1">
      <c r="A25" s="18"/>
      <c r="B25" s="2" t="s">
        <v>131</v>
      </c>
      <c r="C25" s="2" t="s">
        <v>132</v>
      </c>
      <c r="D25" s="8">
        <v>66.457999999999998</v>
      </c>
      <c r="E25" s="18"/>
      <c r="F25" s="2" t="s">
        <v>125</v>
      </c>
      <c r="G25" s="2" t="s">
        <v>126</v>
      </c>
      <c r="H25" s="4">
        <v>11.712999999999999</v>
      </c>
      <c r="I25" s="2" t="s">
        <v>58</v>
      </c>
      <c r="J25" s="2" t="s">
        <v>133</v>
      </c>
      <c r="K25" s="2" t="s">
        <v>134</v>
      </c>
      <c r="L25" s="26" t="s">
        <v>135</v>
      </c>
      <c r="M25" s="26" t="s">
        <v>136</v>
      </c>
      <c r="P25" s="18"/>
      <c r="R25" s="17">
        <v>119957587</v>
      </c>
      <c r="S25" s="17"/>
      <c r="T25" s="16"/>
      <c r="U25" s="16"/>
      <c r="V25" s="16"/>
      <c r="W25" s="16"/>
      <c r="X25" s="16"/>
      <c r="Y25" s="16"/>
      <c r="Z25" s="16"/>
      <c r="AA25" s="16"/>
      <c r="AB25" s="18"/>
    </row>
    <row r="26" spans="1:28" ht="52.5" customHeight="1">
      <c r="A26" s="18"/>
      <c r="B26" s="2" t="s">
        <v>131</v>
      </c>
      <c r="C26" s="2" t="s">
        <v>137</v>
      </c>
      <c r="D26" s="8">
        <v>66.468000000000004</v>
      </c>
      <c r="E26" s="18"/>
      <c r="F26" s="2" t="s">
        <v>125</v>
      </c>
      <c r="G26" s="2" t="s">
        <v>126</v>
      </c>
      <c r="H26" s="4"/>
      <c r="I26" s="2" t="s">
        <v>58</v>
      </c>
      <c r="J26" s="2" t="s">
        <v>133</v>
      </c>
      <c r="K26" s="2" t="s">
        <v>134</v>
      </c>
      <c r="L26" s="26" t="s">
        <v>135</v>
      </c>
      <c r="M26" s="26" t="s">
        <v>138</v>
      </c>
      <c r="P26" s="18"/>
      <c r="Q26" s="28" t="s">
        <v>87</v>
      </c>
      <c r="R26" s="35">
        <f>67885000+106964000+28505000</f>
        <v>203354000</v>
      </c>
      <c r="S26" s="17"/>
      <c r="T26" s="16"/>
      <c r="U26" s="16"/>
      <c r="V26" s="16"/>
      <c r="W26" s="16"/>
      <c r="X26" s="16"/>
      <c r="Y26" s="16"/>
      <c r="Z26" s="16"/>
      <c r="AA26" s="16"/>
      <c r="AB26" s="18" t="s">
        <v>139</v>
      </c>
    </row>
    <row r="27" spans="1:28" ht="66" customHeight="1">
      <c r="A27" s="18"/>
      <c r="B27" s="33" t="s">
        <v>140</v>
      </c>
      <c r="C27" s="2" t="s">
        <v>141</v>
      </c>
      <c r="D27" s="8">
        <v>20.326000000000001</v>
      </c>
      <c r="E27" s="18" t="s">
        <v>142</v>
      </c>
      <c r="F27" s="2" t="s">
        <v>29</v>
      </c>
      <c r="G27" s="2" t="s">
        <v>143</v>
      </c>
      <c r="H27" s="4">
        <v>36</v>
      </c>
      <c r="I27" s="2" t="s">
        <v>58</v>
      </c>
      <c r="J27" s="3" t="s">
        <v>144</v>
      </c>
      <c r="K27" s="2" t="s">
        <v>145</v>
      </c>
      <c r="L27" s="26" t="s">
        <v>42</v>
      </c>
      <c r="M27" s="26" t="s">
        <v>146</v>
      </c>
      <c r="N27" s="26" t="s">
        <v>147</v>
      </c>
      <c r="O27" s="18"/>
      <c r="P27" s="18"/>
      <c r="R27" s="2"/>
      <c r="S27" s="2"/>
      <c r="T27" s="2"/>
      <c r="U27" s="2"/>
      <c r="V27" s="2"/>
      <c r="W27" s="2"/>
      <c r="X27" s="2"/>
      <c r="Y27" s="2"/>
      <c r="Z27" s="2"/>
      <c r="AA27" s="2"/>
      <c r="AB27" s="18"/>
    </row>
    <row r="28" spans="1:28" ht="45" customHeight="1">
      <c r="B28" s="2" t="s">
        <v>148</v>
      </c>
      <c r="C28" s="2" t="s">
        <v>149</v>
      </c>
      <c r="D28" s="8">
        <v>11.035</v>
      </c>
      <c r="F28" s="2" t="s">
        <v>150</v>
      </c>
      <c r="G28" s="2" t="s">
        <v>151</v>
      </c>
      <c r="H28" s="4">
        <v>42.45</v>
      </c>
      <c r="I28" s="2" t="s">
        <v>58</v>
      </c>
      <c r="J28" s="19" t="s">
        <v>32</v>
      </c>
      <c r="K28" s="2" t="s">
        <v>152</v>
      </c>
      <c r="L28" s="26" t="s">
        <v>34</v>
      </c>
      <c r="M28" s="2" t="s">
        <v>153</v>
      </c>
      <c r="N28" s="26" t="s">
        <v>154</v>
      </c>
      <c r="R28" s="2"/>
      <c r="S28" s="2"/>
      <c r="T28" s="2"/>
      <c r="U28" s="2"/>
      <c r="V28" s="2"/>
      <c r="W28" s="2"/>
      <c r="X28" s="2"/>
      <c r="Y28" s="2"/>
      <c r="Z28" s="2"/>
      <c r="AA28" s="2"/>
    </row>
    <row r="29" spans="1:28" ht="32.25" customHeight="1">
      <c r="B29" s="2" t="s">
        <v>155</v>
      </c>
      <c r="C29" s="2" t="s">
        <v>156</v>
      </c>
      <c r="D29" s="8">
        <v>20.939</v>
      </c>
      <c r="F29" s="2" t="s">
        <v>29</v>
      </c>
      <c r="G29" s="2" t="s">
        <v>73</v>
      </c>
      <c r="H29" s="4">
        <v>5</v>
      </c>
      <c r="I29" s="2" t="s">
        <v>58</v>
      </c>
      <c r="J29" s="19" t="s">
        <v>157</v>
      </c>
      <c r="K29" s="2" t="s">
        <v>158</v>
      </c>
      <c r="L29" s="26" t="s">
        <v>42</v>
      </c>
      <c r="M29" s="26" t="s">
        <v>159</v>
      </c>
      <c r="R29" s="2"/>
      <c r="S29" s="2"/>
      <c r="T29" s="2"/>
      <c r="U29" s="2"/>
      <c r="V29" s="2"/>
      <c r="W29" s="2"/>
      <c r="X29" s="2"/>
      <c r="Y29" s="2"/>
      <c r="Z29" s="2"/>
      <c r="AA29" s="2"/>
    </row>
  </sheetData>
  <autoFilter ref="A1:Q1" xr:uid="{54B9E44B-E66A-4E2B-9180-CB8727D5A549}"/>
  <conditionalFormatting sqref="B2:B10 B28:B29">
    <cfRule type="containsText" dxfId="285" priority="122" operator="containsText" text="Safety">
      <formula>NOT(ISERROR(SEARCH("Safety",B2)))</formula>
    </cfRule>
    <cfRule type="containsText" dxfId="284" priority="123" operator="containsText" text="Broadband">
      <formula>NOT(ISERROR(SEARCH("Broadband",B2)))</formula>
    </cfRule>
    <cfRule type="containsText" dxfId="283" priority="124" operator="containsText" text="Environmental Remediation">
      <formula>NOT(ISERROR(SEARCH("Environmental Remediation",B2)))</formula>
    </cfRule>
    <cfRule type="containsText" dxfId="282" priority="125" operator="containsText" text="Resilience">
      <formula>NOT(ISERROR(SEARCH("Resilience",B2)))</formula>
    </cfRule>
    <cfRule type="containsText" dxfId="281" priority="126" operator="containsText" text="Water">
      <formula>NOT(ISERROR(SEARCH("Water",B2)))</formula>
    </cfRule>
    <cfRule type="containsText" dxfId="280" priority="127" operator="containsText" text="Clean Energy">
      <formula>NOT(ISERROR(SEARCH("Clean Energy",B2)))</formula>
    </cfRule>
    <cfRule type="containsText" dxfId="279" priority="128" operator="containsText" text="EVs">
      <formula>NOT(ISERROR(SEARCH("EVs",B2)))</formula>
    </cfRule>
    <cfRule type="containsText" dxfId="278" priority="129" operator="containsText" text="Airports">
      <formula>NOT(ISERROR(SEARCH("Airports",B2)))</formula>
    </cfRule>
    <cfRule type="containsText" dxfId="277" priority="130" operator="containsText" text="Transit">
      <formula>NOT(ISERROR(SEARCH("Transit",B2)))</formula>
    </cfRule>
    <cfRule type="containsText" dxfId="276" priority="131" operator="containsText" text="Rail">
      <formula>NOT(ISERROR(SEARCH("Rail",B2)))</formula>
    </cfRule>
    <cfRule type="containsText" dxfId="275" priority="132" operator="containsText" text="Roads, Bridges, and Major Projects">
      <formula>NOT(ISERROR(SEARCH("Roads, Bridges, and Major Projects",B2)))</formula>
    </cfRule>
  </conditionalFormatting>
  <conditionalFormatting sqref="B17:B21">
    <cfRule type="containsText" dxfId="274" priority="111" operator="containsText" text="Safety">
      <formula>NOT(ISERROR(SEARCH("Safety",B17)))</formula>
    </cfRule>
    <cfRule type="containsText" dxfId="273" priority="112" operator="containsText" text="Broadband">
      <formula>NOT(ISERROR(SEARCH("Broadband",B17)))</formula>
    </cfRule>
    <cfRule type="containsText" dxfId="272" priority="113" operator="containsText" text="Environmental Remediation">
      <formula>NOT(ISERROR(SEARCH("Environmental Remediation",B17)))</formula>
    </cfRule>
    <cfRule type="containsText" dxfId="271" priority="114" operator="containsText" text="Resilience">
      <formula>NOT(ISERROR(SEARCH("Resilience",B17)))</formula>
    </cfRule>
    <cfRule type="containsText" dxfId="270" priority="115" operator="containsText" text="Water">
      <formula>NOT(ISERROR(SEARCH("Water",B17)))</formula>
    </cfRule>
    <cfRule type="containsText" dxfId="269" priority="116" operator="containsText" text="Clean Energy">
      <formula>NOT(ISERROR(SEARCH("Clean Energy",B17)))</formula>
    </cfRule>
    <cfRule type="containsText" dxfId="268" priority="117" operator="containsText" text="EVs">
      <formula>NOT(ISERROR(SEARCH("EVs",B17)))</formula>
    </cfRule>
    <cfRule type="containsText" dxfId="267" priority="118" operator="containsText" text="Airports">
      <formula>NOT(ISERROR(SEARCH("Airports",B17)))</formula>
    </cfRule>
    <cfRule type="containsText" dxfId="266" priority="119" operator="containsText" text="Transit">
      <formula>NOT(ISERROR(SEARCH("Transit",B17)))</formula>
    </cfRule>
    <cfRule type="containsText" dxfId="265" priority="120" operator="containsText" text="Rail">
      <formula>NOT(ISERROR(SEARCH("Rail",B17)))</formula>
    </cfRule>
    <cfRule type="containsText" dxfId="264" priority="121" operator="containsText" text="Roads, Bridges, and Major Projects">
      <formula>NOT(ISERROR(SEARCH("Roads, Bridges, and Major Projects",B17)))</formula>
    </cfRule>
  </conditionalFormatting>
  <conditionalFormatting sqref="B11">
    <cfRule type="containsText" dxfId="263" priority="100" operator="containsText" text="Safety">
      <formula>NOT(ISERROR(SEARCH("Safety",B11)))</formula>
    </cfRule>
    <cfRule type="containsText" dxfId="262" priority="101" operator="containsText" text="Broadband">
      <formula>NOT(ISERROR(SEARCH("Broadband",B11)))</formula>
    </cfRule>
    <cfRule type="containsText" dxfId="261" priority="102" operator="containsText" text="Environmental Remediation">
      <formula>NOT(ISERROR(SEARCH("Environmental Remediation",B11)))</formula>
    </cfRule>
    <cfRule type="containsText" dxfId="260" priority="103" operator="containsText" text="Resilience">
      <formula>NOT(ISERROR(SEARCH("Resilience",B11)))</formula>
    </cfRule>
    <cfRule type="containsText" dxfId="259" priority="104" operator="containsText" text="Water">
      <formula>NOT(ISERROR(SEARCH("Water",B11)))</formula>
    </cfRule>
    <cfRule type="containsText" dxfId="258" priority="105" operator="containsText" text="Clean Energy">
      <formula>NOT(ISERROR(SEARCH("Clean Energy",B11)))</formula>
    </cfRule>
    <cfRule type="containsText" dxfId="257" priority="106" operator="containsText" text="EVs">
      <formula>NOT(ISERROR(SEARCH("EVs",B11)))</formula>
    </cfRule>
    <cfRule type="containsText" dxfId="256" priority="107" operator="containsText" text="Airports">
      <formula>NOT(ISERROR(SEARCH("Airports",B11)))</formula>
    </cfRule>
    <cfRule type="containsText" dxfId="255" priority="108" operator="containsText" text="Transit">
      <formula>NOT(ISERROR(SEARCH("Transit",B11)))</formula>
    </cfRule>
    <cfRule type="containsText" dxfId="254" priority="109" operator="containsText" text="Rail">
      <formula>NOT(ISERROR(SEARCH("Rail",B11)))</formula>
    </cfRule>
    <cfRule type="containsText" dxfId="253" priority="110" operator="containsText" text="Roads, Bridges, and Major Projects">
      <formula>NOT(ISERROR(SEARCH("Roads, Bridges, and Major Projects",B11)))</formula>
    </cfRule>
  </conditionalFormatting>
  <conditionalFormatting sqref="B22:B24">
    <cfRule type="containsText" dxfId="252" priority="89" operator="containsText" text="Safety">
      <formula>NOT(ISERROR(SEARCH("Safety",B22)))</formula>
    </cfRule>
    <cfRule type="containsText" dxfId="251" priority="90" operator="containsText" text="Broadband">
      <formula>NOT(ISERROR(SEARCH("Broadband",B22)))</formula>
    </cfRule>
    <cfRule type="containsText" dxfId="250" priority="91" operator="containsText" text="Environmental Remediation">
      <formula>NOT(ISERROR(SEARCH("Environmental Remediation",B22)))</formula>
    </cfRule>
    <cfRule type="containsText" dxfId="249" priority="92" operator="containsText" text="Resilience">
      <formula>NOT(ISERROR(SEARCH("Resilience",B22)))</formula>
    </cfRule>
    <cfRule type="containsText" dxfId="248" priority="93" operator="containsText" text="Water">
      <formula>NOT(ISERROR(SEARCH("Water",B22)))</formula>
    </cfRule>
    <cfRule type="containsText" dxfId="247" priority="94" operator="containsText" text="Clean Energy">
      <formula>NOT(ISERROR(SEARCH("Clean Energy",B22)))</formula>
    </cfRule>
    <cfRule type="containsText" dxfId="246" priority="95" operator="containsText" text="EVs">
      <formula>NOT(ISERROR(SEARCH("EVs",B22)))</formula>
    </cfRule>
    <cfRule type="containsText" dxfId="245" priority="96" operator="containsText" text="Airports">
      <formula>NOT(ISERROR(SEARCH("Airports",B22)))</formula>
    </cfRule>
    <cfRule type="containsText" dxfId="244" priority="97" operator="containsText" text="Transit">
      <formula>NOT(ISERROR(SEARCH("Transit",B22)))</formula>
    </cfRule>
    <cfRule type="containsText" dxfId="243" priority="98" operator="containsText" text="Rail">
      <formula>NOT(ISERROR(SEARCH("Rail",B22)))</formula>
    </cfRule>
    <cfRule type="containsText" dxfId="242" priority="99" operator="containsText" text="Roads, Bridges, and Major Projects">
      <formula>NOT(ISERROR(SEARCH("Roads, Bridges, and Major Projects",B22)))</formula>
    </cfRule>
  </conditionalFormatting>
  <conditionalFormatting sqref="B25">
    <cfRule type="containsText" dxfId="241" priority="78" operator="containsText" text="Safety">
      <formula>NOT(ISERROR(SEARCH("Safety",B25)))</formula>
    </cfRule>
    <cfRule type="containsText" dxfId="240" priority="79" operator="containsText" text="Broadband">
      <formula>NOT(ISERROR(SEARCH("Broadband",B25)))</formula>
    </cfRule>
    <cfRule type="containsText" dxfId="239" priority="80" operator="containsText" text="Environmental Remediation">
      <formula>NOT(ISERROR(SEARCH("Environmental Remediation",B25)))</formula>
    </cfRule>
    <cfRule type="containsText" dxfId="238" priority="81" operator="containsText" text="Resilience">
      <formula>NOT(ISERROR(SEARCH("Resilience",B25)))</formula>
    </cfRule>
    <cfRule type="containsText" dxfId="237" priority="82" operator="containsText" text="Water">
      <formula>NOT(ISERROR(SEARCH("Water",B25)))</formula>
    </cfRule>
    <cfRule type="containsText" dxfId="236" priority="83" operator="containsText" text="Clean Energy">
      <formula>NOT(ISERROR(SEARCH("Clean Energy",B25)))</formula>
    </cfRule>
    <cfRule type="containsText" dxfId="235" priority="84" operator="containsText" text="EVs">
      <formula>NOT(ISERROR(SEARCH("EVs",B25)))</formula>
    </cfRule>
    <cfRule type="containsText" dxfId="234" priority="85" operator="containsText" text="Airports">
      <formula>NOT(ISERROR(SEARCH("Airports",B25)))</formula>
    </cfRule>
    <cfRule type="containsText" dxfId="233" priority="86" operator="containsText" text="Transit">
      <formula>NOT(ISERROR(SEARCH("Transit",B25)))</formula>
    </cfRule>
    <cfRule type="containsText" dxfId="232" priority="87" operator="containsText" text="Rail">
      <formula>NOT(ISERROR(SEARCH("Rail",B25)))</formula>
    </cfRule>
    <cfRule type="containsText" dxfId="231" priority="88" operator="containsText" text="Roads, Bridges, and Major Projects">
      <formula>NOT(ISERROR(SEARCH("Roads, Bridges, and Major Projects",B25)))</formula>
    </cfRule>
  </conditionalFormatting>
  <conditionalFormatting sqref="B12:B16">
    <cfRule type="containsText" dxfId="230" priority="67" operator="containsText" text="Safety">
      <formula>NOT(ISERROR(SEARCH("Safety",B12)))</formula>
    </cfRule>
    <cfRule type="containsText" dxfId="229" priority="68" operator="containsText" text="Broadband">
      <formula>NOT(ISERROR(SEARCH("Broadband",B12)))</formula>
    </cfRule>
    <cfRule type="containsText" dxfId="228" priority="69" operator="containsText" text="Environmental Remediation">
      <formula>NOT(ISERROR(SEARCH("Environmental Remediation",B12)))</formula>
    </cfRule>
    <cfRule type="containsText" dxfId="227" priority="70" operator="containsText" text="Resilience">
      <formula>NOT(ISERROR(SEARCH("Resilience",B12)))</formula>
    </cfRule>
    <cfRule type="containsText" dxfId="226" priority="71" operator="containsText" text="Water">
      <formula>NOT(ISERROR(SEARCH("Water",B12)))</formula>
    </cfRule>
    <cfRule type="containsText" dxfId="225" priority="72" operator="containsText" text="Clean Energy">
      <formula>NOT(ISERROR(SEARCH("Clean Energy",B12)))</formula>
    </cfRule>
    <cfRule type="containsText" dxfId="224" priority="73" operator="containsText" text="EVs">
      <formula>NOT(ISERROR(SEARCH("EVs",B12)))</formula>
    </cfRule>
    <cfRule type="containsText" dxfId="223" priority="74" operator="containsText" text="Airports">
      <formula>NOT(ISERROR(SEARCH("Airports",B12)))</formula>
    </cfRule>
    <cfRule type="containsText" dxfId="222" priority="75" operator="containsText" text="Transit">
      <formula>NOT(ISERROR(SEARCH("Transit",B12)))</formula>
    </cfRule>
    <cfRule type="containsText" dxfId="221" priority="76" operator="containsText" text="Rail">
      <formula>NOT(ISERROR(SEARCH("Rail",B12)))</formula>
    </cfRule>
    <cfRule type="containsText" dxfId="220" priority="77" operator="containsText" text="Roads, Bridges, and Major Projects">
      <formula>NOT(ISERROR(SEARCH("Roads, Bridges, and Major Projects",B12)))</formula>
    </cfRule>
  </conditionalFormatting>
  <conditionalFormatting sqref="B26">
    <cfRule type="containsText" dxfId="219" priority="1" operator="containsText" text="Safety">
      <formula>NOT(ISERROR(SEARCH("Safety",B26)))</formula>
    </cfRule>
    <cfRule type="containsText" dxfId="218" priority="2" operator="containsText" text="Broadband">
      <formula>NOT(ISERROR(SEARCH("Broadband",B26)))</formula>
    </cfRule>
    <cfRule type="containsText" dxfId="217" priority="3" operator="containsText" text="Environmental Remediation">
      <formula>NOT(ISERROR(SEARCH("Environmental Remediation",B26)))</formula>
    </cfRule>
    <cfRule type="containsText" dxfId="216" priority="4" operator="containsText" text="Resilience">
      <formula>NOT(ISERROR(SEARCH("Resilience",B26)))</formula>
    </cfRule>
    <cfRule type="containsText" dxfId="215" priority="5" operator="containsText" text="Water">
      <formula>NOT(ISERROR(SEARCH("Water",B26)))</formula>
    </cfRule>
    <cfRule type="containsText" dxfId="214" priority="6" operator="containsText" text="Clean Energy">
      <formula>NOT(ISERROR(SEARCH("Clean Energy",B26)))</formula>
    </cfRule>
    <cfRule type="containsText" dxfId="213" priority="7" operator="containsText" text="EVs">
      <formula>NOT(ISERROR(SEARCH("EVs",B26)))</formula>
    </cfRule>
    <cfRule type="containsText" dxfId="212" priority="8" operator="containsText" text="Airports">
      <formula>NOT(ISERROR(SEARCH("Airports",B26)))</formula>
    </cfRule>
    <cfRule type="containsText" dxfId="211" priority="9" operator="containsText" text="Transit">
      <formula>NOT(ISERROR(SEARCH("Transit",B26)))</formula>
    </cfRule>
    <cfRule type="containsText" dxfId="210" priority="10" operator="containsText" text="Rail">
      <formula>NOT(ISERROR(SEARCH("Rail",B26)))</formula>
    </cfRule>
    <cfRule type="containsText" dxfId="209" priority="11" operator="containsText" text="Roads, Bridges, and Major Projects">
      <formula>NOT(ISERROR(SEARCH("Roads, Bridges, and Major Projects",B26)))</formula>
    </cfRule>
  </conditionalFormatting>
  <hyperlinks>
    <hyperlink ref="C10" r:id="rId1" location="page=98" display="Airport improvement grants" xr:uid="{76261EAF-0756-4CD7-8C55-4C395D34AB4B}"/>
    <hyperlink ref="C10" r:id="rId2" location="page=98" display="Airport improvement grants" xr:uid="{98841347-CB6D-4CB5-8E22-411D05865C47}"/>
    <hyperlink ref="J11" r:id="rId3" display="https://www.transportation.gov/sites/dot.gov/files/2022-02/FINAL-2022-RAISE-NOFO.pdf" xr:uid="{B4782814-FFD5-4860-AEFD-9314B0A9A137}"/>
    <hyperlink ref="P21" r:id="rId4" xr:uid="{AD28C302-E623-41C5-A844-583DC6F729C7}"/>
    <hyperlink ref="J22" r:id="rId5" xr:uid="{A3D44828-CF1E-4068-92F4-F2C9175867B9}"/>
    <hyperlink ref="C5" r:id="rId6" xr:uid="{79F4EB81-2FF8-48B5-BB75-5CBE4CDAD758}"/>
    <hyperlink ref="C6" r:id="rId7" display="5337 SOGR: High Intensity Fixed Guideway Tier" xr:uid="{2D9AD822-FCBF-4C47-9C37-BA1147A84A33}"/>
    <hyperlink ref="C7" r:id="rId8" xr:uid="{37CCF6A7-2F5C-484A-B9E7-A0FA430E4FDD}"/>
    <hyperlink ref="C8" r:id="rId9" display="5329 Safety" xr:uid="{9A6BC594-C174-4E18-A7D7-4C9231944B81}"/>
    <hyperlink ref="J27" r:id="rId10" xr:uid="{0C112BFA-805D-4CFF-95EC-946851BFD17C}"/>
    <hyperlink ref="J2" r:id="rId11" display="https://www.transit.dot.gov/BIL" xr:uid="{9C24D8E9-E1B3-4B43-A667-7D52FEA253FC}"/>
    <hyperlink ref="J10" r:id="rId12" display="https://www.faa.gov/bil/airport-infrastructure" xr:uid="{0DCFFBD1-0816-4064-97F0-D77DBF79B2D3}"/>
    <hyperlink ref="Q23" r:id="rId13" display="https://www.transit.dot.gov/funding/grants/fy22-fta-bus-and-low-and-no-emission-grant-awards " xr:uid="{A4486F09-0715-43CF-95A4-6560CE956EB0}"/>
    <hyperlink ref="Q24" r:id="rId14" display="https://www.epa.gov/cleanschoolbus/awarded-clean-school-bus-program-rebates" xr:uid="{0D2ACA42-DA78-4A05-B5F3-F7A78DB30689}"/>
    <hyperlink ref="J29" r:id="rId15" display="https://www.transportation.gov/node/216771" xr:uid="{E04C2B58-FE76-441F-ADF2-6C238B5CFAE9}"/>
    <hyperlink ref="J12" r:id="rId16" display="New imlementation guidance" xr:uid="{A35F3685-895D-492A-BE27-6DF4BA65EA19}"/>
    <hyperlink ref="J3:J9" r:id="rId17" display="https://www.transit.dot.gov/BIL" xr:uid="{9283AF94-A378-4C54-B432-5238DBB14418}"/>
    <hyperlink ref="J13" r:id="rId18" xr:uid="{3605F0CB-3FBB-4ED1-A8D2-6B63BCE72385}"/>
    <hyperlink ref="J24" r:id="rId19" xr:uid="{6E5AACD7-432C-4BD9-95AF-4BAAFF618307}"/>
    <hyperlink ref="J23" r:id="rId20" xr:uid="{A77C6732-DE26-449A-B707-7C4FC28E911B}"/>
    <hyperlink ref="J14" r:id="rId21" xr:uid="{7C470C30-E197-4FD2-947F-1B3B60895ECD}"/>
    <hyperlink ref="J15" r:id="rId22" xr:uid="{BB066D4F-C868-408C-9073-8912012BFF9F}"/>
    <hyperlink ref="Q10" r:id="rId23" xr:uid="{1FBBBF36-9F59-45BA-B1AD-1D52DA458FD2}"/>
    <hyperlink ref="Q11" r:id="rId24" xr:uid="{16585D7E-7D5F-46BE-B5DC-5CCC1A408147}"/>
    <hyperlink ref="J16" r:id="rId25" xr:uid="{BB4E6E9F-B374-4DEA-86B9-8852228B3ACF}"/>
    <hyperlink ref="S12:S20" r:id="rId26" display="https://www.fhwa.dot.gov/legsregs/directives/notices/n4510870/n4510870_t1.cfm" xr:uid="{BD297573-32D3-42A8-A420-9638CBAF8A6A}"/>
    <hyperlink ref="S21" r:id="rId27" display="https://www.fhwa.dot.gov/legsregs/directives/notices/n4510872.cfm" xr:uid="{C2B14140-74F7-4900-932B-DB5EFE138530}"/>
    <hyperlink ref="Q22" r:id="rId28" display="https://www.fhwa.dot.gov/legsregs/directives/notices/n4510863.cfm" xr:uid="{AD0A1B2D-2122-410D-8DBA-4F6E007C8C10}"/>
    <hyperlink ref="S22" r:id="rId29" display="31,655,626" xr:uid="{30AAC43B-BF04-4FE6-A5C1-05BB749DB00C}"/>
    <hyperlink ref="J17" r:id="rId30" xr:uid="{EB263FDA-C0C5-4492-9C21-8A4213F28AFD}"/>
    <hyperlink ref="J18" r:id="rId31" xr:uid="{65EA6ECA-B814-4528-83AA-341AE6D4277A}"/>
    <hyperlink ref="J19" r:id="rId32" xr:uid="{97F313F7-5CB3-43A3-92C0-D6843921F935}"/>
    <hyperlink ref="J20" r:id="rId33" xr:uid="{42A0FBDD-6879-4D3C-9E01-9DA334C6C8CC}"/>
    <hyperlink ref="J21" r:id="rId34" xr:uid="{9A62978F-78D6-45E3-BC04-FFCDD71E354F}"/>
    <hyperlink ref="J28" r:id="rId35" xr:uid="{0C6A0559-30B6-4D70-B279-090B88E5CC71}"/>
    <hyperlink ref="X2" r:id="rId36" display="https/www.usaspending.gov/award/ASST_NON_IL-2022-033_6955" xr:uid="{3E426654-4871-4212-8B5E-1F54E01A12D9}"/>
    <hyperlink ref="X7" r:id="rId37" display="$1,766,368" xr:uid="{832CFF66-D987-47B5-90A6-BFE371A5F173}"/>
    <hyperlink ref="Q2" r:id="rId38" display="https://www.transit.dot.gov/funding/apportionments/current-apportionments" xr:uid="{5F1FC094-442F-453B-910B-D14E9D1733C7}"/>
    <hyperlink ref="R26" r:id="rId39" display="https://www.epa.gov/system/files/documents/2022-03/combined_srf-implementation-memo_final_03.2022.pdf" xr:uid="{D813E3B5-A5A8-4CDB-A7DD-28FE3C109224}"/>
    <hyperlink ref="V2" r:id="rId40" display="https://www.usaspending.gov/award/ASST_NON_IL-2022-036_6955" xr:uid="{E7FAFF0B-132B-47C8-9732-7BD6D45B0825}"/>
  </hyperlinks>
  <pageMargins left="0.7" right="0.7" top="0.75" bottom="0.75" header="0.3" footer="0.3"/>
  <pageSetup orientation="portrait" r:id="rId41"/>
  <ignoredErrors>
    <ignoredError sqref="V9" formulaRange="1"/>
  </ignoredErrors>
  <legacyDrawing r:id="rId4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F8C76-3491-4075-B721-4A6C73D913CD}">
  <dimension ref="A1:Q29"/>
  <sheetViews>
    <sheetView zoomScaleNormal="100" workbookViewId="0">
      <pane xSplit="4" ySplit="1" topLeftCell="L18" activePane="bottomRight" state="frozen"/>
      <selection pane="bottomRight" activeCell="L25" sqref="L25"/>
      <selection pane="bottomLeft" activeCell="B2" sqref="B2"/>
      <selection pane="topRight" activeCell="E1" sqref="E1"/>
    </sheetView>
  </sheetViews>
  <sheetFormatPr defaultColWidth="8.85546875" defaultRowHeight="15" customHeight="1"/>
  <cols>
    <col min="1" max="1" width="9.5703125" hidden="1" customWidth="1"/>
    <col min="2" max="2" width="32.85546875" customWidth="1"/>
    <col min="3" max="3" width="63.28515625" style="18" customWidth="1"/>
    <col min="4" max="4" width="9.7109375" customWidth="1"/>
    <col min="5" max="5" width="15.140625" customWidth="1"/>
    <col min="6" max="6" width="31.7109375" customWidth="1"/>
    <col min="7" max="7" width="10.5703125" customWidth="1"/>
    <col min="8" max="8" width="17.42578125" customWidth="1"/>
    <col min="9" max="9" width="31.85546875" customWidth="1"/>
    <col min="10" max="10" width="28" customWidth="1"/>
    <col min="11" max="11" width="35.5703125" customWidth="1"/>
    <col min="12" max="12" width="15.28515625" customWidth="1"/>
    <col min="13" max="13" width="69.85546875" customWidth="1"/>
    <col min="14" max="14" width="18" style="28" hidden="1" customWidth="1"/>
    <col min="15" max="15" width="18" hidden="1" customWidth="1"/>
    <col min="16" max="16" width="11.85546875" hidden="1" customWidth="1"/>
    <col min="17" max="17" width="14.85546875" style="28" customWidth="1"/>
  </cols>
  <sheetData>
    <row r="1" spans="1:17" s="1" customFormat="1" ht="45">
      <c r="A1" s="11" t="s">
        <v>0</v>
      </c>
      <c r="B1" s="11" t="s">
        <v>1</v>
      </c>
      <c r="C1" s="11" t="s">
        <v>2</v>
      </c>
      <c r="D1" s="11" t="s">
        <v>3</v>
      </c>
      <c r="E1" s="11" t="s">
        <v>4</v>
      </c>
      <c r="F1" s="11" t="s">
        <v>5</v>
      </c>
      <c r="G1" s="11" t="s">
        <v>6</v>
      </c>
      <c r="H1" s="11" t="s">
        <v>7</v>
      </c>
      <c r="I1" s="11" t="s">
        <v>8</v>
      </c>
      <c r="J1" s="11" t="s">
        <v>9</v>
      </c>
      <c r="K1" s="11" t="s">
        <v>10</v>
      </c>
      <c r="L1" s="11" t="s">
        <v>11</v>
      </c>
      <c r="M1" s="11" t="s">
        <v>12</v>
      </c>
      <c r="N1" s="1" t="s">
        <v>13</v>
      </c>
      <c r="O1" s="11" t="s">
        <v>14</v>
      </c>
      <c r="P1" s="11" t="s">
        <v>15</v>
      </c>
      <c r="Q1" s="1" t="s">
        <v>16</v>
      </c>
    </row>
    <row r="2" spans="1:17" s="13" customFormat="1" ht="49.5" customHeight="1">
      <c r="A2" s="15"/>
      <c r="B2" s="14" t="s">
        <v>27</v>
      </c>
      <c r="C2" s="14" t="s">
        <v>28</v>
      </c>
      <c r="D2" s="14">
        <v>20.507000000000001</v>
      </c>
      <c r="E2" s="14"/>
      <c r="F2" s="14" t="s">
        <v>29</v>
      </c>
      <c r="G2" s="14" t="s">
        <v>30</v>
      </c>
      <c r="H2" s="14">
        <v>33.139000000000003</v>
      </c>
      <c r="I2" s="14" t="s">
        <v>31</v>
      </c>
      <c r="J2" s="19" t="s">
        <v>32</v>
      </c>
      <c r="K2" s="14" t="s">
        <v>33</v>
      </c>
      <c r="L2" s="27" t="s">
        <v>34</v>
      </c>
      <c r="M2" s="27" t="s">
        <v>35</v>
      </c>
      <c r="N2" s="27"/>
      <c r="O2" s="14"/>
      <c r="P2" s="14"/>
      <c r="Q2" s="63">
        <v>44958</v>
      </c>
    </row>
    <row r="3" spans="1:17" s="13" customFormat="1" ht="45.75" customHeight="1">
      <c r="A3" s="15"/>
      <c r="B3" s="14" t="s">
        <v>27</v>
      </c>
      <c r="C3" s="14" t="s">
        <v>38</v>
      </c>
      <c r="D3" s="14">
        <v>20.504999999999999</v>
      </c>
      <c r="E3" s="14"/>
      <c r="F3" s="14" t="s">
        <v>29</v>
      </c>
      <c r="G3" s="14" t="s">
        <v>30</v>
      </c>
      <c r="H3" s="14">
        <v>0.79900000000000004</v>
      </c>
      <c r="I3" s="14" t="s">
        <v>31</v>
      </c>
      <c r="J3" s="19" t="s">
        <v>32</v>
      </c>
      <c r="K3" s="14" t="s">
        <v>33</v>
      </c>
      <c r="L3" s="27" t="s">
        <v>34</v>
      </c>
      <c r="M3" s="27" t="s">
        <v>39</v>
      </c>
      <c r="N3" s="27"/>
      <c r="O3" s="14"/>
      <c r="P3" s="14"/>
      <c r="Q3" s="64">
        <v>44958</v>
      </c>
    </row>
    <row r="4" spans="1:17" s="13" customFormat="1" ht="69" customHeight="1">
      <c r="A4" s="15"/>
      <c r="B4" s="14" t="s">
        <v>27</v>
      </c>
      <c r="C4" s="14" t="s">
        <v>160</v>
      </c>
      <c r="D4" s="32">
        <v>20.5</v>
      </c>
      <c r="E4" s="14"/>
      <c r="F4" s="14" t="s">
        <v>29</v>
      </c>
      <c r="G4" s="14" t="s">
        <v>30</v>
      </c>
      <c r="H4" s="14">
        <f>15+8</f>
        <v>23</v>
      </c>
      <c r="I4" s="14" t="s">
        <v>31</v>
      </c>
      <c r="J4" s="19" t="s">
        <v>32</v>
      </c>
      <c r="K4" s="14" t="s">
        <v>33</v>
      </c>
      <c r="L4" s="27" t="s">
        <v>42</v>
      </c>
      <c r="M4" s="27" t="s">
        <v>43</v>
      </c>
      <c r="N4" s="27"/>
      <c r="O4" s="14"/>
      <c r="P4" s="14"/>
      <c r="Q4" s="29" t="s">
        <v>44</v>
      </c>
    </row>
    <row r="5" spans="1:17" s="13" customFormat="1" ht="66.75" customHeight="1">
      <c r="A5" s="15"/>
      <c r="B5" s="14" t="s">
        <v>27</v>
      </c>
      <c r="C5" s="3" t="s">
        <v>45</v>
      </c>
      <c r="D5" s="14">
        <v>20.513000000000002</v>
      </c>
      <c r="E5" s="14"/>
      <c r="F5" s="14" t="s">
        <v>29</v>
      </c>
      <c r="G5" s="14" t="s">
        <v>30</v>
      </c>
      <c r="H5" s="14">
        <v>2.1930000000000001</v>
      </c>
      <c r="I5" s="14" t="s">
        <v>31</v>
      </c>
      <c r="J5" s="19" t="s">
        <v>32</v>
      </c>
      <c r="K5" s="14" t="s">
        <v>33</v>
      </c>
      <c r="L5" s="27" t="s">
        <v>34</v>
      </c>
      <c r="M5" s="27" t="s">
        <v>46</v>
      </c>
      <c r="N5" s="27"/>
      <c r="O5" s="14"/>
      <c r="P5" s="14"/>
      <c r="Q5" s="64">
        <v>44958</v>
      </c>
    </row>
    <row r="6" spans="1:17" s="13" customFormat="1" ht="67.5" customHeight="1">
      <c r="A6" s="15"/>
      <c r="B6" s="14" t="s">
        <v>27</v>
      </c>
      <c r="C6" s="3" t="s">
        <v>48</v>
      </c>
      <c r="D6" s="14">
        <v>20.524999999999999</v>
      </c>
      <c r="E6" s="14"/>
      <c r="F6" s="14" t="s">
        <v>29</v>
      </c>
      <c r="G6" s="14" t="s">
        <v>30</v>
      </c>
      <c r="H6" s="14">
        <v>21.64</v>
      </c>
      <c r="I6" s="14" t="s">
        <v>31</v>
      </c>
      <c r="J6" s="19" t="s">
        <v>32</v>
      </c>
      <c r="K6" s="14" t="s">
        <v>33</v>
      </c>
      <c r="L6" s="27" t="s">
        <v>34</v>
      </c>
      <c r="M6" s="27" t="s">
        <v>49</v>
      </c>
      <c r="N6" s="27"/>
      <c r="O6" s="14"/>
      <c r="P6" s="14"/>
      <c r="Q6" s="64">
        <v>44958</v>
      </c>
    </row>
    <row r="7" spans="1:17" s="15" customFormat="1" ht="51" customHeight="1">
      <c r="B7" s="14" t="s">
        <v>27</v>
      </c>
      <c r="C7" s="19" t="s">
        <v>50</v>
      </c>
      <c r="D7" s="14">
        <v>20.526</v>
      </c>
      <c r="E7" s="14"/>
      <c r="F7" s="14" t="s">
        <v>29</v>
      </c>
      <c r="G7" s="14" t="s">
        <v>30</v>
      </c>
      <c r="H7" s="14">
        <f>SUM('[1]Proposed programs for tracking'!$J$28:$J$30)</f>
        <v>10.754999999999999</v>
      </c>
      <c r="I7" s="14" t="s">
        <v>31</v>
      </c>
      <c r="J7" s="19" t="s">
        <v>32</v>
      </c>
      <c r="K7" s="14" t="s">
        <v>33</v>
      </c>
      <c r="L7" s="27" t="s">
        <v>34</v>
      </c>
      <c r="M7" s="27" t="s">
        <v>51</v>
      </c>
      <c r="N7" s="27"/>
      <c r="O7" s="14"/>
      <c r="P7" s="14"/>
      <c r="Q7" s="64">
        <v>44958</v>
      </c>
    </row>
    <row r="8" spans="1:17" s="13" customFormat="1" ht="48" customHeight="1">
      <c r="A8" s="15"/>
      <c r="B8" s="14" t="s">
        <v>27</v>
      </c>
      <c r="C8" s="19" t="s">
        <v>53</v>
      </c>
      <c r="D8" s="14">
        <v>20.527999999999999</v>
      </c>
      <c r="E8" s="14"/>
      <c r="F8" s="14" t="s">
        <v>29</v>
      </c>
      <c r="G8" s="14" t="s">
        <v>30</v>
      </c>
      <c r="H8" s="14">
        <v>1.7500000000000002E-2</v>
      </c>
      <c r="I8" s="14" t="s">
        <v>31</v>
      </c>
      <c r="J8" s="19" t="s">
        <v>32</v>
      </c>
      <c r="K8" s="14" t="s">
        <v>33</v>
      </c>
      <c r="L8" s="27" t="s">
        <v>34</v>
      </c>
      <c r="M8" s="27" t="s">
        <v>54</v>
      </c>
      <c r="N8" s="27"/>
      <c r="O8" s="14"/>
      <c r="P8" s="14"/>
      <c r="Q8" s="64">
        <v>44958</v>
      </c>
    </row>
    <row r="9" spans="1:17" s="13" customFormat="1" ht="32.25" customHeight="1">
      <c r="A9" s="15"/>
      <c r="B9" s="14" t="s">
        <v>27</v>
      </c>
      <c r="C9" s="14" t="s">
        <v>55</v>
      </c>
      <c r="D9" s="14" t="s">
        <v>161</v>
      </c>
      <c r="E9" s="14"/>
      <c r="F9" s="14" t="s">
        <v>29</v>
      </c>
      <c r="G9" s="14" t="s">
        <v>30</v>
      </c>
      <c r="H9" s="14" t="s">
        <v>57</v>
      </c>
      <c r="I9" s="14" t="s">
        <v>58</v>
      </c>
      <c r="J9" s="19" t="s">
        <v>32</v>
      </c>
      <c r="K9" s="14" t="s">
        <v>59</v>
      </c>
      <c r="L9" s="27" t="s">
        <v>60</v>
      </c>
      <c r="M9" s="14" t="s">
        <v>61</v>
      </c>
      <c r="N9" s="27"/>
      <c r="O9" s="14"/>
      <c r="P9" s="14"/>
      <c r="Q9" s="64">
        <v>44958</v>
      </c>
    </row>
    <row r="10" spans="1:17" s="2" customFormat="1" ht="45" customHeight="1">
      <c r="B10" s="2" t="s">
        <v>62</v>
      </c>
      <c r="C10" s="3" t="s">
        <v>63</v>
      </c>
      <c r="D10" s="2">
        <v>20.106000000000002</v>
      </c>
      <c r="F10" s="2" t="s">
        <v>29</v>
      </c>
      <c r="G10" s="2" t="s">
        <v>64</v>
      </c>
      <c r="H10" s="4">
        <v>15</v>
      </c>
      <c r="I10" s="2" t="s">
        <v>65</v>
      </c>
      <c r="J10" s="19" t="s">
        <v>32</v>
      </c>
      <c r="K10" s="2" t="s">
        <v>66</v>
      </c>
      <c r="L10" s="26" t="s">
        <v>34</v>
      </c>
      <c r="M10" s="26" t="s">
        <v>67</v>
      </c>
      <c r="N10" s="26" t="s">
        <v>68</v>
      </c>
      <c r="Q10" s="30" t="s">
        <v>69</v>
      </c>
    </row>
    <row r="11" spans="1:17" ht="50.25" customHeight="1">
      <c r="A11" s="18"/>
      <c r="B11" s="2" t="s">
        <v>71</v>
      </c>
      <c r="C11" s="2" t="s">
        <v>72</v>
      </c>
      <c r="D11" s="8">
        <v>20.933</v>
      </c>
      <c r="E11" s="18"/>
      <c r="F11" s="2" t="s">
        <v>29</v>
      </c>
      <c r="G11" s="6" t="s">
        <v>73</v>
      </c>
      <c r="H11" s="4">
        <v>7.5</v>
      </c>
      <c r="I11" s="2" t="s">
        <v>74</v>
      </c>
      <c r="J11" s="9" t="s">
        <v>75</v>
      </c>
      <c r="K11" s="2" t="s">
        <v>76</v>
      </c>
      <c r="L11" s="26" t="s">
        <v>42</v>
      </c>
      <c r="M11" s="26" t="s">
        <v>77</v>
      </c>
      <c r="N11" s="26" t="s">
        <v>78</v>
      </c>
      <c r="O11" s="18"/>
      <c r="P11" s="18"/>
      <c r="Q11" s="30" t="s">
        <v>79</v>
      </c>
    </row>
    <row r="12" spans="1:17" ht="52.5" customHeight="1">
      <c r="A12" s="18"/>
      <c r="B12" s="2" t="s">
        <v>71</v>
      </c>
      <c r="C12" s="2" t="s">
        <v>80</v>
      </c>
      <c r="D12" s="8">
        <v>20.204999999999998</v>
      </c>
      <c r="E12" s="18"/>
      <c r="F12" s="2" t="s">
        <v>29</v>
      </c>
      <c r="G12" s="2" t="s">
        <v>81</v>
      </c>
      <c r="H12" s="4">
        <v>148</v>
      </c>
      <c r="I12" s="2" t="s">
        <v>82</v>
      </c>
      <c r="J12" s="19" t="s">
        <v>83</v>
      </c>
      <c r="K12" s="2" t="s">
        <v>84</v>
      </c>
      <c r="L12" s="26" t="s">
        <v>34</v>
      </c>
      <c r="M12" s="26" t="s">
        <v>85</v>
      </c>
      <c r="N12" s="26" t="s">
        <v>86</v>
      </c>
      <c r="O12" s="18"/>
      <c r="P12" s="18"/>
      <c r="Q12" s="37" t="s">
        <v>87</v>
      </c>
    </row>
    <row r="13" spans="1:17" ht="25.5" customHeight="1">
      <c r="A13" s="18"/>
      <c r="B13" s="2" t="s">
        <v>71</v>
      </c>
      <c r="C13" s="2" t="s">
        <v>88</v>
      </c>
      <c r="D13" s="8">
        <v>20.204999999999998</v>
      </c>
      <c r="E13" s="2" t="s">
        <v>89</v>
      </c>
      <c r="F13" s="2" t="s">
        <v>29</v>
      </c>
      <c r="G13" s="2" t="s">
        <v>81</v>
      </c>
      <c r="H13" s="4">
        <v>72</v>
      </c>
      <c r="I13" s="2" t="s">
        <v>82</v>
      </c>
      <c r="J13" s="19" t="s">
        <v>32</v>
      </c>
      <c r="K13" s="2" t="s">
        <v>84</v>
      </c>
      <c r="L13" s="26" t="s">
        <v>34</v>
      </c>
      <c r="M13" s="26" t="s">
        <v>90</v>
      </c>
      <c r="N13" s="26" t="s">
        <v>91</v>
      </c>
      <c r="O13" s="18"/>
      <c r="P13" s="18"/>
      <c r="Q13" s="37" t="s">
        <v>87</v>
      </c>
    </row>
    <row r="14" spans="1:17" ht="47.25" customHeight="1">
      <c r="A14" s="18"/>
      <c r="B14" s="2" t="s">
        <v>71</v>
      </c>
      <c r="C14" s="2" t="s">
        <v>92</v>
      </c>
      <c r="D14" s="8">
        <v>20.204999999999998</v>
      </c>
      <c r="E14" s="18"/>
      <c r="F14" s="2" t="s">
        <v>29</v>
      </c>
      <c r="G14" s="2" t="s">
        <v>81</v>
      </c>
      <c r="H14" s="4">
        <v>15.56</v>
      </c>
      <c r="I14" s="2"/>
      <c r="J14" s="19" t="s">
        <v>32</v>
      </c>
      <c r="K14" s="2" t="s">
        <v>84</v>
      </c>
      <c r="L14" s="26" t="s">
        <v>34</v>
      </c>
      <c r="M14" s="26" t="s">
        <v>93</v>
      </c>
      <c r="N14" s="26"/>
      <c r="O14" s="18"/>
      <c r="P14" s="18"/>
      <c r="Q14" s="37" t="s">
        <v>87</v>
      </c>
    </row>
    <row r="15" spans="1:17" ht="39.75" customHeight="1">
      <c r="A15" s="18"/>
      <c r="B15" s="2" t="s">
        <v>71</v>
      </c>
      <c r="C15" s="2" t="s">
        <v>94</v>
      </c>
      <c r="D15" s="8">
        <v>20.204999999999998</v>
      </c>
      <c r="E15" s="18"/>
      <c r="F15" s="2" t="s">
        <v>29</v>
      </c>
      <c r="G15" s="2" t="s">
        <v>81</v>
      </c>
      <c r="H15" s="4">
        <v>13.2</v>
      </c>
      <c r="I15" s="2" t="s">
        <v>82</v>
      </c>
      <c r="J15" s="19" t="s">
        <v>32</v>
      </c>
      <c r="K15" s="2" t="s">
        <v>84</v>
      </c>
      <c r="L15" s="26" t="s">
        <v>34</v>
      </c>
      <c r="M15" s="26" t="s">
        <v>95</v>
      </c>
      <c r="N15" s="26"/>
      <c r="O15" s="18"/>
      <c r="P15" s="18"/>
      <c r="Q15" s="37" t="s">
        <v>87</v>
      </c>
    </row>
    <row r="16" spans="1:17" ht="82.5" customHeight="1">
      <c r="A16" s="18"/>
      <c r="B16" s="2" t="s">
        <v>71</v>
      </c>
      <c r="C16" s="26" t="s">
        <v>96</v>
      </c>
      <c r="D16" s="8">
        <v>20.204999999999998</v>
      </c>
      <c r="E16" s="2" t="s">
        <v>97</v>
      </c>
      <c r="F16" s="2" t="s">
        <v>29</v>
      </c>
      <c r="G16" s="2" t="s">
        <v>81</v>
      </c>
      <c r="H16" s="4">
        <v>7.3</v>
      </c>
      <c r="I16" s="2" t="s">
        <v>65</v>
      </c>
      <c r="J16" s="19" t="s">
        <v>32</v>
      </c>
      <c r="K16" s="2" t="s">
        <v>84</v>
      </c>
      <c r="L16" s="26" t="s">
        <v>34</v>
      </c>
      <c r="M16" s="26" t="s">
        <v>98</v>
      </c>
      <c r="N16" s="26"/>
      <c r="O16" s="18"/>
      <c r="P16" s="18"/>
      <c r="Q16" s="37" t="s">
        <v>87</v>
      </c>
    </row>
    <row r="17" spans="1:17" ht="31.5" customHeight="1">
      <c r="A17" s="18"/>
      <c r="B17" s="2" t="s">
        <v>71</v>
      </c>
      <c r="C17" s="2" t="s">
        <v>99</v>
      </c>
      <c r="D17" s="8">
        <v>20.204999999999998</v>
      </c>
      <c r="E17" s="18"/>
      <c r="F17" s="2" t="s">
        <v>29</v>
      </c>
      <c r="G17" s="2" t="s">
        <v>81</v>
      </c>
      <c r="H17" s="4">
        <v>7.15</v>
      </c>
      <c r="I17" s="2" t="s">
        <v>31</v>
      </c>
      <c r="J17" s="19" t="s">
        <v>32</v>
      </c>
      <c r="K17" s="2" t="s">
        <v>84</v>
      </c>
      <c r="L17" s="26" t="s">
        <v>34</v>
      </c>
      <c r="M17" s="26" t="s">
        <v>100</v>
      </c>
      <c r="O17" s="18"/>
      <c r="P17" s="2"/>
      <c r="Q17" s="37" t="s">
        <v>87</v>
      </c>
    </row>
    <row r="18" spans="1:17" ht="25.5" customHeight="1">
      <c r="A18" s="18"/>
      <c r="B18" s="2" t="s">
        <v>71</v>
      </c>
      <c r="C18" s="2" t="s">
        <v>101</v>
      </c>
      <c r="D18" s="8">
        <v>20.204999999999998</v>
      </c>
      <c r="E18" s="18"/>
      <c r="F18" s="2" t="s">
        <v>29</v>
      </c>
      <c r="G18" s="2" t="s">
        <v>81</v>
      </c>
      <c r="H18" s="4">
        <v>6.41</v>
      </c>
      <c r="I18" s="2" t="s">
        <v>31</v>
      </c>
      <c r="J18" s="39" t="s">
        <v>32</v>
      </c>
      <c r="K18" s="2" t="s">
        <v>84</v>
      </c>
      <c r="L18" s="26" t="s">
        <v>34</v>
      </c>
      <c r="M18" s="26" t="s">
        <v>102</v>
      </c>
      <c r="O18" s="18"/>
      <c r="P18" s="2"/>
      <c r="Q18" s="37" t="s">
        <v>87</v>
      </c>
    </row>
    <row r="19" spans="1:17" ht="48" customHeight="1">
      <c r="A19" s="18"/>
      <c r="B19" s="2" t="s">
        <v>71</v>
      </c>
      <c r="C19" s="2" t="s">
        <v>103</v>
      </c>
      <c r="D19" s="8">
        <v>20.204999999999998</v>
      </c>
      <c r="E19" s="18"/>
      <c r="F19" s="2" t="s">
        <v>29</v>
      </c>
      <c r="G19" s="2" t="s">
        <v>81</v>
      </c>
      <c r="H19" s="4">
        <v>2.2799999999999998</v>
      </c>
      <c r="I19" s="2" t="s">
        <v>31</v>
      </c>
      <c r="J19" s="19" t="s">
        <v>32</v>
      </c>
      <c r="K19" s="2" t="s">
        <v>84</v>
      </c>
      <c r="L19" s="26" t="s">
        <v>34</v>
      </c>
      <c r="M19" s="26" t="s">
        <v>104</v>
      </c>
      <c r="O19" s="18"/>
      <c r="P19" s="2"/>
      <c r="Q19" s="37" t="s">
        <v>87</v>
      </c>
    </row>
    <row r="20" spans="1:17" ht="44.25" customHeight="1">
      <c r="A20" s="18"/>
      <c r="B20" s="2" t="s">
        <v>71</v>
      </c>
      <c r="C20" s="2" t="s">
        <v>105</v>
      </c>
      <c r="D20" s="8">
        <v>20.204999999999998</v>
      </c>
      <c r="E20" s="2" t="s">
        <v>106</v>
      </c>
      <c r="F20" s="2" t="s">
        <v>29</v>
      </c>
      <c r="G20" s="2" t="s">
        <v>81</v>
      </c>
      <c r="H20" s="4">
        <v>1.23</v>
      </c>
      <c r="I20" s="2" t="s">
        <v>31</v>
      </c>
      <c r="J20" s="19" t="s">
        <v>32</v>
      </c>
      <c r="K20" s="2" t="s">
        <v>84</v>
      </c>
      <c r="L20" s="26" t="s">
        <v>34</v>
      </c>
      <c r="M20" s="26" t="s">
        <v>107</v>
      </c>
      <c r="O20" s="18"/>
      <c r="P20" s="2"/>
      <c r="Q20" s="37" t="s">
        <v>87</v>
      </c>
    </row>
    <row r="21" spans="1:17" ht="97.5" customHeight="1">
      <c r="A21" s="18"/>
      <c r="B21" s="14" t="s">
        <v>71</v>
      </c>
      <c r="C21" s="2" t="s">
        <v>108</v>
      </c>
      <c r="D21" s="5">
        <v>20.204999999999998</v>
      </c>
      <c r="E21" s="18"/>
      <c r="F21" s="2" t="s">
        <v>29</v>
      </c>
      <c r="G21" s="6" t="s">
        <v>81</v>
      </c>
      <c r="H21" s="4">
        <v>5.5</v>
      </c>
      <c r="I21" s="2" t="s">
        <v>82</v>
      </c>
      <c r="J21" s="19" t="s">
        <v>109</v>
      </c>
      <c r="K21" s="2" t="s">
        <v>84</v>
      </c>
      <c r="L21" s="26" t="s">
        <v>34</v>
      </c>
      <c r="M21" s="26" t="s">
        <v>110</v>
      </c>
      <c r="N21" s="26" t="s">
        <v>111</v>
      </c>
      <c r="O21" s="18"/>
      <c r="P21" s="3" t="s">
        <v>112</v>
      </c>
      <c r="Q21" s="37" t="s">
        <v>87</v>
      </c>
    </row>
    <row r="22" spans="1:17" ht="43.5" customHeight="1">
      <c r="A22" s="18"/>
      <c r="B22" s="2" t="s">
        <v>113</v>
      </c>
      <c r="C22" s="10" t="s">
        <v>114</v>
      </c>
      <c r="D22" s="8">
        <v>20.204999999999998</v>
      </c>
      <c r="E22" s="18"/>
      <c r="F22" s="2" t="s">
        <v>29</v>
      </c>
      <c r="G22" s="2" t="s">
        <v>81</v>
      </c>
      <c r="H22" s="4">
        <v>5</v>
      </c>
      <c r="I22" s="2" t="s">
        <v>58</v>
      </c>
      <c r="J22" s="7" t="s">
        <v>115</v>
      </c>
      <c r="K22" s="2" t="s">
        <v>116</v>
      </c>
      <c r="L22" s="26" t="s">
        <v>34</v>
      </c>
      <c r="M22" s="26" t="s">
        <v>117</v>
      </c>
      <c r="N22" s="26" t="s">
        <v>118</v>
      </c>
      <c r="O22" s="18"/>
      <c r="P22" s="18"/>
      <c r="Q22" s="38">
        <v>44602</v>
      </c>
    </row>
    <row r="23" spans="1:17" ht="51.75" customHeight="1">
      <c r="A23" s="18"/>
      <c r="B23" s="2" t="s">
        <v>113</v>
      </c>
      <c r="C23" s="2" t="s">
        <v>119</v>
      </c>
      <c r="D23" s="8">
        <v>20.526</v>
      </c>
      <c r="E23" s="18"/>
      <c r="F23" s="2" t="s">
        <v>29</v>
      </c>
      <c r="G23" s="2" t="s">
        <v>30</v>
      </c>
      <c r="H23" s="4">
        <v>5.6239999999999997</v>
      </c>
      <c r="I23" s="2" t="s">
        <v>120</v>
      </c>
      <c r="J23" s="7" t="s">
        <v>32</v>
      </c>
      <c r="K23" s="2" t="s">
        <v>121</v>
      </c>
      <c r="L23" s="26" t="s">
        <v>42</v>
      </c>
      <c r="M23" s="26" t="s">
        <v>122</v>
      </c>
      <c r="N23" s="26"/>
      <c r="O23" s="18"/>
      <c r="P23" s="18"/>
      <c r="Q23" s="30" t="s">
        <v>123</v>
      </c>
    </row>
    <row r="24" spans="1:17" ht="32.25" customHeight="1">
      <c r="A24" s="18"/>
      <c r="B24" s="2" t="s">
        <v>113</v>
      </c>
      <c r="C24" s="2" t="s">
        <v>124</v>
      </c>
      <c r="D24" s="18">
        <v>66.045000000000002</v>
      </c>
      <c r="E24" s="18"/>
      <c r="F24" s="2" t="s">
        <v>125</v>
      </c>
      <c r="G24" s="2" t="s">
        <v>126</v>
      </c>
      <c r="H24" s="4">
        <v>5</v>
      </c>
      <c r="I24" s="2" t="s">
        <v>58</v>
      </c>
      <c r="J24" s="7" t="s">
        <v>127</v>
      </c>
      <c r="K24" s="2" t="s">
        <v>128</v>
      </c>
      <c r="L24" s="26" t="s">
        <v>162</v>
      </c>
      <c r="M24" s="26" t="s">
        <v>130</v>
      </c>
      <c r="N24" s="26"/>
      <c r="O24" s="18"/>
      <c r="P24" s="18"/>
      <c r="Q24" s="31">
        <v>44835</v>
      </c>
    </row>
    <row r="25" spans="1:17" ht="52.5" customHeight="1">
      <c r="A25" s="18"/>
      <c r="B25" s="2" t="s">
        <v>131</v>
      </c>
      <c r="C25" s="2" t="s">
        <v>132</v>
      </c>
      <c r="D25" s="8">
        <v>66.457999999999998</v>
      </c>
      <c r="E25" s="18"/>
      <c r="F25" s="2" t="s">
        <v>125</v>
      </c>
      <c r="G25" s="2" t="s">
        <v>126</v>
      </c>
      <c r="H25" s="4">
        <v>11.712999999999999</v>
      </c>
      <c r="I25" s="2" t="s">
        <v>58</v>
      </c>
      <c r="J25" s="2" t="s">
        <v>133</v>
      </c>
      <c r="K25" s="2" t="s">
        <v>134</v>
      </c>
      <c r="L25" s="26" t="s">
        <v>135</v>
      </c>
      <c r="M25" s="26" t="s">
        <v>136</v>
      </c>
      <c r="P25" s="18"/>
    </row>
    <row r="26" spans="1:17" ht="52.5" customHeight="1">
      <c r="A26" s="18"/>
      <c r="B26" s="2" t="s">
        <v>131</v>
      </c>
      <c r="C26" s="2" t="s">
        <v>137</v>
      </c>
      <c r="D26" s="8">
        <v>66.468000000000004</v>
      </c>
      <c r="E26" s="18"/>
      <c r="F26" s="2" t="s">
        <v>125</v>
      </c>
      <c r="G26" s="2" t="s">
        <v>126</v>
      </c>
      <c r="H26" s="4"/>
      <c r="I26" s="2" t="s">
        <v>58</v>
      </c>
      <c r="J26" s="2" t="s">
        <v>133</v>
      </c>
      <c r="K26" s="2" t="s">
        <v>134</v>
      </c>
      <c r="L26" s="26" t="s">
        <v>135</v>
      </c>
      <c r="M26" s="26" t="s">
        <v>138</v>
      </c>
      <c r="P26" s="18"/>
      <c r="Q26" s="28" t="s">
        <v>87</v>
      </c>
    </row>
    <row r="27" spans="1:17" ht="66" customHeight="1">
      <c r="A27" s="18"/>
      <c r="B27" s="33" t="s">
        <v>140</v>
      </c>
      <c r="C27" s="2" t="s">
        <v>141</v>
      </c>
      <c r="D27" s="8">
        <v>20.326000000000001</v>
      </c>
      <c r="E27" s="18" t="s">
        <v>142</v>
      </c>
      <c r="F27" s="2" t="s">
        <v>29</v>
      </c>
      <c r="G27" s="2" t="s">
        <v>143</v>
      </c>
      <c r="H27" s="4">
        <v>36</v>
      </c>
      <c r="I27" s="2" t="s">
        <v>58</v>
      </c>
      <c r="J27" s="3" t="s">
        <v>144</v>
      </c>
      <c r="K27" s="2" t="s">
        <v>145</v>
      </c>
      <c r="L27" s="26" t="s">
        <v>42</v>
      </c>
      <c r="M27" s="26" t="s">
        <v>146</v>
      </c>
      <c r="N27" s="26" t="s">
        <v>147</v>
      </c>
      <c r="O27" s="18"/>
      <c r="P27" s="18"/>
    </row>
    <row r="28" spans="1:17" ht="45" customHeight="1">
      <c r="B28" s="2" t="s">
        <v>148</v>
      </c>
      <c r="C28" s="2" t="s">
        <v>149</v>
      </c>
      <c r="D28" s="8">
        <v>11.035</v>
      </c>
      <c r="F28" s="2" t="s">
        <v>150</v>
      </c>
      <c r="G28" s="2" t="s">
        <v>151</v>
      </c>
      <c r="H28" s="4">
        <v>42.45</v>
      </c>
      <c r="I28" s="2" t="s">
        <v>58</v>
      </c>
      <c r="J28" s="19" t="s">
        <v>32</v>
      </c>
      <c r="K28" s="2" t="s">
        <v>152</v>
      </c>
      <c r="L28" s="26" t="s">
        <v>34</v>
      </c>
      <c r="M28" s="2" t="s">
        <v>153</v>
      </c>
      <c r="N28" s="26" t="s">
        <v>154</v>
      </c>
    </row>
    <row r="29" spans="1:17" ht="32.25" customHeight="1">
      <c r="B29" s="2" t="s">
        <v>155</v>
      </c>
      <c r="C29" s="2" t="s">
        <v>156</v>
      </c>
      <c r="D29" s="8">
        <v>20.939</v>
      </c>
      <c r="F29" s="2" t="s">
        <v>29</v>
      </c>
      <c r="G29" s="2" t="s">
        <v>73</v>
      </c>
      <c r="H29" s="4">
        <v>5</v>
      </c>
      <c r="I29" s="2" t="s">
        <v>58</v>
      </c>
      <c r="J29" s="19" t="s">
        <v>157</v>
      </c>
      <c r="K29" s="2" t="s">
        <v>158</v>
      </c>
      <c r="L29" s="26" t="s">
        <v>42</v>
      </c>
      <c r="M29" s="26" t="s">
        <v>159</v>
      </c>
    </row>
  </sheetData>
  <autoFilter ref="A1:Q1" xr:uid="{54B9E44B-E66A-4E2B-9180-CB8727D5A549}"/>
  <conditionalFormatting sqref="B2:B10 B28:B29">
    <cfRule type="containsText" dxfId="208" priority="67" operator="containsText" text="Safety">
      <formula>NOT(ISERROR(SEARCH("Safety",B2)))</formula>
    </cfRule>
    <cfRule type="containsText" dxfId="207" priority="68" operator="containsText" text="Broadband">
      <formula>NOT(ISERROR(SEARCH("Broadband",B2)))</formula>
    </cfRule>
    <cfRule type="containsText" dxfId="206" priority="69" operator="containsText" text="Environmental Remediation">
      <formula>NOT(ISERROR(SEARCH("Environmental Remediation",B2)))</formula>
    </cfRule>
    <cfRule type="containsText" dxfId="205" priority="70" operator="containsText" text="Resilience">
      <formula>NOT(ISERROR(SEARCH("Resilience",B2)))</formula>
    </cfRule>
    <cfRule type="containsText" dxfId="204" priority="71" operator="containsText" text="Water">
      <formula>NOT(ISERROR(SEARCH("Water",B2)))</formula>
    </cfRule>
    <cfRule type="containsText" dxfId="203" priority="72" operator="containsText" text="Clean Energy">
      <formula>NOT(ISERROR(SEARCH("Clean Energy",B2)))</formula>
    </cfRule>
    <cfRule type="containsText" dxfId="202" priority="73" operator="containsText" text="EVs">
      <formula>NOT(ISERROR(SEARCH("EVs",B2)))</formula>
    </cfRule>
    <cfRule type="containsText" dxfId="201" priority="74" operator="containsText" text="Airports">
      <formula>NOT(ISERROR(SEARCH("Airports",B2)))</formula>
    </cfRule>
    <cfRule type="containsText" dxfId="200" priority="75" operator="containsText" text="Transit">
      <formula>NOT(ISERROR(SEARCH("Transit",B2)))</formula>
    </cfRule>
    <cfRule type="containsText" dxfId="199" priority="76" operator="containsText" text="Rail">
      <formula>NOT(ISERROR(SEARCH("Rail",B2)))</formula>
    </cfRule>
    <cfRule type="containsText" dxfId="198" priority="77" operator="containsText" text="Roads, Bridges, and Major Projects">
      <formula>NOT(ISERROR(SEARCH("Roads, Bridges, and Major Projects",B2)))</formula>
    </cfRule>
  </conditionalFormatting>
  <conditionalFormatting sqref="B17:B21">
    <cfRule type="containsText" dxfId="197" priority="56" operator="containsText" text="Safety">
      <formula>NOT(ISERROR(SEARCH("Safety",B17)))</formula>
    </cfRule>
    <cfRule type="containsText" dxfId="196" priority="57" operator="containsText" text="Broadband">
      <formula>NOT(ISERROR(SEARCH("Broadband",B17)))</formula>
    </cfRule>
    <cfRule type="containsText" dxfId="195" priority="58" operator="containsText" text="Environmental Remediation">
      <formula>NOT(ISERROR(SEARCH("Environmental Remediation",B17)))</formula>
    </cfRule>
    <cfRule type="containsText" dxfId="194" priority="59" operator="containsText" text="Resilience">
      <formula>NOT(ISERROR(SEARCH("Resilience",B17)))</formula>
    </cfRule>
    <cfRule type="containsText" dxfId="193" priority="60" operator="containsText" text="Water">
      <formula>NOT(ISERROR(SEARCH("Water",B17)))</formula>
    </cfRule>
    <cfRule type="containsText" dxfId="192" priority="61" operator="containsText" text="Clean Energy">
      <formula>NOT(ISERROR(SEARCH("Clean Energy",B17)))</formula>
    </cfRule>
    <cfRule type="containsText" dxfId="191" priority="62" operator="containsText" text="EVs">
      <formula>NOT(ISERROR(SEARCH("EVs",B17)))</formula>
    </cfRule>
    <cfRule type="containsText" dxfId="190" priority="63" operator="containsText" text="Airports">
      <formula>NOT(ISERROR(SEARCH("Airports",B17)))</formula>
    </cfRule>
    <cfRule type="containsText" dxfId="189" priority="64" operator="containsText" text="Transit">
      <formula>NOT(ISERROR(SEARCH("Transit",B17)))</formula>
    </cfRule>
    <cfRule type="containsText" dxfId="188" priority="65" operator="containsText" text="Rail">
      <formula>NOT(ISERROR(SEARCH("Rail",B17)))</formula>
    </cfRule>
    <cfRule type="containsText" dxfId="187" priority="66" operator="containsText" text="Roads, Bridges, and Major Projects">
      <formula>NOT(ISERROR(SEARCH("Roads, Bridges, and Major Projects",B17)))</formula>
    </cfRule>
  </conditionalFormatting>
  <conditionalFormatting sqref="B11">
    <cfRule type="containsText" dxfId="186" priority="45" operator="containsText" text="Safety">
      <formula>NOT(ISERROR(SEARCH("Safety",B11)))</formula>
    </cfRule>
    <cfRule type="containsText" dxfId="185" priority="46" operator="containsText" text="Broadband">
      <formula>NOT(ISERROR(SEARCH("Broadband",B11)))</formula>
    </cfRule>
    <cfRule type="containsText" dxfId="184" priority="47" operator="containsText" text="Environmental Remediation">
      <formula>NOT(ISERROR(SEARCH("Environmental Remediation",B11)))</formula>
    </cfRule>
    <cfRule type="containsText" dxfId="183" priority="48" operator="containsText" text="Resilience">
      <formula>NOT(ISERROR(SEARCH("Resilience",B11)))</formula>
    </cfRule>
    <cfRule type="containsText" dxfId="182" priority="49" operator="containsText" text="Water">
      <formula>NOT(ISERROR(SEARCH("Water",B11)))</formula>
    </cfRule>
    <cfRule type="containsText" dxfId="181" priority="50" operator="containsText" text="Clean Energy">
      <formula>NOT(ISERROR(SEARCH("Clean Energy",B11)))</formula>
    </cfRule>
    <cfRule type="containsText" dxfId="180" priority="51" operator="containsText" text="EVs">
      <formula>NOT(ISERROR(SEARCH("EVs",B11)))</formula>
    </cfRule>
    <cfRule type="containsText" dxfId="179" priority="52" operator="containsText" text="Airports">
      <formula>NOT(ISERROR(SEARCH("Airports",B11)))</formula>
    </cfRule>
    <cfRule type="containsText" dxfId="178" priority="53" operator="containsText" text="Transit">
      <formula>NOT(ISERROR(SEARCH("Transit",B11)))</formula>
    </cfRule>
    <cfRule type="containsText" dxfId="177" priority="54" operator="containsText" text="Rail">
      <formula>NOT(ISERROR(SEARCH("Rail",B11)))</formula>
    </cfRule>
    <cfRule type="containsText" dxfId="176" priority="55" operator="containsText" text="Roads, Bridges, and Major Projects">
      <formula>NOT(ISERROR(SEARCH("Roads, Bridges, and Major Projects",B11)))</formula>
    </cfRule>
  </conditionalFormatting>
  <conditionalFormatting sqref="B22:B24">
    <cfRule type="containsText" dxfId="175" priority="34" operator="containsText" text="Safety">
      <formula>NOT(ISERROR(SEARCH("Safety",B22)))</formula>
    </cfRule>
    <cfRule type="containsText" dxfId="174" priority="35" operator="containsText" text="Broadband">
      <formula>NOT(ISERROR(SEARCH("Broadband",B22)))</formula>
    </cfRule>
    <cfRule type="containsText" dxfId="173" priority="36" operator="containsText" text="Environmental Remediation">
      <formula>NOT(ISERROR(SEARCH("Environmental Remediation",B22)))</formula>
    </cfRule>
    <cfRule type="containsText" dxfId="172" priority="37" operator="containsText" text="Resilience">
      <formula>NOT(ISERROR(SEARCH("Resilience",B22)))</formula>
    </cfRule>
    <cfRule type="containsText" dxfId="171" priority="38" operator="containsText" text="Water">
      <formula>NOT(ISERROR(SEARCH("Water",B22)))</formula>
    </cfRule>
    <cfRule type="containsText" dxfId="170" priority="39" operator="containsText" text="Clean Energy">
      <formula>NOT(ISERROR(SEARCH("Clean Energy",B22)))</formula>
    </cfRule>
    <cfRule type="containsText" dxfId="169" priority="40" operator="containsText" text="EVs">
      <formula>NOT(ISERROR(SEARCH("EVs",B22)))</formula>
    </cfRule>
    <cfRule type="containsText" dxfId="168" priority="41" operator="containsText" text="Airports">
      <formula>NOT(ISERROR(SEARCH("Airports",B22)))</formula>
    </cfRule>
    <cfRule type="containsText" dxfId="167" priority="42" operator="containsText" text="Transit">
      <formula>NOT(ISERROR(SEARCH("Transit",B22)))</formula>
    </cfRule>
    <cfRule type="containsText" dxfId="166" priority="43" operator="containsText" text="Rail">
      <formula>NOT(ISERROR(SEARCH("Rail",B22)))</formula>
    </cfRule>
    <cfRule type="containsText" dxfId="165" priority="44" operator="containsText" text="Roads, Bridges, and Major Projects">
      <formula>NOT(ISERROR(SEARCH("Roads, Bridges, and Major Projects",B22)))</formula>
    </cfRule>
  </conditionalFormatting>
  <conditionalFormatting sqref="B25">
    <cfRule type="containsText" dxfId="164" priority="23" operator="containsText" text="Safety">
      <formula>NOT(ISERROR(SEARCH("Safety",B25)))</formula>
    </cfRule>
    <cfRule type="containsText" dxfId="163" priority="24" operator="containsText" text="Broadband">
      <formula>NOT(ISERROR(SEARCH("Broadband",B25)))</formula>
    </cfRule>
    <cfRule type="containsText" dxfId="162" priority="25" operator="containsText" text="Environmental Remediation">
      <formula>NOT(ISERROR(SEARCH("Environmental Remediation",B25)))</formula>
    </cfRule>
    <cfRule type="containsText" dxfId="161" priority="26" operator="containsText" text="Resilience">
      <formula>NOT(ISERROR(SEARCH("Resilience",B25)))</formula>
    </cfRule>
    <cfRule type="containsText" dxfId="160" priority="27" operator="containsText" text="Water">
      <formula>NOT(ISERROR(SEARCH("Water",B25)))</formula>
    </cfRule>
    <cfRule type="containsText" dxfId="159" priority="28" operator="containsText" text="Clean Energy">
      <formula>NOT(ISERROR(SEARCH("Clean Energy",B25)))</formula>
    </cfRule>
    <cfRule type="containsText" dxfId="158" priority="29" operator="containsText" text="EVs">
      <formula>NOT(ISERROR(SEARCH("EVs",B25)))</formula>
    </cfRule>
    <cfRule type="containsText" dxfId="157" priority="30" operator="containsText" text="Airports">
      <formula>NOT(ISERROR(SEARCH("Airports",B25)))</formula>
    </cfRule>
    <cfRule type="containsText" dxfId="156" priority="31" operator="containsText" text="Transit">
      <formula>NOT(ISERROR(SEARCH("Transit",B25)))</formula>
    </cfRule>
    <cfRule type="containsText" dxfId="155" priority="32" operator="containsText" text="Rail">
      <formula>NOT(ISERROR(SEARCH("Rail",B25)))</formula>
    </cfRule>
    <cfRule type="containsText" dxfId="154" priority="33" operator="containsText" text="Roads, Bridges, and Major Projects">
      <formula>NOT(ISERROR(SEARCH("Roads, Bridges, and Major Projects",B25)))</formula>
    </cfRule>
  </conditionalFormatting>
  <conditionalFormatting sqref="B12:B16">
    <cfRule type="containsText" dxfId="153" priority="12" operator="containsText" text="Safety">
      <formula>NOT(ISERROR(SEARCH("Safety",B12)))</formula>
    </cfRule>
    <cfRule type="containsText" dxfId="152" priority="13" operator="containsText" text="Broadband">
      <formula>NOT(ISERROR(SEARCH("Broadband",B12)))</formula>
    </cfRule>
    <cfRule type="containsText" dxfId="151" priority="14" operator="containsText" text="Environmental Remediation">
      <formula>NOT(ISERROR(SEARCH("Environmental Remediation",B12)))</formula>
    </cfRule>
    <cfRule type="containsText" dxfId="150" priority="15" operator="containsText" text="Resilience">
      <formula>NOT(ISERROR(SEARCH("Resilience",B12)))</formula>
    </cfRule>
    <cfRule type="containsText" dxfId="149" priority="16" operator="containsText" text="Water">
      <formula>NOT(ISERROR(SEARCH("Water",B12)))</formula>
    </cfRule>
    <cfRule type="containsText" dxfId="148" priority="17" operator="containsText" text="Clean Energy">
      <formula>NOT(ISERROR(SEARCH("Clean Energy",B12)))</formula>
    </cfRule>
    <cfRule type="containsText" dxfId="147" priority="18" operator="containsText" text="EVs">
      <formula>NOT(ISERROR(SEARCH("EVs",B12)))</formula>
    </cfRule>
    <cfRule type="containsText" dxfId="146" priority="19" operator="containsText" text="Airports">
      <formula>NOT(ISERROR(SEARCH("Airports",B12)))</formula>
    </cfRule>
    <cfRule type="containsText" dxfId="145" priority="20" operator="containsText" text="Transit">
      <formula>NOT(ISERROR(SEARCH("Transit",B12)))</formula>
    </cfRule>
    <cfRule type="containsText" dxfId="144" priority="21" operator="containsText" text="Rail">
      <formula>NOT(ISERROR(SEARCH("Rail",B12)))</formula>
    </cfRule>
    <cfRule type="containsText" dxfId="143" priority="22" operator="containsText" text="Roads, Bridges, and Major Projects">
      <formula>NOT(ISERROR(SEARCH("Roads, Bridges, and Major Projects",B12)))</formula>
    </cfRule>
  </conditionalFormatting>
  <conditionalFormatting sqref="B26">
    <cfRule type="containsText" dxfId="142" priority="1" operator="containsText" text="Safety">
      <formula>NOT(ISERROR(SEARCH("Safety",B26)))</formula>
    </cfRule>
    <cfRule type="containsText" dxfId="141" priority="2" operator="containsText" text="Broadband">
      <formula>NOT(ISERROR(SEARCH("Broadband",B26)))</formula>
    </cfRule>
    <cfRule type="containsText" dxfId="140" priority="3" operator="containsText" text="Environmental Remediation">
      <formula>NOT(ISERROR(SEARCH("Environmental Remediation",B26)))</formula>
    </cfRule>
    <cfRule type="containsText" dxfId="139" priority="4" operator="containsText" text="Resilience">
      <formula>NOT(ISERROR(SEARCH("Resilience",B26)))</formula>
    </cfRule>
    <cfRule type="containsText" dxfId="138" priority="5" operator="containsText" text="Water">
      <formula>NOT(ISERROR(SEARCH("Water",B26)))</formula>
    </cfRule>
    <cfRule type="containsText" dxfId="137" priority="6" operator="containsText" text="Clean Energy">
      <formula>NOT(ISERROR(SEARCH("Clean Energy",B26)))</formula>
    </cfRule>
    <cfRule type="containsText" dxfId="136" priority="7" operator="containsText" text="EVs">
      <formula>NOT(ISERROR(SEARCH("EVs",B26)))</formula>
    </cfRule>
    <cfRule type="containsText" dxfId="135" priority="8" operator="containsText" text="Airports">
      <formula>NOT(ISERROR(SEARCH("Airports",B26)))</formula>
    </cfRule>
    <cfRule type="containsText" dxfId="134" priority="9" operator="containsText" text="Transit">
      <formula>NOT(ISERROR(SEARCH("Transit",B26)))</formula>
    </cfRule>
    <cfRule type="containsText" dxfId="133" priority="10" operator="containsText" text="Rail">
      <formula>NOT(ISERROR(SEARCH("Rail",B26)))</formula>
    </cfRule>
    <cfRule type="containsText" dxfId="132" priority="11" operator="containsText" text="Roads, Bridges, and Major Projects">
      <formula>NOT(ISERROR(SEARCH("Roads, Bridges, and Major Projects",B26)))</formula>
    </cfRule>
  </conditionalFormatting>
  <hyperlinks>
    <hyperlink ref="C10" r:id="rId1" location="page=98" display="Airport improvement grants" xr:uid="{1ACFB5ED-C4D2-46DC-ABEC-F8BB166F4159}"/>
    <hyperlink ref="C10" r:id="rId2" location="page=98" display="Airport improvement grants" xr:uid="{D34D58EA-2B67-4F5F-98E7-7C9A6A9CC568}"/>
    <hyperlink ref="J11" r:id="rId3" display="https://www.transportation.gov/sites/dot.gov/files/2022-02/FINAL-2022-RAISE-NOFO.pdf" xr:uid="{F530AF24-38EC-469A-A296-8B1E5BA12B1A}"/>
    <hyperlink ref="P21" r:id="rId4" xr:uid="{5D48AE4D-C2F7-48E3-B43C-305FC4AB5A77}"/>
    <hyperlink ref="J22" r:id="rId5" xr:uid="{C28790FD-2CC8-4C02-987E-C89AF8E4F0EC}"/>
    <hyperlink ref="C5" r:id="rId6" xr:uid="{44509C24-82DD-4B07-A2C3-F962B34372EF}"/>
    <hyperlink ref="C6" r:id="rId7" display="5337 SOGR: High Intensity Fixed Guideway Tier" xr:uid="{48A0A154-D7F9-4354-B709-BD5EFA7E78AD}"/>
    <hyperlink ref="C7" r:id="rId8" xr:uid="{F35E698D-5031-4EA4-8B2F-998937A130B9}"/>
    <hyperlink ref="C8" r:id="rId9" display="5329 Safety" xr:uid="{0302F390-9A79-43BF-8204-A57339AC54C1}"/>
    <hyperlink ref="J27" r:id="rId10" xr:uid="{92B895A8-1B26-4C87-A4F4-7634F0FA0B45}"/>
    <hyperlink ref="J2" r:id="rId11" display="https://www.transit.dot.gov/BIL" xr:uid="{9B32ADB0-F703-4B29-845A-7DC2C00797E2}"/>
    <hyperlink ref="J10" r:id="rId12" display="https://www.faa.gov/bil/airport-infrastructure" xr:uid="{240B59B2-6CC3-4375-8AF8-5285EC965CEA}"/>
    <hyperlink ref="Q23" r:id="rId13" display="https://www.transit.dot.gov/funding/grants/fy22-fta-bus-and-low-and-no-emission-grant-awards " xr:uid="{516616AC-5B7C-4E36-8537-78E1C8AFAF0F}"/>
    <hyperlink ref="Q24" r:id="rId14" display="https://www.epa.gov/cleanschoolbus/awarded-clean-school-bus-program-rebates" xr:uid="{76D75DE0-B687-4739-94C3-2D98C277525D}"/>
    <hyperlink ref="J29" r:id="rId15" display="https://www.transportation.gov/node/216771" xr:uid="{15ED2C4C-494B-4302-BCE7-A48B5940982E}"/>
    <hyperlink ref="J12" r:id="rId16" display="New imlementation guidance" xr:uid="{16C936A6-E0F2-455F-984B-80EAA28AB10B}"/>
    <hyperlink ref="J3:J9" r:id="rId17" display="https://www.transit.dot.gov/BIL" xr:uid="{7D1F03B3-F6C5-4A2F-9889-4BA037C59432}"/>
    <hyperlink ref="J13" r:id="rId18" xr:uid="{6A957332-55F8-4B33-B443-8DC0D3B9CDBA}"/>
    <hyperlink ref="J24" r:id="rId19" xr:uid="{B1013ECD-A9A1-42DD-AC9B-A20857411121}"/>
    <hyperlink ref="J23" r:id="rId20" xr:uid="{92A600AA-5311-4BEE-AD0B-1A5B2BFF7695}"/>
    <hyperlink ref="J14" r:id="rId21" xr:uid="{8BE0EA13-3E57-4693-B5EF-10BC8F39388A}"/>
    <hyperlink ref="J15" r:id="rId22" xr:uid="{F987D72B-ECC4-4DC8-898D-580F66778C34}"/>
    <hyperlink ref="Q10" r:id="rId23" xr:uid="{625FDFBE-22FB-476E-AB52-017C80B5967A}"/>
    <hyperlink ref="Q11" r:id="rId24" xr:uid="{BB12F7DF-5A6C-49BD-8758-84B93B9AF932}"/>
    <hyperlink ref="J16" r:id="rId25" xr:uid="{F920323A-93E6-47B4-A616-1F929C3180F1}"/>
    <hyperlink ref="Q22" r:id="rId26" display="https://www.fhwa.dot.gov/legsregs/directives/notices/n4510863.cfm" xr:uid="{E6E37D30-CE21-44E2-B26F-7A1CFC5D2588}"/>
    <hyperlink ref="J17" r:id="rId27" xr:uid="{8E222501-FEF0-4C61-946C-68E83CDC4CDE}"/>
    <hyperlink ref="J18" r:id="rId28" xr:uid="{93D91DF1-CA2B-46FA-82DE-1CD4F4D6CB80}"/>
    <hyperlink ref="J19" r:id="rId29" xr:uid="{E49BEE8E-0175-49C0-8140-F52764B6AC43}"/>
    <hyperlink ref="J20" r:id="rId30" xr:uid="{6B12B460-D704-4333-853E-0E38B82FA954}"/>
    <hyperlink ref="J21" r:id="rId31" xr:uid="{BA03345D-273E-4852-B8CD-A93FEA27C0F8}"/>
    <hyperlink ref="J28" r:id="rId32" xr:uid="{50E5B0D3-F163-4820-A691-5ED889C86D3E}"/>
    <hyperlink ref="Q2" r:id="rId33" display="https://www.transit.dot.gov/funding/apportionments/current-apportionments" xr:uid="{7219E9FE-2D08-423C-9DA2-2065837A6F91}"/>
  </hyperlinks>
  <pageMargins left="0.7" right="0.7" top="0.75" bottom="0.75" header="0.3" footer="0.3"/>
  <pageSetup orientation="portrait"/>
  <legacyDrawing r:id="rId3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98F1-0B68-4480-AA71-A05EBA5244D6}">
  <dimension ref="A1:H41"/>
  <sheetViews>
    <sheetView topLeftCell="A27" workbookViewId="0">
      <selection activeCell="D16" sqref="D16"/>
    </sheetView>
  </sheetViews>
  <sheetFormatPr defaultRowHeight="15"/>
  <cols>
    <col min="1" max="1" width="19.28515625" customWidth="1"/>
    <col min="2" max="2" width="31.85546875" customWidth="1"/>
    <col min="4" max="4" width="25.5703125" customWidth="1"/>
    <col min="5" max="5" width="15.85546875" customWidth="1"/>
    <col min="6" max="6" width="12.42578125" style="69" customWidth="1"/>
  </cols>
  <sheetData>
    <row r="1" spans="1:8" s="28" customFormat="1" ht="30">
      <c r="A1" s="1" t="s">
        <v>1</v>
      </c>
      <c r="B1" t="s">
        <v>2</v>
      </c>
      <c r="C1" s="1" t="s">
        <v>3</v>
      </c>
      <c r="D1" s="1" t="s">
        <v>10</v>
      </c>
      <c r="E1" s="1" t="s">
        <v>163</v>
      </c>
      <c r="F1" s="69" t="s">
        <v>164</v>
      </c>
      <c r="G1" s="1" t="s">
        <v>165</v>
      </c>
      <c r="H1" s="1" t="s">
        <v>26</v>
      </c>
    </row>
    <row r="2" spans="1:8" s="28" customFormat="1">
      <c r="A2" s="2" t="s">
        <v>27</v>
      </c>
      <c r="B2" t="s">
        <v>41</v>
      </c>
      <c r="C2" s="68">
        <v>20.5</v>
      </c>
      <c r="D2" s="16" t="s">
        <v>166</v>
      </c>
      <c r="E2" s="13">
        <v>2022</v>
      </c>
      <c r="F2" s="69">
        <v>265476132</v>
      </c>
      <c r="G2" t="s">
        <v>167</v>
      </c>
      <c r="H2" s="1"/>
    </row>
    <row r="3" spans="1:8" s="28" customFormat="1">
      <c r="A3" s="2" t="s">
        <v>27</v>
      </c>
      <c r="B3" t="s">
        <v>48</v>
      </c>
      <c r="C3" s="2">
        <v>20.524999999999999</v>
      </c>
      <c r="D3" s="16" t="s">
        <v>166</v>
      </c>
      <c r="E3" s="13">
        <v>2022</v>
      </c>
      <c r="F3" s="69">
        <v>400095098</v>
      </c>
      <c r="G3" t="s">
        <v>167</v>
      </c>
      <c r="H3" s="1"/>
    </row>
    <row r="4" spans="1:8" s="28" customFormat="1">
      <c r="A4" s="2" t="s">
        <v>27</v>
      </c>
      <c r="B4" t="s">
        <v>50</v>
      </c>
      <c r="C4" s="2">
        <v>20.526</v>
      </c>
      <c r="D4" s="16" t="s">
        <v>166</v>
      </c>
      <c r="E4" s="13">
        <v>2022</v>
      </c>
      <c r="F4" s="69">
        <v>12661857</v>
      </c>
      <c r="G4" t="s">
        <v>167</v>
      </c>
      <c r="H4" s="1"/>
    </row>
    <row r="5" spans="1:8" s="28" customFormat="1">
      <c r="A5" s="2" t="s">
        <v>27</v>
      </c>
      <c r="B5" t="s">
        <v>55</v>
      </c>
      <c r="C5" s="2" t="s">
        <v>56</v>
      </c>
      <c r="D5" s="16" t="s">
        <v>166</v>
      </c>
      <c r="E5" s="13">
        <v>2022</v>
      </c>
      <c r="F5" s="69">
        <v>4100000</v>
      </c>
      <c r="G5" t="s">
        <v>167</v>
      </c>
      <c r="H5" s="1"/>
    </row>
    <row r="6" spans="1:8">
      <c r="A6" s="14" t="s">
        <v>27</v>
      </c>
      <c r="B6" t="s">
        <v>28</v>
      </c>
      <c r="C6" s="14">
        <v>20.507000000000001</v>
      </c>
      <c r="D6" s="16" t="s">
        <v>166</v>
      </c>
      <c r="E6">
        <v>2023</v>
      </c>
      <c r="F6" s="69">
        <v>315230739</v>
      </c>
      <c r="G6" t="s">
        <v>167</v>
      </c>
    </row>
    <row r="7" spans="1:8">
      <c r="A7" s="2" t="s">
        <v>27</v>
      </c>
      <c r="B7" t="s">
        <v>38</v>
      </c>
      <c r="C7" s="2">
        <v>20.504999999999999</v>
      </c>
      <c r="D7" s="16" t="s">
        <v>168</v>
      </c>
      <c r="E7">
        <v>2022</v>
      </c>
      <c r="F7" s="69">
        <v>8660684</v>
      </c>
      <c r="G7" t="s">
        <v>167</v>
      </c>
    </row>
    <row r="8" spans="1:8">
      <c r="A8" s="2" t="s">
        <v>27</v>
      </c>
      <c r="B8" t="s">
        <v>45</v>
      </c>
      <c r="C8" s="2">
        <v>20.513000000000002</v>
      </c>
      <c r="D8" s="16" t="s">
        <v>168</v>
      </c>
      <c r="E8">
        <v>2022</v>
      </c>
      <c r="F8" s="69">
        <v>9991503</v>
      </c>
      <c r="G8" t="s">
        <v>167</v>
      </c>
    </row>
    <row r="9" spans="1:8">
      <c r="A9" s="2" t="s">
        <v>27</v>
      </c>
      <c r="B9" t="s">
        <v>53</v>
      </c>
      <c r="C9" s="2">
        <v>20.527999999999999</v>
      </c>
      <c r="D9" s="16" t="s">
        <v>168</v>
      </c>
      <c r="E9">
        <v>2022</v>
      </c>
      <c r="F9" s="69">
        <v>3609952</v>
      </c>
      <c r="G9" t="s">
        <v>167</v>
      </c>
    </row>
    <row r="10" spans="1:8">
      <c r="A10" s="2" t="s">
        <v>27</v>
      </c>
      <c r="B10" t="s">
        <v>55</v>
      </c>
      <c r="C10" s="2" t="s">
        <v>56</v>
      </c>
      <c r="D10" s="16" t="s">
        <v>168</v>
      </c>
      <c r="E10">
        <v>2022</v>
      </c>
      <c r="F10" s="69">
        <v>8250000</v>
      </c>
      <c r="G10" t="s">
        <v>167</v>
      </c>
    </row>
    <row r="11" spans="1:8">
      <c r="A11" s="2" t="s">
        <v>71</v>
      </c>
      <c r="B11" t="s">
        <v>80</v>
      </c>
      <c r="C11" s="8">
        <v>20.204999999999998</v>
      </c>
      <c r="D11" s="16" t="s">
        <v>168</v>
      </c>
      <c r="E11">
        <v>2022</v>
      </c>
      <c r="F11" s="69">
        <v>999514444</v>
      </c>
      <c r="G11" t="s">
        <v>167</v>
      </c>
    </row>
    <row r="12" spans="1:8">
      <c r="A12" s="2" t="s">
        <v>71</v>
      </c>
      <c r="B12" t="s">
        <v>88</v>
      </c>
      <c r="C12" s="8">
        <v>20.204999999999998</v>
      </c>
      <c r="D12" s="16" t="s">
        <v>168</v>
      </c>
      <c r="E12">
        <v>2022</v>
      </c>
      <c r="F12" s="69">
        <v>486250270</v>
      </c>
      <c r="G12" t="s">
        <v>167</v>
      </c>
    </row>
    <row r="13" spans="1:8">
      <c r="A13" s="2" t="s">
        <v>71</v>
      </c>
      <c r="B13" t="s">
        <v>92</v>
      </c>
      <c r="C13" s="8">
        <v>20.204999999999998</v>
      </c>
      <c r="D13" s="16" t="s">
        <v>168</v>
      </c>
      <c r="E13">
        <v>2022</v>
      </c>
      <c r="F13" s="69">
        <v>102028534</v>
      </c>
      <c r="G13" t="s">
        <v>167</v>
      </c>
    </row>
    <row r="14" spans="1:8">
      <c r="A14" s="2" t="s">
        <v>71</v>
      </c>
      <c r="B14" t="s">
        <v>94</v>
      </c>
      <c r="C14" s="8">
        <v>20.204999999999998</v>
      </c>
      <c r="D14" s="16" t="s">
        <v>168</v>
      </c>
      <c r="E14">
        <v>2022</v>
      </c>
      <c r="F14" s="69">
        <v>119957587</v>
      </c>
      <c r="G14" t="s">
        <v>167</v>
      </c>
    </row>
    <row r="15" spans="1:8">
      <c r="A15" s="2" t="s">
        <v>71</v>
      </c>
      <c r="B15" t="s">
        <v>96</v>
      </c>
      <c r="C15" s="8">
        <v>20.204999999999998</v>
      </c>
      <c r="D15" s="16" t="s">
        <v>168</v>
      </c>
      <c r="E15">
        <v>2022</v>
      </c>
      <c r="F15" s="69">
        <v>49300375</v>
      </c>
      <c r="G15" t="s">
        <v>167</v>
      </c>
    </row>
    <row r="16" spans="1:8">
      <c r="A16" s="2" t="s">
        <v>71</v>
      </c>
      <c r="B16" t="s">
        <v>99</v>
      </c>
      <c r="C16" s="8">
        <v>20.204999999999998</v>
      </c>
      <c r="D16" s="16" t="s">
        <v>168</v>
      </c>
      <c r="E16">
        <v>2022</v>
      </c>
      <c r="F16" s="69">
        <v>49306725</v>
      </c>
      <c r="G16" t="s">
        <v>167</v>
      </c>
    </row>
    <row r="17" spans="1:7">
      <c r="A17" s="2" t="s">
        <v>71</v>
      </c>
      <c r="B17" t="s">
        <v>101</v>
      </c>
      <c r="C17" s="8">
        <v>20.204999999999998</v>
      </c>
      <c r="D17" s="16" t="s">
        <v>168</v>
      </c>
      <c r="E17">
        <v>2022</v>
      </c>
      <c r="F17" s="69">
        <v>43357316</v>
      </c>
      <c r="G17" t="s">
        <v>167</v>
      </c>
    </row>
    <row r="18" spans="1:7">
      <c r="A18" s="2" t="s">
        <v>71</v>
      </c>
      <c r="B18" t="s">
        <v>103</v>
      </c>
      <c r="C18" s="8">
        <v>20.204999999999998</v>
      </c>
      <c r="D18" s="16" t="s">
        <v>168</v>
      </c>
      <c r="E18">
        <v>2022</v>
      </c>
      <c r="F18" s="69">
        <v>22509719</v>
      </c>
      <c r="G18" t="s">
        <v>167</v>
      </c>
    </row>
    <row r="19" spans="1:7">
      <c r="A19" s="2" t="s">
        <v>71</v>
      </c>
      <c r="B19" t="s">
        <v>105</v>
      </c>
      <c r="C19" s="8">
        <v>20.204999999999998</v>
      </c>
      <c r="D19" s="16" t="s">
        <v>168</v>
      </c>
      <c r="E19">
        <v>2022</v>
      </c>
      <c r="F19" s="69">
        <v>11306853</v>
      </c>
      <c r="G19" t="s">
        <v>167</v>
      </c>
    </row>
    <row r="20" spans="1:7">
      <c r="A20" s="2" t="s">
        <v>71</v>
      </c>
      <c r="B20" t="s">
        <v>108</v>
      </c>
      <c r="C20" s="5">
        <v>20.204999999999998</v>
      </c>
      <c r="D20" s="16" t="s">
        <v>168</v>
      </c>
      <c r="E20">
        <v>2022</v>
      </c>
      <c r="F20" s="69">
        <v>297268565</v>
      </c>
      <c r="G20" t="s">
        <v>167</v>
      </c>
    </row>
    <row r="21" spans="1:7">
      <c r="A21" s="2" t="s">
        <v>71</v>
      </c>
      <c r="B21" t="s">
        <v>80</v>
      </c>
      <c r="C21" s="8">
        <v>20.204999999999998</v>
      </c>
      <c r="D21" s="16" t="s">
        <v>168</v>
      </c>
      <c r="E21">
        <v>2023</v>
      </c>
      <c r="F21" s="69">
        <v>1019504733</v>
      </c>
      <c r="G21" t="s">
        <v>167</v>
      </c>
    </row>
    <row r="22" spans="1:7">
      <c r="A22" s="2" t="s">
        <v>71</v>
      </c>
      <c r="B22" t="s">
        <v>88</v>
      </c>
      <c r="C22" s="8">
        <v>20.204999999999998</v>
      </c>
      <c r="D22" s="16" t="s">
        <v>168</v>
      </c>
      <c r="E22">
        <v>2023</v>
      </c>
      <c r="F22" s="69">
        <v>495975275</v>
      </c>
      <c r="G22" t="s">
        <v>167</v>
      </c>
    </row>
    <row r="23" spans="1:7">
      <c r="A23" s="2" t="s">
        <v>71</v>
      </c>
      <c r="B23" t="s">
        <v>92</v>
      </c>
      <c r="C23" s="8">
        <v>20.204999999999998</v>
      </c>
      <c r="D23" s="16" t="s">
        <v>168</v>
      </c>
      <c r="E23">
        <v>2023</v>
      </c>
      <c r="F23" s="69">
        <v>104245906</v>
      </c>
      <c r="G23" t="s">
        <v>167</v>
      </c>
    </row>
    <row r="24" spans="1:7">
      <c r="A24" s="2" t="s">
        <v>71</v>
      </c>
      <c r="B24" t="s">
        <v>94</v>
      </c>
      <c r="C24" s="8">
        <v>20.204999999999998</v>
      </c>
      <c r="D24" s="16" t="s">
        <v>168</v>
      </c>
      <c r="E24">
        <v>2023</v>
      </c>
      <c r="F24" s="69">
        <v>122356739</v>
      </c>
      <c r="G24" t="s">
        <v>167</v>
      </c>
    </row>
    <row r="25" spans="1:7">
      <c r="A25" s="2" t="s">
        <v>71</v>
      </c>
      <c r="B25" t="s">
        <v>96</v>
      </c>
      <c r="C25" s="8">
        <v>20.204999999999998</v>
      </c>
      <c r="D25" s="16" t="s">
        <v>168</v>
      </c>
      <c r="E25">
        <v>2023</v>
      </c>
      <c r="F25" s="69">
        <v>50286382</v>
      </c>
      <c r="G25" t="s">
        <v>167</v>
      </c>
    </row>
    <row r="26" spans="1:7">
      <c r="A26" s="2" t="s">
        <v>71</v>
      </c>
      <c r="B26" t="s">
        <v>99</v>
      </c>
      <c r="C26" s="8">
        <v>20.204999999999998</v>
      </c>
      <c r="D26" s="16" t="s">
        <v>168</v>
      </c>
      <c r="E26">
        <v>2023</v>
      </c>
      <c r="F26" s="69">
        <v>50292860</v>
      </c>
      <c r="G26" t="s">
        <v>167</v>
      </c>
    </row>
    <row r="27" spans="1:7">
      <c r="A27" s="2" t="s">
        <v>71</v>
      </c>
      <c r="B27" t="s">
        <v>101</v>
      </c>
      <c r="C27" s="8">
        <v>20.204999999999998</v>
      </c>
      <c r="D27" s="16" t="s">
        <v>168</v>
      </c>
      <c r="E27">
        <v>2023</v>
      </c>
      <c r="F27" s="69">
        <v>44224462</v>
      </c>
      <c r="G27" t="s">
        <v>167</v>
      </c>
    </row>
    <row r="28" spans="1:7">
      <c r="A28" s="2" t="s">
        <v>71</v>
      </c>
      <c r="B28" t="s">
        <v>103</v>
      </c>
      <c r="C28" s="8">
        <v>20.204999999999998</v>
      </c>
      <c r="D28" s="16" t="s">
        <v>168</v>
      </c>
      <c r="E28">
        <v>2023</v>
      </c>
      <c r="F28" s="69">
        <v>22959914</v>
      </c>
      <c r="G28" t="s">
        <v>167</v>
      </c>
    </row>
    <row r="29" spans="1:7">
      <c r="A29" s="2" t="s">
        <v>71</v>
      </c>
      <c r="B29" t="s">
        <v>105</v>
      </c>
      <c r="C29" s="8">
        <v>20.204999999999998</v>
      </c>
      <c r="D29" s="16" t="s">
        <v>168</v>
      </c>
      <c r="E29">
        <v>2023</v>
      </c>
      <c r="F29" s="69">
        <v>11358649</v>
      </c>
      <c r="G29" t="s">
        <v>167</v>
      </c>
    </row>
    <row r="30" spans="1:7">
      <c r="A30" s="2" t="s">
        <v>71</v>
      </c>
      <c r="B30" t="s">
        <v>108</v>
      </c>
      <c r="C30" s="5">
        <v>20.204999999999998</v>
      </c>
      <c r="D30" s="16" t="s">
        <v>168</v>
      </c>
      <c r="E30">
        <v>2023</v>
      </c>
      <c r="F30" s="69">
        <v>297268565</v>
      </c>
      <c r="G30" t="s">
        <v>167</v>
      </c>
    </row>
    <row r="31" spans="1:7">
      <c r="A31" s="2" t="s">
        <v>113</v>
      </c>
      <c r="B31" t="s">
        <v>114</v>
      </c>
      <c r="C31" s="8">
        <v>20.204999999999998</v>
      </c>
      <c r="D31" s="16" t="s">
        <v>168</v>
      </c>
      <c r="E31">
        <v>2022</v>
      </c>
      <c r="F31" s="69">
        <v>21998178</v>
      </c>
      <c r="G31" t="s">
        <v>167</v>
      </c>
    </row>
    <row r="32" spans="1:7">
      <c r="A32" s="2" t="s">
        <v>113</v>
      </c>
      <c r="B32" t="s">
        <v>114</v>
      </c>
      <c r="C32" s="8">
        <v>20.204999999999998</v>
      </c>
      <c r="D32" s="16" t="s">
        <v>168</v>
      </c>
      <c r="E32">
        <v>2023</v>
      </c>
      <c r="F32" s="69">
        <v>31655626</v>
      </c>
      <c r="G32" t="s">
        <v>167</v>
      </c>
    </row>
    <row r="33" spans="1:7">
      <c r="A33" s="2" t="s">
        <v>113</v>
      </c>
      <c r="B33" t="s">
        <v>119</v>
      </c>
      <c r="C33" s="8">
        <v>20.526</v>
      </c>
      <c r="D33" s="16" t="s">
        <v>36</v>
      </c>
      <c r="E33">
        <v>2022</v>
      </c>
      <c r="F33" s="69">
        <v>28836080</v>
      </c>
      <c r="G33" t="s">
        <v>167</v>
      </c>
    </row>
    <row r="34" spans="1:7">
      <c r="A34" t="s">
        <v>113</v>
      </c>
      <c r="B34" t="s">
        <v>124</v>
      </c>
      <c r="C34" t="s">
        <v>56</v>
      </c>
      <c r="D34" s="16" t="s">
        <v>169</v>
      </c>
      <c r="E34">
        <v>2022</v>
      </c>
      <c r="F34" s="69">
        <v>0</v>
      </c>
      <c r="G34" t="s">
        <v>167</v>
      </c>
    </row>
    <row r="35" spans="1:7">
      <c r="A35" s="2" t="s">
        <v>131</v>
      </c>
      <c r="B35" t="s">
        <v>132</v>
      </c>
      <c r="C35" s="8">
        <v>66.457999999999998</v>
      </c>
      <c r="D35" s="16" t="s">
        <v>168</v>
      </c>
      <c r="E35">
        <v>2022</v>
      </c>
      <c r="F35" s="69">
        <v>119957587</v>
      </c>
      <c r="G35" t="s">
        <v>167</v>
      </c>
    </row>
    <row r="36" spans="1:7">
      <c r="A36" s="2" t="s">
        <v>62</v>
      </c>
      <c r="B36" t="s">
        <v>63</v>
      </c>
      <c r="C36">
        <v>20.106000000000002</v>
      </c>
      <c r="D36" s="16" t="s">
        <v>170</v>
      </c>
      <c r="E36">
        <v>2022</v>
      </c>
      <c r="F36" s="69">
        <v>73672455</v>
      </c>
      <c r="G36" t="s">
        <v>167</v>
      </c>
    </row>
    <row r="37" spans="1:7">
      <c r="A37" s="2" t="s">
        <v>62</v>
      </c>
      <c r="B37" t="s">
        <v>63</v>
      </c>
      <c r="C37">
        <v>20.106000000000002</v>
      </c>
      <c r="D37" t="s">
        <v>171</v>
      </c>
      <c r="E37">
        <v>2022</v>
      </c>
      <c r="F37" s="69">
        <v>20245396</v>
      </c>
      <c r="G37" t="s">
        <v>167</v>
      </c>
    </row>
    <row r="38" spans="1:7">
      <c r="A38" s="2" t="s">
        <v>62</v>
      </c>
      <c r="B38" t="s">
        <v>63</v>
      </c>
      <c r="C38">
        <v>20.106000000000002</v>
      </c>
      <c r="D38" t="s">
        <v>172</v>
      </c>
      <c r="E38">
        <v>2022</v>
      </c>
      <c r="F38" s="69">
        <v>159000</v>
      </c>
      <c r="G38" t="s">
        <v>167</v>
      </c>
    </row>
    <row r="39" spans="1:7">
      <c r="A39" s="2" t="s">
        <v>62</v>
      </c>
      <c r="B39" t="s">
        <v>63</v>
      </c>
      <c r="C39">
        <v>20.106000000000002</v>
      </c>
      <c r="D39" s="16" t="s">
        <v>170</v>
      </c>
      <c r="E39">
        <v>2023</v>
      </c>
      <c r="F39" s="69">
        <v>73376190</v>
      </c>
      <c r="G39" t="s">
        <v>167</v>
      </c>
    </row>
    <row r="40" spans="1:7">
      <c r="A40" s="2" t="s">
        <v>62</v>
      </c>
      <c r="B40" t="s">
        <v>63</v>
      </c>
      <c r="C40">
        <v>20.106000000000002</v>
      </c>
      <c r="D40" t="s">
        <v>171</v>
      </c>
      <c r="E40">
        <v>2023</v>
      </c>
      <c r="F40" s="69">
        <v>20167165</v>
      </c>
      <c r="G40" t="s">
        <v>167</v>
      </c>
    </row>
    <row r="41" spans="1:7">
      <c r="A41" s="2" t="s">
        <v>62</v>
      </c>
      <c r="B41" t="s">
        <v>63</v>
      </c>
      <c r="C41">
        <v>20.106000000000002</v>
      </c>
      <c r="D41" t="s">
        <v>172</v>
      </c>
      <c r="E41">
        <v>2023</v>
      </c>
      <c r="F41" s="69">
        <v>145000</v>
      </c>
      <c r="G41" t="s">
        <v>167</v>
      </c>
    </row>
  </sheetData>
  <autoFilter ref="A1:H41" xr:uid="{B21498F1-0B68-4480-AA71-A05EBA5244D6}"/>
  <conditionalFormatting sqref="A4:A6 A2">
    <cfRule type="containsText" dxfId="131" priority="133" operator="containsText" text="Safety">
      <formula>NOT(ISERROR(SEARCH("Safety",A2)))</formula>
    </cfRule>
    <cfRule type="containsText" dxfId="130" priority="134" operator="containsText" text="Broadband">
      <formula>NOT(ISERROR(SEARCH("Broadband",A2)))</formula>
    </cfRule>
    <cfRule type="containsText" dxfId="129" priority="135" operator="containsText" text="Environmental Remediation">
      <formula>NOT(ISERROR(SEARCH("Environmental Remediation",A2)))</formula>
    </cfRule>
    <cfRule type="containsText" dxfId="128" priority="136" operator="containsText" text="Resilience">
      <formula>NOT(ISERROR(SEARCH("Resilience",A2)))</formula>
    </cfRule>
    <cfRule type="containsText" dxfId="127" priority="137" operator="containsText" text="Water">
      <formula>NOT(ISERROR(SEARCH("Water",A2)))</formula>
    </cfRule>
    <cfRule type="containsText" dxfId="126" priority="138" operator="containsText" text="Clean Energy">
      <formula>NOT(ISERROR(SEARCH("Clean Energy",A2)))</formula>
    </cfRule>
    <cfRule type="containsText" dxfId="125" priority="139" operator="containsText" text="EVs">
      <formula>NOT(ISERROR(SEARCH("EVs",A2)))</formula>
    </cfRule>
    <cfRule type="containsText" dxfId="124" priority="140" operator="containsText" text="Airports">
      <formula>NOT(ISERROR(SEARCH("Airports",A2)))</formula>
    </cfRule>
    <cfRule type="containsText" dxfId="123" priority="141" operator="containsText" text="Transit">
      <formula>NOT(ISERROR(SEARCH("Transit",A2)))</formula>
    </cfRule>
    <cfRule type="containsText" dxfId="122" priority="142" operator="containsText" text="Rail">
      <formula>NOT(ISERROR(SEARCH("Rail",A2)))</formula>
    </cfRule>
    <cfRule type="containsText" dxfId="121" priority="143" operator="containsText" text="Roads, Bridges, and Major Projects">
      <formula>NOT(ISERROR(SEARCH("Roads, Bridges, and Major Projects",A2)))</formula>
    </cfRule>
  </conditionalFormatting>
  <conditionalFormatting sqref="A7:A8">
    <cfRule type="containsText" dxfId="120" priority="122" operator="containsText" text="Safety">
      <formula>NOT(ISERROR(SEARCH("Safety",A7)))</formula>
    </cfRule>
    <cfRule type="containsText" dxfId="119" priority="123" operator="containsText" text="Broadband">
      <formula>NOT(ISERROR(SEARCH("Broadband",A7)))</formula>
    </cfRule>
    <cfRule type="containsText" dxfId="118" priority="124" operator="containsText" text="Environmental Remediation">
      <formula>NOT(ISERROR(SEARCH("Environmental Remediation",A7)))</formula>
    </cfRule>
    <cfRule type="containsText" dxfId="117" priority="125" operator="containsText" text="Resilience">
      <formula>NOT(ISERROR(SEARCH("Resilience",A7)))</formula>
    </cfRule>
    <cfRule type="containsText" dxfId="116" priority="126" operator="containsText" text="Water">
      <formula>NOT(ISERROR(SEARCH("Water",A7)))</formula>
    </cfRule>
    <cfRule type="containsText" dxfId="115" priority="127" operator="containsText" text="Clean Energy">
      <formula>NOT(ISERROR(SEARCH("Clean Energy",A7)))</formula>
    </cfRule>
    <cfRule type="containsText" dxfId="114" priority="128" operator="containsText" text="EVs">
      <formula>NOT(ISERROR(SEARCH("EVs",A7)))</formula>
    </cfRule>
    <cfRule type="containsText" dxfId="113" priority="129" operator="containsText" text="Airports">
      <formula>NOT(ISERROR(SEARCH("Airports",A7)))</formula>
    </cfRule>
    <cfRule type="containsText" dxfId="112" priority="130" operator="containsText" text="Transit">
      <formula>NOT(ISERROR(SEARCH("Transit",A7)))</formula>
    </cfRule>
    <cfRule type="containsText" dxfId="111" priority="131" operator="containsText" text="Rail">
      <formula>NOT(ISERROR(SEARCH("Rail",A7)))</formula>
    </cfRule>
    <cfRule type="containsText" dxfId="110" priority="132" operator="containsText" text="Roads, Bridges, and Major Projects">
      <formula>NOT(ISERROR(SEARCH("Roads, Bridges, and Major Projects",A7)))</formula>
    </cfRule>
  </conditionalFormatting>
  <conditionalFormatting sqref="A9:A10">
    <cfRule type="containsText" dxfId="109" priority="111" operator="containsText" text="Safety">
      <formula>NOT(ISERROR(SEARCH("Safety",A9)))</formula>
    </cfRule>
    <cfRule type="containsText" dxfId="108" priority="112" operator="containsText" text="Broadband">
      <formula>NOT(ISERROR(SEARCH("Broadband",A9)))</formula>
    </cfRule>
    <cfRule type="containsText" dxfId="107" priority="113" operator="containsText" text="Environmental Remediation">
      <formula>NOT(ISERROR(SEARCH("Environmental Remediation",A9)))</formula>
    </cfRule>
    <cfRule type="containsText" dxfId="106" priority="114" operator="containsText" text="Resilience">
      <formula>NOT(ISERROR(SEARCH("Resilience",A9)))</formula>
    </cfRule>
    <cfRule type="containsText" dxfId="105" priority="115" operator="containsText" text="Water">
      <formula>NOT(ISERROR(SEARCH("Water",A9)))</formula>
    </cfRule>
    <cfRule type="containsText" dxfId="104" priority="116" operator="containsText" text="Clean Energy">
      <formula>NOT(ISERROR(SEARCH("Clean Energy",A9)))</formula>
    </cfRule>
    <cfRule type="containsText" dxfId="103" priority="117" operator="containsText" text="EVs">
      <formula>NOT(ISERROR(SEARCH("EVs",A9)))</formula>
    </cfRule>
    <cfRule type="containsText" dxfId="102" priority="118" operator="containsText" text="Airports">
      <formula>NOT(ISERROR(SEARCH("Airports",A9)))</formula>
    </cfRule>
    <cfRule type="containsText" dxfId="101" priority="119" operator="containsText" text="Transit">
      <formula>NOT(ISERROR(SEARCH("Transit",A9)))</formula>
    </cfRule>
    <cfRule type="containsText" dxfId="100" priority="120" operator="containsText" text="Rail">
      <formula>NOT(ISERROR(SEARCH("Rail",A9)))</formula>
    </cfRule>
    <cfRule type="containsText" dxfId="99" priority="121" operator="containsText" text="Roads, Bridges, and Major Projects">
      <formula>NOT(ISERROR(SEARCH("Roads, Bridges, and Major Projects",A9)))</formula>
    </cfRule>
  </conditionalFormatting>
  <conditionalFormatting sqref="A16:A20">
    <cfRule type="containsText" dxfId="98" priority="100" operator="containsText" text="Safety">
      <formula>NOT(ISERROR(SEARCH("Safety",A16)))</formula>
    </cfRule>
    <cfRule type="containsText" dxfId="97" priority="101" operator="containsText" text="Broadband">
      <formula>NOT(ISERROR(SEARCH("Broadband",A16)))</formula>
    </cfRule>
    <cfRule type="containsText" dxfId="96" priority="102" operator="containsText" text="Environmental Remediation">
      <formula>NOT(ISERROR(SEARCH("Environmental Remediation",A16)))</formula>
    </cfRule>
    <cfRule type="containsText" dxfId="95" priority="103" operator="containsText" text="Resilience">
      <formula>NOT(ISERROR(SEARCH("Resilience",A16)))</formula>
    </cfRule>
    <cfRule type="containsText" dxfId="94" priority="104" operator="containsText" text="Water">
      <formula>NOT(ISERROR(SEARCH("Water",A16)))</formula>
    </cfRule>
    <cfRule type="containsText" dxfId="93" priority="105" operator="containsText" text="Clean Energy">
      <formula>NOT(ISERROR(SEARCH("Clean Energy",A16)))</formula>
    </cfRule>
    <cfRule type="containsText" dxfId="92" priority="106" operator="containsText" text="EVs">
      <formula>NOT(ISERROR(SEARCH("EVs",A16)))</formula>
    </cfRule>
    <cfRule type="containsText" dxfId="91" priority="107" operator="containsText" text="Airports">
      <formula>NOT(ISERROR(SEARCH("Airports",A16)))</formula>
    </cfRule>
    <cfRule type="containsText" dxfId="90" priority="108" operator="containsText" text="Transit">
      <formula>NOT(ISERROR(SEARCH("Transit",A16)))</formula>
    </cfRule>
    <cfRule type="containsText" dxfId="89" priority="109" operator="containsText" text="Rail">
      <formula>NOT(ISERROR(SEARCH("Rail",A16)))</formula>
    </cfRule>
    <cfRule type="containsText" dxfId="88" priority="110" operator="containsText" text="Roads, Bridges, and Major Projects">
      <formula>NOT(ISERROR(SEARCH("Roads, Bridges, and Major Projects",A16)))</formula>
    </cfRule>
  </conditionalFormatting>
  <conditionalFormatting sqref="A11:A15">
    <cfRule type="containsText" dxfId="87" priority="89" operator="containsText" text="Safety">
      <formula>NOT(ISERROR(SEARCH("Safety",A11)))</formula>
    </cfRule>
    <cfRule type="containsText" dxfId="86" priority="90" operator="containsText" text="Broadband">
      <formula>NOT(ISERROR(SEARCH("Broadband",A11)))</formula>
    </cfRule>
    <cfRule type="containsText" dxfId="85" priority="91" operator="containsText" text="Environmental Remediation">
      <formula>NOT(ISERROR(SEARCH("Environmental Remediation",A11)))</formula>
    </cfRule>
    <cfRule type="containsText" dxfId="84" priority="92" operator="containsText" text="Resilience">
      <formula>NOT(ISERROR(SEARCH("Resilience",A11)))</formula>
    </cfRule>
    <cfRule type="containsText" dxfId="83" priority="93" operator="containsText" text="Water">
      <formula>NOT(ISERROR(SEARCH("Water",A11)))</formula>
    </cfRule>
    <cfRule type="containsText" dxfId="82" priority="94" operator="containsText" text="Clean Energy">
      <formula>NOT(ISERROR(SEARCH("Clean Energy",A11)))</formula>
    </cfRule>
    <cfRule type="containsText" dxfId="81" priority="95" operator="containsText" text="EVs">
      <formula>NOT(ISERROR(SEARCH("EVs",A11)))</formula>
    </cfRule>
    <cfRule type="containsText" dxfId="80" priority="96" operator="containsText" text="Airports">
      <formula>NOT(ISERROR(SEARCH("Airports",A11)))</formula>
    </cfRule>
    <cfRule type="containsText" dxfId="79" priority="97" operator="containsText" text="Transit">
      <formula>NOT(ISERROR(SEARCH("Transit",A11)))</formula>
    </cfRule>
    <cfRule type="containsText" dxfId="78" priority="98" operator="containsText" text="Rail">
      <formula>NOT(ISERROR(SEARCH("Rail",A11)))</formula>
    </cfRule>
    <cfRule type="containsText" dxfId="77" priority="99" operator="containsText" text="Roads, Bridges, and Major Projects">
      <formula>NOT(ISERROR(SEARCH("Roads, Bridges, and Major Projects",A11)))</formula>
    </cfRule>
  </conditionalFormatting>
  <conditionalFormatting sqref="A26:A30">
    <cfRule type="containsText" dxfId="76" priority="78" operator="containsText" text="Safety">
      <formula>NOT(ISERROR(SEARCH("Safety",A26)))</formula>
    </cfRule>
    <cfRule type="containsText" dxfId="75" priority="79" operator="containsText" text="Broadband">
      <formula>NOT(ISERROR(SEARCH("Broadband",A26)))</formula>
    </cfRule>
    <cfRule type="containsText" dxfId="74" priority="80" operator="containsText" text="Environmental Remediation">
      <formula>NOT(ISERROR(SEARCH("Environmental Remediation",A26)))</formula>
    </cfRule>
    <cfRule type="containsText" dxfId="73" priority="81" operator="containsText" text="Resilience">
      <formula>NOT(ISERROR(SEARCH("Resilience",A26)))</formula>
    </cfRule>
    <cfRule type="containsText" dxfId="72" priority="82" operator="containsText" text="Water">
      <formula>NOT(ISERROR(SEARCH("Water",A26)))</formula>
    </cfRule>
    <cfRule type="containsText" dxfId="71" priority="83" operator="containsText" text="Clean Energy">
      <formula>NOT(ISERROR(SEARCH("Clean Energy",A26)))</formula>
    </cfRule>
    <cfRule type="containsText" dxfId="70" priority="84" operator="containsText" text="EVs">
      <formula>NOT(ISERROR(SEARCH("EVs",A26)))</formula>
    </cfRule>
    <cfRule type="containsText" dxfId="69" priority="85" operator="containsText" text="Airports">
      <formula>NOT(ISERROR(SEARCH("Airports",A26)))</formula>
    </cfRule>
    <cfRule type="containsText" dxfId="68" priority="86" operator="containsText" text="Transit">
      <formula>NOT(ISERROR(SEARCH("Transit",A26)))</formula>
    </cfRule>
    <cfRule type="containsText" dxfId="67" priority="87" operator="containsText" text="Rail">
      <formula>NOT(ISERROR(SEARCH("Rail",A26)))</formula>
    </cfRule>
    <cfRule type="containsText" dxfId="66" priority="88" operator="containsText" text="Roads, Bridges, and Major Projects">
      <formula>NOT(ISERROR(SEARCH("Roads, Bridges, and Major Projects",A26)))</formula>
    </cfRule>
  </conditionalFormatting>
  <conditionalFormatting sqref="A21:A25">
    <cfRule type="containsText" dxfId="65" priority="67" operator="containsText" text="Safety">
      <formula>NOT(ISERROR(SEARCH("Safety",A21)))</formula>
    </cfRule>
    <cfRule type="containsText" dxfId="64" priority="68" operator="containsText" text="Broadband">
      <formula>NOT(ISERROR(SEARCH("Broadband",A21)))</formula>
    </cfRule>
    <cfRule type="containsText" dxfId="63" priority="69" operator="containsText" text="Environmental Remediation">
      <formula>NOT(ISERROR(SEARCH("Environmental Remediation",A21)))</formula>
    </cfRule>
    <cfRule type="containsText" dxfId="62" priority="70" operator="containsText" text="Resilience">
      <formula>NOT(ISERROR(SEARCH("Resilience",A21)))</formula>
    </cfRule>
    <cfRule type="containsText" dxfId="61" priority="71" operator="containsText" text="Water">
      <formula>NOT(ISERROR(SEARCH("Water",A21)))</formula>
    </cfRule>
    <cfRule type="containsText" dxfId="60" priority="72" operator="containsText" text="Clean Energy">
      <formula>NOT(ISERROR(SEARCH("Clean Energy",A21)))</formula>
    </cfRule>
    <cfRule type="containsText" dxfId="59" priority="73" operator="containsText" text="EVs">
      <formula>NOT(ISERROR(SEARCH("EVs",A21)))</formula>
    </cfRule>
    <cfRule type="containsText" dxfId="58" priority="74" operator="containsText" text="Airports">
      <formula>NOT(ISERROR(SEARCH("Airports",A21)))</formula>
    </cfRule>
    <cfRule type="containsText" dxfId="57" priority="75" operator="containsText" text="Transit">
      <formula>NOT(ISERROR(SEARCH("Transit",A21)))</formula>
    </cfRule>
    <cfRule type="containsText" dxfId="56" priority="76" operator="containsText" text="Rail">
      <formula>NOT(ISERROR(SEARCH("Rail",A21)))</formula>
    </cfRule>
    <cfRule type="containsText" dxfId="55" priority="77" operator="containsText" text="Roads, Bridges, and Major Projects">
      <formula>NOT(ISERROR(SEARCH("Roads, Bridges, and Major Projects",A21)))</formula>
    </cfRule>
  </conditionalFormatting>
  <conditionalFormatting sqref="A31:A34">
    <cfRule type="containsText" dxfId="54" priority="56" operator="containsText" text="Safety">
      <formula>NOT(ISERROR(SEARCH("Safety",A31)))</formula>
    </cfRule>
    <cfRule type="containsText" dxfId="53" priority="57" operator="containsText" text="Broadband">
      <formula>NOT(ISERROR(SEARCH("Broadband",A31)))</formula>
    </cfRule>
    <cfRule type="containsText" dxfId="52" priority="58" operator="containsText" text="Environmental Remediation">
      <formula>NOT(ISERROR(SEARCH("Environmental Remediation",A31)))</formula>
    </cfRule>
    <cfRule type="containsText" dxfId="51" priority="59" operator="containsText" text="Resilience">
      <formula>NOT(ISERROR(SEARCH("Resilience",A31)))</formula>
    </cfRule>
    <cfRule type="containsText" dxfId="50" priority="60" operator="containsText" text="Water">
      <formula>NOT(ISERROR(SEARCH("Water",A31)))</formula>
    </cfRule>
    <cfRule type="containsText" dxfId="49" priority="61" operator="containsText" text="Clean Energy">
      <formula>NOT(ISERROR(SEARCH("Clean Energy",A31)))</formula>
    </cfRule>
    <cfRule type="containsText" dxfId="48" priority="62" operator="containsText" text="EVs">
      <formula>NOT(ISERROR(SEARCH("EVs",A31)))</formula>
    </cfRule>
    <cfRule type="containsText" dxfId="47" priority="63" operator="containsText" text="Airports">
      <formula>NOT(ISERROR(SEARCH("Airports",A31)))</formula>
    </cfRule>
    <cfRule type="containsText" dxfId="46" priority="64" operator="containsText" text="Transit">
      <formula>NOT(ISERROR(SEARCH("Transit",A31)))</formula>
    </cfRule>
    <cfRule type="containsText" dxfId="45" priority="65" operator="containsText" text="Rail">
      <formula>NOT(ISERROR(SEARCH("Rail",A31)))</formula>
    </cfRule>
    <cfRule type="containsText" dxfId="44" priority="66" operator="containsText" text="Roads, Bridges, and Major Projects">
      <formula>NOT(ISERROR(SEARCH("Roads, Bridges, and Major Projects",A31)))</formula>
    </cfRule>
  </conditionalFormatting>
  <conditionalFormatting sqref="A33">
    <cfRule type="containsText" dxfId="43" priority="45" operator="containsText" text="Safety">
      <formula>NOT(ISERROR(SEARCH("Safety",A33)))</formula>
    </cfRule>
    <cfRule type="containsText" dxfId="42" priority="46" operator="containsText" text="Broadband">
      <formula>NOT(ISERROR(SEARCH("Broadband",A33)))</formula>
    </cfRule>
    <cfRule type="containsText" dxfId="41" priority="47" operator="containsText" text="Environmental Remediation">
      <formula>NOT(ISERROR(SEARCH("Environmental Remediation",A33)))</formula>
    </cfRule>
    <cfRule type="containsText" dxfId="40" priority="48" operator="containsText" text="Resilience">
      <formula>NOT(ISERROR(SEARCH("Resilience",A33)))</formula>
    </cfRule>
    <cfRule type="containsText" dxfId="39" priority="49" operator="containsText" text="Water">
      <formula>NOT(ISERROR(SEARCH("Water",A33)))</formula>
    </cfRule>
    <cfRule type="containsText" dxfId="38" priority="50" operator="containsText" text="Clean Energy">
      <formula>NOT(ISERROR(SEARCH("Clean Energy",A33)))</formula>
    </cfRule>
    <cfRule type="containsText" dxfId="37" priority="51" operator="containsText" text="EVs">
      <formula>NOT(ISERROR(SEARCH("EVs",A33)))</formula>
    </cfRule>
    <cfRule type="containsText" dxfId="36" priority="52" operator="containsText" text="Airports">
      <formula>NOT(ISERROR(SEARCH("Airports",A33)))</formula>
    </cfRule>
    <cfRule type="containsText" dxfId="35" priority="53" operator="containsText" text="Transit">
      <formula>NOT(ISERROR(SEARCH("Transit",A33)))</formula>
    </cfRule>
    <cfRule type="containsText" dxfId="34" priority="54" operator="containsText" text="Rail">
      <formula>NOT(ISERROR(SEARCH("Rail",A33)))</formula>
    </cfRule>
    <cfRule type="containsText" dxfId="33" priority="55" operator="containsText" text="Roads, Bridges, and Major Projects">
      <formula>NOT(ISERROR(SEARCH("Roads, Bridges, and Major Projects",A33)))</formula>
    </cfRule>
  </conditionalFormatting>
  <conditionalFormatting sqref="A3">
    <cfRule type="containsText" dxfId="32" priority="23" operator="containsText" text="Safety">
      <formula>NOT(ISERROR(SEARCH("Safety",A3)))</formula>
    </cfRule>
    <cfRule type="containsText" dxfId="31" priority="24" operator="containsText" text="Broadband">
      <formula>NOT(ISERROR(SEARCH("Broadband",A3)))</formula>
    </cfRule>
    <cfRule type="containsText" dxfId="30" priority="25" operator="containsText" text="Environmental Remediation">
      <formula>NOT(ISERROR(SEARCH("Environmental Remediation",A3)))</formula>
    </cfRule>
    <cfRule type="containsText" dxfId="29" priority="26" operator="containsText" text="Resilience">
      <formula>NOT(ISERROR(SEARCH("Resilience",A3)))</formula>
    </cfRule>
    <cfRule type="containsText" dxfId="28" priority="27" operator="containsText" text="Water">
      <formula>NOT(ISERROR(SEARCH("Water",A3)))</formula>
    </cfRule>
    <cfRule type="containsText" dxfId="27" priority="28" operator="containsText" text="Clean Energy">
      <formula>NOT(ISERROR(SEARCH("Clean Energy",A3)))</formula>
    </cfRule>
    <cfRule type="containsText" dxfId="26" priority="29" operator="containsText" text="EVs">
      <formula>NOT(ISERROR(SEARCH("EVs",A3)))</formula>
    </cfRule>
    <cfRule type="containsText" dxfId="25" priority="30" operator="containsText" text="Airports">
      <formula>NOT(ISERROR(SEARCH("Airports",A3)))</formula>
    </cfRule>
    <cfRule type="containsText" dxfId="24" priority="31" operator="containsText" text="Transit">
      <formula>NOT(ISERROR(SEARCH("Transit",A3)))</formula>
    </cfRule>
    <cfRule type="containsText" dxfId="23" priority="32" operator="containsText" text="Rail">
      <formula>NOT(ISERROR(SEARCH("Rail",A3)))</formula>
    </cfRule>
    <cfRule type="containsText" dxfId="22" priority="33" operator="containsText" text="Roads, Bridges, and Major Projects">
      <formula>NOT(ISERROR(SEARCH("Roads, Bridges, and Major Projects",A3)))</formula>
    </cfRule>
  </conditionalFormatting>
  <conditionalFormatting sqref="A36:A41">
    <cfRule type="containsText" dxfId="21" priority="12" operator="containsText" text="Safety">
      <formula>NOT(ISERROR(SEARCH("Safety",A36)))</formula>
    </cfRule>
    <cfRule type="containsText" dxfId="20" priority="13" operator="containsText" text="Broadband">
      <formula>NOT(ISERROR(SEARCH("Broadband",A36)))</formula>
    </cfRule>
    <cfRule type="containsText" dxfId="19" priority="14" operator="containsText" text="Environmental Remediation">
      <formula>NOT(ISERROR(SEARCH("Environmental Remediation",A36)))</formula>
    </cfRule>
    <cfRule type="containsText" dxfId="18" priority="15" operator="containsText" text="Resilience">
      <formula>NOT(ISERROR(SEARCH("Resilience",A36)))</formula>
    </cfRule>
    <cfRule type="containsText" dxfId="17" priority="16" operator="containsText" text="Water">
      <formula>NOT(ISERROR(SEARCH("Water",A36)))</formula>
    </cfRule>
    <cfRule type="containsText" dxfId="16" priority="17" operator="containsText" text="Clean Energy">
      <formula>NOT(ISERROR(SEARCH("Clean Energy",A36)))</formula>
    </cfRule>
    <cfRule type="containsText" dxfId="15" priority="18" operator="containsText" text="EVs">
      <formula>NOT(ISERROR(SEARCH("EVs",A36)))</formula>
    </cfRule>
    <cfRule type="containsText" dxfId="14" priority="19" operator="containsText" text="Airports">
      <formula>NOT(ISERROR(SEARCH("Airports",A36)))</formula>
    </cfRule>
    <cfRule type="containsText" dxfId="13" priority="20" operator="containsText" text="Transit">
      <formula>NOT(ISERROR(SEARCH("Transit",A36)))</formula>
    </cfRule>
    <cfRule type="containsText" dxfId="12" priority="21" operator="containsText" text="Rail">
      <formula>NOT(ISERROR(SEARCH("Rail",A36)))</formula>
    </cfRule>
    <cfRule type="containsText" dxfId="11" priority="22" operator="containsText" text="Roads, Bridges, and Major Projects">
      <formula>NOT(ISERROR(SEARCH("Roads, Bridges, and Major Projects",A36)))</formula>
    </cfRule>
  </conditionalFormatting>
  <conditionalFormatting sqref="A35">
    <cfRule type="containsText" dxfId="10" priority="1" operator="containsText" text="Safety">
      <formula>NOT(ISERROR(SEARCH("Safety",A35)))</formula>
    </cfRule>
    <cfRule type="containsText" dxfId="9" priority="2" operator="containsText" text="Broadband">
      <formula>NOT(ISERROR(SEARCH("Broadband",A35)))</formula>
    </cfRule>
    <cfRule type="containsText" dxfId="8" priority="3" operator="containsText" text="Environmental Remediation">
      <formula>NOT(ISERROR(SEARCH("Environmental Remediation",A35)))</formula>
    </cfRule>
    <cfRule type="containsText" dxfId="7" priority="4" operator="containsText" text="Resilience">
      <formula>NOT(ISERROR(SEARCH("Resilience",A35)))</formula>
    </cfRule>
    <cfRule type="containsText" dxfId="6" priority="5" operator="containsText" text="Water">
      <formula>NOT(ISERROR(SEARCH("Water",A35)))</formula>
    </cfRule>
    <cfRule type="containsText" dxfId="5" priority="6" operator="containsText" text="Clean Energy">
      <formula>NOT(ISERROR(SEARCH("Clean Energy",A35)))</formula>
    </cfRule>
    <cfRule type="containsText" dxfId="4" priority="7" operator="containsText" text="EVs">
      <formula>NOT(ISERROR(SEARCH("EVs",A35)))</formula>
    </cfRule>
    <cfRule type="containsText" dxfId="3" priority="8" operator="containsText" text="Airports">
      <formula>NOT(ISERROR(SEARCH("Airports",A35)))</formula>
    </cfRule>
    <cfRule type="containsText" dxfId="2" priority="9" operator="containsText" text="Transit">
      <formula>NOT(ISERROR(SEARCH("Transit",A35)))</formula>
    </cfRule>
    <cfRule type="containsText" dxfId="1" priority="10" operator="containsText" text="Rail">
      <formula>NOT(ISERROR(SEARCH("Rail",A35)))</formula>
    </cfRule>
    <cfRule type="containsText" dxfId="0" priority="11" operator="containsText" text="Roads, Bridges, and Major Projects">
      <formula>NOT(ISERROR(SEARCH("Roads, Bridges, and Major Projects",A35)))</formula>
    </cfRule>
  </conditionalFormatting>
  <dataValidations count="1">
    <dataValidation allowBlank="1" showInputMessage="1" showErrorMessage="1" sqref="B1:B5 B403:B1048576" xr:uid="{BDCFC836-1863-4C36-AA0A-6EF08299A159}"/>
  </dataValidations>
  <hyperlinks>
    <hyperlink ref="B8" r:id="rId1" xr:uid="{980D3378-35ED-44AF-8B6C-E83CDAEA4B13}"/>
    <hyperlink ref="B9" r:id="rId2" display="5329 Safety" xr:uid="{3DFE3A21-ADDF-44BF-A566-FDDB6961DAAB}"/>
    <hyperlink ref="F21:F29" r:id="rId3" display="https://www.fhwa.dot.gov/legsregs/directives/notices/n4510870/n4510870_t1.cfm" xr:uid="{F715D893-E766-4232-8A66-1EB6E1775E6B}"/>
    <hyperlink ref="F30" r:id="rId4" display="https://www.fhwa.dot.gov/legsregs/directives/notices/n4510872.cfm" xr:uid="{E36035C1-1A9A-48EE-913E-7A4AA1AD66E9}"/>
    <hyperlink ref="F32" r:id="rId5" display="31,655,626" xr:uid="{88B55150-2CEF-418D-9B69-6921DE83B368}"/>
    <hyperlink ref="B3" r:id="rId6" display="5337 SOGR: High Intensity Fixed Guideway Tier" xr:uid="{F51E17D7-FB02-4223-93BE-00A42422A4FA}"/>
    <hyperlink ref="B4" r:id="rId7" xr:uid="{CE5A9007-FAFA-4380-8484-A4F0E0044538}"/>
  </hyperlinks>
  <pageMargins left="0.7" right="0.7" top="0.75" bottom="0.75" header="0.3" footer="0.3"/>
  <pageSetup orientation="portrait" horizontalDpi="1200" verticalDpi="1200" r:id="rId8"/>
  <extLst>
    <ext xmlns:x14="http://schemas.microsoft.com/office/spreadsheetml/2009/9/main" uri="{CCE6A557-97BC-4b89-ADB6-D9C93CAAB3DF}">
      <x14:dataValidations xmlns:xm="http://schemas.microsoft.com/office/excel/2006/main" count="2">
        <x14:dataValidation type="list" allowBlank="1" showInputMessage="1" showErrorMessage="1" xr:uid="{832783E8-A1A8-4469-9707-624852861EF6}">
          <x14:formula1>
            <xm:f>Programs!$C$3:$C$49</xm:f>
          </x14:formula1>
          <xm:sqref>B394:B402</xm:sqref>
        </x14:dataValidation>
        <x14:dataValidation type="list" allowBlank="1" showInputMessage="1" showErrorMessage="1" xr:uid="{C7C40A4C-775F-42B5-8337-52ECE145EB47}">
          <x14:formula1>
            <xm:f>Programs!$C$2:$C$49</xm:f>
          </x14:formula1>
          <xm:sqref>B6:B393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44D21-A529-4A8E-9790-D52F37C6F1E6}">
  <dimension ref="A1:G182"/>
  <sheetViews>
    <sheetView tabSelected="1" topLeftCell="B1" zoomScale="115" zoomScaleNormal="115" workbookViewId="0">
      <selection activeCell="F190" sqref="F190"/>
    </sheetView>
  </sheetViews>
  <sheetFormatPr defaultRowHeight="15"/>
  <cols>
    <col min="1" max="1" width="60.140625" style="61" customWidth="1"/>
    <col min="2" max="2" width="24.85546875" customWidth="1"/>
    <col min="4" max="4" width="40.42578125" customWidth="1"/>
    <col min="6" max="6" width="15.140625" style="61" customWidth="1"/>
  </cols>
  <sheetData>
    <row r="1" spans="1:7">
      <c r="A1" s="61" t="s">
        <v>173</v>
      </c>
      <c r="B1" t="s">
        <v>10</v>
      </c>
      <c r="C1" t="s">
        <v>3</v>
      </c>
      <c r="D1" t="s">
        <v>2</v>
      </c>
      <c r="E1" t="s">
        <v>163</v>
      </c>
      <c r="F1" s="61" t="s">
        <v>164</v>
      </c>
      <c r="G1" t="s">
        <v>174</v>
      </c>
    </row>
    <row r="2" spans="1:7">
      <c r="A2" s="61" t="s">
        <v>175</v>
      </c>
      <c r="B2" s="21" t="s">
        <v>36</v>
      </c>
      <c r="C2" s="21">
        <v>20.524999999999999</v>
      </c>
      <c r="D2" s="21" t="s">
        <v>48</v>
      </c>
      <c r="E2">
        <v>2022</v>
      </c>
      <c r="F2" s="62">
        <v>242887136</v>
      </c>
      <c r="G2" t="s">
        <v>176</v>
      </c>
    </row>
    <row r="3" spans="1:7">
      <c r="A3" s="61" t="s">
        <v>177</v>
      </c>
      <c r="B3" s="21" t="s">
        <v>178</v>
      </c>
      <c r="C3" s="21">
        <v>20.524999999999999</v>
      </c>
      <c r="D3" s="21" t="s">
        <v>48</v>
      </c>
      <c r="E3">
        <v>2022</v>
      </c>
      <c r="F3" s="62">
        <v>145382115</v>
      </c>
      <c r="G3" t="s">
        <v>176</v>
      </c>
    </row>
    <row r="4" spans="1:7">
      <c r="A4" s="61" t="s">
        <v>175</v>
      </c>
      <c r="B4" s="21" t="s">
        <v>36</v>
      </c>
      <c r="C4" s="21">
        <v>20.526</v>
      </c>
      <c r="D4" s="21" t="s">
        <v>50</v>
      </c>
      <c r="E4">
        <v>2022</v>
      </c>
      <c r="F4" s="62">
        <v>12661857</v>
      </c>
      <c r="G4" t="s">
        <v>176</v>
      </c>
    </row>
    <row r="5" spans="1:7">
      <c r="A5" s="61" t="s">
        <v>179</v>
      </c>
      <c r="B5" s="16" t="s">
        <v>170</v>
      </c>
      <c r="C5">
        <v>20.106000000000002</v>
      </c>
      <c r="D5" t="s">
        <v>63</v>
      </c>
      <c r="E5">
        <v>2022</v>
      </c>
      <c r="F5" s="61">
        <v>73672455</v>
      </c>
      <c r="G5" t="s">
        <v>176</v>
      </c>
    </row>
    <row r="6" spans="1:7">
      <c r="A6" s="61" t="s">
        <v>180</v>
      </c>
      <c r="B6" t="s">
        <v>171</v>
      </c>
      <c r="C6">
        <v>20.106000000000002</v>
      </c>
      <c r="D6" t="s">
        <v>63</v>
      </c>
      <c r="E6">
        <v>2022</v>
      </c>
      <c r="F6" s="61">
        <v>20245396</v>
      </c>
      <c r="G6" t="s">
        <v>176</v>
      </c>
    </row>
    <row r="7" spans="1:7">
      <c r="A7" s="61" t="s">
        <v>181</v>
      </c>
      <c r="B7" t="s">
        <v>172</v>
      </c>
      <c r="C7">
        <v>20.106000000000002</v>
      </c>
      <c r="D7" t="s">
        <v>63</v>
      </c>
      <c r="E7">
        <v>2022</v>
      </c>
      <c r="F7" s="61">
        <v>159000</v>
      </c>
      <c r="G7" t="s">
        <v>176</v>
      </c>
    </row>
    <row r="8" spans="1:7">
      <c r="B8" s="16" t="s">
        <v>170</v>
      </c>
      <c r="C8">
        <v>20.106000000000002</v>
      </c>
      <c r="D8" t="s">
        <v>63</v>
      </c>
      <c r="E8">
        <v>2023</v>
      </c>
      <c r="F8" s="61">
        <v>73376190</v>
      </c>
      <c r="G8" t="s">
        <v>176</v>
      </c>
    </row>
    <row r="9" spans="1:7">
      <c r="B9" t="s">
        <v>171</v>
      </c>
      <c r="C9">
        <v>20.106000000000002</v>
      </c>
      <c r="D9" t="s">
        <v>63</v>
      </c>
      <c r="E9">
        <v>2023</v>
      </c>
      <c r="F9" s="61">
        <v>20167165</v>
      </c>
      <c r="G9" t="s">
        <v>176</v>
      </c>
    </row>
    <row r="10" spans="1:7">
      <c r="B10" t="s">
        <v>172</v>
      </c>
      <c r="C10">
        <v>20.106000000000002</v>
      </c>
      <c r="D10" t="s">
        <v>63</v>
      </c>
      <c r="E10">
        <v>2023</v>
      </c>
      <c r="F10" s="61">
        <v>145000</v>
      </c>
      <c r="G10" t="s">
        <v>176</v>
      </c>
    </row>
    <row r="11" spans="1:7">
      <c r="A11" s="61" t="s">
        <v>182</v>
      </c>
      <c r="B11" t="s">
        <v>183</v>
      </c>
      <c r="C11">
        <v>66.457999999999998</v>
      </c>
      <c r="D11" t="s">
        <v>132</v>
      </c>
      <c r="E11">
        <v>2022</v>
      </c>
      <c r="F11" s="62">
        <v>80494000</v>
      </c>
      <c r="G11" t="s">
        <v>176</v>
      </c>
    </row>
    <row r="12" spans="1:7">
      <c r="A12" s="61" t="s">
        <v>184</v>
      </c>
      <c r="B12" t="s">
        <v>185</v>
      </c>
      <c r="C12">
        <v>20.204999999999998</v>
      </c>
      <c r="D12" t="s">
        <v>94</v>
      </c>
      <c r="E12">
        <v>2022</v>
      </c>
      <c r="F12" s="61">
        <v>6160000</v>
      </c>
      <c r="G12" t="s">
        <v>176</v>
      </c>
    </row>
    <row r="13" spans="1:7">
      <c r="A13" s="61" t="s">
        <v>186</v>
      </c>
      <c r="B13" t="s">
        <v>185</v>
      </c>
      <c r="C13">
        <v>20.204999999999998</v>
      </c>
      <c r="D13" t="s">
        <v>94</v>
      </c>
      <c r="E13">
        <v>2022</v>
      </c>
      <c r="F13" s="61">
        <v>237754.65</v>
      </c>
      <c r="G13" t="s">
        <v>176</v>
      </c>
    </row>
    <row r="14" spans="1:7">
      <c r="A14" s="61" t="s">
        <v>187</v>
      </c>
      <c r="B14" t="s">
        <v>185</v>
      </c>
      <c r="C14">
        <v>20.204999999999998</v>
      </c>
      <c r="D14" t="s">
        <v>94</v>
      </c>
      <c r="E14">
        <v>2022</v>
      </c>
      <c r="F14" s="61">
        <v>864723.66</v>
      </c>
      <c r="G14" t="s">
        <v>176</v>
      </c>
    </row>
    <row r="15" spans="1:7">
      <c r="A15" s="61" t="s">
        <v>188</v>
      </c>
      <c r="B15" t="s">
        <v>185</v>
      </c>
      <c r="C15">
        <v>20.204999999999998</v>
      </c>
      <c r="D15" t="s">
        <v>94</v>
      </c>
      <c r="E15">
        <v>2022</v>
      </c>
      <c r="F15" s="61">
        <v>543732.02</v>
      </c>
      <c r="G15" t="s">
        <v>176</v>
      </c>
    </row>
    <row r="16" spans="1:7">
      <c r="A16" s="61" t="s">
        <v>189</v>
      </c>
      <c r="B16" t="s">
        <v>185</v>
      </c>
      <c r="C16">
        <v>20.204999999999998</v>
      </c>
      <c r="D16" t="s">
        <v>94</v>
      </c>
      <c r="E16">
        <v>2022</v>
      </c>
      <c r="F16" s="61">
        <v>1948804</v>
      </c>
      <c r="G16" t="s">
        <v>176</v>
      </c>
    </row>
    <row r="17" spans="1:7">
      <c r="A17" s="61" t="s">
        <v>190</v>
      </c>
      <c r="B17" t="s">
        <v>185</v>
      </c>
      <c r="C17">
        <v>20.204999999999998</v>
      </c>
      <c r="D17" t="s">
        <v>94</v>
      </c>
      <c r="E17">
        <v>2022</v>
      </c>
      <c r="F17" s="61">
        <v>1044722</v>
      </c>
      <c r="G17" t="s">
        <v>176</v>
      </c>
    </row>
    <row r="18" spans="1:7">
      <c r="A18" s="61" t="s">
        <v>191</v>
      </c>
      <c r="B18" t="s">
        <v>185</v>
      </c>
      <c r="C18">
        <v>20.204999999999998</v>
      </c>
      <c r="D18" t="s">
        <v>94</v>
      </c>
      <c r="E18">
        <v>2022</v>
      </c>
      <c r="F18" s="61">
        <v>190251.54</v>
      </c>
      <c r="G18" t="s">
        <v>176</v>
      </c>
    </row>
    <row r="19" spans="1:7">
      <c r="A19" s="61" t="s">
        <v>192</v>
      </c>
      <c r="B19" t="s">
        <v>185</v>
      </c>
      <c r="C19">
        <v>20.204999999999998</v>
      </c>
      <c r="D19" t="s">
        <v>94</v>
      </c>
      <c r="E19">
        <v>2022</v>
      </c>
      <c r="F19" s="61">
        <v>784000</v>
      </c>
      <c r="G19" t="s">
        <v>176</v>
      </c>
    </row>
    <row r="20" spans="1:7">
      <c r="A20" s="61" t="s">
        <v>193</v>
      </c>
      <c r="B20" t="s">
        <v>185</v>
      </c>
      <c r="C20">
        <v>20.204999999999998</v>
      </c>
      <c r="D20" t="s">
        <v>94</v>
      </c>
      <c r="E20">
        <v>2022</v>
      </c>
      <c r="F20" s="61">
        <v>5207755</v>
      </c>
      <c r="G20" t="s">
        <v>176</v>
      </c>
    </row>
    <row r="21" spans="1:7">
      <c r="A21" s="61" t="s">
        <v>194</v>
      </c>
      <c r="B21" t="s">
        <v>185</v>
      </c>
      <c r="C21">
        <v>20.204999999999998</v>
      </c>
      <c r="D21" t="s">
        <v>94</v>
      </c>
      <c r="E21">
        <v>2023</v>
      </c>
      <c r="F21" s="61">
        <v>120127.76</v>
      </c>
      <c r="G21" t="s">
        <v>176</v>
      </c>
    </row>
    <row r="22" spans="1:7">
      <c r="A22" s="61" t="s">
        <v>195</v>
      </c>
      <c r="B22" t="s">
        <v>183</v>
      </c>
      <c r="C22">
        <v>66.468000000000004</v>
      </c>
      <c r="D22" t="s">
        <v>137</v>
      </c>
      <c r="E22">
        <v>2022</v>
      </c>
      <c r="F22" s="62">
        <v>67885000</v>
      </c>
      <c r="G22" t="s">
        <v>176</v>
      </c>
    </row>
    <row r="23" spans="1:7">
      <c r="A23" s="61" t="s">
        <v>196</v>
      </c>
      <c r="B23" t="s">
        <v>36</v>
      </c>
      <c r="C23" s="68">
        <v>20.5</v>
      </c>
      <c r="D23" t="s">
        <v>160</v>
      </c>
      <c r="E23">
        <v>2022</v>
      </c>
      <c r="F23" s="61">
        <v>265476132</v>
      </c>
      <c r="G23" t="s">
        <v>176</v>
      </c>
    </row>
    <row r="24" spans="1:7">
      <c r="A24" s="61" t="s">
        <v>197</v>
      </c>
      <c r="B24" s="21" t="s">
        <v>185</v>
      </c>
      <c r="C24" s="21">
        <v>20.204999999999998</v>
      </c>
      <c r="D24" s="21" t="s">
        <v>80</v>
      </c>
      <c r="E24">
        <v>2022</v>
      </c>
      <c r="F24" s="62">
        <v>107455463</v>
      </c>
      <c r="G24" t="s">
        <v>176</v>
      </c>
    </row>
    <row r="25" spans="1:7">
      <c r="A25" s="61" t="s">
        <v>198</v>
      </c>
      <c r="B25" s="21" t="s">
        <v>185</v>
      </c>
      <c r="C25">
        <v>20.204999999999998</v>
      </c>
      <c r="D25" s="21" t="s">
        <v>80</v>
      </c>
      <c r="E25">
        <v>2022</v>
      </c>
      <c r="F25" s="62">
        <v>29057779</v>
      </c>
      <c r="G25" t="s">
        <v>176</v>
      </c>
    </row>
    <row r="26" spans="1:7">
      <c r="A26" s="61" t="s">
        <v>198</v>
      </c>
      <c r="B26" s="21" t="s">
        <v>185</v>
      </c>
      <c r="C26">
        <v>20.204999999999998</v>
      </c>
      <c r="D26" s="21" t="s">
        <v>80</v>
      </c>
      <c r="E26">
        <v>2023</v>
      </c>
      <c r="F26" s="62">
        <v>29057779</v>
      </c>
      <c r="G26" t="s">
        <v>176</v>
      </c>
    </row>
    <row r="27" spans="1:7">
      <c r="A27" s="61" t="s">
        <v>199</v>
      </c>
      <c r="B27" s="21" t="s">
        <v>185</v>
      </c>
      <c r="C27">
        <v>20.204999999999998</v>
      </c>
      <c r="D27" s="21" t="s">
        <v>80</v>
      </c>
      <c r="E27">
        <v>2022</v>
      </c>
      <c r="F27" s="62">
        <v>45777736</v>
      </c>
      <c r="G27" t="s">
        <v>176</v>
      </c>
    </row>
    <row r="28" spans="1:7">
      <c r="A28" s="61" t="s">
        <v>199</v>
      </c>
      <c r="B28" s="21" t="s">
        <v>185</v>
      </c>
      <c r="C28">
        <v>20.204999999999998</v>
      </c>
      <c r="D28" s="21" t="s">
        <v>80</v>
      </c>
      <c r="E28">
        <v>2023</v>
      </c>
      <c r="F28" s="62">
        <v>8735561</v>
      </c>
      <c r="G28" t="s">
        <v>176</v>
      </c>
    </row>
    <row r="29" spans="1:7">
      <c r="A29" s="61" t="s">
        <v>200</v>
      </c>
      <c r="B29" s="21" t="s">
        <v>185</v>
      </c>
      <c r="C29">
        <v>20.204999999999998</v>
      </c>
      <c r="D29" s="21" t="s">
        <v>80</v>
      </c>
      <c r="E29">
        <v>2022</v>
      </c>
      <c r="F29" s="62">
        <v>42995096</v>
      </c>
      <c r="G29" t="s">
        <v>176</v>
      </c>
    </row>
    <row r="30" spans="1:7">
      <c r="A30" s="61" t="s">
        <v>200</v>
      </c>
      <c r="B30" s="21" t="s">
        <v>185</v>
      </c>
      <c r="C30">
        <v>20.204999999999998</v>
      </c>
      <c r="D30" s="21" t="s">
        <v>80</v>
      </c>
      <c r="E30">
        <v>2022</v>
      </c>
      <c r="F30" s="62">
        <v>55052</v>
      </c>
      <c r="G30" t="s">
        <v>176</v>
      </c>
    </row>
    <row r="31" spans="1:7">
      <c r="A31" s="61" t="s">
        <v>200</v>
      </c>
      <c r="B31" s="21" t="s">
        <v>185</v>
      </c>
      <c r="C31">
        <v>20.204999999999998</v>
      </c>
      <c r="D31" s="21" t="s">
        <v>80</v>
      </c>
      <c r="E31">
        <v>2023</v>
      </c>
      <c r="F31" s="62">
        <v>2288</v>
      </c>
      <c r="G31" t="s">
        <v>176</v>
      </c>
    </row>
    <row r="32" spans="1:7">
      <c r="A32" s="61" t="s">
        <v>200</v>
      </c>
      <c r="B32" s="21" t="s">
        <v>185</v>
      </c>
      <c r="C32">
        <v>20.204999999999998</v>
      </c>
      <c r="D32" s="21" t="s">
        <v>80</v>
      </c>
      <c r="E32">
        <v>2023</v>
      </c>
      <c r="G32" t="s">
        <v>176</v>
      </c>
    </row>
    <row r="33" spans="1:7">
      <c r="A33" s="61" t="s">
        <v>201</v>
      </c>
      <c r="B33" t="s">
        <v>185</v>
      </c>
      <c r="C33">
        <v>20.204999999999998</v>
      </c>
      <c r="D33" t="s">
        <v>92</v>
      </c>
      <c r="E33">
        <v>2022</v>
      </c>
      <c r="F33" s="61">
        <v>5999845</v>
      </c>
      <c r="G33" t="s">
        <v>176</v>
      </c>
    </row>
    <row r="34" spans="1:7">
      <c r="A34" s="61" t="s">
        <v>202</v>
      </c>
      <c r="B34" t="s">
        <v>185</v>
      </c>
      <c r="C34">
        <v>20.204999999999998</v>
      </c>
      <c r="D34" t="s">
        <v>92</v>
      </c>
      <c r="E34">
        <v>2022</v>
      </c>
      <c r="F34" s="61">
        <v>552000</v>
      </c>
      <c r="G34" t="s">
        <v>176</v>
      </c>
    </row>
    <row r="35" spans="1:7">
      <c r="A35" s="61" t="s">
        <v>203</v>
      </c>
      <c r="B35" t="s">
        <v>185</v>
      </c>
      <c r="C35">
        <v>20.204999999999998</v>
      </c>
      <c r="D35" t="s">
        <v>99</v>
      </c>
      <c r="E35">
        <v>2022</v>
      </c>
      <c r="F35" s="61">
        <v>70000000</v>
      </c>
      <c r="G35" t="s">
        <v>176</v>
      </c>
    </row>
    <row r="36" spans="1:7">
      <c r="A36" s="61" t="s">
        <v>204</v>
      </c>
      <c r="B36" t="s">
        <v>185</v>
      </c>
      <c r="C36">
        <v>20.204999999999998</v>
      </c>
      <c r="D36" t="s">
        <v>80</v>
      </c>
      <c r="E36">
        <v>2022</v>
      </c>
      <c r="F36" s="61">
        <v>276783.11</v>
      </c>
      <c r="G36" t="s">
        <v>176</v>
      </c>
    </row>
    <row r="37" spans="1:7">
      <c r="A37" s="61" t="s">
        <v>205</v>
      </c>
      <c r="B37" t="s">
        <v>185</v>
      </c>
      <c r="C37">
        <v>20.204999999999998</v>
      </c>
      <c r="D37" t="s">
        <v>80</v>
      </c>
      <c r="E37">
        <v>2022</v>
      </c>
      <c r="F37" s="61">
        <v>2157229</v>
      </c>
      <c r="G37" t="s">
        <v>176</v>
      </c>
    </row>
    <row r="38" spans="1:7">
      <c r="A38" s="61" t="s">
        <v>206</v>
      </c>
      <c r="B38" t="s">
        <v>185</v>
      </c>
      <c r="C38">
        <v>20.204999999999998</v>
      </c>
      <c r="D38" t="s">
        <v>80</v>
      </c>
      <c r="E38">
        <v>2022</v>
      </c>
      <c r="F38" s="61">
        <v>3149277</v>
      </c>
      <c r="G38" t="s">
        <v>176</v>
      </c>
    </row>
    <row r="39" spans="1:7">
      <c r="A39" s="61" t="s">
        <v>207</v>
      </c>
      <c r="B39" t="s">
        <v>185</v>
      </c>
      <c r="C39">
        <v>20.204999999999998</v>
      </c>
      <c r="D39" t="s">
        <v>80</v>
      </c>
      <c r="E39">
        <v>2022</v>
      </c>
      <c r="F39" s="61">
        <v>132000</v>
      </c>
      <c r="G39" t="s">
        <v>176</v>
      </c>
    </row>
    <row r="40" spans="1:7">
      <c r="A40" s="61" t="s">
        <v>208</v>
      </c>
      <c r="B40" t="s">
        <v>185</v>
      </c>
      <c r="C40">
        <v>20.204999999999998</v>
      </c>
      <c r="D40" t="s">
        <v>80</v>
      </c>
      <c r="E40">
        <v>2022</v>
      </c>
      <c r="F40" s="61">
        <v>2369386.7999999998</v>
      </c>
      <c r="G40" t="s">
        <v>176</v>
      </c>
    </row>
    <row r="41" spans="1:7">
      <c r="A41" s="61" t="s">
        <v>209</v>
      </c>
      <c r="B41" t="s">
        <v>185</v>
      </c>
      <c r="C41">
        <v>20.204999999999998</v>
      </c>
      <c r="D41" t="s">
        <v>80</v>
      </c>
      <c r="E41">
        <v>2022</v>
      </c>
      <c r="F41" s="61">
        <v>1436389.04</v>
      </c>
      <c r="G41" t="s">
        <v>176</v>
      </c>
    </row>
    <row r="42" spans="1:7">
      <c r="A42" s="61" t="s">
        <v>210</v>
      </c>
      <c r="B42" t="s">
        <v>185</v>
      </c>
      <c r="C42">
        <v>20.204999999999998</v>
      </c>
      <c r="D42" t="s">
        <v>80</v>
      </c>
      <c r="E42">
        <v>2022</v>
      </c>
      <c r="F42" s="61">
        <v>864904.76</v>
      </c>
      <c r="G42" t="s">
        <v>176</v>
      </c>
    </row>
    <row r="43" spans="1:7">
      <c r="A43" s="61" t="s">
        <v>211</v>
      </c>
      <c r="B43" t="s">
        <v>185</v>
      </c>
      <c r="C43">
        <v>20.204999999999998</v>
      </c>
      <c r="D43" t="s">
        <v>80</v>
      </c>
      <c r="E43">
        <v>2022</v>
      </c>
      <c r="F43" s="61">
        <v>324489.53999999998</v>
      </c>
      <c r="G43" t="s">
        <v>176</v>
      </c>
    </row>
    <row r="44" spans="1:7">
      <c r="A44" s="61" t="s">
        <v>212</v>
      </c>
      <c r="B44" t="s">
        <v>185</v>
      </c>
      <c r="C44">
        <v>20.204999999999998</v>
      </c>
      <c r="D44" t="s">
        <v>80</v>
      </c>
      <c r="E44">
        <v>2022</v>
      </c>
      <c r="F44" s="61">
        <v>410278.46</v>
      </c>
      <c r="G44" t="s">
        <v>176</v>
      </c>
    </row>
    <row r="45" spans="1:7">
      <c r="A45" s="61" t="s">
        <v>213</v>
      </c>
      <c r="B45" t="s">
        <v>185</v>
      </c>
      <c r="C45">
        <v>20.204999999999998</v>
      </c>
      <c r="D45" t="s">
        <v>80</v>
      </c>
      <c r="E45">
        <v>2022</v>
      </c>
      <c r="F45" s="61">
        <v>3092070</v>
      </c>
      <c r="G45" t="s">
        <v>176</v>
      </c>
    </row>
    <row r="46" spans="1:7">
      <c r="A46" s="61" t="s">
        <v>214</v>
      </c>
      <c r="B46" t="s">
        <v>185</v>
      </c>
      <c r="C46">
        <v>20.204999999999998</v>
      </c>
      <c r="D46" t="s">
        <v>80</v>
      </c>
      <c r="E46">
        <v>2022</v>
      </c>
      <c r="F46" s="61">
        <v>1072423.26</v>
      </c>
      <c r="G46" t="s">
        <v>176</v>
      </c>
    </row>
    <row r="47" spans="1:7">
      <c r="A47" s="61" t="s">
        <v>215</v>
      </c>
      <c r="B47" t="s">
        <v>185</v>
      </c>
      <c r="C47">
        <v>20.204999999999998</v>
      </c>
      <c r="D47" t="s">
        <v>80</v>
      </c>
      <c r="E47">
        <v>2022</v>
      </c>
      <c r="F47" s="61">
        <v>1011988</v>
      </c>
      <c r="G47" t="s">
        <v>176</v>
      </c>
    </row>
    <row r="48" spans="1:7">
      <c r="A48" s="61" t="s">
        <v>216</v>
      </c>
      <c r="B48" t="s">
        <v>185</v>
      </c>
      <c r="C48">
        <v>20.204999999999998</v>
      </c>
      <c r="D48" t="s">
        <v>80</v>
      </c>
      <c r="E48">
        <v>2022</v>
      </c>
      <c r="F48" s="61">
        <v>212584.37</v>
      </c>
      <c r="G48" t="s">
        <v>176</v>
      </c>
    </row>
    <row r="49" spans="1:7">
      <c r="A49" s="61" t="s">
        <v>217</v>
      </c>
      <c r="B49" t="s">
        <v>185</v>
      </c>
      <c r="C49">
        <v>20.204999999999998</v>
      </c>
      <c r="D49" t="s">
        <v>80</v>
      </c>
      <c r="E49">
        <v>2022</v>
      </c>
      <c r="F49" s="61">
        <v>5235123</v>
      </c>
      <c r="G49" t="s">
        <v>176</v>
      </c>
    </row>
    <row r="50" spans="1:7">
      <c r="A50" s="61" t="s">
        <v>218</v>
      </c>
      <c r="B50" t="s">
        <v>185</v>
      </c>
      <c r="C50">
        <v>20.204999999999998</v>
      </c>
      <c r="D50" t="s">
        <v>80</v>
      </c>
      <c r="E50">
        <v>2022</v>
      </c>
      <c r="F50" s="61">
        <v>1228632.9099999999</v>
      </c>
      <c r="G50" t="s">
        <v>176</v>
      </c>
    </row>
    <row r="51" spans="1:7">
      <c r="A51" s="61" t="s">
        <v>219</v>
      </c>
      <c r="B51" t="s">
        <v>185</v>
      </c>
      <c r="C51">
        <v>20.204999999999998</v>
      </c>
      <c r="D51" t="s">
        <v>80</v>
      </c>
      <c r="E51">
        <v>2022</v>
      </c>
      <c r="F51" s="61">
        <v>222695.26</v>
      </c>
      <c r="G51" t="s">
        <v>176</v>
      </c>
    </row>
    <row r="52" spans="1:7">
      <c r="A52" s="61" t="s">
        <v>220</v>
      </c>
      <c r="B52" t="s">
        <v>185</v>
      </c>
      <c r="C52">
        <v>20.204999999999998</v>
      </c>
      <c r="D52" t="s">
        <v>80</v>
      </c>
      <c r="E52">
        <v>2022</v>
      </c>
      <c r="F52" s="61">
        <v>464008.98</v>
      </c>
      <c r="G52" t="s">
        <v>176</v>
      </c>
    </row>
    <row r="53" spans="1:7">
      <c r="A53" s="61" t="s">
        <v>221</v>
      </c>
      <c r="B53" t="s">
        <v>185</v>
      </c>
      <c r="C53">
        <v>20.204999999999998</v>
      </c>
      <c r="D53" t="s">
        <v>80</v>
      </c>
      <c r="E53">
        <v>2022</v>
      </c>
      <c r="F53" s="61">
        <v>138096.54</v>
      </c>
      <c r="G53" t="s">
        <v>176</v>
      </c>
    </row>
    <row r="54" spans="1:7">
      <c r="A54" s="61" t="s">
        <v>222</v>
      </c>
      <c r="B54" t="s">
        <v>185</v>
      </c>
      <c r="C54">
        <v>20.204999999999998</v>
      </c>
      <c r="D54" t="s">
        <v>80</v>
      </c>
      <c r="E54">
        <v>2022</v>
      </c>
      <c r="F54" s="61">
        <v>1442349</v>
      </c>
      <c r="G54" t="s">
        <v>176</v>
      </c>
    </row>
    <row r="55" spans="1:7">
      <c r="A55" s="61" t="s">
        <v>223</v>
      </c>
      <c r="B55" t="s">
        <v>185</v>
      </c>
      <c r="C55">
        <v>20.204999999999998</v>
      </c>
      <c r="D55" t="s">
        <v>80</v>
      </c>
      <c r="E55">
        <v>2022</v>
      </c>
      <c r="F55" s="61">
        <v>4994855</v>
      </c>
      <c r="G55" t="s">
        <v>176</v>
      </c>
    </row>
    <row r="56" spans="1:7">
      <c r="A56" s="61" t="s">
        <v>224</v>
      </c>
      <c r="B56" t="s">
        <v>185</v>
      </c>
      <c r="C56">
        <v>20.204999999999998</v>
      </c>
      <c r="D56" t="s">
        <v>80</v>
      </c>
      <c r="E56">
        <v>2022</v>
      </c>
      <c r="F56" s="61">
        <v>31537194</v>
      </c>
      <c r="G56" t="s">
        <v>176</v>
      </c>
    </row>
    <row r="57" spans="1:7">
      <c r="A57" s="61" t="s">
        <v>225</v>
      </c>
      <c r="B57" t="s">
        <v>185</v>
      </c>
      <c r="C57">
        <v>20.204999999999998</v>
      </c>
      <c r="D57" t="s">
        <v>80</v>
      </c>
      <c r="E57">
        <v>2022</v>
      </c>
      <c r="F57" s="61">
        <v>913562</v>
      </c>
      <c r="G57" t="s">
        <v>176</v>
      </c>
    </row>
    <row r="58" spans="1:7">
      <c r="A58" s="61" t="s">
        <v>226</v>
      </c>
      <c r="B58" t="s">
        <v>185</v>
      </c>
      <c r="C58">
        <v>20.204999999999998</v>
      </c>
      <c r="D58" t="s">
        <v>80</v>
      </c>
      <c r="E58">
        <v>2022</v>
      </c>
      <c r="F58" s="61">
        <v>1026185.97</v>
      </c>
      <c r="G58" t="s">
        <v>176</v>
      </c>
    </row>
    <row r="59" spans="1:7">
      <c r="A59" s="61" t="s">
        <v>227</v>
      </c>
      <c r="B59" t="s">
        <v>185</v>
      </c>
      <c r="C59">
        <v>20.204999999999998</v>
      </c>
      <c r="D59" t="s">
        <v>80</v>
      </c>
      <c r="E59">
        <v>2022</v>
      </c>
      <c r="F59" s="61">
        <v>721025</v>
      </c>
      <c r="G59" t="s">
        <v>176</v>
      </c>
    </row>
    <row r="60" spans="1:7">
      <c r="A60" s="61" t="s">
        <v>228</v>
      </c>
      <c r="B60" t="s">
        <v>185</v>
      </c>
      <c r="C60">
        <v>20.204999999999998</v>
      </c>
      <c r="D60" t="s">
        <v>80</v>
      </c>
      <c r="E60">
        <v>2022</v>
      </c>
      <c r="F60" s="61">
        <v>869018</v>
      </c>
      <c r="G60" t="s">
        <v>176</v>
      </c>
    </row>
    <row r="61" spans="1:7">
      <c r="A61" s="61" t="s">
        <v>229</v>
      </c>
      <c r="B61" t="s">
        <v>185</v>
      </c>
      <c r="C61">
        <v>20.204999999999998</v>
      </c>
      <c r="D61" t="s">
        <v>80</v>
      </c>
      <c r="E61">
        <v>2022</v>
      </c>
      <c r="F61" s="61">
        <v>689304</v>
      </c>
      <c r="G61" t="s">
        <v>176</v>
      </c>
    </row>
    <row r="62" spans="1:7">
      <c r="A62" s="61" t="s">
        <v>230</v>
      </c>
      <c r="B62" t="s">
        <v>185</v>
      </c>
      <c r="C62">
        <v>20.204999999999998</v>
      </c>
      <c r="D62" t="s">
        <v>80</v>
      </c>
      <c r="E62">
        <v>2022</v>
      </c>
      <c r="F62" s="61">
        <v>912291.67</v>
      </c>
      <c r="G62" t="s">
        <v>176</v>
      </c>
    </row>
    <row r="63" spans="1:7">
      <c r="A63" s="61" t="s">
        <v>231</v>
      </c>
      <c r="B63" t="s">
        <v>185</v>
      </c>
      <c r="C63">
        <v>20.204999999999998</v>
      </c>
      <c r="D63" t="s">
        <v>80</v>
      </c>
      <c r="E63">
        <v>2022</v>
      </c>
      <c r="F63" s="61">
        <v>325099.03000000003</v>
      </c>
      <c r="G63" t="s">
        <v>176</v>
      </c>
    </row>
    <row r="64" spans="1:7">
      <c r="A64" s="61" t="s">
        <v>232</v>
      </c>
      <c r="B64" t="s">
        <v>185</v>
      </c>
      <c r="C64">
        <v>20.204999999999998</v>
      </c>
      <c r="D64" t="s">
        <v>80</v>
      </c>
      <c r="E64">
        <v>2022</v>
      </c>
      <c r="F64" s="61">
        <v>255519</v>
      </c>
      <c r="G64" t="s">
        <v>176</v>
      </c>
    </row>
    <row r="65" spans="1:7">
      <c r="A65" s="61" t="s">
        <v>233</v>
      </c>
      <c r="B65" t="s">
        <v>185</v>
      </c>
      <c r="C65">
        <v>20.204999999999998</v>
      </c>
      <c r="D65" t="s">
        <v>80</v>
      </c>
      <c r="E65">
        <v>2022</v>
      </c>
      <c r="F65" s="61">
        <v>5636549</v>
      </c>
      <c r="G65" t="s">
        <v>176</v>
      </c>
    </row>
    <row r="66" spans="1:7">
      <c r="A66" s="61" t="s">
        <v>234</v>
      </c>
      <c r="B66" t="s">
        <v>185</v>
      </c>
      <c r="C66">
        <v>20.204999999999998</v>
      </c>
      <c r="D66" t="s">
        <v>80</v>
      </c>
      <c r="E66">
        <v>2022</v>
      </c>
      <c r="F66" s="61">
        <v>2423691</v>
      </c>
      <c r="G66" t="s">
        <v>176</v>
      </c>
    </row>
    <row r="67" spans="1:7">
      <c r="A67" s="61" t="s">
        <v>235</v>
      </c>
      <c r="B67" t="s">
        <v>185</v>
      </c>
      <c r="C67">
        <v>20.204999999999998</v>
      </c>
      <c r="D67" t="s">
        <v>80</v>
      </c>
      <c r="E67">
        <v>2022</v>
      </c>
      <c r="F67" s="61">
        <v>324474.40000000002</v>
      </c>
      <c r="G67" t="s">
        <v>176</v>
      </c>
    </row>
    <row r="68" spans="1:7">
      <c r="A68" s="61" t="s">
        <v>236</v>
      </c>
      <c r="B68" t="s">
        <v>185</v>
      </c>
      <c r="C68">
        <v>20.204999999999998</v>
      </c>
      <c r="D68" t="s">
        <v>80</v>
      </c>
      <c r="E68">
        <v>2022</v>
      </c>
      <c r="F68" s="61">
        <v>1514574.94</v>
      </c>
      <c r="G68" t="s">
        <v>176</v>
      </c>
    </row>
    <row r="69" spans="1:7">
      <c r="A69" s="61" t="s">
        <v>237</v>
      </c>
      <c r="B69" t="s">
        <v>185</v>
      </c>
      <c r="C69">
        <v>20.204999999999998</v>
      </c>
      <c r="D69" t="s">
        <v>80</v>
      </c>
      <c r="E69">
        <v>2022</v>
      </c>
      <c r="F69" s="61">
        <v>1644092</v>
      </c>
      <c r="G69" t="s">
        <v>176</v>
      </c>
    </row>
    <row r="70" spans="1:7">
      <c r="A70" s="61" t="s">
        <v>238</v>
      </c>
      <c r="B70" t="s">
        <v>185</v>
      </c>
      <c r="C70">
        <v>20.204999999999998</v>
      </c>
      <c r="D70" t="s">
        <v>80</v>
      </c>
      <c r="E70">
        <v>2022</v>
      </c>
      <c r="F70" s="61">
        <v>32566997</v>
      </c>
      <c r="G70" t="s">
        <v>176</v>
      </c>
    </row>
    <row r="71" spans="1:7">
      <c r="A71" s="61" t="s">
        <v>239</v>
      </c>
      <c r="B71" t="s">
        <v>185</v>
      </c>
      <c r="C71">
        <v>20.204999999999998</v>
      </c>
      <c r="D71" t="s">
        <v>80</v>
      </c>
      <c r="E71">
        <v>2022</v>
      </c>
      <c r="F71" s="61">
        <v>170722.67</v>
      </c>
      <c r="G71" t="s">
        <v>176</v>
      </c>
    </row>
    <row r="72" spans="1:7">
      <c r="A72" s="61" t="s">
        <v>240</v>
      </c>
      <c r="B72" t="s">
        <v>185</v>
      </c>
      <c r="C72">
        <v>20.204999999999998</v>
      </c>
      <c r="D72" t="s">
        <v>80</v>
      </c>
      <c r="E72">
        <v>2022</v>
      </c>
      <c r="F72" s="61">
        <v>1160646.1299999999</v>
      </c>
      <c r="G72" t="s">
        <v>176</v>
      </c>
    </row>
    <row r="73" spans="1:7">
      <c r="A73" s="61" t="s">
        <v>241</v>
      </c>
      <c r="B73" t="s">
        <v>185</v>
      </c>
      <c r="C73">
        <v>20.204999999999998</v>
      </c>
      <c r="D73" t="s">
        <v>80</v>
      </c>
      <c r="E73">
        <v>2022</v>
      </c>
      <c r="F73" s="61">
        <v>128264.98</v>
      </c>
      <c r="G73" t="s">
        <v>176</v>
      </c>
    </row>
    <row r="74" spans="1:7">
      <c r="A74" s="61" t="s">
        <v>242</v>
      </c>
      <c r="B74" t="s">
        <v>185</v>
      </c>
      <c r="C74">
        <v>20.204999999999998</v>
      </c>
      <c r="D74" t="s">
        <v>80</v>
      </c>
      <c r="E74">
        <v>2022</v>
      </c>
      <c r="F74" s="61">
        <v>14108687</v>
      </c>
      <c r="G74" t="s">
        <v>176</v>
      </c>
    </row>
    <row r="75" spans="1:7">
      <c r="A75" s="61" t="s">
        <v>243</v>
      </c>
      <c r="B75" t="s">
        <v>185</v>
      </c>
      <c r="C75">
        <v>20.204999999999998</v>
      </c>
      <c r="D75" t="s">
        <v>80</v>
      </c>
      <c r="E75">
        <v>2023</v>
      </c>
      <c r="F75" s="61">
        <v>2255999</v>
      </c>
      <c r="G75" t="s">
        <v>176</v>
      </c>
    </row>
    <row r="76" spans="1:7">
      <c r="A76" s="61" t="s">
        <v>244</v>
      </c>
      <c r="B76" t="s">
        <v>185</v>
      </c>
      <c r="C76">
        <v>20.204999999999998</v>
      </c>
      <c r="D76" t="s">
        <v>80</v>
      </c>
      <c r="E76">
        <v>2023</v>
      </c>
      <c r="F76" s="61">
        <v>1040902</v>
      </c>
      <c r="G76" t="s">
        <v>176</v>
      </c>
    </row>
    <row r="77" spans="1:7">
      <c r="A77" s="61" t="s">
        <v>245</v>
      </c>
      <c r="B77" t="s">
        <v>185</v>
      </c>
      <c r="C77">
        <v>20.204999999999998</v>
      </c>
      <c r="D77" t="s">
        <v>80</v>
      </c>
      <c r="E77">
        <v>2023</v>
      </c>
      <c r="F77" s="61">
        <v>341839.6</v>
      </c>
      <c r="G77" t="s">
        <v>176</v>
      </c>
    </row>
    <row r="78" spans="1:7">
      <c r="A78" s="61" t="s">
        <v>246</v>
      </c>
      <c r="B78" t="s">
        <v>185</v>
      </c>
      <c r="C78">
        <v>20.204999999999998</v>
      </c>
      <c r="D78" t="s">
        <v>80</v>
      </c>
      <c r="E78">
        <v>2023</v>
      </c>
      <c r="F78" s="61">
        <v>673335</v>
      </c>
      <c r="G78" t="s">
        <v>176</v>
      </c>
    </row>
    <row r="79" spans="1:7">
      <c r="A79" s="61" t="s">
        <v>247</v>
      </c>
      <c r="B79" t="s">
        <v>185</v>
      </c>
      <c r="C79">
        <v>20.204999999999998</v>
      </c>
      <c r="D79" t="s">
        <v>80</v>
      </c>
      <c r="E79">
        <v>2023</v>
      </c>
      <c r="F79" s="61">
        <v>282276</v>
      </c>
      <c r="G79" t="s">
        <v>176</v>
      </c>
    </row>
    <row r="80" spans="1:7">
      <c r="A80" s="61" t="s">
        <v>248</v>
      </c>
      <c r="B80" t="s">
        <v>185</v>
      </c>
      <c r="C80">
        <v>20.204999999999998</v>
      </c>
      <c r="D80" t="s">
        <v>80</v>
      </c>
      <c r="E80">
        <v>2023</v>
      </c>
      <c r="F80" s="61">
        <v>4831200</v>
      </c>
      <c r="G80" t="s">
        <v>176</v>
      </c>
    </row>
    <row r="81" spans="1:7">
      <c r="A81" s="61" t="s">
        <v>249</v>
      </c>
      <c r="B81" t="s">
        <v>250</v>
      </c>
      <c r="C81">
        <v>20.933</v>
      </c>
      <c r="D81" t="s">
        <v>72</v>
      </c>
      <c r="E81">
        <v>2022</v>
      </c>
      <c r="F81" s="61">
        <v>20000000</v>
      </c>
      <c r="G81" t="s">
        <v>176</v>
      </c>
    </row>
    <row r="82" spans="1:7">
      <c r="A82" s="61" t="s">
        <v>251</v>
      </c>
      <c r="B82" t="s">
        <v>185</v>
      </c>
      <c r="C82">
        <v>20.204999999999998</v>
      </c>
      <c r="D82" t="s">
        <v>88</v>
      </c>
      <c r="E82">
        <v>2022</v>
      </c>
      <c r="F82" s="61">
        <v>12443760.689999999</v>
      </c>
      <c r="G82" t="s">
        <v>176</v>
      </c>
    </row>
    <row r="83" spans="1:7">
      <c r="A83" s="61" t="s">
        <v>252</v>
      </c>
      <c r="B83" t="s">
        <v>185</v>
      </c>
      <c r="C83">
        <v>20.204999999999998</v>
      </c>
      <c r="D83" t="s">
        <v>88</v>
      </c>
      <c r="E83">
        <v>2022</v>
      </c>
      <c r="F83" s="61">
        <v>2915098</v>
      </c>
      <c r="G83" t="s">
        <v>176</v>
      </c>
    </row>
    <row r="84" spans="1:7">
      <c r="A84" s="61" t="s">
        <v>253</v>
      </c>
      <c r="B84" t="s">
        <v>185</v>
      </c>
      <c r="C84">
        <v>20.204999999999998</v>
      </c>
      <c r="D84" t="s">
        <v>88</v>
      </c>
      <c r="E84">
        <v>2022</v>
      </c>
      <c r="F84" s="61">
        <v>1515591</v>
      </c>
      <c r="G84" t="s">
        <v>176</v>
      </c>
    </row>
    <row r="85" spans="1:7">
      <c r="A85" s="61" t="s">
        <v>254</v>
      </c>
      <c r="B85" t="s">
        <v>185</v>
      </c>
      <c r="C85">
        <v>20.204999999999998</v>
      </c>
      <c r="D85" t="s">
        <v>88</v>
      </c>
      <c r="E85">
        <v>2022</v>
      </c>
      <c r="F85" s="61">
        <v>228565.75</v>
      </c>
      <c r="G85" t="s">
        <v>176</v>
      </c>
    </row>
    <row r="86" spans="1:7">
      <c r="A86" s="61" t="s">
        <v>255</v>
      </c>
      <c r="B86" t="s">
        <v>185</v>
      </c>
      <c r="C86">
        <v>20.204999999999998</v>
      </c>
      <c r="D86" t="s">
        <v>88</v>
      </c>
      <c r="E86">
        <v>2022</v>
      </c>
      <c r="F86" s="61">
        <v>462880</v>
      </c>
      <c r="G86" t="s">
        <v>176</v>
      </c>
    </row>
    <row r="87" spans="1:7">
      <c r="A87" s="61" t="s">
        <v>256</v>
      </c>
      <c r="B87" t="s">
        <v>185</v>
      </c>
      <c r="C87">
        <v>20.204999999999998</v>
      </c>
      <c r="D87" t="s">
        <v>88</v>
      </c>
      <c r="E87">
        <v>2022</v>
      </c>
      <c r="F87" s="61">
        <v>758120</v>
      </c>
      <c r="G87" t="s">
        <v>176</v>
      </c>
    </row>
    <row r="88" spans="1:7">
      <c r="A88" s="61" t="s">
        <v>257</v>
      </c>
      <c r="B88" t="s">
        <v>185</v>
      </c>
      <c r="C88">
        <v>20.204999999999998</v>
      </c>
      <c r="D88" t="s">
        <v>88</v>
      </c>
      <c r="E88">
        <v>2022</v>
      </c>
      <c r="F88" s="61">
        <v>920000</v>
      </c>
      <c r="G88" t="s">
        <v>176</v>
      </c>
    </row>
    <row r="89" spans="1:7">
      <c r="A89" s="61" t="s">
        <v>258</v>
      </c>
      <c r="B89" t="s">
        <v>185</v>
      </c>
      <c r="C89">
        <v>20.204999999999998</v>
      </c>
      <c r="D89" t="s">
        <v>88</v>
      </c>
      <c r="E89">
        <v>2022</v>
      </c>
      <c r="F89" s="61">
        <v>450784.06</v>
      </c>
      <c r="G89" t="s">
        <v>176</v>
      </c>
    </row>
    <row r="90" spans="1:7">
      <c r="A90" s="61" t="s">
        <v>259</v>
      </c>
      <c r="B90" t="s">
        <v>185</v>
      </c>
      <c r="C90">
        <v>20.204999999999998</v>
      </c>
      <c r="D90" t="s">
        <v>88</v>
      </c>
      <c r="E90">
        <v>2022</v>
      </c>
      <c r="F90" s="61">
        <v>409650.61</v>
      </c>
      <c r="G90" t="s">
        <v>176</v>
      </c>
    </row>
    <row r="91" spans="1:7">
      <c r="A91" s="61" t="s">
        <v>260</v>
      </c>
      <c r="B91" t="s">
        <v>185</v>
      </c>
      <c r="C91">
        <v>20.204999999999998</v>
      </c>
      <c r="D91" t="s">
        <v>88</v>
      </c>
      <c r="E91">
        <v>2022</v>
      </c>
      <c r="F91" s="61">
        <v>5030988.21</v>
      </c>
      <c r="G91" t="s">
        <v>176</v>
      </c>
    </row>
    <row r="92" spans="1:7">
      <c r="A92" s="61" t="s">
        <v>261</v>
      </c>
      <c r="B92" t="s">
        <v>185</v>
      </c>
      <c r="C92">
        <v>20.204999999999998</v>
      </c>
      <c r="D92" t="s">
        <v>88</v>
      </c>
      <c r="E92">
        <v>2022</v>
      </c>
      <c r="F92" s="61">
        <v>714480</v>
      </c>
      <c r="G92" t="s">
        <v>176</v>
      </c>
    </row>
    <row r="93" spans="1:7">
      <c r="A93" s="61" t="s">
        <v>262</v>
      </c>
      <c r="B93" t="s">
        <v>185</v>
      </c>
      <c r="C93">
        <v>20.204999999999998</v>
      </c>
      <c r="D93" t="s">
        <v>88</v>
      </c>
      <c r="E93">
        <v>2022</v>
      </c>
      <c r="F93" s="61">
        <v>1155000</v>
      </c>
      <c r="G93" t="s">
        <v>176</v>
      </c>
    </row>
    <row r="94" spans="1:7">
      <c r="A94" s="61" t="s">
        <v>263</v>
      </c>
      <c r="B94" t="s">
        <v>185</v>
      </c>
      <c r="C94">
        <v>20.204999999999998</v>
      </c>
      <c r="D94" t="s">
        <v>88</v>
      </c>
      <c r="E94">
        <v>2022</v>
      </c>
      <c r="F94" s="61">
        <v>1991364</v>
      </c>
      <c r="G94" t="s">
        <v>176</v>
      </c>
    </row>
    <row r="95" spans="1:7">
      <c r="A95" s="61" t="s">
        <v>264</v>
      </c>
      <c r="B95" t="s">
        <v>185</v>
      </c>
      <c r="C95">
        <v>20.204999999999998</v>
      </c>
      <c r="D95" t="s">
        <v>88</v>
      </c>
      <c r="E95">
        <v>2022</v>
      </c>
      <c r="F95" s="61">
        <v>129592.8</v>
      </c>
      <c r="G95" t="s">
        <v>176</v>
      </c>
    </row>
    <row r="96" spans="1:7">
      <c r="A96" s="61" t="s">
        <v>265</v>
      </c>
      <c r="B96" t="s">
        <v>185</v>
      </c>
      <c r="C96">
        <v>20.204999999999998</v>
      </c>
      <c r="D96" t="s">
        <v>88</v>
      </c>
      <c r="E96">
        <v>2022</v>
      </c>
      <c r="F96" s="61">
        <v>229887.42</v>
      </c>
      <c r="G96" t="s">
        <v>176</v>
      </c>
    </row>
    <row r="97" spans="1:7">
      <c r="A97" s="61" t="s">
        <v>266</v>
      </c>
      <c r="B97" t="s">
        <v>185</v>
      </c>
      <c r="C97">
        <v>20.204999999999998</v>
      </c>
      <c r="D97" t="s">
        <v>88</v>
      </c>
      <c r="E97">
        <v>2022</v>
      </c>
      <c r="F97" s="61">
        <v>556168</v>
      </c>
      <c r="G97" t="s">
        <v>176</v>
      </c>
    </row>
    <row r="98" spans="1:7">
      <c r="A98" s="61" t="s">
        <v>267</v>
      </c>
      <c r="B98" t="s">
        <v>185</v>
      </c>
      <c r="C98">
        <v>20.204999999999998</v>
      </c>
      <c r="D98" t="s">
        <v>88</v>
      </c>
      <c r="E98">
        <v>2022</v>
      </c>
      <c r="F98" s="61">
        <v>596000</v>
      </c>
      <c r="G98" t="s">
        <v>176</v>
      </c>
    </row>
    <row r="99" spans="1:7">
      <c r="A99" s="61" t="s">
        <v>268</v>
      </c>
      <c r="B99" t="s">
        <v>185</v>
      </c>
      <c r="C99">
        <v>20.204999999999998</v>
      </c>
      <c r="D99" t="s">
        <v>88</v>
      </c>
      <c r="E99">
        <v>2022</v>
      </c>
      <c r="F99" s="61">
        <v>2272846</v>
      </c>
      <c r="G99" t="s">
        <v>176</v>
      </c>
    </row>
    <row r="100" spans="1:7">
      <c r="A100" s="61" t="s">
        <v>269</v>
      </c>
      <c r="B100" t="s">
        <v>185</v>
      </c>
      <c r="C100">
        <v>20.204999999999998</v>
      </c>
      <c r="D100" t="s">
        <v>88</v>
      </c>
      <c r="E100">
        <v>2022</v>
      </c>
      <c r="F100" s="61">
        <v>465000</v>
      </c>
      <c r="G100" t="s">
        <v>176</v>
      </c>
    </row>
    <row r="101" spans="1:7">
      <c r="A101" s="61" t="s">
        <v>270</v>
      </c>
      <c r="B101" t="s">
        <v>185</v>
      </c>
      <c r="C101">
        <v>20.204999999999998</v>
      </c>
      <c r="D101" t="s">
        <v>88</v>
      </c>
      <c r="E101">
        <v>2022</v>
      </c>
      <c r="F101" s="61">
        <v>629741</v>
      </c>
      <c r="G101" t="s">
        <v>176</v>
      </c>
    </row>
    <row r="102" spans="1:7">
      <c r="A102" s="61" t="s">
        <v>271</v>
      </c>
      <c r="B102" t="s">
        <v>185</v>
      </c>
      <c r="C102">
        <v>20.204999999999998</v>
      </c>
      <c r="D102" t="s">
        <v>88</v>
      </c>
      <c r="E102">
        <v>2022</v>
      </c>
      <c r="F102" s="61">
        <v>106461.09</v>
      </c>
      <c r="G102" t="s">
        <v>176</v>
      </c>
    </row>
    <row r="103" spans="1:7">
      <c r="A103" s="61" t="s">
        <v>272</v>
      </c>
      <c r="B103" t="s">
        <v>185</v>
      </c>
      <c r="C103">
        <v>20.204999999999998</v>
      </c>
      <c r="D103" t="s">
        <v>88</v>
      </c>
      <c r="E103">
        <v>2022</v>
      </c>
      <c r="F103" s="61">
        <v>1318207</v>
      </c>
      <c r="G103" t="s">
        <v>176</v>
      </c>
    </row>
    <row r="104" spans="1:7">
      <c r="A104" s="61" t="s">
        <v>273</v>
      </c>
      <c r="B104" t="s">
        <v>185</v>
      </c>
      <c r="C104">
        <v>20.204999999999998</v>
      </c>
      <c r="D104" t="s">
        <v>88</v>
      </c>
      <c r="E104">
        <v>2022</v>
      </c>
      <c r="F104" s="61">
        <v>1507902</v>
      </c>
      <c r="G104" t="s">
        <v>176</v>
      </c>
    </row>
    <row r="105" spans="1:7">
      <c r="A105" s="61" t="s">
        <v>274</v>
      </c>
      <c r="B105" t="s">
        <v>185</v>
      </c>
      <c r="C105">
        <v>20.204999999999998</v>
      </c>
      <c r="D105" t="s">
        <v>88</v>
      </c>
      <c r="E105">
        <v>2022</v>
      </c>
      <c r="F105" s="61">
        <v>619867</v>
      </c>
      <c r="G105" t="s">
        <v>176</v>
      </c>
    </row>
    <row r="106" spans="1:7">
      <c r="A106" s="61" t="s">
        <v>275</v>
      </c>
      <c r="B106" t="s">
        <v>185</v>
      </c>
      <c r="C106">
        <v>20.204999999999998</v>
      </c>
      <c r="D106" t="s">
        <v>88</v>
      </c>
      <c r="E106">
        <v>2022</v>
      </c>
      <c r="F106" s="61">
        <v>2781210</v>
      </c>
      <c r="G106" t="s">
        <v>176</v>
      </c>
    </row>
    <row r="107" spans="1:7">
      <c r="A107" s="61" t="s">
        <v>276</v>
      </c>
      <c r="B107" t="s">
        <v>185</v>
      </c>
      <c r="C107">
        <v>20.204999999999998</v>
      </c>
      <c r="D107" t="s">
        <v>88</v>
      </c>
      <c r="E107">
        <v>2022</v>
      </c>
      <c r="F107" s="61">
        <v>3377707</v>
      </c>
      <c r="G107" t="s">
        <v>176</v>
      </c>
    </row>
    <row r="108" spans="1:7">
      <c r="A108" s="61" t="s">
        <v>277</v>
      </c>
      <c r="B108" t="s">
        <v>185</v>
      </c>
      <c r="C108">
        <v>20.204999999999998</v>
      </c>
      <c r="D108" t="s">
        <v>88</v>
      </c>
      <c r="E108">
        <v>2022</v>
      </c>
      <c r="F108" s="61">
        <v>3909247</v>
      </c>
      <c r="G108" t="s">
        <v>176</v>
      </c>
    </row>
    <row r="109" spans="1:7">
      <c r="A109" s="61" t="s">
        <v>278</v>
      </c>
      <c r="B109" t="s">
        <v>185</v>
      </c>
      <c r="C109">
        <v>20.204999999999998</v>
      </c>
      <c r="D109" t="s">
        <v>88</v>
      </c>
      <c r="E109">
        <v>2022</v>
      </c>
      <c r="F109" s="61">
        <v>627107.41</v>
      </c>
      <c r="G109" t="s">
        <v>176</v>
      </c>
    </row>
    <row r="110" spans="1:7">
      <c r="A110" s="61" t="s">
        <v>279</v>
      </c>
      <c r="B110" t="s">
        <v>185</v>
      </c>
      <c r="C110">
        <v>20.204999999999998</v>
      </c>
      <c r="D110" t="s">
        <v>88</v>
      </c>
      <c r="E110">
        <v>2022</v>
      </c>
      <c r="F110" s="61">
        <v>186536</v>
      </c>
      <c r="G110" t="s">
        <v>176</v>
      </c>
    </row>
    <row r="111" spans="1:7">
      <c r="A111" s="61" t="s">
        <v>280</v>
      </c>
      <c r="B111" t="s">
        <v>185</v>
      </c>
      <c r="C111">
        <v>20.204999999999998</v>
      </c>
      <c r="D111" t="s">
        <v>88</v>
      </c>
      <c r="E111">
        <v>2022</v>
      </c>
      <c r="F111" s="61">
        <v>229125.28</v>
      </c>
      <c r="G111" t="s">
        <v>176</v>
      </c>
    </row>
    <row r="112" spans="1:7">
      <c r="A112" s="61" t="s">
        <v>281</v>
      </c>
      <c r="B112" t="s">
        <v>185</v>
      </c>
      <c r="C112">
        <v>20.204999999999998</v>
      </c>
      <c r="D112" t="s">
        <v>88</v>
      </c>
      <c r="E112">
        <v>2022</v>
      </c>
      <c r="F112" s="61">
        <v>1775208</v>
      </c>
      <c r="G112" t="s">
        <v>176</v>
      </c>
    </row>
    <row r="113" spans="1:7">
      <c r="A113" s="61" t="s">
        <v>282</v>
      </c>
      <c r="B113" t="s">
        <v>185</v>
      </c>
      <c r="C113">
        <v>20.204999999999998</v>
      </c>
      <c r="D113" t="s">
        <v>88</v>
      </c>
      <c r="E113">
        <v>2022</v>
      </c>
      <c r="F113" s="61">
        <v>1752938</v>
      </c>
      <c r="G113" t="s">
        <v>176</v>
      </c>
    </row>
    <row r="114" spans="1:7">
      <c r="A114" s="61" t="s">
        <v>283</v>
      </c>
      <c r="B114" t="s">
        <v>185</v>
      </c>
      <c r="C114">
        <v>20.204999999999998</v>
      </c>
      <c r="D114" t="s">
        <v>88</v>
      </c>
      <c r="E114">
        <v>2022</v>
      </c>
      <c r="F114" s="61">
        <v>681000</v>
      </c>
      <c r="G114" t="s">
        <v>176</v>
      </c>
    </row>
    <row r="115" spans="1:7">
      <c r="A115" s="61" t="s">
        <v>284</v>
      </c>
      <c r="B115" t="s">
        <v>185</v>
      </c>
      <c r="C115">
        <v>20.204999999999998</v>
      </c>
      <c r="D115" t="s">
        <v>88</v>
      </c>
      <c r="E115">
        <v>2022</v>
      </c>
      <c r="F115" s="61">
        <v>860650</v>
      </c>
      <c r="G115" t="s">
        <v>176</v>
      </c>
    </row>
    <row r="116" spans="1:7">
      <c r="A116" s="61" t="s">
        <v>285</v>
      </c>
      <c r="B116" t="s">
        <v>185</v>
      </c>
      <c r="C116">
        <v>20.204999999999998</v>
      </c>
      <c r="D116" t="s">
        <v>88</v>
      </c>
      <c r="E116">
        <v>2022</v>
      </c>
      <c r="F116" s="61">
        <v>599363.68999999994</v>
      </c>
      <c r="G116" t="s">
        <v>176</v>
      </c>
    </row>
    <row r="117" spans="1:7">
      <c r="A117" s="61" t="s">
        <v>286</v>
      </c>
      <c r="B117" t="s">
        <v>185</v>
      </c>
      <c r="C117">
        <v>20.204999999999998</v>
      </c>
      <c r="D117" t="s">
        <v>88</v>
      </c>
      <c r="E117">
        <v>2022</v>
      </c>
      <c r="F117" s="61">
        <v>3800000</v>
      </c>
      <c r="G117" t="s">
        <v>176</v>
      </c>
    </row>
    <row r="118" spans="1:7">
      <c r="A118" s="61" t="s">
        <v>287</v>
      </c>
      <c r="B118" t="s">
        <v>185</v>
      </c>
      <c r="C118">
        <v>20.204999999999998</v>
      </c>
      <c r="D118" t="s">
        <v>88</v>
      </c>
      <c r="E118">
        <v>2022</v>
      </c>
      <c r="F118" s="61">
        <v>473278.62</v>
      </c>
      <c r="G118" t="s">
        <v>176</v>
      </c>
    </row>
    <row r="119" spans="1:7">
      <c r="A119" s="61" t="s">
        <v>288</v>
      </c>
      <c r="B119" t="s">
        <v>185</v>
      </c>
      <c r="C119">
        <v>20.204999999999998</v>
      </c>
      <c r="D119" t="s">
        <v>88</v>
      </c>
      <c r="E119">
        <v>2022</v>
      </c>
      <c r="F119" s="61">
        <v>2521000</v>
      </c>
      <c r="G119" t="s">
        <v>176</v>
      </c>
    </row>
    <row r="120" spans="1:7">
      <c r="A120" s="61" t="s">
        <v>289</v>
      </c>
      <c r="B120" t="s">
        <v>185</v>
      </c>
      <c r="C120">
        <v>20.204999999999998</v>
      </c>
      <c r="D120" t="s">
        <v>88</v>
      </c>
      <c r="E120">
        <v>2022</v>
      </c>
      <c r="F120" s="61">
        <v>10000000</v>
      </c>
      <c r="G120" t="s">
        <v>176</v>
      </c>
    </row>
    <row r="121" spans="1:7">
      <c r="A121" s="61" t="s">
        <v>290</v>
      </c>
      <c r="B121" t="s">
        <v>185</v>
      </c>
      <c r="C121">
        <v>20.204999999999998</v>
      </c>
      <c r="D121" t="s">
        <v>88</v>
      </c>
      <c r="E121">
        <v>2022</v>
      </c>
      <c r="F121" s="61">
        <v>301029</v>
      </c>
      <c r="G121" t="s">
        <v>176</v>
      </c>
    </row>
    <row r="122" spans="1:7">
      <c r="A122" s="61" t="s">
        <v>291</v>
      </c>
      <c r="B122" t="s">
        <v>185</v>
      </c>
      <c r="C122">
        <v>20.204999999999998</v>
      </c>
      <c r="D122" t="s">
        <v>88</v>
      </c>
      <c r="E122">
        <v>2022</v>
      </c>
      <c r="F122" s="61">
        <v>7830600</v>
      </c>
      <c r="G122" t="s">
        <v>176</v>
      </c>
    </row>
    <row r="123" spans="1:7">
      <c r="A123" s="61" t="s">
        <v>292</v>
      </c>
      <c r="B123" t="s">
        <v>185</v>
      </c>
      <c r="C123">
        <v>20.204999999999998</v>
      </c>
      <c r="D123" t="s">
        <v>88</v>
      </c>
      <c r="E123">
        <v>2022</v>
      </c>
      <c r="F123" s="61">
        <v>2482181</v>
      </c>
      <c r="G123" t="s">
        <v>176</v>
      </c>
    </row>
    <row r="124" spans="1:7">
      <c r="A124" s="61" t="s">
        <v>293</v>
      </c>
      <c r="B124" t="s">
        <v>185</v>
      </c>
      <c r="C124">
        <v>20.204999999999998</v>
      </c>
      <c r="D124" t="s">
        <v>88</v>
      </c>
      <c r="E124">
        <v>2022</v>
      </c>
      <c r="F124" s="61">
        <v>6680000</v>
      </c>
      <c r="G124" t="s">
        <v>176</v>
      </c>
    </row>
    <row r="125" spans="1:7">
      <c r="A125" s="61" t="s">
        <v>294</v>
      </c>
      <c r="B125" t="s">
        <v>185</v>
      </c>
      <c r="C125">
        <v>20.204999999999998</v>
      </c>
      <c r="D125" t="s">
        <v>88</v>
      </c>
      <c r="E125">
        <v>2022</v>
      </c>
      <c r="F125" s="61">
        <v>105546.12</v>
      </c>
      <c r="G125" t="s">
        <v>176</v>
      </c>
    </row>
    <row r="126" spans="1:7">
      <c r="A126" s="61" t="s">
        <v>295</v>
      </c>
      <c r="B126" t="s">
        <v>185</v>
      </c>
      <c r="C126">
        <v>20.204999999999998</v>
      </c>
      <c r="D126" t="s">
        <v>88</v>
      </c>
      <c r="E126">
        <v>2022</v>
      </c>
      <c r="F126" s="61">
        <v>3826189</v>
      </c>
      <c r="G126" t="s">
        <v>176</v>
      </c>
    </row>
    <row r="127" spans="1:7">
      <c r="A127" s="61" t="s">
        <v>296</v>
      </c>
      <c r="B127" t="s">
        <v>185</v>
      </c>
      <c r="C127">
        <v>20.204999999999998</v>
      </c>
      <c r="D127" t="s">
        <v>88</v>
      </c>
      <c r="E127">
        <v>2022</v>
      </c>
      <c r="F127" s="61">
        <v>1593976</v>
      </c>
      <c r="G127" t="s">
        <v>176</v>
      </c>
    </row>
    <row r="128" spans="1:7">
      <c r="A128" s="61" t="s">
        <v>297</v>
      </c>
      <c r="B128" t="s">
        <v>185</v>
      </c>
      <c r="C128">
        <v>20.204999999999998</v>
      </c>
      <c r="D128" t="s">
        <v>88</v>
      </c>
      <c r="E128">
        <v>2022</v>
      </c>
      <c r="F128" s="61">
        <v>824872.8</v>
      </c>
      <c r="G128" t="s">
        <v>176</v>
      </c>
    </row>
    <row r="129" spans="1:7">
      <c r="A129" s="61" t="s">
        <v>298</v>
      </c>
      <c r="B129" t="s">
        <v>185</v>
      </c>
      <c r="C129">
        <v>20.204999999999998</v>
      </c>
      <c r="D129" t="s">
        <v>88</v>
      </c>
      <c r="E129">
        <v>2022</v>
      </c>
      <c r="F129" s="61">
        <v>1454741</v>
      </c>
      <c r="G129" t="s">
        <v>176</v>
      </c>
    </row>
    <row r="130" spans="1:7">
      <c r="A130" s="61" t="s">
        <v>299</v>
      </c>
      <c r="B130" t="s">
        <v>185</v>
      </c>
      <c r="C130">
        <v>20.204999999999998</v>
      </c>
      <c r="D130" t="s">
        <v>88</v>
      </c>
      <c r="E130">
        <v>2022</v>
      </c>
      <c r="F130" s="61">
        <v>176000</v>
      </c>
      <c r="G130" t="s">
        <v>176</v>
      </c>
    </row>
    <row r="131" spans="1:7">
      <c r="A131" s="61" t="s">
        <v>300</v>
      </c>
      <c r="B131" t="s">
        <v>185</v>
      </c>
      <c r="C131">
        <v>20.204999999999998</v>
      </c>
      <c r="D131" t="s">
        <v>88</v>
      </c>
      <c r="E131">
        <v>2022</v>
      </c>
      <c r="F131" s="61">
        <v>127571.3</v>
      </c>
      <c r="G131" t="s">
        <v>176</v>
      </c>
    </row>
    <row r="132" spans="1:7">
      <c r="A132" s="61" t="s">
        <v>301</v>
      </c>
      <c r="B132" t="s">
        <v>185</v>
      </c>
      <c r="C132">
        <v>20.204999999999998</v>
      </c>
      <c r="D132" t="s">
        <v>88</v>
      </c>
      <c r="E132">
        <v>2022</v>
      </c>
      <c r="F132" s="61">
        <v>850080</v>
      </c>
      <c r="G132" t="s">
        <v>176</v>
      </c>
    </row>
    <row r="133" spans="1:7">
      <c r="A133" s="61" t="s">
        <v>302</v>
      </c>
      <c r="B133" t="s">
        <v>185</v>
      </c>
      <c r="C133">
        <v>20.204999999999998</v>
      </c>
      <c r="D133" t="s">
        <v>88</v>
      </c>
      <c r="E133">
        <v>2022</v>
      </c>
      <c r="F133" s="61">
        <v>1996973.3</v>
      </c>
      <c r="G133" t="s">
        <v>176</v>
      </c>
    </row>
    <row r="134" spans="1:7">
      <c r="A134" s="61" t="s">
        <v>303</v>
      </c>
      <c r="B134" t="s">
        <v>185</v>
      </c>
      <c r="C134">
        <v>20.204999999999998</v>
      </c>
      <c r="D134" t="s">
        <v>88</v>
      </c>
      <c r="E134">
        <v>2022</v>
      </c>
      <c r="F134" s="61">
        <v>29332244.5</v>
      </c>
      <c r="G134" t="s">
        <v>176</v>
      </c>
    </row>
    <row r="135" spans="1:7">
      <c r="A135" s="61" t="s">
        <v>304</v>
      </c>
      <c r="B135" t="s">
        <v>185</v>
      </c>
      <c r="C135">
        <v>20.204999999999998</v>
      </c>
      <c r="D135" t="s">
        <v>88</v>
      </c>
      <c r="E135">
        <v>2022</v>
      </c>
      <c r="F135" s="61">
        <v>143829.17000000001</v>
      </c>
      <c r="G135" t="s">
        <v>176</v>
      </c>
    </row>
    <row r="136" spans="1:7">
      <c r="A136" s="61" t="s">
        <v>305</v>
      </c>
      <c r="B136" t="s">
        <v>185</v>
      </c>
      <c r="C136">
        <v>20.204999999999998</v>
      </c>
      <c r="D136" t="s">
        <v>88</v>
      </c>
      <c r="E136">
        <v>2022</v>
      </c>
      <c r="F136" s="61">
        <v>2254842</v>
      </c>
      <c r="G136" t="s">
        <v>176</v>
      </c>
    </row>
    <row r="137" spans="1:7">
      <c r="A137" s="61" t="s">
        <v>306</v>
      </c>
      <c r="B137" t="s">
        <v>185</v>
      </c>
      <c r="C137">
        <v>20.204999999999998</v>
      </c>
      <c r="D137" t="s">
        <v>88</v>
      </c>
      <c r="E137">
        <v>2022</v>
      </c>
      <c r="F137" s="61">
        <v>2164725</v>
      </c>
      <c r="G137" t="s">
        <v>176</v>
      </c>
    </row>
    <row r="138" spans="1:7">
      <c r="A138" s="61" t="s">
        <v>307</v>
      </c>
      <c r="B138" t="s">
        <v>185</v>
      </c>
      <c r="C138">
        <v>20.204999999999998</v>
      </c>
      <c r="D138" t="s">
        <v>88</v>
      </c>
      <c r="E138">
        <v>2022</v>
      </c>
      <c r="F138" s="61">
        <v>109200</v>
      </c>
      <c r="G138" t="s">
        <v>176</v>
      </c>
    </row>
    <row r="139" spans="1:7">
      <c r="A139" s="61" t="s">
        <v>308</v>
      </c>
      <c r="B139" t="s">
        <v>185</v>
      </c>
      <c r="C139">
        <v>20.204999999999998</v>
      </c>
      <c r="D139" t="s">
        <v>88</v>
      </c>
      <c r="E139">
        <v>2022</v>
      </c>
      <c r="F139" s="61">
        <v>1202000</v>
      </c>
      <c r="G139" t="s">
        <v>176</v>
      </c>
    </row>
    <row r="140" spans="1:7">
      <c r="A140" s="61" t="s">
        <v>309</v>
      </c>
      <c r="B140" t="s">
        <v>185</v>
      </c>
      <c r="C140">
        <v>20.204999999999998</v>
      </c>
      <c r="D140" t="s">
        <v>88</v>
      </c>
      <c r="E140">
        <v>2022</v>
      </c>
      <c r="F140" s="61">
        <v>1007730</v>
      </c>
      <c r="G140" t="s">
        <v>176</v>
      </c>
    </row>
    <row r="141" spans="1:7">
      <c r="A141" s="61" t="s">
        <v>310</v>
      </c>
      <c r="B141" t="s">
        <v>185</v>
      </c>
      <c r="C141">
        <v>20.204999999999998</v>
      </c>
      <c r="D141" t="s">
        <v>88</v>
      </c>
      <c r="E141">
        <v>2022</v>
      </c>
      <c r="F141" s="61">
        <v>1072756.3400000001</v>
      </c>
      <c r="G141" t="s">
        <v>176</v>
      </c>
    </row>
    <row r="142" spans="1:7">
      <c r="A142" s="61" t="s">
        <v>311</v>
      </c>
      <c r="B142" t="s">
        <v>185</v>
      </c>
      <c r="C142">
        <v>20.204999999999998</v>
      </c>
      <c r="D142" t="s">
        <v>88</v>
      </c>
      <c r="E142">
        <v>2022</v>
      </c>
      <c r="F142" s="61">
        <v>633780</v>
      </c>
      <c r="G142" t="s">
        <v>176</v>
      </c>
    </row>
    <row r="143" spans="1:7">
      <c r="A143" s="61" t="s">
        <v>312</v>
      </c>
      <c r="B143" t="s">
        <v>185</v>
      </c>
      <c r="C143">
        <v>20.204999999999998</v>
      </c>
      <c r="D143" t="s">
        <v>88</v>
      </c>
      <c r="E143">
        <v>2022</v>
      </c>
      <c r="F143" s="61">
        <v>922886.55</v>
      </c>
      <c r="G143" t="s">
        <v>176</v>
      </c>
    </row>
    <row r="144" spans="1:7">
      <c r="A144" s="61" t="s">
        <v>313</v>
      </c>
      <c r="B144" t="s">
        <v>185</v>
      </c>
      <c r="C144">
        <v>20.204999999999998</v>
      </c>
      <c r="D144" t="s">
        <v>88</v>
      </c>
      <c r="E144">
        <v>2022</v>
      </c>
      <c r="F144" s="61">
        <v>6357034.4000000004</v>
      </c>
      <c r="G144" t="s">
        <v>176</v>
      </c>
    </row>
    <row r="145" spans="1:7">
      <c r="A145" s="61" t="s">
        <v>314</v>
      </c>
      <c r="B145" t="s">
        <v>185</v>
      </c>
      <c r="C145">
        <v>20.204999999999998</v>
      </c>
      <c r="D145" t="s">
        <v>88</v>
      </c>
      <c r="E145">
        <v>2023</v>
      </c>
      <c r="F145" s="61">
        <v>1481880.14</v>
      </c>
      <c r="G145" t="s">
        <v>176</v>
      </c>
    </row>
    <row r="146" spans="1:7">
      <c r="A146" s="61" t="s">
        <v>315</v>
      </c>
      <c r="B146" t="s">
        <v>185</v>
      </c>
      <c r="C146">
        <v>20.204999999999998</v>
      </c>
      <c r="D146" t="s">
        <v>88</v>
      </c>
      <c r="E146">
        <v>2023</v>
      </c>
      <c r="F146" s="61">
        <v>8254080</v>
      </c>
      <c r="G146" t="s">
        <v>176</v>
      </c>
    </row>
    <row r="147" spans="1:7">
      <c r="A147" s="61" t="s">
        <v>316</v>
      </c>
      <c r="B147" t="s">
        <v>185</v>
      </c>
      <c r="C147">
        <v>20.204999999999998</v>
      </c>
      <c r="D147" t="s">
        <v>88</v>
      </c>
      <c r="E147">
        <v>2023</v>
      </c>
      <c r="F147" s="61">
        <v>767506</v>
      </c>
      <c r="G147" t="s">
        <v>176</v>
      </c>
    </row>
    <row r="148" spans="1:7">
      <c r="A148" s="61" t="s">
        <v>317</v>
      </c>
      <c r="B148" t="s">
        <v>185</v>
      </c>
      <c r="C148">
        <v>20.204999999999998</v>
      </c>
      <c r="D148" t="s">
        <v>88</v>
      </c>
      <c r="E148">
        <v>2023</v>
      </c>
      <c r="F148" s="61">
        <v>3152789</v>
      </c>
      <c r="G148" t="s">
        <v>176</v>
      </c>
    </row>
    <row r="149" spans="1:7">
      <c r="A149" s="61" t="s">
        <v>318</v>
      </c>
      <c r="B149" t="s">
        <v>185</v>
      </c>
      <c r="C149">
        <v>20.204999999999998</v>
      </c>
      <c r="D149" t="s">
        <v>88</v>
      </c>
      <c r="E149">
        <v>2023</v>
      </c>
      <c r="F149" s="61">
        <v>2706780</v>
      </c>
      <c r="G149" t="s">
        <v>176</v>
      </c>
    </row>
    <row r="150" spans="1:7">
      <c r="A150" s="61" t="s">
        <v>319</v>
      </c>
      <c r="B150" t="s">
        <v>185</v>
      </c>
      <c r="C150">
        <v>20.204999999999998</v>
      </c>
      <c r="D150" t="s">
        <v>88</v>
      </c>
      <c r="E150">
        <v>2023</v>
      </c>
      <c r="F150" s="61">
        <v>715922</v>
      </c>
      <c r="G150" t="s">
        <v>176</v>
      </c>
    </row>
    <row r="151" spans="1:7">
      <c r="A151" s="61" t="s">
        <v>320</v>
      </c>
      <c r="B151" t="s">
        <v>185</v>
      </c>
      <c r="C151">
        <v>20.204999999999998</v>
      </c>
      <c r="D151" t="s">
        <v>88</v>
      </c>
      <c r="E151">
        <v>2023</v>
      </c>
      <c r="F151" s="61">
        <v>1746900</v>
      </c>
      <c r="G151" t="s">
        <v>176</v>
      </c>
    </row>
    <row r="152" spans="1:7">
      <c r="A152" s="61" t="s">
        <v>321</v>
      </c>
      <c r="B152" t="s">
        <v>185</v>
      </c>
      <c r="C152">
        <v>20.204999999999998</v>
      </c>
      <c r="D152" t="s">
        <v>88</v>
      </c>
      <c r="E152">
        <v>2023</v>
      </c>
      <c r="F152" s="61">
        <v>250000</v>
      </c>
      <c r="G152" t="s">
        <v>176</v>
      </c>
    </row>
    <row r="153" spans="1:7">
      <c r="A153" s="61" t="s">
        <v>322</v>
      </c>
      <c r="B153" t="s">
        <v>185</v>
      </c>
      <c r="C153">
        <v>20.204999999999998</v>
      </c>
      <c r="D153" t="s">
        <v>88</v>
      </c>
      <c r="E153">
        <v>2023</v>
      </c>
      <c r="F153" s="61">
        <v>349708.48</v>
      </c>
      <c r="G153" t="s">
        <v>176</v>
      </c>
    </row>
    <row r="154" spans="1:7">
      <c r="A154" s="61" t="s">
        <v>323</v>
      </c>
      <c r="B154" t="s">
        <v>185</v>
      </c>
      <c r="C154">
        <v>20.204999999999998</v>
      </c>
      <c r="D154" t="s">
        <v>88</v>
      </c>
      <c r="E154">
        <v>2023</v>
      </c>
      <c r="F154" s="61">
        <v>2930647</v>
      </c>
      <c r="G154" t="s">
        <v>176</v>
      </c>
    </row>
    <row r="155" spans="1:7">
      <c r="A155" s="61" t="s">
        <v>324</v>
      </c>
      <c r="B155" t="s">
        <v>185</v>
      </c>
      <c r="C155">
        <v>20.204999999999998</v>
      </c>
      <c r="D155" t="s">
        <v>88</v>
      </c>
      <c r="E155">
        <v>2023</v>
      </c>
      <c r="F155" s="61">
        <v>880650</v>
      </c>
      <c r="G155" t="s">
        <v>176</v>
      </c>
    </row>
    <row r="156" spans="1:7">
      <c r="A156" s="61" t="s">
        <v>325</v>
      </c>
      <c r="B156" t="s">
        <v>185</v>
      </c>
      <c r="C156">
        <v>20.204999999999998</v>
      </c>
      <c r="D156" t="s">
        <v>88</v>
      </c>
      <c r="E156">
        <v>2023</v>
      </c>
      <c r="F156" s="61">
        <v>2859680</v>
      </c>
      <c r="G156" t="s">
        <v>176</v>
      </c>
    </row>
    <row r="157" spans="1:7">
      <c r="A157" s="61" t="s">
        <v>326</v>
      </c>
      <c r="B157" t="s">
        <v>185</v>
      </c>
      <c r="C157">
        <v>20.204999999999998</v>
      </c>
      <c r="D157" t="s">
        <v>88</v>
      </c>
      <c r="E157">
        <v>2023</v>
      </c>
      <c r="F157" s="61">
        <v>7313280</v>
      </c>
      <c r="G157" t="s">
        <v>176</v>
      </c>
    </row>
    <row r="158" spans="1:7">
      <c r="A158" s="61" t="s">
        <v>327</v>
      </c>
      <c r="B158" t="s">
        <v>185</v>
      </c>
      <c r="C158">
        <v>20.204999999999998</v>
      </c>
      <c r="D158" t="s">
        <v>88</v>
      </c>
      <c r="E158">
        <v>2023</v>
      </c>
      <c r="F158" s="61">
        <v>385204</v>
      </c>
      <c r="G158" t="s">
        <v>176</v>
      </c>
    </row>
    <row r="159" spans="1:7">
      <c r="A159" s="61" t="s">
        <v>328</v>
      </c>
      <c r="B159" t="s">
        <v>185</v>
      </c>
      <c r="C159">
        <v>20.204999999999998</v>
      </c>
      <c r="D159" t="s">
        <v>88</v>
      </c>
      <c r="E159">
        <v>2023</v>
      </c>
      <c r="F159" s="61">
        <v>7360000</v>
      </c>
      <c r="G159" t="s">
        <v>176</v>
      </c>
    </row>
    <row r="160" spans="1:7">
      <c r="A160" s="61" t="s">
        <v>329</v>
      </c>
      <c r="B160" t="s">
        <v>185</v>
      </c>
      <c r="C160">
        <v>20.204999999999998</v>
      </c>
      <c r="D160" t="s">
        <v>88</v>
      </c>
      <c r="E160">
        <v>2023</v>
      </c>
      <c r="F160" s="61">
        <v>6139273.6500000004</v>
      </c>
      <c r="G160" t="s">
        <v>176</v>
      </c>
    </row>
    <row r="161" spans="1:7">
      <c r="A161" s="61" t="s">
        <v>330</v>
      </c>
      <c r="B161" t="s">
        <v>185</v>
      </c>
      <c r="C161">
        <v>20.204999999999998</v>
      </c>
      <c r="D161" t="s">
        <v>88</v>
      </c>
      <c r="E161">
        <v>2023</v>
      </c>
      <c r="F161" s="61">
        <v>400504</v>
      </c>
      <c r="G161" t="s">
        <v>176</v>
      </c>
    </row>
    <row r="162" spans="1:7">
      <c r="A162" s="61" t="s">
        <v>331</v>
      </c>
      <c r="B162" t="s">
        <v>185</v>
      </c>
      <c r="C162">
        <v>20.204999999999998</v>
      </c>
      <c r="D162" t="s">
        <v>88</v>
      </c>
      <c r="E162">
        <v>2023</v>
      </c>
      <c r="F162" s="61">
        <v>3396640</v>
      </c>
      <c r="G162" t="s">
        <v>176</v>
      </c>
    </row>
    <row r="163" spans="1:7">
      <c r="A163" s="61" t="s">
        <v>332</v>
      </c>
      <c r="B163" t="s">
        <v>185</v>
      </c>
      <c r="C163">
        <v>20.204999999999998</v>
      </c>
      <c r="D163" t="s">
        <v>88</v>
      </c>
      <c r="E163">
        <v>2023</v>
      </c>
      <c r="F163" s="61">
        <v>1147645</v>
      </c>
      <c r="G163" t="s">
        <v>176</v>
      </c>
    </row>
    <row r="164" spans="1:7">
      <c r="A164" s="61" t="s">
        <v>333</v>
      </c>
      <c r="B164" t="s">
        <v>36</v>
      </c>
      <c r="C164" t="s">
        <v>56</v>
      </c>
      <c r="D164" t="s">
        <v>55</v>
      </c>
      <c r="E164">
        <v>2022</v>
      </c>
      <c r="F164" s="61">
        <v>2100000</v>
      </c>
      <c r="G164" t="s">
        <v>176</v>
      </c>
    </row>
    <row r="165" spans="1:7">
      <c r="A165" s="61" t="s">
        <v>334</v>
      </c>
      <c r="B165" t="s">
        <v>36</v>
      </c>
      <c r="C165" t="s">
        <v>56</v>
      </c>
      <c r="D165" t="s">
        <v>55</v>
      </c>
      <c r="E165">
        <v>2022</v>
      </c>
      <c r="F165" s="61">
        <v>2000000</v>
      </c>
      <c r="G165" t="s">
        <v>176</v>
      </c>
    </row>
    <row r="166" spans="1:7">
      <c r="A166" s="61" t="s">
        <v>335</v>
      </c>
      <c r="B166" t="s">
        <v>185</v>
      </c>
      <c r="C166" t="s">
        <v>56</v>
      </c>
      <c r="D166" t="s">
        <v>55</v>
      </c>
      <c r="E166">
        <v>2022</v>
      </c>
      <c r="F166" s="61">
        <v>8250000</v>
      </c>
      <c r="G166" t="s">
        <v>176</v>
      </c>
    </row>
    <row r="167" spans="1:7">
      <c r="A167" s="61" t="s">
        <v>336</v>
      </c>
      <c r="B167" t="s">
        <v>36</v>
      </c>
      <c r="C167" t="s">
        <v>56</v>
      </c>
      <c r="D167" t="s">
        <v>55</v>
      </c>
      <c r="E167">
        <v>2023</v>
      </c>
      <c r="F167" s="61">
        <v>3000000</v>
      </c>
      <c r="G167" t="s">
        <v>176</v>
      </c>
    </row>
    <row r="168" spans="1:7">
      <c r="A168" s="61" t="s">
        <v>337</v>
      </c>
      <c r="B168" t="s">
        <v>36</v>
      </c>
      <c r="C168" t="s">
        <v>56</v>
      </c>
      <c r="D168" t="s">
        <v>55</v>
      </c>
      <c r="E168">
        <v>2023</v>
      </c>
      <c r="F168" s="61">
        <v>1000000</v>
      </c>
      <c r="G168" t="s">
        <v>176</v>
      </c>
    </row>
    <row r="169" spans="1:7">
      <c r="A169" s="61" t="s">
        <v>338</v>
      </c>
      <c r="B169" t="s">
        <v>185</v>
      </c>
      <c r="C169" t="s">
        <v>56</v>
      </c>
      <c r="D169" t="s">
        <v>55</v>
      </c>
      <c r="E169">
        <v>2023</v>
      </c>
      <c r="F169" s="61">
        <v>6715000</v>
      </c>
      <c r="G169" t="s">
        <v>176</v>
      </c>
    </row>
    <row r="170" spans="1:7">
      <c r="A170" s="61" t="s">
        <v>339</v>
      </c>
      <c r="B170" t="s">
        <v>185</v>
      </c>
      <c r="C170" t="s">
        <v>56</v>
      </c>
      <c r="D170" t="s">
        <v>55</v>
      </c>
      <c r="E170">
        <v>2023</v>
      </c>
      <c r="F170" s="61">
        <v>1000000</v>
      </c>
      <c r="G170" t="s">
        <v>176</v>
      </c>
    </row>
    <row r="171" spans="1:7">
      <c r="A171" s="61" t="s">
        <v>340</v>
      </c>
      <c r="B171" t="s">
        <v>341</v>
      </c>
      <c r="C171" t="s">
        <v>56</v>
      </c>
      <c r="D171" t="s">
        <v>55</v>
      </c>
      <c r="E171">
        <v>2023</v>
      </c>
      <c r="F171" s="61">
        <v>1500000</v>
      </c>
      <c r="G171" t="s">
        <v>176</v>
      </c>
    </row>
    <row r="172" spans="1:7">
      <c r="A172" s="61" t="s">
        <v>342</v>
      </c>
      <c r="B172" t="s">
        <v>343</v>
      </c>
      <c r="C172" t="s">
        <v>56</v>
      </c>
      <c r="D172" t="s">
        <v>55</v>
      </c>
      <c r="E172">
        <v>2023</v>
      </c>
      <c r="F172" s="61">
        <v>1000000</v>
      </c>
      <c r="G172" t="s">
        <v>176</v>
      </c>
    </row>
    <row r="173" spans="1:7">
      <c r="A173" s="61" t="s">
        <v>344</v>
      </c>
      <c r="B173" t="s">
        <v>343</v>
      </c>
      <c r="C173" t="s">
        <v>56</v>
      </c>
      <c r="D173" t="s">
        <v>55</v>
      </c>
      <c r="E173">
        <v>2023</v>
      </c>
      <c r="F173" s="61">
        <v>840000</v>
      </c>
      <c r="G173" t="s">
        <v>176</v>
      </c>
    </row>
    <row r="174" spans="1:7">
      <c r="A174" s="61" t="s">
        <v>345</v>
      </c>
      <c r="B174" t="s">
        <v>343</v>
      </c>
      <c r="C174" t="s">
        <v>56</v>
      </c>
      <c r="D174" t="s">
        <v>55</v>
      </c>
      <c r="E174">
        <v>2023</v>
      </c>
      <c r="F174" s="61">
        <v>1200000</v>
      </c>
      <c r="G174" t="s">
        <v>176</v>
      </c>
    </row>
    <row r="175" spans="1:7">
      <c r="A175" s="61" t="s">
        <v>346</v>
      </c>
      <c r="B175" t="s">
        <v>343</v>
      </c>
      <c r="C175" t="s">
        <v>56</v>
      </c>
      <c r="D175" t="s">
        <v>55</v>
      </c>
      <c r="E175">
        <v>2023</v>
      </c>
      <c r="F175" s="61">
        <v>840000</v>
      </c>
      <c r="G175" t="s">
        <v>176</v>
      </c>
    </row>
    <row r="176" spans="1:7">
      <c r="A176" s="61" t="s">
        <v>347</v>
      </c>
      <c r="B176" t="s">
        <v>343</v>
      </c>
      <c r="C176" t="s">
        <v>56</v>
      </c>
      <c r="D176" t="s">
        <v>55</v>
      </c>
      <c r="E176">
        <v>2023</v>
      </c>
      <c r="F176" s="61">
        <v>1920000</v>
      </c>
      <c r="G176" t="s">
        <v>176</v>
      </c>
    </row>
    <row r="177" spans="1:7">
      <c r="A177" s="61" t="s">
        <v>175</v>
      </c>
      <c r="B177" s="21" t="s">
        <v>36</v>
      </c>
      <c r="C177" s="21">
        <v>20.507000000000001</v>
      </c>
      <c r="D177" s="21" t="s">
        <v>28</v>
      </c>
      <c r="E177">
        <v>2022</v>
      </c>
      <c r="F177" s="70">
        <v>167175481</v>
      </c>
      <c r="G177" t="s">
        <v>176</v>
      </c>
    </row>
    <row r="178" spans="1:7">
      <c r="A178" s="61" t="s">
        <v>177</v>
      </c>
      <c r="B178" s="21" t="s">
        <v>178</v>
      </c>
      <c r="C178" s="21">
        <v>20.507000000000001</v>
      </c>
      <c r="D178" s="21" t="s">
        <v>28</v>
      </c>
      <c r="E178">
        <v>2022</v>
      </c>
      <c r="F178" s="70">
        <v>104598498</v>
      </c>
      <c r="G178" t="s">
        <v>176</v>
      </c>
    </row>
    <row r="179" spans="1:7">
      <c r="A179" s="61" t="s">
        <v>348</v>
      </c>
      <c r="B179" s="21" t="s">
        <v>36</v>
      </c>
      <c r="C179" s="68">
        <v>20.5</v>
      </c>
      <c r="D179" s="21" t="s">
        <v>160</v>
      </c>
      <c r="E179">
        <v>2023</v>
      </c>
      <c r="F179" s="71">
        <v>864730</v>
      </c>
      <c r="G179" t="s">
        <v>176</v>
      </c>
    </row>
    <row r="180" spans="1:7">
      <c r="A180" s="61" t="s">
        <v>349</v>
      </c>
      <c r="B180" s="21" t="s">
        <v>36</v>
      </c>
      <c r="C180" s="21">
        <v>20.526</v>
      </c>
      <c r="D180" s="21" t="s">
        <v>119</v>
      </c>
      <c r="E180">
        <v>2022</v>
      </c>
      <c r="F180" s="70">
        <v>12661857</v>
      </c>
      <c r="G180" t="s">
        <v>176</v>
      </c>
    </row>
    <row r="181" spans="1:7">
      <c r="A181" s="61" t="s">
        <v>350</v>
      </c>
      <c r="B181" s="21" t="s">
        <v>343</v>
      </c>
      <c r="C181" s="21">
        <v>20.526</v>
      </c>
      <c r="D181" s="21" t="s">
        <v>119</v>
      </c>
      <c r="E181">
        <v>2022</v>
      </c>
      <c r="F181" s="70">
        <v>1766368</v>
      </c>
      <c r="G181" t="s">
        <v>176</v>
      </c>
    </row>
    <row r="182" spans="1:7">
      <c r="A182" s="61" t="s">
        <v>351</v>
      </c>
      <c r="B182" s="21" t="s">
        <v>352</v>
      </c>
      <c r="C182" s="21">
        <v>11.035</v>
      </c>
      <c r="D182" s="21" t="s">
        <v>149</v>
      </c>
      <c r="E182">
        <v>2023</v>
      </c>
      <c r="F182" s="70">
        <v>5000000</v>
      </c>
      <c r="G182" t="s">
        <v>176</v>
      </c>
    </row>
  </sheetData>
  <autoFilter ref="A1:G182" xr:uid="{261834AD-20C3-4DAA-9EDD-AC10279C2720}">
    <sortState xmlns:xlrd2="http://schemas.microsoft.com/office/spreadsheetml/2017/richdata2" ref="A2:G178">
      <sortCondition ref="D1:D178"/>
    </sortState>
  </autoFilter>
  <phoneticPr fontId="10"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D174FB89-0E7B-40A2-97DF-75D9FF66AAD1}">
          <x14:formula1>
            <xm:f>Programs!$C$2:$C$29</xm:f>
          </x14:formula1>
          <xm:sqref>D2:D182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09BF3-0DF1-4FF5-9C0D-F78B753C4812}">
  <dimension ref="A1:AB184"/>
  <sheetViews>
    <sheetView topLeftCell="H1" zoomScale="115" zoomScaleNormal="115" workbookViewId="0">
      <pane ySplit="2" topLeftCell="A111" activePane="bottomLeft" state="frozen"/>
      <selection pane="bottomLeft" activeCell="I124" sqref="I124:I126"/>
      <selection activeCell="I124" sqref="I124:I126"/>
    </sheetView>
  </sheetViews>
  <sheetFormatPr defaultColWidth="9.140625" defaultRowHeight="15"/>
  <cols>
    <col min="1" max="1" width="44.140625" style="46" customWidth="1"/>
    <col min="2" max="2" width="11.140625" style="46" customWidth="1"/>
    <col min="3" max="3" width="8.42578125" style="46" customWidth="1"/>
    <col min="4" max="4" width="23.85546875" style="46" customWidth="1"/>
    <col min="5" max="5" width="50" style="51" customWidth="1"/>
    <col min="6" max="6" width="53.5703125" style="46" customWidth="1"/>
    <col min="7" max="7" width="15.140625" style="46" customWidth="1"/>
    <col min="8" max="8" width="17.85546875" style="46" customWidth="1"/>
    <col min="9" max="9" width="16" style="46" customWidth="1"/>
    <col min="10" max="10" width="17.85546875" style="46" customWidth="1"/>
    <col min="11" max="11" width="18.5703125" style="46" customWidth="1"/>
    <col min="12" max="12" width="14.5703125" style="46" customWidth="1"/>
    <col min="13" max="13" width="16.28515625" style="46" customWidth="1"/>
    <col min="14" max="14" width="12.7109375" style="46" customWidth="1"/>
    <col min="15" max="15" width="74.140625" style="46" customWidth="1"/>
    <col min="16" max="16" width="27.28515625" style="46" customWidth="1"/>
    <col min="17" max="17" width="16" style="20" bestFit="1" customWidth="1"/>
    <col min="18" max="16384" width="9.140625" style="20"/>
  </cols>
  <sheetData>
    <row r="1" spans="1:28" ht="15" customHeight="1">
      <c r="A1" s="52" t="s">
        <v>353</v>
      </c>
      <c r="B1" s="52" t="s">
        <v>354</v>
      </c>
      <c r="C1" s="52" t="s">
        <v>355</v>
      </c>
      <c r="D1" s="52" t="s">
        <v>10</v>
      </c>
      <c r="E1" s="47" t="s">
        <v>356</v>
      </c>
      <c r="F1" s="52" t="s">
        <v>357</v>
      </c>
      <c r="G1" s="52" t="s">
        <v>358</v>
      </c>
      <c r="H1" s="52" t="s">
        <v>359</v>
      </c>
      <c r="I1" s="52" t="s">
        <v>360</v>
      </c>
      <c r="J1" s="52" t="s">
        <v>361</v>
      </c>
      <c r="K1" s="52" t="s">
        <v>362</v>
      </c>
      <c r="L1" s="52" t="s">
        <v>363</v>
      </c>
      <c r="M1" s="52" t="s">
        <v>364</v>
      </c>
      <c r="N1" s="52" t="s">
        <v>365</v>
      </c>
      <c r="O1" s="52" t="s">
        <v>366</v>
      </c>
      <c r="P1" s="52"/>
      <c r="Q1" s="52" t="s">
        <v>367</v>
      </c>
      <c r="R1" s="44"/>
      <c r="S1" s="44"/>
      <c r="T1" s="44"/>
      <c r="U1" s="44"/>
      <c r="V1" s="44"/>
      <c r="W1" s="44"/>
      <c r="X1" s="44"/>
      <c r="Y1" s="44"/>
      <c r="Z1" s="44"/>
      <c r="AA1" s="44"/>
      <c r="AB1" s="44"/>
    </row>
    <row r="2" spans="1:28">
      <c r="A2" s="53" t="s">
        <v>63</v>
      </c>
      <c r="B2" s="53" t="s">
        <v>368</v>
      </c>
      <c r="C2" s="53">
        <v>2022</v>
      </c>
      <c r="D2" s="53" t="s">
        <v>70</v>
      </c>
      <c r="E2" s="48" t="s">
        <v>179</v>
      </c>
      <c r="F2" s="53" t="s">
        <v>63</v>
      </c>
      <c r="G2" s="53" t="s">
        <v>29</v>
      </c>
      <c r="H2" s="53" t="s">
        <v>369</v>
      </c>
      <c r="I2" s="54">
        <v>73672455</v>
      </c>
      <c r="J2" s="53" t="s">
        <v>370</v>
      </c>
      <c r="K2" s="53" t="s">
        <v>371</v>
      </c>
      <c r="L2" s="53" t="s">
        <v>168</v>
      </c>
      <c r="M2" s="53" t="s">
        <v>372</v>
      </c>
      <c r="N2" s="53"/>
      <c r="O2" s="53" t="s">
        <v>170</v>
      </c>
      <c r="P2" s="44">
        <f>VLOOKUP($E2,Awards!$A$2:$H$17,8,FALSE)</f>
        <v>0</v>
      </c>
      <c r="Q2" s="55">
        <v>60018</v>
      </c>
      <c r="S2" s="44"/>
      <c r="T2" s="44"/>
      <c r="U2" s="44"/>
      <c r="V2" s="44"/>
      <c r="W2" s="44"/>
      <c r="X2" s="44"/>
      <c r="Y2" s="44"/>
      <c r="Z2" s="44"/>
      <c r="AA2" s="44"/>
      <c r="AB2" s="44"/>
    </row>
    <row r="3" spans="1:28">
      <c r="A3" s="53" t="str">
        <f>F3</f>
        <v>Airport Infrastructure Grants</v>
      </c>
      <c r="B3" s="53" t="s">
        <v>368</v>
      </c>
      <c r="C3" s="53">
        <v>2022</v>
      </c>
      <c r="D3" s="53" t="s">
        <v>70</v>
      </c>
      <c r="E3" s="48" t="s">
        <v>180</v>
      </c>
      <c r="F3" s="53" t="s">
        <v>63</v>
      </c>
      <c r="G3" s="53" t="s">
        <v>29</v>
      </c>
      <c r="H3" s="53" t="s">
        <v>369</v>
      </c>
      <c r="I3" s="54">
        <v>20245396</v>
      </c>
      <c r="J3" s="53" t="s">
        <v>370</v>
      </c>
      <c r="K3" s="53" t="s">
        <v>371</v>
      </c>
      <c r="L3" s="53" t="s">
        <v>168</v>
      </c>
      <c r="M3" s="53" t="s">
        <v>372</v>
      </c>
      <c r="N3" s="53"/>
      <c r="O3" s="53" t="s">
        <v>171</v>
      </c>
      <c r="P3" s="44">
        <f>VLOOKUP($E3,Awards!$A$2:$H$17,8,FALSE)</f>
        <v>0</v>
      </c>
      <c r="Q3" s="55">
        <v>60638</v>
      </c>
      <c r="R3" s="44"/>
      <c r="S3" s="44"/>
      <c r="T3" s="44"/>
      <c r="U3" s="44"/>
      <c r="V3" s="44"/>
      <c r="W3" s="44"/>
      <c r="X3" s="44"/>
      <c r="Y3" s="44"/>
      <c r="Z3" s="44"/>
      <c r="AA3" s="44"/>
      <c r="AB3" s="44"/>
    </row>
    <row r="4" spans="1:28">
      <c r="A4" s="53" t="str">
        <f>F4</f>
        <v>Airport Infrastructure Grants</v>
      </c>
      <c r="B4" s="53" t="s">
        <v>368</v>
      </c>
      <c r="C4" s="53">
        <v>2022</v>
      </c>
      <c r="D4" s="53" t="s">
        <v>70</v>
      </c>
      <c r="E4" s="48" t="s">
        <v>181</v>
      </c>
      <c r="F4" s="53" t="s">
        <v>63</v>
      </c>
      <c r="G4" s="53" t="s">
        <v>29</v>
      </c>
      <c r="H4" s="53" t="s">
        <v>369</v>
      </c>
      <c r="I4" s="54">
        <v>159000</v>
      </c>
      <c r="J4" s="53" t="s">
        <v>370</v>
      </c>
      <c r="K4" s="53" t="s">
        <v>371</v>
      </c>
      <c r="L4" s="53" t="s">
        <v>168</v>
      </c>
      <c r="M4" s="53" t="s">
        <v>372</v>
      </c>
      <c r="N4" s="53"/>
      <c r="O4" s="53" t="s">
        <v>172</v>
      </c>
      <c r="P4" s="44">
        <f>VLOOKUP($E4,Awards!$A$2:$H$17,8,FALSE)</f>
        <v>0</v>
      </c>
      <c r="Q4" s="55">
        <v>60438</v>
      </c>
      <c r="R4" s="44"/>
      <c r="S4" s="44"/>
      <c r="T4" s="44"/>
      <c r="U4" s="44"/>
      <c r="V4" s="44"/>
      <c r="W4" s="44"/>
      <c r="X4" s="44"/>
      <c r="Y4" s="44"/>
      <c r="Z4" s="44"/>
      <c r="AA4" s="44"/>
      <c r="AB4" s="44"/>
    </row>
    <row r="5" spans="1:28">
      <c r="A5" s="53" t="s">
        <v>94</v>
      </c>
      <c r="B5" s="53" t="s">
        <v>368</v>
      </c>
      <c r="C5" s="53">
        <v>2022</v>
      </c>
      <c r="D5" s="56" t="s">
        <v>185</v>
      </c>
      <c r="E5" s="48" t="s">
        <v>184</v>
      </c>
      <c r="F5" s="53" t="s">
        <v>94</v>
      </c>
      <c r="G5" s="53" t="s">
        <v>29</v>
      </c>
      <c r="H5" s="53" t="s">
        <v>373</v>
      </c>
      <c r="I5" s="54">
        <v>6160000</v>
      </c>
      <c r="J5" s="53" t="s">
        <v>370</v>
      </c>
      <c r="K5" s="53" t="s">
        <v>374</v>
      </c>
      <c r="L5" s="53" t="s">
        <v>168</v>
      </c>
      <c r="M5" s="53"/>
      <c r="N5" s="53" t="s">
        <v>375</v>
      </c>
      <c r="O5" s="53" t="s">
        <v>376</v>
      </c>
      <c r="P5" s="44">
        <f>VLOOKUP($E5,Awards!$A$2:$H$17,8,FALSE)</f>
        <v>0</v>
      </c>
      <c r="Q5" s="55">
        <v>60018</v>
      </c>
      <c r="R5" s="44"/>
      <c r="S5" s="44"/>
      <c r="T5" s="44"/>
      <c r="U5" s="44"/>
      <c r="V5" s="44"/>
      <c r="W5" s="44"/>
      <c r="X5" s="44"/>
      <c r="Y5" s="44"/>
      <c r="Z5" s="44"/>
      <c r="AA5" s="44"/>
      <c r="AB5" s="44"/>
    </row>
    <row r="6" spans="1:28">
      <c r="A6" s="53" t="s">
        <v>94</v>
      </c>
      <c r="B6" s="53" t="s">
        <v>368</v>
      </c>
      <c r="C6" s="53">
        <v>2022</v>
      </c>
      <c r="D6" s="56" t="s">
        <v>185</v>
      </c>
      <c r="E6" s="48" t="s">
        <v>186</v>
      </c>
      <c r="F6" s="53" t="s">
        <v>94</v>
      </c>
      <c r="G6" s="53" t="s">
        <v>29</v>
      </c>
      <c r="H6" s="53" t="s">
        <v>373</v>
      </c>
      <c r="I6" s="54">
        <v>237754.65</v>
      </c>
      <c r="J6" s="53" t="s">
        <v>370</v>
      </c>
      <c r="K6" s="53" t="s">
        <v>374</v>
      </c>
      <c r="L6" s="53" t="s">
        <v>168</v>
      </c>
      <c r="M6" s="53"/>
      <c r="N6" s="53" t="s">
        <v>375</v>
      </c>
      <c r="O6" s="53" t="s">
        <v>377</v>
      </c>
      <c r="P6" s="44">
        <f>VLOOKUP($E6,Awards!$A$2:$H$17,8,FALSE)</f>
        <v>0</v>
      </c>
      <c r="Q6" s="55">
        <v>60638</v>
      </c>
      <c r="R6" s="44"/>
      <c r="S6" s="44"/>
      <c r="T6" s="44"/>
      <c r="U6" s="44"/>
      <c r="V6" s="44"/>
      <c r="W6" s="44"/>
      <c r="X6" s="44"/>
      <c r="Y6" s="44"/>
      <c r="Z6" s="44"/>
      <c r="AA6" s="44"/>
      <c r="AB6" s="44"/>
    </row>
    <row r="7" spans="1:28">
      <c r="A7" s="53" t="s">
        <v>94</v>
      </c>
      <c r="B7" s="53" t="s">
        <v>368</v>
      </c>
      <c r="C7" s="53">
        <v>2022</v>
      </c>
      <c r="D7" s="56" t="s">
        <v>185</v>
      </c>
      <c r="E7" s="48" t="s">
        <v>187</v>
      </c>
      <c r="F7" s="53" t="s">
        <v>94</v>
      </c>
      <c r="G7" s="53" t="s">
        <v>29</v>
      </c>
      <c r="H7" s="53" t="s">
        <v>373</v>
      </c>
      <c r="I7" s="54">
        <v>864723.66</v>
      </c>
      <c r="J7" s="53" t="s">
        <v>370</v>
      </c>
      <c r="K7" s="53" t="s">
        <v>374</v>
      </c>
      <c r="L7" s="53" t="s">
        <v>168</v>
      </c>
      <c r="M7" s="53"/>
      <c r="N7" s="53" t="s">
        <v>375</v>
      </c>
      <c r="O7" s="53" t="s">
        <v>378</v>
      </c>
      <c r="P7" s="44">
        <f>VLOOKUP($E7,Awards!$A$2:$H$17,8,FALSE)</f>
        <v>0</v>
      </c>
      <c r="Q7" s="55">
        <v>60438</v>
      </c>
      <c r="R7" s="44"/>
      <c r="S7" s="44"/>
      <c r="T7" s="44"/>
      <c r="U7" s="44"/>
      <c r="V7" s="44"/>
      <c r="W7" s="44"/>
      <c r="X7" s="44"/>
      <c r="Y7" s="44"/>
      <c r="Z7" s="44"/>
      <c r="AA7" s="44"/>
      <c r="AB7" s="44"/>
    </row>
    <row r="8" spans="1:28">
      <c r="A8" s="53" t="s">
        <v>94</v>
      </c>
      <c r="B8" s="53" t="s">
        <v>368</v>
      </c>
      <c r="C8" s="53">
        <v>2022</v>
      </c>
      <c r="D8" s="56" t="s">
        <v>185</v>
      </c>
      <c r="E8" s="48" t="s">
        <v>188</v>
      </c>
      <c r="F8" s="53" t="s">
        <v>94</v>
      </c>
      <c r="G8" s="53" t="s">
        <v>29</v>
      </c>
      <c r="H8" s="53" t="s">
        <v>373</v>
      </c>
      <c r="I8" s="54">
        <v>543732.02</v>
      </c>
      <c r="J8" s="53" t="s">
        <v>370</v>
      </c>
      <c r="K8" s="53" t="s">
        <v>374</v>
      </c>
      <c r="L8" s="53" t="s">
        <v>168</v>
      </c>
      <c r="M8" s="53"/>
      <c r="N8" s="53" t="s">
        <v>375</v>
      </c>
      <c r="O8" s="53" t="s">
        <v>379</v>
      </c>
      <c r="P8" s="44">
        <f>VLOOKUP($E8,Awards!$A$2:$H$17,8,FALSE)</f>
        <v>0</v>
      </c>
      <c r="Q8" s="60" t="s">
        <v>380</v>
      </c>
      <c r="R8" s="44"/>
      <c r="S8" s="44"/>
      <c r="T8" s="44"/>
      <c r="U8" s="44"/>
      <c r="V8" s="44"/>
      <c r="W8" s="44"/>
      <c r="X8" s="44"/>
      <c r="Y8" s="44"/>
      <c r="Z8" s="44"/>
      <c r="AA8" s="44"/>
      <c r="AB8" s="44"/>
    </row>
    <row r="9" spans="1:28">
      <c r="A9" s="53" t="s">
        <v>94</v>
      </c>
      <c r="B9" s="53" t="s">
        <v>368</v>
      </c>
      <c r="C9" s="53">
        <v>2022</v>
      </c>
      <c r="D9" s="56" t="s">
        <v>185</v>
      </c>
      <c r="E9" s="48" t="s">
        <v>189</v>
      </c>
      <c r="F9" s="53" t="s">
        <v>94</v>
      </c>
      <c r="G9" s="53" t="s">
        <v>29</v>
      </c>
      <c r="H9" s="53" t="s">
        <v>373</v>
      </c>
      <c r="I9" s="54">
        <v>1948804</v>
      </c>
      <c r="J9" s="53" t="s">
        <v>370</v>
      </c>
      <c r="K9" s="53" t="s">
        <v>374</v>
      </c>
      <c r="L9" s="53" t="s">
        <v>168</v>
      </c>
      <c r="M9" s="53"/>
      <c r="N9" s="53" t="s">
        <v>375</v>
      </c>
      <c r="O9" s="53" t="s">
        <v>381</v>
      </c>
      <c r="P9" s="44">
        <f>VLOOKUP($E9,Awards!$A$2:$H$17,8,FALSE)</f>
        <v>0</v>
      </c>
      <c r="Q9" s="53">
        <v>60646</v>
      </c>
      <c r="R9" s="44"/>
      <c r="S9" s="44"/>
      <c r="T9" s="44"/>
      <c r="U9" s="44"/>
      <c r="V9" s="44"/>
      <c r="W9" s="44"/>
      <c r="X9" s="44"/>
      <c r="Y9" s="44"/>
      <c r="Z9" s="44"/>
      <c r="AA9" s="44"/>
      <c r="AB9" s="44"/>
    </row>
    <row r="10" spans="1:28">
      <c r="A10" s="53" t="s">
        <v>94</v>
      </c>
      <c r="B10" s="53" t="s">
        <v>368</v>
      </c>
      <c r="C10" s="53">
        <v>2022</v>
      </c>
      <c r="D10" s="56" t="s">
        <v>185</v>
      </c>
      <c r="E10" s="48" t="s">
        <v>190</v>
      </c>
      <c r="F10" s="53" t="s">
        <v>94</v>
      </c>
      <c r="G10" s="53" t="s">
        <v>29</v>
      </c>
      <c r="H10" s="53" t="s">
        <v>373</v>
      </c>
      <c r="I10" s="54">
        <v>1044722</v>
      </c>
      <c r="J10" s="53" t="s">
        <v>370</v>
      </c>
      <c r="K10" s="53" t="s">
        <v>374</v>
      </c>
      <c r="L10" s="53" t="s">
        <v>168</v>
      </c>
      <c r="M10" s="53"/>
      <c r="N10" s="53" t="s">
        <v>375</v>
      </c>
      <c r="O10" s="53" t="s">
        <v>382</v>
      </c>
      <c r="P10" s="44">
        <f>VLOOKUP($E10,Awards!$A$2:$H$17,8,FALSE)</f>
        <v>0</v>
      </c>
      <c r="Q10" s="55"/>
    </row>
    <row r="11" spans="1:28">
      <c r="A11" s="53" t="s">
        <v>94</v>
      </c>
      <c r="B11" s="53" t="s">
        <v>368</v>
      </c>
      <c r="C11" s="53">
        <v>2022</v>
      </c>
      <c r="D11" s="56" t="s">
        <v>185</v>
      </c>
      <c r="E11" s="48" t="s">
        <v>191</v>
      </c>
      <c r="F11" s="53" t="s">
        <v>94</v>
      </c>
      <c r="G11" s="53" t="s">
        <v>29</v>
      </c>
      <c r="H11" s="53" t="s">
        <v>373</v>
      </c>
      <c r="I11" s="54">
        <v>190251.54</v>
      </c>
      <c r="J11" s="53" t="s">
        <v>370</v>
      </c>
      <c r="K11" s="53" t="s">
        <v>374</v>
      </c>
      <c r="L11" s="53" t="s">
        <v>168</v>
      </c>
      <c r="M11" s="53"/>
      <c r="N11" s="53" t="s">
        <v>375</v>
      </c>
      <c r="O11" s="53" t="s">
        <v>383</v>
      </c>
      <c r="P11" s="44" t="e">
        <f>VLOOKUP($E11,Awards!$A$2:$H$17,8,FALSE)</f>
        <v>#N/A</v>
      </c>
      <c r="Q11" s="55"/>
    </row>
    <row r="12" spans="1:28">
      <c r="A12" s="53" t="s">
        <v>94</v>
      </c>
      <c r="B12" s="53" t="s">
        <v>368</v>
      </c>
      <c r="C12" s="53">
        <v>2022</v>
      </c>
      <c r="D12" s="56" t="s">
        <v>185</v>
      </c>
      <c r="E12" s="48" t="s">
        <v>192</v>
      </c>
      <c r="F12" s="53" t="s">
        <v>94</v>
      </c>
      <c r="G12" s="53" t="s">
        <v>29</v>
      </c>
      <c r="H12" s="53" t="s">
        <v>373</v>
      </c>
      <c r="I12" s="54">
        <v>784000</v>
      </c>
      <c r="J12" s="53" t="s">
        <v>370</v>
      </c>
      <c r="K12" s="53" t="s">
        <v>374</v>
      </c>
      <c r="L12" s="53" t="s">
        <v>168</v>
      </c>
      <c r="M12" s="53"/>
      <c r="N12" s="53" t="s">
        <v>375</v>
      </c>
      <c r="O12" s="53" t="s">
        <v>384</v>
      </c>
      <c r="P12" s="44" t="e">
        <f>VLOOKUP($E12,Awards!$A$2:$H$17,8,FALSE)</f>
        <v>#N/A</v>
      </c>
      <c r="Q12" s="55"/>
    </row>
    <row r="13" spans="1:28">
      <c r="A13" s="53" t="s">
        <v>94</v>
      </c>
      <c r="B13" s="53" t="s">
        <v>368</v>
      </c>
      <c r="C13" s="53">
        <v>2022</v>
      </c>
      <c r="D13" s="56" t="s">
        <v>185</v>
      </c>
      <c r="E13" s="48" t="s">
        <v>193</v>
      </c>
      <c r="F13" s="53" t="s">
        <v>94</v>
      </c>
      <c r="G13" s="53" t="s">
        <v>29</v>
      </c>
      <c r="H13" s="53" t="s">
        <v>373</v>
      </c>
      <c r="I13" s="54">
        <v>5207755</v>
      </c>
      <c r="J13" s="53" t="s">
        <v>370</v>
      </c>
      <c r="K13" s="53" t="s">
        <v>374</v>
      </c>
      <c r="L13" s="53" t="s">
        <v>168</v>
      </c>
      <c r="M13" s="53"/>
      <c r="N13" s="53" t="s">
        <v>375</v>
      </c>
      <c r="O13" s="53" t="s">
        <v>385</v>
      </c>
      <c r="P13" s="44" t="e">
        <f>VLOOKUP($E13,Awards!$A$2:$H$17,8,FALSE)</f>
        <v>#N/A</v>
      </c>
      <c r="Q13" s="55"/>
    </row>
    <row r="14" spans="1:28">
      <c r="A14" s="45" t="s">
        <v>160</v>
      </c>
      <c r="B14" s="53" t="s">
        <v>30</v>
      </c>
      <c r="C14" s="53">
        <v>2022</v>
      </c>
      <c r="D14" s="53" t="s">
        <v>36</v>
      </c>
      <c r="E14" s="49" t="s">
        <v>196</v>
      </c>
      <c r="F14" s="56" t="s">
        <v>386</v>
      </c>
      <c r="G14" s="53" t="s">
        <v>29</v>
      </c>
      <c r="H14" s="53" t="s">
        <v>387</v>
      </c>
      <c r="I14" s="42">
        <v>265476132</v>
      </c>
      <c r="J14" s="53" t="s">
        <v>370</v>
      </c>
      <c r="K14" s="53" t="s">
        <v>27</v>
      </c>
      <c r="L14" s="53" t="s">
        <v>168</v>
      </c>
      <c r="M14" s="53"/>
      <c r="N14" s="53"/>
      <c r="O14" s="56" t="s">
        <v>388</v>
      </c>
      <c r="P14" s="44" t="e">
        <f>VLOOKUP($E14,Awards!$A$2:$H$17,8,FALSE)</f>
        <v>#N/A</v>
      </c>
      <c r="Q14" s="55"/>
    </row>
    <row r="15" spans="1:28">
      <c r="A15" s="53" t="s">
        <v>92</v>
      </c>
      <c r="B15" s="53" t="s">
        <v>368</v>
      </c>
      <c r="C15" s="53">
        <v>2022</v>
      </c>
      <c r="D15" s="56" t="s">
        <v>185</v>
      </c>
      <c r="E15" s="48" t="s">
        <v>201</v>
      </c>
      <c r="F15" s="53" t="s">
        <v>92</v>
      </c>
      <c r="G15" s="53" t="s">
        <v>29</v>
      </c>
      <c r="H15" s="53" t="s">
        <v>373</v>
      </c>
      <c r="I15" s="54">
        <v>5999845</v>
      </c>
      <c r="J15" s="53" t="s">
        <v>370</v>
      </c>
      <c r="K15" s="53" t="s">
        <v>389</v>
      </c>
      <c r="L15" s="53" t="s">
        <v>168</v>
      </c>
      <c r="M15" s="53"/>
      <c r="N15" s="53" t="s">
        <v>375</v>
      </c>
      <c r="O15" s="53" t="s">
        <v>390</v>
      </c>
      <c r="P15" s="44" t="e">
        <f>VLOOKUP($E15,Awards!$A$2:$H$17,8,FALSE)</f>
        <v>#N/A</v>
      </c>
      <c r="Q15" s="55"/>
    </row>
    <row r="16" spans="1:28">
      <c r="A16" s="53" t="s">
        <v>92</v>
      </c>
      <c r="B16" s="53" t="s">
        <v>368</v>
      </c>
      <c r="C16" s="53">
        <v>2022</v>
      </c>
      <c r="D16" s="56" t="s">
        <v>185</v>
      </c>
      <c r="E16" s="48" t="s">
        <v>202</v>
      </c>
      <c r="F16" s="53" t="s">
        <v>92</v>
      </c>
      <c r="G16" s="53" t="s">
        <v>29</v>
      </c>
      <c r="H16" s="53" t="s">
        <v>373</v>
      </c>
      <c r="I16" s="54">
        <v>552000</v>
      </c>
      <c r="J16" s="53" t="s">
        <v>370</v>
      </c>
      <c r="K16" s="53" t="s">
        <v>389</v>
      </c>
      <c r="L16" s="53" t="s">
        <v>168</v>
      </c>
      <c r="M16" s="53"/>
      <c r="N16" s="53" t="s">
        <v>375</v>
      </c>
      <c r="O16" s="53" t="s">
        <v>391</v>
      </c>
      <c r="P16" s="44" t="e">
        <f>VLOOKUP($E16,Awards!$A$2:$H$17,8,FALSE)</f>
        <v>#N/A</v>
      </c>
      <c r="Q16" s="55"/>
    </row>
    <row r="17" spans="1:17">
      <c r="A17" s="53" t="s">
        <v>72</v>
      </c>
      <c r="B17" s="53" t="s">
        <v>368</v>
      </c>
      <c r="C17" s="53">
        <v>2022</v>
      </c>
      <c r="D17" s="53"/>
      <c r="E17" s="48" t="s">
        <v>249</v>
      </c>
      <c r="F17" s="53" t="s">
        <v>392</v>
      </c>
      <c r="G17" s="53" t="s">
        <v>29</v>
      </c>
      <c r="H17" s="53" t="s">
        <v>393</v>
      </c>
      <c r="I17" s="54">
        <v>20000000</v>
      </c>
      <c r="J17" s="53" t="s">
        <v>370</v>
      </c>
      <c r="K17" s="53" t="s">
        <v>374</v>
      </c>
      <c r="L17" s="53" t="s">
        <v>168</v>
      </c>
      <c r="M17" s="53" t="s">
        <v>250</v>
      </c>
      <c r="N17" s="53"/>
      <c r="O17" s="53" t="s">
        <v>394</v>
      </c>
      <c r="P17" s="44" t="e">
        <f>VLOOKUP($E17,Awards!$A$2:$H$17,8,FALSE)</f>
        <v>#N/A</v>
      </c>
      <c r="Q17" s="55">
        <v>60655</v>
      </c>
    </row>
    <row r="18" spans="1:17">
      <c r="A18" s="53" t="s">
        <v>80</v>
      </c>
      <c r="B18" s="53" t="s">
        <v>368</v>
      </c>
      <c r="C18" s="53">
        <v>2022</v>
      </c>
      <c r="D18" s="56" t="s">
        <v>185</v>
      </c>
      <c r="E18" s="48" t="s">
        <v>204</v>
      </c>
      <c r="F18" s="53" t="s">
        <v>80</v>
      </c>
      <c r="G18" s="53" t="s">
        <v>29</v>
      </c>
      <c r="H18" s="53" t="s">
        <v>373</v>
      </c>
      <c r="I18" s="54">
        <v>276783.11</v>
      </c>
      <c r="J18" s="53" t="s">
        <v>370</v>
      </c>
      <c r="K18" s="53" t="s">
        <v>374</v>
      </c>
      <c r="L18" s="53" t="s">
        <v>168</v>
      </c>
      <c r="M18" s="53"/>
      <c r="N18" s="53" t="s">
        <v>375</v>
      </c>
      <c r="O18" s="53" t="s">
        <v>395</v>
      </c>
      <c r="P18" s="44" t="e">
        <f>VLOOKUP($E18,Awards!$A$2:$H$17,8,FALSE)</f>
        <v>#N/A</v>
      </c>
      <c r="Q18" s="55"/>
    </row>
    <row r="19" spans="1:17">
      <c r="A19" s="53" t="s">
        <v>80</v>
      </c>
      <c r="B19" s="53" t="s">
        <v>368</v>
      </c>
      <c r="C19" s="53">
        <v>2022</v>
      </c>
      <c r="D19" s="56" t="s">
        <v>185</v>
      </c>
      <c r="E19" s="48" t="s">
        <v>205</v>
      </c>
      <c r="F19" s="53" t="s">
        <v>80</v>
      </c>
      <c r="G19" s="53" t="s">
        <v>29</v>
      </c>
      <c r="H19" s="53" t="s">
        <v>373</v>
      </c>
      <c r="I19" s="54">
        <v>2157229</v>
      </c>
      <c r="J19" s="53" t="s">
        <v>370</v>
      </c>
      <c r="K19" s="53" t="s">
        <v>374</v>
      </c>
      <c r="L19" s="53" t="s">
        <v>168</v>
      </c>
      <c r="M19" s="53"/>
      <c r="N19" s="53" t="s">
        <v>375</v>
      </c>
      <c r="O19" s="53" t="s">
        <v>396</v>
      </c>
      <c r="P19" s="44" t="e">
        <f>VLOOKUP($E19,Awards!$A$2:$H$17,8,FALSE)</f>
        <v>#N/A</v>
      </c>
      <c r="Q19" s="55"/>
    </row>
    <row r="20" spans="1:17">
      <c r="A20" s="53" t="s">
        <v>80</v>
      </c>
      <c r="B20" s="53" t="s">
        <v>368</v>
      </c>
      <c r="C20" s="53">
        <v>2022</v>
      </c>
      <c r="D20" s="56" t="s">
        <v>185</v>
      </c>
      <c r="E20" s="48" t="s">
        <v>206</v>
      </c>
      <c r="F20" s="53" t="s">
        <v>80</v>
      </c>
      <c r="G20" s="53" t="s">
        <v>29</v>
      </c>
      <c r="H20" s="53" t="s">
        <v>373</v>
      </c>
      <c r="I20" s="54">
        <v>3149277</v>
      </c>
      <c r="J20" s="53" t="s">
        <v>370</v>
      </c>
      <c r="K20" s="53" t="s">
        <v>374</v>
      </c>
      <c r="L20" s="53" t="s">
        <v>168</v>
      </c>
      <c r="M20" s="53"/>
      <c r="N20" s="53" t="s">
        <v>375</v>
      </c>
      <c r="O20" s="53" t="s">
        <v>397</v>
      </c>
      <c r="P20" s="44" t="e">
        <f>VLOOKUP($E20,Awards!$A$2:$H$17,8,FALSE)</f>
        <v>#N/A</v>
      </c>
      <c r="Q20" s="58" t="s">
        <v>398</v>
      </c>
    </row>
    <row r="21" spans="1:17">
      <c r="A21" s="53" t="s">
        <v>80</v>
      </c>
      <c r="B21" s="53" t="s">
        <v>368</v>
      </c>
      <c r="C21" s="53">
        <v>2022</v>
      </c>
      <c r="D21" s="56" t="s">
        <v>185</v>
      </c>
      <c r="E21" s="48" t="s">
        <v>207</v>
      </c>
      <c r="F21" s="53" t="s">
        <v>80</v>
      </c>
      <c r="G21" s="53" t="s">
        <v>29</v>
      </c>
      <c r="H21" s="53" t="s">
        <v>373</v>
      </c>
      <c r="I21" s="54">
        <v>132000</v>
      </c>
      <c r="J21" s="53" t="s">
        <v>370</v>
      </c>
      <c r="K21" s="53" t="s">
        <v>374</v>
      </c>
      <c r="L21" s="53" t="s">
        <v>168</v>
      </c>
      <c r="M21" s="53"/>
      <c r="N21" s="53" t="s">
        <v>375</v>
      </c>
      <c r="O21" s="53" t="s">
        <v>399</v>
      </c>
      <c r="P21" s="44" t="e">
        <f>VLOOKUP($E21,Awards!$A$2:$H$17,8,FALSE)</f>
        <v>#N/A</v>
      </c>
      <c r="Q21" s="55"/>
    </row>
    <row r="22" spans="1:17">
      <c r="A22" s="53" t="s">
        <v>80</v>
      </c>
      <c r="B22" s="53" t="s">
        <v>368</v>
      </c>
      <c r="C22" s="53">
        <v>2022</v>
      </c>
      <c r="D22" s="56" t="s">
        <v>185</v>
      </c>
      <c r="E22" s="48" t="s">
        <v>208</v>
      </c>
      <c r="F22" s="53" t="s">
        <v>80</v>
      </c>
      <c r="G22" s="53" t="s">
        <v>29</v>
      </c>
      <c r="H22" s="53" t="s">
        <v>373</v>
      </c>
      <c r="I22" s="54">
        <v>2369386.7999999998</v>
      </c>
      <c r="J22" s="53" t="s">
        <v>370</v>
      </c>
      <c r="K22" s="53" t="s">
        <v>374</v>
      </c>
      <c r="L22" s="53" t="s">
        <v>168</v>
      </c>
      <c r="M22" s="53"/>
      <c r="N22" s="53" t="s">
        <v>375</v>
      </c>
      <c r="O22" s="53" t="s">
        <v>400</v>
      </c>
      <c r="P22" s="44" t="e">
        <f>VLOOKUP($E22,Awards!$A$2:$H$17,8,FALSE)</f>
        <v>#N/A</v>
      </c>
      <c r="Q22" s="53" t="s">
        <v>401</v>
      </c>
    </row>
    <row r="23" spans="1:17">
      <c r="A23" s="53" t="s">
        <v>80</v>
      </c>
      <c r="B23" s="53" t="s">
        <v>368</v>
      </c>
      <c r="C23" s="53">
        <v>2022</v>
      </c>
      <c r="D23" s="56" t="s">
        <v>185</v>
      </c>
      <c r="E23" s="48" t="s">
        <v>209</v>
      </c>
      <c r="F23" s="53" t="s">
        <v>80</v>
      </c>
      <c r="G23" s="53" t="s">
        <v>29</v>
      </c>
      <c r="H23" s="53" t="s">
        <v>373</v>
      </c>
      <c r="I23" s="54">
        <v>1436389.04</v>
      </c>
      <c r="J23" s="53" t="s">
        <v>370</v>
      </c>
      <c r="K23" s="53" t="s">
        <v>374</v>
      </c>
      <c r="L23" s="53" t="s">
        <v>168</v>
      </c>
      <c r="M23" s="53"/>
      <c r="N23" s="53" t="s">
        <v>375</v>
      </c>
      <c r="O23" s="53" t="s">
        <v>402</v>
      </c>
      <c r="P23" s="44" t="e">
        <f>VLOOKUP($E23,Awards!$A$2:$H$17,8,FALSE)</f>
        <v>#N/A</v>
      </c>
      <c r="Q23" s="55">
        <v>60471</v>
      </c>
    </row>
    <row r="24" spans="1:17">
      <c r="A24" s="53" t="s">
        <v>80</v>
      </c>
      <c r="B24" s="53" t="s">
        <v>368</v>
      </c>
      <c r="C24" s="53">
        <v>2022</v>
      </c>
      <c r="D24" s="56" t="s">
        <v>185</v>
      </c>
      <c r="E24" s="48" t="s">
        <v>210</v>
      </c>
      <c r="F24" s="53" t="s">
        <v>80</v>
      </c>
      <c r="G24" s="53" t="s">
        <v>29</v>
      </c>
      <c r="H24" s="53" t="s">
        <v>373</v>
      </c>
      <c r="I24" s="54">
        <v>864904.76</v>
      </c>
      <c r="J24" s="53" t="s">
        <v>370</v>
      </c>
      <c r="K24" s="53" t="s">
        <v>374</v>
      </c>
      <c r="L24" s="53" t="s">
        <v>168</v>
      </c>
      <c r="M24" s="53"/>
      <c r="N24" s="53" t="s">
        <v>375</v>
      </c>
      <c r="O24" s="53" t="s">
        <v>403</v>
      </c>
      <c r="P24" s="44" t="e">
        <f>VLOOKUP($E24,Awards!$A$2:$H$17,8,FALSE)</f>
        <v>#N/A</v>
      </c>
      <c r="Q24" s="55"/>
    </row>
    <row r="25" spans="1:17">
      <c r="A25" s="53" t="s">
        <v>80</v>
      </c>
      <c r="B25" s="53" t="s">
        <v>368</v>
      </c>
      <c r="C25" s="53">
        <v>2022</v>
      </c>
      <c r="D25" s="56" t="s">
        <v>185</v>
      </c>
      <c r="E25" s="48" t="s">
        <v>211</v>
      </c>
      <c r="F25" s="53" t="s">
        <v>80</v>
      </c>
      <c r="G25" s="53" t="s">
        <v>29</v>
      </c>
      <c r="H25" s="53" t="s">
        <v>373</v>
      </c>
      <c r="I25" s="54">
        <v>324489.53999999998</v>
      </c>
      <c r="J25" s="53" t="s">
        <v>370</v>
      </c>
      <c r="K25" s="53" t="s">
        <v>374</v>
      </c>
      <c r="L25" s="53" t="s">
        <v>168</v>
      </c>
      <c r="M25" s="53"/>
      <c r="N25" s="53" t="s">
        <v>375</v>
      </c>
      <c r="O25" s="53" t="s">
        <v>404</v>
      </c>
      <c r="P25" s="44" t="e">
        <f>VLOOKUP($E25,Awards!$A$2:$H$17,8,FALSE)</f>
        <v>#N/A</v>
      </c>
      <c r="Q25" s="55">
        <v>60803</v>
      </c>
    </row>
    <row r="26" spans="1:17">
      <c r="A26" s="53" t="s">
        <v>80</v>
      </c>
      <c r="B26" s="53" t="s">
        <v>368</v>
      </c>
      <c r="C26" s="53">
        <v>2022</v>
      </c>
      <c r="D26" s="56" t="s">
        <v>185</v>
      </c>
      <c r="E26" s="48" t="s">
        <v>212</v>
      </c>
      <c r="F26" s="53" t="s">
        <v>80</v>
      </c>
      <c r="G26" s="53" t="s">
        <v>29</v>
      </c>
      <c r="H26" s="53" t="s">
        <v>373</v>
      </c>
      <c r="I26" s="54">
        <v>410278.46</v>
      </c>
      <c r="J26" s="53" t="s">
        <v>370</v>
      </c>
      <c r="K26" s="53" t="s">
        <v>374</v>
      </c>
      <c r="L26" s="53" t="s">
        <v>168</v>
      </c>
      <c r="M26" s="53"/>
      <c r="N26" s="53" t="s">
        <v>375</v>
      </c>
      <c r="O26" s="53" t="s">
        <v>405</v>
      </c>
      <c r="P26" s="44" t="e">
        <f>VLOOKUP($E26,Awards!$A$2:$H$17,8,FALSE)</f>
        <v>#N/A</v>
      </c>
      <c r="Q26" s="55"/>
    </row>
    <row r="27" spans="1:17">
      <c r="A27" s="53" t="s">
        <v>80</v>
      </c>
      <c r="B27" s="53" t="s">
        <v>368</v>
      </c>
      <c r="C27" s="53">
        <v>2022</v>
      </c>
      <c r="D27" s="56" t="s">
        <v>185</v>
      </c>
      <c r="E27" s="48" t="s">
        <v>213</v>
      </c>
      <c r="F27" s="53" t="s">
        <v>80</v>
      </c>
      <c r="G27" s="53" t="s">
        <v>29</v>
      </c>
      <c r="H27" s="53" t="s">
        <v>373</v>
      </c>
      <c r="I27" s="54">
        <v>3092070</v>
      </c>
      <c r="J27" s="53" t="s">
        <v>370</v>
      </c>
      <c r="K27" s="53" t="s">
        <v>374</v>
      </c>
      <c r="L27" s="53" t="s">
        <v>168</v>
      </c>
      <c r="M27" s="53"/>
      <c r="N27" s="53" t="s">
        <v>375</v>
      </c>
      <c r="O27" s="53" t="s">
        <v>406</v>
      </c>
      <c r="P27" s="44" t="e">
        <f>VLOOKUP($E27,Awards!$A$2:$H$17,8,FALSE)</f>
        <v>#N/A</v>
      </c>
      <c r="Q27" s="55"/>
    </row>
    <row r="28" spans="1:17">
      <c r="A28" s="53" t="s">
        <v>80</v>
      </c>
      <c r="B28" s="53" t="s">
        <v>368</v>
      </c>
      <c r="C28" s="53">
        <v>2022</v>
      </c>
      <c r="D28" s="56" t="s">
        <v>185</v>
      </c>
      <c r="E28" s="48" t="s">
        <v>214</v>
      </c>
      <c r="F28" s="53" t="s">
        <v>80</v>
      </c>
      <c r="G28" s="53" t="s">
        <v>29</v>
      </c>
      <c r="H28" s="53" t="s">
        <v>373</v>
      </c>
      <c r="I28" s="54">
        <v>1072423.26</v>
      </c>
      <c r="J28" s="53" t="s">
        <v>370</v>
      </c>
      <c r="K28" s="53" t="s">
        <v>374</v>
      </c>
      <c r="L28" s="53" t="s">
        <v>168</v>
      </c>
      <c r="M28" s="53"/>
      <c r="N28" s="53" t="s">
        <v>375</v>
      </c>
      <c r="O28" s="53" t="s">
        <v>407</v>
      </c>
      <c r="P28" s="44" t="e">
        <f>VLOOKUP($E28,Awards!$A$2:$H$17,8,FALSE)</f>
        <v>#N/A</v>
      </c>
      <c r="Q28" s="55"/>
    </row>
    <row r="29" spans="1:17">
      <c r="A29" s="53" t="s">
        <v>80</v>
      </c>
      <c r="B29" s="53" t="s">
        <v>368</v>
      </c>
      <c r="C29" s="53">
        <v>2022</v>
      </c>
      <c r="D29" s="56" t="s">
        <v>185</v>
      </c>
      <c r="E29" s="48" t="s">
        <v>215</v>
      </c>
      <c r="F29" s="53" t="s">
        <v>80</v>
      </c>
      <c r="G29" s="53" t="s">
        <v>29</v>
      </c>
      <c r="H29" s="53" t="s">
        <v>373</v>
      </c>
      <c r="I29" s="54">
        <v>1011988</v>
      </c>
      <c r="J29" s="53" t="s">
        <v>370</v>
      </c>
      <c r="K29" s="53" t="s">
        <v>374</v>
      </c>
      <c r="L29" s="53" t="s">
        <v>168</v>
      </c>
      <c r="M29" s="53"/>
      <c r="N29" s="53" t="s">
        <v>375</v>
      </c>
      <c r="O29" s="53" t="s">
        <v>408</v>
      </c>
      <c r="P29" s="44" t="e">
        <f>VLOOKUP($E29,Awards!$A$2:$H$17,8,FALSE)</f>
        <v>#N/A</v>
      </c>
      <c r="Q29" s="55"/>
    </row>
    <row r="30" spans="1:17">
      <c r="A30" s="53" t="s">
        <v>80</v>
      </c>
      <c r="B30" s="53" t="s">
        <v>368</v>
      </c>
      <c r="C30" s="53">
        <v>2022</v>
      </c>
      <c r="D30" s="56" t="s">
        <v>185</v>
      </c>
      <c r="E30" s="48" t="s">
        <v>216</v>
      </c>
      <c r="F30" s="53" t="s">
        <v>80</v>
      </c>
      <c r="G30" s="53" t="s">
        <v>29</v>
      </c>
      <c r="H30" s="53" t="s">
        <v>373</v>
      </c>
      <c r="I30" s="54">
        <v>212584.37</v>
      </c>
      <c r="J30" s="53" t="s">
        <v>370</v>
      </c>
      <c r="K30" s="53" t="s">
        <v>374</v>
      </c>
      <c r="L30" s="53" t="s">
        <v>168</v>
      </c>
      <c r="M30" s="53"/>
      <c r="N30" s="53" t="s">
        <v>375</v>
      </c>
      <c r="O30" s="53" t="s">
        <v>409</v>
      </c>
      <c r="P30" s="44" t="e">
        <f>VLOOKUP($E30,Awards!$A$2:$H$17,8,FALSE)</f>
        <v>#N/A</v>
      </c>
      <c r="Q30" s="55"/>
    </row>
    <row r="31" spans="1:17">
      <c r="A31" s="53" t="s">
        <v>80</v>
      </c>
      <c r="B31" s="53" t="s">
        <v>368</v>
      </c>
      <c r="C31" s="53">
        <v>2022</v>
      </c>
      <c r="D31" s="56" t="s">
        <v>185</v>
      </c>
      <c r="E31" s="48" t="s">
        <v>217</v>
      </c>
      <c r="F31" s="53" t="s">
        <v>80</v>
      </c>
      <c r="G31" s="53" t="s">
        <v>29</v>
      </c>
      <c r="H31" s="53" t="s">
        <v>373</v>
      </c>
      <c r="I31" s="54">
        <v>5235123</v>
      </c>
      <c r="J31" s="53" t="s">
        <v>370</v>
      </c>
      <c r="K31" s="53" t="s">
        <v>374</v>
      </c>
      <c r="L31" s="53" t="s">
        <v>168</v>
      </c>
      <c r="M31" s="53"/>
      <c r="N31" s="53" t="s">
        <v>375</v>
      </c>
      <c r="O31" s="53" t="s">
        <v>410</v>
      </c>
      <c r="P31" s="44" t="e">
        <f>VLOOKUP($E31,Awards!$A$2:$H$17,8,FALSE)</f>
        <v>#N/A</v>
      </c>
      <c r="Q31" s="55"/>
    </row>
    <row r="32" spans="1:17">
      <c r="A32" s="53" t="s">
        <v>80</v>
      </c>
      <c r="B32" s="53" t="s">
        <v>368</v>
      </c>
      <c r="C32" s="53">
        <v>2022</v>
      </c>
      <c r="D32" s="56" t="s">
        <v>185</v>
      </c>
      <c r="E32" s="48" t="s">
        <v>218</v>
      </c>
      <c r="F32" s="53" t="s">
        <v>80</v>
      </c>
      <c r="G32" s="53" t="s">
        <v>29</v>
      </c>
      <c r="H32" s="53" t="s">
        <v>373</v>
      </c>
      <c r="I32" s="54">
        <v>1228632.9099999999</v>
      </c>
      <c r="J32" s="53" t="s">
        <v>370</v>
      </c>
      <c r="K32" s="53" t="s">
        <v>374</v>
      </c>
      <c r="L32" s="53" t="s">
        <v>168</v>
      </c>
      <c r="M32" s="53"/>
      <c r="N32" s="53" t="s">
        <v>375</v>
      </c>
      <c r="O32" s="53" t="s">
        <v>411</v>
      </c>
      <c r="P32" s="44" t="e">
        <f>VLOOKUP($E32,Awards!$A$2:$H$17,8,FALSE)</f>
        <v>#N/A</v>
      </c>
      <c r="Q32" s="55"/>
    </row>
    <row r="33" spans="1:17">
      <c r="A33" s="53" t="s">
        <v>80</v>
      </c>
      <c r="B33" s="53" t="s">
        <v>368</v>
      </c>
      <c r="C33" s="53">
        <v>2022</v>
      </c>
      <c r="D33" s="56" t="s">
        <v>185</v>
      </c>
      <c r="E33" s="48" t="s">
        <v>219</v>
      </c>
      <c r="F33" s="53" t="s">
        <v>80</v>
      </c>
      <c r="G33" s="53" t="s">
        <v>29</v>
      </c>
      <c r="H33" s="53" t="s">
        <v>373</v>
      </c>
      <c r="I33" s="54">
        <v>222695.26</v>
      </c>
      <c r="J33" s="53" t="s">
        <v>370</v>
      </c>
      <c r="K33" s="53" t="s">
        <v>374</v>
      </c>
      <c r="L33" s="53" t="s">
        <v>168</v>
      </c>
      <c r="M33" s="53"/>
      <c r="N33" s="53" t="s">
        <v>375</v>
      </c>
      <c r="O33" s="53" t="s">
        <v>412</v>
      </c>
      <c r="P33" s="44" t="e">
        <f>VLOOKUP($E33,Awards!$A$2:$H$17,8,FALSE)</f>
        <v>#N/A</v>
      </c>
      <c r="Q33" s="55"/>
    </row>
    <row r="34" spans="1:17">
      <c r="A34" s="53" t="s">
        <v>80</v>
      </c>
      <c r="B34" s="53" t="s">
        <v>368</v>
      </c>
      <c r="C34" s="53">
        <v>2022</v>
      </c>
      <c r="D34" s="56" t="s">
        <v>185</v>
      </c>
      <c r="E34" s="48" t="s">
        <v>220</v>
      </c>
      <c r="F34" s="53" t="s">
        <v>80</v>
      </c>
      <c r="G34" s="53" t="s">
        <v>29</v>
      </c>
      <c r="H34" s="53" t="s">
        <v>373</v>
      </c>
      <c r="I34" s="54">
        <v>464008.98</v>
      </c>
      <c r="J34" s="53" t="s">
        <v>370</v>
      </c>
      <c r="K34" s="53" t="s">
        <v>374</v>
      </c>
      <c r="L34" s="53" t="s">
        <v>168</v>
      </c>
      <c r="M34" s="53"/>
      <c r="N34" s="53" t="s">
        <v>375</v>
      </c>
      <c r="O34" s="53" t="s">
        <v>413</v>
      </c>
      <c r="P34" s="44" t="e">
        <f>VLOOKUP($E34,Awards!$A$2:$H$17,8,FALSE)</f>
        <v>#N/A</v>
      </c>
      <c r="Q34" s="55"/>
    </row>
    <row r="35" spans="1:17">
      <c r="A35" s="53" t="s">
        <v>80</v>
      </c>
      <c r="B35" s="53" t="s">
        <v>368</v>
      </c>
      <c r="C35" s="53">
        <v>2022</v>
      </c>
      <c r="D35" s="56" t="s">
        <v>185</v>
      </c>
      <c r="E35" s="48" t="s">
        <v>221</v>
      </c>
      <c r="F35" s="53" t="s">
        <v>80</v>
      </c>
      <c r="G35" s="53" t="s">
        <v>29</v>
      </c>
      <c r="H35" s="53" t="s">
        <v>373</v>
      </c>
      <c r="I35" s="54">
        <v>138096.54</v>
      </c>
      <c r="J35" s="53" t="s">
        <v>370</v>
      </c>
      <c r="K35" s="53" t="s">
        <v>374</v>
      </c>
      <c r="L35" s="53" t="s">
        <v>168</v>
      </c>
      <c r="M35" s="53"/>
      <c r="N35" s="53" t="s">
        <v>375</v>
      </c>
      <c r="O35" s="53" t="s">
        <v>414</v>
      </c>
      <c r="P35" s="44" t="e">
        <f>VLOOKUP($E35,Awards!$A$2:$H$17,8,FALSE)</f>
        <v>#N/A</v>
      </c>
      <c r="Q35" s="55"/>
    </row>
    <row r="36" spans="1:17">
      <c r="A36" s="53" t="s">
        <v>80</v>
      </c>
      <c r="B36" s="53" t="s">
        <v>368</v>
      </c>
      <c r="C36" s="53">
        <v>2022</v>
      </c>
      <c r="D36" s="56" t="s">
        <v>185</v>
      </c>
      <c r="E36" s="48" t="s">
        <v>222</v>
      </c>
      <c r="F36" s="53" t="s">
        <v>80</v>
      </c>
      <c r="G36" s="53" t="s">
        <v>29</v>
      </c>
      <c r="H36" s="53" t="s">
        <v>373</v>
      </c>
      <c r="I36" s="54">
        <v>1442349</v>
      </c>
      <c r="J36" s="53" t="s">
        <v>370</v>
      </c>
      <c r="K36" s="53" t="s">
        <v>374</v>
      </c>
      <c r="L36" s="53" t="s">
        <v>168</v>
      </c>
      <c r="M36" s="53"/>
      <c r="N36" s="53" t="s">
        <v>375</v>
      </c>
      <c r="O36" s="53" t="s">
        <v>415</v>
      </c>
      <c r="P36" s="44" t="e">
        <f>VLOOKUP($E36,Awards!$A$2:$H$17,8,FALSE)</f>
        <v>#N/A</v>
      </c>
      <c r="Q36" s="55"/>
    </row>
    <row r="37" spans="1:17">
      <c r="A37" s="53" t="s">
        <v>80</v>
      </c>
      <c r="B37" s="53" t="s">
        <v>368</v>
      </c>
      <c r="C37" s="53">
        <v>2022</v>
      </c>
      <c r="D37" s="56" t="s">
        <v>185</v>
      </c>
      <c r="E37" s="48" t="s">
        <v>223</v>
      </c>
      <c r="F37" s="53" t="s">
        <v>80</v>
      </c>
      <c r="G37" s="53" t="s">
        <v>29</v>
      </c>
      <c r="H37" s="53" t="s">
        <v>373</v>
      </c>
      <c r="I37" s="54">
        <v>4994855</v>
      </c>
      <c r="J37" s="53" t="s">
        <v>370</v>
      </c>
      <c r="K37" s="53" t="s">
        <v>374</v>
      </c>
      <c r="L37" s="53" t="s">
        <v>168</v>
      </c>
      <c r="M37" s="53"/>
      <c r="N37" s="53" t="s">
        <v>375</v>
      </c>
      <c r="O37" s="53" t="s">
        <v>416</v>
      </c>
      <c r="P37" s="44" t="e">
        <f>VLOOKUP($E37,Awards!$A$2:$H$17,8,FALSE)</f>
        <v>#N/A</v>
      </c>
      <c r="Q37" s="55"/>
    </row>
    <row r="38" spans="1:17">
      <c r="A38" s="53" t="s">
        <v>80</v>
      </c>
      <c r="B38" s="53" t="s">
        <v>368</v>
      </c>
      <c r="C38" s="53">
        <v>2022</v>
      </c>
      <c r="D38" s="56" t="s">
        <v>185</v>
      </c>
      <c r="E38" s="48" t="s">
        <v>224</v>
      </c>
      <c r="F38" s="53" t="s">
        <v>80</v>
      </c>
      <c r="G38" s="53" t="s">
        <v>29</v>
      </c>
      <c r="H38" s="53" t="s">
        <v>373</v>
      </c>
      <c r="I38" s="54">
        <v>31537194</v>
      </c>
      <c r="J38" s="53" t="s">
        <v>370</v>
      </c>
      <c r="K38" s="53" t="s">
        <v>374</v>
      </c>
      <c r="L38" s="53" t="s">
        <v>168</v>
      </c>
      <c r="M38" s="53"/>
      <c r="N38" s="53" t="s">
        <v>375</v>
      </c>
      <c r="O38" s="53" t="s">
        <v>417</v>
      </c>
      <c r="P38" s="44" t="e">
        <f>VLOOKUP($E38,Awards!$A$2:$H$17,8,FALSE)</f>
        <v>#N/A</v>
      </c>
      <c r="Q38" s="55"/>
    </row>
    <row r="39" spans="1:17">
      <c r="A39" s="53" t="s">
        <v>80</v>
      </c>
      <c r="B39" s="53" t="s">
        <v>368</v>
      </c>
      <c r="C39" s="53">
        <v>2022</v>
      </c>
      <c r="D39" s="56" t="s">
        <v>185</v>
      </c>
      <c r="E39" s="48" t="s">
        <v>225</v>
      </c>
      <c r="F39" s="53" t="s">
        <v>80</v>
      </c>
      <c r="G39" s="53" t="s">
        <v>29</v>
      </c>
      <c r="H39" s="53" t="s">
        <v>373</v>
      </c>
      <c r="I39" s="54">
        <v>913562</v>
      </c>
      <c r="J39" s="53" t="s">
        <v>370</v>
      </c>
      <c r="K39" s="53" t="s">
        <v>374</v>
      </c>
      <c r="L39" s="53" t="s">
        <v>168</v>
      </c>
      <c r="M39" s="53"/>
      <c r="N39" s="53" t="s">
        <v>375</v>
      </c>
      <c r="O39" s="53" t="s">
        <v>418</v>
      </c>
      <c r="P39" s="44" t="e">
        <f>VLOOKUP($E39,Awards!$A$2:$H$17,8,FALSE)</f>
        <v>#N/A</v>
      </c>
      <c r="Q39" s="55"/>
    </row>
    <row r="40" spans="1:17">
      <c r="A40" s="53" t="s">
        <v>80</v>
      </c>
      <c r="B40" s="53" t="s">
        <v>368</v>
      </c>
      <c r="C40" s="53">
        <v>2022</v>
      </c>
      <c r="D40" s="56" t="s">
        <v>185</v>
      </c>
      <c r="E40" s="48" t="s">
        <v>226</v>
      </c>
      <c r="F40" s="53" t="s">
        <v>80</v>
      </c>
      <c r="G40" s="53" t="s">
        <v>29</v>
      </c>
      <c r="H40" s="53" t="s">
        <v>373</v>
      </c>
      <c r="I40" s="54">
        <v>1026185.97</v>
      </c>
      <c r="J40" s="53" t="s">
        <v>370</v>
      </c>
      <c r="K40" s="53" t="s">
        <v>374</v>
      </c>
      <c r="L40" s="53" t="s">
        <v>168</v>
      </c>
      <c r="M40" s="53"/>
      <c r="N40" s="53" t="s">
        <v>375</v>
      </c>
      <c r="O40" s="53" t="s">
        <v>419</v>
      </c>
      <c r="P40" s="44" t="e">
        <f>VLOOKUP($E40,Awards!$A$2:$H$17,8,FALSE)</f>
        <v>#N/A</v>
      </c>
      <c r="Q40" s="55"/>
    </row>
    <row r="41" spans="1:17">
      <c r="A41" s="53" t="s">
        <v>80</v>
      </c>
      <c r="B41" s="53" t="s">
        <v>368</v>
      </c>
      <c r="C41" s="53">
        <v>2022</v>
      </c>
      <c r="D41" s="56" t="s">
        <v>185</v>
      </c>
      <c r="E41" s="48" t="s">
        <v>227</v>
      </c>
      <c r="F41" s="53" t="s">
        <v>80</v>
      </c>
      <c r="G41" s="53" t="s">
        <v>29</v>
      </c>
      <c r="H41" s="53" t="s">
        <v>373</v>
      </c>
      <c r="I41" s="54">
        <v>721025</v>
      </c>
      <c r="J41" s="53" t="s">
        <v>370</v>
      </c>
      <c r="K41" s="53" t="s">
        <v>374</v>
      </c>
      <c r="L41" s="53" t="s">
        <v>168</v>
      </c>
      <c r="M41" s="53"/>
      <c r="N41" s="53" t="s">
        <v>375</v>
      </c>
      <c r="O41" s="53" t="s">
        <v>420</v>
      </c>
      <c r="P41" s="44" t="e">
        <f>VLOOKUP($E41,Awards!$A$2:$H$17,8,FALSE)</f>
        <v>#N/A</v>
      </c>
      <c r="Q41" s="55"/>
    </row>
    <row r="42" spans="1:17">
      <c r="A42" s="53" t="s">
        <v>80</v>
      </c>
      <c r="B42" s="53" t="s">
        <v>368</v>
      </c>
      <c r="C42" s="53">
        <v>2022</v>
      </c>
      <c r="D42" s="56" t="s">
        <v>185</v>
      </c>
      <c r="E42" s="48" t="s">
        <v>228</v>
      </c>
      <c r="F42" s="53" t="s">
        <v>80</v>
      </c>
      <c r="G42" s="53" t="s">
        <v>29</v>
      </c>
      <c r="H42" s="53" t="s">
        <v>373</v>
      </c>
      <c r="I42" s="54">
        <v>869018</v>
      </c>
      <c r="J42" s="53" t="s">
        <v>370</v>
      </c>
      <c r="K42" s="53" t="s">
        <v>374</v>
      </c>
      <c r="L42" s="53" t="s">
        <v>168</v>
      </c>
      <c r="M42" s="53"/>
      <c r="N42" s="53" t="s">
        <v>375</v>
      </c>
      <c r="O42" s="53" t="s">
        <v>421</v>
      </c>
      <c r="P42" s="44" t="e">
        <f>VLOOKUP($E42,Awards!$A$2:$H$17,8,FALSE)</f>
        <v>#N/A</v>
      </c>
      <c r="Q42" s="55"/>
    </row>
    <row r="43" spans="1:17">
      <c r="A43" s="53" t="s">
        <v>80</v>
      </c>
      <c r="B43" s="53" t="s">
        <v>368</v>
      </c>
      <c r="C43" s="53">
        <v>2022</v>
      </c>
      <c r="D43" s="56" t="s">
        <v>185</v>
      </c>
      <c r="E43" s="48" t="s">
        <v>229</v>
      </c>
      <c r="F43" s="53" t="s">
        <v>80</v>
      </c>
      <c r="G43" s="53" t="s">
        <v>29</v>
      </c>
      <c r="H43" s="53" t="s">
        <v>373</v>
      </c>
      <c r="I43" s="54">
        <v>689304</v>
      </c>
      <c r="J43" s="53" t="s">
        <v>370</v>
      </c>
      <c r="K43" s="53" t="s">
        <v>374</v>
      </c>
      <c r="L43" s="53" t="s">
        <v>168</v>
      </c>
      <c r="M43" s="53"/>
      <c r="N43" s="53" t="s">
        <v>375</v>
      </c>
      <c r="O43" s="53" t="s">
        <v>422</v>
      </c>
      <c r="P43" s="44" t="e">
        <f>VLOOKUP($E43,Awards!$A$2:$H$17,8,FALSE)</f>
        <v>#N/A</v>
      </c>
      <c r="Q43" s="55"/>
    </row>
    <row r="44" spans="1:17">
      <c r="A44" s="53" t="s">
        <v>80</v>
      </c>
      <c r="B44" s="53" t="s">
        <v>368</v>
      </c>
      <c r="C44" s="53">
        <v>2022</v>
      </c>
      <c r="D44" s="56" t="s">
        <v>185</v>
      </c>
      <c r="E44" s="48" t="s">
        <v>230</v>
      </c>
      <c r="F44" s="53" t="s">
        <v>80</v>
      </c>
      <c r="G44" s="53" t="s">
        <v>29</v>
      </c>
      <c r="H44" s="53" t="s">
        <v>373</v>
      </c>
      <c r="I44" s="54">
        <v>912291.67</v>
      </c>
      <c r="J44" s="53" t="s">
        <v>370</v>
      </c>
      <c r="K44" s="53" t="s">
        <v>374</v>
      </c>
      <c r="L44" s="53" t="s">
        <v>168</v>
      </c>
      <c r="M44" s="53"/>
      <c r="N44" s="53" t="s">
        <v>375</v>
      </c>
      <c r="O44" s="53" t="s">
        <v>423</v>
      </c>
      <c r="P44" s="44" t="e">
        <f>VLOOKUP($E44,Awards!$A$2:$H$17,8,FALSE)</f>
        <v>#N/A</v>
      </c>
      <c r="Q44" s="55"/>
    </row>
    <row r="45" spans="1:17">
      <c r="A45" s="53" t="s">
        <v>80</v>
      </c>
      <c r="B45" s="53" t="s">
        <v>368</v>
      </c>
      <c r="C45" s="53">
        <v>2022</v>
      </c>
      <c r="D45" s="56" t="s">
        <v>185</v>
      </c>
      <c r="E45" s="48" t="s">
        <v>231</v>
      </c>
      <c r="F45" s="53" t="s">
        <v>80</v>
      </c>
      <c r="G45" s="53" t="s">
        <v>29</v>
      </c>
      <c r="H45" s="53" t="s">
        <v>373</v>
      </c>
      <c r="I45" s="54">
        <v>325099.03000000003</v>
      </c>
      <c r="J45" s="53" t="s">
        <v>370</v>
      </c>
      <c r="K45" s="53" t="s">
        <v>374</v>
      </c>
      <c r="L45" s="53" t="s">
        <v>168</v>
      </c>
      <c r="M45" s="53"/>
      <c r="N45" s="53" t="s">
        <v>375</v>
      </c>
      <c r="O45" s="53" t="s">
        <v>424</v>
      </c>
      <c r="P45" s="44" t="e">
        <f>VLOOKUP($E45,Awards!$A$2:$H$17,8,FALSE)</f>
        <v>#N/A</v>
      </c>
      <c r="Q45" s="55"/>
    </row>
    <row r="46" spans="1:17">
      <c r="A46" s="53" t="s">
        <v>80</v>
      </c>
      <c r="B46" s="53" t="s">
        <v>368</v>
      </c>
      <c r="C46" s="53">
        <v>2022</v>
      </c>
      <c r="D46" s="56" t="s">
        <v>185</v>
      </c>
      <c r="E46" s="48" t="s">
        <v>232</v>
      </c>
      <c r="F46" s="53" t="s">
        <v>80</v>
      </c>
      <c r="G46" s="53" t="s">
        <v>29</v>
      </c>
      <c r="H46" s="53" t="s">
        <v>373</v>
      </c>
      <c r="I46" s="54">
        <v>255519</v>
      </c>
      <c r="J46" s="53" t="s">
        <v>370</v>
      </c>
      <c r="K46" s="53" t="s">
        <v>374</v>
      </c>
      <c r="L46" s="53" t="s">
        <v>168</v>
      </c>
      <c r="M46" s="53"/>
      <c r="N46" s="53" t="s">
        <v>375</v>
      </c>
      <c r="O46" s="53" t="s">
        <v>425</v>
      </c>
      <c r="P46" s="44" t="e">
        <f>VLOOKUP($E46,Awards!$A$2:$H$17,8,FALSE)</f>
        <v>#N/A</v>
      </c>
      <c r="Q46" s="55"/>
    </row>
    <row r="47" spans="1:17">
      <c r="A47" s="53" t="s">
        <v>80</v>
      </c>
      <c r="B47" s="53" t="s">
        <v>368</v>
      </c>
      <c r="C47" s="53">
        <v>2022</v>
      </c>
      <c r="D47" s="56" t="s">
        <v>185</v>
      </c>
      <c r="E47" s="48" t="s">
        <v>233</v>
      </c>
      <c r="F47" s="53" t="s">
        <v>80</v>
      </c>
      <c r="G47" s="53" t="s">
        <v>29</v>
      </c>
      <c r="H47" s="53" t="s">
        <v>373</v>
      </c>
      <c r="I47" s="54">
        <v>5636549</v>
      </c>
      <c r="J47" s="53" t="s">
        <v>370</v>
      </c>
      <c r="K47" s="53" t="s">
        <v>374</v>
      </c>
      <c r="L47" s="53" t="s">
        <v>168</v>
      </c>
      <c r="M47" s="53"/>
      <c r="N47" s="53" t="s">
        <v>375</v>
      </c>
      <c r="O47" s="53" t="s">
        <v>426</v>
      </c>
      <c r="P47" s="44" t="e">
        <f>VLOOKUP($E47,Awards!$A$2:$H$17,8,FALSE)</f>
        <v>#N/A</v>
      </c>
      <c r="Q47" s="55"/>
    </row>
    <row r="48" spans="1:17">
      <c r="A48" s="53" t="s">
        <v>80</v>
      </c>
      <c r="B48" s="53" t="s">
        <v>368</v>
      </c>
      <c r="C48" s="53">
        <v>2022</v>
      </c>
      <c r="D48" s="56" t="s">
        <v>185</v>
      </c>
      <c r="E48" s="48" t="s">
        <v>234</v>
      </c>
      <c r="F48" s="53" t="s">
        <v>80</v>
      </c>
      <c r="G48" s="53" t="s">
        <v>29</v>
      </c>
      <c r="H48" s="53" t="s">
        <v>373</v>
      </c>
      <c r="I48" s="54">
        <v>2423691</v>
      </c>
      <c r="J48" s="53" t="s">
        <v>370</v>
      </c>
      <c r="K48" s="53" t="s">
        <v>374</v>
      </c>
      <c r="L48" s="53" t="s">
        <v>168</v>
      </c>
      <c r="M48" s="53"/>
      <c r="N48" s="53" t="s">
        <v>375</v>
      </c>
      <c r="O48" s="53" t="s">
        <v>427</v>
      </c>
      <c r="P48" s="44" t="e">
        <f>VLOOKUP($E48,Awards!$A$2:$H$17,8,FALSE)</f>
        <v>#N/A</v>
      </c>
      <c r="Q48" s="55"/>
    </row>
    <row r="49" spans="1:17">
      <c r="A49" s="53" t="s">
        <v>80</v>
      </c>
      <c r="B49" s="53" t="s">
        <v>368</v>
      </c>
      <c r="C49" s="53">
        <v>2022</v>
      </c>
      <c r="D49" s="56" t="s">
        <v>185</v>
      </c>
      <c r="E49" s="48" t="s">
        <v>235</v>
      </c>
      <c r="F49" s="53" t="s">
        <v>80</v>
      </c>
      <c r="G49" s="53" t="s">
        <v>29</v>
      </c>
      <c r="H49" s="53" t="s">
        <v>373</v>
      </c>
      <c r="I49" s="54">
        <v>324474.40000000002</v>
      </c>
      <c r="J49" s="53" t="s">
        <v>370</v>
      </c>
      <c r="K49" s="53" t="s">
        <v>374</v>
      </c>
      <c r="L49" s="53" t="s">
        <v>168</v>
      </c>
      <c r="M49" s="53"/>
      <c r="N49" s="53" t="s">
        <v>375</v>
      </c>
      <c r="O49" s="53" t="s">
        <v>428</v>
      </c>
      <c r="P49" s="44" t="e">
        <f>VLOOKUP($E49,Awards!$A$2:$H$17,8,FALSE)</f>
        <v>#N/A</v>
      </c>
      <c r="Q49" s="55"/>
    </row>
    <row r="50" spans="1:17">
      <c r="A50" s="53" t="s">
        <v>80</v>
      </c>
      <c r="B50" s="53" t="s">
        <v>368</v>
      </c>
      <c r="C50" s="53">
        <v>2022</v>
      </c>
      <c r="D50" s="56" t="s">
        <v>185</v>
      </c>
      <c r="E50" s="48" t="s">
        <v>236</v>
      </c>
      <c r="F50" s="53" t="s">
        <v>80</v>
      </c>
      <c r="G50" s="53" t="s">
        <v>29</v>
      </c>
      <c r="H50" s="53" t="s">
        <v>373</v>
      </c>
      <c r="I50" s="54">
        <v>1514574.94</v>
      </c>
      <c r="J50" s="53" t="s">
        <v>370</v>
      </c>
      <c r="K50" s="53" t="s">
        <v>374</v>
      </c>
      <c r="L50" s="53" t="s">
        <v>168</v>
      </c>
      <c r="M50" s="53"/>
      <c r="N50" s="53" t="s">
        <v>375</v>
      </c>
      <c r="O50" s="53" t="s">
        <v>429</v>
      </c>
      <c r="P50" s="44" t="e">
        <f>VLOOKUP($E50,Awards!$A$2:$H$17,8,FALSE)</f>
        <v>#N/A</v>
      </c>
      <c r="Q50" s="55"/>
    </row>
    <row r="51" spans="1:17">
      <c r="A51" s="53" t="s">
        <v>80</v>
      </c>
      <c r="B51" s="53" t="s">
        <v>368</v>
      </c>
      <c r="C51" s="53">
        <v>2022</v>
      </c>
      <c r="D51" s="56" t="s">
        <v>185</v>
      </c>
      <c r="E51" s="48" t="s">
        <v>237</v>
      </c>
      <c r="F51" s="53" t="s">
        <v>80</v>
      </c>
      <c r="G51" s="53" t="s">
        <v>29</v>
      </c>
      <c r="H51" s="53" t="s">
        <v>373</v>
      </c>
      <c r="I51" s="54">
        <v>1644092</v>
      </c>
      <c r="J51" s="53" t="s">
        <v>370</v>
      </c>
      <c r="K51" s="53" t="s">
        <v>374</v>
      </c>
      <c r="L51" s="53" t="s">
        <v>168</v>
      </c>
      <c r="M51" s="53"/>
      <c r="N51" s="53" t="s">
        <v>375</v>
      </c>
      <c r="O51" s="53" t="s">
        <v>430</v>
      </c>
      <c r="P51" s="44" t="e">
        <f>VLOOKUP($E51,Awards!$A$2:$H$17,8,FALSE)</f>
        <v>#N/A</v>
      </c>
      <c r="Q51" s="55"/>
    </row>
    <row r="52" spans="1:17">
      <c r="A52" s="53" t="s">
        <v>80</v>
      </c>
      <c r="B52" s="53" t="s">
        <v>368</v>
      </c>
      <c r="C52" s="53">
        <v>2022</v>
      </c>
      <c r="D52" s="56" t="s">
        <v>185</v>
      </c>
      <c r="E52" s="48" t="s">
        <v>238</v>
      </c>
      <c r="F52" s="53" t="s">
        <v>80</v>
      </c>
      <c r="G52" s="53" t="s">
        <v>29</v>
      </c>
      <c r="H52" s="53" t="s">
        <v>373</v>
      </c>
      <c r="I52" s="54">
        <v>32566997</v>
      </c>
      <c r="J52" s="53" t="s">
        <v>370</v>
      </c>
      <c r="K52" s="53" t="s">
        <v>374</v>
      </c>
      <c r="L52" s="53" t="s">
        <v>168</v>
      </c>
      <c r="M52" s="53"/>
      <c r="N52" s="53" t="s">
        <v>375</v>
      </c>
      <c r="O52" s="53" t="s">
        <v>431</v>
      </c>
      <c r="P52" s="44" t="e">
        <f>VLOOKUP($E52,Awards!$A$2:$H$17,8,FALSE)</f>
        <v>#N/A</v>
      </c>
      <c r="Q52" s="55"/>
    </row>
    <row r="53" spans="1:17">
      <c r="A53" s="53" t="s">
        <v>80</v>
      </c>
      <c r="B53" s="53" t="s">
        <v>368</v>
      </c>
      <c r="C53" s="53">
        <v>2022</v>
      </c>
      <c r="D53" s="56" t="s">
        <v>185</v>
      </c>
      <c r="E53" s="48" t="s">
        <v>239</v>
      </c>
      <c r="F53" s="53" t="s">
        <v>80</v>
      </c>
      <c r="G53" s="53" t="s">
        <v>29</v>
      </c>
      <c r="H53" s="53" t="s">
        <v>373</v>
      </c>
      <c r="I53" s="54">
        <v>170722.67</v>
      </c>
      <c r="J53" s="53" t="s">
        <v>370</v>
      </c>
      <c r="K53" s="53" t="s">
        <v>374</v>
      </c>
      <c r="L53" s="53" t="s">
        <v>168</v>
      </c>
      <c r="M53" s="53"/>
      <c r="N53" s="53" t="s">
        <v>375</v>
      </c>
      <c r="O53" s="53" t="s">
        <v>432</v>
      </c>
      <c r="P53" s="44" t="e">
        <f>VLOOKUP($E53,Awards!$A$2:$H$17,8,FALSE)</f>
        <v>#N/A</v>
      </c>
      <c r="Q53" s="55"/>
    </row>
    <row r="54" spans="1:17">
      <c r="A54" s="53" t="s">
        <v>80</v>
      </c>
      <c r="B54" s="53" t="s">
        <v>368</v>
      </c>
      <c r="C54" s="53">
        <v>2022</v>
      </c>
      <c r="D54" s="56" t="s">
        <v>185</v>
      </c>
      <c r="E54" s="48" t="s">
        <v>240</v>
      </c>
      <c r="F54" s="53" t="s">
        <v>80</v>
      </c>
      <c r="G54" s="53" t="s">
        <v>29</v>
      </c>
      <c r="H54" s="53" t="s">
        <v>373</v>
      </c>
      <c r="I54" s="54">
        <v>1160646.1299999999</v>
      </c>
      <c r="J54" s="53" t="s">
        <v>370</v>
      </c>
      <c r="K54" s="53" t="s">
        <v>374</v>
      </c>
      <c r="L54" s="53" t="s">
        <v>168</v>
      </c>
      <c r="M54" s="53"/>
      <c r="N54" s="53" t="s">
        <v>375</v>
      </c>
      <c r="O54" s="53" t="s">
        <v>433</v>
      </c>
      <c r="P54" s="44" t="e">
        <f>VLOOKUP($E54,Awards!$A$2:$H$17,8,FALSE)</f>
        <v>#N/A</v>
      </c>
      <c r="Q54" s="55"/>
    </row>
    <row r="55" spans="1:17">
      <c r="A55" s="53" t="s">
        <v>80</v>
      </c>
      <c r="B55" s="53" t="s">
        <v>368</v>
      </c>
      <c r="C55" s="53">
        <v>2022</v>
      </c>
      <c r="D55" s="56" t="s">
        <v>185</v>
      </c>
      <c r="E55" s="48" t="s">
        <v>241</v>
      </c>
      <c r="F55" s="53" t="s">
        <v>80</v>
      </c>
      <c r="G55" s="53" t="s">
        <v>29</v>
      </c>
      <c r="H55" s="53" t="s">
        <v>373</v>
      </c>
      <c r="I55" s="54">
        <v>128264.98</v>
      </c>
      <c r="J55" s="53" t="s">
        <v>370</v>
      </c>
      <c r="K55" s="53" t="s">
        <v>374</v>
      </c>
      <c r="L55" s="53" t="s">
        <v>168</v>
      </c>
      <c r="M55" s="53"/>
      <c r="N55" s="53" t="s">
        <v>375</v>
      </c>
      <c r="O55" s="53" t="s">
        <v>434</v>
      </c>
      <c r="P55" s="44" t="e">
        <f>VLOOKUP($E55,Awards!$A$2:$H$17,8,FALSE)</f>
        <v>#N/A</v>
      </c>
      <c r="Q55" s="55"/>
    </row>
    <row r="56" spans="1:17">
      <c r="A56" s="53" t="s">
        <v>80</v>
      </c>
      <c r="B56" s="53" t="s">
        <v>368</v>
      </c>
      <c r="C56" s="53">
        <v>2022</v>
      </c>
      <c r="D56" s="56" t="s">
        <v>185</v>
      </c>
      <c r="E56" s="48" t="s">
        <v>242</v>
      </c>
      <c r="F56" s="53" t="s">
        <v>80</v>
      </c>
      <c r="G56" s="53" t="s">
        <v>29</v>
      </c>
      <c r="H56" s="53" t="s">
        <v>373</v>
      </c>
      <c r="I56" s="54">
        <v>14108687</v>
      </c>
      <c r="J56" s="53" t="s">
        <v>370</v>
      </c>
      <c r="K56" s="53" t="s">
        <v>374</v>
      </c>
      <c r="L56" s="53" t="s">
        <v>168</v>
      </c>
      <c r="M56" s="53"/>
      <c r="N56" s="53" t="s">
        <v>375</v>
      </c>
      <c r="O56" s="53" t="s">
        <v>402</v>
      </c>
      <c r="P56" s="44" t="e">
        <f>VLOOKUP($E56,Awards!$A$2:$H$17,8,FALSE)</f>
        <v>#N/A</v>
      </c>
      <c r="Q56" s="55"/>
    </row>
    <row r="57" spans="1:17">
      <c r="A57" s="53" t="s">
        <v>99</v>
      </c>
      <c r="B57" s="53" t="s">
        <v>368</v>
      </c>
      <c r="C57" s="53">
        <v>2022</v>
      </c>
      <c r="D57" s="53"/>
      <c r="E57" s="48" t="s">
        <v>203</v>
      </c>
      <c r="F57" s="53" t="s">
        <v>435</v>
      </c>
      <c r="G57" s="53" t="s">
        <v>29</v>
      </c>
      <c r="H57" s="53" t="s">
        <v>73</v>
      </c>
      <c r="I57" s="54">
        <v>70000000</v>
      </c>
      <c r="J57" s="53" t="s">
        <v>370</v>
      </c>
      <c r="K57" s="53" t="s">
        <v>374</v>
      </c>
      <c r="L57" s="53" t="s">
        <v>168</v>
      </c>
      <c r="M57" s="53" t="s">
        <v>372</v>
      </c>
      <c r="N57" s="53"/>
      <c r="O57" s="53" t="s">
        <v>436</v>
      </c>
      <c r="P57" s="44" t="e">
        <f>VLOOKUP($E57,Awards!$A$2:$H$17,8,FALSE)</f>
        <v>#N/A</v>
      </c>
      <c r="Q57" s="55"/>
    </row>
    <row r="58" spans="1:17">
      <c r="A58" s="53" t="s">
        <v>88</v>
      </c>
      <c r="B58" s="53" t="s">
        <v>368</v>
      </c>
      <c r="C58" s="53">
        <v>2022</v>
      </c>
      <c r="D58" s="56" t="s">
        <v>185</v>
      </c>
      <c r="E58" s="48" t="s">
        <v>251</v>
      </c>
      <c r="F58" s="53" t="s">
        <v>88</v>
      </c>
      <c r="G58" s="53" t="s">
        <v>29</v>
      </c>
      <c r="H58" s="53" t="s">
        <v>373</v>
      </c>
      <c r="I58" s="54">
        <v>12443760.689999999</v>
      </c>
      <c r="J58" s="53" t="s">
        <v>370</v>
      </c>
      <c r="K58" s="53" t="s">
        <v>374</v>
      </c>
      <c r="L58" s="53" t="s">
        <v>168</v>
      </c>
      <c r="M58" s="53"/>
      <c r="N58" s="53" t="s">
        <v>375</v>
      </c>
      <c r="O58" s="53" t="s">
        <v>437</v>
      </c>
      <c r="P58" s="44" t="e">
        <f>VLOOKUP($E58,Awards!$A$2:$H$17,8,FALSE)</f>
        <v>#N/A</v>
      </c>
      <c r="Q58" s="55"/>
    </row>
    <row r="59" spans="1:17">
      <c r="A59" s="53" t="s">
        <v>88</v>
      </c>
      <c r="B59" s="53" t="s">
        <v>368</v>
      </c>
      <c r="C59" s="53">
        <v>2022</v>
      </c>
      <c r="D59" s="56" t="s">
        <v>185</v>
      </c>
      <c r="E59" s="48" t="s">
        <v>252</v>
      </c>
      <c r="F59" s="53" t="s">
        <v>88</v>
      </c>
      <c r="G59" s="53" t="s">
        <v>29</v>
      </c>
      <c r="H59" s="53" t="s">
        <v>373</v>
      </c>
      <c r="I59" s="54">
        <v>2915098</v>
      </c>
      <c r="J59" s="53" t="s">
        <v>370</v>
      </c>
      <c r="K59" s="53" t="s">
        <v>374</v>
      </c>
      <c r="L59" s="53" t="s">
        <v>168</v>
      </c>
      <c r="M59" s="53"/>
      <c r="N59" s="53" t="s">
        <v>375</v>
      </c>
      <c r="O59" s="53" t="s">
        <v>438</v>
      </c>
      <c r="P59" s="44" t="e">
        <f>VLOOKUP($E59,Awards!$A$2:$H$17,8,FALSE)</f>
        <v>#N/A</v>
      </c>
      <c r="Q59" s="55"/>
    </row>
    <row r="60" spans="1:17">
      <c r="A60" s="53" t="s">
        <v>88</v>
      </c>
      <c r="B60" s="53" t="s">
        <v>368</v>
      </c>
      <c r="C60" s="53">
        <v>2022</v>
      </c>
      <c r="D60" s="56" t="s">
        <v>185</v>
      </c>
      <c r="E60" s="48" t="s">
        <v>253</v>
      </c>
      <c r="F60" s="53" t="s">
        <v>88</v>
      </c>
      <c r="G60" s="53" t="s">
        <v>29</v>
      </c>
      <c r="H60" s="53" t="s">
        <v>373</v>
      </c>
      <c r="I60" s="54">
        <v>1515591</v>
      </c>
      <c r="J60" s="53" t="s">
        <v>370</v>
      </c>
      <c r="K60" s="53" t="s">
        <v>374</v>
      </c>
      <c r="L60" s="53" t="s">
        <v>168</v>
      </c>
      <c r="M60" s="53"/>
      <c r="N60" s="53" t="s">
        <v>375</v>
      </c>
      <c r="O60" s="53" t="s">
        <v>439</v>
      </c>
      <c r="P60" s="44" t="e">
        <f>VLOOKUP($E60,Awards!$A$2:$H$17,8,FALSE)</f>
        <v>#N/A</v>
      </c>
      <c r="Q60" s="55"/>
    </row>
    <row r="61" spans="1:17">
      <c r="A61" s="53" t="s">
        <v>88</v>
      </c>
      <c r="B61" s="53" t="s">
        <v>368</v>
      </c>
      <c r="C61" s="53">
        <v>2022</v>
      </c>
      <c r="D61" s="56" t="s">
        <v>185</v>
      </c>
      <c r="E61" s="48" t="s">
        <v>254</v>
      </c>
      <c r="F61" s="53" t="s">
        <v>88</v>
      </c>
      <c r="G61" s="53" t="s">
        <v>29</v>
      </c>
      <c r="H61" s="53" t="s">
        <v>373</v>
      </c>
      <c r="I61" s="54">
        <v>228565.75</v>
      </c>
      <c r="J61" s="53" t="s">
        <v>370</v>
      </c>
      <c r="K61" s="53" t="s">
        <v>374</v>
      </c>
      <c r="L61" s="53" t="s">
        <v>168</v>
      </c>
      <c r="M61" s="53"/>
      <c r="N61" s="53" t="s">
        <v>375</v>
      </c>
      <c r="O61" s="53" t="s">
        <v>440</v>
      </c>
      <c r="P61" s="44" t="e">
        <f>VLOOKUP($E61,Awards!$A$2:$H$17,8,FALSE)</f>
        <v>#N/A</v>
      </c>
      <c r="Q61" s="55"/>
    </row>
    <row r="62" spans="1:17">
      <c r="A62" s="53" t="s">
        <v>88</v>
      </c>
      <c r="B62" s="53" t="s">
        <v>368</v>
      </c>
      <c r="C62" s="53">
        <v>2022</v>
      </c>
      <c r="D62" s="56" t="s">
        <v>185</v>
      </c>
      <c r="E62" s="48" t="s">
        <v>255</v>
      </c>
      <c r="F62" s="53" t="s">
        <v>88</v>
      </c>
      <c r="G62" s="53" t="s">
        <v>29</v>
      </c>
      <c r="H62" s="53" t="s">
        <v>373</v>
      </c>
      <c r="I62" s="54">
        <v>462880</v>
      </c>
      <c r="J62" s="53" t="s">
        <v>370</v>
      </c>
      <c r="K62" s="53" t="s">
        <v>374</v>
      </c>
      <c r="L62" s="53" t="s">
        <v>168</v>
      </c>
      <c r="M62" s="53"/>
      <c r="N62" s="53" t="s">
        <v>375</v>
      </c>
      <c r="O62" s="53" t="s">
        <v>441</v>
      </c>
      <c r="P62" s="44" t="e">
        <f>VLOOKUP($E62,Awards!$A$2:$H$17,8,FALSE)</f>
        <v>#N/A</v>
      </c>
      <c r="Q62" s="55"/>
    </row>
    <row r="63" spans="1:17">
      <c r="A63" s="53" t="s">
        <v>88</v>
      </c>
      <c r="B63" s="53" t="s">
        <v>368</v>
      </c>
      <c r="C63" s="53">
        <v>2022</v>
      </c>
      <c r="D63" s="56" t="s">
        <v>185</v>
      </c>
      <c r="E63" s="48" t="s">
        <v>256</v>
      </c>
      <c r="F63" s="53" t="s">
        <v>88</v>
      </c>
      <c r="G63" s="53" t="s">
        <v>29</v>
      </c>
      <c r="H63" s="53" t="s">
        <v>373</v>
      </c>
      <c r="I63" s="54">
        <v>758120</v>
      </c>
      <c r="J63" s="53" t="s">
        <v>370</v>
      </c>
      <c r="K63" s="53" t="s">
        <v>374</v>
      </c>
      <c r="L63" s="53" t="s">
        <v>168</v>
      </c>
      <c r="M63" s="53"/>
      <c r="N63" s="53" t="s">
        <v>375</v>
      </c>
      <c r="O63" s="53" t="s">
        <v>442</v>
      </c>
      <c r="P63" s="44" t="e">
        <f>VLOOKUP($E63,Awards!$A$2:$H$17,8,FALSE)</f>
        <v>#N/A</v>
      </c>
      <c r="Q63" s="55"/>
    </row>
    <row r="64" spans="1:17">
      <c r="A64" s="53" t="s">
        <v>88</v>
      </c>
      <c r="B64" s="53" t="s">
        <v>368</v>
      </c>
      <c r="C64" s="53">
        <v>2022</v>
      </c>
      <c r="D64" s="56" t="s">
        <v>185</v>
      </c>
      <c r="E64" s="48" t="s">
        <v>257</v>
      </c>
      <c r="F64" s="53" t="s">
        <v>88</v>
      </c>
      <c r="G64" s="53" t="s">
        <v>29</v>
      </c>
      <c r="H64" s="53" t="s">
        <v>373</v>
      </c>
      <c r="I64" s="54">
        <v>920000</v>
      </c>
      <c r="J64" s="53" t="s">
        <v>370</v>
      </c>
      <c r="K64" s="53" t="s">
        <v>374</v>
      </c>
      <c r="L64" s="53" t="s">
        <v>168</v>
      </c>
      <c r="M64" s="53"/>
      <c r="N64" s="53" t="s">
        <v>375</v>
      </c>
      <c r="O64" s="53" t="s">
        <v>443</v>
      </c>
      <c r="P64" s="44" t="e">
        <f>VLOOKUP($E64,Awards!$A$2:$H$17,8,FALSE)</f>
        <v>#N/A</v>
      </c>
      <c r="Q64" s="55"/>
    </row>
    <row r="65" spans="1:17">
      <c r="A65" s="53" t="s">
        <v>88</v>
      </c>
      <c r="B65" s="53" t="s">
        <v>368</v>
      </c>
      <c r="C65" s="53">
        <v>2022</v>
      </c>
      <c r="D65" s="56" t="s">
        <v>185</v>
      </c>
      <c r="E65" s="48" t="s">
        <v>258</v>
      </c>
      <c r="F65" s="53" t="s">
        <v>88</v>
      </c>
      <c r="G65" s="53" t="s">
        <v>29</v>
      </c>
      <c r="H65" s="53" t="s">
        <v>373</v>
      </c>
      <c r="I65" s="54">
        <v>450784.06</v>
      </c>
      <c r="J65" s="53" t="s">
        <v>370</v>
      </c>
      <c r="K65" s="53" t="s">
        <v>374</v>
      </c>
      <c r="L65" s="53" t="s">
        <v>168</v>
      </c>
      <c r="M65" s="53"/>
      <c r="N65" s="53" t="s">
        <v>375</v>
      </c>
      <c r="O65" s="53" t="s">
        <v>444</v>
      </c>
      <c r="P65" s="44" t="e">
        <f>VLOOKUP($E65,Awards!$A$2:$H$17,8,FALSE)</f>
        <v>#N/A</v>
      </c>
      <c r="Q65" s="55"/>
    </row>
    <row r="66" spans="1:17">
      <c r="A66" s="53" t="s">
        <v>88</v>
      </c>
      <c r="B66" s="53" t="s">
        <v>368</v>
      </c>
      <c r="C66" s="53">
        <v>2022</v>
      </c>
      <c r="D66" s="56" t="s">
        <v>185</v>
      </c>
      <c r="E66" s="48" t="s">
        <v>259</v>
      </c>
      <c r="F66" s="53" t="s">
        <v>88</v>
      </c>
      <c r="G66" s="53" t="s">
        <v>29</v>
      </c>
      <c r="H66" s="53" t="s">
        <v>373</v>
      </c>
      <c r="I66" s="54">
        <v>409650.61</v>
      </c>
      <c r="J66" s="53" t="s">
        <v>370</v>
      </c>
      <c r="K66" s="53" t="s">
        <v>374</v>
      </c>
      <c r="L66" s="53" t="s">
        <v>168</v>
      </c>
      <c r="M66" s="53"/>
      <c r="N66" s="53" t="s">
        <v>375</v>
      </c>
      <c r="O66" s="53" t="s">
        <v>445</v>
      </c>
      <c r="P66" s="44" t="e">
        <f>VLOOKUP($E66,Awards!$A$2:$H$17,8,FALSE)</f>
        <v>#N/A</v>
      </c>
      <c r="Q66" s="55"/>
    </row>
    <row r="67" spans="1:17">
      <c r="A67" s="53" t="s">
        <v>88</v>
      </c>
      <c r="B67" s="53" t="s">
        <v>368</v>
      </c>
      <c r="C67" s="53">
        <v>2022</v>
      </c>
      <c r="D67" s="56" t="s">
        <v>185</v>
      </c>
      <c r="E67" s="48" t="s">
        <v>260</v>
      </c>
      <c r="F67" s="53" t="s">
        <v>88</v>
      </c>
      <c r="G67" s="53" t="s">
        <v>29</v>
      </c>
      <c r="H67" s="53" t="s">
        <v>373</v>
      </c>
      <c r="I67" s="54">
        <v>5030988.21</v>
      </c>
      <c r="J67" s="53" t="s">
        <v>370</v>
      </c>
      <c r="K67" s="53" t="s">
        <v>374</v>
      </c>
      <c r="L67" s="53" t="s">
        <v>168</v>
      </c>
      <c r="M67" s="53"/>
      <c r="N67" s="53" t="s">
        <v>375</v>
      </c>
      <c r="O67" s="53" t="s">
        <v>446</v>
      </c>
      <c r="P67" s="44" t="e">
        <f>VLOOKUP($E67,Awards!$A$2:$H$17,8,FALSE)</f>
        <v>#N/A</v>
      </c>
      <c r="Q67" s="55"/>
    </row>
    <row r="68" spans="1:17">
      <c r="A68" s="53" t="s">
        <v>88</v>
      </c>
      <c r="B68" s="53" t="s">
        <v>368</v>
      </c>
      <c r="C68" s="53">
        <v>2022</v>
      </c>
      <c r="D68" s="56" t="s">
        <v>185</v>
      </c>
      <c r="E68" s="48" t="s">
        <v>261</v>
      </c>
      <c r="F68" s="53" t="s">
        <v>88</v>
      </c>
      <c r="G68" s="53" t="s">
        <v>29</v>
      </c>
      <c r="H68" s="53" t="s">
        <v>373</v>
      </c>
      <c r="I68" s="54">
        <v>714480</v>
      </c>
      <c r="J68" s="53" t="s">
        <v>370</v>
      </c>
      <c r="K68" s="53" t="s">
        <v>374</v>
      </c>
      <c r="L68" s="53" t="s">
        <v>168</v>
      </c>
      <c r="M68" s="53"/>
      <c r="N68" s="53" t="s">
        <v>375</v>
      </c>
      <c r="O68" s="53" t="s">
        <v>447</v>
      </c>
      <c r="P68" s="44" t="e">
        <f>VLOOKUP($E68,Awards!$A$2:$H$17,8,FALSE)</f>
        <v>#N/A</v>
      </c>
      <c r="Q68" s="55"/>
    </row>
    <row r="69" spans="1:17">
      <c r="A69" s="53" t="s">
        <v>88</v>
      </c>
      <c r="B69" s="53" t="s">
        <v>368</v>
      </c>
      <c r="C69" s="53">
        <v>2022</v>
      </c>
      <c r="D69" s="56" t="s">
        <v>185</v>
      </c>
      <c r="E69" s="48" t="s">
        <v>262</v>
      </c>
      <c r="F69" s="53" t="s">
        <v>88</v>
      </c>
      <c r="G69" s="53" t="s">
        <v>29</v>
      </c>
      <c r="H69" s="53" t="s">
        <v>373</v>
      </c>
      <c r="I69" s="54">
        <v>1155000</v>
      </c>
      <c r="J69" s="53" t="s">
        <v>370</v>
      </c>
      <c r="K69" s="53" t="s">
        <v>374</v>
      </c>
      <c r="L69" s="53" t="s">
        <v>168</v>
      </c>
      <c r="M69" s="53"/>
      <c r="N69" s="53" t="s">
        <v>375</v>
      </c>
      <c r="O69" s="53" t="s">
        <v>448</v>
      </c>
      <c r="P69" s="44" t="e">
        <f>VLOOKUP($E69,Awards!$A$2:$H$17,8,FALSE)</f>
        <v>#N/A</v>
      </c>
      <c r="Q69" s="55"/>
    </row>
    <row r="70" spans="1:17">
      <c r="A70" s="53" t="s">
        <v>88</v>
      </c>
      <c r="B70" s="53" t="s">
        <v>368</v>
      </c>
      <c r="C70" s="53">
        <v>2022</v>
      </c>
      <c r="D70" s="56" t="s">
        <v>185</v>
      </c>
      <c r="E70" s="48" t="s">
        <v>263</v>
      </c>
      <c r="F70" s="53" t="s">
        <v>88</v>
      </c>
      <c r="G70" s="53" t="s">
        <v>29</v>
      </c>
      <c r="H70" s="53" t="s">
        <v>373</v>
      </c>
      <c r="I70" s="54">
        <v>1991364</v>
      </c>
      <c r="J70" s="53" t="s">
        <v>370</v>
      </c>
      <c r="K70" s="53" t="s">
        <v>374</v>
      </c>
      <c r="L70" s="53" t="s">
        <v>168</v>
      </c>
      <c r="M70" s="53"/>
      <c r="N70" s="53" t="s">
        <v>375</v>
      </c>
      <c r="O70" s="53" t="s">
        <v>449</v>
      </c>
      <c r="P70" s="44" t="e">
        <f>VLOOKUP($E70,Awards!$A$2:$H$17,8,FALSE)</f>
        <v>#N/A</v>
      </c>
      <c r="Q70" s="55"/>
    </row>
    <row r="71" spans="1:17">
      <c r="A71" s="53" t="s">
        <v>88</v>
      </c>
      <c r="B71" s="53" t="s">
        <v>368</v>
      </c>
      <c r="C71" s="53">
        <v>2022</v>
      </c>
      <c r="D71" s="56" t="s">
        <v>185</v>
      </c>
      <c r="E71" s="48" t="s">
        <v>264</v>
      </c>
      <c r="F71" s="53" t="s">
        <v>88</v>
      </c>
      <c r="G71" s="53" t="s">
        <v>29</v>
      </c>
      <c r="H71" s="53" t="s">
        <v>373</v>
      </c>
      <c r="I71" s="54">
        <v>129592.8</v>
      </c>
      <c r="J71" s="53" t="s">
        <v>370</v>
      </c>
      <c r="K71" s="53" t="s">
        <v>374</v>
      </c>
      <c r="L71" s="53" t="s">
        <v>168</v>
      </c>
      <c r="M71" s="53"/>
      <c r="N71" s="53" t="s">
        <v>375</v>
      </c>
      <c r="O71" s="53" t="s">
        <v>450</v>
      </c>
      <c r="P71" s="44" t="e">
        <f>VLOOKUP($E71,Awards!$A$2:$H$17,8,FALSE)</f>
        <v>#N/A</v>
      </c>
      <c r="Q71" s="55"/>
    </row>
    <row r="72" spans="1:17">
      <c r="A72" s="53" t="s">
        <v>88</v>
      </c>
      <c r="B72" s="53" t="s">
        <v>368</v>
      </c>
      <c r="C72" s="53">
        <v>2022</v>
      </c>
      <c r="D72" s="56" t="s">
        <v>185</v>
      </c>
      <c r="E72" s="48" t="s">
        <v>265</v>
      </c>
      <c r="F72" s="53" t="s">
        <v>88</v>
      </c>
      <c r="G72" s="53" t="s">
        <v>29</v>
      </c>
      <c r="H72" s="53" t="s">
        <v>373</v>
      </c>
      <c r="I72" s="54">
        <v>229887.42</v>
      </c>
      <c r="J72" s="53" t="s">
        <v>370</v>
      </c>
      <c r="K72" s="53" t="s">
        <v>374</v>
      </c>
      <c r="L72" s="53" t="s">
        <v>168</v>
      </c>
      <c r="M72" s="53"/>
      <c r="N72" s="53" t="s">
        <v>375</v>
      </c>
      <c r="O72" s="53" t="s">
        <v>451</v>
      </c>
      <c r="P72" s="44" t="e">
        <f>VLOOKUP($E72,Awards!$A$2:$H$17,8,FALSE)</f>
        <v>#N/A</v>
      </c>
      <c r="Q72" s="55"/>
    </row>
    <row r="73" spans="1:17">
      <c r="A73" s="53" t="s">
        <v>88</v>
      </c>
      <c r="B73" s="53" t="s">
        <v>368</v>
      </c>
      <c r="C73" s="53">
        <v>2022</v>
      </c>
      <c r="D73" s="56" t="s">
        <v>185</v>
      </c>
      <c r="E73" s="48" t="s">
        <v>266</v>
      </c>
      <c r="F73" s="53" t="s">
        <v>88</v>
      </c>
      <c r="G73" s="53" t="s">
        <v>29</v>
      </c>
      <c r="H73" s="53" t="s">
        <v>373</v>
      </c>
      <c r="I73" s="54">
        <v>556168</v>
      </c>
      <c r="J73" s="53" t="s">
        <v>370</v>
      </c>
      <c r="K73" s="53" t="s">
        <v>374</v>
      </c>
      <c r="L73" s="53" t="s">
        <v>168</v>
      </c>
      <c r="M73" s="53"/>
      <c r="N73" s="53" t="s">
        <v>375</v>
      </c>
      <c r="O73" s="53" t="s">
        <v>452</v>
      </c>
      <c r="P73" s="44" t="e">
        <f>VLOOKUP($E73,Awards!$A$2:$H$17,8,FALSE)</f>
        <v>#N/A</v>
      </c>
      <c r="Q73" s="55"/>
    </row>
    <row r="74" spans="1:17">
      <c r="A74" s="53" t="s">
        <v>88</v>
      </c>
      <c r="B74" s="53" t="s">
        <v>368</v>
      </c>
      <c r="C74" s="53">
        <v>2022</v>
      </c>
      <c r="D74" s="56" t="s">
        <v>185</v>
      </c>
      <c r="E74" s="48" t="s">
        <v>267</v>
      </c>
      <c r="F74" s="53" t="s">
        <v>88</v>
      </c>
      <c r="G74" s="53" t="s">
        <v>29</v>
      </c>
      <c r="H74" s="53" t="s">
        <v>373</v>
      </c>
      <c r="I74" s="54">
        <v>596000</v>
      </c>
      <c r="J74" s="53" t="s">
        <v>370</v>
      </c>
      <c r="K74" s="53" t="s">
        <v>374</v>
      </c>
      <c r="L74" s="53" t="s">
        <v>168</v>
      </c>
      <c r="M74" s="53"/>
      <c r="N74" s="53" t="s">
        <v>375</v>
      </c>
      <c r="O74" s="53" t="s">
        <v>453</v>
      </c>
      <c r="P74" s="44" t="e">
        <f>VLOOKUP($E74,Awards!$A$2:$H$17,8,FALSE)</f>
        <v>#N/A</v>
      </c>
      <c r="Q74" s="55"/>
    </row>
    <row r="75" spans="1:17">
      <c r="A75" s="53" t="s">
        <v>88</v>
      </c>
      <c r="B75" s="53" t="s">
        <v>368</v>
      </c>
      <c r="C75" s="53">
        <v>2022</v>
      </c>
      <c r="D75" s="56" t="s">
        <v>185</v>
      </c>
      <c r="E75" s="48" t="s">
        <v>268</v>
      </c>
      <c r="F75" s="53" t="s">
        <v>88</v>
      </c>
      <c r="G75" s="53" t="s">
        <v>29</v>
      </c>
      <c r="H75" s="53" t="s">
        <v>373</v>
      </c>
      <c r="I75" s="54">
        <v>2272846</v>
      </c>
      <c r="J75" s="53" t="s">
        <v>370</v>
      </c>
      <c r="K75" s="53" t="s">
        <v>374</v>
      </c>
      <c r="L75" s="53" t="s">
        <v>168</v>
      </c>
      <c r="M75" s="53"/>
      <c r="N75" s="53" t="s">
        <v>375</v>
      </c>
      <c r="O75" s="53" t="s">
        <v>454</v>
      </c>
      <c r="P75" s="44" t="e">
        <f>VLOOKUP($E75,Awards!$A$2:$H$17,8,FALSE)</f>
        <v>#N/A</v>
      </c>
      <c r="Q75" s="55"/>
    </row>
    <row r="76" spans="1:17">
      <c r="A76" s="53" t="s">
        <v>88</v>
      </c>
      <c r="B76" s="53" t="s">
        <v>368</v>
      </c>
      <c r="C76" s="53">
        <v>2022</v>
      </c>
      <c r="D76" s="56" t="s">
        <v>185</v>
      </c>
      <c r="E76" s="48" t="s">
        <v>269</v>
      </c>
      <c r="F76" s="53" t="s">
        <v>88</v>
      </c>
      <c r="G76" s="53" t="s">
        <v>29</v>
      </c>
      <c r="H76" s="53" t="s">
        <v>373</v>
      </c>
      <c r="I76" s="54">
        <v>465000</v>
      </c>
      <c r="J76" s="53" t="s">
        <v>370</v>
      </c>
      <c r="K76" s="53" t="s">
        <v>374</v>
      </c>
      <c r="L76" s="53" t="s">
        <v>168</v>
      </c>
      <c r="M76" s="53"/>
      <c r="N76" s="53" t="s">
        <v>375</v>
      </c>
      <c r="O76" s="53" t="s">
        <v>455</v>
      </c>
      <c r="P76" s="44" t="e">
        <f>VLOOKUP($E76,Awards!$A$2:$H$17,8,FALSE)</f>
        <v>#N/A</v>
      </c>
      <c r="Q76" s="55"/>
    </row>
    <row r="77" spans="1:17">
      <c r="A77" s="53" t="s">
        <v>88</v>
      </c>
      <c r="B77" s="53" t="s">
        <v>368</v>
      </c>
      <c r="C77" s="53">
        <v>2022</v>
      </c>
      <c r="D77" s="56" t="s">
        <v>185</v>
      </c>
      <c r="E77" s="48" t="s">
        <v>270</v>
      </c>
      <c r="F77" s="53" t="s">
        <v>88</v>
      </c>
      <c r="G77" s="53" t="s">
        <v>29</v>
      </c>
      <c r="H77" s="53" t="s">
        <v>373</v>
      </c>
      <c r="I77" s="54">
        <v>629741</v>
      </c>
      <c r="J77" s="53" t="s">
        <v>370</v>
      </c>
      <c r="K77" s="53" t="s">
        <v>374</v>
      </c>
      <c r="L77" s="53" t="s">
        <v>168</v>
      </c>
      <c r="M77" s="53"/>
      <c r="N77" s="53" t="s">
        <v>375</v>
      </c>
      <c r="O77" s="53" t="s">
        <v>456</v>
      </c>
      <c r="P77" s="44" t="e">
        <f>VLOOKUP($E77,Awards!$A$2:$H$17,8,FALSE)</f>
        <v>#N/A</v>
      </c>
      <c r="Q77" s="55"/>
    </row>
    <row r="78" spans="1:17">
      <c r="A78" s="53" t="s">
        <v>88</v>
      </c>
      <c r="B78" s="53" t="s">
        <v>368</v>
      </c>
      <c r="C78" s="53">
        <v>2022</v>
      </c>
      <c r="D78" s="56" t="s">
        <v>185</v>
      </c>
      <c r="E78" s="48" t="s">
        <v>271</v>
      </c>
      <c r="F78" s="53" t="s">
        <v>88</v>
      </c>
      <c r="G78" s="53" t="s">
        <v>29</v>
      </c>
      <c r="H78" s="53" t="s">
        <v>373</v>
      </c>
      <c r="I78" s="54">
        <v>106461.09</v>
      </c>
      <c r="J78" s="53" t="s">
        <v>370</v>
      </c>
      <c r="K78" s="53" t="s">
        <v>374</v>
      </c>
      <c r="L78" s="53" t="s">
        <v>168</v>
      </c>
      <c r="M78" s="53"/>
      <c r="N78" s="53" t="s">
        <v>375</v>
      </c>
      <c r="O78" s="53" t="s">
        <v>457</v>
      </c>
      <c r="P78" s="44" t="e">
        <f>VLOOKUP($E78,Awards!$A$2:$H$17,8,FALSE)</f>
        <v>#N/A</v>
      </c>
      <c r="Q78" s="55"/>
    </row>
    <row r="79" spans="1:17">
      <c r="A79" s="53" t="s">
        <v>88</v>
      </c>
      <c r="B79" s="53" t="s">
        <v>368</v>
      </c>
      <c r="C79" s="53">
        <v>2022</v>
      </c>
      <c r="D79" s="56" t="s">
        <v>185</v>
      </c>
      <c r="E79" s="48" t="s">
        <v>272</v>
      </c>
      <c r="F79" s="53" t="s">
        <v>88</v>
      </c>
      <c r="G79" s="53" t="s">
        <v>29</v>
      </c>
      <c r="H79" s="53" t="s">
        <v>373</v>
      </c>
      <c r="I79" s="54">
        <v>1318207</v>
      </c>
      <c r="J79" s="53" t="s">
        <v>370</v>
      </c>
      <c r="K79" s="53" t="s">
        <v>374</v>
      </c>
      <c r="L79" s="53" t="s">
        <v>168</v>
      </c>
      <c r="M79" s="53"/>
      <c r="N79" s="53" t="s">
        <v>375</v>
      </c>
      <c r="O79" s="53" t="s">
        <v>458</v>
      </c>
      <c r="P79" s="44" t="e">
        <f>VLOOKUP($E79,Awards!$A$2:$H$17,8,FALSE)</f>
        <v>#N/A</v>
      </c>
      <c r="Q79" s="55"/>
    </row>
    <row r="80" spans="1:17">
      <c r="A80" s="53" t="s">
        <v>88</v>
      </c>
      <c r="B80" s="53" t="s">
        <v>368</v>
      </c>
      <c r="C80" s="53">
        <v>2022</v>
      </c>
      <c r="D80" s="56" t="s">
        <v>185</v>
      </c>
      <c r="E80" s="48" t="s">
        <v>273</v>
      </c>
      <c r="F80" s="53" t="s">
        <v>88</v>
      </c>
      <c r="G80" s="53" t="s">
        <v>29</v>
      </c>
      <c r="H80" s="53" t="s">
        <v>373</v>
      </c>
      <c r="I80" s="54">
        <v>1507902</v>
      </c>
      <c r="J80" s="53" t="s">
        <v>370</v>
      </c>
      <c r="K80" s="53" t="s">
        <v>374</v>
      </c>
      <c r="L80" s="53" t="s">
        <v>168</v>
      </c>
      <c r="M80" s="53"/>
      <c r="N80" s="53" t="s">
        <v>375</v>
      </c>
      <c r="O80" s="53" t="s">
        <v>459</v>
      </c>
      <c r="P80" s="44" t="e">
        <f>VLOOKUP($E80,Awards!$A$2:$H$17,8,FALSE)</f>
        <v>#N/A</v>
      </c>
      <c r="Q80" s="55"/>
    </row>
    <row r="81" spans="1:17">
      <c r="A81" s="53" t="s">
        <v>88</v>
      </c>
      <c r="B81" s="53" t="s">
        <v>368</v>
      </c>
      <c r="C81" s="53">
        <v>2022</v>
      </c>
      <c r="D81" s="56" t="s">
        <v>185</v>
      </c>
      <c r="E81" s="48" t="s">
        <v>274</v>
      </c>
      <c r="F81" s="53" t="s">
        <v>88</v>
      </c>
      <c r="G81" s="53" t="s">
        <v>29</v>
      </c>
      <c r="H81" s="53" t="s">
        <v>373</v>
      </c>
      <c r="I81" s="54">
        <v>619867</v>
      </c>
      <c r="J81" s="53" t="s">
        <v>370</v>
      </c>
      <c r="K81" s="53" t="s">
        <v>374</v>
      </c>
      <c r="L81" s="53" t="s">
        <v>168</v>
      </c>
      <c r="M81" s="53"/>
      <c r="N81" s="53" t="s">
        <v>375</v>
      </c>
      <c r="O81" s="53" t="s">
        <v>460</v>
      </c>
      <c r="P81" s="44" t="e">
        <f>VLOOKUP($E81,Awards!$A$2:$H$17,8,FALSE)</f>
        <v>#N/A</v>
      </c>
      <c r="Q81" s="55"/>
    </row>
    <row r="82" spans="1:17">
      <c r="A82" s="53" t="s">
        <v>88</v>
      </c>
      <c r="B82" s="53" t="s">
        <v>368</v>
      </c>
      <c r="C82" s="53">
        <v>2022</v>
      </c>
      <c r="D82" s="56" t="s">
        <v>185</v>
      </c>
      <c r="E82" s="48" t="s">
        <v>275</v>
      </c>
      <c r="F82" s="53" t="s">
        <v>88</v>
      </c>
      <c r="G82" s="53" t="s">
        <v>29</v>
      </c>
      <c r="H82" s="53" t="s">
        <v>373</v>
      </c>
      <c r="I82" s="54">
        <v>2781210</v>
      </c>
      <c r="J82" s="53" t="s">
        <v>370</v>
      </c>
      <c r="K82" s="53" t="s">
        <v>374</v>
      </c>
      <c r="L82" s="53" t="s">
        <v>168</v>
      </c>
      <c r="M82" s="53"/>
      <c r="N82" s="53" t="s">
        <v>375</v>
      </c>
      <c r="O82" s="53" t="s">
        <v>461</v>
      </c>
      <c r="P82" s="44" t="e">
        <f>VLOOKUP($E82,Awards!$A$2:$H$17,8,FALSE)</f>
        <v>#N/A</v>
      </c>
      <c r="Q82" s="55"/>
    </row>
    <row r="83" spans="1:17">
      <c r="A83" s="53" t="s">
        <v>88</v>
      </c>
      <c r="B83" s="53" t="s">
        <v>368</v>
      </c>
      <c r="C83" s="53">
        <v>2022</v>
      </c>
      <c r="D83" s="56" t="s">
        <v>185</v>
      </c>
      <c r="E83" s="48" t="s">
        <v>276</v>
      </c>
      <c r="F83" s="53" t="s">
        <v>88</v>
      </c>
      <c r="G83" s="53" t="s">
        <v>29</v>
      </c>
      <c r="H83" s="53" t="s">
        <v>373</v>
      </c>
      <c r="I83" s="54">
        <v>3377707</v>
      </c>
      <c r="J83" s="53" t="s">
        <v>370</v>
      </c>
      <c r="K83" s="53" t="s">
        <v>374</v>
      </c>
      <c r="L83" s="53" t="s">
        <v>168</v>
      </c>
      <c r="M83" s="53"/>
      <c r="N83" s="53" t="s">
        <v>375</v>
      </c>
      <c r="O83" s="53" t="s">
        <v>462</v>
      </c>
      <c r="P83" s="44" t="e">
        <f>VLOOKUP($E83,Awards!$A$2:$H$17,8,FALSE)</f>
        <v>#N/A</v>
      </c>
      <c r="Q83" s="55"/>
    </row>
    <row r="84" spans="1:17">
      <c r="A84" s="53" t="s">
        <v>88</v>
      </c>
      <c r="B84" s="53" t="s">
        <v>368</v>
      </c>
      <c r="C84" s="53">
        <v>2022</v>
      </c>
      <c r="D84" s="56" t="s">
        <v>185</v>
      </c>
      <c r="E84" s="48" t="s">
        <v>277</v>
      </c>
      <c r="F84" s="53" t="s">
        <v>88</v>
      </c>
      <c r="G84" s="53" t="s">
        <v>29</v>
      </c>
      <c r="H84" s="53" t="s">
        <v>373</v>
      </c>
      <c r="I84" s="54">
        <v>3909247</v>
      </c>
      <c r="J84" s="53" t="s">
        <v>370</v>
      </c>
      <c r="K84" s="53" t="s">
        <v>374</v>
      </c>
      <c r="L84" s="53" t="s">
        <v>168</v>
      </c>
      <c r="M84" s="53"/>
      <c r="N84" s="53" t="s">
        <v>375</v>
      </c>
      <c r="O84" s="53" t="s">
        <v>463</v>
      </c>
      <c r="P84" s="44" t="e">
        <f>VLOOKUP($E84,Awards!$A$2:$H$17,8,FALSE)</f>
        <v>#N/A</v>
      </c>
      <c r="Q84" s="55"/>
    </row>
    <row r="85" spans="1:17">
      <c r="A85" s="53" t="s">
        <v>88</v>
      </c>
      <c r="B85" s="53" t="s">
        <v>368</v>
      </c>
      <c r="C85" s="53">
        <v>2022</v>
      </c>
      <c r="D85" s="56" t="s">
        <v>185</v>
      </c>
      <c r="E85" s="48" t="s">
        <v>278</v>
      </c>
      <c r="F85" s="53" t="s">
        <v>88</v>
      </c>
      <c r="G85" s="53" t="s">
        <v>29</v>
      </c>
      <c r="H85" s="53" t="s">
        <v>373</v>
      </c>
      <c r="I85" s="54">
        <v>627107.41</v>
      </c>
      <c r="J85" s="53" t="s">
        <v>370</v>
      </c>
      <c r="K85" s="53" t="s">
        <v>374</v>
      </c>
      <c r="L85" s="53" t="s">
        <v>168</v>
      </c>
      <c r="M85" s="53"/>
      <c r="N85" s="53" t="s">
        <v>375</v>
      </c>
      <c r="O85" s="53" t="s">
        <v>464</v>
      </c>
      <c r="P85" s="44" t="e">
        <f>VLOOKUP($E85,Awards!$A$2:$H$17,8,FALSE)</f>
        <v>#N/A</v>
      </c>
      <c r="Q85" s="55"/>
    </row>
    <row r="86" spans="1:17">
      <c r="A86" s="53" t="s">
        <v>88</v>
      </c>
      <c r="B86" s="53" t="s">
        <v>368</v>
      </c>
      <c r="C86" s="53">
        <v>2022</v>
      </c>
      <c r="D86" s="56" t="s">
        <v>185</v>
      </c>
      <c r="E86" s="48" t="s">
        <v>279</v>
      </c>
      <c r="F86" s="53" t="s">
        <v>88</v>
      </c>
      <c r="G86" s="53" t="s">
        <v>29</v>
      </c>
      <c r="H86" s="53" t="s">
        <v>373</v>
      </c>
      <c r="I86" s="54">
        <v>186536</v>
      </c>
      <c r="J86" s="53" t="s">
        <v>370</v>
      </c>
      <c r="K86" s="53" t="s">
        <v>374</v>
      </c>
      <c r="L86" s="53" t="s">
        <v>168</v>
      </c>
      <c r="M86" s="53"/>
      <c r="N86" s="53" t="s">
        <v>375</v>
      </c>
      <c r="O86" s="53" t="s">
        <v>465</v>
      </c>
      <c r="P86" s="44" t="e">
        <f>VLOOKUP($E86,Awards!$A$2:$H$17,8,FALSE)</f>
        <v>#N/A</v>
      </c>
      <c r="Q86" s="55"/>
    </row>
    <row r="87" spans="1:17">
      <c r="A87" s="53" t="s">
        <v>88</v>
      </c>
      <c r="B87" s="53" t="s">
        <v>368</v>
      </c>
      <c r="C87" s="53">
        <v>2022</v>
      </c>
      <c r="D87" s="56" t="s">
        <v>185</v>
      </c>
      <c r="E87" s="48" t="s">
        <v>280</v>
      </c>
      <c r="F87" s="53" t="s">
        <v>88</v>
      </c>
      <c r="G87" s="53" t="s">
        <v>29</v>
      </c>
      <c r="H87" s="53" t="s">
        <v>373</v>
      </c>
      <c r="I87" s="54">
        <v>229125.28</v>
      </c>
      <c r="J87" s="53" t="s">
        <v>370</v>
      </c>
      <c r="K87" s="53" t="s">
        <v>374</v>
      </c>
      <c r="L87" s="53" t="s">
        <v>168</v>
      </c>
      <c r="M87" s="53"/>
      <c r="N87" s="53" t="s">
        <v>375</v>
      </c>
      <c r="O87" s="53" t="s">
        <v>466</v>
      </c>
      <c r="P87" s="44" t="e">
        <f>VLOOKUP($E87,Awards!$A$2:$H$17,8,FALSE)</f>
        <v>#N/A</v>
      </c>
      <c r="Q87" s="55"/>
    </row>
    <row r="88" spans="1:17">
      <c r="A88" s="53" t="s">
        <v>88</v>
      </c>
      <c r="B88" s="53" t="s">
        <v>368</v>
      </c>
      <c r="C88" s="53">
        <v>2022</v>
      </c>
      <c r="D88" s="56" t="s">
        <v>185</v>
      </c>
      <c r="E88" s="48" t="s">
        <v>281</v>
      </c>
      <c r="F88" s="53" t="s">
        <v>88</v>
      </c>
      <c r="G88" s="53" t="s">
        <v>29</v>
      </c>
      <c r="H88" s="53" t="s">
        <v>373</v>
      </c>
      <c r="I88" s="54">
        <v>1775208</v>
      </c>
      <c r="J88" s="53" t="s">
        <v>370</v>
      </c>
      <c r="K88" s="53" t="s">
        <v>374</v>
      </c>
      <c r="L88" s="53" t="s">
        <v>168</v>
      </c>
      <c r="M88" s="53"/>
      <c r="N88" s="53" t="s">
        <v>375</v>
      </c>
      <c r="O88" s="53" t="s">
        <v>467</v>
      </c>
      <c r="P88" s="44" t="e">
        <f>VLOOKUP($E88,Awards!$A$2:$H$17,8,FALSE)</f>
        <v>#N/A</v>
      </c>
      <c r="Q88" s="55"/>
    </row>
    <row r="89" spans="1:17">
      <c r="A89" s="53" t="s">
        <v>88</v>
      </c>
      <c r="B89" s="53" t="s">
        <v>368</v>
      </c>
      <c r="C89" s="53">
        <v>2022</v>
      </c>
      <c r="D89" s="56" t="s">
        <v>185</v>
      </c>
      <c r="E89" s="48" t="s">
        <v>282</v>
      </c>
      <c r="F89" s="53" t="s">
        <v>88</v>
      </c>
      <c r="G89" s="53" t="s">
        <v>29</v>
      </c>
      <c r="H89" s="53" t="s">
        <v>373</v>
      </c>
      <c r="I89" s="54">
        <v>1752938</v>
      </c>
      <c r="J89" s="53" t="s">
        <v>370</v>
      </c>
      <c r="K89" s="53" t="s">
        <v>374</v>
      </c>
      <c r="L89" s="53" t="s">
        <v>168</v>
      </c>
      <c r="M89" s="53"/>
      <c r="N89" s="53" t="s">
        <v>375</v>
      </c>
      <c r="O89" s="53" t="s">
        <v>468</v>
      </c>
      <c r="P89" s="44" t="e">
        <f>VLOOKUP($E89,Awards!$A$2:$H$17,8,FALSE)</f>
        <v>#N/A</v>
      </c>
      <c r="Q89" s="55"/>
    </row>
    <row r="90" spans="1:17">
      <c r="A90" s="53" t="s">
        <v>88</v>
      </c>
      <c r="B90" s="53" t="s">
        <v>368</v>
      </c>
      <c r="C90" s="53">
        <v>2022</v>
      </c>
      <c r="D90" s="56" t="s">
        <v>185</v>
      </c>
      <c r="E90" s="48" t="s">
        <v>283</v>
      </c>
      <c r="F90" s="53" t="s">
        <v>88</v>
      </c>
      <c r="G90" s="53" t="s">
        <v>29</v>
      </c>
      <c r="H90" s="53" t="s">
        <v>373</v>
      </c>
      <c r="I90" s="54">
        <v>681000</v>
      </c>
      <c r="J90" s="53" t="s">
        <v>370</v>
      </c>
      <c r="K90" s="53" t="s">
        <v>374</v>
      </c>
      <c r="L90" s="53" t="s">
        <v>168</v>
      </c>
      <c r="M90" s="53"/>
      <c r="N90" s="53" t="s">
        <v>375</v>
      </c>
      <c r="O90" s="53" t="s">
        <v>469</v>
      </c>
      <c r="P90" s="44" t="e">
        <f>VLOOKUP($E90,Awards!$A$2:$H$17,8,FALSE)</f>
        <v>#N/A</v>
      </c>
      <c r="Q90" s="55"/>
    </row>
    <row r="91" spans="1:17">
      <c r="A91" s="53" t="s">
        <v>88</v>
      </c>
      <c r="B91" s="53" t="s">
        <v>368</v>
      </c>
      <c r="C91" s="53">
        <v>2022</v>
      </c>
      <c r="D91" s="56" t="s">
        <v>185</v>
      </c>
      <c r="E91" s="48" t="s">
        <v>284</v>
      </c>
      <c r="F91" s="53" t="s">
        <v>88</v>
      </c>
      <c r="G91" s="53" t="s">
        <v>29</v>
      </c>
      <c r="H91" s="53" t="s">
        <v>373</v>
      </c>
      <c r="I91" s="54">
        <v>860650</v>
      </c>
      <c r="J91" s="53" t="s">
        <v>370</v>
      </c>
      <c r="K91" s="53" t="s">
        <v>374</v>
      </c>
      <c r="L91" s="53" t="s">
        <v>168</v>
      </c>
      <c r="M91" s="53"/>
      <c r="N91" s="53" t="s">
        <v>375</v>
      </c>
      <c r="O91" s="53" t="s">
        <v>470</v>
      </c>
      <c r="P91" s="44" t="e">
        <f>VLOOKUP($E91,Awards!$A$2:$H$17,8,FALSE)</f>
        <v>#N/A</v>
      </c>
      <c r="Q91" s="55"/>
    </row>
    <row r="92" spans="1:17">
      <c r="A92" s="53" t="s">
        <v>88</v>
      </c>
      <c r="B92" s="53" t="s">
        <v>368</v>
      </c>
      <c r="C92" s="53">
        <v>2022</v>
      </c>
      <c r="D92" s="56" t="s">
        <v>185</v>
      </c>
      <c r="E92" s="48" t="s">
        <v>285</v>
      </c>
      <c r="F92" s="53" t="s">
        <v>88</v>
      </c>
      <c r="G92" s="53" t="s">
        <v>29</v>
      </c>
      <c r="H92" s="53" t="s">
        <v>373</v>
      </c>
      <c r="I92" s="54">
        <v>599363.68999999994</v>
      </c>
      <c r="J92" s="53" t="s">
        <v>370</v>
      </c>
      <c r="K92" s="53" t="s">
        <v>374</v>
      </c>
      <c r="L92" s="53" t="s">
        <v>168</v>
      </c>
      <c r="M92" s="53"/>
      <c r="N92" s="53" t="s">
        <v>375</v>
      </c>
      <c r="O92" s="53" t="s">
        <v>471</v>
      </c>
      <c r="P92" s="44" t="e">
        <f>VLOOKUP($E92,Awards!$A$2:$H$17,8,FALSE)</f>
        <v>#N/A</v>
      </c>
      <c r="Q92" s="55"/>
    </row>
    <row r="93" spans="1:17">
      <c r="A93" s="53" t="s">
        <v>88</v>
      </c>
      <c r="B93" s="53" t="s">
        <v>368</v>
      </c>
      <c r="C93" s="53">
        <v>2022</v>
      </c>
      <c r="D93" s="56" t="s">
        <v>185</v>
      </c>
      <c r="E93" s="48" t="s">
        <v>286</v>
      </c>
      <c r="F93" s="53" t="s">
        <v>88</v>
      </c>
      <c r="G93" s="53" t="s">
        <v>29</v>
      </c>
      <c r="H93" s="53" t="s">
        <v>373</v>
      </c>
      <c r="I93" s="54">
        <v>3800000</v>
      </c>
      <c r="J93" s="53" t="s">
        <v>370</v>
      </c>
      <c r="K93" s="53" t="s">
        <v>374</v>
      </c>
      <c r="L93" s="53" t="s">
        <v>168</v>
      </c>
      <c r="M93" s="53"/>
      <c r="N93" s="53" t="s">
        <v>375</v>
      </c>
      <c r="O93" s="53" t="s">
        <v>472</v>
      </c>
      <c r="P93" s="44" t="e">
        <f>VLOOKUP($E93,Awards!$A$2:$H$17,8,FALSE)</f>
        <v>#N/A</v>
      </c>
      <c r="Q93" s="55"/>
    </row>
    <row r="94" spans="1:17">
      <c r="A94" s="53" t="s">
        <v>88</v>
      </c>
      <c r="B94" s="53" t="s">
        <v>368</v>
      </c>
      <c r="C94" s="53">
        <v>2022</v>
      </c>
      <c r="D94" s="56" t="s">
        <v>185</v>
      </c>
      <c r="E94" s="48" t="s">
        <v>287</v>
      </c>
      <c r="F94" s="53" t="s">
        <v>88</v>
      </c>
      <c r="G94" s="53" t="s">
        <v>29</v>
      </c>
      <c r="H94" s="53" t="s">
        <v>373</v>
      </c>
      <c r="I94" s="54">
        <v>473278.62</v>
      </c>
      <c r="J94" s="53" t="s">
        <v>370</v>
      </c>
      <c r="K94" s="53" t="s">
        <v>374</v>
      </c>
      <c r="L94" s="53" t="s">
        <v>168</v>
      </c>
      <c r="M94" s="53"/>
      <c r="N94" s="53" t="s">
        <v>375</v>
      </c>
      <c r="O94" s="53" t="s">
        <v>473</v>
      </c>
      <c r="P94" s="44" t="e">
        <f>VLOOKUP($E94,Awards!$A$2:$H$17,8,FALSE)</f>
        <v>#N/A</v>
      </c>
      <c r="Q94" s="55"/>
    </row>
    <row r="95" spans="1:17">
      <c r="A95" s="53" t="s">
        <v>88</v>
      </c>
      <c r="B95" s="53" t="s">
        <v>368</v>
      </c>
      <c r="C95" s="53">
        <v>2022</v>
      </c>
      <c r="D95" s="56" t="s">
        <v>185</v>
      </c>
      <c r="E95" s="48" t="s">
        <v>288</v>
      </c>
      <c r="F95" s="53" t="s">
        <v>88</v>
      </c>
      <c r="G95" s="53" t="s">
        <v>29</v>
      </c>
      <c r="H95" s="53" t="s">
        <v>373</v>
      </c>
      <c r="I95" s="54">
        <v>2521000</v>
      </c>
      <c r="J95" s="53" t="s">
        <v>370</v>
      </c>
      <c r="K95" s="53" t="s">
        <v>374</v>
      </c>
      <c r="L95" s="53" t="s">
        <v>168</v>
      </c>
      <c r="M95" s="53"/>
      <c r="N95" s="53" t="s">
        <v>375</v>
      </c>
      <c r="O95" s="53" t="s">
        <v>474</v>
      </c>
      <c r="P95" s="44" t="e">
        <f>VLOOKUP($E95,Awards!$A$2:$H$17,8,FALSE)</f>
        <v>#N/A</v>
      </c>
      <c r="Q95" s="55"/>
    </row>
    <row r="96" spans="1:17">
      <c r="A96" s="53" t="s">
        <v>88</v>
      </c>
      <c r="B96" s="53" t="s">
        <v>368</v>
      </c>
      <c r="C96" s="53">
        <v>2022</v>
      </c>
      <c r="D96" s="56" t="s">
        <v>185</v>
      </c>
      <c r="E96" s="48" t="s">
        <v>289</v>
      </c>
      <c r="F96" s="53" t="s">
        <v>88</v>
      </c>
      <c r="G96" s="53" t="s">
        <v>29</v>
      </c>
      <c r="H96" s="53" t="s">
        <v>373</v>
      </c>
      <c r="I96" s="54">
        <v>10000000</v>
      </c>
      <c r="J96" s="53" t="s">
        <v>370</v>
      </c>
      <c r="K96" s="53" t="s">
        <v>374</v>
      </c>
      <c r="L96" s="53" t="s">
        <v>168</v>
      </c>
      <c r="M96" s="53"/>
      <c r="N96" s="53" t="s">
        <v>375</v>
      </c>
      <c r="O96" s="53" t="s">
        <v>475</v>
      </c>
      <c r="P96" s="44" t="e">
        <f>VLOOKUP($E96,Awards!$A$2:$H$17,8,FALSE)</f>
        <v>#N/A</v>
      </c>
      <c r="Q96" s="55"/>
    </row>
    <row r="97" spans="1:17">
      <c r="A97" s="53" t="s">
        <v>88</v>
      </c>
      <c r="B97" s="53" t="s">
        <v>368</v>
      </c>
      <c r="C97" s="53">
        <v>2022</v>
      </c>
      <c r="D97" s="56" t="s">
        <v>185</v>
      </c>
      <c r="E97" s="48" t="s">
        <v>290</v>
      </c>
      <c r="F97" s="53" t="s">
        <v>88</v>
      </c>
      <c r="G97" s="53" t="s">
        <v>29</v>
      </c>
      <c r="H97" s="53" t="s">
        <v>373</v>
      </c>
      <c r="I97" s="54">
        <v>301029</v>
      </c>
      <c r="J97" s="53" t="s">
        <v>370</v>
      </c>
      <c r="K97" s="53" t="s">
        <v>374</v>
      </c>
      <c r="L97" s="53" t="s">
        <v>168</v>
      </c>
      <c r="M97" s="53"/>
      <c r="N97" s="53" t="s">
        <v>375</v>
      </c>
      <c r="O97" s="53" t="s">
        <v>476</v>
      </c>
      <c r="P97" s="44" t="e">
        <f>VLOOKUP($E97,Awards!$A$2:$H$17,8,FALSE)</f>
        <v>#N/A</v>
      </c>
      <c r="Q97" s="55"/>
    </row>
    <row r="98" spans="1:17">
      <c r="A98" s="53" t="s">
        <v>88</v>
      </c>
      <c r="B98" s="53" t="s">
        <v>368</v>
      </c>
      <c r="C98" s="53">
        <v>2022</v>
      </c>
      <c r="D98" s="56" t="s">
        <v>185</v>
      </c>
      <c r="E98" s="48" t="s">
        <v>291</v>
      </c>
      <c r="F98" s="53" t="s">
        <v>88</v>
      </c>
      <c r="G98" s="53" t="s">
        <v>29</v>
      </c>
      <c r="H98" s="53" t="s">
        <v>373</v>
      </c>
      <c r="I98" s="54">
        <v>7830600</v>
      </c>
      <c r="J98" s="53" t="s">
        <v>370</v>
      </c>
      <c r="K98" s="53" t="s">
        <v>374</v>
      </c>
      <c r="L98" s="53" t="s">
        <v>168</v>
      </c>
      <c r="M98" s="53"/>
      <c r="N98" s="53" t="s">
        <v>375</v>
      </c>
      <c r="O98" s="53" t="s">
        <v>477</v>
      </c>
      <c r="P98" s="44" t="e">
        <f>VLOOKUP($E98,Awards!$A$2:$H$17,8,FALSE)</f>
        <v>#N/A</v>
      </c>
      <c r="Q98" s="55"/>
    </row>
    <row r="99" spans="1:17">
      <c r="A99" s="53" t="s">
        <v>88</v>
      </c>
      <c r="B99" s="53" t="s">
        <v>368</v>
      </c>
      <c r="C99" s="53">
        <v>2022</v>
      </c>
      <c r="D99" s="56" t="s">
        <v>185</v>
      </c>
      <c r="E99" s="48" t="s">
        <v>292</v>
      </c>
      <c r="F99" s="53" t="s">
        <v>88</v>
      </c>
      <c r="G99" s="53" t="s">
        <v>29</v>
      </c>
      <c r="H99" s="53" t="s">
        <v>373</v>
      </c>
      <c r="I99" s="54">
        <v>2482181</v>
      </c>
      <c r="J99" s="53" t="s">
        <v>370</v>
      </c>
      <c r="K99" s="53" t="s">
        <v>374</v>
      </c>
      <c r="L99" s="53" t="s">
        <v>168</v>
      </c>
      <c r="M99" s="53"/>
      <c r="N99" s="53" t="s">
        <v>375</v>
      </c>
      <c r="O99" s="53" t="s">
        <v>478</v>
      </c>
      <c r="P99" s="44" t="e">
        <f>VLOOKUP($E99,Awards!$A$2:$H$17,8,FALSE)</f>
        <v>#N/A</v>
      </c>
      <c r="Q99" s="55"/>
    </row>
    <row r="100" spans="1:17">
      <c r="A100" s="53" t="s">
        <v>88</v>
      </c>
      <c r="B100" s="53" t="s">
        <v>368</v>
      </c>
      <c r="C100" s="53">
        <v>2022</v>
      </c>
      <c r="D100" s="56" t="s">
        <v>185</v>
      </c>
      <c r="E100" s="48" t="s">
        <v>293</v>
      </c>
      <c r="F100" s="53" t="s">
        <v>88</v>
      </c>
      <c r="G100" s="53" t="s">
        <v>29</v>
      </c>
      <c r="H100" s="53" t="s">
        <v>373</v>
      </c>
      <c r="I100" s="54">
        <v>6680000</v>
      </c>
      <c r="J100" s="53" t="s">
        <v>370</v>
      </c>
      <c r="K100" s="53" t="s">
        <v>374</v>
      </c>
      <c r="L100" s="53" t="s">
        <v>168</v>
      </c>
      <c r="M100" s="53"/>
      <c r="N100" s="53" t="s">
        <v>375</v>
      </c>
      <c r="O100" s="53" t="s">
        <v>479</v>
      </c>
      <c r="P100" s="44" t="e">
        <f>VLOOKUP($E100,Awards!$A$2:$H$17,8,FALSE)</f>
        <v>#N/A</v>
      </c>
      <c r="Q100" s="55"/>
    </row>
    <row r="101" spans="1:17">
      <c r="A101" s="53" t="s">
        <v>88</v>
      </c>
      <c r="B101" s="53" t="s">
        <v>368</v>
      </c>
      <c r="C101" s="53">
        <v>2022</v>
      </c>
      <c r="D101" s="56" t="s">
        <v>185</v>
      </c>
      <c r="E101" s="48" t="s">
        <v>294</v>
      </c>
      <c r="F101" s="53" t="s">
        <v>88</v>
      </c>
      <c r="G101" s="53" t="s">
        <v>29</v>
      </c>
      <c r="H101" s="53" t="s">
        <v>373</v>
      </c>
      <c r="I101" s="54">
        <v>105546.12</v>
      </c>
      <c r="J101" s="53" t="s">
        <v>370</v>
      </c>
      <c r="K101" s="53" t="s">
        <v>374</v>
      </c>
      <c r="L101" s="53" t="s">
        <v>168</v>
      </c>
      <c r="M101" s="53"/>
      <c r="N101" s="53" t="s">
        <v>375</v>
      </c>
      <c r="O101" s="53" t="s">
        <v>480</v>
      </c>
      <c r="P101" s="44" t="e">
        <f>VLOOKUP($E101,Awards!$A$2:$H$17,8,FALSE)</f>
        <v>#N/A</v>
      </c>
      <c r="Q101" s="55"/>
    </row>
    <row r="102" spans="1:17">
      <c r="A102" s="53" t="s">
        <v>88</v>
      </c>
      <c r="B102" s="53" t="s">
        <v>368</v>
      </c>
      <c r="C102" s="53">
        <v>2022</v>
      </c>
      <c r="D102" s="56" t="s">
        <v>185</v>
      </c>
      <c r="E102" s="48" t="s">
        <v>295</v>
      </c>
      <c r="F102" s="53" t="s">
        <v>88</v>
      </c>
      <c r="G102" s="53" t="s">
        <v>29</v>
      </c>
      <c r="H102" s="53" t="s">
        <v>373</v>
      </c>
      <c r="I102" s="54">
        <v>3826189</v>
      </c>
      <c r="J102" s="53" t="s">
        <v>370</v>
      </c>
      <c r="K102" s="53" t="s">
        <v>374</v>
      </c>
      <c r="L102" s="53" t="s">
        <v>168</v>
      </c>
      <c r="M102" s="53"/>
      <c r="N102" s="53" t="s">
        <v>375</v>
      </c>
      <c r="O102" s="53" t="s">
        <v>481</v>
      </c>
      <c r="P102" s="44" t="e">
        <f>VLOOKUP($E102,Awards!$A$2:$H$17,8,FALSE)</f>
        <v>#N/A</v>
      </c>
      <c r="Q102" s="55"/>
    </row>
    <row r="103" spans="1:17">
      <c r="A103" s="53" t="s">
        <v>88</v>
      </c>
      <c r="B103" s="53" t="s">
        <v>368</v>
      </c>
      <c r="C103" s="53">
        <v>2022</v>
      </c>
      <c r="D103" s="56" t="s">
        <v>185</v>
      </c>
      <c r="E103" s="48" t="s">
        <v>296</v>
      </c>
      <c r="F103" s="53" t="s">
        <v>88</v>
      </c>
      <c r="G103" s="53" t="s">
        <v>29</v>
      </c>
      <c r="H103" s="53" t="s">
        <v>373</v>
      </c>
      <c r="I103" s="54">
        <v>1593976</v>
      </c>
      <c r="J103" s="53" t="s">
        <v>370</v>
      </c>
      <c r="K103" s="53" t="s">
        <v>374</v>
      </c>
      <c r="L103" s="53" t="s">
        <v>168</v>
      </c>
      <c r="M103" s="53"/>
      <c r="N103" s="53" t="s">
        <v>375</v>
      </c>
      <c r="O103" s="53" t="s">
        <v>482</v>
      </c>
      <c r="P103" s="44" t="e">
        <f>VLOOKUP($E103,Awards!$A$2:$H$17,8,FALSE)</f>
        <v>#N/A</v>
      </c>
      <c r="Q103" s="55">
        <v>60525</v>
      </c>
    </row>
    <row r="104" spans="1:17">
      <c r="A104" s="53" t="s">
        <v>88</v>
      </c>
      <c r="B104" s="53" t="s">
        <v>368</v>
      </c>
      <c r="C104" s="53">
        <v>2022</v>
      </c>
      <c r="D104" s="56" t="s">
        <v>185</v>
      </c>
      <c r="E104" s="48" t="s">
        <v>297</v>
      </c>
      <c r="F104" s="53" t="s">
        <v>88</v>
      </c>
      <c r="G104" s="53" t="s">
        <v>29</v>
      </c>
      <c r="H104" s="53" t="s">
        <v>373</v>
      </c>
      <c r="I104" s="54">
        <v>824872.8</v>
      </c>
      <c r="J104" s="53" t="s">
        <v>370</v>
      </c>
      <c r="K104" s="53" t="s">
        <v>374</v>
      </c>
      <c r="L104" s="53" t="s">
        <v>168</v>
      </c>
      <c r="M104" s="53"/>
      <c r="N104" s="53" t="s">
        <v>375</v>
      </c>
      <c r="O104" s="53" t="s">
        <v>483</v>
      </c>
      <c r="P104" s="44" t="e">
        <f>VLOOKUP($E104,Awards!$A$2:$H$17,8,FALSE)</f>
        <v>#N/A</v>
      </c>
      <c r="Q104" s="55">
        <v>60426</v>
      </c>
    </row>
    <row r="105" spans="1:17">
      <c r="A105" s="53" t="s">
        <v>88</v>
      </c>
      <c r="B105" s="53" t="s">
        <v>368</v>
      </c>
      <c r="C105" s="53">
        <v>2022</v>
      </c>
      <c r="D105" s="56" t="s">
        <v>185</v>
      </c>
      <c r="E105" s="48" t="s">
        <v>298</v>
      </c>
      <c r="F105" s="53" t="s">
        <v>88</v>
      </c>
      <c r="G105" s="53" t="s">
        <v>29</v>
      </c>
      <c r="H105" s="53" t="s">
        <v>373</v>
      </c>
      <c r="I105" s="54">
        <v>1454741</v>
      </c>
      <c r="J105" s="53" t="s">
        <v>370</v>
      </c>
      <c r="K105" s="53" t="s">
        <v>374</v>
      </c>
      <c r="L105" s="53" t="s">
        <v>168</v>
      </c>
      <c r="M105" s="53"/>
      <c r="N105" s="53" t="s">
        <v>375</v>
      </c>
      <c r="O105" s="53" t="s">
        <v>484</v>
      </c>
      <c r="P105" s="44" t="e">
        <f>VLOOKUP($E105,Awards!$A$2:$H$17,8,FALSE)</f>
        <v>#N/A</v>
      </c>
      <c r="Q105" s="55">
        <v>60202</v>
      </c>
    </row>
    <row r="106" spans="1:17">
      <c r="A106" s="53" t="s">
        <v>88</v>
      </c>
      <c r="B106" s="53" t="s">
        <v>368</v>
      </c>
      <c r="C106" s="53">
        <v>2022</v>
      </c>
      <c r="D106" s="56" t="s">
        <v>185</v>
      </c>
      <c r="E106" s="48" t="s">
        <v>299</v>
      </c>
      <c r="F106" s="53" t="s">
        <v>88</v>
      </c>
      <c r="G106" s="53" t="s">
        <v>29</v>
      </c>
      <c r="H106" s="53" t="s">
        <v>373</v>
      </c>
      <c r="I106" s="54">
        <v>176000</v>
      </c>
      <c r="J106" s="53" t="s">
        <v>370</v>
      </c>
      <c r="K106" s="53" t="s">
        <v>374</v>
      </c>
      <c r="L106" s="53" t="s">
        <v>168</v>
      </c>
      <c r="M106" s="53"/>
      <c r="N106" s="53" t="s">
        <v>375</v>
      </c>
      <c r="O106" s="53" t="s">
        <v>485</v>
      </c>
      <c r="P106" s="44" t="e">
        <f>VLOOKUP($E106,Awards!$A$2:$H$17,8,FALSE)</f>
        <v>#N/A</v>
      </c>
      <c r="Q106" s="55">
        <v>60163</v>
      </c>
    </row>
    <row r="107" spans="1:17">
      <c r="A107" s="53" t="s">
        <v>88</v>
      </c>
      <c r="B107" s="53" t="s">
        <v>368</v>
      </c>
      <c r="C107" s="53">
        <v>2022</v>
      </c>
      <c r="D107" s="56" t="s">
        <v>185</v>
      </c>
      <c r="E107" s="48" t="s">
        <v>300</v>
      </c>
      <c r="F107" s="53" t="s">
        <v>88</v>
      </c>
      <c r="G107" s="53" t="s">
        <v>29</v>
      </c>
      <c r="H107" s="53" t="s">
        <v>373</v>
      </c>
      <c r="I107" s="54">
        <v>127571.3</v>
      </c>
      <c r="J107" s="53" t="s">
        <v>370</v>
      </c>
      <c r="K107" s="53" t="s">
        <v>374</v>
      </c>
      <c r="L107" s="53" t="s">
        <v>168</v>
      </c>
      <c r="M107" s="53"/>
      <c r="N107" s="53" t="s">
        <v>375</v>
      </c>
      <c r="O107" s="53" t="s">
        <v>486</v>
      </c>
      <c r="P107" s="44" t="e">
        <f>VLOOKUP($E107,Awards!$A$2:$H$17,8,FALSE)</f>
        <v>#N/A</v>
      </c>
      <c r="Q107" s="55">
        <v>60649</v>
      </c>
    </row>
    <row r="108" spans="1:17">
      <c r="A108" s="53" t="s">
        <v>88</v>
      </c>
      <c r="B108" s="53" t="s">
        <v>368</v>
      </c>
      <c r="C108" s="53">
        <v>2022</v>
      </c>
      <c r="D108" s="56" t="s">
        <v>185</v>
      </c>
      <c r="E108" s="48" t="s">
        <v>301</v>
      </c>
      <c r="F108" s="53" t="s">
        <v>88</v>
      </c>
      <c r="G108" s="53" t="s">
        <v>29</v>
      </c>
      <c r="H108" s="53" t="s">
        <v>373</v>
      </c>
      <c r="I108" s="54">
        <v>850080</v>
      </c>
      <c r="J108" s="53" t="s">
        <v>370</v>
      </c>
      <c r="K108" s="53" t="s">
        <v>374</v>
      </c>
      <c r="L108" s="53" t="s">
        <v>168</v>
      </c>
      <c r="M108" s="53"/>
      <c r="N108" s="53" t="s">
        <v>375</v>
      </c>
      <c r="O108" s="53" t="s">
        <v>487</v>
      </c>
      <c r="P108" s="44" t="e">
        <f>VLOOKUP($E108,Awards!$A$2:$H$17,8,FALSE)</f>
        <v>#N/A</v>
      </c>
      <c r="Q108" s="57" t="s">
        <v>488</v>
      </c>
    </row>
    <row r="109" spans="1:17">
      <c r="A109" s="53" t="s">
        <v>88</v>
      </c>
      <c r="B109" s="53" t="s">
        <v>368</v>
      </c>
      <c r="C109" s="53">
        <v>2022</v>
      </c>
      <c r="D109" s="56" t="s">
        <v>185</v>
      </c>
      <c r="E109" s="48" t="s">
        <v>302</v>
      </c>
      <c r="F109" s="53" t="s">
        <v>88</v>
      </c>
      <c r="G109" s="53" t="s">
        <v>29</v>
      </c>
      <c r="H109" s="53" t="s">
        <v>373</v>
      </c>
      <c r="I109" s="54">
        <v>1996973.3</v>
      </c>
      <c r="J109" s="53" t="s">
        <v>370</v>
      </c>
      <c r="K109" s="53" t="s">
        <v>374</v>
      </c>
      <c r="L109" s="53" t="s">
        <v>168</v>
      </c>
      <c r="M109" s="53"/>
      <c r="N109" s="53" t="s">
        <v>375</v>
      </c>
      <c r="O109" s="53" t="s">
        <v>437</v>
      </c>
      <c r="P109" s="44" t="e">
        <f>VLOOKUP($E109,Awards!$A$2:$H$17,8,FALSE)</f>
        <v>#N/A</v>
      </c>
      <c r="Q109" s="55">
        <v>60467</v>
      </c>
    </row>
    <row r="110" spans="1:17">
      <c r="A110" s="53" t="s">
        <v>88</v>
      </c>
      <c r="B110" s="53" t="s">
        <v>368</v>
      </c>
      <c r="C110" s="53">
        <v>2022</v>
      </c>
      <c r="D110" s="56" t="s">
        <v>185</v>
      </c>
      <c r="E110" s="48" t="s">
        <v>303</v>
      </c>
      <c r="F110" s="53" t="s">
        <v>88</v>
      </c>
      <c r="G110" s="53" t="s">
        <v>29</v>
      </c>
      <c r="H110" s="53" t="s">
        <v>373</v>
      </c>
      <c r="I110" s="54">
        <v>29332244.5</v>
      </c>
      <c r="J110" s="53" t="s">
        <v>370</v>
      </c>
      <c r="K110" s="53" t="s">
        <v>374</v>
      </c>
      <c r="L110" s="53" t="s">
        <v>168</v>
      </c>
      <c r="M110" s="53"/>
      <c r="N110" s="53" t="s">
        <v>375</v>
      </c>
      <c r="O110" s="53" t="s">
        <v>489</v>
      </c>
      <c r="P110" s="44" t="e">
        <f>VLOOKUP($E110,Awards!$A$2:$H$17,8,FALSE)</f>
        <v>#N/A</v>
      </c>
      <c r="Q110" s="55">
        <v>60467</v>
      </c>
    </row>
    <row r="111" spans="1:17">
      <c r="A111" s="53" t="s">
        <v>88</v>
      </c>
      <c r="B111" s="53" t="s">
        <v>368</v>
      </c>
      <c r="C111" s="53">
        <v>2022</v>
      </c>
      <c r="D111" s="56" t="s">
        <v>185</v>
      </c>
      <c r="E111" s="48" t="s">
        <v>304</v>
      </c>
      <c r="F111" s="53" t="s">
        <v>88</v>
      </c>
      <c r="G111" s="53" t="s">
        <v>29</v>
      </c>
      <c r="H111" s="53" t="s">
        <v>373</v>
      </c>
      <c r="I111" s="54">
        <v>143829.17000000001</v>
      </c>
      <c r="J111" s="53" t="s">
        <v>370</v>
      </c>
      <c r="K111" s="53" t="s">
        <v>374</v>
      </c>
      <c r="L111" s="53" t="s">
        <v>168</v>
      </c>
      <c r="M111" s="53"/>
      <c r="N111" s="53" t="s">
        <v>375</v>
      </c>
      <c r="O111" s="53" t="s">
        <v>490</v>
      </c>
      <c r="P111" s="44" t="e">
        <f>VLOOKUP($E111,Awards!$A$2:$H$17,8,FALSE)</f>
        <v>#N/A</v>
      </c>
      <c r="Q111" s="57" t="s">
        <v>488</v>
      </c>
    </row>
    <row r="112" spans="1:17">
      <c r="A112" s="53" t="s">
        <v>88</v>
      </c>
      <c r="B112" s="53" t="s">
        <v>368</v>
      </c>
      <c r="C112" s="53">
        <v>2022</v>
      </c>
      <c r="D112" s="56" t="s">
        <v>185</v>
      </c>
      <c r="E112" s="48" t="s">
        <v>305</v>
      </c>
      <c r="F112" s="53" t="s">
        <v>88</v>
      </c>
      <c r="G112" s="53" t="s">
        <v>29</v>
      </c>
      <c r="H112" s="53" t="s">
        <v>373</v>
      </c>
      <c r="I112" s="54">
        <v>2254842</v>
      </c>
      <c r="J112" s="53" t="s">
        <v>370</v>
      </c>
      <c r="K112" s="53" t="s">
        <v>374</v>
      </c>
      <c r="L112" s="53" t="s">
        <v>168</v>
      </c>
      <c r="M112" s="53"/>
      <c r="N112" s="53" t="s">
        <v>375</v>
      </c>
      <c r="O112" s="53" t="s">
        <v>491</v>
      </c>
      <c r="P112" s="44" t="e">
        <f>VLOOKUP($E112,Awards!$A$2:$H$17,8,FALSE)</f>
        <v>#N/A</v>
      </c>
      <c r="Q112" s="58">
        <v>6002560026</v>
      </c>
    </row>
    <row r="113" spans="1:17">
      <c r="A113" s="53" t="s">
        <v>88</v>
      </c>
      <c r="B113" s="53" t="s">
        <v>368</v>
      </c>
      <c r="C113" s="53">
        <v>2022</v>
      </c>
      <c r="D113" s="56" t="s">
        <v>185</v>
      </c>
      <c r="E113" s="48" t="s">
        <v>306</v>
      </c>
      <c r="F113" s="53" t="s">
        <v>88</v>
      </c>
      <c r="G113" s="53" t="s">
        <v>29</v>
      </c>
      <c r="H113" s="53" t="s">
        <v>373</v>
      </c>
      <c r="I113" s="54">
        <v>2164725</v>
      </c>
      <c r="J113" s="53" t="s">
        <v>370</v>
      </c>
      <c r="K113" s="53" t="s">
        <v>374</v>
      </c>
      <c r="L113" s="53" t="s">
        <v>168</v>
      </c>
      <c r="M113" s="53"/>
      <c r="N113" s="53" t="s">
        <v>375</v>
      </c>
      <c r="O113" s="53" t="s">
        <v>492</v>
      </c>
      <c r="P113" s="44" t="e">
        <f>VLOOKUP($E113,Awards!$A$2:$H$17,8,FALSE)</f>
        <v>#N/A</v>
      </c>
      <c r="Q113" s="55"/>
    </row>
    <row r="114" spans="1:17">
      <c r="A114" s="53" t="s">
        <v>88</v>
      </c>
      <c r="B114" s="53" t="s">
        <v>368</v>
      </c>
      <c r="C114" s="53">
        <v>2022</v>
      </c>
      <c r="D114" s="56" t="s">
        <v>185</v>
      </c>
      <c r="E114" s="48" t="s">
        <v>307</v>
      </c>
      <c r="F114" s="53" t="s">
        <v>88</v>
      </c>
      <c r="G114" s="53" t="s">
        <v>29</v>
      </c>
      <c r="H114" s="53" t="s">
        <v>373</v>
      </c>
      <c r="I114" s="54">
        <v>109200</v>
      </c>
      <c r="J114" s="53" t="s">
        <v>370</v>
      </c>
      <c r="K114" s="53" t="s">
        <v>374</v>
      </c>
      <c r="L114" s="53" t="s">
        <v>168</v>
      </c>
      <c r="M114" s="53"/>
      <c r="N114" s="53" t="s">
        <v>375</v>
      </c>
      <c r="O114" s="52" t="s">
        <v>493</v>
      </c>
      <c r="P114" s="44" t="e">
        <f>VLOOKUP($E114,Awards!$A$2:$H$17,8,FALSE)</f>
        <v>#N/A</v>
      </c>
      <c r="Q114" s="55"/>
    </row>
    <row r="115" spans="1:17">
      <c r="A115" s="53" t="s">
        <v>88</v>
      </c>
      <c r="B115" s="53" t="s">
        <v>368</v>
      </c>
      <c r="C115" s="53">
        <v>2022</v>
      </c>
      <c r="D115" s="56" t="s">
        <v>185</v>
      </c>
      <c r="E115" s="48" t="s">
        <v>308</v>
      </c>
      <c r="F115" s="53" t="s">
        <v>88</v>
      </c>
      <c r="G115" s="53" t="s">
        <v>29</v>
      </c>
      <c r="H115" s="53" t="s">
        <v>373</v>
      </c>
      <c r="I115" s="54">
        <v>1202000</v>
      </c>
      <c r="J115" s="53" t="s">
        <v>370</v>
      </c>
      <c r="K115" s="53" t="s">
        <v>374</v>
      </c>
      <c r="L115" s="53" t="s">
        <v>168</v>
      </c>
      <c r="M115" s="53"/>
      <c r="N115" s="53" t="s">
        <v>375</v>
      </c>
      <c r="O115" s="53" t="s">
        <v>494</v>
      </c>
      <c r="P115" s="44" t="e">
        <f>VLOOKUP($E115,Awards!$A$2:$H$17,8,FALSE)</f>
        <v>#N/A</v>
      </c>
      <c r="Q115" s="55"/>
    </row>
    <row r="116" spans="1:17">
      <c r="A116" s="53" t="s">
        <v>88</v>
      </c>
      <c r="B116" s="53" t="s">
        <v>368</v>
      </c>
      <c r="C116" s="53">
        <v>2022</v>
      </c>
      <c r="D116" s="56" t="s">
        <v>185</v>
      </c>
      <c r="E116" s="48" t="s">
        <v>309</v>
      </c>
      <c r="F116" s="53" t="s">
        <v>88</v>
      </c>
      <c r="G116" s="53" t="s">
        <v>29</v>
      </c>
      <c r="H116" s="53" t="s">
        <v>373</v>
      </c>
      <c r="I116" s="54">
        <v>1007730</v>
      </c>
      <c r="J116" s="53" t="s">
        <v>370</v>
      </c>
      <c r="K116" s="53" t="s">
        <v>374</v>
      </c>
      <c r="L116" s="53" t="s">
        <v>168</v>
      </c>
      <c r="M116" s="53"/>
      <c r="N116" s="53" t="s">
        <v>375</v>
      </c>
      <c r="O116" s="53" t="s">
        <v>462</v>
      </c>
      <c r="P116" s="44" t="e">
        <f>VLOOKUP($E116,Awards!$A$2:$H$17,8,FALSE)</f>
        <v>#N/A</v>
      </c>
      <c r="Q116" s="55"/>
    </row>
    <row r="117" spans="1:17">
      <c r="A117" s="53" t="s">
        <v>88</v>
      </c>
      <c r="B117" s="53" t="s">
        <v>368</v>
      </c>
      <c r="C117" s="53">
        <v>2022</v>
      </c>
      <c r="D117" s="56" t="s">
        <v>185</v>
      </c>
      <c r="E117" s="48" t="s">
        <v>310</v>
      </c>
      <c r="F117" s="53" t="s">
        <v>88</v>
      </c>
      <c r="G117" s="53" t="s">
        <v>29</v>
      </c>
      <c r="H117" s="53" t="s">
        <v>373</v>
      </c>
      <c r="I117" s="54">
        <v>1072756.3400000001</v>
      </c>
      <c r="J117" s="53" t="s">
        <v>370</v>
      </c>
      <c r="K117" s="53" t="s">
        <v>374</v>
      </c>
      <c r="L117" s="53" t="s">
        <v>168</v>
      </c>
      <c r="M117" s="53"/>
      <c r="N117" s="53" t="s">
        <v>375</v>
      </c>
      <c r="O117" s="52" t="s">
        <v>495</v>
      </c>
      <c r="P117" s="44" t="e">
        <f>VLOOKUP($E117,Awards!$A$2:$H$17,8,FALSE)</f>
        <v>#N/A</v>
      </c>
      <c r="Q117" s="55"/>
    </row>
    <row r="118" spans="1:17">
      <c r="A118" s="53" t="s">
        <v>88</v>
      </c>
      <c r="B118" s="53" t="s">
        <v>368</v>
      </c>
      <c r="C118" s="53">
        <v>2022</v>
      </c>
      <c r="D118" s="56" t="s">
        <v>185</v>
      </c>
      <c r="E118" s="48" t="s">
        <v>311</v>
      </c>
      <c r="F118" s="53" t="s">
        <v>88</v>
      </c>
      <c r="G118" s="53" t="s">
        <v>29</v>
      </c>
      <c r="H118" s="53" t="s">
        <v>373</v>
      </c>
      <c r="I118" s="54">
        <v>633780</v>
      </c>
      <c r="J118" s="53" t="s">
        <v>370</v>
      </c>
      <c r="K118" s="53" t="s">
        <v>374</v>
      </c>
      <c r="L118" s="53" t="s">
        <v>168</v>
      </c>
      <c r="M118" s="53"/>
      <c r="N118" s="53" t="s">
        <v>375</v>
      </c>
      <c r="O118" s="53" t="s">
        <v>478</v>
      </c>
      <c r="P118" s="44" t="e">
        <f>VLOOKUP($E118,Awards!$A$2:$H$17,8,FALSE)</f>
        <v>#N/A</v>
      </c>
      <c r="Q118" s="55"/>
    </row>
    <row r="119" spans="1:17">
      <c r="A119" s="53" t="s">
        <v>88</v>
      </c>
      <c r="B119" s="53" t="s">
        <v>368</v>
      </c>
      <c r="C119" s="53">
        <v>2022</v>
      </c>
      <c r="D119" s="56" t="s">
        <v>185</v>
      </c>
      <c r="E119" s="48" t="s">
        <v>312</v>
      </c>
      <c r="F119" s="53" t="s">
        <v>88</v>
      </c>
      <c r="G119" s="53" t="s">
        <v>29</v>
      </c>
      <c r="H119" s="53" t="s">
        <v>373</v>
      </c>
      <c r="I119" s="54">
        <v>922886.55</v>
      </c>
      <c r="J119" s="53" t="s">
        <v>370</v>
      </c>
      <c r="K119" s="53" t="s">
        <v>374</v>
      </c>
      <c r="L119" s="53" t="s">
        <v>168</v>
      </c>
      <c r="M119" s="53"/>
      <c r="N119" s="53" t="s">
        <v>375</v>
      </c>
      <c r="O119" s="53" t="s">
        <v>479</v>
      </c>
      <c r="P119" s="44" t="e">
        <f>VLOOKUP($E119,Awards!$A$2:$H$17,8,FALSE)</f>
        <v>#N/A</v>
      </c>
      <c r="Q119" s="55"/>
    </row>
    <row r="120" spans="1:17">
      <c r="A120" s="53" t="s">
        <v>88</v>
      </c>
      <c r="B120" s="53" t="s">
        <v>368</v>
      </c>
      <c r="C120" s="53">
        <v>2022</v>
      </c>
      <c r="D120" s="56" t="s">
        <v>185</v>
      </c>
      <c r="E120" s="48" t="s">
        <v>313</v>
      </c>
      <c r="F120" s="53" t="s">
        <v>88</v>
      </c>
      <c r="G120" s="53" t="s">
        <v>29</v>
      </c>
      <c r="H120" s="53" t="s">
        <v>373</v>
      </c>
      <c r="I120" s="54">
        <v>6357034.4000000004</v>
      </c>
      <c r="J120" s="53" t="s">
        <v>370</v>
      </c>
      <c r="K120" s="53" t="s">
        <v>374</v>
      </c>
      <c r="L120" s="53" t="s">
        <v>168</v>
      </c>
      <c r="M120" s="53"/>
      <c r="N120" s="53" t="s">
        <v>375</v>
      </c>
      <c r="O120" s="53" t="s">
        <v>496</v>
      </c>
      <c r="P120" s="44" t="e">
        <f>VLOOKUP($E120,Awards!$A$2:$H$17,8,FALSE)</f>
        <v>#N/A</v>
      </c>
      <c r="Q120" s="55"/>
    </row>
    <row r="121" spans="1:17">
      <c r="A121" s="53" t="s">
        <v>55</v>
      </c>
      <c r="B121" s="53" t="s">
        <v>30</v>
      </c>
      <c r="C121" s="53">
        <v>2022</v>
      </c>
      <c r="D121" s="53" t="s">
        <v>36</v>
      </c>
      <c r="E121" s="50" t="s">
        <v>333</v>
      </c>
      <c r="F121" s="53" t="s">
        <v>497</v>
      </c>
      <c r="G121" s="53" t="s">
        <v>29</v>
      </c>
      <c r="H121" s="53" t="s">
        <v>387</v>
      </c>
      <c r="I121" s="43">
        <v>2100000</v>
      </c>
      <c r="J121" s="53" t="s">
        <v>370</v>
      </c>
      <c r="K121" s="53" t="s">
        <v>27</v>
      </c>
      <c r="L121" s="53" t="s">
        <v>168</v>
      </c>
      <c r="M121" s="53"/>
      <c r="N121" s="53"/>
      <c r="O121" s="59" t="s">
        <v>498</v>
      </c>
      <c r="P121" s="44" t="e">
        <f>VLOOKUP($E121,Awards!$A$2:$H$17,8,FALSE)</f>
        <v>#N/A</v>
      </c>
      <c r="Q121" s="55"/>
    </row>
    <row r="122" spans="1:17">
      <c r="A122" s="53" t="s">
        <v>55</v>
      </c>
      <c r="B122" s="53" t="s">
        <v>30</v>
      </c>
      <c r="C122" s="53">
        <v>2022</v>
      </c>
      <c r="D122" s="53" t="s">
        <v>36</v>
      </c>
      <c r="E122" s="50" t="s">
        <v>334</v>
      </c>
      <c r="F122" s="53" t="s">
        <v>497</v>
      </c>
      <c r="G122" s="53" t="s">
        <v>29</v>
      </c>
      <c r="H122" s="53" t="s">
        <v>387</v>
      </c>
      <c r="I122" s="43">
        <v>2000000</v>
      </c>
      <c r="J122" s="53" t="s">
        <v>370</v>
      </c>
      <c r="K122" s="53" t="s">
        <v>27</v>
      </c>
      <c r="L122" s="53" t="s">
        <v>168</v>
      </c>
      <c r="M122" s="53"/>
      <c r="N122" s="53"/>
      <c r="O122" s="59" t="s">
        <v>499</v>
      </c>
      <c r="P122" s="44" t="e">
        <f>VLOOKUP($E122,Awards!$A$2:$H$17,8,FALSE)</f>
        <v>#N/A</v>
      </c>
      <c r="Q122" s="55"/>
    </row>
    <row r="123" spans="1:17">
      <c r="A123" s="53" t="s">
        <v>55</v>
      </c>
      <c r="B123" s="53" t="s">
        <v>30</v>
      </c>
      <c r="C123" s="53">
        <v>2022</v>
      </c>
      <c r="D123" s="56" t="s">
        <v>185</v>
      </c>
      <c r="E123" s="50" t="s">
        <v>335</v>
      </c>
      <c r="F123" s="53" t="s">
        <v>497</v>
      </c>
      <c r="G123" s="53" t="s">
        <v>29</v>
      </c>
      <c r="H123" s="53" t="s">
        <v>387</v>
      </c>
      <c r="I123" s="43">
        <v>8250000</v>
      </c>
      <c r="J123" s="53" t="s">
        <v>370</v>
      </c>
      <c r="K123" s="53" t="s">
        <v>27</v>
      </c>
      <c r="L123" s="53" t="s">
        <v>168</v>
      </c>
      <c r="M123" s="53"/>
      <c r="N123" s="53"/>
      <c r="O123" s="59" t="s">
        <v>500</v>
      </c>
      <c r="P123" s="44" t="e">
        <f>VLOOKUP($E123,Awards!$A$2:$H$17,8,FALSE)</f>
        <v>#N/A</v>
      </c>
      <c r="Q123" s="55"/>
    </row>
    <row r="124" spans="1:17">
      <c r="A124" s="53" t="s">
        <v>63</v>
      </c>
      <c r="B124" s="53" t="s">
        <v>501</v>
      </c>
      <c r="C124" s="53">
        <v>2023</v>
      </c>
      <c r="D124" s="53" t="s">
        <v>70</v>
      </c>
      <c r="E124" s="48"/>
      <c r="F124" s="53" t="s">
        <v>63</v>
      </c>
      <c r="G124" s="53" t="s">
        <v>29</v>
      </c>
      <c r="H124" s="53" t="s">
        <v>369</v>
      </c>
      <c r="I124" s="54">
        <v>73376190</v>
      </c>
      <c r="J124" s="53" t="s">
        <v>370</v>
      </c>
      <c r="K124" s="53" t="s">
        <v>371</v>
      </c>
      <c r="L124" s="53" t="s">
        <v>168</v>
      </c>
      <c r="M124" s="53" t="s">
        <v>372</v>
      </c>
      <c r="N124" s="53"/>
      <c r="O124" s="53" t="s">
        <v>170</v>
      </c>
      <c r="P124" s="44" t="e">
        <f>VLOOKUP($E124,Awards!$A$2:$H$17,8,FALSE)</f>
        <v>#N/A</v>
      </c>
      <c r="Q124" s="55"/>
    </row>
    <row r="125" spans="1:17">
      <c r="A125" s="53" t="str">
        <f>F125</f>
        <v>Airport Infrastructure Grants</v>
      </c>
      <c r="B125" s="53" t="s">
        <v>501</v>
      </c>
      <c r="C125" s="53">
        <v>2023</v>
      </c>
      <c r="D125" s="53" t="s">
        <v>70</v>
      </c>
      <c r="E125" s="48"/>
      <c r="F125" s="53" t="s">
        <v>63</v>
      </c>
      <c r="G125" s="53" t="s">
        <v>29</v>
      </c>
      <c r="H125" s="53" t="s">
        <v>369</v>
      </c>
      <c r="I125" s="54">
        <v>20167165</v>
      </c>
      <c r="J125" s="53" t="s">
        <v>370</v>
      </c>
      <c r="K125" s="53" t="s">
        <v>371</v>
      </c>
      <c r="L125" s="53" t="s">
        <v>168</v>
      </c>
      <c r="M125" s="53" t="s">
        <v>372</v>
      </c>
      <c r="N125" s="53"/>
      <c r="O125" s="53" t="s">
        <v>171</v>
      </c>
      <c r="P125" s="44" t="e">
        <f>VLOOKUP($E125,Awards!$A$2:$H$17,8,FALSE)</f>
        <v>#N/A</v>
      </c>
      <c r="Q125" s="55"/>
    </row>
    <row r="126" spans="1:17">
      <c r="A126" s="53" t="str">
        <f>F126</f>
        <v>Airport Infrastructure Grants</v>
      </c>
      <c r="B126" s="53" t="s">
        <v>501</v>
      </c>
      <c r="C126" s="53">
        <v>2023</v>
      </c>
      <c r="D126" s="53" t="s">
        <v>70</v>
      </c>
      <c r="E126" s="48"/>
      <c r="F126" s="53" t="s">
        <v>63</v>
      </c>
      <c r="G126" s="53" t="s">
        <v>29</v>
      </c>
      <c r="H126" s="53" t="s">
        <v>369</v>
      </c>
      <c r="I126" s="54">
        <v>145000</v>
      </c>
      <c r="J126" s="53" t="s">
        <v>370</v>
      </c>
      <c r="K126" s="53" t="s">
        <v>371</v>
      </c>
      <c r="L126" s="53" t="s">
        <v>168</v>
      </c>
      <c r="M126" s="53" t="s">
        <v>372</v>
      </c>
      <c r="N126" s="53"/>
      <c r="O126" s="53" t="s">
        <v>172</v>
      </c>
      <c r="P126" s="44" t="e">
        <f>VLOOKUP($E126,Awards!$A$2:$H$17,8,FALSE)</f>
        <v>#N/A</v>
      </c>
      <c r="Q126" s="55"/>
    </row>
    <row r="127" spans="1:17">
      <c r="A127" s="53" t="s">
        <v>94</v>
      </c>
      <c r="B127" s="53" t="s">
        <v>368</v>
      </c>
      <c r="C127" s="53">
        <v>2023</v>
      </c>
      <c r="D127" s="56" t="s">
        <v>185</v>
      </c>
      <c r="E127" s="48" t="s">
        <v>194</v>
      </c>
      <c r="F127" s="53" t="s">
        <v>94</v>
      </c>
      <c r="G127" s="53" t="s">
        <v>29</v>
      </c>
      <c r="H127" s="53" t="s">
        <v>373</v>
      </c>
      <c r="I127" s="54">
        <v>120127.76</v>
      </c>
      <c r="J127" s="53" t="s">
        <v>370</v>
      </c>
      <c r="K127" s="53" t="s">
        <v>374</v>
      </c>
      <c r="L127" s="53" t="s">
        <v>168</v>
      </c>
      <c r="M127" s="53"/>
      <c r="N127" s="53" t="s">
        <v>375</v>
      </c>
      <c r="O127" s="53" t="s">
        <v>502</v>
      </c>
      <c r="P127" s="44" t="e">
        <f>VLOOKUP($E127,Awards!$A$2:$H$17,8,FALSE)</f>
        <v>#N/A</v>
      </c>
      <c r="Q127" s="55"/>
    </row>
    <row r="128" spans="1:17">
      <c r="A128" s="53" t="s">
        <v>80</v>
      </c>
      <c r="B128" s="53" t="s">
        <v>368</v>
      </c>
      <c r="C128" s="53">
        <v>2023</v>
      </c>
      <c r="D128" s="56" t="s">
        <v>185</v>
      </c>
      <c r="E128" s="48" t="s">
        <v>243</v>
      </c>
      <c r="F128" s="53" t="s">
        <v>80</v>
      </c>
      <c r="G128" s="53" t="s">
        <v>29</v>
      </c>
      <c r="H128" s="53" t="s">
        <v>373</v>
      </c>
      <c r="I128" s="54">
        <v>2255999</v>
      </c>
      <c r="J128" s="53" t="s">
        <v>370</v>
      </c>
      <c r="K128" s="53" t="s">
        <v>374</v>
      </c>
      <c r="L128" s="53" t="s">
        <v>168</v>
      </c>
      <c r="M128" s="53"/>
      <c r="N128" s="53" t="s">
        <v>375</v>
      </c>
      <c r="O128" s="53" t="s">
        <v>503</v>
      </c>
      <c r="P128" s="44" t="e">
        <f>VLOOKUP($E128,Awards!$A$2:$H$17,8,FALSE)</f>
        <v>#N/A</v>
      </c>
      <c r="Q128" s="55"/>
    </row>
    <row r="129" spans="1:17">
      <c r="A129" s="53" t="s">
        <v>80</v>
      </c>
      <c r="B129" s="53" t="s">
        <v>368</v>
      </c>
      <c r="C129" s="53">
        <v>2023</v>
      </c>
      <c r="D129" s="56" t="s">
        <v>185</v>
      </c>
      <c r="E129" s="48" t="s">
        <v>244</v>
      </c>
      <c r="F129" s="53" t="s">
        <v>80</v>
      </c>
      <c r="G129" s="53" t="s">
        <v>29</v>
      </c>
      <c r="H129" s="53" t="s">
        <v>373</v>
      </c>
      <c r="I129" s="54">
        <v>1040902</v>
      </c>
      <c r="J129" s="53" t="s">
        <v>370</v>
      </c>
      <c r="K129" s="53" t="s">
        <v>374</v>
      </c>
      <c r="L129" s="53" t="s">
        <v>168</v>
      </c>
      <c r="M129" s="53"/>
      <c r="N129" s="53" t="s">
        <v>375</v>
      </c>
      <c r="O129" s="53" t="s">
        <v>504</v>
      </c>
      <c r="P129" s="44" t="e">
        <f>VLOOKUP($E129,Awards!$A$2:$H$17,8,FALSE)</f>
        <v>#N/A</v>
      </c>
      <c r="Q129" s="55"/>
    </row>
    <row r="130" spans="1:17">
      <c r="A130" s="53" t="s">
        <v>80</v>
      </c>
      <c r="B130" s="53" t="s">
        <v>368</v>
      </c>
      <c r="C130" s="53">
        <v>2023</v>
      </c>
      <c r="D130" s="56" t="s">
        <v>185</v>
      </c>
      <c r="E130" s="48" t="s">
        <v>245</v>
      </c>
      <c r="F130" s="53" t="s">
        <v>80</v>
      </c>
      <c r="G130" s="53" t="s">
        <v>29</v>
      </c>
      <c r="H130" s="53" t="s">
        <v>373</v>
      </c>
      <c r="I130" s="54">
        <v>341839.6</v>
      </c>
      <c r="J130" s="53" t="s">
        <v>370</v>
      </c>
      <c r="K130" s="53" t="s">
        <v>374</v>
      </c>
      <c r="L130" s="53" t="s">
        <v>168</v>
      </c>
      <c r="M130" s="53"/>
      <c r="N130" s="53" t="s">
        <v>375</v>
      </c>
      <c r="O130" s="53" t="s">
        <v>505</v>
      </c>
      <c r="P130" s="44" t="e">
        <f>VLOOKUP($E130,Awards!$A$2:$H$17,8,FALSE)</f>
        <v>#N/A</v>
      </c>
      <c r="Q130" s="55"/>
    </row>
    <row r="131" spans="1:17">
      <c r="A131" s="53" t="s">
        <v>80</v>
      </c>
      <c r="B131" s="53" t="s">
        <v>368</v>
      </c>
      <c r="C131" s="53">
        <v>2023</v>
      </c>
      <c r="D131" s="56" t="s">
        <v>185</v>
      </c>
      <c r="E131" s="48" t="s">
        <v>246</v>
      </c>
      <c r="F131" s="53" t="s">
        <v>80</v>
      </c>
      <c r="G131" s="53" t="s">
        <v>29</v>
      </c>
      <c r="H131" s="53" t="s">
        <v>373</v>
      </c>
      <c r="I131" s="54">
        <v>673335</v>
      </c>
      <c r="J131" s="53" t="s">
        <v>370</v>
      </c>
      <c r="K131" s="53" t="s">
        <v>374</v>
      </c>
      <c r="L131" s="53" t="s">
        <v>168</v>
      </c>
      <c r="M131" s="53"/>
      <c r="N131" s="53" t="s">
        <v>375</v>
      </c>
      <c r="O131" s="53" t="s">
        <v>506</v>
      </c>
      <c r="P131" s="44" t="e">
        <f>VLOOKUP($E131,Awards!$A$2:$H$17,8,FALSE)</f>
        <v>#N/A</v>
      </c>
      <c r="Q131" s="55"/>
    </row>
    <row r="132" spans="1:17">
      <c r="A132" s="53" t="s">
        <v>80</v>
      </c>
      <c r="B132" s="53" t="s">
        <v>368</v>
      </c>
      <c r="C132" s="53">
        <v>2023</v>
      </c>
      <c r="D132" s="56" t="s">
        <v>185</v>
      </c>
      <c r="E132" s="48" t="s">
        <v>247</v>
      </c>
      <c r="F132" s="53" t="s">
        <v>80</v>
      </c>
      <c r="G132" s="53" t="s">
        <v>29</v>
      </c>
      <c r="H132" s="53" t="s">
        <v>373</v>
      </c>
      <c r="I132" s="54">
        <v>282276</v>
      </c>
      <c r="J132" s="53" t="s">
        <v>370</v>
      </c>
      <c r="K132" s="53" t="s">
        <v>374</v>
      </c>
      <c r="L132" s="53" t="s">
        <v>168</v>
      </c>
      <c r="M132" s="53"/>
      <c r="N132" s="53" t="s">
        <v>375</v>
      </c>
      <c r="O132" s="53" t="s">
        <v>507</v>
      </c>
      <c r="P132" s="44" t="e">
        <f>VLOOKUP($E132,Awards!$A$2:$H$17,8,FALSE)</f>
        <v>#N/A</v>
      </c>
      <c r="Q132" s="55"/>
    </row>
    <row r="133" spans="1:17">
      <c r="A133" s="53" t="s">
        <v>80</v>
      </c>
      <c r="B133" s="53" t="s">
        <v>368</v>
      </c>
      <c r="C133" s="53">
        <v>2023</v>
      </c>
      <c r="D133" s="56" t="s">
        <v>185</v>
      </c>
      <c r="E133" s="48" t="s">
        <v>248</v>
      </c>
      <c r="F133" s="53" t="s">
        <v>80</v>
      </c>
      <c r="G133" s="53" t="s">
        <v>29</v>
      </c>
      <c r="H133" s="53" t="s">
        <v>373</v>
      </c>
      <c r="I133" s="54">
        <v>4831200</v>
      </c>
      <c r="J133" s="53" t="s">
        <v>370</v>
      </c>
      <c r="K133" s="53" t="s">
        <v>374</v>
      </c>
      <c r="L133" s="53" t="s">
        <v>168</v>
      </c>
      <c r="M133" s="53"/>
      <c r="N133" s="53" t="s">
        <v>375</v>
      </c>
      <c r="O133" s="53" t="s">
        <v>508</v>
      </c>
      <c r="P133" s="44" t="e">
        <f>VLOOKUP($E133,Awards!$A$2:$H$17,8,FALSE)</f>
        <v>#N/A</v>
      </c>
      <c r="Q133" s="55"/>
    </row>
    <row r="134" spans="1:17">
      <c r="A134" s="53" t="s">
        <v>88</v>
      </c>
      <c r="B134" s="53" t="s">
        <v>368</v>
      </c>
      <c r="C134" s="53">
        <v>2023</v>
      </c>
      <c r="D134" s="56" t="s">
        <v>185</v>
      </c>
      <c r="E134" s="48" t="s">
        <v>314</v>
      </c>
      <c r="F134" s="53" t="s">
        <v>88</v>
      </c>
      <c r="G134" s="53" t="s">
        <v>29</v>
      </c>
      <c r="H134" s="53" t="s">
        <v>373</v>
      </c>
      <c r="I134" s="54">
        <v>1481880.14</v>
      </c>
      <c r="J134" s="53" t="s">
        <v>370</v>
      </c>
      <c r="K134" s="53" t="s">
        <v>374</v>
      </c>
      <c r="L134" s="53" t="s">
        <v>168</v>
      </c>
      <c r="M134" s="53"/>
      <c r="N134" s="53" t="s">
        <v>375</v>
      </c>
      <c r="O134" s="53" t="s">
        <v>509</v>
      </c>
      <c r="P134" s="44" t="e">
        <f>VLOOKUP($E134,Awards!$A$2:$H$17,8,FALSE)</f>
        <v>#N/A</v>
      </c>
      <c r="Q134" s="55"/>
    </row>
    <row r="135" spans="1:17">
      <c r="A135" s="53" t="s">
        <v>88</v>
      </c>
      <c r="B135" s="53" t="s">
        <v>368</v>
      </c>
      <c r="C135" s="53">
        <v>2023</v>
      </c>
      <c r="D135" s="56" t="s">
        <v>185</v>
      </c>
      <c r="E135" s="48" t="s">
        <v>315</v>
      </c>
      <c r="F135" s="53" t="s">
        <v>88</v>
      </c>
      <c r="G135" s="53" t="s">
        <v>29</v>
      </c>
      <c r="H135" s="53" t="s">
        <v>373</v>
      </c>
      <c r="I135" s="54">
        <v>8254080</v>
      </c>
      <c r="J135" s="53" t="s">
        <v>370</v>
      </c>
      <c r="K135" s="53" t="s">
        <v>374</v>
      </c>
      <c r="L135" s="53" t="s">
        <v>168</v>
      </c>
      <c r="M135" s="53"/>
      <c r="N135" s="53" t="s">
        <v>375</v>
      </c>
      <c r="O135" s="53" t="s">
        <v>510</v>
      </c>
      <c r="P135" s="44" t="e">
        <f>VLOOKUP($E135,Awards!$A$2:$H$17,8,FALSE)</f>
        <v>#N/A</v>
      </c>
      <c r="Q135" s="55"/>
    </row>
    <row r="136" spans="1:17">
      <c r="A136" s="53" t="s">
        <v>88</v>
      </c>
      <c r="B136" s="53" t="s">
        <v>368</v>
      </c>
      <c r="C136" s="53">
        <v>2023</v>
      </c>
      <c r="D136" s="56" t="s">
        <v>185</v>
      </c>
      <c r="E136" s="48" t="s">
        <v>316</v>
      </c>
      <c r="F136" s="53" t="s">
        <v>88</v>
      </c>
      <c r="G136" s="53" t="s">
        <v>29</v>
      </c>
      <c r="H136" s="53" t="s">
        <v>373</v>
      </c>
      <c r="I136" s="54">
        <v>767506</v>
      </c>
      <c r="J136" s="53" t="s">
        <v>370</v>
      </c>
      <c r="K136" s="53" t="s">
        <v>374</v>
      </c>
      <c r="L136" s="53" t="s">
        <v>168</v>
      </c>
      <c r="M136" s="53"/>
      <c r="N136" s="53" t="s">
        <v>375</v>
      </c>
      <c r="O136" s="53" t="s">
        <v>511</v>
      </c>
      <c r="P136" s="44" t="e">
        <f>VLOOKUP($E136,Awards!$A$2:$H$17,8,FALSE)</f>
        <v>#N/A</v>
      </c>
      <c r="Q136" s="55"/>
    </row>
    <row r="137" spans="1:17">
      <c r="A137" s="53" t="s">
        <v>88</v>
      </c>
      <c r="B137" s="53" t="s">
        <v>368</v>
      </c>
      <c r="C137" s="53">
        <v>2023</v>
      </c>
      <c r="D137" s="56" t="s">
        <v>185</v>
      </c>
      <c r="E137" s="48" t="s">
        <v>317</v>
      </c>
      <c r="F137" s="53" t="s">
        <v>88</v>
      </c>
      <c r="G137" s="53" t="s">
        <v>29</v>
      </c>
      <c r="H137" s="53" t="s">
        <v>373</v>
      </c>
      <c r="I137" s="54">
        <v>3152789</v>
      </c>
      <c r="J137" s="53" t="s">
        <v>370</v>
      </c>
      <c r="K137" s="53" t="s">
        <v>374</v>
      </c>
      <c r="L137" s="53" t="s">
        <v>168</v>
      </c>
      <c r="M137" s="53"/>
      <c r="N137" s="53" t="s">
        <v>375</v>
      </c>
      <c r="O137" s="53" t="s">
        <v>512</v>
      </c>
      <c r="P137" s="44" t="e">
        <f>VLOOKUP($E137,Awards!$A$2:$H$17,8,FALSE)</f>
        <v>#N/A</v>
      </c>
      <c r="Q137" s="55"/>
    </row>
    <row r="138" spans="1:17">
      <c r="A138" s="53" t="s">
        <v>88</v>
      </c>
      <c r="B138" s="53" t="s">
        <v>368</v>
      </c>
      <c r="C138" s="53">
        <v>2023</v>
      </c>
      <c r="D138" s="56" t="s">
        <v>185</v>
      </c>
      <c r="E138" s="48" t="s">
        <v>318</v>
      </c>
      <c r="F138" s="53" t="s">
        <v>88</v>
      </c>
      <c r="G138" s="53" t="s">
        <v>29</v>
      </c>
      <c r="H138" s="53" t="s">
        <v>373</v>
      </c>
      <c r="I138" s="54">
        <v>2706780</v>
      </c>
      <c r="J138" s="53" t="s">
        <v>370</v>
      </c>
      <c r="K138" s="53" t="s">
        <v>374</v>
      </c>
      <c r="L138" s="53" t="s">
        <v>168</v>
      </c>
      <c r="M138" s="53"/>
      <c r="N138" s="53" t="s">
        <v>375</v>
      </c>
      <c r="O138" s="53" t="s">
        <v>513</v>
      </c>
      <c r="P138" s="44" t="e">
        <f>VLOOKUP($E138,Awards!$A$2:$H$17,8,FALSE)</f>
        <v>#N/A</v>
      </c>
      <c r="Q138" s="55"/>
    </row>
    <row r="139" spans="1:17">
      <c r="A139" s="53" t="s">
        <v>88</v>
      </c>
      <c r="B139" s="53" t="s">
        <v>368</v>
      </c>
      <c r="C139" s="53">
        <v>2023</v>
      </c>
      <c r="D139" s="56" t="s">
        <v>185</v>
      </c>
      <c r="E139" s="48" t="s">
        <v>319</v>
      </c>
      <c r="F139" s="53" t="s">
        <v>88</v>
      </c>
      <c r="G139" s="53" t="s">
        <v>29</v>
      </c>
      <c r="H139" s="53" t="s">
        <v>373</v>
      </c>
      <c r="I139" s="54">
        <v>715922</v>
      </c>
      <c r="J139" s="53" t="s">
        <v>370</v>
      </c>
      <c r="K139" s="53" t="s">
        <v>374</v>
      </c>
      <c r="L139" s="53" t="s">
        <v>168</v>
      </c>
      <c r="M139" s="53"/>
      <c r="N139" s="53" t="s">
        <v>375</v>
      </c>
      <c r="O139" s="53" t="s">
        <v>514</v>
      </c>
      <c r="P139" s="44" t="e">
        <f>VLOOKUP($E139,Awards!$A$2:$H$17,8,FALSE)</f>
        <v>#N/A</v>
      </c>
      <c r="Q139" s="55"/>
    </row>
    <row r="140" spans="1:17">
      <c r="A140" s="53" t="s">
        <v>88</v>
      </c>
      <c r="B140" s="53" t="s">
        <v>368</v>
      </c>
      <c r="C140" s="53">
        <v>2023</v>
      </c>
      <c r="D140" s="56" t="s">
        <v>185</v>
      </c>
      <c r="E140" s="48" t="s">
        <v>320</v>
      </c>
      <c r="F140" s="53" t="s">
        <v>88</v>
      </c>
      <c r="G140" s="53" t="s">
        <v>29</v>
      </c>
      <c r="H140" s="53" t="s">
        <v>373</v>
      </c>
      <c r="I140" s="54">
        <v>1746900</v>
      </c>
      <c r="J140" s="53" t="s">
        <v>370</v>
      </c>
      <c r="K140" s="53" t="s">
        <v>374</v>
      </c>
      <c r="L140" s="53" t="s">
        <v>168</v>
      </c>
      <c r="M140" s="53"/>
      <c r="N140" s="53" t="s">
        <v>375</v>
      </c>
      <c r="O140" s="53" t="s">
        <v>515</v>
      </c>
      <c r="P140" s="44" t="e">
        <f>VLOOKUP($E140,Awards!$A$2:$H$17,8,FALSE)</f>
        <v>#N/A</v>
      </c>
      <c r="Q140" s="55"/>
    </row>
    <row r="141" spans="1:17">
      <c r="A141" s="53" t="s">
        <v>88</v>
      </c>
      <c r="B141" s="53" t="s">
        <v>368</v>
      </c>
      <c r="C141" s="53">
        <v>2023</v>
      </c>
      <c r="D141" s="56" t="s">
        <v>185</v>
      </c>
      <c r="E141" s="48" t="s">
        <v>321</v>
      </c>
      <c r="F141" s="53" t="s">
        <v>88</v>
      </c>
      <c r="G141" s="53" t="s">
        <v>29</v>
      </c>
      <c r="H141" s="53" t="s">
        <v>373</v>
      </c>
      <c r="I141" s="54">
        <v>250000</v>
      </c>
      <c r="J141" s="53" t="s">
        <v>370</v>
      </c>
      <c r="K141" s="53" t="s">
        <v>374</v>
      </c>
      <c r="L141" s="53" t="s">
        <v>168</v>
      </c>
      <c r="M141" s="53"/>
      <c r="N141" s="53" t="s">
        <v>375</v>
      </c>
      <c r="O141" s="53" t="s">
        <v>516</v>
      </c>
      <c r="P141" s="44" t="e">
        <f>VLOOKUP($E141,Awards!$A$2:$H$17,8,FALSE)</f>
        <v>#N/A</v>
      </c>
      <c r="Q141" s="55"/>
    </row>
    <row r="142" spans="1:17">
      <c r="A142" s="53" t="s">
        <v>88</v>
      </c>
      <c r="B142" s="53" t="s">
        <v>368</v>
      </c>
      <c r="C142" s="53">
        <v>2023</v>
      </c>
      <c r="D142" s="56" t="s">
        <v>185</v>
      </c>
      <c r="E142" s="48" t="s">
        <v>322</v>
      </c>
      <c r="F142" s="53" t="s">
        <v>88</v>
      </c>
      <c r="G142" s="53" t="s">
        <v>29</v>
      </c>
      <c r="H142" s="53" t="s">
        <v>373</v>
      </c>
      <c r="I142" s="54">
        <v>349708.48</v>
      </c>
      <c r="J142" s="53" t="s">
        <v>370</v>
      </c>
      <c r="K142" s="53" t="s">
        <v>374</v>
      </c>
      <c r="L142" s="53" t="s">
        <v>168</v>
      </c>
      <c r="M142" s="53"/>
      <c r="N142" s="53" t="s">
        <v>375</v>
      </c>
      <c r="O142" s="53" t="s">
        <v>517</v>
      </c>
      <c r="P142" s="44" t="e">
        <f>VLOOKUP($E142,Awards!$A$2:$H$17,8,FALSE)</f>
        <v>#N/A</v>
      </c>
      <c r="Q142" s="55"/>
    </row>
    <row r="143" spans="1:17">
      <c r="A143" s="53" t="s">
        <v>88</v>
      </c>
      <c r="B143" s="53" t="s">
        <v>368</v>
      </c>
      <c r="C143" s="53">
        <v>2023</v>
      </c>
      <c r="D143" s="56" t="s">
        <v>185</v>
      </c>
      <c r="E143" s="48" t="s">
        <v>323</v>
      </c>
      <c r="F143" s="53" t="s">
        <v>88</v>
      </c>
      <c r="G143" s="53" t="s">
        <v>29</v>
      </c>
      <c r="H143" s="53" t="s">
        <v>373</v>
      </c>
      <c r="I143" s="54">
        <v>2930647</v>
      </c>
      <c r="J143" s="53" t="s">
        <v>370</v>
      </c>
      <c r="K143" s="53" t="s">
        <v>374</v>
      </c>
      <c r="L143" s="53" t="s">
        <v>168</v>
      </c>
      <c r="M143" s="53"/>
      <c r="N143" s="53" t="s">
        <v>375</v>
      </c>
      <c r="O143" s="53" t="s">
        <v>518</v>
      </c>
      <c r="P143" s="44" t="e">
        <f>VLOOKUP($E143,Awards!$A$2:$H$17,8,FALSE)</f>
        <v>#N/A</v>
      </c>
      <c r="Q143" s="55"/>
    </row>
    <row r="144" spans="1:17">
      <c r="A144" s="53" t="s">
        <v>88</v>
      </c>
      <c r="B144" s="53" t="s">
        <v>368</v>
      </c>
      <c r="C144" s="53">
        <v>2023</v>
      </c>
      <c r="D144" s="56" t="s">
        <v>185</v>
      </c>
      <c r="E144" s="48" t="s">
        <v>324</v>
      </c>
      <c r="F144" s="53" t="s">
        <v>88</v>
      </c>
      <c r="G144" s="53" t="s">
        <v>29</v>
      </c>
      <c r="H144" s="53" t="s">
        <v>373</v>
      </c>
      <c r="I144" s="54">
        <v>880650</v>
      </c>
      <c r="J144" s="53" t="s">
        <v>370</v>
      </c>
      <c r="K144" s="53" t="s">
        <v>374</v>
      </c>
      <c r="L144" s="53" t="s">
        <v>168</v>
      </c>
      <c r="M144" s="53"/>
      <c r="N144" s="53" t="s">
        <v>375</v>
      </c>
      <c r="O144" s="53" t="s">
        <v>519</v>
      </c>
      <c r="P144" s="44" t="e">
        <f>VLOOKUP($E144,Awards!$A$2:$H$17,8,FALSE)</f>
        <v>#N/A</v>
      </c>
      <c r="Q144" s="55"/>
    </row>
    <row r="145" spans="1:17">
      <c r="A145" s="53" t="s">
        <v>88</v>
      </c>
      <c r="B145" s="53" t="s">
        <v>368</v>
      </c>
      <c r="C145" s="53">
        <v>2023</v>
      </c>
      <c r="D145" s="56" t="s">
        <v>185</v>
      </c>
      <c r="E145" s="48" t="s">
        <v>325</v>
      </c>
      <c r="F145" s="53" t="s">
        <v>88</v>
      </c>
      <c r="G145" s="53" t="s">
        <v>29</v>
      </c>
      <c r="H145" s="53" t="s">
        <v>373</v>
      </c>
      <c r="I145" s="54">
        <v>2859680</v>
      </c>
      <c r="J145" s="53" t="s">
        <v>370</v>
      </c>
      <c r="K145" s="53" t="s">
        <v>374</v>
      </c>
      <c r="L145" s="53" t="s">
        <v>168</v>
      </c>
      <c r="M145" s="53"/>
      <c r="N145" s="53" t="s">
        <v>375</v>
      </c>
      <c r="O145" s="53" t="s">
        <v>520</v>
      </c>
      <c r="P145" s="44" t="e">
        <f>VLOOKUP($E145,Awards!$A$2:$H$17,8,FALSE)</f>
        <v>#N/A</v>
      </c>
      <c r="Q145" s="55"/>
    </row>
    <row r="146" spans="1:17">
      <c r="A146" s="53" t="s">
        <v>88</v>
      </c>
      <c r="B146" s="53" t="s">
        <v>368</v>
      </c>
      <c r="C146" s="53">
        <v>2023</v>
      </c>
      <c r="D146" s="56" t="s">
        <v>185</v>
      </c>
      <c r="E146" s="48" t="s">
        <v>326</v>
      </c>
      <c r="F146" s="53" t="s">
        <v>88</v>
      </c>
      <c r="G146" s="53" t="s">
        <v>29</v>
      </c>
      <c r="H146" s="53" t="s">
        <v>373</v>
      </c>
      <c r="I146" s="54">
        <v>7313280</v>
      </c>
      <c r="J146" s="53" t="s">
        <v>370</v>
      </c>
      <c r="K146" s="53" t="s">
        <v>374</v>
      </c>
      <c r="L146" s="53" t="s">
        <v>168</v>
      </c>
      <c r="M146" s="53"/>
      <c r="N146" s="53" t="s">
        <v>375</v>
      </c>
      <c r="O146" s="53" t="s">
        <v>521</v>
      </c>
      <c r="P146" s="44" t="e">
        <f>VLOOKUP($E146,Awards!$A$2:$H$17,8,FALSE)</f>
        <v>#N/A</v>
      </c>
      <c r="Q146" s="55"/>
    </row>
    <row r="147" spans="1:17">
      <c r="A147" s="53" t="s">
        <v>88</v>
      </c>
      <c r="B147" s="53" t="s">
        <v>368</v>
      </c>
      <c r="C147" s="53">
        <v>2023</v>
      </c>
      <c r="D147" s="56" t="s">
        <v>185</v>
      </c>
      <c r="E147" s="48" t="s">
        <v>327</v>
      </c>
      <c r="F147" s="53" t="s">
        <v>88</v>
      </c>
      <c r="G147" s="53" t="s">
        <v>29</v>
      </c>
      <c r="H147" s="53" t="s">
        <v>373</v>
      </c>
      <c r="I147" s="54">
        <v>385204</v>
      </c>
      <c r="J147" s="53" t="s">
        <v>370</v>
      </c>
      <c r="K147" s="53" t="s">
        <v>374</v>
      </c>
      <c r="L147" s="53" t="s">
        <v>168</v>
      </c>
      <c r="M147" s="53"/>
      <c r="N147" s="53" t="s">
        <v>375</v>
      </c>
      <c r="O147" s="53" t="s">
        <v>522</v>
      </c>
      <c r="P147" s="44" t="e">
        <f>VLOOKUP($E147,Awards!$A$2:$H$17,8,FALSE)</f>
        <v>#N/A</v>
      </c>
      <c r="Q147" s="55"/>
    </row>
    <row r="148" spans="1:17">
      <c r="A148" s="53" t="s">
        <v>88</v>
      </c>
      <c r="B148" s="53" t="s">
        <v>368</v>
      </c>
      <c r="C148" s="53">
        <v>2023</v>
      </c>
      <c r="D148" s="56" t="s">
        <v>185</v>
      </c>
      <c r="E148" s="48" t="s">
        <v>328</v>
      </c>
      <c r="F148" s="53" t="s">
        <v>88</v>
      </c>
      <c r="G148" s="53" t="s">
        <v>29</v>
      </c>
      <c r="H148" s="53" t="s">
        <v>373</v>
      </c>
      <c r="I148" s="54">
        <v>7360000</v>
      </c>
      <c r="J148" s="53" t="s">
        <v>370</v>
      </c>
      <c r="K148" s="53" t="s">
        <v>374</v>
      </c>
      <c r="L148" s="53" t="s">
        <v>168</v>
      </c>
      <c r="M148" s="53"/>
      <c r="N148" s="53" t="s">
        <v>375</v>
      </c>
      <c r="O148" s="53" t="s">
        <v>523</v>
      </c>
      <c r="P148" s="44" t="e">
        <f>VLOOKUP($E148,Awards!$A$2:$H$17,8,FALSE)</f>
        <v>#N/A</v>
      </c>
      <c r="Q148" s="55"/>
    </row>
    <row r="149" spans="1:17">
      <c r="A149" s="53" t="s">
        <v>88</v>
      </c>
      <c r="B149" s="53" t="s">
        <v>368</v>
      </c>
      <c r="C149" s="53">
        <v>2023</v>
      </c>
      <c r="D149" s="56" t="s">
        <v>185</v>
      </c>
      <c r="E149" s="48" t="s">
        <v>329</v>
      </c>
      <c r="F149" s="53" t="s">
        <v>88</v>
      </c>
      <c r="G149" s="53" t="s">
        <v>29</v>
      </c>
      <c r="H149" s="53" t="s">
        <v>373</v>
      </c>
      <c r="I149" s="54">
        <v>6139273.6500000004</v>
      </c>
      <c r="J149" s="53" t="s">
        <v>370</v>
      </c>
      <c r="K149" s="53" t="s">
        <v>374</v>
      </c>
      <c r="L149" s="53" t="s">
        <v>168</v>
      </c>
      <c r="M149" s="53"/>
      <c r="N149" s="53" t="s">
        <v>375</v>
      </c>
      <c r="O149" s="53" t="s">
        <v>524</v>
      </c>
      <c r="P149" s="44" t="e">
        <f>VLOOKUP($E149,Awards!$A$2:$H$17,8,FALSE)</f>
        <v>#N/A</v>
      </c>
      <c r="Q149" s="55"/>
    </row>
    <row r="150" spans="1:17">
      <c r="A150" s="53" t="s">
        <v>88</v>
      </c>
      <c r="B150" s="53" t="s">
        <v>368</v>
      </c>
      <c r="C150" s="53">
        <v>2023</v>
      </c>
      <c r="D150" s="56" t="s">
        <v>185</v>
      </c>
      <c r="E150" s="48" t="s">
        <v>330</v>
      </c>
      <c r="F150" s="53" t="s">
        <v>88</v>
      </c>
      <c r="G150" s="53" t="s">
        <v>29</v>
      </c>
      <c r="H150" s="53" t="s">
        <v>373</v>
      </c>
      <c r="I150" s="54">
        <v>400504</v>
      </c>
      <c r="J150" s="53" t="s">
        <v>370</v>
      </c>
      <c r="K150" s="53" t="s">
        <v>374</v>
      </c>
      <c r="L150" s="53" t="s">
        <v>168</v>
      </c>
      <c r="M150" s="53"/>
      <c r="N150" s="53" t="s">
        <v>375</v>
      </c>
      <c r="O150" s="53" t="s">
        <v>525</v>
      </c>
      <c r="P150" s="44" t="e">
        <f>VLOOKUP($E150,Awards!$A$2:$H$17,8,FALSE)</f>
        <v>#N/A</v>
      </c>
      <c r="Q150" s="55"/>
    </row>
    <row r="151" spans="1:17">
      <c r="A151" s="53" t="s">
        <v>88</v>
      </c>
      <c r="B151" s="53" t="s">
        <v>368</v>
      </c>
      <c r="C151" s="53">
        <v>2023</v>
      </c>
      <c r="D151" s="56" t="s">
        <v>185</v>
      </c>
      <c r="E151" s="48" t="s">
        <v>331</v>
      </c>
      <c r="F151" s="53" t="s">
        <v>88</v>
      </c>
      <c r="G151" s="53" t="s">
        <v>29</v>
      </c>
      <c r="H151" s="53" t="s">
        <v>373</v>
      </c>
      <c r="I151" s="54">
        <v>3396640</v>
      </c>
      <c r="J151" s="53" t="s">
        <v>370</v>
      </c>
      <c r="K151" s="53" t="s">
        <v>374</v>
      </c>
      <c r="L151" s="53" t="s">
        <v>168</v>
      </c>
      <c r="M151" s="53"/>
      <c r="N151" s="53" t="s">
        <v>375</v>
      </c>
      <c r="O151" s="53" t="s">
        <v>526</v>
      </c>
      <c r="P151" s="44" t="e">
        <f>VLOOKUP($E151,Awards!$A$2:$H$17,8,FALSE)</f>
        <v>#N/A</v>
      </c>
      <c r="Q151" s="55">
        <v>60617</v>
      </c>
    </row>
    <row r="152" spans="1:17">
      <c r="A152" s="53" t="s">
        <v>88</v>
      </c>
      <c r="B152" s="53" t="s">
        <v>368</v>
      </c>
      <c r="C152" s="53">
        <v>2023</v>
      </c>
      <c r="D152" s="56" t="s">
        <v>185</v>
      </c>
      <c r="E152" s="48" t="s">
        <v>332</v>
      </c>
      <c r="F152" s="53" t="s">
        <v>88</v>
      </c>
      <c r="G152" s="53" t="s">
        <v>29</v>
      </c>
      <c r="H152" s="53" t="s">
        <v>373</v>
      </c>
      <c r="I152" s="54">
        <v>1147645</v>
      </c>
      <c r="J152" s="53" t="s">
        <v>370</v>
      </c>
      <c r="K152" s="53" t="s">
        <v>374</v>
      </c>
      <c r="L152" s="53" t="s">
        <v>168</v>
      </c>
      <c r="M152" s="53"/>
      <c r="N152" s="53" t="s">
        <v>375</v>
      </c>
      <c r="O152" s="53" t="s">
        <v>527</v>
      </c>
      <c r="P152" s="44" t="e">
        <f>VLOOKUP($E152,Awards!$A$2:$H$17,8,FALSE)</f>
        <v>#N/A</v>
      </c>
      <c r="Q152" s="55"/>
    </row>
    <row r="153" spans="1:17">
      <c r="A153" s="53" t="s">
        <v>55</v>
      </c>
      <c r="B153" s="53" t="s">
        <v>30</v>
      </c>
      <c r="C153" s="53">
        <v>2023</v>
      </c>
      <c r="D153" s="46" t="s">
        <v>36</v>
      </c>
      <c r="E153" s="51" t="s">
        <v>336</v>
      </c>
      <c r="F153" s="53" t="s">
        <v>497</v>
      </c>
      <c r="G153" s="53" t="s">
        <v>29</v>
      </c>
      <c r="H153" s="53" t="s">
        <v>387</v>
      </c>
      <c r="I153" s="65">
        <v>3000000</v>
      </c>
      <c r="J153" s="53" t="s">
        <v>370</v>
      </c>
      <c r="K153" s="53" t="s">
        <v>27</v>
      </c>
      <c r="L153" s="53" t="s">
        <v>168</v>
      </c>
      <c r="O153" s="46" t="s">
        <v>528</v>
      </c>
      <c r="P153" s="44" t="e">
        <f>VLOOKUP($E153,Awards!$A$2:$H$17,8,FALSE)</f>
        <v>#N/A</v>
      </c>
      <c r="Q153" s="46">
        <v>60302</v>
      </c>
    </row>
    <row r="154" spans="1:17">
      <c r="A154" s="53" t="s">
        <v>55</v>
      </c>
      <c r="B154" s="53" t="s">
        <v>30</v>
      </c>
      <c r="C154" s="53">
        <v>2023</v>
      </c>
      <c r="D154" s="46" t="s">
        <v>36</v>
      </c>
      <c r="E154" s="51" t="s">
        <v>337</v>
      </c>
      <c r="F154" s="53" t="s">
        <v>497</v>
      </c>
      <c r="G154" s="53" t="s">
        <v>29</v>
      </c>
      <c r="H154" s="53" t="s">
        <v>387</v>
      </c>
      <c r="I154" s="65">
        <v>1000000</v>
      </c>
      <c r="J154" s="53" t="s">
        <v>370</v>
      </c>
      <c r="K154" s="53" t="s">
        <v>27</v>
      </c>
      <c r="L154" s="53" t="s">
        <v>168</v>
      </c>
      <c r="O154" s="46" t="s">
        <v>529</v>
      </c>
      <c r="P154" s="44" t="e">
        <f>VLOOKUP($E154,Awards!$A$2:$H$17,8,FALSE)</f>
        <v>#N/A</v>
      </c>
    </row>
    <row r="155" spans="1:17">
      <c r="A155" s="53" t="s">
        <v>55</v>
      </c>
      <c r="B155" s="53" t="s">
        <v>30</v>
      </c>
      <c r="C155" s="53">
        <v>2023</v>
      </c>
      <c r="D155" s="56" t="s">
        <v>185</v>
      </c>
      <c r="E155" s="51" t="s">
        <v>338</v>
      </c>
      <c r="F155" s="53" t="s">
        <v>497</v>
      </c>
      <c r="G155" s="53" t="s">
        <v>29</v>
      </c>
      <c r="H155" s="53" t="s">
        <v>387</v>
      </c>
      <c r="I155" s="65">
        <v>6715000</v>
      </c>
      <c r="J155" s="53" t="s">
        <v>370</v>
      </c>
      <c r="K155" s="53" t="s">
        <v>27</v>
      </c>
      <c r="L155" s="53" t="s">
        <v>168</v>
      </c>
      <c r="O155" s="46" t="s">
        <v>500</v>
      </c>
      <c r="P155" s="44" t="e">
        <f>VLOOKUP($E155,Awards!$A$2:$H$17,8,FALSE)</f>
        <v>#N/A</v>
      </c>
    </row>
    <row r="156" spans="1:17">
      <c r="A156" s="53" t="s">
        <v>55</v>
      </c>
      <c r="B156" s="53" t="s">
        <v>30</v>
      </c>
      <c r="C156" s="53">
        <v>2023</v>
      </c>
      <c r="D156" s="56" t="s">
        <v>185</v>
      </c>
      <c r="E156" s="51" t="s">
        <v>339</v>
      </c>
      <c r="F156" s="53" t="s">
        <v>497</v>
      </c>
      <c r="G156" s="53" t="s">
        <v>29</v>
      </c>
      <c r="H156" s="53" t="s">
        <v>387</v>
      </c>
      <c r="I156" s="65">
        <v>1000000</v>
      </c>
      <c r="J156" s="53" t="s">
        <v>370</v>
      </c>
      <c r="K156" s="53" t="s">
        <v>27</v>
      </c>
      <c r="L156" s="53" t="s">
        <v>168</v>
      </c>
      <c r="O156" s="46" t="s">
        <v>530</v>
      </c>
      <c r="P156" s="44" t="e">
        <f>VLOOKUP($E156,Awards!$A$2:$H$17,8,FALSE)</f>
        <v>#N/A</v>
      </c>
    </row>
    <row r="157" spans="1:17">
      <c r="A157" s="53" t="s">
        <v>55</v>
      </c>
      <c r="B157" s="53" t="s">
        <v>30</v>
      </c>
      <c r="C157" s="53">
        <v>2023</v>
      </c>
      <c r="D157" s="46" t="s">
        <v>341</v>
      </c>
      <c r="E157" s="51" t="s">
        <v>340</v>
      </c>
      <c r="F157" s="53" t="s">
        <v>497</v>
      </c>
      <c r="G157" s="53" t="s">
        <v>29</v>
      </c>
      <c r="H157" s="53" t="s">
        <v>387</v>
      </c>
      <c r="I157" s="65">
        <v>1500000</v>
      </c>
      <c r="J157" s="53" t="s">
        <v>370</v>
      </c>
      <c r="K157" s="53" t="s">
        <v>27</v>
      </c>
      <c r="L157" s="53" t="s">
        <v>168</v>
      </c>
      <c r="O157" s="46" t="s">
        <v>531</v>
      </c>
      <c r="P157" s="44" t="e">
        <f>VLOOKUP($E157,Awards!$A$2:$H$17,8,FALSE)</f>
        <v>#N/A</v>
      </c>
    </row>
    <row r="158" spans="1:17">
      <c r="A158" s="53" t="s">
        <v>55</v>
      </c>
      <c r="B158" s="53" t="s">
        <v>30</v>
      </c>
      <c r="C158" s="53">
        <v>2023</v>
      </c>
      <c r="D158" s="46" t="s">
        <v>343</v>
      </c>
      <c r="E158" s="51" t="s">
        <v>342</v>
      </c>
      <c r="F158" s="53" t="s">
        <v>497</v>
      </c>
      <c r="G158" s="53" t="s">
        <v>29</v>
      </c>
      <c r="H158" s="53" t="s">
        <v>387</v>
      </c>
      <c r="I158" s="65">
        <v>1000000</v>
      </c>
      <c r="J158" s="53" t="s">
        <v>370</v>
      </c>
      <c r="K158" s="53" t="s">
        <v>27</v>
      </c>
      <c r="L158" s="53" t="s">
        <v>168</v>
      </c>
      <c r="O158" s="46" t="s">
        <v>532</v>
      </c>
      <c r="P158" s="44" t="e">
        <f>VLOOKUP($E158,Awards!$A$2:$H$17,8,FALSE)</f>
        <v>#N/A</v>
      </c>
    </row>
    <row r="159" spans="1:17">
      <c r="A159" s="53" t="s">
        <v>55</v>
      </c>
      <c r="B159" s="53" t="s">
        <v>30</v>
      </c>
      <c r="C159" s="53">
        <v>2023</v>
      </c>
      <c r="D159" s="46" t="s">
        <v>343</v>
      </c>
      <c r="E159" s="51" t="s">
        <v>344</v>
      </c>
      <c r="F159" s="53" t="s">
        <v>497</v>
      </c>
      <c r="G159" s="53" t="s">
        <v>29</v>
      </c>
      <c r="H159" s="53" t="s">
        <v>387</v>
      </c>
      <c r="I159" s="65">
        <v>840000</v>
      </c>
      <c r="J159" s="53" t="s">
        <v>370</v>
      </c>
      <c r="K159" s="53" t="s">
        <v>27</v>
      </c>
      <c r="L159" s="53" t="s">
        <v>168</v>
      </c>
      <c r="O159" s="46" t="s">
        <v>533</v>
      </c>
      <c r="P159" s="44" t="e">
        <f>VLOOKUP($E159,Awards!$A$2:$H$17,8,FALSE)</f>
        <v>#N/A</v>
      </c>
      <c r="Q159" s="20">
        <v>60620</v>
      </c>
    </row>
    <row r="160" spans="1:17">
      <c r="A160" s="53" t="s">
        <v>55</v>
      </c>
      <c r="B160" s="53" t="s">
        <v>30</v>
      </c>
      <c r="C160" s="53">
        <v>2023</v>
      </c>
      <c r="D160" s="46" t="s">
        <v>343</v>
      </c>
      <c r="E160" s="51" t="s">
        <v>345</v>
      </c>
      <c r="F160" s="53" t="s">
        <v>497</v>
      </c>
      <c r="G160" s="53" t="s">
        <v>29</v>
      </c>
      <c r="H160" s="53" t="s">
        <v>387</v>
      </c>
      <c r="I160" s="65">
        <v>1200000</v>
      </c>
      <c r="J160" s="53" t="s">
        <v>370</v>
      </c>
      <c r="K160" s="53" t="s">
        <v>27</v>
      </c>
      <c r="L160" s="53" t="s">
        <v>168</v>
      </c>
      <c r="O160" s="46" t="s">
        <v>534</v>
      </c>
      <c r="P160" s="44" t="e">
        <f>VLOOKUP($E160,Awards!$A$2:$H$17,8,FALSE)</f>
        <v>#N/A</v>
      </c>
      <c r="Q160" s="20">
        <v>60440</v>
      </c>
    </row>
    <row r="161" spans="1:17">
      <c r="A161" s="53" t="s">
        <v>55</v>
      </c>
      <c r="B161" s="53" t="s">
        <v>30</v>
      </c>
      <c r="C161" s="53">
        <v>2023</v>
      </c>
      <c r="D161" s="46" t="s">
        <v>343</v>
      </c>
      <c r="E161" s="51" t="s">
        <v>346</v>
      </c>
      <c r="F161" s="53" t="s">
        <v>497</v>
      </c>
      <c r="G161" s="53" t="s">
        <v>29</v>
      </c>
      <c r="H161" s="53" t="s">
        <v>387</v>
      </c>
      <c r="I161" s="65">
        <v>840000</v>
      </c>
      <c r="J161" s="53" t="s">
        <v>370</v>
      </c>
      <c r="K161" s="53" t="s">
        <v>27</v>
      </c>
      <c r="L161" s="53" t="s">
        <v>168</v>
      </c>
      <c r="O161" s="46" t="s">
        <v>535</v>
      </c>
      <c r="P161" s="44" t="e">
        <f>VLOOKUP($E161,Awards!$A$2:$H$17,8,FALSE)</f>
        <v>#N/A</v>
      </c>
      <c r="Q161" s="20">
        <v>60402</v>
      </c>
    </row>
    <row r="162" spans="1:17">
      <c r="A162" s="53" t="s">
        <v>55</v>
      </c>
      <c r="B162" s="53" t="s">
        <v>30</v>
      </c>
      <c r="C162" s="53">
        <v>2023</v>
      </c>
      <c r="D162" s="46" t="s">
        <v>343</v>
      </c>
      <c r="E162" s="51" t="s">
        <v>347</v>
      </c>
      <c r="F162" s="53" t="s">
        <v>497</v>
      </c>
      <c r="G162" s="53" t="s">
        <v>29</v>
      </c>
      <c r="H162" s="53" t="s">
        <v>387</v>
      </c>
      <c r="I162" s="65">
        <v>1920000</v>
      </c>
      <c r="J162" s="53" t="s">
        <v>370</v>
      </c>
      <c r="K162" s="53" t="s">
        <v>27</v>
      </c>
      <c r="L162" s="53" t="s">
        <v>168</v>
      </c>
      <c r="O162" s="46" t="s">
        <v>536</v>
      </c>
      <c r="P162" s="44" t="e">
        <f>VLOOKUP($E162,Awards!$A$2:$H$17,8,FALSE)</f>
        <v>#N/A</v>
      </c>
    </row>
    <row r="165" spans="1:17">
      <c r="A165" s="46" t="s">
        <v>80</v>
      </c>
      <c r="C165" s="46">
        <v>2022</v>
      </c>
      <c r="D165" s="66">
        <f>SUMIFS($I$2:$I$162,$A$2:$A$162,A165,$C$2:$C$162,C165)</f>
        <v>127163461.82000001</v>
      </c>
    </row>
    <row r="166" spans="1:17">
      <c r="A166" s="46" t="s">
        <v>88</v>
      </c>
      <c r="C166" s="46">
        <v>2022</v>
      </c>
      <c r="D166" s="66">
        <f>SUMIFS($I$2:$I$162,$A$2:$A$162,A166,$C$2:$C$162,C166)</f>
        <v>144453113.11000001</v>
      </c>
    </row>
    <row r="167" spans="1:17">
      <c r="A167" s="53" t="s">
        <v>92</v>
      </c>
      <c r="C167" s="46">
        <v>2022</v>
      </c>
      <c r="D167" s="66">
        <f>SUMIFS($I$2:$I$162,$A$2:$A$162,A167,$C$2:$C$162,C167)</f>
        <v>6551845</v>
      </c>
    </row>
    <row r="168" spans="1:17">
      <c r="A168" s="46" t="s">
        <v>94</v>
      </c>
      <c r="C168" s="46">
        <v>2022</v>
      </c>
      <c r="D168" s="66">
        <f>SUMIFS($I$2:$I$162,$A$2:$A$162,A168,$C$2:$C$162,C168)</f>
        <v>16981742.869999997</v>
      </c>
    </row>
    <row r="169" spans="1:17">
      <c r="A169" s="46" t="s">
        <v>96</v>
      </c>
      <c r="C169" s="46">
        <v>2022</v>
      </c>
      <c r="D169" s="66">
        <f>SUMIFS($I$2:$I$162,$A$2:$A$162,A169,$C$2:$C$162,C169)</f>
        <v>0</v>
      </c>
    </row>
    <row r="170" spans="1:17">
      <c r="A170" s="46" t="s">
        <v>99</v>
      </c>
      <c r="C170" s="46">
        <v>2022</v>
      </c>
      <c r="D170" s="66">
        <f t="shared" ref="D170:D174" si="0">SUMIFS($I$2:$I$162,$A$2:$A$162,A170,$C$2:$C$162,C170)</f>
        <v>70000000</v>
      </c>
    </row>
    <row r="171" spans="1:17">
      <c r="A171" s="46" t="s">
        <v>101</v>
      </c>
      <c r="C171" s="46">
        <v>2022</v>
      </c>
      <c r="D171" s="66">
        <f t="shared" si="0"/>
        <v>0</v>
      </c>
    </row>
    <row r="172" spans="1:17">
      <c r="A172" s="46" t="s">
        <v>103</v>
      </c>
      <c r="C172" s="46">
        <v>2022</v>
      </c>
      <c r="D172" s="66">
        <f t="shared" si="0"/>
        <v>0</v>
      </c>
    </row>
    <row r="173" spans="1:17">
      <c r="A173" s="46" t="s">
        <v>105</v>
      </c>
      <c r="C173" s="46">
        <v>2022</v>
      </c>
      <c r="D173" s="66">
        <f t="shared" si="0"/>
        <v>0</v>
      </c>
    </row>
    <row r="174" spans="1:17">
      <c r="A174" s="46" t="s">
        <v>108</v>
      </c>
      <c r="C174" s="46">
        <v>2022</v>
      </c>
      <c r="D174" s="66">
        <f t="shared" si="0"/>
        <v>0</v>
      </c>
    </row>
    <row r="175" spans="1:17">
      <c r="A175" s="46" t="s">
        <v>80</v>
      </c>
      <c r="C175" s="46">
        <v>2023</v>
      </c>
      <c r="D175" s="66">
        <f>SUMIFS($I$2:$I$162,$A$2:$A$162,A175,$C$2:$C$162,C175)</f>
        <v>9425551.5999999996</v>
      </c>
    </row>
    <row r="176" spans="1:17">
      <c r="A176" s="46" t="s">
        <v>88</v>
      </c>
      <c r="C176" s="46">
        <v>2023</v>
      </c>
      <c r="D176" s="66">
        <f>SUMIFS($I$2:$I$162,$A$2:$A$162,A176,$C$2:$C$162,C176)</f>
        <v>52239089.270000003</v>
      </c>
    </row>
    <row r="177" spans="1:4">
      <c r="A177" s="53" t="s">
        <v>92</v>
      </c>
      <c r="C177" s="46">
        <v>2023</v>
      </c>
      <c r="D177" s="66">
        <f>SUMIFS($I$2:$I$162,$A$2:$A$162,A177,$C$2:$C$162,C177)</f>
        <v>0</v>
      </c>
    </row>
    <row r="178" spans="1:4">
      <c r="A178" s="46" t="s">
        <v>94</v>
      </c>
      <c r="C178" s="46">
        <v>2023</v>
      </c>
      <c r="D178" s="66">
        <f>SUMIFS($I$2:$I$162,$A$2:$A$162,A178,$C$2:$C$162,C178)</f>
        <v>120127.76</v>
      </c>
    </row>
    <row r="179" spans="1:4">
      <c r="A179" s="46" t="s">
        <v>96</v>
      </c>
      <c r="C179" s="46">
        <v>2023</v>
      </c>
      <c r="D179" s="66">
        <f>SUMIFS($I$2:$I$162,$A$2:$A$162,A179,$C$2:$C$162,C179)</f>
        <v>0</v>
      </c>
    </row>
    <row r="180" spans="1:4">
      <c r="A180" s="46" t="s">
        <v>99</v>
      </c>
      <c r="C180" s="46">
        <v>2023</v>
      </c>
      <c r="D180" s="66">
        <f t="shared" ref="D180:D184" si="1">SUMIFS($I$2:$I$162,$A$2:$A$162,A180,$C$2:$C$162,C180)</f>
        <v>0</v>
      </c>
    </row>
    <row r="181" spans="1:4">
      <c r="A181" s="46" t="s">
        <v>101</v>
      </c>
      <c r="C181" s="46">
        <v>2023</v>
      </c>
      <c r="D181" s="66">
        <f t="shared" si="1"/>
        <v>0</v>
      </c>
    </row>
    <row r="182" spans="1:4">
      <c r="A182" s="46" t="s">
        <v>103</v>
      </c>
      <c r="C182" s="46">
        <v>2023</v>
      </c>
      <c r="D182" s="66">
        <f t="shared" si="1"/>
        <v>0</v>
      </c>
    </row>
    <row r="183" spans="1:4">
      <c r="A183" s="46" t="s">
        <v>105</v>
      </c>
      <c r="C183" s="46">
        <v>2023</v>
      </c>
      <c r="D183" s="66">
        <f t="shared" si="1"/>
        <v>0</v>
      </c>
    </row>
    <row r="184" spans="1:4">
      <c r="A184" s="46" t="s">
        <v>108</v>
      </c>
      <c r="C184" s="46">
        <v>2023</v>
      </c>
      <c r="D184" s="66">
        <f t="shared" si="1"/>
        <v>0</v>
      </c>
    </row>
  </sheetData>
  <autoFilter ref="A1:Q162" xr:uid="{AC5F7B38-F5CD-4E6F-B422-EC187D89089F}"/>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87E88B8-0590-412C-8496-1E21DD3C5765}">
          <x14:formula1>
            <xm:f>'Proposed programs for tracking'!$C$2:$C$101</xm:f>
          </x14:formula1>
          <xm:sqref>A2:A456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C8DDF-326B-493A-8C8D-353723080731}">
  <dimension ref="A1:AD11"/>
  <sheetViews>
    <sheetView workbookViewId="0">
      <selection activeCell="I124" sqref="I124:I126"/>
    </sheetView>
  </sheetViews>
  <sheetFormatPr defaultRowHeight="15"/>
  <sheetData>
    <row r="1" spans="1:30" ht="15" customHeight="1">
      <c r="A1" s="25" t="s">
        <v>537</v>
      </c>
      <c r="B1" s="25" t="s">
        <v>353</v>
      </c>
      <c r="C1" s="25" t="s">
        <v>354</v>
      </c>
      <c r="D1" s="22" t="s">
        <v>356</v>
      </c>
      <c r="E1" s="22" t="s">
        <v>357</v>
      </c>
      <c r="F1" s="22" t="s">
        <v>358</v>
      </c>
      <c r="G1" s="22" t="s">
        <v>359</v>
      </c>
      <c r="H1" s="22" t="s">
        <v>360</v>
      </c>
      <c r="I1" s="22" t="s">
        <v>361</v>
      </c>
      <c r="J1" s="22" t="s">
        <v>362</v>
      </c>
      <c r="K1" s="22" t="s">
        <v>363</v>
      </c>
      <c r="L1" s="22" t="s">
        <v>364</v>
      </c>
      <c r="M1" s="22" t="s">
        <v>365</v>
      </c>
      <c r="N1" s="22" t="s">
        <v>538</v>
      </c>
      <c r="O1" s="22" t="s">
        <v>366</v>
      </c>
      <c r="P1" s="40" t="s">
        <v>355</v>
      </c>
      <c r="Q1" s="12"/>
      <c r="R1" s="12"/>
      <c r="S1" s="12"/>
      <c r="T1" s="12"/>
      <c r="U1" s="12"/>
      <c r="V1" s="12"/>
      <c r="W1" s="12"/>
      <c r="X1" s="12"/>
      <c r="Y1" s="12"/>
      <c r="Z1" s="12"/>
      <c r="AA1" s="12"/>
      <c r="AB1" s="12"/>
      <c r="AC1" s="12"/>
      <c r="AD1" s="12"/>
    </row>
    <row r="2" spans="1:30">
      <c r="A2" s="21" t="s">
        <v>539</v>
      </c>
      <c r="B2" s="21"/>
      <c r="C2" s="21" t="s">
        <v>368</v>
      </c>
      <c r="D2" s="23" t="s">
        <v>540</v>
      </c>
      <c r="E2" s="23" t="s">
        <v>541</v>
      </c>
      <c r="F2" s="23" t="s">
        <v>542</v>
      </c>
      <c r="G2" s="23" t="s">
        <v>543</v>
      </c>
      <c r="H2" s="24">
        <v>52516000</v>
      </c>
      <c r="I2" s="23" t="s">
        <v>544</v>
      </c>
      <c r="J2" s="23" t="s">
        <v>545</v>
      </c>
      <c r="K2" s="23" t="s">
        <v>168</v>
      </c>
      <c r="L2" s="23" t="s">
        <v>372</v>
      </c>
      <c r="M2" s="23"/>
      <c r="N2" s="23"/>
      <c r="O2" s="23" t="s">
        <v>546</v>
      </c>
      <c r="P2" s="12"/>
      <c r="Q2" s="12"/>
      <c r="R2" s="12"/>
      <c r="S2" s="12"/>
      <c r="T2" s="12"/>
      <c r="U2" s="12"/>
      <c r="V2" s="12"/>
      <c r="W2" s="12"/>
      <c r="X2" s="12"/>
      <c r="Y2" s="12"/>
      <c r="Z2" s="12"/>
      <c r="AA2" s="12"/>
      <c r="AB2" s="12"/>
      <c r="AC2" s="12"/>
      <c r="AD2" s="12"/>
    </row>
    <row r="3" spans="1:30">
      <c r="A3" s="21" t="s">
        <v>539</v>
      </c>
      <c r="B3" s="21"/>
      <c r="C3" s="21" t="s">
        <v>368</v>
      </c>
      <c r="D3" s="23" t="s">
        <v>547</v>
      </c>
      <c r="E3" s="23" t="s">
        <v>548</v>
      </c>
      <c r="F3" s="23" t="s">
        <v>542</v>
      </c>
      <c r="G3" s="23" t="s">
        <v>543</v>
      </c>
      <c r="H3" s="24">
        <v>6750000</v>
      </c>
      <c r="I3" s="23" t="s">
        <v>370</v>
      </c>
      <c r="J3" s="23" t="s">
        <v>549</v>
      </c>
      <c r="K3" s="23" t="s">
        <v>168</v>
      </c>
      <c r="L3" s="23" t="s">
        <v>372</v>
      </c>
      <c r="M3" s="23"/>
      <c r="N3" s="23"/>
      <c r="O3" s="23" t="s">
        <v>550</v>
      </c>
      <c r="P3" s="12"/>
      <c r="Q3" s="12"/>
      <c r="R3" s="12"/>
      <c r="S3" s="12"/>
      <c r="T3" s="12"/>
      <c r="U3" s="12"/>
      <c r="V3" s="12"/>
      <c r="W3" s="12"/>
      <c r="X3" s="12"/>
      <c r="Y3" s="12"/>
      <c r="Z3" s="12"/>
      <c r="AA3" s="12"/>
      <c r="AB3" s="12"/>
      <c r="AC3" s="12"/>
      <c r="AD3" s="12"/>
    </row>
    <row r="4" spans="1:30">
      <c r="A4" s="21" t="s">
        <v>551</v>
      </c>
      <c r="B4" s="21"/>
      <c r="C4" s="21" t="s">
        <v>368</v>
      </c>
      <c r="D4" s="23" t="s">
        <v>552</v>
      </c>
      <c r="E4" s="23" t="s">
        <v>553</v>
      </c>
      <c r="F4" s="23" t="s">
        <v>542</v>
      </c>
      <c r="G4" s="23" t="s">
        <v>543</v>
      </c>
      <c r="H4" s="24">
        <v>1000000</v>
      </c>
      <c r="I4" s="23" t="s">
        <v>544</v>
      </c>
      <c r="J4" s="23" t="s">
        <v>545</v>
      </c>
      <c r="K4" s="23" t="s">
        <v>168</v>
      </c>
      <c r="L4" s="23" t="s">
        <v>372</v>
      </c>
      <c r="M4" s="23"/>
      <c r="N4" s="23"/>
      <c r="O4" s="23" t="s">
        <v>554</v>
      </c>
      <c r="P4" s="12"/>
      <c r="Q4" s="12"/>
      <c r="R4" s="12"/>
      <c r="S4" s="12"/>
      <c r="T4" s="12"/>
      <c r="U4" s="12"/>
      <c r="V4" s="12"/>
      <c r="W4" s="12"/>
      <c r="X4" s="12"/>
      <c r="Y4" s="12"/>
      <c r="Z4" s="12"/>
      <c r="AA4" s="12"/>
      <c r="AB4" s="12"/>
      <c r="AC4" s="12"/>
      <c r="AD4" s="12"/>
    </row>
    <row r="5" spans="1:30">
      <c r="A5" s="21" t="s">
        <v>539</v>
      </c>
      <c r="B5" s="21"/>
      <c r="C5" s="21" t="s">
        <v>368</v>
      </c>
      <c r="D5" s="23" t="s">
        <v>555</v>
      </c>
      <c r="E5" s="23" t="s">
        <v>556</v>
      </c>
      <c r="F5" s="23" t="s">
        <v>542</v>
      </c>
      <c r="G5" s="23" t="s">
        <v>543</v>
      </c>
      <c r="H5" s="24">
        <v>14900000</v>
      </c>
      <c r="I5" s="23" t="s">
        <v>544</v>
      </c>
      <c r="J5" s="23" t="s">
        <v>545</v>
      </c>
      <c r="K5" s="23" t="s">
        <v>168</v>
      </c>
      <c r="L5" s="23" t="s">
        <v>372</v>
      </c>
      <c r="M5" s="23"/>
      <c r="N5" s="23"/>
      <c r="O5" s="23" t="s">
        <v>557</v>
      </c>
      <c r="P5" s="12"/>
      <c r="Q5" s="12"/>
      <c r="R5" s="12"/>
      <c r="S5" s="12"/>
      <c r="T5" s="12"/>
      <c r="U5" s="12"/>
      <c r="V5" s="12"/>
      <c r="W5" s="12"/>
      <c r="X5" s="12"/>
      <c r="Y5" s="12"/>
      <c r="Z5" s="12"/>
      <c r="AA5" s="12"/>
      <c r="AB5" s="12"/>
      <c r="AC5" s="12"/>
      <c r="AD5" s="12"/>
    </row>
    <row r="6" spans="1:30">
      <c r="A6" s="21" t="s">
        <v>539</v>
      </c>
      <c r="B6" s="21"/>
      <c r="C6" s="21" t="s">
        <v>368</v>
      </c>
      <c r="D6" s="23" t="s">
        <v>558</v>
      </c>
      <c r="E6" s="23" t="s">
        <v>559</v>
      </c>
      <c r="F6" s="23" t="s">
        <v>542</v>
      </c>
      <c r="G6" s="23" t="s">
        <v>543</v>
      </c>
      <c r="H6" s="24">
        <v>550000</v>
      </c>
      <c r="I6" s="23" t="s">
        <v>544</v>
      </c>
      <c r="J6" s="23" t="s">
        <v>545</v>
      </c>
      <c r="K6" s="23" t="s">
        <v>168</v>
      </c>
      <c r="L6" s="23" t="s">
        <v>372</v>
      </c>
      <c r="M6" s="23"/>
      <c r="N6" s="23"/>
      <c r="O6" s="23" t="s">
        <v>560</v>
      </c>
      <c r="P6" s="12"/>
      <c r="Q6" s="12"/>
      <c r="R6" s="12"/>
      <c r="S6" s="12"/>
      <c r="T6" s="12"/>
      <c r="U6" s="12"/>
      <c r="V6" s="12"/>
      <c r="W6" s="12"/>
      <c r="X6" s="12"/>
      <c r="Y6" s="12"/>
      <c r="Z6" s="12"/>
      <c r="AA6" s="12"/>
      <c r="AB6" s="12"/>
      <c r="AC6" s="12"/>
      <c r="AD6" s="12"/>
    </row>
    <row r="7" spans="1:30">
      <c r="A7" s="21" t="s">
        <v>539</v>
      </c>
      <c r="B7" s="21"/>
      <c r="C7" s="21" t="s">
        <v>368</v>
      </c>
      <c r="D7" s="23" t="s">
        <v>561</v>
      </c>
      <c r="E7" s="23" t="s">
        <v>541</v>
      </c>
      <c r="F7" s="23" t="s">
        <v>542</v>
      </c>
      <c r="G7" s="23" t="s">
        <v>543</v>
      </c>
      <c r="H7" s="24">
        <v>2000000</v>
      </c>
      <c r="I7" s="23" t="s">
        <v>544</v>
      </c>
      <c r="J7" s="23" t="s">
        <v>545</v>
      </c>
      <c r="K7" s="23" t="s">
        <v>168</v>
      </c>
      <c r="L7" s="23" t="s">
        <v>562</v>
      </c>
      <c r="M7" s="23" t="s">
        <v>375</v>
      </c>
      <c r="N7" s="23"/>
      <c r="O7" s="23" t="s">
        <v>563</v>
      </c>
    </row>
    <row r="8" spans="1:30">
      <c r="A8" s="21" t="s">
        <v>539</v>
      </c>
      <c r="B8" s="21"/>
      <c r="C8" s="21" t="s">
        <v>368</v>
      </c>
      <c r="D8" s="23" t="s">
        <v>564</v>
      </c>
      <c r="E8" s="23" t="s">
        <v>541</v>
      </c>
      <c r="F8" s="23" t="s">
        <v>542</v>
      </c>
      <c r="G8" s="23" t="s">
        <v>543</v>
      </c>
      <c r="H8" s="24">
        <v>2000000</v>
      </c>
      <c r="I8" s="23" t="s">
        <v>544</v>
      </c>
      <c r="J8" s="23" t="s">
        <v>545</v>
      </c>
      <c r="K8" s="23" t="s">
        <v>168</v>
      </c>
      <c r="L8" s="23" t="s">
        <v>565</v>
      </c>
      <c r="M8" s="23" t="s">
        <v>375</v>
      </c>
      <c r="N8" s="23"/>
      <c r="O8" s="23" t="s">
        <v>566</v>
      </c>
    </row>
    <row r="9" spans="1:30">
      <c r="A9" s="21" t="s">
        <v>567</v>
      </c>
      <c r="B9" s="21"/>
      <c r="C9" s="21" t="s">
        <v>368</v>
      </c>
      <c r="D9" s="23" t="s">
        <v>568</v>
      </c>
      <c r="E9" s="23" t="s">
        <v>569</v>
      </c>
      <c r="F9" s="23" t="s">
        <v>570</v>
      </c>
      <c r="G9" s="23" t="s">
        <v>571</v>
      </c>
      <c r="H9" s="24">
        <v>55000</v>
      </c>
      <c r="I9" s="23" t="s">
        <v>544</v>
      </c>
      <c r="J9" s="23" t="s">
        <v>545</v>
      </c>
      <c r="K9" s="23" t="s">
        <v>168</v>
      </c>
      <c r="L9" s="23"/>
      <c r="M9" s="23"/>
      <c r="N9" s="23"/>
      <c r="O9" s="23" t="s">
        <v>572</v>
      </c>
    </row>
    <row r="10" spans="1:30">
      <c r="A10" s="21" t="s">
        <v>567</v>
      </c>
      <c r="B10" s="21"/>
      <c r="C10" s="21" t="s">
        <v>368</v>
      </c>
      <c r="D10" s="23" t="s">
        <v>573</v>
      </c>
      <c r="E10" s="23" t="s">
        <v>574</v>
      </c>
      <c r="F10" s="23" t="s">
        <v>570</v>
      </c>
      <c r="G10" s="23" t="s">
        <v>575</v>
      </c>
      <c r="H10" s="24">
        <v>24826724</v>
      </c>
      <c r="I10" s="23" t="s">
        <v>148</v>
      </c>
      <c r="J10" s="23" t="s">
        <v>148</v>
      </c>
      <c r="K10" s="23" t="s">
        <v>168</v>
      </c>
      <c r="L10" s="23"/>
      <c r="M10" s="23"/>
      <c r="N10" s="23"/>
      <c r="O10" s="23" t="s">
        <v>576</v>
      </c>
    </row>
    <row r="11" spans="1:30">
      <c r="A11" s="21" t="s">
        <v>567</v>
      </c>
      <c r="B11" s="21"/>
      <c r="C11" s="21" t="s">
        <v>368</v>
      </c>
      <c r="D11" s="23" t="s">
        <v>577</v>
      </c>
      <c r="E11" s="23" t="s">
        <v>574</v>
      </c>
      <c r="F11" s="23" t="s">
        <v>570</v>
      </c>
      <c r="G11" s="23" t="s">
        <v>575</v>
      </c>
      <c r="H11" s="24">
        <v>23690245</v>
      </c>
      <c r="I11" s="23" t="s">
        <v>148</v>
      </c>
      <c r="J11" s="23" t="s">
        <v>148</v>
      </c>
      <c r="K11" s="23" t="s">
        <v>168</v>
      </c>
      <c r="L11" s="23"/>
      <c r="M11" s="23"/>
      <c r="N11" s="23"/>
      <c r="O11" s="23" t="s">
        <v>578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70222F3-9659-484F-B982-38EE23E9B940}">
          <x14:formula1>
            <xm:f>'Proposed programs for tracking'!$C$2:$C$101</xm:f>
          </x14:formula1>
          <xm:sqref>B2:B11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Nikhita Airi</dc:creator>
  <cp:keywords/>
  <dc:description/>
  <cp:lastModifiedBy>Alena Stern</cp:lastModifiedBy>
  <cp:revision/>
  <dcterms:created xsi:type="dcterms:W3CDTF">2022-12-12T13:08:27Z</dcterms:created>
  <dcterms:modified xsi:type="dcterms:W3CDTF">2023-05-11T20:03:59Z</dcterms:modified>
  <cp:category/>
  <cp:contentStatus/>
</cp:coreProperties>
</file>