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1"/>
  <workbookPr/>
  <mc:AlternateContent xmlns:mc="http://schemas.openxmlformats.org/markup-compatibility/2006">
    <mc:Choice Requires="x15">
      <x15ac:absPath xmlns:x15ac="http://schemas.microsoft.com/office/spreadsheetml/2010/11/ac" url="/Users/robertcai/Downloads/"/>
    </mc:Choice>
  </mc:AlternateContent>
  <xr:revisionPtr revIDLastSave="0" documentId="8_{2B71F600-FF69-49FC-A9FA-C4FC1DEA92EB}" xr6:coauthVersionLast="47" xr6:coauthVersionMax="47" xr10:uidLastSave="{00000000-0000-0000-0000-000000000000}"/>
  <bookViews>
    <workbookView xWindow="0" yWindow="500" windowWidth="33120" windowHeight="20500" tabRatio="839" firstSheet="1" activeTab="1" xr2:uid="{00000000-000D-0000-FFFF-FFFF00000000}"/>
  </bookViews>
  <sheets>
    <sheet name="食材单价" sheetId="57" state="hidden" r:id="rId1"/>
    <sheet name="海南雞飯" sheetId="39" r:id="rId2"/>
    <sheet name="肉骨茶" sheetId="41" r:id="rId3"/>
    <sheet name="海南雞叻沙套餐" sheetId="77" r:id="rId4"/>
    <sheet name="海南鸡肉骨茶套餐" sheetId="78" r:id="rId5"/>
    <sheet name="南洋叻沙" sheetId="84" r:id="rId6"/>
    <sheet name="龙虾叻沙" sheetId="88" state="hidden" r:id="rId7"/>
    <sheet name="肥牛叻沙" sheetId="75" r:id="rId8"/>
    <sheet name="大虾叻沙" sheetId="89" r:id="rId9"/>
    <sheet name="海南雞叻沙" sheetId="76" state="hidden" r:id="rId10"/>
    <sheet name="米暹" sheetId="47" r:id="rId11"/>
    <sheet name="咖哩雞" sheetId="48" r:id="rId12"/>
    <sheet name="海南椰子鸡汤米" sheetId="54" r:id="rId13"/>
    <sheet name="鸡丝面" sheetId="86" r:id="rId14"/>
    <sheet name="虾面汤" sheetId="87" r:id="rId15"/>
    <sheet name="椰浆饭" sheetId="81" r:id="rId16"/>
    <sheet name="马拉卤面" sheetId="82" r:id="rId17"/>
    <sheet name="沙爹猪肉" sheetId="90" r:id="rId18"/>
    <sheet name="自家制叻沙酱" sheetId="80" state="hidden" r:id="rId19"/>
    <sheet name="新加坡酱汁茶粉报价" sheetId="85" r:id="rId20"/>
    <sheet name="咖椰糯米饭" sheetId="83" r:id="rId21"/>
    <sheet name="虾酱鸡翼" sheetId="91" r:id="rId22"/>
    <sheet name="参峇鱼蛋" sheetId="92" r:id="rId23"/>
    <sheet name="娘惹炸鸡翼" sheetId="93" r:id="rId24"/>
    <sheet name="肠粉" sheetId="94" r:id="rId25"/>
    <sheet name="5月8号茶会" sheetId="97" r:id="rId26"/>
    <sheet name="餐单成本" sheetId="98" r:id="rId27"/>
    <sheet name="5月29号外卖茶会" sheetId="103" r:id="rId28"/>
    <sheet name="5月8号外卖茶会成本" sheetId="105" r:id="rId29"/>
    <sheet name="早餐" sheetId="99" r:id="rId30"/>
    <sheet name="Sheet5" sheetId="102" r:id="rId31"/>
    <sheet name="到会成本" sheetId="111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99" l="1"/>
  <c r="F56" i="99" s="1"/>
  <c r="D55" i="99"/>
  <c r="F55" i="99" s="1"/>
  <c r="D54" i="99"/>
  <c r="F54" i="99" s="1"/>
  <c r="D53" i="99"/>
  <c r="F53" i="99" s="1"/>
  <c r="D50" i="99"/>
  <c r="F50" i="99" s="1"/>
  <c r="D49" i="99"/>
  <c r="F49" i="99" s="1"/>
  <c r="D48" i="99"/>
  <c r="F48" i="99" s="1"/>
  <c r="D47" i="99"/>
  <c r="F47" i="99" s="1"/>
  <c r="D46" i="99"/>
  <c r="F46" i="99" s="1"/>
  <c r="D45" i="99"/>
  <c r="F45" i="99" s="1"/>
  <c r="D44" i="99"/>
  <c r="F44" i="99" s="1"/>
  <c r="D43" i="99"/>
  <c r="F43" i="99" s="1"/>
  <c r="D38" i="99"/>
  <c r="F38" i="99" s="1"/>
  <c r="D37" i="99"/>
  <c r="F37" i="99" s="1"/>
  <c r="D36" i="99"/>
  <c r="F36" i="99" s="1"/>
  <c r="D35" i="99"/>
  <c r="F35" i="99" s="1"/>
  <c r="D34" i="99"/>
  <c r="F34" i="99" s="1"/>
  <c r="D29" i="99"/>
  <c r="F29" i="99" s="1"/>
  <c r="D28" i="99"/>
  <c r="F28" i="99" s="1"/>
  <c r="D27" i="99"/>
  <c r="F27" i="99" s="1"/>
  <c r="F30" i="99" s="1"/>
  <c r="D23" i="99"/>
  <c r="F23" i="99" s="1"/>
  <c r="D22" i="99"/>
  <c r="F22" i="99" s="1"/>
  <c r="D21" i="99"/>
  <c r="F21" i="99" s="1"/>
  <c r="D20" i="99"/>
  <c r="F20" i="99" s="1"/>
  <c r="D17" i="99"/>
  <c r="F17" i="99" s="1"/>
  <c r="D16" i="99"/>
  <c r="F16" i="99" s="1"/>
  <c r="D13" i="99"/>
  <c r="F13" i="99" s="1"/>
  <c r="D12" i="99"/>
  <c r="F12" i="99" s="1"/>
  <c r="D11" i="99"/>
  <c r="F11" i="99" s="1"/>
  <c r="D10" i="99"/>
  <c r="F10" i="99" s="1"/>
  <c r="F14" i="99" s="1"/>
  <c r="D7" i="99"/>
  <c r="F7" i="99" s="1"/>
  <c r="D6" i="99"/>
  <c r="F6" i="99" s="1"/>
  <c r="D5" i="99"/>
  <c r="F5" i="99" s="1"/>
  <c r="D4" i="99"/>
  <c r="F4" i="99" s="1"/>
  <c r="D3" i="99"/>
  <c r="F3" i="99" s="1"/>
  <c r="M25" i="105"/>
  <c r="M27" i="103"/>
  <c r="M27" i="98"/>
  <c r="T18" i="97"/>
  <c r="D16" i="94"/>
  <c r="F16" i="94" s="1"/>
  <c r="D15" i="94"/>
  <c r="F15" i="94" s="1"/>
  <c r="D14" i="94"/>
  <c r="F14" i="94" s="1"/>
  <c r="D13" i="94"/>
  <c r="F13" i="94" s="1"/>
  <c r="F17" i="94" s="1"/>
  <c r="D10" i="94"/>
  <c r="F10" i="94" s="1"/>
  <c r="D9" i="94"/>
  <c r="F9" i="94" s="1"/>
  <c r="D8" i="94"/>
  <c r="F8" i="94" s="1"/>
  <c r="D7" i="94"/>
  <c r="F7" i="94" s="1"/>
  <c r="D6" i="94"/>
  <c r="F6" i="94" s="1"/>
  <c r="D5" i="94"/>
  <c r="F5" i="94" s="1"/>
  <c r="D4" i="94"/>
  <c r="F4" i="94" s="1"/>
  <c r="D3" i="94"/>
  <c r="F3" i="94" s="1"/>
  <c r="D10" i="93"/>
  <c r="F10" i="93" s="1"/>
  <c r="D9" i="93"/>
  <c r="F9" i="93" s="1"/>
  <c r="D8" i="93"/>
  <c r="F8" i="93" s="1"/>
  <c r="D7" i="93"/>
  <c r="F7" i="93" s="1"/>
  <c r="D6" i="93"/>
  <c r="F6" i="93" s="1"/>
  <c r="D5" i="93"/>
  <c r="F5" i="93" s="1"/>
  <c r="D4" i="93"/>
  <c r="F4" i="93" s="1"/>
  <c r="D6" i="92"/>
  <c r="F6" i="92" s="1"/>
  <c r="D5" i="92"/>
  <c r="F5" i="92" s="1"/>
  <c r="D4" i="92"/>
  <c r="F4" i="92" s="1"/>
  <c r="F7" i="92" s="1"/>
  <c r="D10" i="91"/>
  <c r="F10" i="91" s="1"/>
  <c r="D9" i="91"/>
  <c r="F9" i="91" s="1"/>
  <c r="D8" i="91"/>
  <c r="F8" i="91" s="1"/>
  <c r="D7" i="91"/>
  <c r="F7" i="91" s="1"/>
  <c r="D6" i="91"/>
  <c r="F6" i="91" s="1"/>
  <c r="D5" i="91"/>
  <c r="F5" i="91" s="1"/>
  <c r="D4" i="91"/>
  <c r="F4" i="91" s="1"/>
  <c r="D7" i="83"/>
  <c r="F7" i="83" s="1"/>
  <c r="D6" i="83"/>
  <c r="F6" i="83" s="1"/>
  <c r="D5" i="83"/>
  <c r="F5" i="83" s="1"/>
  <c r="D4" i="83"/>
  <c r="F4" i="83" s="1"/>
  <c r="F8" i="83" s="1"/>
  <c r="F10" i="83" s="1"/>
  <c r="D13" i="82"/>
  <c r="F13" i="82" s="1"/>
  <c r="D12" i="82"/>
  <c r="F12" i="82" s="1"/>
  <c r="D11" i="82"/>
  <c r="F11" i="82" s="1"/>
  <c r="D10" i="82"/>
  <c r="F10" i="82" s="1"/>
  <c r="D9" i="82"/>
  <c r="F9" i="82" s="1"/>
  <c r="D8" i="82"/>
  <c r="F8" i="82" s="1"/>
  <c r="D7" i="82"/>
  <c r="F7" i="82" s="1"/>
  <c r="D6" i="82"/>
  <c r="F6" i="82" s="1"/>
  <c r="D4" i="82"/>
  <c r="F4" i="82" s="1"/>
  <c r="D28" i="81"/>
  <c r="F28" i="81" s="1"/>
  <c r="D27" i="81"/>
  <c r="F27" i="81" s="1"/>
  <c r="D26" i="81"/>
  <c r="F26" i="81" s="1"/>
  <c r="D25" i="81"/>
  <c r="F25" i="81" s="1"/>
  <c r="D24" i="81"/>
  <c r="F24" i="81" s="1"/>
  <c r="D23" i="81"/>
  <c r="F23" i="81" s="1"/>
  <c r="D22" i="81"/>
  <c r="F22" i="81" s="1"/>
  <c r="D21" i="81"/>
  <c r="F21" i="81" s="1"/>
  <c r="D18" i="81"/>
  <c r="F18" i="81" s="1"/>
  <c r="D17" i="81"/>
  <c r="F17" i="81" s="1"/>
  <c r="D16" i="81"/>
  <c r="F16" i="81" s="1"/>
  <c r="D15" i="81"/>
  <c r="F15" i="81" s="1"/>
  <c r="D14" i="81"/>
  <c r="F14" i="81" s="1"/>
  <c r="D13" i="81"/>
  <c r="F13" i="81" s="1"/>
  <c r="D12" i="81"/>
  <c r="F12" i="81" s="1"/>
  <c r="D9" i="81"/>
  <c r="F9" i="81" s="1"/>
  <c r="D8" i="81"/>
  <c r="F8" i="81" s="1"/>
  <c r="D7" i="81"/>
  <c r="F7" i="81" s="1"/>
  <c r="D6" i="81"/>
  <c r="F6" i="81" s="1"/>
  <c r="D5" i="81"/>
  <c r="F5" i="81" s="1"/>
  <c r="D4" i="81"/>
  <c r="F4" i="81" s="1"/>
  <c r="D15" i="87"/>
  <c r="F15" i="87" s="1"/>
  <c r="D14" i="87"/>
  <c r="F14" i="87" s="1"/>
  <c r="D13" i="87"/>
  <c r="F13" i="87" s="1"/>
  <c r="D12" i="87"/>
  <c r="F12" i="87" s="1"/>
  <c r="D11" i="87"/>
  <c r="F11" i="87" s="1"/>
  <c r="D10" i="87"/>
  <c r="F10" i="87" s="1"/>
  <c r="D6" i="87"/>
  <c r="F6" i="87" s="1"/>
  <c r="D5" i="87"/>
  <c r="F5" i="87" s="1"/>
  <c r="D4" i="87"/>
  <c r="F4" i="87" s="1"/>
  <c r="F16" i="85"/>
  <c r="F15" i="85"/>
  <c r="F14" i="85"/>
  <c r="F13" i="85"/>
  <c r="F12" i="85"/>
  <c r="F11" i="85"/>
  <c r="F10" i="85"/>
  <c r="F9" i="85"/>
  <c r="F8" i="85"/>
  <c r="F7" i="85"/>
  <c r="F6" i="85"/>
  <c r="F5" i="85"/>
  <c r="F4" i="85"/>
  <c r="D13" i="86"/>
  <c r="F13" i="86" s="1"/>
  <c r="D12" i="86"/>
  <c r="F12" i="86" s="1"/>
  <c r="D11" i="86"/>
  <c r="F11" i="86" s="1"/>
  <c r="D10" i="86"/>
  <c r="F10" i="86" s="1"/>
  <c r="D6" i="86"/>
  <c r="F6" i="86" s="1"/>
  <c r="D5" i="86"/>
  <c r="F5" i="86" s="1"/>
  <c r="D4" i="86"/>
  <c r="F4" i="86" s="1"/>
  <c r="D18" i="80"/>
  <c r="F18" i="80" s="1"/>
  <c r="D17" i="80"/>
  <c r="F17" i="80" s="1"/>
  <c r="D16" i="80"/>
  <c r="F16" i="80" s="1"/>
  <c r="D15" i="80"/>
  <c r="F15" i="80" s="1"/>
  <c r="D14" i="80"/>
  <c r="F14" i="80" s="1"/>
  <c r="D13" i="80"/>
  <c r="F13" i="80" s="1"/>
  <c r="D12" i="80"/>
  <c r="F12" i="80" s="1"/>
  <c r="D11" i="80"/>
  <c r="F11" i="80" s="1"/>
  <c r="D10" i="80"/>
  <c r="F10" i="80" s="1"/>
  <c r="D9" i="80"/>
  <c r="F9" i="80" s="1"/>
  <c r="D8" i="80"/>
  <c r="F8" i="80" s="1"/>
  <c r="D7" i="80"/>
  <c r="F7" i="80" s="1"/>
  <c r="D6" i="80"/>
  <c r="F6" i="80" s="1"/>
  <c r="D5" i="80"/>
  <c r="F5" i="80" s="1"/>
  <c r="D4" i="80"/>
  <c r="F4" i="80" s="1"/>
  <c r="D14" i="54"/>
  <c r="F14" i="54" s="1"/>
  <c r="D13" i="54"/>
  <c r="F13" i="54" s="1"/>
  <c r="D12" i="54"/>
  <c r="F12" i="54" s="1"/>
  <c r="D11" i="54"/>
  <c r="F11" i="54" s="1"/>
  <c r="D7" i="54"/>
  <c r="F7" i="54" s="1"/>
  <c r="D6" i="54"/>
  <c r="F6" i="54" s="1"/>
  <c r="D5" i="54"/>
  <c r="F5" i="54" s="1"/>
  <c r="D4" i="54"/>
  <c r="F4" i="54" s="1"/>
  <c r="D24" i="48"/>
  <c r="F24" i="48" s="1"/>
  <c r="D22" i="48"/>
  <c r="F22" i="48" s="1"/>
  <c r="D21" i="48"/>
  <c r="F21" i="48" s="1"/>
  <c r="D16" i="48"/>
  <c r="F16" i="48" s="1"/>
  <c r="D15" i="48"/>
  <c r="F15" i="48" s="1"/>
  <c r="D14" i="48"/>
  <c r="F14" i="48" s="1"/>
  <c r="D13" i="48"/>
  <c r="F13" i="48" s="1"/>
  <c r="D10" i="48"/>
  <c r="F10" i="48" s="1"/>
  <c r="D9" i="48"/>
  <c r="F9" i="48" s="1"/>
  <c r="D8" i="48"/>
  <c r="F8" i="48" s="1"/>
  <c r="D7" i="48"/>
  <c r="F7" i="48" s="1"/>
  <c r="D6" i="48"/>
  <c r="F6" i="48" s="1"/>
  <c r="D5" i="48"/>
  <c r="F5" i="48" s="1"/>
  <c r="D4" i="48"/>
  <c r="F4" i="48" s="1"/>
  <c r="D24" i="47"/>
  <c r="F24" i="47" s="1"/>
  <c r="D23" i="47"/>
  <c r="F23" i="47" s="1"/>
  <c r="D22" i="47"/>
  <c r="F22" i="47" s="1"/>
  <c r="D21" i="47"/>
  <c r="F21" i="47" s="1"/>
  <c r="D20" i="47"/>
  <c r="F20" i="47" s="1"/>
  <c r="D19" i="47"/>
  <c r="F19" i="47" s="1"/>
  <c r="D18" i="47"/>
  <c r="F18" i="47" s="1"/>
  <c r="D13" i="47"/>
  <c r="F13" i="47" s="1"/>
  <c r="D12" i="47"/>
  <c r="F12" i="47" s="1"/>
  <c r="D11" i="47"/>
  <c r="F11" i="47" s="1"/>
  <c r="D10" i="47"/>
  <c r="F10" i="47" s="1"/>
  <c r="D9" i="47"/>
  <c r="F9" i="47" s="1"/>
  <c r="D8" i="47"/>
  <c r="F8" i="47" s="1"/>
  <c r="F14" i="47" s="1"/>
  <c r="C16" i="47" s="1"/>
  <c r="D16" i="47" s="1"/>
  <c r="F16" i="47" s="1"/>
  <c r="D5" i="47"/>
  <c r="F5" i="47" s="1"/>
  <c r="D4" i="47"/>
  <c r="F4" i="47" s="1"/>
  <c r="F6" i="47" s="1"/>
  <c r="C17" i="47" s="1"/>
  <c r="D17" i="47" s="1"/>
  <c r="F17" i="47" s="1"/>
  <c r="D18" i="90"/>
  <c r="F18" i="90" s="1"/>
  <c r="D17" i="90"/>
  <c r="F17" i="90" s="1"/>
  <c r="D16" i="90"/>
  <c r="F16" i="90" s="1"/>
  <c r="D15" i="90"/>
  <c r="F15" i="90" s="1"/>
  <c r="D12" i="90"/>
  <c r="F12" i="90" s="1"/>
  <c r="D11" i="90"/>
  <c r="F11" i="90" s="1"/>
  <c r="D10" i="90"/>
  <c r="F10" i="90" s="1"/>
  <c r="D9" i="90"/>
  <c r="F9" i="90" s="1"/>
  <c r="D8" i="90"/>
  <c r="F8" i="90" s="1"/>
  <c r="D7" i="90"/>
  <c r="F7" i="90" s="1"/>
  <c r="D6" i="90"/>
  <c r="F6" i="90" s="1"/>
  <c r="D5" i="90"/>
  <c r="F5" i="90" s="1"/>
  <c r="D18" i="76"/>
  <c r="F18" i="76" s="1"/>
  <c r="D17" i="76"/>
  <c r="F17" i="76" s="1"/>
  <c r="D16" i="76"/>
  <c r="F16" i="76" s="1"/>
  <c r="D13" i="76"/>
  <c r="F13" i="76" s="1"/>
  <c r="D10" i="76"/>
  <c r="F10" i="76" s="1"/>
  <c r="D9" i="76"/>
  <c r="F9" i="76" s="1"/>
  <c r="D8" i="76"/>
  <c r="F8" i="76" s="1"/>
  <c r="D7" i="76"/>
  <c r="F7" i="76" s="1"/>
  <c r="D6" i="76"/>
  <c r="F6" i="76" s="1"/>
  <c r="D5" i="76"/>
  <c r="F5" i="76" s="1"/>
  <c r="D18" i="89"/>
  <c r="F18" i="89" s="1"/>
  <c r="D17" i="89"/>
  <c r="F17" i="89" s="1"/>
  <c r="D16" i="89"/>
  <c r="F16" i="89" s="1"/>
  <c r="D15" i="89"/>
  <c r="F15" i="89" s="1"/>
  <c r="D14" i="89"/>
  <c r="F14" i="89" s="1"/>
  <c r="D13" i="89"/>
  <c r="F13" i="89" s="1"/>
  <c r="D10" i="89"/>
  <c r="F10" i="89" s="1"/>
  <c r="D9" i="89"/>
  <c r="F9" i="89" s="1"/>
  <c r="D8" i="89"/>
  <c r="F8" i="89" s="1"/>
  <c r="D7" i="89"/>
  <c r="F7" i="89" s="1"/>
  <c r="D6" i="89"/>
  <c r="F6" i="89" s="1"/>
  <c r="D5" i="89"/>
  <c r="F5" i="89" s="1"/>
  <c r="D4" i="89"/>
  <c r="F4" i="89" s="1"/>
  <c r="F11" i="89" s="1"/>
  <c r="D20" i="75"/>
  <c r="F20" i="75" s="1"/>
  <c r="D19" i="75"/>
  <c r="F19" i="75" s="1"/>
  <c r="D18" i="75"/>
  <c r="F18" i="75" s="1"/>
  <c r="D17" i="75"/>
  <c r="F17" i="75" s="1"/>
  <c r="D16" i="75"/>
  <c r="F16" i="75" s="1"/>
  <c r="D15" i="75"/>
  <c r="F15" i="75" s="1"/>
  <c r="D14" i="75"/>
  <c r="F14" i="75" s="1"/>
  <c r="D10" i="75"/>
  <c r="F10" i="75" s="1"/>
  <c r="D9" i="75"/>
  <c r="F9" i="75" s="1"/>
  <c r="D8" i="75"/>
  <c r="F8" i="75" s="1"/>
  <c r="D7" i="75"/>
  <c r="F7" i="75" s="1"/>
  <c r="D6" i="75"/>
  <c r="F6" i="75" s="1"/>
  <c r="D5" i="75"/>
  <c r="F5" i="75" s="1"/>
  <c r="D4" i="75"/>
  <c r="F4" i="75" s="1"/>
  <c r="D18" i="88"/>
  <c r="F18" i="88" s="1"/>
  <c r="D17" i="88"/>
  <c r="F17" i="88" s="1"/>
  <c r="D16" i="88"/>
  <c r="F16" i="88" s="1"/>
  <c r="D15" i="88"/>
  <c r="F15" i="88" s="1"/>
  <c r="D14" i="88"/>
  <c r="F14" i="88" s="1"/>
  <c r="D12" i="88"/>
  <c r="F12" i="88" s="1"/>
  <c r="D9" i="88"/>
  <c r="F9" i="88" s="1"/>
  <c r="D8" i="88"/>
  <c r="F8" i="88" s="1"/>
  <c r="D7" i="88"/>
  <c r="F7" i="88" s="1"/>
  <c r="D6" i="88"/>
  <c r="F6" i="88" s="1"/>
  <c r="D5" i="88"/>
  <c r="F5" i="88" s="1"/>
  <c r="D4" i="88"/>
  <c r="F4" i="88" s="1"/>
  <c r="F10" i="88" s="1"/>
  <c r="C13" i="88" s="1"/>
  <c r="D13" i="88" s="1"/>
  <c r="F13" i="88" s="1"/>
  <c r="F19" i="88" s="1"/>
  <c r="D20" i="84"/>
  <c r="F20" i="84" s="1"/>
  <c r="D19" i="84"/>
  <c r="F19" i="84" s="1"/>
  <c r="D18" i="84"/>
  <c r="F18" i="84" s="1"/>
  <c r="D17" i="84"/>
  <c r="F17" i="84" s="1"/>
  <c r="D16" i="84"/>
  <c r="F16" i="84" s="1"/>
  <c r="D15" i="84"/>
  <c r="F15" i="84" s="1"/>
  <c r="D13" i="84"/>
  <c r="F13" i="84" s="1"/>
  <c r="D10" i="84"/>
  <c r="F10" i="84" s="1"/>
  <c r="D9" i="84"/>
  <c r="F9" i="84" s="1"/>
  <c r="D8" i="84"/>
  <c r="F8" i="84" s="1"/>
  <c r="D7" i="84"/>
  <c r="F7" i="84" s="1"/>
  <c r="D6" i="84"/>
  <c r="F6" i="84" s="1"/>
  <c r="D5" i="84"/>
  <c r="F5" i="84" s="1"/>
  <c r="D4" i="84"/>
  <c r="F4" i="84" s="1"/>
  <c r="D22" i="78"/>
  <c r="F22" i="78" s="1"/>
  <c r="F23" i="78" s="1"/>
  <c r="D18" i="78"/>
  <c r="F18" i="78" s="1"/>
  <c r="D17" i="78"/>
  <c r="F17" i="78" s="1"/>
  <c r="D16" i="78"/>
  <c r="F16" i="78" s="1"/>
  <c r="D15" i="78"/>
  <c r="F15" i="78" s="1"/>
  <c r="D14" i="78"/>
  <c r="F14" i="78" s="1"/>
  <c r="D13" i="78"/>
  <c r="F13" i="78" s="1"/>
  <c r="D11" i="78"/>
  <c r="F11" i="78" s="1"/>
  <c r="D5" i="78"/>
  <c r="F5" i="78" s="1"/>
  <c r="D4" i="78"/>
  <c r="F4" i="78" s="1"/>
  <c r="D22" i="77"/>
  <c r="F22" i="77" s="1"/>
  <c r="D21" i="77"/>
  <c r="F21" i="77" s="1"/>
  <c r="D20" i="77"/>
  <c r="F20" i="77" s="1"/>
  <c r="D19" i="77"/>
  <c r="F19" i="77" s="1"/>
  <c r="D18" i="77"/>
  <c r="F18" i="77" s="1"/>
  <c r="D17" i="77"/>
  <c r="F17" i="77" s="1"/>
  <c r="D16" i="77"/>
  <c r="F16" i="77" s="1"/>
  <c r="D15" i="77"/>
  <c r="F15" i="77" s="1"/>
  <c r="D11" i="77"/>
  <c r="F11" i="77" s="1"/>
  <c r="D5" i="77"/>
  <c r="F5" i="77" s="1"/>
  <c r="D4" i="77"/>
  <c r="F4" i="77" s="1"/>
  <c r="D27" i="41"/>
  <c r="F27" i="41" s="1"/>
  <c r="D24" i="41"/>
  <c r="F24" i="41" s="1"/>
  <c r="D23" i="41"/>
  <c r="F23" i="41" s="1"/>
  <c r="D22" i="41"/>
  <c r="F22" i="41" s="1"/>
  <c r="D21" i="41"/>
  <c r="F21" i="41" s="1"/>
  <c r="D20" i="41"/>
  <c r="F20" i="41" s="1"/>
  <c r="D19" i="41"/>
  <c r="F19" i="41" s="1"/>
  <c r="D18" i="41"/>
  <c r="F18" i="41" s="1"/>
  <c r="D14" i="41"/>
  <c r="F14" i="41" s="1"/>
  <c r="D13" i="41"/>
  <c r="F13" i="41" s="1"/>
  <c r="D12" i="41"/>
  <c r="F12" i="41" s="1"/>
  <c r="D11" i="41"/>
  <c r="F11" i="41" s="1"/>
  <c r="D10" i="41"/>
  <c r="F10" i="41" s="1"/>
  <c r="D9" i="41"/>
  <c r="F9" i="41" s="1"/>
  <c r="D8" i="41"/>
  <c r="F8" i="41" s="1"/>
  <c r="D7" i="41"/>
  <c r="F7" i="41" s="1"/>
  <c r="D6" i="41"/>
  <c r="F6" i="41" s="1"/>
  <c r="D5" i="41"/>
  <c r="F5" i="41" s="1"/>
  <c r="D4" i="41"/>
  <c r="F4" i="41" s="1"/>
  <c r="D49" i="39"/>
  <c r="F49" i="39" s="1"/>
  <c r="D43" i="39"/>
  <c r="F43" i="39" s="1"/>
  <c r="D42" i="39"/>
  <c r="F42" i="39" s="1"/>
  <c r="D39" i="39"/>
  <c r="F39" i="39" s="1"/>
  <c r="D38" i="39"/>
  <c r="F38" i="39" s="1"/>
  <c r="D37" i="39"/>
  <c r="F37" i="39" s="1"/>
  <c r="D33" i="39"/>
  <c r="F33" i="39" s="1"/>
  <c r="D32" i="39"/>
  <c r="F32" i="39" s="1"/>
  <c r="D31" i="39"/>
  <c r="F31" i="39" s="1"/>
  <c r="D30" i="39"/>
  <c r="F30" i="39" s="1"/>
  <c r="D29" i="39"/>
  <c r="F29" i="39" s="1"/>
  <c r="D28" i="39"/>
  <c r="F28" i="39" s="1"/>
  <c r="D25" i="39"/>
  <c r="F25" i="39" s="1"/>
  <c r="D24" i="39"/>
  <c r="F24" i="39" s="1"/>
  <c r="D23" i="39"/>
  <c r="F23" i="39" s="1"/>
  <c r="D22" i="39"/>
  <c r="F22" i="39" s="1"/>
  <c r="D21" i="39"/>
  <c r="F21" i="39" s="1"/>
  <c r="D20" i="39"/>
  <c r="F20" i="39" s="1"/>
  <c r="D17" i="39"/>
  <c r="F17" i="39" s="1"/>
  <c r="D16" i="39"/>
  <c r="F16" i="39" s="1"/>
  <c r="D15" i="39"/>
  <c r="F15" i="39" s="1"/>
  <c r="D14" i="39"/>
  <c r="F14" i="39" s="1"/>
  <c r="D13" i="39"/>
  <c r="F13" i="39" s="1"/>
  <c r="D12" i="39"/>
  <c r="F12" i="39" s="1"/>
  <c r="F18" i="39" s="1"/>
  <c r="D9" i="39"/>
  <c r="F9" i="39" s="1"/>
  <c r="D8" i="39"/>
  <c r="F8" i="39" s="1"/>
  <c r="D7" i="39"/>
  <c r="F7" i="39" s="1"/>
  <c r="D6" i="39"/>
  <c r="F6" i="39" s="1"/>
  <c r="D5" i="39"/>
  <c r="F5" i="39" s="1"/>
  <c r="D4" i="39"/>
  <c r="F4" i="39" s="1"/>
  <c r="E88" i="57"/>
  <c r="E76" i="57"/>
  <c r="E73" i="57"/>
  <c r="F26" i="39" l="1"/>
  <c r="F25" i="47"/>
  <c r="F11" i="93"/>
  <c r="F12" i="93" s="1"/>
  <c r="F24" i="99"/>
  <c r="F18" i="99"/>
  <c r="F13" i="90"/>
  <c r="F23" i="77"/>
  <c r="F11" i="91"/>
  <c r="F12" i="91" s="1"/>
  <c r="C8" i="78"/>
  <c r="D8" i="78" s="1"/>
  <c r="F8" i="78" s="1"/>
  <c r="C8" i="77"/>
  <c r="D8" i="77" s="1"/>
  <c r="F8" i="77" s="1"/>
  <c r="C46" i="39"/>
  <c r="D46" i="39" s="1"/>
  <c r="F46" i="39" s="1"/>
  <c r="F19" i="78"/>
  <c r="F20" i="78" s="1"/>
  <c r="F14" i="82"/>
  <c r="F25" i="41"/>
  <c r="F26" i="41" s="1"/>
  <c r="F11" i="84"/>
  <c r="C14" i="84" s="1"/>
  <c r="D14" i="84" s="1"/>
  <c r="F14" i="84" s="1"/>
  <c r="F19" i="89"/>
  <c r="F11" i="76"/>
  <c r="C14" i="76" s="1"/>
  <c r="D14" i="76" s="1"/>
  <c r="F14" i="76" s="1"/>
  <c r="F7" i="87"/>
  <c r="C9" i="87" s="1"/>
  <c r="D9" i="87" s="1"/>
  <c r="F9" i="87" s="1"/>
  <c r="F16" i="87" s="1"/>
  <c r="F51" i="99"/>
  <c r="F8" i="54"/>
  <c r="C10" i="54" s="1"/>
  <c r="D10" i="54" s="1"/>
  <c r="F10" i="54" s="1"/>
  <c r="F16" i="54" s="1"/>
  <c r="F30" i="41"/>
  <c r="F10" i="81"/>
  <c r="F19" i="81"/>
  <c r="F39" i="99"/>
  <c r="F57" i="99"/>
  <c r="C7" i="78"/>
  <c r="D7" i="78" s="1"/>
  <c r="F7" i="78" s="1"/>
  <c r="C7" i="77"/>
  <c r="D7" i="77" s="1"/>
  <c r="F7" i="77" s="1"/>
  <c r="C45" i="39"/>
  <c r="D45" i="39" s="1"/>
  <c r="F45" i="39" s="1"/>
  <c r="F15" i="41"/>
  <c r="F11" i="75"/>
  <c r="F11" i="48"/>
  <c r="C19" i="48" s="1"/>
  <c r="D19" i="48" s="1"/>
  <c r="F19" i="48" s="1"/>
  <c r="F19" i="80"/>
  <c r="F7" i="86"/>
  <c r="C9" i="86" s="1"/>
  <c r="D9" i="86" s="1"/>
  <c r="F9" i="86" s="1"/>
  <c r="F14" i="86" s="1"/>
  <c r="F8" i="99"/>
  <c r="F40" i="39"/>
  <c r="F21" i="84"/>
  <c r="F21" i="75"/>
  <c r="F29" i="81"/>
  <c r="F11" i="94"/>
  <c r="F10" i="39"/>
  <c r="F34" i="39"/>
  <c r="F19" i="90"/>
  <c r="F17" i="48"/>
  <c r="C20" i="48" s="1"/>
  <c r="D20" i="48" s="1"/>
  <c r="F20" i="48" s="1"/>
  <c r="F25" i="48" s="1"/>
  <c r="C15" i="76" l="1"/>
  <c r="D15" i="76" s="1"/>
  <c r="F15" i="76" s="1"/>
  <c r="F19" i="76" s="1"/>
  <c r="C48" i="39"/>
  <c r="D48" i="39" s="1"/>
  <c r="F48" i="39" s="1"/>
  <c r="C10" i="78"/>
  <c r="D10" i="78" s="1"/>
  <c r="F10" i="78" s="1"/>
  <c r="C10" i="77"/>
  <c r="D10" i="77" s="1"/>
  <c r="F10" i="77" s="1"/>
  <c r="C47" i="39"/>
  <c r="D47" i="39" s="1"/>
  <c r="F47" i="39" s="1"/>
  <c r="C9" i="78"/>
  <c r="D9" i="78" s="1"/>
  <c r="F9" i="78" s="1"/>
  <c r="C9" i="77"/>
  <c r="D9" i="77" s="1"/>
  <c r="F9" i="77" s="1"/>
  <c r="F23" i="48"/>
  <c r="C44" i="39"/>
  <c r="D44" i="39" s="1"/>
  <c r="F44" i="39" s="1"/>
  <c r="C6" i="78"/>
  <c r="D6" i="78" s="1"/>
  <c r="F6" i="78" s="1"/>
  <c r="C6" i="77"/>
  <c r="D6" i="77" s="1"/>
  <c r="F6" i="77" s="1"/>
  <c r="F12" i="77" s="1"/>
  <c r="F24" i="77" s="1"/>
  <c r="F12" i="78" l="1"/>
  <c r="F25" i="78" s="1"/>
  <c r="F50" i="39"/>
</calcChain>
</file>

<file path=xl/sharedStrings.xml><?xml version="1.0" encoding="utf-8"?>
<sst xmlns="http://schemas.openxmlformats.org/spreadsheetml/2006/main" count="1246" uniqueCount="584">
  <si>
    <t>名称</t>
  </si>
  <si>
    <t>规格</t>
  </si>
  <si>
    <t>单位</t>
  </si>
  <si>
    <t>单价</t>
  </si>
  <si>
    <t>白通菜</t>
  </si>
  <si>
    <t>g</t>
  </si>
  <si>
    <t>马来捞面</t>
  </si>
  <si>
    <t>葱</t>
  </si>
  <si>
    <t>马来炒面</t>
  </si>
  <si>
    <t>当归片</t>
  </si>
  <si>
    <t>叻沙</t>
  </si>
  <si>
    <t>豆卜</t>
  </si>
  <si>
    <t>咖喱鸡</t>
  </si>
  <si>
    <t>豆干</t>
  </si>
  <si>
    <t>叁峇辣椒酱</t>
  </si>
  <si>
    <t>豆角（箱装）</t>
  </si>
  <si>
    <t>米暹</t>
  </si>
  <si>
    <t>干葱</t>
  </si>
  <si>
    <t>咙咚</t>
  </si>
  <si>
    <t>红椒</t>
  </si>
  <si>
    <t>干咖喱</t>
  </si>
  <si>
    <t>红萝卜</t>
  </si>
  <si>
    <t>咖啡粉</t>
  </si>
  <si>
    <t>红洋葱</t>
  </si>
  <si>
    <t>红茶</t>
  </si>
  <si>
    <t>花生米</t>
  </si>
  <si>
    <t>酸柑汁</t>
  </si>
  <si>
    <t>ml</t>
  </si>
  <si>
    <t>黄薯</t>
  </si>
  <si>
    <t>肉骨茶（白）</t>
  </si>
  <si>
    <t>鸡蛋</t>
  </si>
  <si>
    <t>亚叁咖喱鱼</t>
  </si>
  <si>
    <t>姜</t>
  </si>
  <si>
    <t>蕉叶</t>
  </si>
  <si>
    <t>张</t>
  </si>
  <si>
    <t>班兰叶</t>
  </si>
  <si>
    <t>韭菜</t>
  </si>
  <si>
    <t>香茅</t>
  </si>
  <si>
    <t>老豆腐</t>
  </si>
  <si>
    <t>咖喱叶</t>
  </si>
  <si>
    <t>南姜</t>
  </si>
  <si>
    <t>叻沙叶</t>
  </si>
  <si>
    <t>茄子</t>
  </si>
  <si>
    <t>柠檬叶</t>
  </si>
  <si>
    <t>青瓜</t>
  </si>
  <si>
    <t>青柠</t>
  </si>
  <si>
    <t>个</t>
  </si>
  <si>
    <t>青椒</t>
  </si>
  <si>
    <t>柠檬</t>
  </si>
  <si>
    <t>沙葛</t>
  </si>
  <si>
    <t>蒜头</t>
  </si>
  <si>
    <t>蒜子</t>
  </si>
  <si>
    <t>泰椒</t>
  </si>
  <si>
    <t>鸡小腿</t>
  </si>
  <si>
    <t>10kg/件，10000</t>
  </si>
  <si>
    <t>土豆</t>
  </si>
  <si>
    <t>鸡腿肉</t>
  </si>
  <si>
    <t>6kg/件，6000</t>
  </si>
  <si>
    <t>西红柿(箱装）</t>
  </si>
  <si>
    <t>熟虾</t>
  </si>
  <si>
    <t>3.3kg/件，3300</t>
  </si>
  <si>
    <t>西生菜(箱装）</t>
  </si>
  <si>
    <t>鸡中翼</t>
  </si>
  <si>
    <t>香芹</t>
  </si>
  <si>
    <t>蟹柳</t>
  </si>
  <si>
    <t>454g/包，454</t>
  </si>
  <si>
    <t>椰菜</t>
  </si>
  <si>
    <t>杂豆</t>
  </si>
  <si>
    <t>2.5kg/包，2500</t>
  </si>
  <si>
    <t>银芽去头</t>
  </si>
  <si>
    <t>薯条</t>
  </si>
  <si>
    <t>2kg/包，2000</t>
  </si>
  <si>
    <t>芋头</t>
  </si>
  <si>
    <t>龙利鱼柳</t>
  </si>
  <si>
    <t>紫薯</t>
  </si>
  <si>
    <t>10头虾</t>
  </si>
  <si>
    <t>沙虾（均价）</t>
  </si>
  <si>
    <t>太阳肠</t>
  </si>
  <si>
    <t>340g/包，340</t>
  </si>
  <si>
    <t>大鲜鱿（均价）</t>
  </si>
  <si>
    <t>鱼饼</t>
  </si>
  <si>
    <t>鸡油</t>
  </si>
  <si>
    <t>厨神调和油</t>
  </si>
  <si>
    <t>22L/件，22000</t>
  </si>
  <si>
    <t>腊肠</t>
  </si>
  <si>
    <t>韩国幼沙</t>
  </si>
  <si>
    <t>25kg/袋，25000</t>
  </si>
  <si>
    <t>牛腩</t>
  </si>
  <si>
    <t>盐</t>
  </si>
  <si>
    <t>250g/包、80包/件，20000</t>
  </si>
  <si>
    <t>去头肉排</t>
  </si>
  <si>
    <t>双桥味精</t>
  </si>
  <si>
    <t>1kg/包，1000</t>
  </si>
  <si>
    <t>三黄鸡</t>
  </si>
  <si>
    <t>麻油(ml)</t>
  </si>
  <si>
    <t>同骨</t>
  </si>
  <si>
    <t>金轮香米</t>
  </si>
  <si>
    <t>五花肉</t>
  </si>
  <si>
    <t>猪扒肉</t>
  </si>
  <si>
    <t>猪油（板油）</t>
  </si>
  <si>
    <t>水晶河粉</t>
  </si>
  <si>
    <t>粗米粉</t>
  </si>
  <si>
    <t>黄面</t>
  </si>
  <si>
    <t>菠萝</t>
  </si>
  <si>
    <t>兰花（均价）</t>
  </si>
  <si>
    <t>番茜（均价）</t>
  </si>
  <si>
    <t>冻鱿鱼</t>
  </si>
  <si>
    <t>屈臣氏苏打水</t>
  </si>
  <si>
    <t>24支/件，330ml/支，7920</t>
  </si>
  <si>
    <t>印尼椰糖条</t>
  </si>
  <si>
    <t>330g/条，330</t>
  </si>
  <si>
    <t>纯牛奶</t>
  </si>
  <si>
    <t>250ml/支，250</t>
  </si>
  <si>
    <t>花生碎</t>
  </si>
  <si>
    <t>酸柑水</t>
  </si>
  <si>
    <t>1000ml/支，1000</t>
  </si>
  <si>
    <t>黄枚子</t>
  </si>
  <si>
    <t>可口可乐</t>
  </si>
  <si>
    <t>炸干葱</t>
  </si>
  <si>
    <t>洋薏米</t>
  </si>
  <si>
    <t>三户银丝米粉</t>
  </si>
  <si>
    <t>白胡椒粒</t>
  </si>
  <si>
    <t>低钠盐</t>
  </si>
  <si>
    <t>250g/包，80包/件，20000</t>
  </si>
  <si>
    <t>冰糖</t>
  </si>
  <si>
    <t>5kg/件，5000</t>
  </si>
  <si>
    <t>陈醋</t>
  </si>
  <si>
    <t>420ml/支，420</t>
  </si>
  <si>
    <t>蜜糖</t>
  </si>
  <si>
    <t>400g/支，400</t>
  </si>
  <si>
    <t>安佳牛油</t>
  </si>
  <si>
    <t>227g/块，227</t>
  </si>
  <si>
    <t>陈年老抽</t>
  </si>
  <si>
    <t>640g/支，640</t>
  </si>
  <si>
    <t>鸡饭老抽</t>
  </si>
  <si>
    <t>红糖粉</t>
  </si>
  <si>
    <t>料酒</t>
  </si>
  <si>
    <t>500ml/支，500</t>
  </si>
  <si>
    <t>ABC酱油</t>
  </si>
  <si>
    <t>620ml/支，620</t>
  </si>
  <si>
    <t>薏米</t>
  </si>
  <si>
    <t>黑白淡奶</t>
  </si>
  <si>
    <t>48罐/件，410g/罐，19680</t>
  </si>
  <si>
    <t>家乐鸡汁</t>
  </si>
  <si>
    <t>1kg/罐，1000</t>
  </si>
  <si>
    <t>23.5kg/件，23500</t>
  </si>
  <si>
    <t>佳乐椰浆</t>
  </si>
  <si>
    <t>12支/件，1L/支，12000</t>
  </si>
  <si>
    <t>家乐鸡粉</t>
  </si>
  <si>
    <t>2kg/罐，2000</t>
  </si>
  <si>
    <t>汉斯沙司</t>
  </si>
  <si>
    <t>3.23kg/罐，3230</t>
  </si>
  <si>
    <t>罐头番茄粒</t>
  </si>
  <si>
    <t>1.53kg/罐，1530</t>
  </si>
  <si>
    <t>面包糠（白）</t>
  </si>
  <si>
    <t>一品鲜</t>
  </si>
  <si>
    <t>1.6L/支，1600</t>
  </si>
  <si>
    <t>西米</t>
  </si>
  <si>
    <t>太古糖包</t>
  </si>
  <si>
    <t>1250g/包，1250</t>
  </si>
  <si>
    <t>泰国味露</t>
  </si>
  <si>
    <t>700ml/支，700</t>
  </si>
  <si>
    <t>冰花梅酱</t>
  </si>
  <si>
    <t>230g/瓶，230</t>
  </si>
  <si>
    <t>彩田蜜糖</t>
  </si>
  <si>
    <t>鹰唛炼奶</t>
  </si>
  <si>
    <t>48罐/件，350g/罐，16800</t>
  </si>
  <si>
    <t>胡椒粉</t>
  </si>
  <si>
    <t>天龙午餐肉</t>
  </si>
  <si>
    <t>1558g/罐</t>
  </si>
  <si>
    <t>通心粉</t>
  </si>
  <si>
    <t>白醋</t>
  </si>
  <si>
    <t>火腿</t>
  </si>
  <si>
    <t>虾糕</t>
  </si>
  <si>
    <t>虾毛</t>
  </si>
  <si>
    <t>小回香</t>
  </si>
  <si>
    <t>大茴香</t>
  </si>
  <si>
    <t>元西粉</t>
  </si>
  <si>
    <t>姜粉</t>
  </si>
  <si>
    <t>生粉</t>
  </si>
  <si>
    <t>黄姜粉</t>
  </si>
  <si>
    <t>普宁豆酱</t>
  </si>
  <si>
    <t>亚渗糕</t>
  </si>
  <si>
    <t>蚝油</t>
  </si>
  <si>
    <t>美极辣椒酱</t>
  </si>
  <si>
    <t>松肉粉（g)</t>
  </si>
  <si>
    <t>干辣椒</t>
  </si>
  <si>
    <t>花生</t>
  </si>
  <si>
    <t>芝麻</t>
  </si>
  <si>
    <t>Chicken Rice 海南雞飯</t>
  </si>
  <si>
    <t>返回</t>
  </si>
  <si>
    <t>Ingredient 食材</t>
  </si>
  <si>
    <r>
      <rPr>
        <b/>
        <sz val="12"/>
        <color theme="1"/>
        <rFont val="宋体"/>
        <charset val="134"/>
      </rPr>
      <t>Packaging Size 包裝規格（</t>
    </r>
    <r>
      <rPr>
        <b/>
        <sz val="12"/>
        <color theme="1"/>
        <rFont val="Times New Roman"/>
        <family val="1"/>
      </rPr>
      <t>g)(ml)</t>
    </r>
  </si>
  <si>
    <r>
      <rPr>
        <b/>
        <sz val="12"/>
        <color theme="1"/>
        <rFont val="宋体"/>
        <charset val="134"/>
      </rPr>
      <t>Packaging Price 貨物價格</t>
    </r>
    <r>
      <rPr>
        <b/>
        <sz val="12"/>
        <color theme="1"/>
        <rFont val="Times New Roman"/>
        <family val="1"/>
      </rPr>
      <t>(MOP)</t>
    </r>
  </si>
  <si>
    <r>
      <rPr>
        <b/>
        <sz val="12"/>
        <color theme="1"/>
        <rFont val="宋体"/>
        <charset val="134"/>
      </rPr>
      <t>Unit Price 單價</t>
    </r>
    <r>
      <rPr>
        <b/>
        <sz val="12"/>
        <color theme="1"/>
        <rFont val="Times New Roman"/>
        <family val="1"/>
      </rPr>
      <t>(MOP)</t>
    </r>
  </si>
  <si>
    <r>
      <rPr>
        <b/>
        <sz val="12"/>
        <color theme="1"/>
        <rFont val="宋体"/>
        <charset val="134"/>
      </rPr>
      <t>Amount 份量（</t>
    </r>
    <r>
      <rPr>
        <b/>
        <sz val="12"/>
        <color theme="1"/>
        <rFont val="Times New Roman"/>
        <family val="1"/>
      </rPr>
      <t>g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</si>
  <si>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Total Cost 成本（</t>
    </r>
    <r>
      <rPr>
        <b/>
        <sz val="12"/>
        <color theme="1"/>
        <rFont val="Times New Roman"/>
        <family val="1"/>
      </rPr>
      <t>MOP</t>
    </r>
    <r>
      <rPr>
        <b/>
        <sz val="12"/>
        <color theme="1"/>
        <rFont val="宋体"/>
        <charset val="134"/>
      </rPr>
      <t>）</t>
    </r>
  </si>
  <si>
    <r>
      <rPr>
        <b/>
        <sz val="11"/>
        <color theme="1"/>
        <rFont val="宋体"/>
        <charset val="134"/>
      </rPr>
      <t>工具</t>
    </r>
  </si>
  <si>
    <r>
      <rPr>
        <b/>
        <sz val="11"/>
        <color theme="1"/>
        <rFont val="宋体"/>
        <charset val="134"/>
      </rPr>
      <t>用途</t>
    </r>
  </si>
  <si>
    <t>鸡饭：</t>
  </si>
  <si>
    <t>米</t>
  </si>
  <si>
    <t>浓缩鸡汁</t>
  </si>
  <si>
    <t>斑斓叶</t>
  </si>
  <si>
    <t>蒜</t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</si>
  <si>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10</t>
    </r>
    <r>
      <rPr>
        <sz val="12"/>
        <color rgb="FFFF0000"/>
        <rFont val="宋体"/>
        <charset val="134"/>
      </rPr>
      <t>碗）</t>
    </r>
  </si>
  <si>
    <t>鸡饭辣椒：</t>
  </si>
  <si>
    <t>红尖椒</t>
  </si>
  <si>
    <t>太椒</t>
  </si>
  <si>
    <t>油</t>
  </si>
  <si>
    <t>（可出50份）</t>
  </si>
  <si>
    <t>姜蓉：</t>
  </si>
  <si>
    <t>糖</t>
  </si>
  <si>
    <t>鸡粉</t>
  </si>
  <si>
    <t>麻油</t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</si>
  <si>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150</t>
    </r>
    <r>
      <rPr>
        <sz val="12"/>
        <color rgb="FFFF0000"/>
        <rFont val="宋体"/>
        <charset val="134"/>
      </rPr>
      <t>份）</t>
    </r>
  </si>
  <si>
    <t>鸡饭酱油：</t>
  </si>
  <si>
    <r>
      <rPr>
        <sz val="12"/>
        <color theme="1"/>
        <rFont val="宋体"/>
        <charset val="134"/>
      </rPr>
      <t>酱油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charset val="134"/>
      </rPr>
      <t>一品鲜</t>
    </r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</si>
  <si>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11</t>
    </r>
    <r>
      <rPr>
        <sz val="12"/>
        <color rgb="FFFF0000"/>
        <rFont val="宋体"/>
        <charset val="134"/>
      </rPr>
      <t>份）</t>
    </r>
  </si>
  <si>
    <t>浸鸡：</t>
  </si>
  <si>
    <t>鸡</t>
  </si>
  <si>
    <t>（可出4.5份鸡）</t>
  </si>
  <si>
    <t>海南鸡饭：</t>
  </si>
  <si>
    <t>番茄</t>
  </si>
  <si>
    <t>鸡饭</t>
  </si>
  <si>
    <t>鸡饭辣椒</t>
  </si>
  <si>
    <t>姜蓉</t>
  </si>
  <si>
    <t>鸡饭酱油</t>
  </si>
  <si>
    <t>Bak Kut The 肉骨茶</t>
  </si>
  <si>
    <r>
      <rPr>
        <b/>
        <sz val="12"/>
        <color theme="1"/>
        <rFont val="宋体"/>
        <charset val="134"/>
      </rPr>
      <t>食材</t>
    </r>
  </si>
  <si>
    <r>
      <rPr>
        <b/>
        <sz val="12"/>
        <color theme="1"/>
        <rFont val="宋体"/>
        <charset val="134"/>
      </rPr>
      <t>包裝規格（</t>
    </r>
    <r>
      <rPr>
        <b/>
        <sz val="12"/>
        <color theme="1"/>
        <rFont val="Times New Roman"/>
        <family val="1"/>
      </rPr>
      <t>g)(ml)</t>
    </r>
  </si>
  <si>
    <r>
      <rPr>
        <b/>
        <sz val="12"/>
        <color theme="1"/>
        <rFont val="宋体"/>
        <charset val="134"/>
      </rPr>
      <t>貨物價格</t>
    </r>
    <r>
      <rPr>
        <b/>
        <sz val="12"/>
        <color theme="1"/>
        <rFont val="Times New Roman"/>
        <family val="1"/>
      </rPr>
      <t>(MOP)</t>
    </r>
  </si>
  <si>
    <r>
      <rPr>
        <b/>
        <sz val="12"/>
        <color theme="1"/>
        <rFont val="宋体"/>
        <charset val="134"/>
      </rPr>
      <t>單價</t>
    </r>
    <r>
      <rPr>
        <b/>
        <sz val="12"/>
        <color theme="1"/>
        <rFont val="Times New Roman"/>
        <family val="1"/>
      </rPr>
      <t>(MOP)</t>
    </r>
  </si>
  <si>
    <r>
      <rPr>
        <b/>
        <sz val="12"/>
        <color theme="1"/>
        <rFont val="宋体"/>
        <charset val="134"/>
      </rPr>
      <t>份量（</t>
    </r>
    <r>
      <rPr>
        <b/>
        <sz val="12"/>
        <color theme="1"/>
        <rFont val="Times New Roman"/>
        <family val="1"/>
      </rPr>
      <t>g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</si>
  <si>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成本（</t>
    </r>
    <r>
      <rPr>
        <b/>
        <sz val="12"/>
        <color theme="1"/>
        <rFont val="Times New Roman"/>
        <family val="1"/>
      </rPr>
      <t>MOP</t>
    </r>
    <r>
      <rPr>
        <b/>
        <sz val="12"/>
        <color theme="1"/>
        <rFont val="宋体"/>
        <charset val="134"/>
      </rPr>
      <t>）</t>
    </r>
  </si>
  <si>
    <r>
      <rPr>
        <b/>
        <sz val="11"/>
        <color theme="1"/>
        <rFont val="宋体"/>
        <charset val="134"/>
      </rPr>
      <t>肉骨茶酱包</t>
    </r>
  </si>
  <si>
    <r>
      <rPr>
        <sz val="11"/>
        <color theme="1"/>
        <rFont val="宋体"/>
        <charset val="134"/>
      </rPr>
      <t>当归</t>
    </r>
  </si>
  <si>
    <r>
      <rPr>
        <sz val="11"/>
        <color theme="1"/>
        <rFont val="宋体"/>
        <charset val="134"/>
      </rPr>
      <t>甘草</t>
    </r>
  </si>
  <si>
    <r>
      <rPr>
        <sz val="11"/>
        <color theme="1"/>
        <rFont val="宋体"/>
        <charset val="134"/>
      </rPr>
      <t>枸杞</t>
    </r>
  </si>
  <si>
    <r>
      <rPr>
        <sz val="11"/>
        <color theme="1"/>
        <rFont val="宋体"/>
        <charset val="134"/>
      </rPr>
      <t>玉竹</t>
    </r>
  </si>
  <si>
    <r>
      <rPr>
        <sz val="11"/>
        <color theme="1"/>
        <rFont val="宋体"/>
        <charset val="134"/>
      </rPr>
      <t>川弓</t>
    </r>
  </si>
  <si>
    <t>花椒</t>
  </si>
  <si>
    <t>八角</t>
  </si>
  <si>
    <r>
      <rPr>
        <sz val="11"/>
        <color theme="1"/>
        <rFont val="宋体"/>
        <charset val="134"/>
      </rPr>
      <t>党参</t>
    </r>
  </si>
  <si>
    <t>桂皮</t>
  </si>
  <si>
    <r>
      <rPr>
        <sz val="11"/>
        <color theme="1"/>
        <rFont val="宋体"/>
        <charset val="134"/>
      </rPr>
      <t>胡椒粒</t>
    </r>
  </si>
  <si>
    <r>
      <rPr>
        <sz val="11"/>
        <color theme="1"/>
        <rFont val="宋体"/>
        <charset val="134"/>
      </rPr>
      <t>蒜头</t>
    </r>
  </si>
  <si>
    <r>
      <rPr>
        <sz val="11"/>
        <color theme="1"/>
        <rFont val="宋体"/>
        <charset val="134"/>
      </rPr>
      <t>排骨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去头肉排</t>
    </r>
  </si>
  <si>
    <r>
      <rPr>
        <sz val="11"/>
        <color theme="1"/>
        <rFont val="宋体"/>
        <charset val="134"/>
      </rPr>
      <t>肉骨茶酱包</t>
    </r>
  </si>
  <si>
    <t>鸡汁</t>
  </si>
  <si>
    <r>
      <rPr>
        <sz val="11"/>
        <color theme="1"/>
        <rFont val="宋体"/>
        <charset val="134"/>
      </rPr>
      <t>盐</t>
    </r>
  </si>
  <si>
    <r>
      <rPr>
        <sz val="11"/>
        <color theme="1"/>
        <rFont val="宋体"/>
        <charset val="134"/>
      </rPr>
      <t>油条</t>
    </r>
  </si>
  <si>
    <t>米饭</t>
  </si>
  <si>
    <t>（一份成本）</t>
  </si>
  <si>
    <t>小的可以分80个</t>
  </si>
  <si>
    <t>7元</t>
  </si>
  <si>
    <t>Chicken Rice + Laksa Set 海南叻沙套餐</t>
  </si>
  <si>
    <r>
      <rPr>
        <b/>
        <sz val="11"/>
        <color theme="1"/>
        <rFont val="宋体"/>
        <charset val="134"/>
      </rPr>
      <t>半份海南鸡饭：</t>
    </r>
  </si>
  <si>
    <r>
      <rPr>
        <sz val="11"/>
        <color theme="1"/>
        <rFont val="宋体"/>
        <charset val="134"/>
      </rPr>
      <t>青瓜</t>
    </r>
  </si>
  <si>
    <r>
      <rPr>
        <sz val="11"/>
        <color theme="1"/>
        <rFont val="宋体"/>
        <charset val="134"/>
      </rPr>
      <t>番茄</t>
    </r>
  </si>
  <si>
    <r>
      <rPr>
        <sz val="11"/>
        <color theme="1"/>
        <rFont val="宋体"/>
        <charset val="134"/>
      </rPr>
      <t>鸡饭</t>
    </r>
  </si>
  <si>
    <r>
      <rPr>
        <sz val="11"/>
        <color theme="1"/>
        <rFont val="宋体"/>
        <charset val="134"/>
      </rPr>
      <t>鸡饭辣椒</t>
    </r>
  </si>
  <si>
    <r>
      <rPr>
        <sz val="11"/>
        <color theme="1"/>
        <rFont val="宋体"/>
        <charset val="134"/>
      </rPr>
      <t>姜蓉</t>
    </r>
  </si>
  <si>
    <r>
      <rPr>
        <sz val="11"/>
        <color theme="1"/>
        <rFont val="宋体"/>
        <charset val="134"/>
      </rPr>
      <t>鸡饭酱油</t>
    </r>
  </si>
  <si>
    <r>
      <rPr>
        <sz val="11"/>
        <color theme="1"/>
        <rFont val="宋体"/>
        <charset val="134"/>
      </rPr>
      <t>鸡</t>
    </r>
  </si>
  <si>
    <r>
      <rPr>
        <sz val="11"/>
        <color theme="1"/>
        <rFont val="宋体"/>
        <charset val="134"/>
      </rPr>
      <t>鸡饭老抽</t>
    </r>
  </si>
  <si>
    <r>
      <rPr>
        <b/>
        <sz val="11"/>
        <color theme="1"/>
        <rFont val="宋体"/>
        <charset val="134"/>
      </rPr>
      <t>半份叻沙：</t>
    </r>
  </si>
  <si>
    <r>
      <rPr>
        <sz val="11"/>
        <color theme="1"/>
        <rFont val="宋体"/>
        <charset val="134"/>
      </rPr>
      <t>豆泡</t>
    </r>
  </si>
  <si>
    <r>
      <rPr>
        <sz val="11"/>
        <color theme="1"/>
        <rFont val="宋体"/>
        <charset val="134"/>
      </rPr>
      <t>叻沙汁</t>
    </r>
  </si>
  <si>
    <r>
      <rPr>
        <sz val="11"/>
        <color theme="1"/>
        <rFont val="宋体"/>
        <charset val="134"/>
      </rPr>
      <t>鱼片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鱼饼</t>
    </r>
  </si>
  <si>
    <r>
      <rPr>
        <sz val="11"/>
        <color theme="1"/>
        <rFont val="宋体"/>
        <charset val="134"/>
      </rPr>
      <t>虾仁</t>
    </r>
  </si>
  <si>
    <r>
      <rPr>
        <sz val="11"/>
        <color theme="1"/>
        <rFont val="宋体"/>
        <charset val="134"/>
      </rPr>
      <t>鸡蛋</t>
    </r>
  </si>
  <si>
    <r>
      <rPr>
        <sz val="11"/>
        <color theme="1"/>
        <rFont val="宋体"/>
        <charset val="134"/>
      </rPr>
      <t>芽菜</t>
    </r>
  </si>
  <si>
    <r>
      <rPr>
        <sz val="11"/>
        <color theme="1"/>
        <rFont val="宋体"/>
        <charset val="134"/>
      </rPr>
      <t>粗米粉</t>
    </r>
  </si>
  <si>
    <r>
      <rPr>
        <sz val="11"/>
        <color theme="1"/>
        <rFont val="宋体"/>
        <charset val="134"/>
      </rPr>
      <t>三巴酱</t>
    </r>
  </si>
  <si>
    <t>合并套餐成本</t>
  </si>
  <si>
    <t>Chicken Rice + Bak Kut The Set 海南肉骨茶套餐</t>
  </si>
  <si>
    <r>
      <rPr>
        <sz val="12"/>
        <color rgb="FFFF0000"/>
        <rFont val="宋体"/>
        <charset val="134"/>
      </rPr>
      <t>可分</t>
    </r>
    <r>
      <rPr>
        <sz val="12"/>
        <color rgb="FFFF0000"/>
        <rFont val="Times New Roman"/>
        <family val="1"/>
      </rPr>
      <t>80</t>
    </r>
  </si>
  <si>
    <r>
      <rPr>
        <sz val="12"/>
        <color rgb="FFFF0000"/>
        <rFont val="Times New Roman"/>
        <family val="1"/>
      </rPr>
      <t>(</t>
    </r>
    <r>
      <rPr>
        <sz val="12"/>
        <color rgb="FFFF0000"/>
        <rFont val="宋体"/>
        <charset val="134"/>
      </rPr>
      <t>半份成本）</t>
    </r>
  </si>
  <si>
    <t>套餐成本</t>
  </si>
  <si>
    <t>Nanyang Laksa 南洋叻沙</t>
  </si>
  <si>
    <r>
      <rPr>
        <b/>
        <sz val="11"/>
        <color theme="1"/>
        <rFont val="宋体"/>
        <charset val="134"/>
      </rPr>
      <t>叻沙汁：</t>
    </r>
  </si>
  <si>
    <r>
      <rPr>
        <sz val="11"/>
        <color theme="1"/>
        <rFont val="宋体"/>
        <charset val="134"/>
      </rPr>
      <t>叻沙酱</t>
    </r>
  </si>
  <si>
    <r>
      <rPr>
        <sz val="11"/>
        <color theme="1"/>
        <rFont val="宋体"/>
        <charset val="134"/>
      </rPr>
      <t>鸡粉</t>
    </r>
  </si>
  <si>
    <t>虾米</t>
  </si>
  <si>
    <r>
      <rPr>
        <sz val="11"/>
        <color theme="1"/>
        <rFont val="宋体"/>
        <charset val="134"/>
      </rPr>
      <t>椰浆</t>
    </r>
  </si>
  <si>
    <r>
      <rPr>
        <sz val="11"/>
        <color theme="1"/>
        <rFont val="宋体"/>
        <charset val="134"/>
      </rPr>
      <t>淡奶</t>
    </r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</si>
  <si>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24</t>
    </r>
    <r>
      <rPr>
        <sz val="12"/>
        <color rgb="FFFF0000"/>
        <rFont val="宋体"/>
        <charset val="134"/>
      </rPr>
      <t>份）</t>
    </r>
  </si>
  <si>
    <r>
      <rPr>
        <b/>
        <sz val="11"/>
        <color theme="1"/>
        <rFont val="宋体"/>
        <charset val="134"/>
      </rPr>
      <t>叻沙：</t>
    </r>
  </si>
  <si>
    <t>备注：</t>
  </si>
  <si>
    <r>
      <rPr>
        <sz val="11"/>
        <color theme="1"/>
        <rFont val="宋体"/>
        <charset val="134"/>
      </rPr>
      <t>粗米粉干的一包</t>
    </r>
    <r>
      <rPr>
        <sz val="11"/>
        <color theme="1"/>
        <rFont val="Times New Roman"/>
        <family val="1"/>
      </rPr>
      <t>2000g</t>
    </r>
    <r>
      <rPr>
        <sz val="11"/>
        <color theme="1"/>
        <rFont val="宋体"/>
        <charset val="134"/>
      </rPr>
      <t>泡水可出</t>
    </r>
    <r>
      <rPr>
        <sz val="11"/>
        <color theme="1"/>
        <rFont val="Times New Roman"/>
        <family val="1"/>
      </rPr>
      <t>5000g</t>
    </r>
    <r>
      <rPr>
        <sz val="11"/>
        <color theme="1"/>
        <rFont val="宋体"/>
        <charset val="134"/>
      </rPr>
      <t>湿粉</t>
    </r>
  </si>
  <si>
    <t>龙虾叻沙</t>
  </si>
  <si>
    <r>
      <rPr>
        <sz val="11"/>
        <color theme="1"/>
        <rFont val="宋体"/>
        <charset val="134"/>
      </rPr>
      <t>生抽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一品鲜</t>
    </r>
  </si>
  <si>
    <t>龙虾</t>
  </si>
  <si>
    <t>Beef Laksa 肥牛叻沙</t>
  </si>
  <si>
    <r>
      <rPr>
        <sz val="11"/>
        <color theme="1"/>
        <rFont val="宋体"/>
        <charset val="134"/>
      </rPr>
      <t>肥牛</t>
    </r>
  </si>
  <si>
    <t>Prawn Laksa 大虾叻沙</t>
  </si>
  <si>
    <t>海南雞叻沙</t>
  </si>
  <si>
    <r>
      <rPr>
        <sz val="11"/>
        <color theme="1"/>
        <rFont val="宋体"/>
        <charset val="134"/>
      </rPr>
      <t>海南鸡</t>
    </r>
  </si>
  <si>
    <t>Mee Siam 米暹</t>
  </si>
  <si>
    <r>
      <rPr>
        <b/>
        <sz val="11"/>
        <color theme="1"/>
        <rFont val="宋体"/>
        <charset val="134"/>
      </rPr>
      <t>米暹汁：</t>
    </r>
  </si>
  <si>
    <r>
      <rPr>
        <sz val="11"/>
        <color theme="1"/>
        <rFont val="宋体"/>
        <charset val="134"/>
      </rPr>
      <t>洋葱</t>
    </r>
  </si>
  <si>
    <r>
      <rPr>
        <sz val="11"/>
        <color theme="1"/>
        <rFont val="宋体"/>
        <charset val="134"/>
      </rPr>
      <t>米暹酱</t>
    </r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</si>
  <si>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12</t>
    </r>
    <r>
      <rPr>
        <sz val="12"/>
        <color rgb="FFFF0000"/>
        <rFont val="宋体"/>
        <charset val="134"/>
      </rPr>
      <t>份）</t>
    </r>
  </si>
  <si>
    <r>
      <rPr>
        <b/>
        <sz val="11"/>
        <color theme="1"/>
        <rFont val="宋体"/>
        <charset val="134"/>
      </rPr>
      <t>炒米粉：</t>
    </r>
  </si>
  <si>
    <r>
      <rPr>
        <sz val="11"/>
        <color theme="1"/>
        <rFont val="宋体"/>
        <charset val="134"/>
      </rPr>
      <t>米粉</t>
    </r>
  </si>
  <si>
    <r>
      <rPr>
        <sz val="11"/>
        <color theme="1"/>
        <rFont val="宋体"/>
        <charset val="134"/>
      </rPr>
      <t>油</t>
    </r>
  </si>
  <si>
    <r>
      <rPr>
        <sz val="11"/>
        <color theme="1"/>
        <rFont val="宋体"/>
        <charset val="134"/>
      </rPr>
      <t>沙糖</t>
    </r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</si>
  <si>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15</t>
    </r>
    <r>
      <rPr>
        <sz val="12"/>
        <color rgb="FFFF0000"/>
        <rFont val="宋体"/>
        <charset val="134"/>
      </rPr>
      <t>份</t>
    </r>
    <r>
      <rPr>
        <sz val="12"/>
        <color theme="1"/>
        <rFont val="宋体"/>
        <charset val="134"/>
      </rPr>
      <t>）</t>
    </r>
  </si>
  <si>
    <r>
      <rPr>
        <b/>
        <sz val="11"/>
        <color theme="1"/>
        <rFont val="宋体"/>
        <charset val="134"/>
      </rPr>
      <t>米暹：</t>
    </r>
  </si>
  <si>
    <r>
      <rPr>
        <sz val="11"/>
        <color theme="1"/>
        <rFont val="宋体"/>
        <charset val="134"/>
      </rPr>
      <t>炒米粉</t>
    </r>
  </si>
  <si>
    <r>
      <rPr>
        <sz val="11"/>
        <color theme="1"/>
        <rFont val="宋体"/>
        <charset val="134"/>
      </rPr>
      <t>米暹汁</t>
    </r>
  </si>
  <si>
    <r>
      <rPr>
        <sz val="11"/>
        <color theme="1"/>
        <rFont val="宋体"/>
        <charset val="134"/>
      </rPr>
      <t>虾仁</t>
    </r>
    <r>
      <rPr>
        <sz val="11"/>
        <color theme="1"/>
        <rFont val="Times New Roman"/>
        <family val="1"/>
      </rPr>
      <t xml:space="preserve"> 8/12</t>
    </r>
  </si>
  <si>
    <r>
      <rPr>
        <sz val="11"/>
        <color theme="1"/>
        <rFont val="宋体"/>
        <charset val="134"/>
      </rPr>
      <t>韭菜</t>
    </r>
  </si>
  <si>
    <r>
      <rPr>
        <sz val="11"/>
        <color theme="1"/>
        <rFont val="宋体"/>
        <charset val="134"/>
      </rPr>
      <t>青柠</t>
    </r>
  </si>
  <si>
    <t xml:space="preserve"> </t>
  </si>
  <si>
    <t>Curry Chicken with Rice / Baguette 咖哩雞</t>
  </si>
  <si>
    <r>
      <rPr>
        <b/>
        <sz val="11"/>
        <color theme="1"/>
        <rFont val="宋体"/>
        <charset val="134"/>
      </rPr>
      <t>咖哩汁：</t>
    </r>
  </si>
  <si>
    <r>
      <rPr>
        <sz val="11"/>
        <color theme="1"/>
        <rFont val="宋体"/>
        <charset val="134"/>
      </rPr>
      <t>香茅</t>
    </r>
  </si>
  <si>
    <r>
      <rPr>
        <sz val="11"/>
        <color theme="1"/>
        <rFont val="宋体"/>
        <charset val="134"/>
      </rPr>
      <t>咖哩酱</t>
    </r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</si>
  <si>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50</t>
    </r>
    <r>
      <rPr>
        <sz val="12"/>
        <color rgb="FFFF0000"/>
        <rFont val="宋体"/>
        <charset val="134"/>
      </rPr>
      <t>份）</t>
    </r>
  </si>
  <si>
    <r>
      <rPr>
        <b/>
        <sz val="11"/>
        <color theme="1"/>
        <rFont val="宋体"/>
        <charset val="134"/>
      </rPr>
      <t>鸡：</t>
    </r>
  </si>
  <si>
    <t>大鸡腿</t>
  </si>
  <si>
    <t>鸡全翼</t>
  </si>
  <si>
    <t>（可出60份）</t>
  </si>
  <si>
    <r>
      <rPr>
        <b/>
        <sz val="11"/>
        <color theme="1"/>
        <rFont val="宋体"/>
        <charset val="134"/>
      </rPr>
      <t>咖哩鸡饭：</t>
    </r>
  </si>
  <si>
    <r>
      <rPr>
        <sz val="11"/>
        <color theme="1"/>
        <rFont val="宋体"/>
        <charset val="134"/>
      </rPr>
      <t>咖哩汁</t>
    </r>
  </si>
  <si>
    <r>
      <rPr>
        <sz val="11"/>
        <color theme="1"/>
        <rFont val="宋体"/>
        <charset val="134"/>
      </rPr>
      <t>土豆</t>
    </r>
  </si>
  <si>
    <r>
      <rPr>
        <sz val="11"/>
        <color theme="1"/>
        <rFont val="宋体"/>
        <charset val="134"/>
      </rPr>
      <t>米</t>
    </r>
  </si>
  <si>
    <t>米饭成本</t>
  </si>
  <si>
    <t>法包</t>
  </si>
  <si>
    <t>跟法包成包</t>
  </si>
  <si>
    <t>Coconut Milk Chicken Soup Beehoon 椰子雞湯米</t>
  </si>
  <si>
    <r>
      <rPr>
        <b/>
        <sz val="11"/>
        <color theme="1"/>
        <rFont val="宋体"/>
        <charset val="134"/>
      </rPr>
      <t>椰汁鸡汤</t>
    </r>
  </si>
  <si>
    <r>
      <rPr>
        <sz val="11"/>
        <color theme="1"/>
        <rFont val="宋体"/>
        <charset val="134"/>
      </rPr>
      <t>浓缩鸡汁</t>
    </r>
  </si>
  <si>
    <r>
      <rPr>
        <sz val="11"/>
        <color theme="1"/>
        <rFont val="宋体"/>
        <charset val="134"/>
      </rPr>
      <t>胡椒粉</t>
    </r>
  </si>
  <si>
    <r>
      <rPr>
        <sz val="12"/>
        <color rgb="FFFF0000"/>
        <rFont val="宋体"/>
        <charset val="134"/>
      </rPr>
      <t>（可出</t>
    </r>
    <r>
      <rPr>
        <sz val="12"/>
        <color rgb="FFFF0000"/>
        <rFont val="Times New Roman"/>
        <family val="1"/>
      </rPr>
      <t>10</t>
    </r>
    <r>
      <rPr>
        <sz val="12"/>
        <color rgb="FFFF0000"/>
        <rFont val="宋体"/>
        <charset val="134"/>
      </rPr>
      <t>份）</t>
    </r>
  </si>
  <si>
    <r>
      <rPr>
        <b/>
        <sz val="11"/>
        <color theme="1"/>
        <rFont val="宋体"/>
        <charset val="134"/>
      </rPr>
      <t>一份鸡丝米粉</t>
    </r>
  </si>
  <si>
    <r>
      <rPr>
        <sz val="11"/>
        <color theme="1"/>
        <rFont val="宋体"/>
        <charset val="134"/>
      </rPr>
      <t>椰汁鸡汤</t>
    </r>
  </si>
  <si>
    <t>鸡肉</t>
  </si>
  <si>
    <t>银牙</t>
  </si>
  <si>
    <t>Mee Soto 马来鸡丝面</t>
  </si>
  <si>
    <t>汤</t>
  </si>
  <si>
    <t>马来鸡汤料</t>
  </si>
  <si>
    <t>一份鸡丝米粉</t>
  </si>
  <si>
    <t>鸡汤</t>
  </si>
  <si>
    <t>鸡丝</t>
  </si>
  <si>
    <t>元西</t>
  </si>
  <si>
    <r>
      <rPr>
        <sz val="11"/>
        <color theme="1"/>
        <rFont val="宋体"/>
        <charset val="134"/>
      </rPr>
      <t>干葱</t>
    </r>
  </si>
  <si>
    <t>Prawn Noodle 虾汤面</t>
  </si>
  <si>
    <t>虾汤汤料</t>
  </si>
  <si>
    <t>一份虾汤面</t>
  </si>
  <si>
    <t>虾汤</t>
  </si>
  <si>
    <t>猪肉</t>
  </si>
  <si>
    <t>通才</t>
  </si>
  <si>
    <t>鱼片</t>
  </si>
  <si>
    <t>虾仁</t>
  </si>
  <si>
    <t>Nasi Lemak 椰浆饭</t>
  </si>
  <si>
    <t>椰浆饭</t>
  </si>
  <si>
    <t>马之林</t>
  </si>
  <si>
    <t>椰浆</t>
  </si>
  <si>
    <r>
      <rPr>
        <sz val="12"/>
        <color theme="1"/>
        <rFont val="宋体"/>
        <charset val="134"/>
      </rPr>
      <t>（可出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份）</t>
    </r>
  </si>
  <si>
    <t>鸡翼</t>
  </si>
  <si>
    <t>蒜肉</t>
  </si>
  <si>
    <t>咖哩粉</t>
  </si>
  <si>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charset val="134"/>
      </rPr>
      <t>可出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charset val="134"/>
      </rPr>
      <t>份）</t>
    </r>
  </si>
  <si>
    <t>一份饭</t>
  </si>
  <si>
    <t>公鱼子</t>
  </si>
  <si>
    <t>饭</t>
  </si>
  <si>
    <t>桑巴酱</t>
  </si>
  <si>
    <t>Mee Rebus 马来卤面</t>
  </si>
  <si>
    <t>马来卤面：</t>
  </si>
  <si>
    <t>捞面酱</t>
  </si>
  <si>
    <r>
      <rPr>
        <sz val="12"/>
        <color theme="1"/>
        <rFont val="宋体"/>
        <charset val="134"/>
      </rPr>
      <t>可出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charset val="134"/>
      </rPr>
      <t>份</t>
    </r>
  </si>
  <si>
    <t>一份成本：</t>
  </si>
  <si>
    <t>酸柑</t>
  </si>
  <si>
    <t>黄油</t>
  </si>
  <si>
    <t>沙爹猪肉串</t>
  </si>
  <si>
    <t>腌制猪肉</t>
  </si>
  <si>
    <t>孜然粉</t>
  </si>
  <si>
    <t>（可出35份）</t>
  </si>
  <si>
    <t>一份沙爹：</t>
  </si>
  <si>
    <t>洋葱</t>
  </si>
  <si>
    <t>沙爹酱</t>
  </si>
  <si>
    <t>叻沙酱</t>
  </si>
  <si>
    <t>黄姜</t>
  </si>
  <si>
    <t>石粟</t>
  </si>
  <si>
    <t>辣椒干</t>
  </si>
  <si>
    <t>虾膏</t>
  </si>
  <si>
    <r>
      <rPr>
        <sz val="12"/>
        <color theme="1"/>
        <rFont val="宋体"/>
        <charset val="134"/>
      </rPr>
      <t>（可出6</t>
    </r>
    <r>
      <rPr>
        <sz val="12"/>
        <color theme="1"/>
        <rFont val="Times New Roman"/>
        <family val="1"/>
      </rPr>
      <t>000g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</si>
  <si>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宋体"/>
        <charset val="134"/>
      </rPr>
      <t>每</t>
    </r>
    <r>
      <rPr>
        <sz val="12"/>
        <color theme="1"/>
        <rFont val="Times New Roman"/>
        <family val="1"/>
      </rPr>
      <t>1000g50</t>
    </r>
    <r>
      <rPr>
        <sz val="12"/>
        <color theme="1"/>
        <rFont val="宋体"/>
        <charset val="134"/>
      </rPr>
      <t>元</t>
    </r>
  </si>
  <si>
    <t>澳門吉利尼購貨分類表</t>
  </si>
  <si>
    <t>食品清單</t>
  </si>
  <si>
    <t>商店名稱</t>
  </si>
  <si>
    <t>項目</t>
  </si>
  <si>
    <t>包裝規格</t>
  </si>
  <si>
    <t>分摊运费</t>
  </si>
  <si>
    <t>合计单价</t>
  </si>
  <si>
    <t>金額</t>
  </si>
  <si>
    <t>唐山</t>
  </si>
  <si>
    <t>1000G</t>
  </si>
  <si>
    <t>茶粉</t>
  </si>
  <si>
    <t>叻沙醬</t>
  </si>
  <si>
    <t>咖哩醬</t>
  </si>
  <si>
    <t>Mee Siam醬</t>
  </si>
  <si>
    <t>sambal辣椒醬</t>
  </si>
  <si>
    <t>40000ml</t>
  </si>
  <si>
    <t>马来卤面</t>
  </si>
  <si>
    <t>美禄粉</t>
  </si>
  <si>
    <t>2000g</t>
  </si>
  <si>
    <t>红毛榴莲</t>
  </si>
  <si>
    <t>香茅草饮品</t>
  </si>
  <si>
    <t>玫瑰露</t>
  </si>
  <si>
    <t>百香果</t>
  </si>
  <si>
    <t>备注：运费共1315.3+4788.25新加坡币合计36621.3mop，将运费总和分摊到每包酱汁上，茶粉家酱汁加饮品共2162件</t>
  </si>
  <si>
    <t>斑斓咖椰糕</t>
  </si>
  <si>
    <t>糯米</t>
  </si>
  <si>
    <t>蝶豆花</t>
  </si>
  <si>
    <t>咖椰酱</t>
  </si>
  <si>
    <t>可出5份</t>
  </si>
  <si>
    <t>1份成本</t>
  </si>
  <si>
    <r>
      <rPr>
        <sz val="12"/>
        <color theme="1"/>
        <rFont val="宋体"/>
        <charset val="134"/>
      </rPr>
      <t>（有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块）</t>
    </r>
  </si>
  <si>
    <t>虾酱鸡翼</t>
  </si>
  <si>
    <t>虾酱</t>
  </si>
  <si>
    <t>花雕酒</t>
  </si>
  <si>
    <t>共30个鸡翼</t>
  </si>
  <si>
    <t>一个鸡翼</t>
  </si>
  <si>
    <t>参峇鱼蛋</t>
  </si>
  <si>
    <t>白鱼蛋</t>
  </si>
  <si>
    <t>参峇酱</t>
  </si>
  <si>
    <t>茄汁</t>
  </si>
  <si>
    <t>炸鸡翼</t>
  </si>
  <si>
    <r>
      <rPr>
        <sz val="12"/>
        <color theme="1"/>
        <rFont val="宋体"/>
        <charset val="134"/>
      </rPr>
      <t>可出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charset val="134"/>
      </rPr>
      <t>个</t>
    </r>
  </si>
  <si>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个鸡翼</t>
    </r>
  </si>
  <si>
    <t>肠粉</t>
  </si>
  <si>
    <t>海鲜酱</t>
  </si>
  <si>
    <t>花生酱</t>
  </si>
  <si>
    <t>腐乳</t>
  </si>
  <si>
    <t>南乳</t>
  </si>
  <si>
    <t>白糖</t>
  </si>
  <si>
    <t>麦芽糖</t>
  </si>
  <si>
    <t>三巴酱</t>
  </si>
  <si>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charset val="134"/>
      </rPr>
      <t>可出</t>
    </r>
    <r>
      <rPr>
        <sz val="12"/>
        <color theme="1"/>
        <rFont val="Times New Roman"/>
        <family val="1"/>
      </rPr>
      <t>580g)</t>
    </r>
  </si>
  <si>
    <t>肠粉酱</t>
  </si>
  <si>
    <t>5月8号茶会成本</t>
  </si>
  <si>
    <t>菜品</t>
  </si>
  <si>
    <t>沙爹鸡肉杯</t>
  </si>
  <si>
    <t>预计出40份，成本2元*40=80</t>
  </si>
  <si>
    <t>椰浆饭寿司</t>
  </si>
  <si>
    <t>预计出40份，成本3.5元*40=140</t>
  </si>
  <si>
    <t>预计出每人1杯成本1.3元*30=40</t>
  </si>
  <si>
    <t>玫瑰奶露</t>
  </si>
  <si>
    <t>预计出每人1杯成本 4元*30=120</t>
  </si>
  <si>
    <t>斑斓糯米糕</t>
  </si>
  <si>
    <t>预计出40份，成本1.3元*40=55</t>
  </si>
  <si>
    <t>订餐成本</t>
  </si>
  <si>
    <t>沙爹鸡肉</t>
  </si>
  <si>
    <t>一台出8串=12元</t>
  </si>
  <si>
    <t>咖哩鸡</t>
  </si>
  <si>
    <t>咖哩鸡肉出一台出2份=25，米饭8=10</t>
  </si>
  <si>
    <t>叻沙杂锦煲</t>
  </si>
  <si>
    <t>一煲=36元</t>
  </si>
  <si>
    <t>一台出8个=32</t>
  </si>
  <si>
    <t>一台出8个=11.2</t>
  </si>
  <si>
    <t>咖椰多士</t>
  </si>
  <si>
    <t>一台2份=12元</t>
  </si>
  <si>
    <t>参峇虾</t>
  </si>
  <si>
    <t>25元</t>
  </si>
  <si>
    <t>磨磨渣渣</t>
  </si>
  <si>
    <t>一台出8碗=12</t>
  </si>
  <si>
    <t>咖啡/茶</t>
  </si>
  <si>
    <t>5元一杯，8杯=40元</t>
  </si>
  <si>
    <t>一围台8人</t>
  </si>
  <si>
    <t>5月29号茶会成本</t>
  </si>
  <si>
    <t>菠萝虾酱鸡</t>
  </si>
  <si>
    <t>预计出25份，成本2元*25=50</t>
  </si>
  <si>
    <t>预计出25份，成本4元*25=100</t>
  </si>
  <si>
    <t>干炒叻沙</t>
  </si>
  <si>
    <t>预计出4份，成本15元*4=60</t>
  </si>
  <si>
    <t>辣椒蟹意粉</t>
  </si>
  <si>
    <t>预计出4份，成本18元*4=72</t>
  </si>
  <si>
    <t>芒果椰汁黑米粥</t>
  </si>
  <si>
    <t>预计出25份，成本2.5元*25=62.5</t>
  </si>
  <si>
    <t>出25串配酱2*25=50</t>
  </si>
  <si>
    <t>加椰多士</t>
  </si>
  <si>
    <t>预计出5份，成本6*5=30</t>
  </si>
  <si>
    <t>咖哩鸡塔</t>
  </si>
  <si>
    <t>出25份,成本25*3.5=87.5</t>
  </si>
  <si>
    <t>外卖盒</t>
  </si>
  <si>
    <t>需要用到25个打包托共15元</t>
  </si>
  <si>
    <t>锡纸盆</t>
  </si>
  <si>
    <t>需要用到锡纸盘15个共12元</t>
  </si>
  <si>
    <t>5月8号外卖茶会成本</t>
  </si>
  <si>
    <t>预计出10份，成本2元*10=20</t>
  </si>
  <si>
    <t>椰浆饭寿司/素食</t>
  </si>
  <si>
    <t>预计出10份，成本4元*10=40</t>
  </si>
  <si>
    <t>预计出2份，成本15元*2=30元</t>
  </si>
  <si>
    <t>出10串配酱2*10=20</t>
  </si>
  <si>
    <t>预计出2份，成本6*5=30</t>
  </si>
  <si>
    <t>咖哩土豆塔</t>
  </si>
  <si>
    <t>出8份,成本8*4=32</t>
  </si>
  <si>
    <t>海南鸡饭团</t>
  </si>
  <si>
    <t>预计出10份，成本10*3=30元</t>
  </si>
  <si>
    <t>海南鸡饭</t>
  </si>
  <si>
    <t>3碗成本7元</t>
  </si>
  <si>
    <t>蔘峇虾</t>
  </si>
  <si>
    <t>预计出1份20个虾成本35元</t>
  </si>
  <si>
    <t>需要用到8个打包托共4.8元</t>
  </si>
  <si>
    <t>需要用到锡纸盘6个共5元</t>
  </si>
  <si>
    <t>吐司包</t>
  </si>
  <si>
    <t>食材</t>
  </si>
  <si>
    <t>包装规格</t>
  </si>
  <si>
    <t>货物价格</t>
  </si>
  <si>
    <t>份量（g）</t>
  </si>
  <si>
    <r>
      <rPr>
        <b/>
        <sz val="11"/>
        <color theme="1"/>
        <rFont val="宋体"/>
        <charset val="134"/>
      </rPr>
      <t>成本（</t>
    </r>
    <r>
      <rPr>
        <b/>
        <sz val="11"/>
        <color theme="1"/>
        <rFont val="宋体"/>
        <charset val="134"/>
      </rPr>
      <t>￥）</t>
    </r>
  </si>
  <si>
    <t>工具</t>
  </si>
  <si>
    <t>用途</t>
  </si>
  <si>
    <t>咖椰鸡蛋芝士包</t>
  </si>
  <si>
    <t>芝士</t>
  </si>
  <si>
    <t>面包</t>
  </si>
  <si>
    <t>芝士玉米培根</t>
  </si>
  <si>
    <t>玉米</t>
  </si>
  <si>
    <t>培根</t>
  </si>
  <si>
    <t>金枪鱼包</t>
  </si>
  <si>
    <t>金枪鱼酱</t>
  </si>
  <si>
    <t>沙拉酱</t>
  </si>
  <si>
    <t>可出10份</t>
  </si>
  <si>
    <t>鱼酱</t>
  </si>
  <si>
    <t>芝士碎</t>
  </si>
  <si>
    <t>玉米粒</t>
  </si>
  <si>
    <t>咖哩鱼蛋面</t>
  </si>
  <si>
    <t>咖哩土豆</t>
  </si>
  <si>
    <t>咖哩汁</t>
  </si>
  <si>
    <t>芽菜</t>
  </si>
  <si>
    <t>鱼蛋</t>
  </si>
  <si>
    <t>公子面</t>
  </si>
  <si>
    <t>河粉</t>
  </si>
  <si>
    <t>围餐菜单</t>
  </si>
  <si>
    <t>南洋围餐菜单</t>
  </si>
  <si>
    <t>主菜</t>
  </si>
  <si>
    <t>海南鸡</t>
  </si>
  <si>
    <t>叻沙海鲜煲</t>
  </si>
  <si>
    <t>蔘峇虾/10个</t>
  </si>
  <si>
    <t>辣椒虾/10个</t>
  </si>
  <si>
    <t>奶油虾/10个</t>
  </si>
  <si>
    <t>肉骨茶煲</t>
  </si>
  <si>
    <t>干咖哩牛腩</t>
  </si>
  <si>
    <t>干咖哩鸡</t>
  </si>
  <si>
    <t>咖哩鱼头</t>
  </si>
  <si>
    <t>参峇通才</t>
  </si>
  <si>
    <t>主食</t>
  </si>
  <si>
    <t>炒贵刁</t>
  </si>
  <si>
    <t>叻沙炒饭</t>
  </si>
  <si>
    <t>法包/或博饼</t>
  </si>
  <si>
    <t>小食</t>
  </si>
  <si>
    <t>沙爹鸡</t>
  </si>
  <si>
    <t>沙爹猪肉</t>
  </si>
  <si>
    <t>炸花生和鱼</t>
  </si>
  <si>
    <t>甜品</t>
  </si>
  <si>
    <t>吐司</t>
  </si>
  <si>
    <t>黑米粥</t>
  </si>
  <si>
    <t>榴莲哒</t>
  </si>
  <si>
    <t>烤芝士榴莲</t>
  </si>
  <si>
    <t>到会餐点成本*10人份</t>
  </si>
  <si>
    <t>成本</t>
  </si>
  <si>
    <t>3份</t>
  </si>
  <si>
    <t>加法包3份</t>
  </si>
  <si>
    <t>一盒</t>
  </si>
  <si>
    <t>沙爹猪肉串/鸡肉</t>
  </si>
  <si>
    <t>10串</t>
  </si>
  <si>
    <t>一份10个</t>
  </si>
  <si>
    <t>辣椒虾</t>
  </si>
  <si>
    <t>一只鸡170元配酱</t>
  </si>
  <si>
    <t>奶油虾</t>
  </si>
  <si>
    <t>炒虾面</t>
  </si>
  <si>
    <t>1盒</t>
  </si>
  <si>
    <t>鸡饭球</t>
  </si>
  <si>
    <t>20粒</t>
  </si>
  <si>
    <t>蔘峇/咖哩鱼蛋</t>
  </si>
  <si>
    <t xml:space="preserve">炸鸡翼 </t>
  </si>
  <si>
    <t>10个</t>
  </si>
  <si>
    <t>10粒</t>
  </si>
  <si>
    <t>10份</t>
  </si>
  <si>
    <t>薏米水/咖啡茶/酸柑汁</t>
  </si>
  <si>
    <t>10尊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</si>
</sst>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4]* #,##0.00_-;\-[$$-404]* #,##0.00_-;_-[$$-404]* &quot;-&quot;??_-;_-@_-"/>
    <numFmt numFmtId="165" formatCode="[$MOP]\ #,##0.00_);[Red]\([$MOP]\ #,##0.00\)"/>
    <numFmt numFmtId="166" formatCode="\¥#,##0.00_);[Red]\(\¥#,##0.00\)"/>
  </numFmts>
  <fonts count="2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Calibri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宋体"/>
      <charset val="134"/>
    </font>
    <font>
      <sz val="12"/>
      <color rgb="FFFF0000"/>
      <name val="Times New Roman"/>
      <family val="1"/>
    </font>
    <font>
      <sz val="12"/>
      <color rgb="FFFF0000"/>
      <name val="宋体"/>
      <charset val="134"/>
    </font>
    <font>
      <sz val="11"/>
      <color theme="1"/>
      <name val="Calibri"/>
      <charset val="134"/>
      <scheme val="minor"/>
    </font>
    <font>
      <b/>
      <sz val="16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rgb="FF000000"/>
      <name val="新細明體"/>
      <family val="1"/>
      <charset val="136"/>
    </font>
    <font>
      <b/>
      <sz val="12"/>
      <color theme="1"/>
      <name val="宋体"/>
      <charset val="134"/>
    </font>
    <font>
      <sz val="11"/>
      <color indexed="8"/>
      <name val="宋体"/>
      <charset val="134"/>
    </font>
    <font>
      <sz val="11"/>
      <name val="Calibri"/>
      <charset val="134"/>
      <scheme val="minor"/>
    </font>
    <font>
      <sz val="11"/>
      <color indexed="8"/>
      <name val="新細明體"/>
      <family val="1"/>
      <charset val="136"/>
    </font>
    <font>
      <sz val="12"/>
      <color theme="1"/>
      <name val="Calibri"/>
      <charset val="134"/>
      <scheme val="minor"/>
    </font>
    <font>
      <b/>
      <sz val="12"/>
      <color theme="1"/>
      <name val="Times New Roman"/>
      <family val="1"/>
      <charset val="134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">
    <xf numFmtId="164" fontId="0" fillId="0" borderId="0">
      <alignment vertical="center"/>
    </xf>
    <xf numFmtId="164" fontId="11" fillId="0" borderId="0" applyNumberFormat="0" applyFill="0" applyBorder="0" applyAlignment="0" applyProtection="0">
      <alignment vertical="center"/>
    </xf>
    <xf numFmtId="164" fontId="24" fillId="0" borderId="0">
      <alignment vertical="center"/>
    </xf>
    <xf numFmtId="164" fontId="23" fillId="0" borderId="0">
      <alignment vertical="center"/>
    </xf>
  </cellStyleXfs>
  <cellXfs count="156">
    <xf numFmtId="164" fontId="0" fillId="0" borderId="0" xfId="0">
      <alignment vertical="center"/>
    </xf>
    <xf numFmtId="164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4" fillId="0" borderId="4" xfId="0" applyNumberFormat="1" applyFont="1" applyBorder="1" applyAlignment="1">
      <alignment horizontal="center" vertical="center"/>
    </xf>
    <xf numFmtId="2" fontId="0" fillId="0" borderId="4" xfId="0" applyNumberFormat="1" applyBorder="1">
      <alignment vertical="center"/>
    </xf>
    <xf numFmtId="2" fontId="0" fillId="2" borderId="4" xfId="0" applyNumberFormat="1" applyFill="1" applyBorder="1">
      <alignment vertical="center"/>
    </xf>
    <xf numFmtId="0" fontId="5" fillId="0" borderId="4" xfId="0" applyNumberFormat="1" applyFont="1" applyBorder="1">
      <alignment vertical="center"/>
    </xf>
    <xf numFmtId="0" fontId="0" fillId="2" borderId="0" xfId="0" applyNumberFormat="1" applyFill="1">
      <alignment vertical="center"/>
    </xf>
    <xf numFmtId="0" fontId="0" fillId="2" borderId="4" xfId="0" applyNumberFormat="1" applyFill="1" applyBorder="1">
      <alignment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164" fontId="7" fillId="0" borderId="15" xfId="0" applyFont="1" applyBorder="1" applyAlignment="1">
      <alignment horizontal="center" vertical="center"/>
    </xf>
    <xf numFmtId="164" fontId="0" fillId="0" borderId="4" xfId="0" applyBorder="1">
      <alignment vertical="center"/>
    </xf>
    <xf numFmtId="1" fontId="8" fillId="0" borderId="4" xfId="0" applyNumberFormat="1" applyFont="1" applyBorder="1">
      <alignment vertical="center"/>
    </xf>
    <xf numFmtId="2" fontId="8" fillId="0" borderId="4" xfId="0" applyNumberFormat="1" applyFont="1" applyBorder="1" applyAlignment="1">
      <alignment horizontal="center" vertical="center"/>
    </xf>
    <xf numFmtId="2" fontId="8" fillId="2" borderId="4" xfId="0" applyNumberFormat="1" applyFont="1" applyFill="1" applyBorder="1">
      <alignment vertical="center"/>
    </xf>
    <xf numFmtId="164" fontId="8" fillId="0" borderId="4" xfId="0" applyFont="1" applyBorder="1">
      <alignment vertical="center"/>
    </xf>
    <xf numFmtId="164" fontId="9" fillId="0" borderId="16" xfId="0" applyFont="1" applyBorder="1">
      <alignment vertical="center"/>
    </xf>
    <xf numFmtId="164" fontId="10" fillId="0" borderId="4" xfId="0" applyFont="1" applyBorder="1">
      <alignment vertical="center"/>
    </xf>
    <xf numFmtId="1" fontId="8" fillId="2" borderId="4" xfId="0" applyNumberFormat="1" applyFont="1" applyFill="1" applyBorder="1">
      <alignment vertical="center"/>
    </xf>
    <xf numFmtId="2" fontId="8" fillId="2" borderId="4" xfId="0" applyNumberFormat="1" applyFont="1" applyFill="1" applyBorder="1" applyAlignment="1">
      <alignment horizontal="center" vertical="center"/>
    </xf>
    <xf numFmtId="164" fontId="8" fillId="2" borderId="4" xfId="0" applyFont="1" applyFill="1" applyBorder="1">
      <alignment vertical="center"/>
    </xf>
    <xf numFmtId="164" fontId="9" fillId="2" borderId="16" xfId="0" applyFont="1" applyFill="1" applyBorder="1">
      <alignment vertical="center"/>
    </xf>
    <xf numFmtId="2" fontId="8" fillId="0" borderId="4" xfId="0" applyNumberFormat="1" applyFont="1" applyBorder="1">
      <alignment vertical="center"/>
    </xf>
    <xf numFmtId="164" fontId="8" fillId="0" borderId="4" xfId="0" applyFont="1" applyBorder="1" applyAlignment="1">
      <alignment horizontal="center" vertical="center"/>
    </xf>
    <xf numFmtId="2" fontId="10" fillId="2" borderId="4" xfId="0" applyNumberFormat="1" applyFont="1" applyFill="1" applyBorder="1">
      <alignment vertical="center"/>
    </xf>
    <xf numFmtId="164" fontId="4" fillId="2" borderId="17" xfId="0" applyFont="1" applyFill="1" applyBorder="1">
      <alignment vertical="center"/>
    </xf>
    <xf numFmtId="164" fontId="9" fillId="2" borderId="17" xfId="0" applyFont="1" applyFill="1" applyBorder="1" applyAlignment="1">
      <alignment horizontal="center" vertical="center"/>
    </xf>
    <xf numFmtId="164" fontId="9" fillId="0" borderId="17" xfId="0" applyFont="1" applyBorder="1">
      <alignment vertical="center"/>
    </xf>
    <xf numFmtId="164" fontId="9" fillId="0" borderId="18" xfId="0" applyFont="1" applyBorder="1">
      <alignment vertical="center"/>
    </xf>
    <xf numFmtId="2" fontId="9" fillId="2" borderId="17" xfId="0" applyNumberFormat="1" applyFont="1" applyFill="1" applyBorder="1">
      <alignment vertical="center"/>
    </xf>
    <xf numFmtId="164" fontId="11" fillId="0" borderId="0" xfId="1">
      <alignment vertical="center"/>
    </xf>
    <xf numFmtId="164" fontId="12" fillId="0" borderId="19" xfId="0" applyFont="1" applyBorder="1">
      <alignment vertical="center"/>
    </xf>
    <xf numFmtId="164" fontId="4" fillId="0" borderId="19" xfId="0" applyFont="1" applyBorder="1">
      <alignment vertical="center"/>
    </xf>
    <xf numFmtId="164" fontId="4" fillId="2" borderId="19" xfId="0" applyFont="1" applyFill="1" applyBorder="1">
      <alignment vertical="center"/>
    </xf>
    <xf numFmtId="164" fontId="9" fillId="0" borderId="19" xfId="0" applyFont="1" applyBorder="1">
      <alignment vertical="center"/>
    </xf>
    <xf numFmtId="164" fontId="4" fillId="2" borderId="20" xfId="0" applyFont="1" applyFill="1" applyBorder="1">
      <alignment vertical="center"/>
    </xf>
    <xf numFmtId="2" fontId="9" fillId="0" borderId="17" xfId="0" applyNumberFormat="1" applyFont="1" applyBorder="1">
      <alignment vertical="center"/>
    </xf>
    <xf numFmtId="164" fontId="9" fillId="0" borderId="4" xfId="0" applyFont="1" applyBorder="1">
      <alignment vertical="center"/>
    </xf>
    <xf numFmtId="164" fontId="9" fillId="0" borderId="4" xfId="0" applyFont="1" applyBorder="1" applyAlignment="1">
      <alignment horizontal="center" vertical="center"/>
    </xf>
    <xf numFmtId="2" fontId="9" fillId="0" borderId="4" xfId="0" applyNumberFormat="1" applyFont="1" applyBorder="1">
      <alignment vertical="center"/>
    </xf>
    <xf numFmtId="164" fontId="9" fillId="0" borderId="7" xfId="0" applyFont="1" applyBorder="1">
      <alignment vertical="center"/>
    </xf>
    <xf numFmtId="164" fontId="9" fillId="0" borderId="21" xfId="0" applyFont="1" applyBorder="1">
      <alignment vertical="center"/>
    </xf>
    <xf numFmtId="164" fontId="13" fillId="0" borderId="4" xfId="0" applyFont="1" applyBorder="1">
      <alignment vertical="center"/>
    </xf>
    <xf numFmtId="164" fontId="14" fillId="0" borderId="4" xfId="0" applyFont="1" applyBorder="1">
      <alignment vertical="center"/>
    </xf>
    <xf numFmtId="164" fontId="7" fillId="0" borderId="19" xfId="0" applyFont="1" applyBorder="1">
      <alignment vertical="center"/>
    </xf>
    <xf numFmtId="164" fontId="10" fillId="2" borderId="4" xfId="0" applyFont="1" applyFill="1" applyBorder="1">
      <alignment vertical="center"/>
    </xf>
    <xf numFmtId="2" fontId="10" fillId="0" borderId="4" xfId="0" applyNumberFormat="1" applyFont="1" applyBorder="1">
      <alignment vertical="center"/>
    </xf>
    <xf numFmtId="164" fontId="7" fillId="0" borderId="22" xfId="0" applyFont="1" applyBorder="1" applyAlignment="1">
      <alignment horizontal="center" vertical="center"/>
    </xf>
    <xf numFmtId="164" fontId="8" fillId="0" borderId="16" xfId="0" applyFont="1" applyBorder="1">
      <alignment vertical="center"/>
    </xf>
    <xf numFmtId="2" fontId="8" fillId="3" borderId="4" xfId="0" applyNumberFormat="1" applyFont="1" applyFill="1" applyBorder="1">
      <alignment vertical="center"/>
    </xf>
    <xf numFmtId="164" fontId="9" fillId="0" borderId="20" xfId="0" applyFont="1" applyBorder="1">
      <alignment vertical="center"/>
    </xf>
    <xf numFmtId="164" fontId="9" fillId="0" borderId="17" xfId="0" applyFont="1" applyBorder="1" applyAlignment="1">
      <alignment horizontal="center" vertical="center"/>
    </xf>
    <xf numFmtId="0" fontId="15" fillId="0" borderId="0" xfId="0" applyNumberFormat="1" applyFont="1">
      <alignment vertical="center"/>
    </xf>
    <xf numFmtId="0" fontId="15" fillId="0" borderId="0" xfId="0" applyNumberFormat="1" applyFont="1" applyAlignment="1">
      <alignment horizontal="center" vertical="center"/>
    </xf>
    <xf numFmtId="0" fontId="16" fillId="0" borderId="0" xfId="0" applyNumberFormat="1" applyFont="1">
      <alignment vertical="center"/>
    </xf>
    <xf numFmtId="0" fontId="18" fillId="5" borderId="4" xfId="0" applyNumberFormat="1" applyFont="1" applyFill="1" applyBorder="1" applyAlignment="1">
      <alignment horizontal="center" vertical="center"/>
    </xf>
    <xf numFmtId="0" fontId="18" fillId="0" borderId="4" xfId="0" applyNumberFormat="1" applyFont="1" applyBorder="1" applyAlignment="1">
      <alignment horizontal="left" vertical="center"/>
    </xf>
    <xf numFmtId="0" fontId="18" fillId="0" borderId="4" xfId="0" applyNumberFormat="1" applyFont="1" applyBorder="1" applyAlignment="1">
      <alignment horizontal="center" vertical="center"/>
    </xf>
    <xf numFmtId="165" fontId="18" fillId="0" borderId="4" xfId="0" applyNumberFormat="1" applyFont="1" applyBorder="1">
      <alignment vertical="center"/>
    </xf>
    <xf numFmtId="0" fontId="15" fillId="0" borderId="4" xfId="0" applyNumberFormat="1" applyFont="1" applyBorder="1" applyAlignment="1">
      <alignment horizontal="center" vertical="center"/>
    </xf>
    <xf numFmtId="0" fontId="15" fillId="0" borderId="4" xfId="0" applyNumberFormat="1" applyFont="1" applyBorder="1">
      <alignment vertical="center"/>
    </xf>
    <xf numFmtId="2" fontId="8" fillId="6" borderId="4" xfId="0" applyNumberFormat="1" applyFont="1" applyFill="1" applyBorder="1">
      <alignment vertical="center"/>
    </xf>
    <xf numFmtId="1" fontId="8" fillId="6" borderId="4" xfId="0" applyNumberFormat="1" applyFont="1" applyFill="1" applyBorder="1">
      <alignment vertical="center"/>
    </xf>
    <xf numFmtId="2" fontId="8" fillId="6" borderId="4" xfId="0" applyNumberFormat="1" applyFont="1" applyFill="1" applyBorder="1" applyAlignment="1">
      <alignment horizontal="center" vertical="center"/>
    </xf>
    <xf numFmtId="164" fontId="0" fillId="0" borderId="20" xfId="0" applyBorder="1">
      <alignment vertical="center"/>
    </xf>
    <xf numFmtId="164" fontId="0" fillId="0" borderId="17" xfId="0" applyBorder="1">
      <alignment vertical="center"/>
    </xf>
    <xf numFmtId="164" fontId="4" fillId="0" borderId="17" xfId="0" applyFont="1" applyBorder="1" applyAlignment="1">
      <alignment horizontal="center" vertical="center"/>
    </xf>
    <xf numFmtId="2" fontId="0" fillId="0" borderId="17" xfId="0" applyNumberFormat="1" applyBorder="1">
      <alignment vertical="center"/>
    </xf>
    <xf numFmtId="164" fontId="0" fillId="0" borderId="18" xfId="0" applyBorder="1">
      <alignment vertical="center"/>
    </xf>
    <xf numFmtId="164" fontId="19" fillId="0" borderId="0" xfId="0" applyFont="1" applyAlignment="1">
      <alignment horizontal="left" vertical="center" wrapText="1"/>
    </xf>
    <xf numFmtId="164" fontId="19" fillId="0" borderId="0" xfId="0" applyFont="1" applyAlignment="1">
      <alignment vertical="center" wrapText="1"/>
    </xf>
    <xf numFmtId="164" fontId="7" fillId="0" borderId="4" xfId="0" applyFont="1" applyBorder="1">
      <alignment vertical="center"/>
    </xf>
    <xf numFmtId="164" fontId="8" fillId="2" borderId="16" xfId="0" applyFont="1" applyFill="1" applyBorder="1">
      <alignment vertical="center"/>
    </xf>
    <xf numFmtId="164" fontId="9" fillId="2" borderId="19" xfId="0" applyFont="1" applyFill="1" applyBorder="1">
      <alignment vertical="center"/>
    </xf>
    <xf numFmtId="164" fontId="14" fillId="0" borderId="0" xfId="0" applyFont="1">
      <alignment vertical="center"/>
    </xf>
    <xf numFmtId="164" fontId="9" fillId="0" borderId="24" xfId="0" applyFont="1" applyBorder="1">
      <alignment vertical="center"/>
    </xf>
    <xf numFmtId="1" fontId="8" fillId="0" borderId="0" xfId="0" applyNumberFormat="1" applyFont="1">
      <alignment vertical="center"/>
    </xf>
    <xf numFmtId="2" fontId="8" fillId="0" borderId="0" xfId="0" applyNumberFormat="1" applyFont="1">
      <alignment vertical="center"/>
    </xf>
    <xf numFmtId="164" fontId="8" fillId="0" borderId="0" xfId="0" applyFont="1">
      <alignment vertical="center"/>
    </xf>
    <xf numFmtId="164" fontId="8" fillId="2" borderId="0" xfId="0" applyFont="1" applyFill="1">
      <alignment vertical="center"/>
    </xf>
    <xf numFmtId="164" fontId="13" fillId="0" borderId="0" xfId="0" applyFont="1">
      <alignment vertical="center"/>
    </xf>
    <xf numFmtId="164" fontId="9" fillId="0" borderId="25" xfId="0" applyFont="1" applyBorder="1">
      <alignment vertical="center"/>
    </xf>
    <xf numFmtId="1" fontId="8" fillId="3" borderId="4" xfId="0" applyNumberFormat="1" applyFont="1" applyFill="1" applyBorder="1">
      <alignment vertical="center"/>
    </xf>
    <xf numFmtId="164" fontId="8" fillId="6" borderId="4" xfId="0" applyFont="1" applyFill="1" applyBorder="1">
      <alignment vertical="center"/>
    </xf>
    <xf numFmtId="164" fontId="0" fillId="3" borderId="0" xfId="0" applyFill="1">
      <alignment vertical="center"/>
    </xf>
    <xf numFmtId="164" fontId="8" fillId="0" borderId="7" xfId="0" applyFont="1" applyBorder="1">
      <alignment vertical="center"/>
    </xf>
    <xf numFmtId="164" fontId="8" fillId="3" borderId="4" xfId="0" applyFont="1" applyFill="1" applyBorder="1">
      <alignment vertical="center"/>
    </xf>
    <xf numFmtId="164" fontId="9" fillId="3" borderId="16" xfId="0" applyFont="1" applyFill="1" applyBorder="1">
      <alignment vertical="center"/>
    </xf>
    <xf numFmtId="164" fontId="8" fillId="0" borderId="17" xfId="0" applyFont="1" applyBorder="1">
      <alignment vertical="center"/>
    </xf>
    <xf numFmtId="164" fontId="8" fillId="0" borderId="17" xfId="0" applyFont="1" applyBorder="1" applyAlignment="1">
      <alignment horizontal="center" vertical="center"/>
    </xf>
    <xf numFmtId="2" fontId="8" fillId="0" borderId="17" xfId="0" applyNumberFormat="1" applyFont="1" applyBorder="1">
      <alignment vertical="center"/>
    </xf>
    <xf numFmtId="164" fontId="9" fillId="0" borderId="26" xfId="0" applyFont="1" applyBorder="1">
      <alignment vertical="center"/>
    </xf>
    <xf numFmtId="164" fontId="8" fillId="0" borderId="27" xfId="0" applyFont="1" applyBorder="1">
      <alignment vertical="center"/>
    </xf>
    <xf numFmtId="164" fontId="8" fillId="0" borderId="27" xfId="0" applyFont="1" applyBorder="1" applyAlignment="1">
      <alignment horizontal="center" vertical="center"/>
    </xf>
    <xf numFmtId="2" fontId="8" fillId="0" borderId="27" xfId="0" applyNumberFormat="1" applyFont="1" applyBorder="1">
      <alignment vertical="center"/>
    </xf>
    <xf numFmtId="2" fontId="8" fillId="2" borderId="27" xfId="0" applyNumberFormat="1" applyFont="1" applyFill="1" applyBorder="1">
      <alignment vertical="center"/>
    </xf>
    <xf numFmtId="164" fontId="14" fillId="0" borderId="27" xfId="0" applyFont="1" applyBorder="1">
      <alignment vertical="center"/>
    </xf>
    <xf numFmtId="164" fontId="9" fillId="0" borderId="28" xfId="0" applyFont="1" applyBorder="1">
      <alignment vertical="center"/>
    </xf>
    <xf numFmtId="164" fontId="0" fillId="6" borderId="4" xfId="0" applyFill="1" applyBorder="1">
      <alignment vertical="center"/>
    </xf>
    <xf numFmtId="164" fontId="20" fillId="0" borderId="19" xfId="0" applyFont="1" applyBorder="1">
      <alignment vertical="center"/>
    </xf>
    <xf numFmtId="164" fontId="10" fillId="0" borderId="19" xfId="0" applyFont="1" applyBorder="1">
      <alignment vertical="center"/>
    </xf>
    <xf numFmtId="2" fontId="8" fillId="0" borderId="4" xfId="0" applyNumberFormat="1" applyFont="1" applyBorder="1" applyAlignment="1">
      <alignment horizontal="right" vertical="center"/>
    </xf>
    <xf numFmtId="164" fontId="8" fillId="0" borderId="19" xfId="0" applyFont="1" applyBorder="1">
      <alignment vertical="center"/>
    </xf>
    <xf numFmtId="164" fontId="14" fillId="3" borderId="4" xfId="0" applyFont="1" applyFill="1" applyBorder="1">
      <alignment vertical="center"/>
    </xf>
    <xf numFmtId="164" fontId="8" fillId="0" borderId="20" xfId="0" applyFont="1" applyBorder="1">
      <alignment vertical="center"/>
    </xf>
    <xf numFmtId="164" fontId="21" fillId="0" borderId="0" xfId="0" applyFont="1" applyAlignment="1">
      <alignment horizontal="center" vertical="center"/>
    </xf>
    <xf numFmtId="166" fontId="21" fillId="0" borderId="0" xfId="0" applyNumberFormat="1" applyFont="1" applyAlignment="1">
      <alignment horizontal="center" vertical="center"/>
    </xf>
    <xf numFmtId="164" fontId="22" fillId="0" borderId="0" xfId="0" applyFont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4" fontId="4" fillId="0" borderId="0" xfId="0" applyFont="1" applyAlignment="1">
      <alignment horizontal="center" vertical="center"/>
    </xf>
    <xf numFmtId="0" fontId="20" fillId="0" borderId="12" xfId="0" applyNumberFormat="1" applyFont="1" applyBorder="1" applyAlignment="1">
      <alignment horizontal="center" vertical="center"/>
    </xf>
    <xf numFmtId="0" fontId="25" fillId="0" borderId="13" xfId="0" applyNumberFormat="1" applyFont="1" applyBorder="1" applyAlignment="1">
      <alignment horizontal="center" vertical="center"/>
    </xf>
    <xf numFmtId="0" fontId="25" fillId="0" borderId="14" xfId="0" applyNumberFormat="1" applyFont="1" applyBorder="1" applyAlignment="1">
      <alignment horizontal="center" vertical="center"/>
    </xf>
    <xf numFmtId="164" fontId="26" fillId="0" borderId="11" xfId="0" applyFont="1" applyBorder="1" applyAlignment="1">
      <alignment horizontal="center" vertical="center"/>
    </xf>
    <xf numFmtId="164" fontId="3" fillId="0" borderId="11" xfId="0" applyFont="1" applyBorder="1" applyAlignment="1">
      <alignment horizontal="center" vertical="center"/>
    </xf>
    <xf numFmtId="164" fontId="0" fillId="0" borderId="27" xfId="0" applyBorder="1" applyAlignment="1">
      <alignment horizontal="center" vertical="center"/>
    </xf>
    <xf numFmtId="164" fontId="0" fillId="0" borderId="7" xfId="0" applyBorder="1" applyAlignment="1">
      <alignment horizontal="center" vertical="center"/>
    </xf>
    <xf numFmtId="164" fontId="0" fillId="0" borderId="1" xfId="0" applyBorder="1" applyAlignment="1">
      <alignment horizontal="center" vertical="center"/>
    </xf>
    <xf numFmtId="164" fontId="0" fillId="0" borderId="8" xfId="0" applyBorder="1" applyAlignment="1">
      <alignment horizontal="center" vertical="center"/>
    </xf>
    <xf numFmtId="164" fontId="0" fillId="0" borderId="6" xfId="0" applyBorder="1" applyAlignment="1">
      <alignment horizontal="center" vertical="center"/>
    </xf>
    <xf numFmtId="164" fontId="0" fillId="0" borderId="10" xfId="0" applyBorder="1" applyAlignment="1">
      <alignment horizontal="center" vertical="center"/>
    </xf>
    <xf numFmtId="164" fontId="19" fillId="0" borderId="23" xfId="0" applyFont="1" applyBorder="1" applyAlignment="1">
      <alignment horizontal="left" vertical="center" wrapText="1"/>
    </xf>
    <xf numFmtId="164" fontId="19" fillId="0" borderId="0" xfId="0" applyFont="1" applyAlignment="1">
      <alignment horizontal="left" vertical="center" wrapText="1"/>
    </xf>
    <xf numFmtId="0" fontId="16" fillId="0" borderId="0" xfId="0" applyNumberFormat="1" applyFont="1" applyAlignment="1">
      <alignment horizontal="center" vertical="center"/>
    </xf>
    <xf numFmtId="0" fontId="17" fillId="4" borderId="4" xfId="0" applyNumberFormat="1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center" vertical="center"/>
    </xf>
    <xf numFmtId="0" fontId="15" fillId="0" borderId="5" xfId="0" applyNumberFormat="1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center" vertical="center"/>
    </xf>
    <xf numFmtId="164" fontId="0" fillId="0" borderId="3" xfId="0" applyBorder="1" applyAlignment="1">
      <alignment horizontal="center" vertical="center"/>
    </xf>
    <xf numFmtId="164" fontId="0" fillId="0" borderId="0" xfId="0" applyAlignment="1">
      <alignment horizontal="center" vertical="center"/>
    </xf>
    <xf numFmtId="164" fontId="0" fillId="0" borderId="9" xfId="0" applyBorder="1" applyAlignment="1">
      <alignment horizontal="center" vertical="center"/>
    </xf>
    <xf numFmtId="164" fontId="0" fillId="2" borderId="0" xfId="0" applyFill="1" applyAlignment="1">
      <alignment horizontal="center" vertical="center"/>
    </xf>
    <xf numFmtId="164" fontId="1" fillId="0" borderId="1" xfId="0" applyFont="1" applyBorder="1" applyAlignment="1">
      <alignment horizontal="center" vertical="center"/>
    </xf>
    <xf numFmtId="164" fontId="1" fillId="0" borderId="2" xfId="0" applyFont="1" applyBorder="1" applyAlignment="1">
      <alignment horizontal="center" vertical="center"/>
    </xf>
    <xf numFmtId="164" fontId="1" fillId="0" borderId="8" xfId="0" applyFont="1" applyBorder="1" applyAlignment="1">
      <alignment horizontal="center" vertical="center"/>
    </xf>
    <xf numFmtId="164" fontId="1" fillId="0" borderId="3" xfId="0" applyFont="1" applyBorder="1" applyAlignment="1">
      <alignment horizontal="center" vertical="center"/>
    </xf>
    <xf numFmtId="164" fontId="1" fillId="0" borderId="0" xfId="0" applyFont="1" applyAlignment="1">
      <alignment horizontal="center" vertical="center"/>
    </xf>
    <xf numFmtId="164" fontId="1" fillId="0" borderId="9" xfId="0" applyFont="1" applyBorder="1" applyAlignment="1">
      <alignment horizontal="center" vertical="center"/>
    </xf>
    <xf numFmtId="164" fontId="0" fillId="0" borderId="4" xfId="0" applyBorder="1" applyAlignment="1">
      <alignment horizontal="center" vertical="center"/>
    </xf>
    <xf numFmtId="164" fontId="0" fillId="0" borderId="5" xfId="0" applyBorder="1" applyAlignment="1">
      <alignment horizontal="center" vertical="center"/>
    </xf>
    <xf numFmtId="164" fontId="5" fillId="0" borderId="3" xfId="0" applyFont="1" applyBorder="1" applyAlignment="1">
      <alignment horizontal="center" vertical="center"/>
    </xf>
    <xf numFmtId="164" fontId="5" fillId="0" borderId="0" xfId="0" applyFont="1" applyAlignment="1">
      <alignment horizontal="center" vertical="center"/>
    </xf>
    <xf numFmtId="164" fontId="5" fillId="0" borderId="6" xfId="0" applyFont="1" applyBorder="1" applyAlignment="1">
      <alignment horizontal="center" vertical="center"/>
    </xf>
    <xf numFmtId="164" fontId="5" fillId="0" borderId="5" xfId="0" applyFont="1" applyBorder="1" applyAlignment="1">
      <alignment horizontal="center" vertical="center"/>
    </xf>
    <xf numFmtId="164" fontId="5" fillId="0" borderId="9" xfId="0" applyFont="1" applyBorder="1" applyAlignment="1">
      <alignment horizontal="center" vertical="center"/>
    </xf>
    <xf numFmtId="164" fontId="5" fillId="0" borderId="10" xfId="0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164" fontId="2" fillId="0" borderId="0" xfId="0" applyFont="1" applyAlignment="1">
      <alignment horizontal="center" vertical="center"/>
    </xf>
  </cellXfs>
  <cellStyles count="4">
    <cellStyle name="Hyperlink" xfId="1" builtinId="8"/>
    <cellStyle name="Normal" xfId="0" builtinId="0"/>
    <cellStyle name="常规 2" xfId="2" xr:uid="{00000000-0005-0000-0000-000031000000}"/>
    <cellStyle name="常规 5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109"/>
  <sheetViews>
    <sheetView topLeftCell="A25" workbookViewId="0">
      <selection activeCell="I38" sqref="I38"/>
    </sheetView>
  </sheetViews>
  <sheetFormatPr defaultColWidth="9" defaultRowHeight="15"/>
  <cols>
    <col min="1" max="1" width="13.125" style="1" customWidth="1"/>
    <col min="2" max="2" width="25.5" style="1" customWidth="1"/>
    <col min="3" max="3" width="13.125" style="1" customWidth="1"/>
    <col min="4" max="4" width="9.5" style="1" customWidth="1"/>
    <col min="6" max="6" width="13" customWidth="1"/>
    <col min="7" max="7" width="2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s="110" t="s">
        <v>4</v>
      </c>
      <c r="B2" s="110">
        <v>500</v>
      </c>
      <c r="C2" s="110" t="s">
        <v>5</v>
      </c>
      <c r="D2" s="111">
        <v>2.5</v>
      </c>
      <c r="F2" s="1" t="s">
        <v>6</v>
      </c>
      <c r="G2" s="1">
        <v>1000</v>
      </c>
      <c r="H2" s="110" t="s">
        <v>5</v>
      </c>
      <c r="I2" s="1">
        <v>66.290000000000006</v>
      </c>
    </row>
    <row r="3" spans="1:9">
      <c r="A3" s="110" t="s">
        <v>7</v>
      </c>
      <c r="B3" s="110">
        <v>500</v>
      </c>
      <c r="C3" s="110" t="s">
        <v>5</v>
      </c>
      <c r="D3" s="111">
        <v>7</v>
      </c>
      <c r="F3" s="1" t="s">
        <v>8</v>
      </c>
      <c r="G3" s="1">
        <v>1000</v>
      </c>
      <c r="H3" s="110" t="s">
        <v>5</v>
      </c>
      <c r="I3" s="1">
        <v>70.680000000000007</v>
      </c>
    </row>
    <row r="4" spans="1:9">
      <c r="A4" s="110" t="s">
        <v>9</v>
      </c>
      <c r="B4" s="110">
        <v>500</v>
      </c>
      <c r="C4" s="110" t="s">
        <v>5</v>
      </c>
      <c r="D4" s="111">
        <v>55</v>
      </c>
      <c r="F4" s="1" t="s">
        <v>10</v>
      </c>
      <c r="G4" s="1">
        <v>1000</v>
      </c>
      <c r="H4" s="110" t="s">
        <v>5</v>
      </c>
      <c r="I4" s="1">
        <v>83</v>
      </c>
    </row>
    <row r="5" spans="1:9">
      <c r="A5" s="110" t="s">
        <v>11</v>
      </c>
      <c r="B5" s="110">
        <v>500</v>
      </c>
      <c r="C5" s="110" t="s">
        <v>5</v>
      </c>
      <c r="D5" s="111">
        <v>7</v>
      </c>
      <c r="F5" s="1" t="s">
        <v>12</v>
      </c>
      <c r="G5" s="1">
        <v>1000</v>
      </c>
      <c r="H5" s="110" t="s">
        <v>5</v>
      </c>
      <c r="I5" s="1">
        <v>67.099999999999994</v>
      </c>
    </row>
    <row r="6" spans="1:9">
      <c r="A6" s="110" t="s">
        <v>13</v>
      </c>
      <c r="B6" s="110">
        <v>500</v>
      </c>
      <c r="C6" s="110" t="s">
        <v>5</v>
      </c>
      <c r="D6" s="111">
        <v>7</v>
      </c>
      <c r="F6" s="1" t="s">
        <v>14</v>
      </c>
      <c r="G6" s="1">
        <v>1000</v>
      </c>
      <c r="H6" s="110" t="s">
        <v>5</v>
      </c>
      <c r="I6" s="1">
        <v>55.39</v>
      </c>
    </row>
    <row r="7" spans="1:9">
      <c r="A7" s="110" t="s">
        <v>15</v>
      </c>
      <c r="B7" s="110">
        <v>500</v>
      </c>
      <c r="C7" s="110" t="s">
        <v>5</v>
      </c>
      <c r="D7" s="111">
        <v>4.5</v>
      </c>
      <c r="F7" s="1" t="s">
        <v>16</v>
      </c>
      <c r="G7" s="1">
        <v>1200</v>
      </c>
      <c r="H7" s="110" t="s">
        <v>5</v>
      </c>
      <c r="I7" s="1">
        <v>58.78</v>
      </c>
    </row>
    <row r="8" spans="1:9">
      <c r="A8" s="110" t="s">
        <v>17</v>
      </c>
      <c r="B8" s="110">
        <v>500</v>
      </c>
      <c r="C8" s="110" t="s">
        <v>5</v>
      </c>
      <c r="D8" s="111">
        <v>6</v>
      </c>
      <c r="F8" s="1" t="s">
        <v>18</v>
      </c>
      <c r="G8" s="1">
        <v>1000</v>
      </c>
      <c r="H8" s="110" t="s">
        <v>5</v>
      </c>
      <c r="I8" s="1">
        <v>69.48</v>
      </c>
    </row>
    <row r="9" spans="1:9">
      <c r="A9" s="110" t="s">
        <v>19</v>
      </c>
      <c r="B9" s="110">
        <v>500</v>
      </c>
      <c r="C9" s="110" t="s">
        <v>5</v>
      </c>
      <c r="D9" s="111">
        <v>6</v>
      </c>
      <c r="F9" s="1" t="s">
        <v>20</v>
      </c>
      <c r="G9" s="1">
        <v>1000</v>
      </c>
      <c r="H9" s="110" t="s">
        <v>5</v>
      </c>
      <c r="I9" s="1">
        <v>75.77</v>
      </c>
    </row>
    <row r="10" spans="1:9">
      <c r="A10" s="110" t="s">
        <v>21</v>
      </c>
      <c r="B10" s="110">
        <v>500</v>
      </c>
      <c r="C10" s="110" t="s">
        <v>5</v>
      </c>
      <c r="D10" s="111">
        <v>2</v>
      </c>
      <c r="F10" s="1" t="s">
        <v>22</v>
      </c>
      <c r="G10" s="1">
        <v>500</v>
      </c>
      <c r="H10" s="110" t="s">
        <v>5</v>
      </c>
      <c r="I10" s="1">
        <v>39.22</v>
      </c>
    </row>
    <row r="11" spans="1:9">
      <c r="A11" s="110" t="s">
        <v>23</v>
      </c>
      <c r="B11" s="110">
        <v>500</v>
      </c>
      <c r="C11" s="110" t="s">
        <v>5</v>
      </c>
      <c r="D11" s="111">
        <v>2.2000000000000002</v>
      </c>
      <c r="F11" s="1" t="s">
        <v>24</v>
      </c>
      <c r="G11" s="1">
        <v>500</v>
      </c>
      <c r="H11" s="110" t="s">
        <v>5</v>
      </c>
      <c r="I11" s="1">
        <v>41.43</v>
      </c>
    </row>
    <row r="12" spans="1:9">
      <c r="A12" s="110" t="s">
        <v>25</v>
      </c>
      <c r="B12" s="110">
        <v>500</v>
      </c>
      <c r="C12" s="110" t="s">
        <v>5</v>
      </c>
      <c r="D12" s="111">
        <v>7</v>
      </c>
      <c r="F12" s="1" t="s">
        <v>26</v>
      </c>
      <c r="G12" s="1">
        <v>4000</v>
      </c>
      <c r="H12" s="1" t="s">
        <v>27</v>
      </c>
      <c r="I12" s="1">
        <v>251.12100000000001</v>
      </c>
    </row>
    <row r="13" spans="1:9">
      <c r="A13" s="110" t="s">
        <v>28</v>
      </c>
      <c r="B13" s="110">
        <v>500</v>
      </c>
      <c r="C13" s="110" t="s">
        <v>5</v>
      </c>
      <c r="D13" s="111">
        <v>3</v>
      </c>
      <c r="F13" s="1" t="s">
        <v>29</v>
      </c>
      <c r="G13" s="1">
        <v>30</v>
      </c>
      <c r="H13" s="1" t="s">
        <v>5</v>
      </c>
      <c r="I13" s="1">
        <v>9.75</v>
      </c>
    </row>
    <row r="14" spans="1:9">
      <c r="A14" s="110" t="s">
        <v>30</v>
      </c>
      <c r="B14" s="110">
        <v>500</v>
      </c>
      <c r="C14" s="110" t="s">
        <v>5</v>
      </c>
      <c r="D14" s="111">
        <v>5.8</v>
      </c>
      <c r="F14" s="1" t="s">
        <v>31</v>
      </c>
      <c r="G14" s="1">
        <v>1000</v>
      </c>
      <c r="H14" s="110" t="s">
        <v>5</v>
      </c>
      <c r="I14" s="1">
        <v>64.69</v>
      </c>
    </row>
    <row r="15" spans="1:9">
      <c r="A15" s="110" t="s">
        <v>32</v>
      </c>
      <c r="B15" s="110">
        <v>500</v>
      </c>
      <c r="C15" s="110" t="s">
        <v>5</v>
      </c>
      <c r="D15" s="111">
        <v>10</v>
      </c>
    </row>
    <row r="16" spans="1:9">
      <c r="A16" s="110" t="s">
        <v>33</v>
      </c>
      <c r="B16" s="110"/>
      <c r="C16" s="110" t="s">
        <v>34</v>
      </c>
      <c r="D16" s="111">
        <v>3</v>
      </c>
      <c r="F16" s="1" t="s">
        <v>35</v>
      </c>
      <c r="G16" s="1">
        <v>500</v>
      </c>
      <c r="H16" s="110" t="s">
        <v>5</v>
      </c>
      <c r="I16" s="1">
        <v>15</v>
      </c>
    </row>
    <row r="17" spans="1:9">
      <c r="A17" s="110" t="s">
        <v>36</v>
      </c>
      <c r="B17" s="110">
        <v>500</v>
      </c>
      <c r="C17" s="110" t="s">
        <v>5</v>
      </c>
      <c r="D17" s="111">
        <v>3</v>
      </c>
      <c r="F17" s="1" t="s">
        <v>37</v>
      </c>
      <c r="G17" s="1">
        <v>500</v>
      </c>
      <c r="H17" s="110" t="s">
        <v>5</v>
      </c>
      <c r="I17" s="1">
        <v>20</v>
      </c>
    </row>
    <row r="18" spans="1:9">
      <c r="A18" s="110" t="s">
        <v>38</v>
      </c>
      <c r="B18" s="110">
        <v>500</v>
      </c>
      <c r="C18" s="110" t="s">
        <v>5</v>
      </c>
      <c r="D18" s="111">
        <v>3</v>
      </c>
      <c r="F18" s="1" t="s">
        <v>39</v>
      </c>
      <c r="G18" s="1">
        <v>500</v>
      </c>
      <c r="H18" s="110" t="s">
        <v>5</v>
      </c>
      <c r="I18" s="1">
        <v>50</v>
      </c>
    </row>
    <row r="19" spans="1:9">
      <c r="A19" s="110" t="s">
        <v>40</v>
      </c>
      <c r="B19" s="110">
        <v>500</v>
      </c>
      <c r="C19" s="110" t="s">
        <v>5</v>
      </c>
      <c r="D19" s="111">
        <v>6</v>
      </c>
      <c r="F19" s="1" t="s">
        <v>41</v>
      </c>
      <c r="G19" s="1">
        <v>500</v>
      </c>
      <c r="H19" s="110" t="s">
        <v>5</v>
      </c>
      <c r="I19" s="1">
        <v>15</v>
      </c>
    </row>
    <row r="20" spans="1:9">
      <c r="A20" s="110" t="s">
        <v>42</v>
      </c>
      <c r="B20" s="110">
        <v>500</v>
      </c>
      <c r="C20" s="110" t="s">
        <v>5</v>
      </c>
      <c r="D20" s="111">
        <v>2.5</v>
      </c>
      <c r="F20" s="1" t="s">
        <v>43</v>
      </c>
      <c r="G20" s="1">
        <v>500</v>
      </c>
      <c r="H20" s="110" t="s">
        <v>5</v>
      </c>
      <c r="I20" s="1">
        <v>21</v>
      </c>
    </row>
    <row r="21" spans="1:9">
      <c r="A21" s="110" t="s">
        <v>44</v>
      </c>
      <c r="B21" s="110">
        <v>500</v>
      </c>
      <c r="C21" s="110" t="s">
        <v>5</v>
      </c>
      <c r="D21" s="111">
        <v>2.2000000000000002</v>
      </c>
      <c r="F21" s="1" t="s">
        <v>45</v>
      </c>
      <c r="G21" s="1"/>
      <c r="H21" s="1" t="s">
        <v>46</v>
      </c>
      <c r="I21" s="1">
        <v>2.2999999999999998</v>
      </c>
    </row>
    <row r="22" spans="1:9">
      <c r="A22" s="110" t="s">
        <v>47</v>
      </c>
      <c r="B22" s="110">
        <v>500</v>
      </c>
      <c r="C22" s="110" t="s">
        <v>5</v>
      </c>
      <c r="D22" s="111">
        <v>2.5</v>
      </c>
      <c r="F22" s="1" t="s">
        <v>48</v>
      </c>
      <c r="G22" s="1"/>
      <c r="H22" s="1" t="s">
        <v>46</v>
      </c>
      <c r="I22" s="1">
        <v>5</v>
      </c>
    </row>
    <row r="23" spans="1:9">
      <c r="A23" s="110" t="s">
        <v>49</v>
      </c>
      <c r="B23" s="110">
        <v>500</v>
      </c>
      <c r="C23" s="110" t="s">
        <v>5</v>
      </c>
      <c r="D23" s="111">
        <v>3</v>
      </c>
    </row>
    <row r="24" spans="1:9">
      <c r="A24" s="110" t="s">
        <v>50</v>
      </c>
      <c r="B24" s="110">
        <v>500</v>
      </c>
      <c r="C24" s="110" t="s">
        <v>5</v>
      </c>
      <c r="D24" s="111">
        <v>4</v>
      </c>
    </row>
    <row r="25" spans="1:9">
      <c r="A25" s="110" t="s">
        <v>51</v>
      </c>
      <c r="B25" s="110">
        <v>500</v>
      </c>
      <c r="C25" s="110" t="s">
        <v>5</v>
      </c>
      <c r="D25" s="111">
        <v>4</v>
      </c>
    </row>
    <row r="26" spans="1:9">
      <c r="A26" s="110" t="s">
        <v>52</v>
      </c>
      <c r="B26" s="110">
        <v>500</v>
      </c>
      <c r="C26" s="110" t="s">
        <v>5</v>
      </c>
      <c r="D26" s="111">
        <v>7</v>
      </c>
      <c r="F26" s="1" t="s">
        <v>53</v>
      </c>
      <c r="G26" s="1" t="s">
        <v>54</v>
      </c>
      <c r="H26" s="1" t="s">
        <v>5</v>
      </c>
      <c r="I26" s="1">
        <v>143</v>
      </c>
    </row>
    <row r="27" spans="1:9">
      <c r="A27" s="110" t="s">
        <v>55</v>
      </c>
      <c r="B27" s="110">
        <v>500</v>
      </c>
      <c r="C27" s="110" t="s">
        <v>5</v>
      </c>
      <c r="D27" s="111">
        <v>2.8</v>
      </c>
      <c r="F27" s="112" t="s">
        <v>56</v>
      </c>
      <c r="G27" s="112" t="s">
        <v>57</v>
      </c>
      <c r="H27" s="112" t="s">
        <v>5</v>
      </c>
      <c r="I27" s="1">
        <v>93</v>
      </c>
    </row>
    <row r="28" spans="1:9">
      <c r="A28" s="110" t="s">
        <v>58</v>
      </c>
      <c r="B28" s="110">
        <v>500</v>
      </c>
      <c r="C28" s="110" t="s">
        <v>5</v>
      </c>
      <c r="D28" s="111">
        <v>4</v>
      </c>
      <c r="F28" s="112" t="s">
        <v>59</v>
      </c>
      <c r="G28" s="112" t="s">
        <v>60</v>
      </c>
      <c r="H28" s="112" t="s">
        <v>5</v>
      </c>
      <c r="I28" s="1">
        <v>215</v>
      </c>
    </row>
    <row r="29" spans="1:9">
      <c r="A29" s="110" t="s">
        <v>61</v>
      </c>
      <c r="B29" s="110">
        <v>500</v>
      </c>
      <c r="C29" s="110" t="s">
        <v>5</v>
      </c>
      <c r="D29" s="111">
        <v>4</v>
      </c>
      <c r="F29" s="112" t="s">
        <v>62</v>
      </c>
      <c r="G29" s="112" t="s">
        <v>54</v>
      </c>
      <c r="H29" s="112" t="s">
        <v>5</v>
      </c>
      <c r="I29" s="1">
        <v>280</v>
      </c>
    </row>
    <row r="30" spans="1:9">
      <c r="A30" s="110" t="s">
        <v>63</v>
      </c>
      <c r="B30" s="110">
        <v>500</v>
      </c>
      <c r="C30" s="110" t="s">
        <v>5</v>
      </c>
      <c r="D30" s="111">
        <v>4</v>
      </c>
      <c r="F30" s="112" t="s">
        <v>64</v>
      </c>
      <c r="G30" s="112" t="s">
        <v>65</v>
      </c>
      <c r="H30" s="112" t="s">
        <v>5</v>
      </c>
      <c r="I30" s="1">
        <v>15</v>
      </c>
    </row>
    <row r="31" spans="1:9">
      <c r="A31" s="110" t="s">
        <v>66</v>
      </c>
      <c r="B31" s="110">
        <v>500</v>
      </c>
      <c r="C31" s="110" t="s">
        <v>5</v>
      </c>
      <c r="D31" s="111">
        <v>1.6</v>
      </c>
      <c r="F31" s="112" t="s">
        <v>67</v>
      </c>
      <c r="G31" s="112" t="s">
        <v>68</v>
      </c>
      <c r="H31" s="112" t="s">
        <v>5</v>
      </c>
      <c r="I31" s="1">
        <v>20</v>
      </c>
    </row>
    <row r="32" spans="1:9">
      <c r="A32" s="110" t="s">
        <v>69</v>
      </c>
      <c r="B32" s="110">
        <v>500</v>
      </c>
      <c r="C32" s="110" t="s">
        <v>5</v>
      </c>
      <c r="D32" s="111">
        <v>1.8</v>
      </c>
      <c r="F32" s="112" t="s">
        <v>70</v>
      </c>
      <c r="G32" s="112" t="s">
        <v>71</v>
      </c>
      <c r="H32" s="112" t="s">
        <v>5</v>
      </c>
      <c r="I32" s="1">
        <v>23</v>
      </c>
    </row>
    <row r="33" spans="1:9">
      <c r="A33" s="110" t="s">
        <v>72</v>
      </c>
      <c r="B33" s="110">
        <v>500</v>
      </c>
      <c r="C33" s="110" t="s">
        <v>5</v>
      </c>
      <c r="D33" s="111">
        <v>5</v>
      </c>
      <c r="F33" s="1" t="s">
        <v>73</v>
      </c>
      <c r="G33" s="1">
        <v>500</v>
      </c>
      <c r="H33" s="1" t="s">
        <v>5</v>
      </c>
      <c r="I33" s="1">
        <v>10</v>
      </c>
    </row>
    <row r="34" spans="1:9">
      <c r="A34" s="110" t="s">
        <v>74</v>
      </c>
      <c r="B34" s="110">
        <v>500</v>
      </c>
      <c r="C34" s="110" t="s">
        <v>5</v>
      </c>
      <c r="D34" s="111">
        <v>3.5</v>
      </c>
      <c r="F34" s="1" t="s">
        <v>75</v>
      </c>
      <c r="G34" s="1">
        <v>500</v>
      </c>
      <c r="H34" s="1" t="s">
        <v>5</v>
      </c>
      <c r="I34" s="1">
        <v>50</v>
      </c>
    </row>
    <row r="35" spans="1:9">
      <c r="A35" s="110" t="s">
        <v>76</v>
      </c>
      <c r="B35" s="110">
        <v>500</v>
      </c>
      <c r="C35" s="110" t="s">
        <v>5</v>
      </c>
      <c r="D35" s="111">
        <v>26</v>
      </c>
      <c r="F35" s="1" t="s">
        <v>77</v>
      </c>
      <c r="G35" s="1" t="s">
        <v>78</v>
      </c>
      <c r="H35" s="1" t="s">
        <v>5</v>
      </c>
      <c r="I35" s="1">
        <v>11.5</v>
      </c>
    </row>
    <row r="36" spans="1:9">
      <c r="A36" s="110" t="s">
        <v>79</v>
      </c>
      <c r="B36" s="110">
        <v>500</v>
      </c>
      <c r="C36" s="110" t="s">
        <v>5</v>
      </c>
      <c r="D36" s="111">
        <v>25</v>
      </c>
    </row>
    <row r="37" spans="1:9">
      <c r="A37" s="110" t="s">
        <v>80</v>
      </c>
      <c r="B37" s="110">
        <v>500</v>
      </c>
      <c r="C37" s="110" t="s">
        <v>5</v>
      </c>
      <c r="D37" s="111">
        <v>13</v>
      </c>
    </row>
    <row r="38" spans="1:9">
      <c r="A38" s="110" t="s">
        <v>81</v>
      </c>
      <c r="B38" s="110">
        <v>500</v>
      </c>
      <c r="C38" s="110" t="s">
        <v>5</v>
      </c>
      <c r="D38" s="111">
        <v>5</v>
      </c>
      <c r="F38" s="112" t="s">
        <v>82</v>
      </c>
      <c r="G38" s="112" t="s">
        <v>83</v>
      </c>
      <c r="H38" s="112" t="s">
        <v>27</v>
      </c>
      <c r="I38" s="113">
        <v>165</v>
      </c>
    </row>
    <row r="39" spans="1:9">
      <c r="A39" s="110" t="s">
        <v>84</v>
      </c>
      <c r="B39" s="110">
        <v>500</v>
      </c>
      <c r="C39" s="110" t="s">
        <v>5</v>
      </c>
      <c r="D39" s="111">
        <v>25</v>
      </c>
      <c r="F39" s="112" t="s">
        <v>85</v>
      </c>
      <c r="G39" s="112" t="s">
        <v>86</v>
      </c>
      <c r="H39" s="112" t="s">
        <v>5</v>
      </c>
      <c r="I39" s="113">
        <v>170</v>
      </c>
    </row>
    <row r="40" spans="1:9">
      <c r="A40" s="110" t="s">
        <v>87</v>
      </c>
      <c r="B40" s="110">
        <v>500</v>
      </c>
      <c r="C40" s="110" t="s">
        <v>5</v>
      </c>
      <c r="D40" s="111">
        <v>28</v>
      </c>
      <c r="F40" s="1" t="s">
        <v>88</v>
      </c>
      <c r="G40" s="112" t="s">
        <v>89</v>
      </c>
      <c r="H40" s="112" t="s">
        <v>5</v>
      </c>
      <c r="I40" s="113">
        <v>144</v>
      </c>
    </row>
    <row r="41" spans="1:9">
      <c r="A41" s="110" t="s">
        <v>90</v>
      </c>
      <c r="B41" s="110">
        <v>500</v>
      </c>
      <c r="C41" s="110" t="s">
        <v>5</v>
      </c>
      <c r="D41" s="111">
        <v>23</v>
      </c>
      <c r="F41" s="112" t="s">
        <v>91</v>
      </c>
      <c r="G41" s="112" t="s">
        <v>92</v>
      </c>
      <c r="H41" s="112" t="s">
        <v>5</v>
      </c>
      <c r="I41" s="113">
        <v>15</v>
      </c>
    </row>
    <row r="42" spans="1:9">
      <c r="A42" s="110" t="s">
        <v>93</v>
      </c>
      <c r="B42" s="110">
        <v>500</v>
      </c>
      <c r="C42" s="110" t="s">
        <v>5</v>
      </c>
      <c r="D42" s="111">
        <v>13</v>
      </c>
      <c r="F42" s="1" t="s">
        <v>94</v>
      </c>
      <c r="G42" s="1">
        <v>5000</v>
      </c>
      <c r="H42" s="1"/>
      <c r="I42" s="114">
        <v>85</v>
      </c>
    </row>
    <row r="43" spans="1:9">
      <c r="A43" s="110" t="s">
        <v>95</v>
      </c>
      <c r="B43" s="110">
        <v>500</v>
      </c>
      <c r="C43" s="110" t="s">
        <v>5</v>
      </c>
      <c r="D43" s="111">
        <v>13</v>
      </c>
      <c r="F43" s="112" t="s">
        <v>96</v>
      </c>
      <c r="G43" s="112" t="s">
        <v>86</v>
      </c>
      <c r="H43" s="112" t="s">
        <v>5</v>
      </c>
      <c r="I43" s="113">
        <v>220</v>
      </c>
    </row>
    <row r="44" spans="1:9">
      <c r="A44" s="110" t="s">
        <v>97</v>
      </c>
      <c r="B44" s="110">
        <v>500</v>
      </c>
      <c r="C44" s="110" t="s">
        <v>5</v>
      </c>
      <c r="D44" s="111">
        <v>10.5</v>
      </c>
    </row>
    <row r="45" spans="1:9">
      <c r="A45" s="110" t="s">
        <v>98</v>
      </c>
      <c r="B45" s="110">
        <v>500</v>
      </c>
      <c r="C45" s="110" t="s">
        <v>5</v>
      </c>
      <c r="D45" s="111">
        <v>12</v>
      </c>
    </row>
    <row r="46" spans="1:9">
      <c r="A46" s="110" t="s">
        <v>99</v>
      </c>
      <c r="B46" s="110">
        <v>500</v>
      </c>
      <c r="C46" s="110" t="s">
        <v>5</v>
      </c>
      <c r="D46" s="111">
        <v>7</v>
      </c>
    </row>
    <row r="47" spans="1:9">
      <c r="A47" s="110" t="s">
        <v>100</v>
      </c>
      <c r="B47" s="110">
        <v>500</v>
      </c>
      <c r="C47" s="110" t="s">
        <v>5</v>
      </c>
      <c r="D47" s="111">
        <v>2</v>
      </c>
    </row>
    <row r="48" spans="1:9">
      <c r="A48" s="110" t="s">
        <v>101</v>
      </c>
      <c r="B48" s="110">
        <v>500</v>
      </c>
      <c r="C48" s="110" t="s">
        <v>5</v>
      </c>
      <c r="D48" s="111">
        <v>2.2000000000000002</v>
      </c>
    </row>
    <row r="49" spans="1:9">
      <c r="A49" s="110" t="s">
        <v>102</v>
      </c>
      <c r="B49" s="110">
        <v>500</v>
      </c>
      <c r="C49" s="110" t="s">
        <v>5</v>
      </c>
      <c r="D49" s="111">
        <v>3</v>
      </c>
    </row>
    <row r="50" spans="1:9">
      <c r="A50" s="110" t="s">
        <v>103</v>
      </c>
      <c r="B50" s="110">
        <v>500</v>
      </c>
      <c r="C50" s="110" t="s">
        <v>5</v>
      </c>
      <c r="D50" s="111">
        <v>3</v>
      </c>
    </row>
    <row r="51" spans="1:9">
      <c r="A51" s="110" t="s">
        <v>104</v>
      </c>
      <c r="B51" s="110">
        <v>160</v>
      </c>
      <c r="C51" s="110" t="s">
        <v>5</v>
      </c>
      <c r="D51" s="111">
        <v>18</v>
      </c>
    </row>
    <row r="52" spans="1:9">
      <c r="A52" s="110" t="s">
        <v>105</v>
      </c>
      <c r="B52" s="110">
        <v>500</v>
      </c>
      <c r="C52" s="110" t="s">
        <v>5</v>
      </c>
      <c r="D52" s="111">
        <v>12</v>
      </c>
    </row>
    <row r="53" spans="1:9">
      <c r="A53" s="110" t="s">
        <v>106</v>
      </c>
      <c r="B53" s="110">
        <v>500</v>
      </c>
      <c r="C53" s="110" t="s">
        <v>5</v>
      </c>
      <c r="D53" s="111">
        <v>12</v>
      </c>
    </row>
    <row r="54" spans="1:9">
      <c r="F54" s="112" t="s">
        <v>107</v>
      </c>
      <c r="G54" s="112" t="s">
        <v>108</v>
      </c>
      <c r="H54" s="112" t="s">
        <v>27</v>
      </c>
      <c r="I54" s="113">
        <v>80</v>
      </c>
    </row>
    <row r="55" spans="1:9">
      <c r="A55" s="112" t="s">
        <v>109</v>
      </c>
      <c r="B55" s="112" t="s">
        <v>110</v>
      </c>
      <c r="C55" s="112" t="s">
        <v>5</v>
      </c>
      <c r="D55" s="113">
        <v>16.100000000000001</v>
      </c>
      <c r="F55" s="112" t="s">
        <v>111</v>
      </c>
      <c r="G55" s="112" t="s">
        <v>112</v>
      </c>
      <c r="H55" s="112" t="s">
        <v>27</v>
      </c>
      <c r="I55" s="113">
        <v>3</v>
      </c>
    </row>
    <row r="56" spans="1:9">
      <c r="A56" s="112" t="s">
        <v>113</v>
      </c>
      <c r="B56" s="112">
        <v>500</v>
      </c>
      <c r="C56" s="112" t="s">
        <v>5</v>
      </c>
      <c r="D56" s="113">
        <v>17</v>
      </c>
      <c r="F56" s="112" t="s">
        <v>114</v>
      </c>
      <c r="G56" s="112" t="s">
        <v>115</v>
      </c>
      <c r="H56" s="112" t="s">
        <v>27</v>
      </c>
      <c r="I56" s="113">
        <v>14</v>
      </c>
    </row>
    <row r="57" spans="1:9">
      <c r="A57" s="112" t="s">
        <v>116</v>
      </c>
      <c r="B57" s="112">
        <v>500</v>
      </c>
      <c r="C57" s="112" t="s">
        <v>5</v>
      </c>
      <c r="D57" s="113">
        <v>30</v>
      </c>
      <c r="F57" s="112" t="s">
        <v>117</v>
      </c>
      <c r="G57" s="112" t="s">
        <v>108</v>
      </c>
      <c r="H57" s="112" t="s">
        <v>27</v>
      </c>
      <c r="I57" s="113">
        <v>48</v>
      </c>
    </row>
    <row r="58" spans="1:9">
      <c r="A58" s="112" t="s">
        <v>118</v>
      </c>
      <c r="B58" s="112">
        <v>500</v>
      </c>
      <c r="C58" s="112" t="s">
        <v>5</v>
      </c>
      <c r="D58" s="113">
        <v>39.5</v>
      </c>
    </row>
    <row r="59" spans="1:9">
      <c r="A59" s="112" t="s">
        <v>119</v>
      </c>
      <c r="B59" s="112">
        <v>500</v>
      </c>
      <c r="C59" s="112" t="s">
        <v>5</v>
      </c>
      <c r="D59" s="113">
        <v>8</v>
      </c>
    </row>
    <row r="60" spans="1:9">
      <c r="A60" s="112" t="s">
        <v>120</v>
      </c>
      <c r="B60" s="112">
        <v>500</v>
      </c>
      <c r="C60" s="112" t="s">
        <v>5</v>
      </c>
      <c r="D60" s="112">
        <v>6.2</v>
      </c>
    </row>
    <row r="61" spans="1:9">
      <c r="A61" s="112" t="s">
        <v>121</v>
      </c>
      <c r="B61" s="112">
        <v>500</v>
      </c>
      <c r="C61" s="112" t="s">
        <v>5</v>
      </c>
      <c r="D61" s="113">
        <v>51</v>
      </c>
    </row>
    <row r="62" spans="1:9">
      <c r="A62" s="112" t="s">
        <v>122</v>
      </c>
      <c r="B62" s="112" t="s">
        <v>123</v>
      </c>
      <c r="C62" s="112" t="s">
        <v>5</v>
      </c>
      <c r="D62" s="113">
        <v>148</v>
      </c>
    </row>
    <row r="63" spans="1:9">
      <c r="A63" s="112" t="s">
        <v>124</v>
      </c>
      <c r="B63" s="112" t="s">
        <v>125</v>
      </c>
      <c r="C63" s="112" t="s">
        <v>5</v>
      </c>
      <c r="D63" s="113">
        <v>35</v>
      </c>
    </row>
    <row r="64" spans="1:9">
      <c r="A64" s="112" t="s">
        <v>126</v>
      </c>
      <c r="B64" s="112" t="s">
        <v>127</v>
      </c>
      <c r="C64" s="112" t="s">
        <v>27</v>
      </c>
      <c r="D64" s="113">
        <v>2.5</v>
      </c>
    </row>
    <row r="65" spans="1:6">
      <c r="A65" s="112" t="s">
        <v>128</v>
      </c>
      <c r="B65" s="112" t="s">
        <v>129</v>
      </c>
      <c r="C65" s="112" t="s">
        <v>5</v>
      </c>
      <c r="D65" s="113">
        <v>5</v>
      </c>
    </row>
    <row r="66" spans="1:6">
      <c r="A66" s="112" t="s">
        <v>130</v>
      </c>
      <c r="B66" s="112" t="s">
        <v>131</v>
      </c>
      <c r="C66" s="112" t="s">
        <v>5</v>
      </c>
      <c r="D66" s="113">
        <v>14</v>
      </c>
    </row>
    <row r="67" spans="1:6">
      <c r="A67" s="112" t="s">
        <v>132</v>
      </c>
      <c r="B67" s="112" t="s">
        <v>133</v>
      </c>
      <c r="C67" s="112" t="s">
        <v>5</v>
      </c>
      <c r="D67" s="113">
        <v>28</v>
      </c>
    </row>
    <row r="68" spans="1:6">
      <c r="A68" s="112" t="s">
        <v>134</v>
      </c>
      <c r="B68" s="112" t="s">
        <v>133</v>
      </c>
      <c r="C68" s="112" t="s">
        <v>5</v>
      </c>
      <c r="D68" s="113">
        <v>23</v>
      </c>
    </row>
    <row r="69" spans="1:6">
      <c r="A69" s="112" t="s">
        <v>135</v>
      </c>
      <c r="B69" s="112">
        <v>500</v>
      </c>
      <c r="C69" s="112" t="s">
        <v>5</v>
      </c>
      <c r="D69" s="113">
        <v>5.5</v>
      </c>
    </row>
    <row r="70" spans="1:6">
      <c r="A70" s="112" t="s">
        <v>136</v>
      </c>
      <c r="B70" s="112" t="s">
        <v>137</v>
      </c>
      <c r="C70" s="112" t="s">
        <v>27</v>
      </c>
      <c r="D70" s="113">
        <v>5</v>
      </c>
    </row>
    <row r="71" spans="1:6">
      <c r="A71" s="112" t="s">
        <v>138</v>
      </c>
      <c r="B71" s="112" t="s">
        <v>139</v>
      </c>
      <c r="C71" s="112" t="s">
        <v>27</v>
      </c>
      <c r="D71" s="113">
        <v>23</v>
      </c>
    </row>
    <row r="72" spans="1:6">
      <c r="A72" s="112" t="s">
        <v>140</v>
      </c>
      <c r="B72" s="112">
        <v>500</v>
      </c>
      <c r="C72" s="112" t="s">
        <v>5</v>
      </c>
      <c r="D72" s="113">
        <v>10</v>
      </c>
    </row>
    <row r="73" spans="1:6">
      <c r="A73" s="112" t="s">
        <v>141</v>
      </c>
      <c r="B73" s="112" t="s">
        <v>142</v>
      </c>
      <c r="C73" s="112" t="s">
        <v>5</v>
      </c>
      <c r="D73" s="113">
        <v>375</v>
      </c>
      <c r="E73">
        <f>D73/48</f>
        <v>7.8125</v>
      </c>
      <c r="F73">
        <v>7.81</v>
      </c>
    </row>
    <row r="74" spans="1:6">
      <c r="A74" s="112" t="s">
        <v>143</v>
      </c>
      <c r="B74" s="112" t="s">
        <v>144</v>
      </c>
      <c r="C74" s="112" t="s">
        <v>5</v>
      </c>
      <c r="D74" s="113">
        <v>52</v>
      </c>
    </row>
    <row r="75" spans="1:6">
      <c r="A75" s="112" t="s">
        <v>30</v>
      </c>
      <c r="B75" s="112" t="s">
        <v>145</v>
      </c>
      <c r="C75" s="112" t="s">
        <v>5</v>
      </c>
      <c r="D75" s="113">
        <v>235</v>
      </c>
    </row>
    <row r="76" spans="1:6">
      <c r="A76" s="112" t="s">
        <v>146</v>
      </c>
      <c r="B76" s="112" t="s">
        <v>147</v>
      </c>
      <c r="C76" s="112" t="s">
        <v>27</v>
      </c>
      <c r="D76" s="113">
        <v>320</v>
      </c>
      <c r="E76">
        <f>D76/12</f>
        <v>26.666666666666668</v>
      </c>
      <c r="F76">
        <v>26.67</v>
      </c>
    </row>
    <row r="77" spans="1:6">
      <c r="A77" s="112" t="s">
        <v>148</v>
      </c>
      <c r="B77" s="112" t="s">
        <v>149</v>
      </c>
      <c r="C77" s="112" t="s">
        <v>5</v>
      </c>
      <c r="D77" s="113">
        <v>68</v>
      </c>
    </row>
    <row r="78" spans="1:6">
      <c r="A78" s="112" t="s">
        <v>150</v>
      </c>
      <c r="B78" s="112" t="s">
        <v>151</v>
      </c>
      <c r="C78" s="112" t="s">
        <v>5</v>
      </c>
      <c r="D78" s="113">
        <v>38</v>
      </c>
    </row>
    <row r="79" spans="1:6">
      <c r="A79" s="112" t="s">
        <v>152</v>
      </c>
      <c r="B79" s="112" t="s">
        <v>153</v>
      </c>
      <c r="C79" s="112" t="s">
        <v>5</v>
      </c>
      <c r="D79" s="113">
        <v>36</v>
      </c>
    </row>
    <row r="80" spans="1:6">
      <c r="A80" s="112" t="s">
        <v>9</v>
      </c>
      <c r="B80" s="112">
        <v>500</v>
      </c>
      <c r="C80" s="112" t="s">
        <v>5</v>
      </c>
      <c r="D80" s="113">
        <v>52</v>
      </c>
    </row>
    <row r="81" spans="1:6">
      <c r="A81" s="112" t="s">
        <v>154</v>
      </c>
      <c r="B81" s="112" t="s">
        <v>92</v>
      </c>
      <c r="C81" s="112" t="s">
        <v>5</v>
      </c>
      <c r="D81" s="113">
        <v>10</v>
      </c>
    </row>
    <row r="82" spans="1:6">
      <c r="A82" s="112" t="s">
        <v>155</v>
      </c>
      <c r="B82" s="112" t="s">
        <v>156</v>
      </c>
      <c r="C82" s="112" t="s">
        <v>27</v>
      </c>
      <c r="D82" s="113">
        <v>17</v>
      </c>
    </row>
    <row r="83" spans="1:6">
      <c r="A83" s="112" t="s">
        <v>157</v>
      </c>
      <c r="B83" s="112">
        <v>500</v>
      </c>
      <c r="C83" s="112" t="s">
        <v>5</v>
      </c>
      <c r="D83" s="113">
        <v>5</v>
      </c>
    </row>
    <row r="84" spans="1:6">
      <c r="A84" s="112" t="s">
        <v>158</v>
      </c>
      <c r="B84" s="112" t="s">
        <v>159</v>
      </c>
      <c r="C84" s="112" t="s">
        <v>5</v>
      </c>
      <c r="D84" s="113">
        <v>68</v>
      </c>
    </row>
    <row r="85" spans="1:6">
      <c r="A85" s="112" t="s">
        <v>160</v>
      </c>
      <c r="B85" s="112" t="s">
        <v>161</v>
      </c>
      <c r="C85" s="112" t="s">
        <v>27</v>
      </c>
      <c r="D85" s="113">
        <v>14</v>
      </c>
    </row>
    <row r="86" spans="1:6">
      <c r="A86" s="112" t="s">
        <v>162</v>
      </c>
      <c r="B86" s="112" t="s">
        <v>163</v>
      </c>
      <c r="C86" s="112" t="s">
        <v>5</v>
      </c>
      <c r="D86" s="113">
        <v>4</v>
      </c>
    </row>
    <row r="87" spans="1:6">
      <c r="A87" s="112" t="s">
        <v>164</v>
      </c>
      <c r="B87" s="112" t="s">
        <v>129</v>
      </c>
      <c r="C87" s="112" t="s">
        <v>5</v>
      </c>
      <c r="D87" s="113">
        <v>5</v>
      </c>
    </row>
    <row r="88" spans="1:6">
      <c r="A88" s="112" t="s">
        <v>165</v>
      </c>
      <c r="B88" s="112" t="s">
        <v>166</v>
      </c>
      <c r="C88" s="112" t="s">
        <v>5</v>
      </c>
      <c r="D88" s="113">
        <v>520</v>
      </c>
      <c r="E88">
        <f>D88/48</f>
        <v>10.833333333333334</v>
      </c>
      <c r="F88">
        <v>10.83</v>
      </c>
    </row>
    <row r="89" spans="1:6">
      <c r="A89" s="1" t="s">
        <v>167</v>
      </c>
      <c r="B89" s="1">
        <v>500</v>
      </c>
      <c r="C89" s="1" t="s">
        <v>5</v>
      </c>
      <c r="D89" s="1">
        <v>50</v>
      </c>
    </row>
    <row r="90" spans="1:6">
      <c r="A90" s="1" t="s">
        <v>168</v>
      </c>
      <c r="B90" s="1" t="s">
        <v>169</v>
      </c>
      <c r="C90" s="1" t="s">
        <v>5</v>
      </c>
      <c r="D90" s="1">
        <v>37</v>
      </c>
    </row>
    <row r="91" spans="1:6">
      <c r="A91" s="1" t="s">
        <v>170</v>
      </c>
      <c r="B91" s="1">
        <v>3000</v>
      </c>
      <c r="C91" s="1" t="s">
        <v>5</v>
      </c>
      <c r="D91" s="1">
        <v>55</v>
      </c>
    </row>
    <row r="92" spans="1:6">
      <c r="A92" s="1" t="s">
        <v>171</v>
      </c>
      <c r="B92" s="1">
        <v>500</v>
      </c>
      <c r="C92" s="1" t="s">
        <v>27</v>
      </c>
      <c r="D92" s="114">
        <v>2.5</v>
      </c>
    </row>
    <row r="93" spans="1:6">
      <c r="A93" s="1" t="s">
        <v>172</v>
      </c>
      <c r="B93" s="1">
        <v>2500</v>
      </c>
      <c r="C93" s="1" t="s">
        <v>5</v>
      </c>
      <c r="D93" s="114">
        <v>70</v>
      </c>
    </row>
    <row r="94" spans="1:6">
      <c r="A94" s="1" t="s">
        <v>173</v>
      </c>
      <c r="B94" s="1">
        <v>250</v>
      </c>
      <c r="C94" s="1" t="s">
        <v>5</v>
      </c>
      <c r="D94" s="114">
        <v>9.48</v>
      </c>
    </row>
    <row r="95" spans="1:6">
      <c r="A95" s="1" t="s">
        <v>174</v>
      </c>
      <c r="B95" s="1">
        <v>500</v>
      </c>
      <c r="C95" s="1" t="s">
        <v>5</v>
      </c>
      <c r="D95" s="114">
        <v>20</v>
      </c>
      <c r="E95" s="1"/>
      <c r="F95" s="1"/>
    </row>
    <row r="96" spans="1:6">
      <c r="A96" s="1" t="s">
        <v>175</v>
      </c>
      <c r="B96" s="1">
        <v>500</v>
      </c>
      <c r="C96" s="1" t="s">
        <v>5</v>
      </c>
      <c r="D96" s="114">
        <v>16</v>
      </c>
      <c r="E96" s="1"/>
      <c r="F96" s="1"/>
    </row>
    <row r="97" spans="1:6">
      <c r="A97" s="1" t="s">
        <v>176</v>
      </c>
      <c r="B97" s="1">
        <v>500</v>
      </c>
      <c r="C97" s="1" t="s">
        <v>5</v>
      </c>
      <c r="D97" s="114">
        <v>22</v>
      </c>
      <c r="E97" s="1"/>
      <c r="F97" s="1"/>
    </row>
    <row r="98" spans="1:6">
      <c r="A98" s="1" t="s">
        <v>177</v>
      </c>
      <c r="B98" s="1">
        <v>500</v>
      </c>
      <c r="C98" s="1" t="s">
        <v>5</v>
      </c>
      <c r="D98" s="114">
        <v>7</v>
      </c>
      <c r="E98" s="1"/>
      <c r="F98" s="1"/>
    </row>
    <row r="99" spans="1:6">
      <c r="A99" s="1" t="s">
        <v>178</v>
      </c>
      <c r="B99" s="1">
        <v>500</v>
      </c>
      <c r="C99" s="1" t="s">
        <v>5</v>
      </c>
      <c r="D99" s="114">
        <v>18</v>
      </c>
      <c r="E99" s="1"/>
      <c r="F99" s="1"/>
    </row>
    <row r="100" spans="1:6">
      <c r="A100" s="1" t="s">
        <v>179</v>
      </c>
      <c r="B100" s="1">
        <v>500</v>
      </c>
      <c r="C100" s="1" t="s">
        <v>5</v>
      </c>
      <c r="D100" s="114">
        <v>2.5</v>
      </c>
      <c r="E100" s="1"/>
      <c r="F100" s="1"/>
    </row>
    <row r="101" spans="1:6">
      <c r="A101" s="1" t="s">
        <v>180</v>
      </c>
      <c r="B101" s="1">
        <v>500</v>
      </c>
      <c r="C101" s="1" t="s">
        <v>5</v>
      </c>
      <c r="D101" s="114">
        <v>18</v>
      </c>
      <c r="E101" s="1"/>
      <c r="F101" s="1"/>
    </row>
    <row r="102" spans="1:6">
      <c r="A102" s="1" t="s">
        <v>181</v>
      </c>
      <c r="B102" s="1">
        <v>800</v>
      </c>
      <c r="C102" s="1" t="s">
        <v>5</v>
      </c>
      <c r="D102" s="1">
        <v>5</v>
      </c>
      <c r="E102" s="1"/>
      <c r="F102" s="1"/>
    </row>
    <row r="103" spans="1:6">
      <c r="A103" s="1" t="s">
        <v>182</v>
      </c>
      <c r="B103" s="1">
        <v>1000</v>
      </c>
      <c r="C103" s="1" t="s">
        <v>5</v>
      </c>
      <c r="D103" s="114">
        <v>50</v>
      </c>
      <c r="E103" s="1"/>
      <c r="F103" s="1"/>
    </row>
    <row r="104" spans="1:6">
      <c r="A104" s="1" t="s">
        <v>183</v>
      </c>
      <c r="B104" s="1">
        <v>6000</v>
      </c>
      <c r="D104" s="1">
        <v>32</v>
      </c>
      <c r="E104" s="1"/>
      <c r="F104" s="1"/>
    </row>
    <row r="105" spans="1:6">
      <c r="A105" s="1" t="s">
        <v>184</v>
      </c>
      <c r="B105" s="1">
        <v>340</v>
      </c>
      <c r="D105" s="1">
        <v>9</v>
      </c>
      <c r="E105" s="1"/>
      <c r="F105" s="1"/>
    </row>
    <row r="106" spans="1:6">
      <c r="A106" s="1" t="s">
        <v>185</v>
      </c>
      <c r="B106" s="1">
        <v>454</v>
      </c>
      <c r="D106" s="114">
        <v>30</v>
      </c>
      <c r="E106" s="1"/>
      <c r="F106" s="1"/>
    </row>
    <row r="107" spans="1:6">
      <c r="A107" s="1" t="s">
        <v>186</v>
      </c>
      <c r="B107" s="1">
        <v>500</v>
      </c>
      <c r="C107" s="1" t="s">
        <v>5</v>
      </c>
      <c r="D107" s="1">
        <v>30</v>
      </c>
      <c r="E107" s="1"/>
      <c r="F107" s="1"/>
    </row>
    <row r="108" spans="1:6">
      <c r="A108" t="s">
        <v>187</v>
      </c>
      <c r="B108">
        <v>500</v>
      </c>
      <c r="C108" s="114"/>
      <c r="D108" s="114">
        <v>8</v>
      </c>
      <c r="E108" s="1"/>
      <c r="F108" s="1"/>
    </row>
    <row r="109" spans="1:6">
      <c r="A109" t="s">
        <v>188</v>
      </c>
      <c r="B109">
        <v>500</v>
      </c>
      <c r="C109" s="114"/>
      <c r="D109" s="114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51"/>
  <sheetViews>
    <sheetView tabSelected="1" workbookViewId="0">
      <selection sqref="A1:H1"/>
    </sheetView>
  </sheetViews>
  <sheetFormatPr defaultColWidth="9" defaultRowHeight="15"/>
  <cols>
    <col min="1" max="1" width="15.625" customWidth="1"/>
    <col min="2" max="2" width="33" bestFit="1" customWidth="1"/>
    <col min="3" max="3" width="31.5" bestFit="1" customWidth="1"/>
    <col min="4" max="4" width="22.375" bestFit="1" customWidth="1"/>
    <col min="5" max="5" width="17.375" bestFit="1" customWidth="1"/>
    <col min="6" max="6" width="25" bestFit="1" customWidth="1"/>
    <col min="7" max="8" width="15.625" customWidth="1"/>
  </cols>
  <sheetData>
    <row r="1" spans="1:9" ht="45" customHeight="1">
      <c r="A1" s="118" t="s">
        <v>189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15" t="s">
        <v>191</v>
      </c>
      <c r="B2" s="116" t="s">
        <v>192</v>
      </c>
      <c r="C2" s="116" t="s">
        <v>193</v>
      </c>
      <c r="D2" s="116" t="s">
        <v>194</v>
      </c>
      <c r="E2" s="116" t="s">
        <v>195</v>
      </c>
      <c r="F2" s="117" t="s">
        <v>196</v>
      </c>
      <c r="G2" s="15" t="s">
        <v>197</v>
      </c>
      <c r="H2" s="15" t="s">
        <v>198</v>
      </c>
    </row>
    <row r="3" spans="1:9" ht="15" customHeight="1">
      <c r="A3" s="104" t="s">
        <v>199</v>
      </c>
      <c r="B3" s="20"/>
      <c r="C3" s="28"/>
      <c r="D3" s="27"/>
      <c r="E3" s="20"/>
      <c r="F3" s="27"/>
      <c r="G3" s="90"/>
      <c r="H3" s="46"/>
    </row>
    <row r="4" spans="1:9" ht="15" customHeight="1">
      <c r="A4" s="105" t="s">
        <v>200</v>
      </c>
      <c r="B4" s="17">
        <v>25000</v>
      </c>
      <c r="C4" s="106">
        <v>230</v>
      </c>
      <c r="D4" s="27">
        <f t="shared" ref="D4:D9" si="0">C4/B4</f>
        <v>9.1999999999999998E-3</v>
      </c>
      <c r="E4" s="17">
        <v>1000</v>
      </c>
      <c r="F4" s="27">
        <f t="shared" ref="F4:F9" si="1">E4*D4</f>
        <v>9.1999999999999993</v>
      </c>
      <c r="G4" s="20"/>
      <c r="H4" s="21"/>
    </row>
    <row r="5" spans="1:9" ht="15" customHeight="1">
      <c r="A5" s="105" t="s">
        <v>201</v>
      </c>
      <c r="B5" s="17">
        <v>1000</v>
      </c>
      <c r="C5" s="106">
        <v>78</v>
      </c>
      <c r="D5" s="27">
        <f t="shared" si="0"/>
        <v>7.8E-2</v>
      </c>
      <c r="E5" s="17">
        <v>100</v>
      </c>
      <c r="F5" s="27">
        <f t="shared" si="1"/>
        <v>7.8</v>
      </c>
      <c r="G5" s="20"/>
      <c r="H5" s="21"/>
    </row>
    <row r="6" spans="1:9" ht="15" customHeight="1">
      <c r="A6" s="105" t="s">
        <v>88</v>
      </c>
      <c r="B6" s="17">
        <v>454</v>
      </c>
      <c r="C6" s="106">
        <v>0</v>
      </c>
      <c r="D6" s="27">
        <f t="shared" si="0"/>
        <v>0</v>
      </c>
      <c r="E6" s="17">
        <v>3</v>
      </c>
      <c r="F6" s="27">
        <f t="shared" si="1"/>
        <v>0</v>
      </c>
      <c r="G6" s="20"/>
      <c r="H6" s="21"/>
    </row>
    <row r="7" spans="1:9" ht="15" customHeight="1">
      <c r="A7" s="105" t="s">
        <v>202</v>
      </c>
      <c r="B7" s="17">
        <v>600</v>
      </c>
      <c r="C7" s="106">
        <v>0</v>
      </c>
      <c r="D7" s="27">
        <f t="shared" si="0"/>
        <v>0</v>
      </c>
      <c r="E7" s="17">
        <v>80</v>
      </c>
      <c r="F7" s="27">
        <f t="shared" si="1"/>
        <v>0</v>
      </c>
      <c r="G7" s="20"/>
      <c r="H7" s="21"/>
    </row>
    <row r="8" spans="1:9" ht="15" customHeight="1">
      <c r="A8" s="105" t="s">
        <v>81</v>
      </c>
      <c r="B8" s="17">
        <v>600</v>
      </c>
      <c r="C8" s="106">
        <v>10</v>
      </c>
      <c r="D8" s="27">
        <f t="shared" si="0"/>
        <v>1.6666666666666666E-2</v>
      </c>
      <c r="E8" s="17">
        <v>100</v>
      </c>
      <c r="F8" s="27">
        <f t="shared" si="1"/>
        <v>1.6666666666666667</v>
      </c>
      <c r="G8" s="20"/>
      <c r="H8" s="21"/>
    </row>
    <row r="9" spans="1:9" ht="15" customHeight="1">
      <c r="A9" s="105" t="s">
        <v>203</v>
      </c>
      <c r="B9" s="17">
        <v>600</v>
      </c>
      <c r="C9" s="106">
        <v>10</v>
      </c>
      <c r="D9" s="27">
        <f t="shared" si="0"/>
        <v>1.6666666666666666E-2</v>
      </c>
      <c r="E9" s="17">
        <v>80</v>
      </c>
      <c r="F9" s="27">
        <f t="shared" si="1"/>
        <v>1.3333333333333333</v>
      </c>
      <c r="G9" s="20"/>
      <c r="H9" s="21"/>
    </row>
    <row r="10" spans="1:9" ht="15" customHeight="1">
      <c r="A10" s="107"/>
      <c r="B10" s="20"/>
      <c r="C10" s="106"/>
      <c r="D10" s="27"/>
      <c r="E10" s="17"/>
      <c r="F10" s="19">
        <f>SUM(F4:F9)</f>
        <v>20</v>
      </c>
      <c r="G10" s="48" t="s">
        <v>204</v>
      </c>
      <c r="H10" s="21"/>
    </row>
    <row r="11" spans="1:9" ht="15" customHeight="1">
      <c r="A11" s="104" t="s">
        <v>205</v>
      </c>
      <c r="B11" s="20"/>
      <c r="C11" s="106"/>
      <c r="D11" s="27"/>
      <c r="E11" s="17"/>
      <c r="F11" s="27"/>
      <c r="G11" s="20"/>
      <c r="H11" s="21"/>
    </row>
    <row r="12" spans="1:9" ht="15" customHeight="1">
      <c r="A12" s="105" t="s">
        <v>206</v>
      </c>
      <c r="B12" s="17">
        <v>600</v>
      </c>
      <c r="C12" s="106">
        <v>15</v>
      </c>
      <c r="D12" s="27">
        <f t="shared" ref="D12:D17" si="2">C12/B12</f>
        <v>2.5000000000000001E-2</v>
      </c>
      <c r="E12" s="17">
        <v>380</v>
      </c>
      <c r="F12" s="27">
        <f t="shared" ref="F12:F17" si="3">E12*D12</f>
        <v>9.5</v>
      </c>
      <c r="G12" s="20"/>
      <c r="H12" s="21"/>
    </row>
    <row r="13" spans="1:9" ht="15" customHeight="1">
      <c r="A13" s="105" t="s">
        <v>207</v>
      </c>
      <c r="B13" s="17">
        <v>600</v>
      </c>
      <c r="C13" s="106">
        <v>18</v>
      </c>
      <c r="D13" s="27">
        <f t="shared" si="2"/>
        <v>0.03</v>
      </c>
      <c r="E13" s="17">
        <v>40</v>
      </c>
      <c r="F13" s="27">
        <f t="shared" si="3"/>
        <v>1.2</v>
      </c>
      <c r="G13" s="20"/>
      <c r="H13" s="21"/>
    </row>
    <row r="14" spans="1:9" ht="15" customHeight="1">
      <c r="A14" s="105" t="s">
        <v>51</v>
      </c>
      <c r="B14" s="17">
        <v>600</v>
      </c>
      <c r="C14" s="106">
        <v>10</v>
      </c>
      <c r="D14" s="27">
        <f t="shared" si="2"/>
        <v>1.6666666666666666E-2</v>
      </c>
      <c r="E14" s="17">
        <v>200</v>
      </c>
      <c r="F14" s="27">
        <f t="shared" si="3"/>
        <v>3.3333333333333335</v>
      </c>
      <c r="G14" s="20"/>
      <c r="H14" s="21"/>
    </row>
    <row r="15" spans="1:9" ht="15" customHeight="1">
      <c r="A15" s="105" t="s">
        <v>88</v>
      </c>
      <c r="B15" s="17">
        <v>454</v>
      </c>
      <c r="C15" s="106">
        <v>2.5</v>
      </c>
      <c r="D15" s="27">
        <f t="shared" si="2"/>
        <v>5.5066079295154188E-3</v>
      </c>
      <c r="E15" s="17">
        <v>15</v>
      </c>
      <c r="F15" s="27">
        <f t="shared" si="3"/>
        <v>8.2599118942731281E-2</v>
      </c>
      <c r="G15" s="20"/>
      <c r="H15" s="21"/>
    </row>
    <row r="16" spans="1:9" ht="15" customHeight="1">
      <c r="A16" s="105" t="s">
        <v>208</v>
      </c>
      <c r="B16" s="17">
        <v>15000</v>
      </c>
      <c r="C16" s="106">
        <v>150</v>
      </c>
      <c r="D16" s="27">
        <f t="shared" si="2"/>
        <v>0.01</v>
      </c>
      <c r="E16" s="17">
        <v>50</v>
      </c>
      <c r="F16" s="27">
        <f t="shared" si="3"/>
        <v>0.5</v>
      </c>
      <c r="G16" s="20"/>
      <c r="H16" s="21"/>
    </row>
    <row r="17" spans="1:8" ht="15" customHeight="1">
      <c r="A17" s="105" t="s">
        <v>114</v>
      </c>
      <c r="B17" s="17">
        <v>1000</v>
      </c>
      <c r="C17" s="106">
        <v>20</v>
      </c>
      <c r="D17" s="27">
        <f t="shared" si="2"/>
        <v>0.02</v>
      </c>
      <c r="E17" s="17">
        <v>50</v>
      </c>
      <c r="F17" s="27">
        <f t="shared" si="3"/>
        <v>1</v>
      </c>
      <c r="G17" s="20"/>
      <c r="H17" s="21"/>
    </row>
    <row r="18" spans="1:8" ht="15" customHeight="1">
      <c r="A18" s="107"/>
      <c r="B18" s="20"/>
      <c r="C18" s="106"/>
      <c r="D18" s="27"/>
      <c r="E18" s="17"/>
      <c r="F18" s="19">
        <f>SUM(F12:F17)</f>
        <v>15.615932452276065</v>
      </c>
      <c r="G18" s="48" t="s">
        <v>209</v>
      </c>
      <c r="H18" s="21"/>
    </row>
    <row r="19" spans="1:8" ht="15" customHeight="1">
      <c r="A19" s="104" t="s">
        <v>210</v>
      </c>
      <c r="B19" s="20"/>
      <c r="C19" s="106"/>
      <c r="D19" s="27"/>
      <c r="E19" s="17"/>
      <c r="F19" s="27"/>
      <c r="G19" s="20"/>
      <c r="H19" s="21"/>
    </row>
    <row r="20" spans="1:8" ht="15" customHeight="1">
      <c r="A20" s="105" t="s">
        <v>32</v>
      </c>
      <c r="B20" s="17">
        <v>600</v>
      </c>
      <c r="C20" s="106">
        <v>15.5</v>
      </c>
      <c r="D20" s="27">
        <f t="shared" ref="D20:D25" si="4">C20/B20</f>
        <v>2.5833333333333333E-2</v>
      </c>
      <c r="E20" s="17">
        <v>3000</v>
      </c>
      <c r="F20" s="27">
        <f t="shared" ref="F20:F25" si="5">E20*D20</f>
        <v>77.5</v>
      </c>
      <c r="G20" s="20"/>
      <c r="H20" s="21"/>
    </row>
    <row r="21" spans="1:8" ht="15" customHeight="1">
      <c r="A21" s="105" t="s">
        <v>211</v>
      </c>
      <c r="B21" s="17">
        <v>600</v>
      </c>
      <c r="C21" s="106">
        <v>8</v>
      </c>
      <c r="D21" s="27">
        <f t="shared" si="4"/>
        <v>1.3333333333333334E-2</v>
      </c>
      <c r="E21" s="17">
        <v>480</v>
      </c>
      <c r="F21" s="27">
        <f t="shared" si="5"/>
        <v>6.4</v>
      </c>
      <c r="G21" s="20"/>
      <c r="H21" s="21"/>
    </row>
    <row r="22" spans="1:8" ht="15" customHeight="1">
      <c r="A22" s="105" t="s">
        <v>17</v>
      </c>
      <c r="B22" s="17">
        <v>600</v>
      </c>
      <c r="C22" s="106">
        <v>13</v>
      </c>
      <c r="D22" s="27">
        <f t="shared" si="4"/>
        <v>2.1666666666666667E-2</v>
      </c>
      <c r="E22" s="17">
        <v>1500</v>
      </c>
      <c r="F22" s="27">
        <f t="shared" si="5"/>
        <v>32.5</v>
      </c>
      <c r="G22" s="20"/>
      <c r="H22" s="21"/>
    </row>
    <row r="23" spans="1:8" ht="15" customHeight="1">
      <c r="A23" s="105" t="s">
        <v>212</v>
      </c>
      <c r="B23" s="17">
        <v>1000</v>
      </c>
      <c r="C23" s="106">
        <v>80</v>
      </c>
      <c r="D23" s="27">
        <f t="shared" si="4"/>
        <v>0.08</v>
      </c>
      <c r="E23" s="17">
        <v>480</v>
      </c>
      <c r="F23" s="27">
        <f t="shared" si="5"/>
        <v>38.4</v>
      </c>
      <c r="G23" s="20"/>
      <c r="H23" s="21"/>
    </row>
    <row r="24" spans="1:8" ht="15" customHeight="1">
      <c r="A24" s="105" t="s">
        <v>203</v>
      </c>
      <c r="B24" s="17">
        <v>600</v>
      </c>
      <c r="C24" s="106">
        <v>10</v>
      </c>
      <c r="D24" s="27">
        <f t="shared" si="4"/>
        <v>1.6666666666666666E-2</v>
      </c>
      <c r="E24" s="17">
        <v>1000</v>
      </c>
      <c r="F24" s="27">
        <f t="shared" si="5"/>
        <v>16.666666666666668</v>
      </c>
      <c r="G24" s="20"/>
      <c r="H24" s="21"/>
    </row>
    <row r="25" spans="1:8" ht="15" customHeight="1">
      <c r="A25" s="105" t="s">
        <v>213</v>
      </c>
      <c r="B25" s="17">
        <v>750</v>
      </c>
      <c r="C25" s="106">
        <v>42</v>
      </c>
      <c r="D25" s="27">
        <f t="shared" si="4"/>
        <v>5.6000000000000001E-2</v>
      </c>
      <c r="E25" s="17">
        <v>2000</v>
      </c>
      <c r="F25" s="27">
        <f t="shared" si="5"/>
        <v>112</v>
      </c>
      <c r="G25" s="20"/>
      <c r="H25" s="21"/>
    </row>
    <row r="26" spans="1:8" ht="15" customHeight="1">
      <c r="A26" s="107"/>
      <c r="B26" s="20"/>
      <c r="C26" s="106"/>
      <c r="D26" s="27"/>
      <c r="E26" s="17"/>
      <c r="F26" s="19">
        <f>SUM(F20:F25)</f>
        <v>283.4666666666667</v>
      </c>
      <c r="G26" s="48" t="s">
        <v>214</v>
      </c>
      <c r="H26" s="21"/>
    </row>
    <row r="27" spans="1:8" ht="15" customHeight="1">
      <c r="A27" s="104" t="s">
        <v>215</v>
      </c>
      <c r="B27" s="20"/>
      <c r="C27" s="106"/>
      <c r="D27" s="27"/>
      <c r="E27" s="17"/>
      <c r="F27" s="27"/>
      <c r="G27" s="20"/>
      <c r="H27" s="21"/>
    </row>
    <row r="28" spans="1:8" ht="15.95">
      <c r="A28" s="105" t="s">
        <v>216</v>
      </c>
      <c r="B28" s="17">
        <v>1600</v>
      </c>
      <c r="C28" s="106">
        <v>30</v>
      </c>
      <c r="D28" s="27">
        <f t="shared" ref="D28:D33" si="6">C28/B28</f>
        <v>1.8749999999999999E-2</v>
      </c>
      <c r="E28" s="17">
        <v>60</v>
      </c>
      <c r="F28" s="27">
        <f t="shared" ref="F28:F33" si="7">E28*D28</f>
        <v>1.125</v>
      </c>
      <c r="G28" s="20"/>
      <c r="H28" s="21"/>
    </row>
    <row r="29" spans="1:8" ht="15.95">
      <c r="A29" s="105" t="s">
        <v>88</v>
      </c>
      <c r="B29" s="17">
        <v>454</v>
      </c>
      <c r="C29" s="106">
        <v>2.5</v>
      </c>
      <c r="D29" s="27">
        <f t="shared" si="6"/>
        <v>5.5066079295154188E-3</v>
      </c>
      <c r="E29" s="17">
        <v>2</v>
      </c>
      <c r="F29" s="27">
        <f t="shared" si="7"/>
        <v>1.1013215859030838E-2</v>
      </c>
      <c r="G29" s="20"/>
      <c r="H29" s="21"/>
    </row>
    <row r="30" spans="1:8" ht="15.95">
      <c r="A30" s="105" t="s">
        <v>212</v>
      </c>
      <c r="B30" s="17">
        <v>1000</v>
      </c>
      <c r="C30" s="106">
        <v>68</v>
      </c>
      <c r="D30" s="27">
        <f t="shared" si="6"/>
        <v>6.8000000000000005E-2</v>
      </c>
      <c r="E30" s="17">
        <v>3</v>
      </c>
      <c r="F30" s="27">
        <f t="shared" si="7"/>
        <v>0.20400000000000001</v>
      </c>
      <c r="G30" s="20"/>
      <c r="H30" s="21"/>
    </row>
    <row r="31" spans="1:8" ht="15.95">
      <c r="A31" s="105" t="s">
        <v>201</v>
      </c>
      <c r="B31" s="17">
        <v>1000</v>
      </c>
      <c r="C31" s="106">
        <v>70</v>
      </c>
      <c r="D31" s="27">
        <f t="shared" si="6"/>
        <v>7.0000000000000007E-2</v>
      </c>
      <c r="E31" s="17">
        <v>5</v>
      </c>
      <c r="F31" s="27">
        <f t="shared" si="7"/>
        <v>0.35000000000000003</v>
      </c>
      <c r="G31" s="20"/>
      <c r="H31" s="21"/>
    </row>
    <row r="32" spans="1:8" ht="15.95">
      <c r="A32" s="105" t="s">
        <v>211</v>
      </c>
      <c r="B32" s="17">
        <v>600</v>
      </c>
      <c r="C32" s="106">
        <v>6</v>
      </c>
      <c r="D32" s="27">
        <f t="shared" si="6"/>
        <v>0.01</v>
      </c>
      <c r="E32" s="17">
        <v>15</v>
      </c>
      <c r="F32" s="27">
        <f t="shared" si="7"/>
        <v>0.15</v>
      </c>
      <c r="G32" s="20"/>
      <c r="H32" s="21"/>
    </row>
    <row r="33" spans="1:8" ht="15.95">
      <c r="A33" s="105" t="s">
        <v>213</v>
      </c>
      <c r="B33" s="17">
        <v>750</v>
      </c>
      <c r="C33" s="106">
        <v>35</v>
      </c>
      <c r="D33" s="27">
        <f t="shared" si="6"/>
        <v>4.6666666666666669E-2</v>
      </c>
      <c r="E33" s="17">
        <v>30</v>
      </c>
      <c r="F33" s="27">
        <f t="shared" si="7"/>
        <v>1.4000000000000001</v>
      </c>
      <c r="G33" s="20"/>
      <c r="H33" s="21"/>
    </row>
    <row r="34" spans="1:8" ht="15.95">
      <c r="A34" s="107"/>
      <c r="B34" s="20"/>
      <c r="C34" s="106"/>
      <c r="D34" s="27"/>
      <c r="E34" s="17"/>
      <c r="F34" s="19">
        <f>SUM(F28:F33)</f>
        <v>3.2400132158590309</v>
      </c>
      <c r="G34" s="47" t="s">
        <v>217</v>
      </c>
      <c r="H34" s="21"/>
    </row>
    <row r="35" spans="1:8" ht="15.95">
      <c r="A35" s="107"/>
      <c r="B35" s="20"/>
      <c r="C35" s="106"/>
      <c r="D35" s="27"/>
      <c r="E35" s="17"/>
      <c r="F35" s="27"/>
      <c r="G35" s="47"/>
      <c r="H35" s="21"/>
    </row>
    <row r="36" spans="1:8" ht="15.95">
      <c r="A36" s="104" t="s">
        <v>218</v>
      </c>
      <c r="B36" s="20"/>
      <c r="C36" s="106"/>
      <c r="D36" s="27"/>
      <c r="E36" s="17"/>
      <c r="F36" s="27"/>
      <c r="G36" s="20"/>
      <c r="H36" s="21"/>
    </row>
    <row r="37" spans="1:8" ht="15.95">
      <c r="A37" s="105" t="s">
        <v>88</v>
      </c>
      <c r="B37" s="17">
        <v>454</v>
      </c>
      <c r="C37" s="106">
        <v>3</v>
      </c>
      <c r="D37" s="27">
        <f>C37/B37</f>
        <v>6.6079295154185024E-3</v>
      </c>
      <c r="E37" s="17">
        <v>150</v>
      </c>
      <c r="F37" s="27">
        <f>E37*D37</f>
        <v>0.99118942731277537</v>
      </c>
      <c r="G37" s="20"/>
      <c r="H37" s="21"/>
    </row>
    <row r="38" spans="1:8" ht="15.95">
      <c r="A38" s="105" t="s">
        <v>32</v>
      </c>
      <c r="B38" s="17">
        <v>600</v>
      </c>
      <c r="C38" s="106">
        <v>15.5</v>
      </c>
      <c r="D38" s="27">
        <f>C38/B38</f>
        <v>2.5833333333333333E-2</v>
      </c>
      <c r="E38" s="17">
        <v>50</v>
      </c>
      <c r="F38" s="27">
        <f>E38*D38</f>
        <v>1.2916666666666667</v>
      </c>
      <c r="G38" s="20"/>
      <c r="H38" s="21"/>
    </row>
    <row r="39" spans="1:8" ht="15.95">
      <c r="A39" s="105" t="s">
        <v>219</v>
      </c>
      <c r="B39" s="17">
        <v>1</v>
      </c>
      <c r="C39" s="106">
        <v>52</v>
      </c>
      <c r="D39" s="27">
        <f>C39/B39</f>
        <v>52</v>
      </c>
      <c r="E39" s="17">
        <v>1</v>
      </c>
      <c r="F39" s="27">
        <f>E39*D39</f>
        <v>52</v>
      </c>
      <c r="G39" s="20"/>
      <c r="H39" s="21"/>
    </row>
    <row r="40" spans="1:8" ht="15.95">
      <c r="A40" s="107"/>
      <c r="B40" s="20"/>
      <c r="C40" s="106"/>
      <c r="D40" s="27"/>
      <c r="E40" s="17"/>
      <c r="F40" s="19">
        <f>SUM(F37:F39)</f>
        <v>54.28285609397944</v>
      </c>
      <c r="G40" s="108" t="s">
        <v>220</v>
      </c>
      <c r="H40" s="21"/>
    </row>
    <row r="41" spans="1:8" ht="15.95">
      <c r="A41" s="104" t="s">
        <v>221</v>
      </c>
      <c r="B41" s="20"/>
      <c r="C41" s="106"/>
      <c r="D41" s="27"/>
      <c r="E41" s="17"/>
      <c r="F41" s="27"/>
      <c r="G41" s="20"/>
      <c r="H41" s="21"/>
    </row>
    <row r="42" spans="1:8" ht="15.95">
      <c r="A42" s="105" t="s">
        <v>44</v>
      </c>
      <c r="B42" s="17">
        <v>600</v>
      </c>
      <c r="C42" s="106">
        <v>8</v>
      </c>
      <c r="D42" s="27">
        <f>C42/B42</f>
        <v>1.3333333333333334E-2</v>
      </c>
      <c r="E42" s="17">
        <v>50</v>
      </c>
      <c r="F42" s="27">
        <f t="shared" ref="F42:F44" si="8">E42*D42</f>
        <v>0.66666666666666674</v>
      </c>
      <c r="G42" s="20"/>
      <c r="H42" s="21"/>
    </row>
    <row r="43" spans="1:8" ht="15.95">
      <c r="A43" s="37" t="s">
        <v>222</v>
      </c>
      <c r="B43" s="17">
        <v>600</v>
      </c>
      <c r="C43" s="18">
        <v>9</v>
      </c>
      <c r="D43" s="27">
        <f>C43/B43</f>
        <v>1.4999999999999999E-2</v>
      </c>
      <c r="E43" s="17">
        <v>25</v>
      </c>
      <c r="F43" s="27">
        <f t="shared" si="8"/>
        <v>0.375</v>
      </c>
      <c r="G43" s="20"/>
      <c r="H43" s="21"/>
    </row>
    <row r="44" spans="1:8" ht="15.95">
      <c r="A44" s="105" t="s">
        <v>223</v>
      </c>
      <c r="B44" s="17">
        <v>10</v>
      </c>
      <c r="C44" s="106">
        <f>F10</f>
        <v>20</v>
      </c>
      <c r="D44" s="27">
        <f t="shared" ref="D44:D49" si="9">C44/B44</f>
        <v>2</v>
      </c>
      <c r="E44" s="17">
        <v>1</v>
      </c>
      <c r="F44" s="27">
        <f t="shared" si="8"/>
        <v>2</v>
      </c>
      <c r="G44" s="20"/>
      <c r="H44" s="21"/>
    </row>
    <row r="45" spans="1:8" ht="15.95">
      <c r="A45" s="105" t="s">
        <v>224</v>
      </c>
      <c r="B45" s="17">
        <v>40</v>
      </c>
      <c r="C45" s="106">
        <f>F18</f>
        <v>15.615932452276065</v>
      </c>
      <c r="D45" s="27">
        <f t="shared" si="9"/>
        <v>0.39039831130690161</v>
      </c>
      <c r="E45" s="17">
        <v>1</v>
      </c>
      <c r="F45" s="27">
        <f t="shared" ref="F45:F49" si="10">E45*D45</f>
        <v>0.39039831130690161</v>
      </c>
      <c r="G45" s="20"/>
      <c r="H45" s="21"/>
    </row>
    <row r="46" spans="1:8" ht="15.95">
      <c r="A46" s="105" t="s">
        <v>225</v>
      </c>
      <c r="B46" s="17">
        <v>150</v>
      </c>
      <c r="C46" s="106">
        <f>F26</f>
        <v>283.4666666666667</v>
      </c>
      <c r="D46" s="27">
        <f t="shared" si="9"/>
        <v>1.889777777777778</v>
      </c>
      <c r="E46" s="17">
        <v>1</v>
      </c>
      <c r="F46" s="27">
        <f t="shared" si="10"/>
        <v>1.889777777777778</v>
      </c>
      <c r="G46" s="20"/>
      <c r="H46" s="21"/>
    </row>
    <row r="47" spans="1:8" ht="15.95">
      <c r="A47" s="105" t="s">
        <v>226</v>
      </c>
      <c r="B47" s="17">
        <v>11</v>
      </c>
      <c r="C47" s="106">
        <f>F34</f>
        <v>3.2400132158590309</v>
      </c>
      <c r="D47" s="27">
        <f t="shared" si="9"/>
        <v>0.2945466559871846</v>
      </c>
      <c r="E47" s="17">
        <v>1</v>
      </c>
      <c r="F47" s="27">
        <f t="shared" si="10"/>
        <v>0.2945466559871846</v>
      </c>
      <c r="G47" s="20"/>
      <c r="H47" s="21"/>
    </row>
    <row r="48" spans="1:8" ht="15.95">
      <c r="A48" s="105" t="s">
        <v>219</v>
      </c>
      <c r="B48" s="17">
        <v>5</v>
      </c>
      <c r="C48" s="106">
        <f>F40</f>
        <v>54.28285609397944</v>
      </c>
      <c r="D48" s="27">
        <f t="shared" si="9"/>
        <v>10.856571218795889</v>
      </c>
      <c r="E48" s="17">
        <v>1</v>
      </c>
      <c r="F48" s="27">
        <f t="shared" si="10"/>
        <v>10.856571218795889</v>
      </c>
      <c r="G48" s="20"/>
      <c r="H48" s="21"/>
    </row>
    <row r="49" spans="1:8" ht="15.95">
      <c r="A49" s="105" t="s">
        <v>134</v>
      </c>
      <c r="B49" s="17">
        <v>1000</v>
      </c>
      <c r="C49" s="106">
        <v>32</v>
      </c>
      <c r="D49" s="27">
        <f t="shared" si="9"/>
        <v>3.2000000000000001E-2</v>
      </c>
      <c r="E49" s="17">
        <v>15</v>
      </c>
      <c r="F49" s="54">
        <f t="shared" si="10"/>
        <v>0.48</v>
      </c>
      <c r="G49" s="20"/>
      <c r="H49" s="21"/>
    </row>
    <row r="50" spans="1:8" ht="15.95">
      <c r="A50" s="107"/>
      <c r="B50" s="20"/>
      <c r="C50" s="20"/>
      <c r="D50" s="20"/>
      <c r="E50" s="20"/>
      <c r="F50" s="66">
        <f>SUM(F42:F49)</f>
        <v>16.95296063053442</v>
      </c>
      <c r="G50" s="20"/>
      <c r="H50" s="21"/>
    </row>
    <row r="51" spans="1:8" ht="15.95">
      <c r="A51" s="109"/>
      <c r="B51" s="93"/>
      <c r="C51" s="93"/>
      <c r="D51" s="93"/>
      <c r="E51" s="93"/>
      <c r="F51" s="93"/>
      <c r="G51" s="93"/>
      <c r="H51" s="33"/>
    </row>
  </sheetData>
  <mergeCells count="1">
    <mergeCell ref="A1:H1"/>
  </mergeCells>
  <hyperlinks>
    <hyperlink ref="I1" location="总成本!A1" display="返回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33"/>
  <sheetViews>
    <sheetView workbookViewId="0">
      <selection sqref="A1:H1"/>
    </sheetView>
  </sheetViews>
  <sheetFormatPr defaultColWidth="9" defaultRowHeight="15"/>
  <cols>
    <col min="1" max="1" width="15.625" customWidth="1"/>
    <col min="2" max="2" width="18.5" customWidth="1"/>
    <col min="3" max="8" width="15.625" customWidth="1"/>
  </cols>
  <sheetData>
    <row r="1" spans="1:9" ht="45.75" customHeight="1">
      <c r="A1" s="118" t="s">
        <v>227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29.1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49" t="s">
        <v>234</v>
      </c>
      <c r="B3" s="42"/>
      <c r="C3" s="43"/>
      <c r="D3" s="44"/>
      <c r="E3" s="42"/>
      <c r="F3" s="44"/>
      <c r="G3" s="45"/>
      <c r="H3" s="46"/>
    </row>
    <row r="4" spans="1:9" ht="15" customHeight="1">
      <c r="A4" s="39" t="s">
        <v>235</v>
      </c>
      <c r="B4" s="17">
        <v>600</v>
      </c>
      <c r="C4" s="18">
        <v>59</v>
      </c>
      <c r="D4" s="27">
        <f t="shared" ref="D4:D14" si="0">C4/B4</f>
        <v>9.8333333333333328E-2</v>
      </c>
      <c r="E4" s="18">
        <v>80</v>
      </c>
      <c r="F4" s="27">
        <f t="shared" ref="F4:F14" si="1">E4*D4</f>
        <v>7.8666666666666663</v>
      </c>
      <c r="G4" s="20"/>
      <c r="H4" s="21"/>
    </row>
    <row r="5" spans="1:9" ht="15" customHeight="1">
      <c r="A5" s="39" t="s">
        <v>236</v>
      </c>
      <c r="B5" s="17">
        <v>600</v>
      </c>
      <c r="C5" s="18">
        <v>32</v>
      </c>
      <c r="D5" s="27">
        <f t="shared" si="0"/>
        <v>5.3333333333333337E-2</v>
      </c>
      <c r="E5" s="18">
        <v>15</v>
      </c>
      <c r="F5" s="27">
        <f t="shared" si="1"/>
        <v>0.8</v>
      </c>
      <c r="G5" s="20"/>
      <c r="H5" s="21"/>
    </row>
    <row r="6" spans="1:9" ht="15" customHeight="1">
      <c r="A6" s="39" t="s">
        <v>237</v>
      </c>
      <c r="B6" s="17">
        <v>600</v>
      </c>
      <c r="C6" s="18">
        <v>64</v>
      </c>
      <c r="D6" s="27">
        <f t="shared" si="0"/>
        <v>0.10666666666666667</v>
      </c>
      <c r="E6" s="18">
        <v>30</v>
      </c>
      <c r="F6" s="27">
        <f t="shared" si="1"/>
        <v>3.2</v>
      </c>
      <c r="G6" s="20"/>
      <c r="H6" s="21"/>
    </row>
    <row r="7" spans="1:9" ht="15" customHeight="1">
      <c r="A7" s="39" t="s">
        <v>238</v>
      </c>
      <c r="B7" s="17">
        <v>600</v>
      </c>
      <c r="C7" s="18">
        <v>90</v>
      </c>
      <c r="D7" s="27">
        <f t="shared" si="0"/>
        <v>0.15</v>
      </c>
      <c r="E7" s="18">
        <v>90</v>
      </c>
      <c r="F7" s="27">
        <f t="shared" si="1"/>
        <v>13.5</v>
      </c>
      <c r="G7" s="20"/>
      <c r="H7" s="21"/>
    </row>
    <row r="8" spans="1:9" ht="15" customHeight="1">
      <c r="A8" s="39" t="s">
        <v>239</v>
      </c>
      <c r="B8" s="17">
        <v>300</v>
      </c>
      <c r="C8" s="18">
        <v>32</v>
      </c>
      <c r="D8" s="27">
        <f t="shared" si="0"/>
        <v>0.10666666666666667</v>
      </c>
      <c r="E8" s="18">
        <v>10</v>
      </c>
      <c r="F8" s="27">
        <f t="shared" si="1"/>
        <v>1.0666666666666667</v>
      </c>
      <c r="G8" s="20"/>
      <c r="H8" s="21"/>
    </row>
    <row r="9" spans="1:9" ht="15" customHeight="1">
      <c r="A9" s="37" t="s">
        <v>240</v>
      </c>
      <c r="B9" s="17">
        <v>600</v>
      </c>
      <c r="C9" s="18">
        <v>15</v>
      </c>
      <c r="D9" s="27">
        <f t="shared" si="0"/>
        <v>2.5000000000000001E-2</v>
      </c>
      <c r="E9" s="18">
        <v>15</v>
      </c>
      <c r="F9" s="27">
        <f t="shared" si="1"/>
        <v>0.375</v>
      </c>
      <c r="G9" s="20"/>
      <c r="H9" s="21"/>
    </row>
    <row r="10" spans="1:9" ht="15" customHeight="1">
      <c r="A10" s="37" t="s">
        <v>241</v>
      </c>
      <c r="B10" s="17">
        <v>600</v>
      </c>
      <c r="C10" s="18">
        <v>25</v>
      </c>
      <c r="D10" s="27">
        <f t="shared" si="0"/>
        <v>4.1666666666666664E-2</v>
      </c>
      <c r="E10" s="18">
        <v>10</v>
      </c>
      <c r="F10" s="27">
        <f t="shared" si="1"/>
        <v>0.41666666666666663</v>
      </c>
      <c r="G10" s="20"/>
      <c r="H10" s="21"/>
    </row>
    <row r="11" spans="1:9" ht="15" customHeight="1">
      <c r="A11" s="39" t="s">
        <v>242</v>
      </c>
      <c r="B11" s="17">
        <v>600</v>
      </c>
      <c r="C11" s="18">
        <v>130</v>
      </c>
      <c r="D11" s="27">
        <f t="shared" si="0"/>
        <v>0.21666666666666667</v>
      </c>
      <c r="E11" s="18">
        <v>30</v>
      </c>
      <c r="F11" s="27">
        <f t="shared" si="1"/>
        <v>6.5</v>
      </c>
      <c r="G11" s="20"/>
      <c r="H11" s="21"/>
    </row>
    <row r="12" spans="1:9" ht="15" customHeight="1">
      <c r="A12" s="37" t="s">
        <v>243</v>
      </c>
      <c r="B12" s="17">
        <v>600</v>
      </c>
      <c r="C12" s="18">
        <v>60</v>
      </c>
      <c r="D12" s="27">
        <f t="shared" si="0"/>
        <v>0.1</v>
      </c>
      <c r="E12" s="18">
        <v>8</v>
      </c>
      <c r="F12" s="27">
        <f t="shared" si="1"/>
        <v>0.8</v>
      </c>
      <c r="G12" s="20"/>
      <c r="H12" s="21"/>
    </row>
    <row r="13" spans="1:9" ht="15" customHeight="1">
      <c r="A13" s="39" t="s">
        <v>244</v>
      </c>
      <c r="B13" s="17">
        <v>600</v>
      </c>
      <c r="C13" s="18">
        <v>200</v>
      </c>
      <c r="D13" s="27">
        <f t="shared" si="0"/>
        <v>0.33333333333333331</v>
      </c>
      <c r="E13" s="18">
        <v>80</v>
      </c>
      <c r="F13" s="27">
        <f t="shared" si="1"/>
        <v>26.666666666666664</v>
      </c>
      <c r="G13" s="47"/>
      <c r="H13" s="21"/>
    </row>
    <row r="14" spans="1:9" ht="15" customHeight="1">
      <c r="A14" s="39" t="s">
        <v>245</v>
      </c>
      <c r="B14" s="17">
        <v>600</v>
      </c>
      <c r="C14" s="18">
        <v>10</v>
      </c>
      <c r="D14" s="27">
        <f t="shared" si="0"/>
        <v>1.6666666666666666E-2</v>
      </c>
      <c r="E14" s="18">
        <v>300</v>
      </c>
      <c r="F14" s="27">
        <f t="shared" si="1"/>
        <v>5</v>
      </c>
      <c r="G14" s="20"/>
      <c r="H14" s="21"/>
    </row>
    <row r="15" spans="1:9" ht="15" customHeight="1">
      <c r="A15" s="39"/>
      <c r="B15" s="20"/>
      <c r="C15" s="18"/>
      <c r="D15" s="27"/>
      <c r="E15" s="18"/>
      <c r="F15" s="19">
        <f>SUM(F4:F14)</f>
        <v>66.191666666666663</v>
      </c>
      <c r="G15" s="20"/>
      <c r="H15" s="21"/>
    </row>
    <row r="16" spans="1:9" ht="15" customHeight="1">
      <c r="A16" s="39"/>
      <c r="B16" s="20"/>
      <c r="C16" s="18"/>
      <c r="D16" s="27"/>
      <c r="E16" s="18"/>
      <c r="F16" s="27"/>
      <c r="G16" s="20"/>
      <c r="H16" s="21"/>
    </row>
    <row r="17" spans="1:8" ht="15" customHeight="1">
      <c r="A17" s="39"/>
      <c r="B17" s="20"/>
      <c r="C17" s="18"/>
      <c r="D17" s="27"/>
      <c r="E17" s="18"/>
      <c r="F17" s="27"/>
      <c r="G17" s="20"/>
      <c r="H17" s="21"/>
    </row>
    <row r="18" spans="1:8" ht="15" customHeight="1">
      <c r="A18" s="39" t="s">
        <v>246</v>
      </c>
      <c r="B18" s="17">
        <v>450</v>
      </c>
      <c r="C18" s="18">
        <v>17</v>
      </c>
      <c r="D18" s="27">
        <f t="shared" ref="D18:D24" si="2">C18/B18</f>
        <v>3.7777777777777778E-2</v>
      </c>
      <c r="E18" s="18">
        <v>11375</v>
      </c>
      <c r="F18" s="27">
        <f t="shared" ref="F18:F24" si="3">E18*D18</f>
        <v>429.72222222222223</v>
      </c>
      <c r="G18" s="20"/>
      <c r="H18" s="21"/>
    </row>
    <row r="19" spans="1:8" ht="15" customHeight="1">
      <c r="A19" s="39" t="s">
        <v>247</v>
      </c>
      <c r="B19" s="17">
        <v>1</v>
      </c>
      <c r="C19" s="18">
        <v>66.19</v>
      </c>
      <c r="D19" s="27">
        <f t="shared" si="2"/>
        <v>66.19</v>
      </c>
      <c r="E19" s="18">
        <v>1</v>
      </c>
      <c r="F19" s="27">
        <f t="shared" si="3"/>
        <v>66.19</v>
      </c>
      <c r="G19" s="20"/>
      <c r="H19" s="21"/>
    </row>
    <row r="20" spans="1:8" ht="15" customHeight="1">
      <c r="A20" s="37" t="s">
        <v>124</v>
      </c>
      <c r="B20" s="17">
        <v>600</v>
      </c>
      <c r="C20" s="18">
        <v>6</v>
      </c>
      <c r="D20" s="27">
        <f t="shared" si="2"/>
        <v>0.01</v>
      </c>
      <c r="E20" s="18">
        <v>60</v>
      </c>
      <c r="F20" s="27">
        <f t="shared" si="3"/>
        <v>0.6</v>
      </c>
      <c r="G20" s="20"/>
      <c r="H20" s="21"/>
    </row>
    <row r="21" spans="1:8" ht="15" customHeight="1">
      <c r="A21" s="37" t="s">
        <v>248</v>
      </c>
      <c r="B21" s="17">
        <v>1000</v>
      </c>
      <c r="C21" s="18">
        <v>78</v>
      </c>
      <c r="D21" s="27">
        <f t="shared" si="2"/>
        <v>7.8E-2</v>
      </c>
      <c r="E21" s="18">
        <v>60</v>
      </c>
      <c r="F21" s="27">
        <f t="shared" si="3"/>
        <v>4.68</v>
      </c>
      <c r="G21" s="20"/>
      <c r="H21" s="21"/>
    </row>
    <row r="22" spans="1:8" ht="15" customHeight="1">
      <c r="A22" s="37" t="s">
        <v>212</v>
      </c>
      <c r="B22" s="17">
        <v>1000</v>
      </c>
      <c r="C22" s="18">
        <v>70</v>
      </c>
      <c r="D22" s="27">
        <f t="shared" si="2"/>
        <v>7.0000000000000007E-2</v>
      </c>
      <c r="E22" s="18">
        <v>120</v>
      </c>
      <c r="F22" s="27">
        <f t="shared" si="3"/>
        <v>8.4</v>
      </c>
      <c r="G22" s="20"/>
      <c r="H22" s="21"/>
    </row>
    <row r="23" spans="1:8" ht="15" customHeight="1">
      <c r="A23" s="37" t="s">
        <v>167</v>
      </c>
      <c r="B23" s="17">
        <v>1000</v>
      </c>
      <c r="C23" s="18">
        <v>200</v>
      </c>
      <c r="D23" s="27">
        <f t="shared" si="2"/>
        <v>0.2</v>
      </c>
      <c r="E23" s="18">
        <v>10</v>
      </c>
      <c r="F23" s="27">
        <f t="shared" si="3"/>
        <v>2</v>
      </c>
      <c r="G23" s="20"/>
      <c r="H23" s="21"/>
    </row>
    <row r="24" spans="1:8" ht="15" customHeight="1">
      <c r="A24" s="39" t="s">
        <v>249</v>
      </c>
      <c r="B24" s="17">
        <v>454</v>
      </c>
      <c r="C24" s="18">
        <v>2.5</v>
      </c>
      <c r="D24" s="27">
        <f t="shared" si="2"/>
        <v>5.5066079295154188E-3</v>
      </c>
      <c r="E24" s="18">
        <v>75</v>
      </c>
      <c r="F24" s="27">
        <f t="shared" si="3"/>
        <v>0.41299559471365643</v>
      </c>
      <c r="G24" s="20"/>
      <c r="H24" s="21"/>
    </row>
    <row r="25" spans="1:8" ht="15" customHeight="1">
      <c r="A25" s="39"/>
      <c r="B25" s="17"/>
      <c r="C25" s="18"/>
      <c r="D25" s="27"/>
      <c r="E25" s="18"/>
      <c r="F25" s="19">
        <f>SUM(F18:F24)</f>
        <v>512.0052178169359</v>
      </c>
      <c r="G25" s="48">
        <v>50</v>
      </c>
      <c r="H25" s="21"/>
    </row>
    <row r="26" spans="1:8" ht="15" customHeight="1">
      <c r="A26" s="39"/>
      <c r="B26" s="17"/>
      <c r="C26" s="18"/>
      <c r="D26" s="27"/>
      <c r="E26" s="18"/>
      <c r="F26" s="27">
        <f>F25/G25</f>
        <v>10.240104356338717</v>
      </c>
      <c r="G26" s="20"/>
      <c r="H26" s="21"/>
    </row>
    <row r="27" spans="1:8" ht="15" customHeight="1">
      <c r="A27" s="39" t="s">
        <v>250</v>
      </c>
      <c r="B27" s="17">
        <v>1</v>
      </c>
      <c r="C27" s="18">
        <v>5</v>
      </c>
      <c r="D27" s="27">
        <f>C27/B27</f>
        <v>5</v>
      </c>
      <c r="E27" s="18">
        <v>0.25</v>
      </c>
      <c r="F27" s="27">
        <f>E27*D27</f>
        <v>1.25</v>
      </c>
      <c r="G27" s="20"/>
      <c r="H27" s="21"/>
    </row>
    <row r="28" spans="1:8" ht="15" customHeight="1">
      <c r="A28" s="96"/>
      <c r="B28" s="97"/>
      <c r="C28" s="98"/>
      <c r="D28" s="99"/>
      <c r="E28" s="97"/>
      <c r="F28" s="100"/>
      <c r="G28" s="101"/>
      <c r="H28" s="102"/>
    </row>
    <row r="29" spans="1:8">
      <c r="A29" s="16" t="s">
        <v>251</v>
      </c>
      <c r="B29" s="16"/>
      <c r="C29" s="16"/>
      <c r="D29" s="16"/>
      <c r="E29" s="16"/>
      <c r="F29" s="16">
        <v>1.5</v>
      </c>
      <c r="G29" s="16"/>
      <c r="H29" s="16"/>
    </row>
    <row r="30" spans="1:8">
      <c r="A30" s="16"/>
      <c r="B30" s="16"/>
      <c r="C30" s="16"/>
      <c r="D30" s="16"/>
      <c r="E30" s="16"/>
      <c r="F30" s="103">
        <f>F29+F27+F26</f>
        <v>12.990104356338717</v>
      </c>
      <c r="G30" s="101" t="s">
        <v>252</v>
      </c>
      <c r="H30" s="16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16"/>
      <c r="B32" s="16"/>
      <c r="C32" s="16"/>
      <c r="D32" s="122" t="s">
        <v>253</v>
      </c>
      <c r="E32" s="123"/>
      <c r="F32" s="120" t="s">
        <v>254</v>
      </c>
      <c r="G32" s="16"/>
      <c r="H32" s="16"/>
    </row>
    <row r="33" spans="1:8">
      <c r="A33" s="16"/>
      <c r="B33" s="16"/>
      <c r="C33" s="16"/>
      <c r="D33" s="124"/>
      <c r="E33" s="125"/>
      <c r="F33" s="121"/>
      <c r="G33" s="16"/>
      <c r="H33" s="16"/>
    </row>
  </sheetData>
  <mergeCells count="3">
    <mergeCell ref="A1:H1"/>
    <mergeCell ref="F32:F33"/>
    <mergeCell ref="D32:E33"/>
  </mergeCells>
  <hyperlinks>
    <hyperlink ref="I1" location="总成本!A1" display="返回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I25"/>
  <sheetViews>
    <sheetView workbookViewId="0">
      <selection activeCell="A2" sqref="A2"/>
    </sheetView>
  </sheetViews>
  <sheetFormatPr defaultColWidth="9" defaultRowHeight="15"/>
  <cols>
    <col min="1" max="1" width="15.625" customWidth="1"/>
    <col min="2" max="2" width="18" customWidth="1"/>
    <col min="3" max="8" width="15.625" customWidth="1"/>
  </cols>
  <sheetData>
    <row r="1" spans="1:9" ht="45" customHeight="1">
      <c r="A1" s="118" t="s">
        <v>255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2.1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.95">
      <c r="A3" s="49" t="s">
        <v>256</v>
      </c>
      <c r="B3" s="20"/>
      <c r="C3" s="28"/>
      <c r="D3" s="27"/>
      <c r="E3" s="20"/>
      <c r="F3" s="27"/>
      <c r="G3" s="90"/>
      <c r="H3" s="46"/>
    </row>
    <row r="4" spans="1:9" ht="15.95">
      <c r="A4" s="39" t="s">
        <v>257</v>
      </c>
      <c r="B4" s="17">
        <v>600</v>
      </c>
      <c r="C4" s="18">
        <v>8</v>
      </c>
      <c r="D4" s="27">
        <f>C4/B4</f>
        <v>1.3333333333333334E-2</v>
      </c>
      <c r="E4" s="17">
        <v>50</v>
      </c>
      <c r="F4" s="27">
        <f>E4*D4</f>
        <v>0.66666666666666674</v>
      </c>
      <c r="G4" s="20"/>
      <c r="H4" s="21"/>
    </row>
    <row r="5" spans="1:9" ht="15.95">
      <c r="A5" s="39" t="s">
        <v>258</v>
      </c>
      <c r="B5" s="17">
        <v>600</v>
      </c>
      <c r="C5" s="18">
        <v>10</v>
      </c>
      <c r="D5" s="27">
        <f>C5/B5</f>
        <v>1.6666666666666666E-2</v>
      </c>
      <c r="E5" s="17">
        <v>25</v>
      </c>
      <c r="F5" s="27">
        <f>E5*D5</f>
        <v>0.41666666666666669</v>
      </c>
      <c r="G5" s="20"/>
      <c r="H5" s="21"/>
    </row>
    <row r="6" spans="1:9" ht="15.95">
      <c r="A6" s="39" t="s">
        <v>259</v>
      </c>
      <c r="B6" s="17">
        <v>10</v>
      </c>
      <c r="C6" s="18">
        <f>海南雞飯!F10</f>
        <v>20</v>
      </c>
      <c r="D6" s="27">
        <f t="shared" ref="D6:D11" si="0">C6/B6</f>
        <v>2</v>
      </c>
      <c r="E6" s="17">
        <v>1</v>
      </c>
      <c r="F6" s="27">
        <f t="shared" ref="F6:F11" si="1">E6*D6</f>
        <v>2</v>
      </c>
      <c r="G6" s="20"/>
      <c r="H6" s="21"/>
    </row>
    <row r="7" spans="1:9" ht="15.95">
      <c r="A7" s="39" t="s">
        <v>260</v>
      </c>
      <c r="B7" s="17">
        <v>40</v>
      </c>
      <c r="C7" s="18">
        <f>海南雞飯!F18</f>
        <v>15.615932452276065</v>
      </c>
      <c r="D7" s="27">
        <f t="shared" si="0"/>
        <v>0.39039831130690161</v>
      </c>
      <c r="E7" s="17">
        <v>1</v>
      </c>
      <c r="F7" s="27">
        <f t="shared" si="1"/>
        <v>0.39039831130690161</v>
      </c>
      <c r="G7" s="20"/>
      <c r="H7" s="21"/>
    </row>
    <row r="8" spans="1:9" ht="15.95">
      <c r="A8" s="39" t="s">
        <v>261</v>
      </c>
      <c r="B8" s="17">
        <v>150</v>
      </c>
      <c r="C8" s="18">
        <f>海南雞飯!F26</f>
        <v>283.4666666666667</v>
      </c>
      <c r="D8" s="27">
        <f t="shared" si="0"/>
        <v>1.889777777777778</v>
      </c>
      <c r="E8" s="17">
        <v>1</v>
      </c>
      <c r="F8" s="27">
        <f t="shared" si="1"/>
        <v>1.889777777777778</v>
      </c>
      <c r="G8" s="20"/>
      <c r="H8" s="21"/>
    </row>
    <row r="9" spans="1:9" ht="15.95">
      <c r="A9" s="39" t="s">
        <v>262</v>
      </c>
      <c r="B9" s="17">
        <v>11</v>
      </c>
      <c r="C9" s="18">
        <f>海南雞飯!F34</f>
        <v>3.2400132158590309</v>
      </c>
      <c r="D9" s="27">
        <f t="shared" si="0"/>
        <v>0.2945466559871846</v>
      </c>
      <c r="E9" s="17">
        <v>1</v>
      </c>
      <c r="F9" s="27">
        <f t="shared" si="1"/>
        <v>0.2945466559871846</v>
      </c>
      <c r="G9" s="20"/>
      <c r="H9" s="21"/>
    </row>
    <row r="10" spans="1:9" s="89" customFormat="1" ht="15.95">
      <c r="A10" s="78" t="s">
        <v>263</v>
      </c>
      <c r="B10" s="23">
        <v>8</v>
      </c>
      <c r="C10" s="24">
        <f>海南雞飯!F40</f>
        <v>54.28285609397944</v>
      </c>
      <c r="D10" s="19">
        <f t="shared" si="0"/>
        <v>6.78535701174743</v>
      </c>
      <c r="E10" s="23">
        <v>1</v>
      </c>
      <c r="F10" s="19">
        <f t="shared" si="1"/>
        <v>6.78535701174743</v>
      </c>
      <c r="G10" s="91"/>
      <c r="H10" s="92"/>
    </row>
    <row r="11" spans="1:9" ht="15.95">
      <c r="A11" s="39" t="s">
        <v>264</v>
      </c>
      <c r="B11" s="17">
        <v>1000</v>
      </c>
      <c r="C11" s="18">
        <v>32</v>
      </c>
      <c r="D11" s="27">
        <f t="shared" si="0"/>
        <v>3.2000000000000001E-2</v>
      </c>
      <c r="E11" s="17">
        <v>15</v>
      </c>
      <c r="F11" s="54">
        <f t="shared" si="1"/>
        <v>0.48</v>
      </c>
      <c r="G11" s="20"/>
      <c r="H11" s="21"/>
    </row>
    <row r="12" spans="1:9" ht="15.95">
      <c r="A12" s="39"/>
      <c r="B12" s="17"/>
      <c r="C12" s="27"/>
      <c r="D12" s="20"/>
      <c r="E12" s="17"/>
      <c r="F12" s="19">
        <f>SUM(F4:F11)</f>
        <v>12.923413090152629</v>
      </c>
      <c r="G12" s="20"/>
      <c r="H12" s="21"/>
    </row>
    <row r="13" spans="1:9" ht="15.95">
      <c r="A13" s="39"/>
      <c r="B13" s="17"/>
      <c r="C13" s="27"/>
      <c r="D13" s="20"/>
      <c r="E13" s="17"/>
      <c r="F13" s="20"/>
      <c r="G13" s="20"/>
      <c r="H13" s="21"/>
    </row>
    <row r="14" spans="1:9" ht="15" customHeight="1">
      <c r="A14" s="49" t="s">
        <v>265</v>
      </c>
      <c r="B14" s="17"/>
      <c r="C14" s="18"/>
      <c r="D14" s="27"/>
      <c r="E14" s="17"/>
      <c r="F14" s="27"/>
      <c r="G14" s="20"/>
      <c r="H14" s="21"/>
    </row>
    <row r="15" spans="1:9" ht="15" customHeight="1">
      <c r="A15" s="39" t="s">
        <v>266</v>
      </c>
      <c r="B15" s="17">
        <v>600</v>
      </c>
      <c r="C15" s="18">
        <v>23</v>
      </c>
      <c r="D15" s="27">
        <f t="shared" ref="D15:D22" si="2">C15/B15</f>
        <v>3.833333333333333E-2</v>
      </c>
      <c r="E15" s="17">
        <v>10</v>
      </c>
      <c r="F15" s="27">
        <f t="shared" ref="F15:F22" si="3">E15*D15</f>
        <v>0.3833333333333333</v>
      </c>
      <c r="G15" s="20"/>
      <c r="H15" s="21"/>
    </row>
    <row r="16" spans="1:9" ht="15" customHeight="1">
      <c r="A16" s="39" t="s">
        <v>267</v>
      </c>
      <c r="B16" s="17">
        <v>24</v>
      </c>
      <c r="C16" s="18">
        <v>142.76</v>
      </c>
      <c r="D16" s="27">
        <f t="shared" si="2"/>
        <v>5.9483333333333333</v>
      </c>
      <c r="E16" s="17">
        <v>0.5</v>
      </c>
      <c r="F16" s="27">
        <f t="shared" si="3"/>
        <v>2.9741666666666666</v>
      </c>
      <c r="G16" s="20"/>
      <c r="H16" s="21"/>
    </row>
    <row r="17" spans="1:8" ht="15" customHeight="1">
      <c r="A17" s="39" t="s">
        <v>268</v>
      </c>
      <c r="B17" s="17">
        <v>500</v>
      </c>
      <c r="C17" s="18">
        <v>15.5</v>
      </c>
      <c r="D17" s="27">
        <f t="shared" si="2"/>
        <v>3.1E-2</v>
      </c>
      <c r="E17" s="17">
        <v>5</v>
      </c>
      <c r="F17" s="27">
        <f t="shared" si="3"/>
        <v>0.155</v>
      </c>
      <c r="G17" s="20"/>
      <c r="H17" s="21"/>
    </row>
    <row r="18" spans="1:8" ht="15" customHeight="1">
      <c r="A18" s="39" t="s">
        <v>269</v>
      </c>
      <c r="B18" s="17">
        <v>90</v>
      </c>
      <c r="C18" s="18">
        <v>150</v>
      </c>
      <c r="D18" s="27">
        <f t="shared" si="2"/>
        <v>1.6666666666666667</v>
      </c>
      <c r="E18" s="17">
        <v>1</v>
      </c>
      <c r="F18" s="27">
        <f t="shared" si="3"/>
        <v>1.6666666666666667</v>
      </c>
      <c r="G18" s="20"/>
      <c r="H18" s="21"/>
    </row>
    <row r="19" spans="1:8" ht="15" customHeight="1">
      <c r="A19" s="39" t="s">
        <v>270</v>
      </c>
      <c r="B19" s="17">
        <v>360</v>
      </c>
      <c r="C19" s="18">
        <v>340</v>
      </c>
      <c r="D19" s="27">
        <f t="shared" si="2"/>
        <v>0.94444444444444442</v>
      </c>
      <c r="E19" s="17">
        <v>0.5</v>
      </c>
      <c r="F19" s="27">
        <f t="shared" si="3"/>
        <v>0.47222222222222221</v>
      </c>
      <c r="G19" s="20"/>
      <c r="H19" s="21"/>
    </row>
    <row r="20" spans="1:8" ht="15" customHeight="1">
      <c r="A20" s="78" t="s">
        <v>271</v>
      </c>
      <c r="B20" s="23">
        <v>600</v>
      </c>
      <c r="C20" s="24">
        <v>7.5</v>
      </c>
      <c r="D20" s="19">
        <f t="shared" si="2"/>
        <v>1.2500000000000001E-2</v>
      </c>
      <c r="E20" s="23">
        <v>20</v>
      </c>
      <c r="F20" s="19">
        <f t="shared" si="3"/>
        <v>0.25</v>
      </c>
      <c r="G20" s="20"/>
      <c r="H20" s="21"/>
    </row>
    <row r="21" spans="1:8" ht="15" customHeight="1">
      <c r="A21" s="39" t="s">
        <v>272</v>
      </c>
      <c r="B21" s="17">
        <v>5000</v>
      </c>
      <c r="C21" s="18">
        <v>20</v>
      </c>
      <c r="D21" s="27">
        <f t="shared" si="2"/>
        <v>4.0000000000000001E-3</v>
      </c>
      <c r="E21" s="17">
        <v>100</v>
      </c>
      <c r="F21" s="27">
        <f t="shared" si="3"/>
        <v>0.4</v>
      </c>
      <c r="G21" s="20"/>
      <c r="H21" s="21"/>
    </row>
    <row r="22" spans="1:8" ht="15" customHeight="1">
      <c r="A22" s="39" t="s">
        <v>273</v>
      </c>
      <c r="B22" s="17">
        <v>1000</v>
      </c>
      <c r="C22" s="18">
        <v>50</v>
      </c>
      <c r="D22" s="27">
        <f t="shared" si="2"/>
        <v>0.05</v>
      </c>
      <c r="E22" s="17">
        <v>10</v>
      </c>
      <c r="F22" s="27">
        <f t="shared" si="3"/>
        <v>0.5</v>
      </c>
      <c r="G22" s="20"/>
      <c r="H22" s="21"/>
    </row>
    <row r="23" spans="1:8" ht="15" customHeight="1">
      <c r="A23" s="39"/>
      <c r="B23" s="20"/>
      <c r="C23" s="28"/>
      <c r="D23" s="27"/>
      <c r="E23" s="20"/>
      <c r="F23" s="19">
        <f>SUM(F15:F22)</f>
        <v>6.8013888888888889</v>
      </c>
      <c r="G23" s="20"/>
      <c r="H23" s="21"/>
    </row>
    <row r="24" spans="1:8" ht="15" customHeight="1">
      <c r="A24" s="39"/>
      <c r="B24" s="20"/>
      <c r="C24" s="28"/>
      <c r="D24" s="27"/>
      <c r="E24" s="22" t="s">
        <v>274</v>
      </c>
      <c r="F24" s="66">
        <f>F23+F12</f>
        <v>19.724801979041516</v>
      </c>
      <c r="G24" s="20"/>
      <c r="H24" s="21"/>
    </row>
    <row r="25" spans="1:8" ht="15" customHeight="1">
      <c r="A25" s="55"/>
      <c r="B25" s="93"/>
      <c r="C25" s="94"/>
      <c r="D25" s="95"/>
      <c r="E25" s="93"/>
      <c r="F25" s="95"/>
      <c r="G25" s="93"/>
      <c r="H25" s="33"/>
    </row>
  </sheetData>
  <mergeCells count="1">
    <mergeCell ref="A1:H1"/>
  </mergeCells>
  <hyperlinks>
    <hyperlink ref="I1" location="总成本!A1" display="返回" xr:uid="{00000000-0004-0000-0300-000000000000}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28"/>
  <sheetViews>
    <sheetView workbookViewId="0">
      <selection activeCell="A2" sqref="A2"/>
    </sheetView>
  </sheetViews>
  <sheetFormatPr defaultColWidth="9" defaultRowHeight="15"/>
  <cols>
    <col min="1" max="1" width="15.625" customWidth="1"/>
    <col min="2" max="2" width="18" customWidth="1"/>
    <col min="3" max="8" width="15.625" customWidth="1"/>
  </cols>
  <sheetData>
    <row r="1" spans="1:9" ht="45" customHeight="1">
      <c r="A1" s="118" t="s">
        <v>275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3.950000000000003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>
      <c r="A3" s="49" t="s">
        <v>256</v>
      </c>
      <c r="B3" s="42"/>
      <c r="C3" s="43"/>
      <c r="D3" s="44"/>
      <c r="E3" s="42"/>
      <c r="F3" s="44"/>
      <c r="G3" s="45"/>
      <c r="H3" s="46"/>
    </row>
    <row r="4" spans="1:9" ht="15.95">
      <c r="A4" s="39" t="s">
        <v>257</v>
      </c>
      <c r="B4" s="17">
        <v>600</v>
      </c>
      <c r="C4" s="18">
        <v>8</v>
      </c>
      <c r="D4" s="27">
        <f t="shared" ref="D4:D11" si="0">C4/B4</f>
        <v>1.3333333333333334E-2</v>
      </c>
      <c r="E4" s="17">
        <v>50</v>
      </c>
      <c r="F4" s="27">
        <f t="shared" ref="F4:F11" si="1">E4*D4</f>
        <v>0.66666666666666674</v>
      </c>
      <c r="G4" s="20"/>
      <c r="H4" s="21"/>
    </row>
    <row r="5" spans="1:9" ht="15.95">
      <c r="A5" s="39" t="s">
        <v>258</v>
      </c>
      <c r="B5" s="17">
        <v>600</v>
      </c>
      <c r="C5" s="18">
        <v>8.5</v>
      </c>
      <c r="D5" s="27">
        <f t="shared" si="0"/>
        <v>1.4166666666666666E-2</v>
      </c>
      <c r="E5" s="17">
        <v>25</v>
      </c>
      <c r="F5" s="27">
        <f t="shared" si="1"/>
        <v>0.35416666666666663</v>
      </c>
      <c r="G5" s="20"/>
      <c r="H5" s="21"/>
    </row>
    <row r="6" spans="1:9" ht="15.95">
      <c r="A6" s="39" t="s">
        <v>259</v>
      </c>
      <c r="B6" s="17">
        <v>10</v>
      </c>
      <c r="C6" s="18">
        <f>海南雞飯!F10</f>
        <v>20</v>
      </c>
      <c r="D6" s="27">
        <f t="shared" si="0"/>
        <v>2</v>
      </c>
      <c r="E6" s="17">
        <v>1</v>
      </c>
      <c r="F6" s="27">
        <f t="shared" si="1"/>
        <v>2</v>
      </c>
      <c r="G6" s="20"/>
      <c r="H6" s="21"/>
    </row>
    <row r="7" spans="1:9" ht="15.95">
      <c r="A7" s="39" t="s">
        <v>260</v>
      </c>
      <c r="B7" s="17">
        <v>40</v>
      </c>
      <c r="C7" s="18">
        <f>海南雞飯!F18</f>
        <v>15.615932452276065</v>
      </c>
      <c r="D7" s="27">
        <f t="shared" si="0"/>
        <v>0.39039831130690161</v>
      </c>
      <c r="E7" s="17">
        <v>1</v>
      </c>
      <c r="F7" s="27">
        <f t="shared" si="1"/>
        <v>0.39039831130690161</v>
      </c>
      <c r="G7" s="20"/>
      <c r="H7" s="21"/>
    </row>
    <row r="8" spans="1:9" ht="15.95">
      <c r="A8" s="39" t="s">
        <v>261</v>
      </c>
      <c r="B8" s="17">
        <v>150</v>
      </c>
      <c r="C8" s="18">
        <f>海南雞飯!F26</f>
        <v>283.4666666666667</v>
      </c>
      <c r="D8" s="27">
        <f t="shared" si="0"/>
        <v>1.889777777777778</v>
      </c>
      <c r="E8" s="17">
        <v>1</v>
      </c>
      <c r="F8" s="27">
        <f t="shared" si="1"/>
        <v>1.889777777777778</v>
      </c>
      <c r="G8" s="20"/>
      <c r="H8" s="21"/>
    </row>
    <row r="9" spans="1:9" ht="15.95">
      <c r="A9" s="39" t="s">
        <v>262</v>
      </c>
      <c r="B9" s="17">
        <v>10</v>
      </c>
      <c r="C9" s="18">
        <f>海南雞飯!F34</f>
        <v>3.2400132158590309</v>
      </c>
      <c r="D9" s="27">
        <f t="shared" si="0"/>
        <v>0.32400132158590311</v>
      </c>
      <c r="E9" s="17">
        <v>1</v>
      </c>
      <c r="F9" s="27">
        <f t="shared" si="1"/>
        <v>0.32400132158590311</v>
      </c>
      <c r="G9" s="20"/>
      <c r="H9" s="21"/>
    </row>
    <row r="10" spans="1:9" ht="15.95">
      <c r="A10" s="78" t="s">
        <v>263</v>
      </c>
      <c r="B10" s="23">
        <v>8</v>
      </c>
      <c r="C10" s="24">
        <f>海南雞飯!F40</f>
        <v>54.28285609397944</v>
      </c>
      <c r="D10" s="19">
        <f t="shared" si="0"/>
        <v>6.78535701174743</v>
      </c>
      <c r="E10" s="23">
        <v>1</v>
      </c>
      <c r="F10" s="19">
        <f t="shared" si="1"/>
        <v>6.78535701174743</v>
      </c>
      <c r="G10" s="20"/>
      <c r="H10" s="21"/>
    </row>
    <row r="11" spans="1:9" ht="15.95">
      <c r="A11" s="39" t="s">
        <v>264</v>
      </c>
      <c r="B11" s="17">
        <v>1000</v>
      </c>
      <c r="C11" s="18">
        <v>32</v>
      </c>
      <c r="D11" s="27">
        <f t="shared" si="0"/>
        <v>3.2000000000000001E-2</v>
      </c>
      <c r="E11" s="17">
        <v>15</v>
      </c>
      <c r="F11" s="54">
        <f t="shared" si="1"/>
        <v>0.48</v>
      </c>
      <c r="G11" s="20"/>
      <c r="H11" s="21"/>
    </row>
    <row r="12" spans="1:9" ht="15.95">
      <c r="A12" s="39"/>
      <c r="B12" s="17"/>
      <c r="C12" s="27"/>
      <c r="D12" s="20"/>
      <c r="E12" s="17"/>
      <c r="F12" s="19">
        <f>SUM(F4:F11)</f>
        <v>12.890367755751345</v>
      </c>
      <c r="G12" s="20"/>
      <c r="H12" s="21"/>
    </row>
    <row r="13" spans="1:9" ht="15.95">
      <c r="A13" s="39" t="s">
        <v>246</v>
      </c>
      <c r="B13" s="17">
        <v>450</v>
      </c>
      <c r="C13" s="18">
        <v>17</v>
      </c>
      <c r="D13" s="27">
        <f t="shared" ref="D13:D18" si="2">C13/B13</f>
        <v>3.7777777777777778E-2</v>
      </c>
      <c r="E13" s="18">
        <v>11375</v>
      </c>
      <c r="F13" s="27">
        <f t="shared" ref="F13:F18" si="3">E13*D13</f>
        <v>429.72222222222223</v>
      </c>
      <c r="G13" s="20"/>
      <c r="H13" s="21"/>
    </row>
    <row r="14" spans="1:9" ht="15.95">
      <c r="A14" s="39" t="s">
        <v>247</v>
      </c>
      <c r="B14" s="17">
        <v>1</v>
      </c>
      <c r="C14" s="18">
        <v>67</v>
      </c>
      <c r="D14" s="27">
        <f t="shared" si="2"/>
        <v>67</v>
      </c>
      <c r="E14" s="18">
        <v>1</v>
      </c>
      <c r="F14" s="27">
        <f t="shared" si="3"/>
        <v>67</v>
      </c>
      <c r="G14" s="20"/>
      <c r="H14" s="21"/>
    </row>
    <row r="15" spans="1:9" ht="15" customHeight="1">
      <c r="A15" s="37" t="s">
        <v>124</v>
      </c>
      <c r="B15" s="17">
        <v>600</v>
      </c>
      <c r="C15" s="18">
        <v>7</v>
      </c>
      <c r="D15" s="27">
        <f t="shared" si="2"/>
        <v>1.1666666666666667E-2</v>
      </c>
      <c r="E15" s="18">
        <v>60</v>
      </c>
      <c r="F15" s="27">
        <f t="shared" si="3"/>
        <v>0.70000000000000007</v>
      </c>
      <c r="G15" s="20"/>
      <c r="H15" s="21"/>
    </row>
    <row r="16" spans="1:9" ht="15" customHeight="1">
      <c r="A16" s="37" t="s">
        <v>248</v>
      </c>
      <c r="B16" s="17">
        <v>1000</v>
      </c>
      <c r="C16" s="18">
        <v>78</v>
      </c>
      <c r="D16" s="27">
        <f t="shared" si="2"/>
        <v>7.8E-2</v>
      </c>
      <c r="E16" s="18">
        <v>60</v>
      </c>
      <c r="F16" s="27">
        <f t="shared" si="3"/>
        <v>4.68</v>
      </c>
      <c r="G16" s="20"/>
      <c r="H16" s="21"/>
    </row>
    <row r="17" spans="1:8" ht="15" customHeight="1">
      <c r="A17" s="37" t="s">
        <v>212</v>
      </c>
      <c r="B17" s="17">
        <v>1000</v>
      </c>
      <c r="C17" s="18">
        <v>70</v>
      </c>
      <c r="D17" s="27">
        <f t="shared" si="2"/>
        <v>7.0000000000000007E-2</v>
      </c>
      <c r="E17" s="18">
        <v>120</v>
      </c>
      <c r="F17" s="27">
        <f t="shared" si="3"/>
        <v>8.4</v>
      </c>
      <c r="G17" s="20"/>
      <c r="H17" s="21"/>
    </row>
    <row r="18" spans="1:8" ht="15" customHeight="1">
      <c r="A18" s="39" t="s">
        <v>249</v>
      </c>
      <c r="B18" s="17">
        <v>454</v>
      </c>
      <c r="C18" s="18">
        <v>2.5</v>
      </c>
      <c r="D18" s="27">
        <f t="shared" si="2"/>
        <v>5.5066079295154188E-3</v>
      </c>
      <c r="E18" s="18">
        <v>75</v>
      </c>
      <c r="F18" s="27">
        <f t="shared" si="3"/>
        <v>0.41299559471365643</v>
      </c>
      <c r="G18" s="20"/>
      <c r="H18" s="21"/>
    </row>
    <row r="19" spans="1:8" ht="15" customHeight="1">
      <c r="A19" s="39"/>
      <c r="B19" s="17"/>
      <c r="C19" s="18"/>
      <c r="D19" s="27"/>
      <c r="E19" s="18"/>
      <c r="F19" s="19">
        <f>SUM(F13:F18)</f>
        <v>510.91521781693586</v>
      </c>
      <c r="G19" s="79" t="s">
        <v>276</v>
      </c>
      <c r="H19" s="21"/>
    </row>
    <row r="20" spans="1:8" ht="15.95">
      <c r="A20" s="80"/>
      <c r="B20" s="81"/>
      <c r="C20" s="82"/>
      <c r="D20" s="83"/>
      <c r="E20" s="81"/>
      <c r="F20" s="84">
        <f>F19/80</f>
        <v>6.3864402227116983</v>
      </c>
      <c r="G20" s="85"/>
      <c r="H20" s="86"/>
    </row>
    <row r="21" spans="1:8" ht="15.95">
      <c r="A21" s="39"/>
      <c r="B21" s="17"/>
      <c r="C21" s="27"/>
      <c r="D21" s="20"/>
      <c r="E21" s="17"/>
      <c r="F21" s="25"/>
      <c r="G21" s="20"/>
      <c r="H21" s="21"/>
    </row>
    <row r="22" spans="1:8" ht="15" customHeight="1">
      <c r="A22" s="39" t="s">
        <v>250</v>
      </c>
      <c r="B22" s="17">
        <v>4</v>
      </c>
      <c r="C22" s="18">
        <v>4.5</v>
      </c>
      <c r="D22" s="27">
        <f>C22/B22</f>
        <v>1.125</v>
      </c>
      <c r="E22" s="87">
        <v>1</v>
      </c>
      <c r="F22" s="27">
        <f>E22*D22</f>
        <v>1.125</v>
      </c>
      <c r="G22" s="20"/>
      <c r="H22" s="21"/>
    </row>
    <row r="23" spans="1:8" ht="15.95">
      <c r="A23" s="39"/>
      <c r="B23" s="20"/>
      <c r="C23" s="20"/>
      <c r="D23" s="20"/>
      <c r="E23" s="20"/>
      <c r="F23" s="25">
        <f>SUM(F21:F22)</f>
        <v>1.125</v>
      </c>
      <c r="G23" s="47" t="s">
        <v>277</v>
      </c>
      <c r="H23" s="21"/>
    </row>
    <row r="24" spans="1:8" ht="15.95">
      <c r="A24" s="39"/>
      <c r="B24" s="20"/>
      <c r="C24" s="20"/>
      <c r="D24" s="20"/>
      <c r="E24" s="20"/>
      <c r="F24" s="20"/>
      <c r="G24" s="20"/>
      <c r="H24" s="21"/>
    </row>
    <row r="25" spans="1:8" ht="15.95">
      <c r="A25" s="39"/>
      <c r="B25" s="20"/>
      <c r="C25" s="20"/>
      <c r="D25" s="20"/>
      <c r="E25" s="22" t="s">
        <v>278</v>
      </c>
      <c r="F25" s="88">
        <f>F23+F20+F12</f>
        <v>20.401807978463044</v>
      </c>
      <c r="G25" s="20"/>
      <c r="H25" s="21"/>
    </row>
    <row r="26" spans="1:8" ht="15.95">
      <c r="A26" s="39"/>
      <c r="B26" s="20"/>
      <c r="C26" s="20"/>
      <c r="D26" s="20"/>
      <c r="E26" s="20"/>
      <c r="F26" s="20"/>
      <c r="G26" s="20"/>
      <c r="H26" s="21"/>
    </row>
    <row r="27" spans="1:8" ht="15.95">
      <c r="A27" s="39"/>
      <c r="B27" s="20"/>
      <c r="C27" s="20"/>
      <c r="D27" s="20"/>
      <c r="E27" s="20"/>
      <c r="F27" s="20"/>
      <c r="G27" s="20"/>
      <c r="H27" s="21"/>
    </row>
    <row r="28" spans="1:8">
      <c r="A28" s="55"/>
      <c r="B28" s="32"/>
      <c r="C28" s="32"/>
      <c r="D28" s="32"/>
      <c r="E28" s="32"/>
      <c r="F28" s="32"/>
      <c r="G28" s="32"/>
      <c r="H28" s="33"/>
    </row>
  </sheetData>
  <mergeCells count="1">
    <mergeCell ref="A1:H1"/>
  </mergeCells>
  <hyperlinks>
    <hyperlink ref="I1" location="总成本!A1" display="返回" xr:uid="{00000000-0004-0000-0400-000000000000}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23"/>
  <sheetViews>
    <sheetView workbookViewId="0">
      <selection sqref="A1:H1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8" t="s">
        <v>279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49" t="s">
        <v>280</v>
      </c>
      <c r="B3" s="42"/>
      <c r="C3" s="43"/>
      <c r="D3" s="44"/>
      <c r="E3" s="42"/>
      <c r="F3" s="44"/>
      <c r="G3" s="45"/>
      <c r="H3" s="46"/>
    </row>
    <row r="4" spans="1:9" ht="15" customHeight="1">
      <c r="A4" s="39" t="s">
        <v>281</v>
      </c>
      <c r="B4" s="17">
        <v>1000</v>
      </c>
      <c r="C4" s="18">
        <v>57</v>
      </c>
      <c r="D4" s="27">
        <f t="shared" ref="D4:D10" si="0">C4/B4</f>
        <v>5.7000000000000002E-2</v>
      </c>
      <c r="E4" s="17">
        <v>1000</v>
      </c>
      <c r="F4" s="27">
        <f t="shared" ref="F4:F10" si="1">E4*D4</f>
        <v>57</v>
      </c>
      <c r="G4" s="20"/>
      <c r="H4" s="21"/>
    </row>
    <row r="5" spans="1:9" ht="15" customHeight="1">
      <c r="A5" s="37" t="s">
        <v>88</v>
      </c>
      <c r="B5" s="17">
        <v>454</v>
      </c>
      <c r="C5" s="18">
        <v>2.5</v>
      </c>
      <c r="D5" s="27">
        <f t="shared" si="0"/>
        <v>5.5066079295154188E-3</v>
      </c>
      <c r="E5" s="17">
        <v>20</v>
      </c>
      <c r="F5" s="27">
        <f t="shared" si="1"/>
        <v>0.11013215859030838</v>
      </c>
      <c r="G5" s="20"/>
      <c r="H5" s="21"/>
    </row>
    <row r="6" spans="1:9" ht="15" customHeight="1">
      <c r="A6" s="39" t="s">
        <v>282</v>
      </c>
      <c r="B6" s="17">
        <v>1000</v>
      </c>
      <c r="C6" s="18">
        <v>70</v>
      </c>
      <c r="D6" s="27">
        <f t="shared" si="0"/>
        <v>7.0000000000000007E-2</v>
      </c>
      <c r="E6" s="17">
        <v>50</v>
      </c>
      <c r="F6" s="27">
        <f t="shared" si="1"/>
        <v>3.5000000000000004</v>
      </c>
      <c r="G6" s="47"/>
      <c r="H6" s="21"/>
    </row>
    <row r="7" spans="1:9" ht="15" customHeight="1">
      <c r="A7" s="37" t="s">
        <v>124</v>
      </c>
      <c r="B7" s="17">
        <v>500</v>
      </c>
      <c r="C7" s="18">
        <v>7</v>
      </c>
      <c r="D7" s="27">
        <f t="shared" si="0"/>
        <v>1.4E-2</v>
      </c>
      <c r="E7" s="17">
        <v>25</v>
      </c>
      <c r="F7" s="27">
        <f t="shared" si="1"/>
        <v>0.35000000000000003</v>
      </c>
      <c r="G7" s="47"/>
      <c r="H7" s="21"/>
    </row>
    <row r="8" spans="1:9" ht="15" customHeight="1">
      <c r="A8" s="37" t="s">
        <v>283</v>
      </c>
      <c r="B8" s="17">
        <v>500</v>
      </c>
      <c r="C8" s="18">
        <v>60</v>
      </c>
      <c r="D8" s="27">
        <f t="shared" si="0"/>
        <v>0.12</v>
      </c>
      <c r="E8" s="17">
        <v>100</v>
      </c>
      <c r="F8" s="27">
        <f t="shared" si="1"/>
        <v>12</v>
      </c>
      <c r="G8" s="47"/>
      <c r="H8" s="21"/>
    </row>
    <row r="9" spans="1:9" ht="15" customHeight="1">
      <c r="A9" s="78" t="s">
        <v>284</v>
      </c>
      <c r="B9" s="23">
        <v>1000</v>
      </c>
      <c r="C9" s="24">
        <v>30</v>
      </c>
      <c r="D9" s="19">
        <f t="shared" si="0"/>
        <v>0.03</v>
      </c>
      <c r="E9" s="23">
        <v>2000</v>
      </c>
      <c r="F9" s="19">
        <f t="shared" si="1"/>
        <v>60</v>
      </c>
      <c r="G9" s="25"/>
      <c r="H9" s="26"/>
    </row>
    <row r="10" spans="1:9" ht="15" customHeight="1">
      <c r="A10" s="39" t="s">
        <v>285</v>
      </c>
      <c r="B10" s="17">
        <v>380</v>
      </c>
      <c r="C10" s="18">
        <v>11</v>
      </c>
      <c r="D10" s="27">
        <f t="shared" si="0"/>
        <v>2.8947368421052631E-2</v>
      </c>
      <c r="E10" s="17">
        <v>300</v>
      </c>
      <c r="F10" s="27">
        <f t="shared" si="1"/>
        <v>8.6842105263157894</v>
      </c>
      <c r="G10" s="20"/>
      <c r="H10" s="21"/>
    </row>
    <row r="11" spans="1:9" ht="15" customHeight="1">
      <c r="A11" s="39"/>
      <c r="B11" s="17"/>
      <c r="C11" s="18"/>
      <c r="D11" s="27"/>
      <c r="E11" s="17"/>
      <c r="F11" s="19">
        <f>SUM(F4:F10)</f>
        <v>141.64434268490609</v>
      </c>
      <c r="G11" s="48" t="s">
        <v>286</v>
      </c>
      <c r="H11" s="21"/>
    </row>
    <row r="12" spans="1:9" ht="15" customHeight="1">
      <c r="A12" s="49" t="s">
        <v>287</v>
      </c>
      <c r="B12" s="17"/>
      <c r="C12" s="18"/>
      <c r="D12" s="27"/>
      <c r="E12" s="17"/>
      <c r="F12" s="27"/>
      <c r="G12" s="20"/>
      <c r="H12" s="21"/>
    </row>
    <row r="13" spans="1:9" ht="15" customHeight="1">
      <c r="A13" s="39" t="s">
        <v>266</v>
      </c>
      <c r="B13" s="17">
        <v>600</v>
      </c>
      <c r="C13" s="18">
        <v>23</v>
      </c>
      <c r="D13" s="27">
        <f t="shared" ref="D13:D20" si="2">C13/B13</f>
        <v>3.833333333333333E-2</v>
      </c>
      <c r="E13" s="17">
        <v>25</v>
      </c>
      <c r="F13" s="27">
        <f t="shared" ref="F13:F20" si="3">E13*D13</f>
        <v>0.95833333333333326</v>
      </c>
      <c r="G13" s="20"/>
      <c r="H13" s="21"/>
    </row>
    <row r="14" spans="1:9" ht="15" customHeight="1">
      <c r="A14" s="39" t="s">
        <v>267</v>
      </c>
      <c r="B14" s="17">
        <v>24</v>
      </c>
      <c r="C14" s="18">
        <f>F11</f>
        <v>141.64434268490609</v>
      </c>
      <c r="D14" s="27">
        <f t="shared" si="2"/>
        <v>5.9018476118710872</v>
      </c>
      <c r="E14" s="17">
        <v>1</v>
      </c>
      <c r="F14" s="27">
        <f t="shared" si="3"/>
        <v>5.9018476118710872</v>
      </c>
      <c r="G14" s="20"/>
      <c r="H14" s="21"/>
    </row>
    <row r="15" spans="1:9" ht="15" customHeight="1">
      <c r="A15" s="39" t="s">
        <v>268</v>
      </c>
      <c r="B15" s="17">
        <v>450</v>
      </c>
      <c r="C15" s="18">
        <v>15.8</v>
      </c>
      <c r="D15" s="27">
        <f t="shared" si="2"/>
        <v>3.5111111111111114E-2</v>
      </c>
      <c r="E15" s="17">
        <v>15</v>
      </c>
      <c r="F15" s="27">
        <f t="shared" si="3"/>
        <v>0.52666666666666673</v>
      </c>
      <c r="G15" s="20"/>
      <c r="H15" s="21"/>
    </row>
    <row r="16" spans="1:9" ht="15" customHeight="1">
      <c r="A16" s="39" t="s">
        <v>269</v>
      </c>
      <c r="B16" s="17">
        <v>90</v>
      </c>
      <c r="C16" s="18">
        <v>150</v>
      </c>
      <c r="D16" s="27">
        <f t="shared" si="2"/>
        <v>1.6666666666666667</v>
      </c>
      <c r="E16" s="17">
        <v>2</v>
      </c>
      <c r="F16" s="27">
        <f t="shared" si="3"/>
        <v>3.3333333333333335</v>
      </c>
      <c r="G16" s="20"/>
      <c r="H16" s="21"/>
    </row>
    <row r="17" spans="1:8" ht="15" customHeight="1">
      <c r="A17" s="39" t="s">
        <v>270</v>
      </c>
      <c r="B17" s="17">
        <v>180</v>
      </c>
      <c r="C17" s="18">
        <v>180</v>
      </c>
      <c r="D17" s="27">
        <f t="shared" si="2"/>
        <v>1</v>
      </c>
      <c r="E17" s="17">
        <v>0.5</v>
      </c>
      <c r="F17" s="27">
        <f t="shared" si="3"/>
        <v>0.5</v>
      </c>
      <c r="G17" s="20"/>
      <c r="H17" s="21"/>
    </row>
    <row r="18" spans="1:8" ht="15" customHeight="1">
      <c r="A18" s="39" t="s">
        <v>271</v>
      </c>
      <c r="B18" s="17">
        <v>600</v>
      </c>
      <c r="C18" s="18">
        <v>9</v>
      </c>
      <c r="D18" s="27">
        <f t="shared" si="2"/>
        <v>1.4999999999999999E-2</v>
      </c>
      <c r="E18" s="17">
        <v>30</v>
      </c>
      <c r="F18" s="27">
        <f t="shared" si="3"/>
        <v>0.44999999999999996</v>
      </c>
      <c r="G18" s="20"/>
      <c r="H18" s="21"/>
    </row>
    <row r="19" spans="1:8" ht="15" customHeight="1">
      <c r="A19" s="78" t="s">
        <v>272</v>
      </c>
      <c r="B19" s="23">
        <v>5000</v>
      </c>
      <c r="C19" s="24">
        <v>20</v>
      </c>
      <c r="D19" s="19">
        <f t="shared" si="2"/>
        <v>4.0000000000000001E-3</v>
      </c>
      <c r="E19" s="23">
        <v>200</v>
      </c>
      <c r="F19" s="19">
        <f t="shared" si="3"/>
        <v>0.8</v>
      </c>
      <c r="G19" s="25"/>
      <c r="H19" s="26"/>
    </row>
    <row r="20" spans="1:8" ht="15" customHeight="1">
      <c r="A20" s="39" t="s">
        <v>273</v>
      </c>
      <c r="B20" s="17">
        <v>1000</v>
      </c>
      <c r="C20" s="18">
        <v>50</v>
      </c>
      <c r="D20" s="27">
        <f t="shared" si="2"/>
        <v>0.05</v>
      </c>
      <c r="E20" s="17">
        <v>10</v>
      </c>
      <c r="F20" s="27">
        <f t="shared" si="3"/>
        <v>0.5</v>
      </c>
      <c r="G20" s="20"/>
      <c r="H20" s="21"/>
    </row>
    <row r="21" spans="1:8" ht="15" customHeight="1">
      <c r="A21" s="39"/>
      <c r="B21" s="17"/>
      <c r="C21" s="28"/>
      <c r="D21" s="27"/>
      <c r="E21" s="20"/>
      <c r="F21" s="66">
        <f>SUM(F13:F20)</f>
        <v>12.970180945204421</v>
      </c>
      <c r="G21" s="20"/>
      <c r="H21" s="21"/>
    </row>
    <row r="22" spans="1:8" ht="15" customHeight="1">
      <c r="A22" s="39"/>
      <c r="B22" s="20"/>
      <c r="C22" s="28"/>
      <c r="D22" s="27"/>
      <c r="E22" s="20"/>
      <c r="F22" s="27"/>
      <c r="G22" s="20"/>
      <c r="H22" s="21"/>
    </row>
    <row r="23" spans="1:8" ht="15" customHeight="1">
      <c r="A23" s="40" t="s">
        <v>288</v>
      </c>
      <c r="B23" s="30" t="s">
        <v>289</v>
      </c>
      <c r="C23" s="31"/>
      <c r="D23" s="34"/>
      <c r="E23" s="32"/>
      <c r="F23" s="41"/>
      <c r="G23" s="32"/>
      <c r="H23" s="33"/>
    </row>
  </sheetData>
  <mergeCells count="1">
    <mergeCell ref="A1:H1"/>
  </mergeCells>
  <hyperlinks>
    <hyperlink ref="I1" location="总成本!A1" display="返回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21"/>
  <sheetViews>
    <sheetView workbookViewId="0">
      <selection activeCell="E29" sqref="E29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290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49" t="s">
        <v>280</v>
      </c>
      <c r="B3" s="42"/>
      <c r="C3" s="43"/>
      <c r="D3" s="44"/>
      <c r="E3" s="42"/>
      <c r="F3" s="44"/>
      <c r="G3" s="45"/>
      <c r="H3" s="46"/>
    </row>
    <row r="4" spans="1:9" ht="15" customHeight="1">
      <c r="A4" s="39" t="s">
        <v>281</v>
      </c>
      <c r="B4" s="17">
        <v>1000</v>
      </c>
      <c r="C4" s="18">
        <v>57</v>
      </c>
      <c r="D4" s="27">
        <f t="shared" ref="D4:D9" si="0">C4/B4</f>
        <v>5.7000000000000002E-2</v>
      </c>
      <c r="E4" s="17">
        <v>1000</v>
      </c>
      <c r="F4" s="27">
        <f t="shared" ref="F4:F9" si="1">E4*D4</f>
        <v>57</v>
      </c>
      <c r="G4" s="20"/>
      <c r="H4" s="21"/>
    </row>
    <row r="5" spans="1:9" ht="15" customHeight="1">
      <c r="A5" s="39" t="s">
        <v>291</v>
      </c>
      <c r="B5" s="17">
        <v>1600</v>
      </c>
      <c r="C5" s="18">
        <v>32</v>
      </c>
      <c r="D5" s="27">
        <f t="shared" si="0"/>
        <v>0.02</v>
      </c>
      <c r="E5" s="17">
        <v>30</v>
      </c>
      <c r="F5" s="27">
        <f t="shared" si="1"/>
        <v>0.6</v>
      </c>
      <c r="G5" s="20"/>
      <c r="H5" s="21"/>
    </row>
    <row r="6" spans="1:9" ht="15" customHeight="1">
      <c r="A6" s="39" t="s">
        <v>282</v>
      </c>
      <c r="B6" s="17">
        <v>1000</v>
      </c>
      <c r="C6" s="18">
        <v>68</v>
      </c>
      <c r="D6" s="27">
        <f t="shared" si="0"/>
        <v>6.8000000000000005E-2</v>
      </c>
      <c r="E6" s="17">
        <v>50</v>
      </c>
      <c r="F6" s="27">
        <f t="shared" si="1"/>
        <v>3.4000000000000004</v>
      </c>
      <c r="G6" s="47"/>
      <c r="H6" s="21"/>
    </row>
    <row r="7" spans="1:9" ht="15" customHeight="1">
      <c r="A7" s="37" t="s">
        <v>283</v>
      </c>
      <c r="B7" s="17">
        <v>500</v>
      </c>
      <c r="C7" s="18">
        <v>35</v>
      </c>
      <c r="D7" s="27">
        <f t="shared" si="0"/>
        <v>7.0000000000000007E-2</v>
      </c>
      <c r="E7" s="17">
        <v>230</v>
      </c>
      <c r="F7" s="27">
        <f t="shared" si="1"/>
        <v>16.100000000000001</v>
      </c>
      <c r="G7" s="47"/>
      <c r="H7" s="21"/>
    </row>
    <row r="8" spans="1:9" ht="15" customHeight="1">
      <c r="A8" s="78" t="s">
        <v>284</v>
      </c>
      <c r="B8" s="23">
        <v>1000</v>
      </c>
      <c r="C8" s="24">
        <v>30</v>
      </c>
      <c r="D8" s="19">
        <f t="shared" si="0"/>
        <v>0.03</v>
      </c>
      <c r="E8" s="23">
        <v>2000</v>
      </c>
      <c r="F8" s="19">
        <f t="shared" si="1"/>
        <v>60</v>
      </c>
      <c r="G8" s="25"/>
      <c r="H8" s="26"/>
    </row>
    <row r="9" spans="1:9" ht="15" customHeight="1">
      <c r="A9" s="39" t="s">
        <v>285</v>
      </c>
      <c r="B9" s="17">
        <v>380</v>
      </c>
      <c r="C9" s="18">
        <v>11</v>
      </c>
      <c r="D9" s="27">
        <f t="shared" si="0"/>
        <v>2.8947368421052631E-2</v>
      </c>
      <c r="E9" s="17">
        <v>300</v>
      </c>
      <c r="F9" s="27">
        <f t="shared" si="1"/>
        <v>8.6842105263157894</v>
      </c>
      <c r="G9" s="20"/>
      <c r="H9" s="21"/>
    </row>
    <row r="10" spans="1:9" ht="15" customHeight="1">
      <c r="A10" s="39"/>
      <c r="B10" s="17"/>
      <c r="C10" s="18"/>
      <c r="D10" s="27"/>
      <c r="E10" s="17"/>
      <c r="F10" s="19">
        <f>SUM(F4:F9)</f>
        <v>145.78421052631577</v>
      </c>
      <c r="G10" s="48" t="s">
        <v>286</v>
      </c>
      <c r="H10" s="21"/>
    </row>
    <row r="11" spans="1:9" ht="15" customHeight="1">
      <c r="A11" s="49" t="s">
        <v>287</v>
      </c>
      <c r="B11" s="17"/>
      <c r="C11" s="18"/>
      <c r="D11" s="27"/>
      <c r="E11" s="17"/>
      <c r="F11" s="27"/>
      <c r="G11" s="20"/>
      <c r="H11" s="21"/>
    </row>
    <row r="12" spans="1:9" ht="15" customHeight="1">
      <c r="A12" s="39" t="s">
        <v>266</v>
      </c>
      <c r="B12" s="17">
        <v>600</v>
      </c>
      <c r="C12" s="18">
        <v>23</v>
      </c>
      <c r="D12" s="27">
        <f t="shared" ref="D12:D18" si="2">C12/B12</f>
        <v>3.833333333333333E-2</v>
      </c>
      <c r="E12" s="17">
        <v>25</v>
      </c>
      <c r="F12" s="27">
        <f t="shared" ref="F12:F18" si="3">E12*D12</f>
        <v>0.95833333333333326</v>
      </c>
      <c r="G12" s="20"/>
      <c r="H12" s="21"/>
    </row>
    <row r="13" spans="1:9" ht="15" customHeight="1">
      <c r="A13" s="39" t="s">
        <v>267</v>
      </c>
      <c r="B13" s="17">
        <v>24</v>
      </c>
      <c r="C13" s="18">
        <f>F10</f>
        <v>145.78421052631577</v>
      </c>
      <c r="D13" s="27">
        <f t="shared" si="2"/>
        <v>6.074342105263157</v>
      </c>
      <c r="E13" s="17">
        <v>1</v>
      </c>
      <c r="F13" s="27">
        <f t="shared" si="3"/>
        <v>6.074342105263157</v>
      </c>
      <c r="G13" s="20"/>
      <c r="H13" s="21"/>
    </row>
    <row r="14" spans="1:9" ht="15" customHeight="1">
      <c r="A14" s="37" t="s">
        <v>292</v>
      </c>
      <c r="B14" s="17">
        <v>1</v>
      </c>
      <c r="C14" s="18">
        <v>70</v>
      </c>
      <c r="D14" s="27">
        <f t="shared" si="2"/>
        <v>70</v>
      </c>
      <c r="E14" s="17">
        <v>0.5</v>
      </c>
      <c r="F14" s="27">
        <f t="shared" si="3"/>
        <v>35</v>
      </c>
      <c r="G14" s="20"/>
      <c r="H14" s="21"/>
    </row>
    <row r="15" spans="1:9" ht="15" customHeight="1">
      <c r="A15" s="39" t="s">
        <v>270</v>
      </c>
      <c r="B15" s="17">
        <v>180</v>
      </c>
      <c r="C15" s="18">
        <v>170</v>
      </c>
      <c r="D15" s="27">
        <f t="shared" si="2"/>
        <v>0.94444444444444442</v>
      </c>
      <c r="E15" s="17">
        <v>0.5</v>
      </c>
      <c r="F15" s="27">
        <f t="shared" si="3"/>
        <v>0.47222222222222221</v>
      </c>
      <c r="G15" s="20"/>
      <c r="H15" s="21"/>
    </row>
    <row r="16" spans="1:9" ht="15" customHeight="1">
      <c r="A16" s="39" t="s">
        <v>271</v>
      </c>
      <c r="B16" s="17">
        <v>600</v>
      </c>
      <c r="C16" s="18">
        <v>8</v>
      </c>
      <c r="D16" s="27">
        <f t="shared" si="2"/>
        <v>1.3333333333333334E-2</v>
      </c>
      <c r="E16" s="17">
        <v>30</v>
      </c>
      <c r="F16" s="27">
        <f t="shared" si="3"/>
        <v>0.4</v>
      </c>
      <c r="G16" s="20"/>
      <c r="H16" s="21"/>
    </row>
    <row r="17" spans="1:8" ht="15" customHeight="1">
      <c r="A17" s="78" t="s">
        <v>272</v>
      </c>
      <c r="B17" s="23">
        <v>5000</v>
      </c>
      <c r="C17" s="24">
        <v>20</v>
      </c>
      <c r="D17" s="19">
        <f t="shared" si="2"/>
        <v>4.0000000000000001E-3</v>
      </c>
      <c r="E17" s="23">
        <v>200</v>
      </c>
      <c r="F17" s="19">
        <f t="shared" si="3"/>
        <v>0.8</v>
      </c>
      <c r="G17" s="25"/>
      <c r="H17" s="26"/>
    </row>
    <row r="18" spans="1:8" ht="15" customHeight="1">
      <c r="A18" s="39" t="s">
        <v>273</v>
      </c>
      <c r="B18" s="17">
        <v>1000</v>
      </c>
      <c r="C18" s="18">
        <v>50</v>
      </c>
      <c r="D18" s="27">
        <f t="shared" si="2"/>
        <v>0.05</v>
      </c>
      <c r="E18" s="17">
        <v>10</v>
      </c>
      <c r="F18" s="27">
        <f t="shared" si="3"/>
        <v>0.5</v>
      </c>
      <c r="G18" s="20"/>
      <c r="H18" s="21"/>
    </row>
    <row r="19" spans="1:8" ht="15" customHeight="1">
      <c r="A19" s="39"/>
      <c r="B19" s="17"/>
      <c r="C19" s="28"/>
      <c r="D19" s="27"/>
      <c r="E19" s="20"/>
      <c r="F19" s="19">
        <f>SUM(F12:F18)</f>
        <v>44.204897660818709</v>
      </c>
      <c r="G19" s="20"/>
      <c r="H19" s="21"/>
    </row>
    <row r="20" spans="1:8" ht="15" customHeight="1">
      <c r="A20" s="39"/>
      <c r="B20" s="20"/>
      <c r="C20" s="28"/>
      <c r="D20" s="27"/>
      <c r="E20" s="20"/>
      <c r="F20" s="27"/>
      <c r="G20" s="20"/>
      <c r="H20" s="21"/>
    </row>
    <row r="21" spans="1:8" ht="15" customHeight="1">
      <c r="A21" s="40" t="s">
        <v>288</v>
      </c>
      <c r="B21" s="30" t="s">
        <v>289</v>
      </c>
      <c r="C21" s="31"/>
      <c r="D21" s="34"/>
      <c r="E21" s="32"/>
      <c r="F21" s="41"/>
      <c r="G21" s="32"/>
      <c r="H21" s="33"/>
    </row>
  </sheetData>
  <mergeCells count="1">
    <mergeCell ref="A1:H1"/>
  </mergeCells>
  <hyperlinks>
    <hyperlink ref="I1" location="总成本!A1" display="返回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23"/>
  <sheetViews>
    <sheetView workbookViewId="0">
      <selection activeCell="A2" sqref="A2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8" t="s">
        <v>293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2.1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9" ht="15" customHeight="1">
      <c r="A3" s="49" t="s">
        <v>280</v>
      </c>
      <c r="B3" s="42"/>
      <c r="C3" s="43"/>
      <c r="D3" s="44"/>
      <c r="E3" s="42"/>
      <c r="F3" s="44"/>
      <c r="G3" s="45"/>
      <c r="H3" s="46"/>
    </row>
    <row r="4" spans="1:9" ht="15" customHeight="1">
      <c r="A4" s="39" t="s">
        <v>281</v>
      </c>
      <c r="B4" s="17">
        <v>1000</v>
      </c>
      <c r="C4" s="18">
        <v>57</v>
      </c>
      <c r="D4" s="27">
        <f t="shared" ref="D4:D10" si="0">C4/B4</f>
        <v>5.7000000000000002E-2</v>
      </c>
      <c r="E4" s="17">
        <v>1000</v>
      </c>
      <c r="F4" s="27">
        <f t="shared" ref="F4:F10" si="1">E4*D4</f>
        <v>57</v>
      </c>
      <c r="G4" s="20"/>
      <c r="H4" s="21"/>
    </row>
    <row r="5" spans="1:9" ht="15" customHeight="1">
      <c r="A5" s="37" t="s">
        <v>88</v>
      </c>
      <c r="B5" s="17">
        <v>454</v>
      </c>
      <c r="C5" s="18">
        <v>2.5</v>
      </c>
      <c r="D5" s="27">
        <f t="shared" si="0"/>
        <v>5.5066079295154188E-3</v>
      </c>
      <c r="E5" s="17">
        <v>20</v>
      </c>
      <c r="F5" s="27">
        <f t="shared" si="1"/>
        <v>0.11013215859030838</v>
      </c>
      <c r="G5" s="20"/>
      <c r="H5" s="21"/>
    </row>
    <row r="6" spans="1:9" ht="15" customHeight="1">
      <c r="A6" s="39" t="s">
        <v>282</v>
      </c>
      <c r="B6" s="17">
        <v>1000</v>
      </c>
      <c r="C6" s="18">
        <v>70</v>
      </c>
      <c r="D6" s="27">
        <f t="shared" si="0"/>
        <v>7.0000000000000007E-2</v>
      </c>
      <c r="E6" s="17">
        <v>50</v>
      </c>
      <c r="F6" s="27">
        <f t="shared" si="1"/>
        <v>3.5000000000000004</v>
      </c>
      <c r="G6" s="47"/>
      <c r="H6" s="21"/>
    </row>
    <row r="7" spans="1:9" ht="15" customHeight="1">
      <c r="A7" s="37" t="s">
        <v>124</v>
      </c>
      <c r="B7" s="17">
        <v>600</v>
      </c>
      <c r="C7" s="18">
        <v>7</v>
      </c>
      <c r="D7" s="27">
        <f t="shared" si="0"/>
        <v>1.1666666666666667E-2</v>
      </c>
      <c r="E7" s="17">
        <v>25</v>
      </c>
      <c r="F7" s="27">
        <f t="shared" si="1"/>
        <v>0.29166666666666669</v>
      </c>
      <c r="G7" s="47"/>
      <c r="H7" s="21"/>
    </row>
    <row r="8" spans="1:9" ht="15" customHeight="1">
      <c r="A8" s="37" t="s">
        <v>283</v>
      </c>
      <c r="B8" s="17">
        <v>500</v>
      </c>
      <c r="C8" s="18">
        <v>60</v>
      </c>
      <c r="D8" s="27">
        <f t="shared" si="0"/>
        <v>0.12</v>
      </c>
      <c r="E8" s="17">
        <v>100</v>
      </c>
      <c r="F8" s="27">
        <f t="shared" si="1"/>
        <v>12</v>
      </c>
      <c r="G8" s="47"/>
      <c r="H8" s="21"/>
    </row>
    <row r="9" spans="1:9" ht="15" customHeight="1">
      <c r="A9" s="78" t="s">
        <v>284</v>
      </c>
      <c r="B9" s="23">
        <v>1000</v>
      </c>
      <c r="C9" s="24">
        <v>30</v>
      </c>
      <c r="D9" s="19">
        <f t="shared" si="0"/>
        <v>0.03</v>
      </c>
      <c r="E9" s="23">
        <v>2000</v>
      </c>
      <c r="F9" s="19">
        <f t="shared" si="1"/>
        <v>60</v>
      </c>
      <c r="G9" s="25"/>
      <c r="H9" s="26"/>
    </row>
    <row r="10" spans="1:9" ht="15" customHeight="1">
      <c r="A10" s="39" t="s">
        <v>285</v>
      </c>
      <c r="B10" s="17">
        <v>380</v>
      </c>
      <c r="C10" s="18">
        <v>11</v>
      </c>
      <c r="D10" s="27">
        <f t="shared" si="0"/>
        <v>2.8947368421052631E-2</v>
      </c>
      <c r="E10" s="17">
        <v>300</v>
      </c>
      <c r="F10" s="27">
        <f t="shared" si="1"/>
        <v>8.6842105263157894</v>
      </c>
      <c r="G10" s="20"/>
      <c r="H10" s="21"/>
    </row>
    <row r="11" spans="1:9" ht="15" customHeight="1">
      <c r="A11" s="39"/>
      <c r="B11" s="17"/>
      <c r="C11" s="18"/>
      <c r="D11" s="27"/>
      <c r="E11" s="17"/>
      <c r="F11" s="19">
        <f>SUM(F4:F10)</f>
        <v>141.58600935157276</v>
      </c>
      <c r="G11" s="48" t="s">
        <v>286</v>
      </c>
      <c r="H11" s="21"/>
    </row>
    <row r="12" spans="1:9" ht="15" customHeight="1">
      <c r="A12" s="39"/>
      <c r="B12" s="17"/>
      <c r="C12" s="18"/>
      <c r="D12" s="27"/>
      <c r="E12" s="17"/>
      <c r="F12" s="19"/>
      <c r="G12" s="48"/>
      <c r="H12" s="21"/>
    </row>
    <row r="13" spans="1:9" ht="15" customHeight="1">
      <c r="A13" s="49" t="s">
        <v>287</v>
      </c>
      <c r="B13" s="17"/>
      <c r="C13" s="18"/>
      <c r="D13" s="27"/>
      <c r="E13" s="17"/>
      <c r="F13" s="27"/>
      <c r="G13" s="20"/>
      <c r="H13" s="21"/>
    </row>
    <row r="14" spans="1:9" ht="15" customHeight="1">
      <c r="A14" s="39" t="s">
        <v>266</v>
      </c>
      <c r="B14" s="17">
        <v>600</v>
      </c>
      <c r="C14" s="18">
        <v>23</v>
      </c>
      <c r="D14" s="27">
        <f t="shared" ref="D14:D20" si="2">C14/B14</f>
        <v>3.833333333333333E-2</v>
      </c>
      <c r="E14" s="17">
        <v>25</v>
      </c>
      <c r="F14" s="27">
        <f t="shared" ref="F14:F20" si="3">E14*D14</f>
        <v>0.95833333333333326</v>
      </c>
      <c r="G14" s="20"/>
      <c r="H14" s="21"/>
    </row>
    <row r="15" spans="1:9" ht="15" customHeight="1">
      <c r="A15" s="39" t="s">
        <v>267</v>
      </c>
      <c r="B15" s="17">
        <v>24</v>
      </c>
      <c r="C15" s="18">
        <v>141.59</v>
      </c>
      <c r="D15" s="27">
        <f t="shared" si="2"/>
        <v>5.8995833333333332</v>
      </c>
      <c r="E15" s="17">
        <v>1</v>
      </c>
      <c r="F15" s="27">
        <f t="shared" si="3"/>
        <v>5.8995833333333332</v>
      </c>
      <c r="G15" s="20"/>
      <c r="H15" s="21"/>
    </row>
    <row r="16" spans="1:9" ht="15" customHeight="1">
      <c r="A16" s="78" t="s">
        <v>294</v>
      </c>
      <c r="B16" s="23">
        <v>450</v>
      </c>
      <c r="C16" s="24">
        <v>33</v>
      </c>
      <c r="D16" s="19">
        <f t="shared" si="2"/>
        <v>7.3333333333333334E-2</v>
      </c>
      <c r="E16" s="23">
        <v>60</v>
      </c>
      <c r="F16" s="19">
        <f t="shared" si="3"/>
        <v>4.4000000000000004</v>
      </c>
      <c r="G16" s="20"/>
      <c r="H16" s="21"/>
    </row>
    <row r="17" spans="1:8" ht="15" customHeight="1">
      <c r="A17" s="39" t="s">
        <v>270</v>
      </c>
      <c r="B17" s="17">
        <v>180</v>
      </c>
      <c r="C17" s="18">
        <v>175</v>
      </c>
      <c r="D17" s="27">
        <f t="shared" si="2"/>
        <v>0.97222222222222221</v>
      </c>
      <c r="E17" s="17">
        <v>0.5</v>
      </c>
      <c r="F17" s="27">
        <f t="shared" si="3"/>
        <v>0.4861111111111111</v>
      </c>
      <c r="G17" s="20"/>
      <c r="H17" s="21"/>
    </row>
    <row r="18" spans="1:8" ht="15" customHeight="1">
      <c r="A18" s="39" t="s">
        <v>271</v>
      </c>
      <c r="B18" s="17">
        <v>600</v>
      </c>
      <c r="C18" s="18">
        <v>8</v>
      </c>
      <c r="D18" s="27">
        <f t="shared" si="2"/>
        <v>1.3333333333333334E-2</v>
      </c>
      <c r="E18" s="17">
        <v>30</v>
      </c>
      <c r="F18" s="27">
        <f t="shared" si="3"/>
        <v>0.4</v>
      </c>
      <c r="G18" s="20"/>
      <c r="H18" s="21"/>
    </row>
    <row r="19" spans="1:8" ht="15" customHeight="1">
      <c r="A19" s="78" t="s">
        <v>272</v>
      </c>
      <c r="B19" s="23">
        <v>5000</v>
      </c>
      <c r="C19" s="24">
        <v>20</v>
      </c>
      <c r="D19" s="19">
        <f t="shared" si="2"/>
        <v>4.0000000000000001E-3</v>
      </c>
      <c r="E19" s="23">
        <v>200</v>
      </c>
      <c r="F19" s="19">
        <f t="shared" si="3"/>
        <v>0.8</v>
      </c>
      <c r="G19" s="20"/>
      <c r="H19" s="21"/>
    </row>
    <row r="20" spans="1:8" ht="15" customHeight="1">
      <c r="A20" s="39" t="s">
        <v>273</v>
      </c>
      <c r="B20" s="17">
        <v>1000</v>
      </c>
      <c r="C20" s="18">
        <v>50</v>
      </c>
      <c r="D20" s="27">
        <f t="shared" si="2"/>
        <v>0.05</v>
      </c>
      <c r="E20" s="17">
        <v>10</v>
      </c>
      <c r="F20" s="27">
        <f t="shared" si="3"/>
        <v>0.5</v>
      </c>
      <c r="G20" s="20"/>
      <c r="H20" s="21"/>
    </row>
    <row r="21" spans="1:8" ht="15" customHeight="1">
      <c r="A21" s="39"/>
      <c r="B21" s="20"/>
      <c r="C21" s="28"/>
      <c r="D21" s="27"/>
      <c r="E21" s="20"/>
      <c r="F21" s="19">
        <f>SUM(F14:F20)</f>
        <v>13.444027777777778</v>
      </c>
      <c r="G21" s="20"/>
      <c r="H21" s="21"/>
    </row>
    <row r="22" spans="1:8" ht="15" customHeight="1">
      <c r="A22" s="39"/>
      <c r="B22" s="20"/>
      <c r="C22" s="28"/>
      <c r="D22" s="27"/>
      <c r="E22" s="20"/>
      <c r="F22" s="27"/>
      <c r="G22" s="20"/>
      <c r="H22" s="21"/>
    </row>
    <row r="23" spans="1:8" ht="15" customHeight="1">
      <c r="A23" s="55"/>
      <c r="B23" s="32"/>
      <c r="C23" s="56"/>
      <c r="D23" s="41"/>
      <c r="E23" s="32"/>
      <c r="F23" s="41"/>
      <c r="G23" s="32"/>
      <c r="H23" s="33"/>
    </row>
  </sheetData>
  <mergeCells count="1">
    <mergeCell ref="A1:H1"/>
  </mergeCells>
  <hyperlinks>
    <hyperlink ref="I1" location="总成本!A1" display="返回" xr:uid="{00000000-0004-0000-0700-000000000000}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I21"/>
  <sheetViews>
    <sheetView workbookViewId="0">
      <selection activeCell="A2" sqref="A2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8" t="s">
        <v>295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49" t="s">
        <v>280</v>
      </c>
      <c r="B3" s="42"/>
      <c r="C3" s="43"/>
      <c r="D3" s="44"/>
      <c r="E3" s="42"/>
      <c r="F3" s="44"/>
      <c r="G3" s="45"/>
      <c r="H3" s="46"/>
    </row>
    <row r="4" spans="1:9" ht="15" customHeight="1">
      <c r="A4" s="39" t="s">
        <v>281</v>
      </c>
      <c r="B4" s="17">
        <v>1000</v>
      </c>
      <c r="C4" s="18">
        <v>57</v>
      </c>
      <c r="D4" s="27">
        <f t="shared" ref="D4:D10" si="0">C4/B4</f>
        <v>5.7000000000000002E-2</v>
      </c>
      <c r="E4" s="17">
        <v>1000</v>
      </c>
      <c r="F4" s="27">
        <f t="shared" ref="F4:F10" si="1">E4*D4</f>
        <v>57</v>
      </c>
      <c r="G4" s="20"/>
      <c r="H4" s="21"/>
    </row>
    <row r="5" spans="1:9" ht="15" customHeight="1">
      <c r="A5" s="37" t="s">
        <v>88</v>
      </c>
      <c r="B5" s="17">
        <v>454</v>
      </c>
      <c r="C5" s="18">
        <v>2.5</v>
      </c>
      <c r="D5" s="27">
        <f t="shared" si="0"/>
        <v>5.5066079295154188E-3</v>
      </c>
      <c r="E5" s="17">
        <v>20</v>
      </c>
      <c r="F5" s="27">
        <f t="shared" si="1"/>
        <v>0.11013215859030838</v>
      </c>
      <c r="G5" s="20"/>
      <c r="H5" s="21"/>
    </row>
    <row r="6" spans="1:9" ht="15" customHeight="1">
      <c r="A6" s="39" t="s">
        <v>282</v>
      </c>
      <c r="B6" s="17">
        <v>1000</v>
      </c>
      <c r="C6" s="18">
        <v>70</v>
      </c>
      <c r="D6" s="27">
        <f t="shared" si="0"/>
        <v>7.0000000000000007E-2</v>
      </c>
      <c r="E6" s="17">
        <v>50</v>
      </c>
      <c r="F6" s="27">
        <f t="shared" si="1"/>
        <v>3.5000000000000004</v>
      </c>
      <c r="G6" s="47"/>
      <c r="H6" s="21"/>
    </row>
    <row r="7" spans="1:9" ht="15" customHeight="1">
      <c r="A7" s="37" t="s">
        <v>124</v>
      </c>
      <c r="B7" s="17">
        <v>600</v>
      </c>
      <c r="C7" s="18">
        <v>7</v>
      </c>
      <c r="D7" s="27">
        <f t="shared" si="0"/>
        <v>1.1666666666666667E-2</v>
      </c>
      <c r="E7" s="17">
        <v>25</v>
      </c>
      <c r="F7" s="27">
        <f t="shared" si="1"/>
        <v>0.29166666666666669</v>
      </c>
      <c r="G7" s="47"/>
      <c r="H7" s="21"/>
    </row>
    <row r="8" spans="1:9" ht="15" customHeight="1">
      <c r="A8" s="37" t="s">
        <v>283</v>
      </c>
      <c r="B8" s="17">
        <v>500</v>
      </c>
      <c r="C8" s="18">
        <v>60</v>
      </c>
      <c r="D8" s="27">
        <f t="shared" si="0"/>
        <v>0.12</v>
      </c>
      <c r="E8" s="17">
        <v>100</v>
      </c>
      <c r="F8" s="27">
        <f t="shared" si="1"/>
        <v>12</v>
      </c>
      <c r="G8" s="47"/>
      <c r="H8" s="26"/>
    </row>
    <row r="9" spans="1:9" ht="15" customHeight="1">
      <c r="A9" s="78" t="s">
        <v>284</v>
      </c>
      <c r="B9" s="23">
        <v>1000</v>
      </c>
      <c r="C9" s="24">
        <v>30</v>
      </c>
      <c r="D9" s="19">
        <f t="shared" si="0"/>
        <v>0.03</v>
      </c>
      <c r="E9" s="23">
        <v>2000</v>
      </c>
      <c r="F9" s="19">
        <f t="shared" si="1"/>
        <v>60</v>
      </c>
      <c r="G9" s="25"/>
      <c r="H9" s="21"/>
    </row>
    <row r="10" spans="1:9" ht="15" customHeight="1">
      <c r="A10" s="39" t="s">
        <v>285</v>
      </c>
      <c r="B10" s="17">
        <v>380</v>
      </c>
      <c r="C10" s="18">
        <v>11</v>
      </c>
      <c r="D10" s="27">
        <f t="shared" si="0"/>
        <v>2.8947368421052631E-2</v>
      </c>
      <c r="E10" s="17">
        <v>300</v>
      </c>
      <c r="F10" s="27">
        <f t="shared" si="1"/>
        <v>8.6842105263157894</v>
      </c>
      <c r="G10" s="20"/>
      <c r="H10" s="21"/>
    </row>
    <row r="11" spans="1:9" ht="15" customHeight="1">
      <c r="A11" s="39"/>
      <c r="B11" s="17"/>
      <c r="C11" s="18"/>
      <c r="D11" s="27"/>
      <c r="E11" s="17"/>
      <c r="F11" s="19">
        <f>SUM(F4:F10)</f>
        <v>141.58600935157276</v>
      </c>
      <c r="G11" s="48" t="s">
        <v>286</v>
      </c>
      <c r="H11" s="21"/>
    </row>
    <row r="12" spans="1:9" ht="15" customHeight="1">
      <c r="A12" s="39"/>
      <c r="B12" s="17"/>
      <c r="C12" s="18"/>
      <c r="D12" s="27"/>
      <c r="E12" s="17"/>
      <c r="F12" s="19"/>
      <c r="G12" s="48"/>
      <c r="H12" s="21"/>
    </row>
    <row r="13" spans="1:9" ht="15" customHeight="1">
      <c r="A13" s="39" t="s">
        <v>267</v>
      </c>
      <c r="B13" s="17">
        <v>24</v>
      </c>
      <c r="C13" s="18">
        <v>142</v>
      </c>
      <c r="D13" s="27">
        <f t="shared" ref="D13:D18" si="2">C13/B13</f>
        <v>5.916666666666667</v>
      </c>
      <c r="E13" s="17">
        <v>1</v>
      </c>
      <c r="F13" s="27">
        <f t="shared" ref="F13:F18" si="3">E13*D13</f>
        <v>5.916666666666667</v>
      </c>
      <c r="G13" s="20"/>
      <c r="H13" s="21"/>
    </row>
    <row r="14" spans="1:9" ht="15" customHeight="1">
      <c r="A14" s="37" t="s">
        <v>59</v>
      </c>
      <c r="B14" s="17">
        <v>18</v>
      </c>
      <c r="C14" s="18">
        <v>40</v>
      </c>
      <c r="D14" s="27">
        <f t="shared" si="2"/>
        <v>2.2222222222222223</v>
      </c>
      <c r="E14" s="17">
        <v>3</v>
      </c>
      <c r="F14" s="27">
        <f t="shared" si="3"/>
        <v>6.666666666666667</v>
      </c>
      <c r="G14" s="20"/>
      <c r="H14" s="21"/>
    </row>
    <row r="15" spans="1:9" ht="15" customHeight="1">
      <c r="A15" s="39" t="s">
        <v>270</v>
      </c>
      <c r="B15" s="17">
        <v>180</v>
      </c>
      <c r="C15" s="18">
        <v>170</v>
      </c>
      <c r="D15" s="27">
        <f t="shared" si="2"/>
        <v>0.94444444444444442</v>
      </c>
      <c r="E15" s="17">
        <v>0.5</v>
      </c>
      <c r="F15" s="27">
        <f t="shared" si="3"/>
        <v>0.47222222222222221</v>
      </c>
      <c r="G15" s="20"/>
      <c r="H15" s="21"/>
    </row>
    <row r="16" spans="1:9" ht="15" customHeight="1">
      <c r="A16" s="39" t="s">
        <v>271</v>
      </c>
      <c r="B16" s="17">
        <v>600</v>
      </c>
      <c r="C16" s="18">
        <v>8</v>
      </c>
      <c r="D16" s="27">
        <f t="shared" si="2"/>
        <v>1.3333333333333334E-2</v>
      </c>
      <c r="E16" s="17">
        <v>30</v>
      </c>
      <c r="F16" s="27">
        <f t="shared" si="3"/>
        <v>0.4</v>
      </c>
      <c r="G16" s="20"/>
      <c r="H16" s="21"/>
    </row>
    <row r="17" spans="1:8" ht="15" customHeight="1">
      <c r="A17" s="78" t="s">
        <v>272</v>
      </c>
      <c r="B17" s="23">
        <v>5000</v>
      </c>
      <c r="C17" s="24">
        <v>20</v>
      </c>
      <c r="D17" s="19">
        <f t="shared" si="2"/>
        <v>4.0000000000000001E-3</v>
      </c>
      <c r="E17" s="23">
        <v>200</v>
      </c>
      <c r="F17" s="19">
        <f t="shared" si="3"/>
        <v>0.8</v>
      </c>
      <c r="G17" s="25"/>
      <c r="H17" s="26"/>
    </row>
    <row r="18" spans="1:8" ht="15" customHeight="1">
      <c r="A18" s="39" t="s">
        <v>273</v>
      </c>
      <c r="B18" s="17">
        <v>1000</v>
      </c>
      <c r="C18" s="18">
        <v>50</v>
      </c>
      <c r="D18" s="27">
        <f t="shared" si="2"/>
        <v>0.05</v>
      </c>
      <c r="E18" s="17">
        <v>10</v>
      </c>
      <c r="F18" s="27">
        <f t="shared" si="3"/>
        <v>0.5</v>
      </c>
      <c r="G18" s="20"/>
      <c r="H18" s="21"/>
    </row>
    <row r="19" spans="1:8" ht="15" customHeight="1">
      <c r="A19" s="39"/>
      <c r="B19" s="17"/>
      <c r="C19" s="28"/>
      <c r="D19" s="27"/>
      <c r="E19" s="20"/>
      <c r="F19" s="66">
        <f>SUM(F12:F18)</f>
        <v>14.755555555555556</v>
      </c>
      <c r="G19" s="20"/>
      <c r="H19" s="21"/>
    </row>
    <row r="20" spans="1:8" ht="15" customHeight="1">
      <c r="A20" s="39"/>
      <c r="B20" s="20"/>
      <c r="C20" s="28"/>
      <c r="D20" s="27"/>
      <c r="E20" s="20"/>
      <c r="F20" s="27"/>
      <c r="G20" s="20"/>
      <c r="H20" s="21"/>
    </row>
    <row r="21" spans="1:8" ht="15" customHeight="1">
      <c r="A21" s="40" t="s">
        <v>288</v>
      </c>
      <c r="B21" s="30" t="s">
        <v>289</v>
      </c>
      <c r="C21" s="31"/>
      <c r="D21" s="34"/>
      <c r="E21" s="32"/>
      <c r="F21" s="41"/>
      <c r="G21" s="32"/>
      <c r="H21" s="33"/>
    </row>
  </sheetData>
  <mergeCells count="1">
    <mergeCell ref="A1:H1"/>
  </mergeCells>
  <hyperlinks>
    <hyperlink ref="I1" location="总成本!A1" display="返回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I21"/>
  <sheetViews>
    <sheetView workbookViewId="0">
      <selection activeCell="C25" sqref="C25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296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.95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9" ht="15" customHeight="1">
      <c r="A3" s="49" t="s">
        <v>280</v>
      </c>
      <c r="B3" s="42"/>
      <c r="C3" s="43"/>
      <c r="D3" s="44"/>
      <c r="E3" s="42"/>
      <c r="F3" s="44"/>
      <c r="G3" s="45"/>
      <c r="H3" s="46"/>
    </row>
    <row r="4" spans="1:9" ht="15" customHeight="1">
      <c r="A4" s="49" t="s">
        <v>280</v>
      </c>
      <c r="B4" s="42"/>
      <c r="C4" s="43"/>
      <c r="D4" s="44"/>
      <c r="E4" s="42"/>
      <c r="F4" s="44"/>
      <c r="G4" s="45"/>
      <c r="H4" s="46"/>
    </row>
    <row r="5" spans="1:9" ht="15" customHeight="1">
      <c r="A5" s="39" t="s">
        <v>281</v>
      </c>
      <c r="B5" s="17">
        <v>1000</v>
      </c>
      <c r="C5" s="18">
        <v>57</v>
      </c>
      <c r="D5" s="27">
        <f t="shared" ref="D5:D10" si="0">C5/B5</f>
        <v>5.7000000000000002E-2</v>
      </c>
      <c r="E5" s="17">
        <v>1000</v>
      </c>
      <c r="F5" s="27">
        <f t="shared" ref="F5:F10" si="1">E5*D5</f>
        <v>57</v>
      </c>
      <c r="G5" s="20"/>
      <c r="H5" s="21"/>
    </row>
    <row r="6" spans="1:9" ht="15" customHeight="1">
      <c r="A6" s="39" t="s">
        <v>291</v>
      </c>
      <c r="B6" s="17">
        <v>1250</v>
      </c>
      <c r="C6" s="18">
        <v>32</v>
      </c>
      <c r="D6" s="27">
        <f t="shared" si="0"/>
        <v>2.5600000000000001E-2</v>
      </c>
      <c r="E6" s="17">
        <v>30</v>
      </c>
      <c r="F6" s="27">
        <f t="shared" si="1"/>
        <v>0.76800000000000002</v>
      </c>
      <c r="G6" s="20"/>
      <c r="H6" s="21"/>
    </row>
    <row r="7" spans="1:9" ht="15" customHeight="1">
      <c r="A7" s="39" t="s">
        <v>282</v>
      </c>
      <c r="B7" s="17">
        <v>1000</v>
      </c>
      <c r="C7" s="18">
        <v>68</v>
      </c>
      <c r="D7" s="27">
        <f t="shared" si="0"/>
        <v>6.8000000000000005E-2</v>
      </c>
      <c r="E7" s="17">
        <v>50</v>
      </c>
      <c r="F7" s="27">
        <f t="shared" si="1"/>
        <v>3.4000000000000004</v>
      </c>
      <c r="G7" s="47"/>
      <c r="H7" s="21"/>
    </row>
    <row r="8" spans="1:9" ht="15" customHeight="1">
      <c r="A8" s="37" t="s">
        <v>283</v>
      </c>
      <c r="B8" s="17">
        <v>500</v>
      </c>
      <c r="C8" s="18">
        <v>35</v>
      </c>
      <c r="D8" s="27">
        <f t="shared" si="0"/>
        <v>7.0000000000000007E-2</v>
      </c>
      <c r="E8" s="17">
        <v>230</v>
      </c>
      <c r="F8" s="27">
        <f t="shared" si="1"/>
        <v>16.100000000000001</v>
      </c>
      <c r="G8" s="47"/>
      <c r="H8" s="21"/>
    </row>
    <row r="9" spans="1:9" ht="15" customHeight="1">
      <c r="A9" s="78" t="s">
        <v>284</v>
      </c>
      <c r="B9" s="23">
        <v>1000</v>
      </c>
      <c r="C9" s="24">
        <v>30</v>
      </c>
      <c r="D9" s="19">
        <f t="shared" si="0"/>
        <v>0.03</v>
      </c>
      <c r="E9" s="23">
        <v>2000</v>
      </c>
      <c r="F9" s="19">
        <f t="shared" si="1"/>
        <v>60</v>
      </c>
      <c r="G9" s="25"/>
      <c r="H9" s="26"/>
    </row>
    <row r="10" spans="1:9" ht="15" customHeight="1">
      <c r="A10" s="39" t="s">
        <v>285</v>
      </c>
      <c r="B10" s="17">
        <v>400</v>
      </c>
      <c r="C10" s="18">
        <v>11</v>
      </c>
      <c r="D10" s="27">
        <f t="shared" si="0"/>
        <v>2.75E-2</v>
      </c>
      <c r="E10" s="17">
        <v>300</v>
      </c>
      <c r="F10" s="27">
        <f t="shared" si="1"/>
        <v>8.25</v>
      </c>
      <c r="G10" s="20"/>
      <c r="H10" s="21"/>
    </row>
    <row r="11" spans="1:9" ht="15" customHeight="1">
      <c r="A11" s="39"/>
      <c r="B11" s="17"/>
      <c r="C11" s="18"/>
      <c r="D11" s="27"/>
      <c r="E11" s="17"/>
      <c r="F11" s="19">
        <f>SUM(F5:F10)</f>
        <v>145.518</v>
      </c>
      <c r="G11" s="48" t="s">
        <v>286</v>
      </c>
      <c r="H11" s="21"/>
    </row>
    <row r="12" spans="1:9" ht="15" customHeight="1">
      <c r="A12" s="49" t="s">
        <v>287</v>
      </c>
      <c r="B12" s="17"/>
      <c r="C12" s="18"/>
      <c r="D12" s="27"/>
      <c r="E12" s="17"/>
      <c r="F12" s="27"/>
      <c r="G12" s="20"/>
      <c r="H12" s="53"/>
    </row>
    <row r="13" spans="1:9" ht="15" customHeight="1">
      <c r="A13" s="39" t="s">
        <v>266</v>
      </c>
      <c r="B13" s="17">
        <v>600</v>
      </c>
      <c r="C13" s="18">
        <v>23</v>
      </c>
      <c r="D13" s="27">
        <f t="shared" ref="D13:D18" si="2">C13/B13</f>
        <v>3.833333333333333E-2</v>
      </c>
      <c r="E13" s="17">
        <v>25</v>
      </c>
      <c r="F13" s="27">
        <f t="shared" ref="F13:F18" si="3">E13*D13</f>
        <v>0.95833333333333326</v>
      </c>
      <c r="G13" s="20"/>
      <c r="H13" s="53"/>
    </row>
    <row r="14" spans="1:9" ht="15" customHeight="1">
      <c r="A14" s="39" t="s">
        <v>267</v>
      </c>
      <c r="B14" s="17">
        <v>24</v>
      </c>
      <c r="C14" s="18">
        <f>F11</f>
        <v>145.518</v>
      </c>
      <c r="D14" s="27">
        <f t="shared" si="2"/>
        <v>6.06325</v>
      </c>
      <c r="E14" s="17">
        <v>1</v>
      </c>
      <c r="F14" s="27">
        <f t="shared" si="3"/>
        <v>6.06325</v>
      </c>
      <c r="G14" s="20"/>
      <c r="H14" s="53"/>
    </row>
    <row r="15" spans="1:9" ht="15" customHeight="1">
      <c r="A15" s="78" t="s">
        <v>297</v>
      </c>
      <c r="B15" s="23">
        <v>8</v>
      </c>
      <c r="C15" s="24">
        <f>海南雞飯!F40</f>
        <v>54.28285609397944</v>
      </c>
      <c r="D15" s="19">
        <f t="shared" si="2"/>
        <v>6.78535701174743</v>
      </c>
      <c r="E15" s="23">
        <v>1</v>
      </c>
      <c r="F15" s="19">
        <f t="shared" si="3"/>
        <v>6.78535701174743</v>
      </c>
      <c r="G15" s="25"/>
      <c r="H15" s="77"/>
    </row>
    <row r="16" spans="1:9" ht="15" customHeight="1">
      <c r="A16" s="39" t="s">
        <v>271</v>
      </c>
      <c r="B16" s="17">
        <v>600</v>
      </c>
      <c r="C16" s="18">
        <v>8</v>
      </c>
      <c r="D16" s="27">
        <f t="shared" si="2"/>
        <v>1.3333333333333334E-2</v>
      </c>
      <c r="E16" s="17">
        <v>30</v>
      </c>
      <c r="F16" s="27">
        <f t="shared" si="3"/>
        <v>0.4</v>
      </c>
      <c r="G16" s="20"/>
      <c r="H16" s="53"/>
    </row>
    <row r="17" spans="1:8" ht="15" customHeight="1">
      <c r="A17" s="39" t="s">
        <v>272</v>
      </c>
      <c r="B17" s="17">
        <v>5000</v>
      </c>
      <c r="C17" s="18">
        <v>20</v>
      </c>
      <c r="D17" s="27">
        <f t="shared" si="2"/>
        <v>4.0000000000000001E-3</v>
      </c>
      <c r="E17" s="17">
        <v>100</v>
      </c>
      <c r="F17" s="27">
        <f t="shared" si="3"/>
        <v>0.4</v>
      </c>
      <c r="G17" s="20"/>
      <c r="H17" s="53"/>
    </row>
    <row r="18" spans="1:8" ht="15" customHeight="1">
      <c r="A18" s="39" t="s">
        <v>273</v>
      </c>
      <c r="B18" s="17">
        <v>1000</v>
      </c>
      <c r="C18" s="18">
        <v>50</v>
      </c>
      <c r="D18" s="27">
        <f t="shared" si="2"/>
        <v>0.05</v>
      </c>
      <c r="E18" s="17">
        <v>10</v>
      </c>
      <c r="F18" s="27">
        <f t="shared" si="3"/>
        <v>0.5</v>
      </c>
      <c r="G18" s="20"/>
      <c r="H18" s="53"/>
    </row>
    <row r="19" spans="1:8" ht="15" customHeight="1">
      <c r="A19" s="39"/>
      <c r="B19" s="20"/>
      <c r="C19" s="28"/>
      <c r="D19" s="27"/>
      <c r="E19" s="20"/>
      <c r="F19" s="19">
        <f>SUM(F13:F18)</f>
        <v>15.106940345080764</v>
      </c>
      <c r="G19" s="20"/>
      <c r="H19" s="53"/>
    </row>
    <row r="20" spans="1:8" ht="15" customHeight="1">
      <c r="A20" s="39"/>
      <c r="B20" s="20"/>
      <c r="C20" s="28"/>
      <c r="D20" s="27"/>
      <c r="E20" s="20"/>
      <c r="F20" s="27"/>
      <c r="G20" s="20"/>
      <c r="H20" s="53"/>
    </row>
    <row r="21" spans="1:8" ht="15" customHeight="1">
      <c r="A21" s="55"/>
      <c r="B21" s="32"/>
      <c r="C21" s="56"/>
      <c r="D21" s="41"/>
      <c r="E21" s="32"/>
      <c r="F21" s="41"/>
      <c r="G21" s="32"/>
      <c r="H21" s="33"/>
    </row>
  </sheetData>
  <mergeCells count="1">
    <mergeCell ref="A1:H1"/>
  </mergeCells>
  <hyperlinks>
    <hyperlink ref="I1" location="总成本!A1" display="返回" xr:uid="{00000000-0004-0000-0900-000000000000}"/>
  </hyperlinks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I26"/>
  <sheetViews>
    <sheetView workbookViewId="0">
      <selection activeCell="A2" sqref="A2"/>
    </sheetView>
  </sheetViews>
  <sheetFormatPr defaultColWidth="9" defaultRowHeight="15"/>
  <cols>
    <col min="1" max="1" width="15.625" customWidth="1"/>
    <col min="2" max="2" width="18.625" customWidth="1"/>
    <col min="3" max="8" width="15.625" customWidth="1"/>
  </cols>
  <sheetData>
    <row r="1" spans="1:9" ht="44.25" customHeight="1">
      <c r="A1" s="118" t="s">
        <v>298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9" ht="15" customHeight="1">
      <c r="A3" s="76" t="s">
        <v>299</v>
      </c>
      <c r="B3" s="42"/>
      <c r="C3" s="43"/>
      <c r="D3" s="44"/>
      <c r="E3" s="42"/>
      <c r="F3" s="44"/>
      <c r="G3" s="42"/>
      <c r="H3" s="42"/>
    </row>
    <row r="4" spans="1:9" ht="15" customHeight="1">
      <c r="A4" s="42" t="s">
        <v>300</v>
      </c>
      <c r="B4" s="17">
        <v>600</v>
      </c>
      <c r="C4" s="18">
        <v>9</v>
      </c>
      <c r="D4" s="27">
        <f>C4/B4</f>
        <v>1.4999999999999999E-2</v>
      </c>
      <c r="E4" s="17">
        <v>100</v>
      </c>
      <c r="F4" s="27">
        <f>E4*D4</f>
        <v>1.5</v>
      </c>
      <c r="G4" s="20"/>
      <c r="H4" s="42"/>
    </row>
    <row r="5" spans="1:9" ht="15" customHeight="1">
      <c r="A5" s="42" t="s">
        <v>301</v>
      </c>
      <c r="B5" s="17">
        <v>1000</v>
      </c>
      <c r="C5" s="18">
        <v>50</v>
      </c>
      <c r="D5" s="27">
        <f>C5/B5</f>
        <v>0.05</v>
      </c>
      <c r="E5" s="17">
        <v>1200</v>
      </c>
      <c r="F5" s="27">
        <f>E5*D5</f>
        <v>60</v>
      </c>
      <c r="G5" s="20"/>
      <c r="H5" s="42"/>
    </row>
    <row r="6" spans="1:9" ht="15" customHeight="1">
      <c r="A6" s="42"/>
      <c r="B6" s="17"/>
      <c r="C6" s="18"/>
      <c r="D6" s="27"/>
      <c r="E6" s="17"/>
      <c r="F6" s="19">
        <f>SUM(F4:F5)</f>
        <v>61.5</v>
      </c>
      <c r="G6" s="48" t="s">
        <v>302</v>
      </c>
      <c r="H6" s="42"/>
    </row>
    <row r="7" spans="1:9" ht="15" customHeight="1">
      <c r="A7" s="76" t="s">
        <v>303</v>
      </c>
      <c r="B7" s="17"/>
      <c r="C7" s="18"/>
      <c r="D7" s="27"/>
      <c r="E7" s="17"/>
      <c r="F7" s="27"/>
      <c r="G7" s="20"/>
      <c r="H7" s="42"/>
    </row>
    <row r="8" spans="1:9" ht="15" customHeight="1">
      <c r="A8" s="42" t="s">
        <v>304</v>
      </c>
      <c r="B8" s="17">
        <v>500</v>
      </c>
      <c r="C8" s="18">
        <v>7</v>
      </c>
      <c r="D8" s="27">
        <f t="shared" ref="D8:D24" si="0">C8/B8</f>
        <v>1.4E-2</v>
      </c>
      <c r="E8" s="17">
        <v>750</v>
      </c>
      <c r="F8" s="27">
        <f t="shared" ref="F8:F24" si="1">E8*D8</f>
        <v>10.5</v>
      </c>
      <c r="G8" s="20"/>
      <c r="H8" s="42"/>
    </row>
    <row r="9" spans="1:9" ht="15" customHeight="1">
      <c r="A9" s="42" t="s">
        <v>305</v>
      </c>
      <c r="B9" s="17">
        <v>15000</v>
      </c>
      <c r="C9" s="18">
        <v>150</v>
      </c>
      <c r="D9" s="27">
        <f t="shared" si="0"/>
        <v>0.01</v>
      </c>
      <c r="E9" s="17">
        <v>50</v>
      </c>
      <c r="F9" s="27">
        <f t="shared" si="1"/>
        <v>0.5</v>
      </c>
      <c r="G9" s="47"/>
      <c r="H9" s="42"/>
    </row>
    <row r="10" spans="1:9" ht="15" customHeight="1">
      <c r="A10" s="42" t="s">
        <v>306</v>
      </c>
      <c r="B10" s="17">
        <v>600</v>
      </c>
      <c r="C10" s="18">
        <v>6</v>
      </c>
      <c r="D10" s="27">
        <f t="shared" si="0"/>
        <v>0.01</v>
      </c>
      <c r="E10" s="17">
        <v>18</v>
      </c>
      <c r="F10" s="27">
        <f t="shared" si="1"/>
        <v>0.18</v>
      </c>
      <c r="G10" s="20"/>
      <c r="H10" s="42"/>
    </row>
    <row r="11" spans="1:9" ht="15" customHeight="1">
      <c r="A11" s="42" t="s">
        <v>249</v>
      </c>
      <c r="B11" s="17">
        <v>454</v>
      </c>
      <c r="C11" s="18">
        <v>2.5</v>
      </c>
      <c r="D11" s="27">
        <f t="shared" si="0"/>
        <v>5.5066079295154188E-3</v>
      </c>
      <c r="E11" s="17">
        <v>22</v>
      </c>
      <c r="F11" s="27">
        <f t="shared" si="1"/>
        <v>0.12114537444933922</v>
      </c>
      <c r="G11" s="20"/>
      <c r="H11" s="42"/>
    </row>
    <row r="12" spans="1:9" ht="15" customHeight="1">
      <c r="A12" s="42" t="s">
        <v>282</v>
      </c>
      <c r="B12" s="17">
        <v>1000</v>
      </c>
      <c r="C12" s="18">
        <v>68</v>
      </c>
      <c r="D12" s="27">
        <f t="shared" si="0"/>
        <v>6.8000000000000005E-2</v>
      </c>
      <c r="E12" s="17">
        <v>20</v>
      </c>
      <c r="F12" s="27">
        <f t="shared" si="1"/>
        <v>1.36</v>
      </c>
      <c r="G12" s="20"/>
      <c r="H12" s="42"/>
    </row>
    <row r="13" spans="1:9" ht="15" customHeight="1">
      <c r="A13" s="42" t="s">
        <v>300</v>
      </c>
      <c r="B13" s="17">
        <v>600</v>
      </c>
      <c r="C13" s="18">
        <v>8</v>
      </c>
      <c r="D13" s="27">
        <f t="shared" si="0"/>
        <v>1.3333333333333334E-2</v>
      </c>
      <c r="E13" s="17">
        <v>150</v>
      </c>
      <c r="F13" s="27">
        <f t="shared" si="1"/>
        <v>2</v>
      </c>
      <c r="G13" s="20"/>
      <c r="H13" s="42"/>
    </row>
    <row r="14" spans="1:9" ht="15" customHeight="1">
      <c r="A14" s="42"/>
      <c r="B14" s="17"/>
      <c r="C14" s="18"/>
      <c r="D14" s="27"/>
      <c r="E14" s="17"/>
      <c r="F14" s="19">
        <f>SUM(F8:F13)</f>
        <v>14.661145374449339</v>
      </c>
      <c r="G14" s="47" t="s">
        <v>307</v>
      </c>
      <c r="H14" s="42"/>
    </row>
    <row r="15" spans="1:9" ht="15" customHeight="1">
      <c r="A15" s="76" t="s">
        <v>308</v>
      </c>
      <c r="B15" s="17"/>
      <c r="C15" s="18"/>
      <c r="D15" s="27"/>
      <c r="E15" s="17"/>
      <c r="F15" s="27"/>
      <c r="G15" s="20"/>
      <c r="H15" s="42"/>
    </row>
    <row r="16" spans="1:9" ht="15" customHeight="1">
      <c r="A16" s="42" t="s">
        <v>309</v>
      </c>
      <c r="B16" s="17">
        <v>15</v>
      </c>
      <c r="C16" s="18">
        <f>F14</f>
        <v>14.661145374449339</v>
      </c>
      <c r="D16" s="27">
        <f t="shared" si="0"/>
        <v>0.97740969162995595</v>
      </c>
      <c r="E16" s="17">
        <v>1</v>
      </c>
      <c r="F16" s="27">
        <f t="shared" si="1"/>
        <v>0.97740969162995595</v>
      </c>
      <c r="G16" s="20"/>
      <c r="H16" s="42"/>
    </row>
    <row r="17" spans="1:8" ht="15" customHeight="1">
      <c r="A17" s="42" t="s">
        <v>310</v>
      </c>
      <c r="B17" s="17">
        <v>12</v>
      </c>
      <c r="C17" s="18">
        <f>F6</f>
        <v>61.5</v>
      </c>
      <c r="D17" s="27">
        <f t="shared" si="0"/>
        <v>5.125</v>
      </c>
      <c r="E17" s="17">
        <v>1</v>
      </c>
      <c r="F17" s="27">
        <f t="shared" si="1"/>
        <v>5.125</v>
      </c>
      <c r="G17" s="20"/>
      <c r="H17" s="42"/>
    </row>
    <row r="18" spans="1:8" ht="15" customHeight="1">
      <c r="A18" s="42" t="s">
        <v>273</v>
      </c>
      <c r="B18" s="17">
        <v>1000</v>
      </c>
      <c r="C18" s="18">
        <v>50</v>
      </c>
      <c r="D18" s="27">
        <f t="shared" si="0"/>
        <v>0.05</v>
      </c>
      <c r="E18" s="17">
        <v>10</v>
      </c>
      <c r="F18" s="27">
        <f t="shared" si="1"/>
        <v>0.5</v>
      </c>
      <c r="G18" s="20"/>
      <c r="H18" s="42"/>
    </row>
    <row r="19" spans="1:8" ht="15" customHeight="1">
      <c r="A19" s="42" t="s">
        <v>311</v>
      </c>
      <c r="B19" s="17">
        <v>90</v>
      </c>
      <c r="C19" s="18">
        <v>150</v>
      </c>
      <c r="D19" s="27">
        <f t="shared" si="0"/>
        <v>1.6666666666666667</v>
      </c>
      <c r="E19" s="17">
        <v>2</v>
      </c>
      <c r="F19" s="27">
        <f t="shared" si="1"/>
        <v>3.3333333333333335</v>
      </c>
      <c r="G19" s="20"/>
      <c r="H19" s="42"/>
    </row>
    <row r="20" spans="1:8" ht="15" customHeight="1">
      <c r="A20" s="42" t="s">
        <v>270</v>
      </c>
      <c r="B20" s="17">
        <v>180</v>
      </c>
      <c r="C20" s="18">
        <v>170</v>
      </c>
      <c r="D20" s="27">
        <f t="shared" si="0"/>
        <v>0.94444444444444442</v>
      </c>
      <c r="E20" s="17">
        <v>0.5</v>
      </c>
      <c r="F20" s="27">
        <f t="shared" si="1"/>
        <v>0.47222222222222221</v>
      </c>
      <c r="G20" s="20"/>
      <c r="H20" s="42"/>
    </row>
    <row r="21" spans="1:8" ht="15" customHeight="1">
      <c r="A21" s="42" t="s">
        <v>271</v>
      </c>
      <c r="B21" s="17">
        <v>600</v>
      </c>
      <c r="C21" s="18">
        <v>8</v>
      </c>
      <c r="D21" s="27">
        <f t="shared" si="0"/>
        <v>1.3333333333333334E-2</v>
      </c>
      <c r="E21" s="17">
        <v>30</v>
      </c>
      <c r="F21" s="27">
        <f t="shared" si="1"/>
        <v>0.4</v>
      </c>
      <c r="G21" s="20"/>
      <c r="H21" s="42"/>
    </row>
    <row r="22" spans="1:8" ht="15" customHeight="1">
      <c r="A22" s="42" t="s">
        <v>266</v>
      </c>
      <c r="B22" s="17">
        <v>600</v>
      </c>
      <c r="C22" s="18">
        <v>23</v>
      </c>
      <c r="D22" s="27">
        <f t="shared" si="0"/>
        <v>3.833333333333333E-2</v>
      </c>
      <c r="E22" s="17">
        <v>25</v>
      </c>
      <c r="F22" s="27">
        <f t="shared" si="1"/>
        <v>0.95833333333333326</v>
      </c>
      <c r="G22" s="20"/>
      <c r="H22" s="42"/>
    </row>
    <row r="23" spans="1:8" ht="15" customHeight="1">
      <c r="A23" s="42" t="s">
        <v>312</v>
      </c>
      <c r="B23" s="17">
        <v>600</v>
      </c>
      <c r="C23" s="18">
        <v>9</v>
      </c>
      <c r="D23" s="27">
        <f t="shared" si="0"/>
        <v>1.4999999999999999E-2</v>
      </c>
      <c r="E23" s="17">
        <v>2</v>
      </c>
      <c r="F23" s="27">
        <f t="shared" si="1"/>
        <v>0.03</v>
      </c>
      <c r="G23" s="20"/>
      <c r="H23" s="42"/>
    </row>
    <row r="24" spans="1:8" ht="15" customHeight="1">
      <c r="A24" s="42" t="s">
        <v>313</v>
      </c>
      <c r="B24" s="17">
        <v>30</v>
      </c>
      <c r="C24" s="18">
        <v>75</v>
      </c>
      <c r="D24" s="27">
        <f t="shared" si="0"/>
        <v>2.5</v>
      </c>
      <c r="E24" s="17">
        <v>0.25</v>
      </c>
      <c r="F24" s="27">
        <f t="shared" si="1"/>
        <v>0.625</v>
      </c>
      <c r="G24" s="20"/>
      <c r="H24" s="42"/>
    </row>
    <row r="25" spans="1:8" ht="15" customHeight="1">
      <c r="A25" s="42"/>
      <c r="B25" s="17"/>
      <c r="C25" s="28" t="s">
        <v>314</v>
      </c>
      <c r="D25" s="27"/>
      <c r="E25" s="17"/>
      <c r="F25" s="19">
        <f>SUM(F16:F24)</f>
        <v>12.421298580518844</v>
      </c>
      <c r="G25" s="20"/>
      <c r="H25" s="42"/>
    </row>
    <row r="26" spans="1:8" ht="15" customHeight="1">
      <c r="A26" s="42"/>
      <c r="B26" s="42"/>
      <c r="C26" s="43"/>
      <c r="D26" s="44"/>
      <c r="E26" s="42"/>
      <c r="F26" s="44"/>
      <c r="G26" s="42"/>
      <c r="H26" s="42"/>
    </row>
  </sheetData>
  <mergeCells count="1">
    <mergeCell ref="A1:H1"/>
  </mergeCells>
  <hyperlinks>
    <hyperlink ref="I1" location="总成本!A1" display="返回" xr:uid="{00000000-0004-0000-0B00-000000000000}"/>
  </hyperlink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N27"/>
  <sheetViews>
    <sheetView workbookViewId="0">
      <selection activeCell="A2" sqref="A2"/>
    </sheetView>
  </sheetViews>
  <sheetFormatPr defaultColWidth="9" defaultRowHeight="15"/>
  <cols>
    <col min="1" max="1" width="15.625" customWidth="1"/>
    <col min="2" max="2" width="17.5" customWidth="1"/>
    <col min="3" max="8" width="15.625" customWidth="1"/>
  </cols>
  <sheetData>
    <row r="1" spans="1:14" ht="43.5" customHeight="1">
      <c r="A1" s="118" t="s">
        <v>315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14" ht="30.95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14" ht="15" customHeight="1">
      <c r="A3" s="49" t="s">
        <v>316</v>
      </c>
      <c r="B3" s="42"/>
      <c r="C3" s="43"/>
      <c r="D3" s="44"/>
      <c r="E3" s="42"/>
      <c r="F3" s="44"/>
      <c r="G3" s="42"/>
      <c r="H3" s="21"/>
    </row>
    <row r="4" spans="1:14" ht="15" customHeight="1">
      <c r="A4" s="39" t="s">
        <v>305</v>
      </c>
      <c r="B4" s="17">
        <v>15000</v>
      </c>
      <c r="C4" s="18">
        <v>210</v>
      </c>
      <c r="D4" s="27">
        <f t="shared" ref="D4:D10" si="0">C4/B4</f>
        <v>1.4E-2</v>
      </c>
      <c r="E4" s="17">
        <v>300</v>
      </c>
      <c r="F4" s="27">
        <f t="shared" ref="F4:F10" si="1">E4*D4</f>
        <v>4.2</v>
      </c>
      <c r="G4" s="20"/>
      <c r="H4" s="21"/>
    </row>
    <row r="5" spans="1:14" ht="15" customHeight="1">
      <c r="A5" s="39" t="s">
        <v>317</v>
      </c>
      <c r="B5" s="17">
        <v>600</v>
      </c>
      <c r="C5" s="18">
        <v>18</v>
      </c>
      <c r="D5" s="27">
        <f t="shared" si="0"/>
        <v>0.03</v>
      </c>
      <c r="E5" s="17">
        <v>200</v>
      </c>
      <c r="F5" s="27">
        <f t="shared" si="1"/>
        <v>6</v>
      </c>
      <c r="G5" s="20"/>
      <c r="H5" s="21"/>
      <c r="L5" s="74"/>
      <c r="M5" s="74"/>
      <c r="N5" s="75"/>
    </row>
    <row r="6" spans="1:14" ht="15" customHeight="1">
      <c r="A6" s="39" t="s">
        <v>318</v>
      </c>
      <c r="B6" s="17">
        <v>1000</v>
      </c>
      <c r="C6" s="18">
        <v>57</v>
      </c>
      <c r="D6" s="27">
        <f t="shared" si="0"/>
        <v>5.7000000000000002E-2</v>
      </c>
      <c r="E6" s="17">
        <v>1000</v>
      </c>
      <c r="F6" s="27">
        <f t="shared" si="1"/>
        <v>57</v>
      </c>
      <c r="G6" s="20"/>
      <c r="H6" s="21"/>
      <c r="L6" s="75"/>
      <c r="M6" s="75"/>
      <c r="N6" s="75"/>
    </row>
    <row r="7" spans="1:14" ht="15.75" customHeight="1">
      <c r="A7" s="39" t="s">
        <v>282</v>
      </c>
      <c r="B7" s="17">
        <v>1000</v>
      </c>
      <c r="C7" s="18">
        <v>70</v>
      </c>
      <c r="D7" s="27">
        <f t="shared" si="0"/>
        <v>7.0000000000000007E-2</v>
      </c>
      <c r="E7" s="17">
        <v>50</v>
      </c>
      <c r="F7" s="27">
        <f t="shared" si="1"/>
        <v>3.5000000000000004</v>
      </c>
      <c r="G7" s="20"/>
      <c r="H7" s="21"/>
      <c r="L7" s="126"/>
      <c r="M7" s="127"/>
      <c r="N7" s="75"/>
    </row>
    <row r="8" spans="1:14" ht="15" customHeight="1">
      <c r="A8" s="39" t="s">
        <v>249</v>
      </c>
      <c r="B8" s="17">
        <v>454</v>
      </c>
      <c r="C8" s="18">
        <v>2.5</v>
      </c>
      <c r="D8" s="27">
        <f t="shared" si="0"/>
        <v>5.5066079295154188E-3</v>
      </c>
      <c r="E8" s="17">
        <v>50</v>
      </c>
      <c r="F8" s="27">
        <f t="shared" si="1"/>
        <v>0.27533039647577096</v>
      </c>
      <c r="G8" s="20"/>
      <c r="H8" s="21"/>
      <c r="L8" s="75"/>
      <c r="M8" s="75"/>
      <c r="N8" s="75"/>
    </row>
    <row r="9" spans="1:14" ht="15" customHeight="1">
      <c r="A9" s="39" t="s">
        <v>284</v>
      </c>
      <c r="B9" s="17">
        <v>1000</v>
      </c>
      <c r="C9" s="18">
        <v>30</v>
      </c>
      <c r="D9" s="27">
        <f t="shared" si="0"/>
        <v>0.03</v>
      </c>
      <c r="E9" s="17">
        <v>2000</v>
      </c>
      <c r="F9" s="27">
        <f t="shared" si="1"/>
        <v>60</v>
      </c>
      <c r="G9" s="20"/>
      <c r="H9" s="21"/>
      <c r="L9" s="75"/>
      <c r="M9" s="75"/>
      <c r="N9" s="75"/>
    </row>
    <row r="10" spans="1:14" ht="15" customHeight="1">
      <c r="A10" s="39" t="s">
        <v>285</v>
      </c>
      <c r="B10" s="17">
        <v>341</v>
      </c>
      <c r="C10" s="18">
        <v>11</v>
      </c>
      <c r="D10" s="27">
        <f t="shared" si="0"/>
        <v>3.2258064516129031E-2</v>
      </c>
      <c r="E10" s="17">
        <v>300</v>
      </c>
      <c r="F10" s="27">
        <f t="shared" si="1"/>
        <v>9.67741935483871</v>
      </c>
      <c r="G10" s="47"/>
      <c r="H10" s="21"/>
      <c r="L10" s="75"/>
      <c r="M10" s="75"/>
      <c r="N10" s="75"/>
    </row>
    <row r="11" spans="1:14" ht="15" customHeight="1">
      <c r="A11" s="39"/>
      <c r="B11" s="17"/>
      <c r="C11" s="18"/>
      <c r="D11" s="27"/>
      <c r="E11" s="17"/>
      <c r="F11" s="19">
        <f>SUM(F4:F10)</f>
        <v>140.6527497513145</v>
      </c>
      <c r="G11" s="47" t="s">
        <v>319</v>
      </c>
      <c r="H11" s="21"/>
      <c r="L11" s="75"/>
      <c r="M11" s="75"/>
      <c r="N11" s="75"/>
    </row>
    <row r="12" spans="1:14" ht="15" customHeight="1">
      <c r="A12" s="49" t="s">
        <v>320</v>
      </c>
      <c r="B12" s="17"/>
      <c r="C12" s="18"/>
      <c r="D12" s="27"/>
      <c r="E12" s="17"/>
      <c r="F12" s="27"/>
      <c r="G12" s="47"/>
      <c r="H12" s="21"/>
      <c r="L12" s="75"/>
      <c r="M12" s="75"/>
      <c r="N12" s="75"/>
    </row>
    <row r="13" spans="1:14" ht="15" customHeight="1">
      <c r="A13" s="37" t="s">
        <v>321</v>
      </c>
      <c r="B13" s="67">
        <v>450</v>
      </c>
      <c r="C13" s="68">
        <v>10</v>
      </c>
      <c r="D13" s="66">
        <f>C13/B13</f>
        <v>2.2222222222222223E-2</v>
      </c>
      <c r="E13" s="67">
        <v>14800</v>
      </c>
      <c r="F13" s="66">
        <f>E13*D13</f>
        <v>328.88888888888891</v>
      </c>
      <c r="G13" s="47"/>
      <c r="H13" s="21"/>
      <c r="L13" s="75"/>
      <c r="M13" s="75"/>
      <c r="N13" s="75"/>
    </row>
    <row r="14" spans="1:14" ht="15" customHeight="1">
      <c r="A14" s="37" t="s">
        <v>322</v>
      </c>
      <c r="B14" s="17">
        <v>450</v>
      </c>
      <c r="C14" s="18">
        <v>13</v>
      </c>
      <c r="D14" s="27">
        <f>C14/B14</f>
        <v>2.8888888888888888E-2</v>
      </c>
      <c r="E14" s="17">
        <v>6800</v>
      </c>
      <c r="F14" s="27">
        <f>E14*D14</f>
        <v>196.44444444444443</v>
      </c>
      <c r="G14" s="47"/>
      <c r="H14" s="21"/>
      <c r="L14" s="75"/>
      <c r="M14" s="75"/>
      <c r="N14" s="75"/>
    </row>
    <row r="15" spans="1:14" ht="15" customHeight="1">
      <c r="A15" s="37" t="s">
        <v>88</v>
      </c>
      <c r="B15" s="17">
        <v>454</v>
      </c>
      <c r="C15" s="18">
        <v>2.5</v>
      </c>
      <c r="D15" s="27">
        <f>C15/B15</f>
        <v>5.5066079295154188E-3</v>
      </c>
      <c r="E15" s="17">
        <v>30</v>
      </c>
      <c r="F15" s="27">
        <f>E15*D15</f>
        <v>0.16519823788546256</v>
      </c>
      <c r="G15" s="47"/>
      <c r="H15" s="21"/>
      <c r="L15" s="75"/>
      <c r="M15" s="75"/>
      <c r="N15" s="75"/>
    </row>
    <row r="16" spans="1:14" ht="15" customHeight="1">
      <c r="A16" s="37" t="s">
        <v>212</v>
      </c>
      <c r="B16" s="17">
        <v>1000</v>
      </c>
      <c r="C16" s="18">
        <v>68</v>
      </c>
      <c r="D16" s="27">
        <f t="shared" ref="D16:D22" si="2">C16/B16</f>
        <v>6.8000000000000005E-2</v>
      </c>
      <c r="E16" s="17">
        <v>50</v>
      </c>
      <c r="F16" s="27">
        <f t="shared" ref="F16:F22" si="3">E16*D16</f>
        <v>3.4000000000000004</v>
      </c>
      <c r="G16" s="47"/>
      <c r="H16" s="21"/>
      <c r="L16" s="75"/>
      <c r="M16" s="75"/>
      <c r="N16" s="75"/>
    </row>
    <row r="17" spans="1:14" ht="15" customHeight="1">
      <c r="A17" s="39"/>
      <c r="B17" s="17"/>
      <c r="C17" s="18"/>
      <c r="D17" s="27"/>
      <c r="E17" s="17"/>
      <c r="F17" s="27">
        <f>SUM(F13:F16)</f>
        <v>528.89853157121877</v>
      </c>
      <c r="G17" s="48" t="s">
        <v>323</v>
      </c>
      <c r="H17" s="21"/>
      <c r="L17" s="75"/>
      <c r="M17" s="75"/>
      <c r="N17" s="75"/>
    </row>
    <row r="18" spans="1:14" ht="15" customHeight="1">
      <c r="A18" s="49" t="s">
        <v>324</v>
      </c>
      <c r="B18" s="17"/>
      <c r="C18" s="18"/>
      <c r="D18" s="27"/>
      <c r="E18" s="17"/>
      <c r="F18" s="27"/>
      <c r="G18" s="20"/>
      <c r="H18" s="21"/>
      <c r="L18" s="75"/>
      <c r="M18" s="75"/>
      <c r="N18" s="75"/>
    </row>
    <row r="19" spans="1:14" ht="15" customHeight="1">
      <c r="A19" s="39" t="s">
        <v>325</v>
      </c>
      <c r="B19" s="17">
        <v>50</v>
      </c>
      <c r="C19" s="18">
        <f>F11</f>
        <v>140.6527497513145</v>
      </c>
      <c r="D19" s="27">
        <f t="shared" si="2"/>
        <v>2.81305499502629</v>
      </c>
      <c r="E19" s="17">
        <v>1</v>
      </c>
      <c r="F19" s="27">
        <f t="shared" si="3"/>
        <v>2.81305499502629</v>
      </c>
      <c r="G19" s="20"/>
      <c r="H19" s="21"/>
    </row>
    <row r="20" spans="1:14" ht="15" customHeight="1">
      <c r="A20" s="39" t="s">
        <v>263</v>
      </c>
      <c r="B20" s="17">
        <v>60</v>
      </c>
      <c r="C20" s="18">
        <f>F17</f>
        <v>528.89853157121877</v>
      </c>
      <c r="D20" s="27">
        <f t="shared" si="2"/>
        <v>8.8149755261869789</v>
      </c>
      <c r="E20" s="17">
        <v>1</v>
      </c>
      <c r="F20" s="27">
        <f t="shared" si="3"/>
        <v>8.8149755261869789</v>
      </c>
      <c r="G20" s="20"/>
      <c r="H20" s="21"/>
    </row>
    <row r="21" spans="1:14" ht="15" customHeight="1">
      <c r="A21" s="39" t="s">
        <v>326</v>
      </c>
      <c r="B21" s="17">
        <v>600</v>
      </c>
      <c r="C21" s="18">
        <v>8</v>
      </c>
      <c r="D21" s="27">
        <f t="shared" si="2"/>
        <v>1.3333333333333334E-2</v>
      </c>
      <c r="E21" s="17">
        <v>75</v>
      </c>
      <c r="F21" s="27">
        <f t="shared" si="3"/>
        <v>1</v>
      </c>
      <c r="G21" s="20"/>
      <c r="H21" s="21"/>
    </row>
    <row r="22" spans="1:14" ht="15" customHeight="1">
      <c r="A22" s="39" t="s">
        <v>327</v>
      </c>
      <c r="B22" s="17">
        <v>25000</v>
      </c>
      <c r="C22" s="18">
        <v>280</v>
      </c>
      <c r="D22" s="27">
        <f t="shared" si="2"/>
        <v>1.12E-2</v>
      </c>
      <c r="E22" s="17">
        <v>100</v>
      </c>
      <c r="F22" s="27">
        <f t="shared" si="3"/>
        <v>1.1199999999999999</v>
      </c>
      <c r="G22" s="20"/>
      <c r="H22" s="21"/>
    </row>
    <row r="23" spans="1:14" ht="15" customHeight="1">
      <c r="A23" s="39"/>
      <c r="B23" s="20"/>
      <c r="C23" s="18"/>
      <c r="D23" s="27"/>
      <c r="E23" s="17"/>
      <c r="F23" s="66">
        <f>SUM(F19:F22)</f>
        <v>13.748030521213268</v>
      </c>
      <c r="G23" s="22" t="s">
        <v>328</v>
      </c>
      <c r="H23" s="21"/>
    </row>
    <row r="24" spans="1:14" ht="15" customHeight="1">
      <c r="A24" s="37" t="s">
        <v>329</v>
      </c>
      <c r="B24" s="20">
        <v>7</v>
      </c>
      <c r="C24" s="18">
        <v>16</v>
      </c>
      <c r="D24" s="27">
        <f>C24/B24</f>
        <v>2.2857142857142856</v>
      </c>
      <c r="E24" s="20">
        <v>1</v>
      </c>
      <c r="F24" s="27">
        <f>E24*D24</f>
        <v>2.2857142857142856</v>
      </c>
      <c r="G24" s="20"/>
      <c r="H24" s="21"/>
    </row>
    <row r="25" spans="1:14" ht="15" customHeight="1">
      <c r="A25" s="39"/>
      <c r="B25" s="20"/>
      <c r="C25" s="18"/>
      <c r="D25" s="27"/>
      <c r="E25" s="20"/>
      <c r="F25" s="66">
        <f>F24+F21+F20+F19</f>
        <v>14.913744806927555</v>
      </c>
      <c r="G25" s="22" t="s">
        <v>330</v>
      </c>
      <c r="H25" s="21"/>
    </row>
    <row r="26" spans="1:14" ht="15" customHeight="1">
      <c r="A26" s="39"/>
      <c r="B26" s="42"/>
      <c r="C26" s="43"/>
      <c r="D26" s="44"/>
      <c r="E26" s="42"/>
      <c r="F26" s="44"/>
      <c r="G26" s="42"/>
      <c r="H26" s="21"/>
    </row>
    <row r="27" spans="1:14" ht="15" customHeight="1">
      <c r="A27" s="69"/>
      <c r="B27" s="70"/>
      <c r="C27" s="71"/>
      <c r="D27" s="72"/>
      <c r="E27" s="70"/>
      <c r="F27" s="72"/>
      <c r="G27" s="70"/>
      <c r="H27" s="73"/>
    </row>
  </sheetData>
  <mergeCells count="2">
    <mergeCell ref="A1:H1"/>
    <mergeCell ref="L7:M7"/>
  </mergeCells>
  <hyperlinks>
    <hyperlink ref="I1" location="总成本!A1" display="返回" xr:uid="{00000000-0004-0000-0C00-000000000000}"/>
  </hyperlink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I18"/>
  <sheetViews>
    <sheetView workbookViewId="0">
      <selection sqref="A1:H1"/>
    </sheetView>
  </sheetViews>
  <sheetFormatPr defaultColWidth="9" defaultRowHeight="15"/>
  <cols>
    <col min="1" max="8" width="15.625" customWidth="1"/>
  </cols>
  <sheetData>
    <row r="1" spans="1:9" ht="48" customHeight="1">
      <c r="A1" s="118" t="s">
        <v>331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9" ht="15" customHeight="1">
      <c r="A3" s="49" t="s">
        <v>332</v>
      </c>
      <c r="B3" s="17"/>
      <c r="C3" s="18"/>
      <c r="D3" s="27"/>
      <c r="E3" s="17"/>
      <c r="F3" s="27"/>
      <c r="G3" s="20"/>
      <c r="H3" s="53"/>
    </row>
    <row r="4" spans="1:9" ht="15" customHeight="1">
      <c r="A4" s="39" t="s">
        <v>333</v>
      </c>
      <c r="B4" s="17">
        <v>1000</v>
      </c>
      <c r="C4" s="18">
        <v>70</v>
      </c>
      <c r="D4" s="27">
        <f t="shared" ref="D4:D14" si="0">C4/B4</f>
        <v>7.0000000000000007E-2</v>
      </c>
      <c r="E4" s="17">
        <v>150</v>
      </c>
      <c r="F4" s="27">
        <f t="shared" ref="F4:F14" si="1">E4*D4</f>
        <v>10.500000000000002</v>
      </c>
      <c r="G4" s="20"/>
      <c r="H4" s="53"/>
    </row>
    <row r="5" spans="1:9" ht="15" customHeight="1">
      <c r="A5" s="39" t="s">
        <v>334</v>
      </c>
      <c r="B5" s="17">
        <v>1000</v>
      </c>
      <c r="C5" s="18">
        <v>200</v>
      </c>
      <c r="D5" s="27">
        <f t="shared" si="0"/>
        <v>0.2</v>
      </c>
      <c r="E5" s="17">
        <v>4</v>
      </c>
      <c r="F5" s="27">
        <f t="shared" si="1"/>
        <v>0.8</v>
      </c>
      <c r="G5" s="20"/>
      <c r="H5" s="53"/>
    </row>
    <row r="6" spans="1:9" ht="15" customHeight="1">
      <c r="A6" s="39" t="s">
        <v>284</v>
      </c>
      <c r="B6" s="17">
        <v>1000</v>
      </c>
      <c r="C6" s="18">
        <v>30</v>
      </c>
      <c r="D6" s="27">
        <f t="shared" si="0"/>
        <v>0.03</v>
      </c>
      <c r="E6" s="17">
        <v>300</v>
      </c>
      <c r="F6" s="27">
        <f t="shared" si="1"/>
        <v>9</v>
      </c>
      <c r="G6" s="20"/>
      <c r="H6" s="53"/>
    </row>
    <row r="7" spans="1:9" ht="15" customHeight="1">
      <c r="A7" s="39" t="s">
        <v>249</v>
      </c>
      <c r="B7" s="17">
        <v>454</v>
      </c>
      <c r="C7" s="18">
        <v>2.5</v>
      </c>
      <c r="D7" s="27">
        <f t="shared" si="0"/>
        <v>5.5066079295154188E-3</v>
      </c>
      <c r="E7" s="17">
        <v>5</v>
      </c>
      <c r="F7" s="27">
        <f t="shared" si="1"/>
        <v>2.7533039647577095E-2</v>
      </c>
      <c r="G7" s="47"/>
      <c r="H7" s="53"/>
    </row>
    <row r="8" spans="1:9" ht="15" customHeight="1">
      <c r="A8" s="39"/>
      <c r="B8" s="17"/>
      <c r="C8" s="18"/>
      <c r="D8" s="27"/>
      <c r="E8" s="17"/>
      <c r="F8" s="19">
        <f>SUM(F4:F7)</f>
        <v>20.32753303964758</v>
      </c>
      <c r="G8" s="47" t="s">
        <v>335</v>
      </c>
      <c r="H8" s="53"/>
    </row>
    <row r="9" spans="1:9" ht="15" customHeight="1">
      <c r="A9" s="49" t="s">
        <v>336</v>
      </c>
      <c r="B9" s="17"/>
      <c r="C9" s="18"/>
      <c r="D9" s="27"/>
      <c r="E9" s="17"/>
      <c r="F9" s="27"/>
      <c r="G9" s="20"/>
      <c r="H9" s="53"/>
    </row>
    <row r="10" spans="1:9" ht="15" customHeight="1">
      <c r="A10" s="39" t="s">
        <v>337</v>
      </c>
      <c r="B10" s="17">
        <v>10</v>
      </c>
      <c r="C10" s="18">
        <f>F8</f>
        <v>20.32753303964758</v>
      </c>
      <c r="D10" s="27">
        <f t="shared" si="0"/>
        <v>2.0327533039647578</v>
      </c>
      <c r="E10" s="17">
        <v>1</v>
      </c>
      <c r="F10" s="27">
        <f t="shared" si="1"/>
        <v>2.0327533039647578</v>
      </c>
      <c r="G10" s="20"/>
      <c r="H10" s="53"/>
    </row>
    <row r="11" spans="1:9" ht="15" customHeight="1">
      <c r="A11" s="37" t="s">
        <v>338</v>
      </c>
      <c r="B11" s="17">
        <v>1</v>
      </c>
      <c r="C11" s="18">
        <v>6.51</v>
      </c>
      <c r="D11" s="27">
        <f t="shared" si="0"/>
        <v>6.51</v>
      </c>
      <c r="E11" s="17">
        <v>1</v>
      </c>
      <c r="F11" s="27">
        <f t="shared" si="1"/>
        <v>6.51</v>
      </c>
      <c r="G11" s="20"/>
      <c r="H11" s="53"/>
    </row>
    <row r="12" spans="1:9" ht="15" customHeight="1">
      <c r="A12" s="37" t="s">
        <v>30</v>
      </c>
      <c r="B12" s="17">
        <v>180</v>
      </c>
      <c r="C12" s="18">
        <v>175</v>
      </c>
      <c r="D12" s="27">
        <f t="shared" si="0"/>
        <v>0.97222222222222221</v>
      </c>
      <c r="E12" s="17">
        <v>0.5</v>
      </c>
      <c r="F12" s="27">
        <f t="shared" si="1"/>
        <v>0.4861111111111111</v>
      </c>
      <c r="G12" s="20"/>
      <c r="H12" s="53"/>
    </row>
    <row r="13" spans="1:9" ht="15" customHeight="1">
      <c r="A13" s="39" t="s">
        <v>304</v>
      </c>
      <c r="B13" s="17">
        <v>500</v>
      </c>
      <c r="C13" s="18">
        <v>13.5</v>
      </c>
      <c r="D13" s="27">
        <f t="shared" si="0"/>
        <v>2.7E-2</v>
      </c>
      <c r="E13" s="17">
        <v>85</v>
      </c>
      <c r="F13" s="27">
        <f t="shared" si="1"/>
        <v>2.2949999999999999</v>
      </c>
      <c r="G13" s="20"/>
      <c r="H13" s="53"/>
    </row>
    <row r="14" spans="1:9" ht="15" customHeight="1">
      <c r="A14" s="37" t="s">
        <v>339</v>
      </c>
      <c r="B14" s="17">
        <v>600</v>
      </c>
      <c r="C14" s="18">
        <v>8</v>
      </c>
      <c r="D14" s="27">
        <f t="shared" si="0"/>
        <v>1.3333333333333334E-2</v>
      </c>
      <c r="E14" s="17">
        <v>30</v>
      </c>
      <c r="F14" s="27">
        <f t="shared" si="1"/>
        <v>0.4</v>
      </c>
      <c r="G14" s="20"/>
      <c r="H14" s="53"/>
    </row>
    <row r="15" spans="1:9" ht="15" customHeight="1">
      <c r="A15" s="39"/>
      <c r="B15" s="17"/>
      <c r="C15" s="18"/>
      <c r="D15" s="27"/>
      <c r="E15" s="17"/>
      <c r="F15" s="54"/>
      <c r="G15" s="20"/>
      <c r="H15" s="53"/>
    </row>
    <row r="16" spans="1:9" ht="15" customHeight="1">
      <c r="A16" s="39"/>
      <c r="B16" s="20"/>
      <c r="C16" s="28"/>
      <c r="D16" s="27"/>
      <c r="E16" s="17"/>
      <c r="F16" s="66">
        <f>SUM(F9:F15)</f>
        <v>11.72386441507587</v>
      </c>
      <c r="G16" s="20"/>
      <c r="H16" s="53"/>
    </row>
    <row r="17" spans="1:8" ht="15" customHeight="1">
      <c r="A17" s="39"/>
      <c r="B17" s="20"/>
      <c r="C17" s="28"/>
      <c r="D17" s="27"/>
      <c r="E17" s="20"/>
      <c r="F17" s="27"/>
      <c r="G17" s="20"/>
      <c r="H17" s="53"/>
    </row>
    <row r="18" spans="1:8" ht="15" customHeight="1">
      <c r="A18" s="55"/>
      <c r="B18" s="32"/>
      <c r="C18" s="56"/>
      <c r="D18" s="41"/>
      <c r="E18" s="32"/>
      <c r="F18" s="41"/>
      <c r="G18" s="32"/>
      <c r="H18" s="33"/>
    </row>
  </sheetData>
  <mergeCells count="1">
    <mergeCell ref="A1:H1"/>
  </mergeCells>
  <hyperlinks>
    <hyperlink ref="I1" location="总成本!A1" display="返回" xr:uid="{00000000-0004-0000-0D00-000000000000}"/>
  </hyperlink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I16"/>
  <sheetViews>
    <sheetView workbookViewId="0">
      <selection sqref="A1:H1"/>
    </sheetView>
  </sheetViews>
  <sheetFormatPr defaultColWidth="9" defaultRowHeight="15"/>
  <cols>
    <col min="1" max="8" width="15.625" customWidth="1"/>
  </cols>
  <sheetData>
    <row r="1" spans="1:9" ht="48" customHeight="1">
      <c r="A1" s="118" t="s">
        <v>340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9" ht="15" customHeight="1">
      <c r="A3" s="36" t="s">
        <v>341</v>
      </c>
      <c r="B3" s="17"/>
      <c r="C3" s="18"/>
      <c r="D3" s="27"/>
      <c r="E3" s="17"/>
      <c r="F3" s="27"/>
      <c r="G3" s="20"/>
      <c r="H3" s="53"/>
    </row>
    <row r="4" spans="1:9" ht="15" customHeight="1">
      <c r="A4" s="37" t="s">
        <v>342</v>
      </c>
      <c r="B4" s="17">
        <v>1000</v>
      </c>
      <c r="C4" s="18">
        <v>58</v>
      </c>
      <c r="D4" s="27">
        <f>C4/B4</f>
        <v>5.8000000000000003E-2</v>
      </c>
      <c r="E4" s="17">
        <v>1000</v>
      </c>
      <c r="F4" s="27">
        <f>E4*D4</f>
        <v>58</v>
      </c>
      <c r="G4" s="20"/>
      <c r="H4" s="53"/>
    </row>
    <row r="5" spans="1:9" ht="15" customHeight="1">
      <c r="A5" s="37" t="s">
        <v>212</v>
      </c>
      <c r="B5" s="17">
        <v>1000</v>
      </c>
      <c r="C5" s="18">
        <v>68</v>
      </c>
      <c r="D5" s="27">
        <f>C5/B5</f>
        <v>6.8000000000000005E-2</v>
      </c>
      <c r="E5" s="17">
        <v>20</v>
      </c>
      <c r="F5" s="27">
        <f>E5*D5</f>
        <v>1.36</v>
      </c>
      <c r="G5" s="20"/>
      <c r="H5" s="53"/>
    </row>
    <row r="6" spans="1:9" ht="15" customHeight="1">
      <c r="A6" s="39" t="s">
        <v>249</v>
      </c>
      <c r="B6" s="17">
        <v>454</v>
      </c>
      <c r="C6" s="18">
        <v>2.5</v>
      </c>
      <c r="D6" s="27">
        <f>C6/B6</f>
        <v>5.5066079295154188E-3</v>
      </c>
      <c r="E6" s="17">
        <v>10</v>
      </c>
      <c r="F6" s="27">
        <f>E6*D6</f>
        <v>5.506607929515419E-2</v>
      </c>
      <c r="G6" s="47"/>
      <c r="H6" s="53"/>
    </row>
    <row r="7" spans="1:9" ht="15" customHeight="1">
      <c r="A7" s="39"/>
      <c r="B7" s="17"/>
      <c r="C7" s="18"/>
      <c r="D7" s="27"/>
      <c r="E7" s="17"/>
      <c r="F7" s="19">
        <f>SUM(F4:F6)</f>
        <v>59.415066079295151</v>
      </c>
      <c r="G7" s="48" t="s">
        <v>286</v>
      </c>
      <c r="H7" s="53"/>
    </row>
    <row r="8" spans="1:9" ht="15" customHeight="1">
      <c r="A8" s="36" t="s">
        <v>343</v>
      </c>
      <c r="B8" s="17"/>
      <c r="C8" s="18"/>
      <c r="D8" s="27"/>
      <c r="E8" s="17"/>
      <c r="F8" s="27"/>
      <c r="G8" s="20"/>
      <c r="H8" s="53"/>
    </row>
    <row r="9" spans="1:9" ht="15" customHeight="1">
      <c r="A9" s="37" t="s">
        <v>344</v>
      </c>
      <c r="B9" s="17">
        <v>24</v>
      </c>
      <c r="C9" s="18">
        <f>F7</f>
        <v>59.415066079295151</v>
      </c>
      <c r="D9" s="27">
        <f t="shared" ref="D9:D13" si="0">C9/B9</f>
        <v>2.4756277533039648</v>
      </c>
      <c r="E9" s="17">
        <v>1</v>
      </c>
      <c r="F9" s="27">
        <f t="shared" ref="F9:F13" si="1">E9*D9</f>
        <v>2.4756277533039648</v>
      </c>
      <c r="G9" s="20"/>
      <c r="H9" s="53"/>
    </row>
    <row r="10" spans="1:9" ht="15" customHeight="1">
      <c r="A10" s="37" t="s">
        <v>345</v>
      </c>
      <c r="B10" s="17">
        <v>454</v>
      </c>
      <c r="C10" s="18">
        <v>12</v>
      </c>
      <c r="D10" s="27">
        <f t="shared" si="0"/>
        <v>2.643171806167401E-2</v>
      </c>
      <c r="E10" s="17">
        <v>30</v>
      </c>
      <c r="F10" s="27">
        <f t="shared" si="1"/>
        <v>0.79295154185022032</v>
      </c>
      <c r="G10" s="20"/>
      <c r="H10" s="53"/>
    </row>
    <row r="11" spans="1:9" ht="15" customHeight="1">
      <c r="A11" s="37" t="s">
        <v>102</v>
      </c>
      <c r="B11" s="17">
        <v>600</v>
      </c>
      <c r="C11" s="18">
        <v>6</v>
      </c>
      <c r="D11" s="27">
        <f t="shared" si="0"/>
        <v>0.01</v>
      </c>
      <c r="E11" s="17">
        <v>200</v>
      </c>
      <c r="F11" s="27">
        <f t="shared" si="1"/>
        <v>2</v>
      </c>
      <c r="G11" s="20"/>
      <c r="H11" s="53"/>
    </row>
    <row r="12" spans="1:9" ht="15" customHeight="1">
      <c r="A12" s="37" t="s">
        <v>346</v>
      </c>
      <c r="B12" s="17">
        <v>600</v>
      </c>
      <c r="C12" s="18">
        <v>20</v>
      </c>
      <c r="D12" s="27">
        <f t="shared" si="0"/>
        <v>3.3333333333333333E-2</v>
      </c>
      <c r="E12" s="17">
        <v>10</v>
      </c>
      <c r="F12" s="27">
        <f t="shared" si="1"/>
        <v>0.33333333333333331</v>
      </c>
      <c r="G12" s="20"/>
      <c r="H12" s="53"/>
    </row>
    <row r="13" spans="1:9" ht="15" customHeight="1">
      <c r="A13" s="39" t="s">
        <v>347</v>
      </c>
      <c r="B13" s="17">
        <v>150</v>
      </c>
      <c r="C13" s="18">
        <v>6</v>
      </c>
      <c r="D13" s="27">
        <f t="shared" si="0"/>
        <v>0.04</v>
      </c>
      <c r="E13" s="17">
        <v>6</v>
      </c>
      <c r="F13" s="54">
        <f t="shared" si="1"/>
        <v>0.24</v>
      </c>
      <c r="G13" s="20"/>
      <c r="H13" s="53"/>
    </row>
    <row r="14" spans="1:9" ht="15" customHeight="1">
      <c r="A14" s="39"/>
      <c r="B14" s="20"/>
      <c r="C14" s="28"/>
      <c r="D14" s="27"/>
      <c r="E14" s="17"/>
      <c r="F14" s="19">
        <f>SUM(F8:F13)</f>
        <v>5.8419126284875178</v>
      </c>
      <c r="G14" s="20"/>
      <c r="H14" s="53"/>
    </row>
    <row r="15" spans="1:9" ht="15" customHeight="1">
      <c r="A15" s="39"/>
      <c r="B15" s="20"/>
      <c r="C15" s="28"/>
      <c r="D15" s="27"/>
      <c r="E15" s="20"/>
      <c r="F15" s="27"/>
      <c r="G15" s="20"/>
      <c r="H15" s="53"/>
    </row>
    <row r="16" spans="1:9" ht="15" customHeight="1">
      <c r="A16" s="55"/>
      <c r="B16" s="32"/>
      <c r="C16" s="56"/>
      <c r="D16" s="41"/>
      <c r="E16" s="32"/>
      <c r="F16" s="41"/>
      <c r="G16" s="32"/>
      <c r="H16" s="33"/>
    </row>
  </sheetData>
  <mergeCells count="1">
    <mergeCell ref="A1:H1"/>
  </mergeCells>
  <hyperlinks>
    <hyperlink ref="I1" location="总成本!A1" display="返回" xr:uid="{00000000-0004-0000-0F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I18"/>
  <sheetViews>
    <sheetView workbookViewId="0">
      <selection sqref="A1:H1"/>
    </sheetView>
  </sheetViews>
  <sheetFormatPr defaultColWidth="9" defaultRowHeight="15"/>
  <cols>
    <col min="1" max="8" width="15.625" customWidth="1"/>
  </cols>
  <sheetData>
    <row r="1" spans="1:9" ht="48" customHeight="1">
      <c r="A1" s="118" t="s">
        <v>348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9" ht="15" customHeight="1">
      <c r="A3" s="36" t="s">
        <v>341</v>
      </c>
      <c r="B3" s="17"/>
      <c r="C3" s="18"/>
      <c r="D3" s="27"/>
      <c r="E3" s="17"/>
      <c r="F3" s="27"/>
      <c r="G3" s="20"/>
      <c r="H3" s="53"/>
    </row>
    <row r="4" spans="1:9" ht="15" customHeight="1">
      <c r="A4" s="37" t="s">
        <v>349</v>
      </c>
      <c r="B4" s="17">
        <v>1000</v>
      </c>
      <c r="C4" s="18">
        <v>60</v>
      </c>
      <c r="D4" s="27">
        <f t="shared" ref="D4:D6" si="0">C4/B4</f>
        <v>0.06</v>
      </c>
      <c r="E4" s="17">
        <v>1000</v>
      </c>
      <c r="F4" s="27">
        <f t="shared" ref="F4:F6" si="1">E4*D4</f>
        <v>60</v>
      </c>
      <c r="G4" s="20"/>
      <c r="H4" s="53"/>
    </row>
    <row r="5" spans="1:9" ht="15" customHeight="1">
      <c r="A5" s="37" t="s">
        <v>212</v>
      </c>
      <c r="B5" s="17">
        <v>1000</v>
      </c>
      <c r="C5" s="18">
        <v>70</v>
      </c>
      <c r="D5" s="27">
        <f t="shared" si="0"/>
        <v>7.0000000000000007E-2</v>
      </c>
      <c r="E5" s="17">
        <v>20</v>
      </c>
      <c r="F5" s="27">
        <f t="shared" si="1"/>
        <v>1.4000000000000001</v>
      </c>
      <c r="G5" s="20"/>
      <c r="H5" s="53"/>
    </row>
    <row r="6" spans="1:9" ht="15" customHeight="1">
      <c r="A6" s="39" t="s">
        <v>249</v>
      </c>
      <c r="B6" s="17">
        <v>454</v>
      </c>
      <c r="C6" s="18">
        <v>2.5</v>
      </c>
      <c r="D6" s="27">
        <f t="shared" si="0"/>
        <v>5.5066079295154188E-3</v>
      </c>
      <c r="E6" s="17">
        <v>10</v>
      </c>
      <c r="F6" s="27">
        <f t="shared" si="1"/>
        <v>5.506607929515419E-2</v>
      </c>
      <c r="G6" s="47"/>
      <c r="H6" s="53"/>
    </row>
    <row r="7" spans="1:9" ht="15" customHeight="1">
      <c r="A7" s="39"/>
      <c r="B7" s="17"/>
      <c r="C7" s="18"/>
      <c r="D7" s="27"/>
      <c r="E7" s="17"/>
      <c r="F7" s="19">
        <f>SUM(F4:F6)</f>
        <v>61.45506607929515</v>
      </c>
      <c r="G7" s="48" t="s">
        <v>286</v>
      </c>
      <c r="H7" s="53"/>
    </row>
    <row r="8" spans="1:9" ht="15" customHeight="1">
      <c r="A8" s="36" t="s">
        <v>350</v>
      </c>
      <c r="B8" s="17"/>
      <c r="C8" s="18"/>
      <c r="D8" s="27"/>
      <c r="E8" s="17"/>
      <c r="F8" s="27"/>
      <c r="G8" s="20"/>
      <c r="H8" s="53"/>
    </row>
    <row r="9" spans="1:9" ht="15" customHeight="1">
      <c r="A9" s="37" t="s">
        <v>351</v>
      </c>
      <c r="B9" s="17">
        <v>24</v>
      </c>
      <c r="C9" s="18">
        <f>F7</f>
        <v>61.45506607929515</v>
      </c>
      <c r="D9" s="27">
        <f t="shared" ref="D9:D15" si="2">C9/B9</f>
        <v>2.5606277533039647</v>
      </c>
      <c r="E9" s="17">
        <v>1</v>
      </c>
      <c r="F9" s="27">
        <f t="shared" ref="F9:F15" si="3">E9*D9</f>
        <v>2.5606277533039647</v>
      </c>
      <c r="G9" s="20"/>
      <c r="H9" s="53"/>
    </row>
    <row r="10" spans="1:9" ht="15" customHeight="1">
      <c r="A10" s="37" t="s">
        <v>352</v>
      </c>
      <c r="B10" s="17">
        <v>454</v>
      </c>
      <c r="C10" s="18">
        <v>27</v>
      </c>
      <c r="D10" s="27">
        <f t="shared" si="2"/>
        <v>5.9471365638766517E-2</v>
      </c>
      <c r="E10" s="17">
        <v>30</v>
      </c>
      <c r="F10" s="27">
        <f t="shared" si="3"/>
        <v>1.7841409691629955</v>
      </c>
      <c r="G10" s="20"/>
      <c r="H10" s="53"/>
    </row>
    <row r="11" spans="1:9" ht="15" customHeight="1">
      <c r="A11" s="37" t="s">
        <v>102</v>
      </c>
      <c r="B11" s="17">
        <v>600</v>
      </c>
      <c r="C11" s="18">
        <v>6</v>
      </c>
      <c r="D11" s="27">
        <f t="shared" si="2"/>
        <v>0.01</v>
      </c>
      <c r="E11" s="17">
        <v>200</v>
      </c>
      <c r="F11" s="27">
        <f t="shared" si="3"/>
        <v>2</v>
      </c>
      <c r="G11" s="20"/>
      <c r="H11" s="53"/>
    </row>
    <row r="12" spans="1:9" ht="15" customHeight="1">
      <c r="A12" s="37" t="s">
        <v>353</v>
      </c>
      <c r="B12" s="17">
        <v>600</v>
      </c>
      <c r="C12" s="18">
        <v>8</v>
      </c>
      <c r="D12" s="27">
        <f t="shared" si="2"/>
        <v>1.3333333333333334E-2</v>
      </c>
      <c r="E12" s="17">
        <v>30</v>
      </c>
      <c r="F12" s="27">
        <f t="shared" si="3"/>
        <v>0.4</v>
      </c>
      <c r="G12" s="20"/>
      <c r="H12" s="53"/>
    </row>
    <row r="13" spans="1:9" ht="15" customHeight="1">
      <c r="A13" s="37" t="s">
        <v>354</v>
      </c>
      <c r="B13" s="17">
        <v>454</v>
      </c>
      <c r="C13" s="18">
        <v>16</v>
      </c>
      <c r="D13" s="27">
        <f t="shared" si="2"/>
        <v>3.5242290748898682E-2</v>
      </c>
      <c r="E13" s="17">
        <v>15</v>
      </c>
      <c r="F13" s="27">
        <f t="shared" si="3"/>
        <v>0.52863436123348018</v>
      </c>
      <c r="G13" s="20"/>
      <c r="H13" s="53"/>
    </row>
    <row r="14" spans="1:9" ht="15" customHeight="1">
      <c r="A14" s="37" t="s">
        <v>355</v>
      </c>
      <c r="B14" s="17">
        <v>90</v>
      </c>
      <c r="C14" s="18">
        <v>150</v>
      </c>
      <c r="D14" s="27">
        <f t="shared" si="2"/>
        <v>1.6666666666666667</v>
      </c>
      <c r="E14" s="17">
        <v>2</v>
      </c>
      <c r="F14" s="27">
        <f t="shared" si="3"/>
        <v>3.3333333333333335</v>
      </c>
      <c r="G14" s="20"/>
      <c r="H14" s="53"/>
    </row>
    <row r="15" spans="1:9" ht="15" customHeight="1">
      <c r="A15" s="39" t="s">
        <v>347</v>
      </c>
      <c r="B15" s="17">
        <v>250</v>
      </c>
      <c r="C15" s="18">
        <v>32</v>
      </c>
      <c r="D15" s="27">
        <f t="shared" si="2"/>
        <v>0.128</v>
      </c>
      <c r="E15" s="17">
        <v>6</v>
      </c>
      <c r="F15" s="54">
        <f t="shared" si="3"/>
        <v>0.76800000000000002</v>
      </c>
      <c r="G15" s="20"/>
      <c r="H15" s="53"/>
    </row>
    <row r="16" spans="1:9" ht="15" customHeight="1">
      <c r="A16" s="39"/>
      <c r="B16" s="20"/>
      <c r="C16" s="28"/>
      <c r="D16" s="27"/>
      <c r="E16" s="17"/>
      <c r="F16" s="19">
        <f>SUM(F8:F15)</f>
        <v>11.374736417033775</v>
      </c>
      <c r="G16" s="20"/>
      <c r="H16" s="53"/>
    </row>
    <row r="17" spans="1:8" ht="15" customHeight="1">
      <c r="A17" s="39"/>
      <c r="B17" s="20"/>
      <c r="C17" s="28"/>
      <c r="D17" s="27"/>
      <c r="E17" s="20"/>
      <c r="F17" s="27"/>
      <c r="G17" s="20"/>
      <c r="H17" s="53"/>
    </row>
    <row r="18" spans="1:8" ht="15" customHeight="1">
      <c r="A18" s="55"/>
      <c r="B18" s="32"/>
      <c r="C18" s="56"/>
      <c r="D18" s="41"/>
      <c r="E18" s="32"/>
      <c r="F18" s="41"/>
      <c r="G18" s="32"/>
      <c r="H18" s="33"/>
    </row>
  </sheetData>
  <mergeCells count="1">
    <mergeCell ref="A1:H1"/>
  </mergeCells>
  <hyperlinks>
    <hyperlink ref="I1" location="总成本!A1" display="返回" xr:uid="{00000000-0004-0000-11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I32"/>
  <sheetViews>
    <sheetView workbookViewId="0">
      <selection sqref="A1:H1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8" t="s">
        <v>356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36" t="s">
        <v>357</v>
      </c>
      <c r="B3" s="42"/>
      <c r="C3" s="43"/>
      <c r="D3" s="44"/>
      <c r="E3" s="42"/>
      <c r="F3" s="44"/>
      <c r="G3" s="45"/>
      <c r="H3" s="46"/>
    </row>
    <row r="4" spans="1:9" ht="15" customHeight="1">
      <c r="A4" s="37" t="s">
        <v>200</v>
      </c>
      <c r="B4" s="17">
        <v>25000</v>
      </c>
      <c r="C4" s="18">
        <v>280</v>
      </c>
      <c r="D4" s="27">
        <f t="shared" ref="D4:D9" si="0">C4/B4</f>
        <v>1.12E-2</v>
      </c>
      <c r="E4" s="17">
        <v>2000</v>
      </c>
      <c r="F4" s="27">
        <f t="shared" ref="F4:F9" si="1">E4*D4</f>
        <v>22.4</v>
      </c>
      <c r="G4" s="20"/>
      <c r="H4" s="21"/>
    </row>
    <row r="5" spans="1:9" ht="15" customHeight="1">
      <c r="A5" s="37" t="s">
        <v>37</v>
      </c>
      <c r="B5" s="17">
        <v>600</v>
      </c>
      <c r="C5" s="18">
        <v>18</v>
      </c>
      <c r="D5" s="27">
        <f t="shared" si="0"/>
        <v>0.03</v>
      </c>
      <c r="E5" s="17">
        <v>30</v>
      </c>
      <c r="F5" s="27">
        <f t="shared" si="1"/>
        <v>0.89999999999999991</v>
      </c>
      <c r="G5" s="20"/>
      <c r="H5" s="21"/>
    </row>
    <row r="6" spans="1:9" ht="15" customHeight="1">
      <c r="A6" s="38" t="s">
        <v>88</v>
      </c>
      <c r="B6" s="23">
        <v>454</v>
      </c>
      <c r="C6" s="24">
        <v>2.5</v>
      </c>
      <c r="D6" s="19">
        <f t="shared" si="0"/>
        <v>5.5066079295154188E-3</v>
      </c>
      <c r="E6" s="23">
        <v>20</v>
      </c>
      <c r="F6" s="19">
        <f t="shared" si="1"/>
        <v>0.11013215859030838</v>
      </c>
      <c r="G6" s="25"/>
      <c r="H6" s="26"/>
    </row>
    <row r="7" spans="1:9" ht="15" customHeight="1">
      <c r="A7" s="37" t="s">
        <v>212</v>
      </c>
      <c r="B7" s="17">
        <v>1000</v>
      </c>
      <c r="C7" s="18">
        <v>70</v>
      </c>
      <c r="D7" s="19">
        <f t="shared" si="0"/>
        <v>7.0000000000000007E-2</v>
      </c>
      <c r="E7" s="17">
        <v>20</v>
      </c>
      <c r="F7" s="19">
        <f t="shared" si="1"/>
        <v>1.4000000000000001</v>
      </c>
      <c r="G7" s="20"/>
      <c r="H7" s="21"/>
    </row>
    <row r="8" spans="1:9" ht="15" customHeight="1">
      <c r="A8" s="37" t="s">
        <v>358</v>
      </c>
      <c r="B8" s="17">
        <v>227</v>
      </c>
      <c r="C8" s="18">
        <v>19</v>
      </c>
      <c r="D8" s="19">
        <f t="shared" si="0"/>
        <v>8.3700440528634359E-2</v>
      </c>
      <c r="E8" s="17">
        <v>50</v>
      </c>
      <c r="F8" s="19">
        <f t="shared" si="1"/>
        <v>4.1850220264317182</v>
      </c>
      <c r="G8" s="48"/>
      <c r="H8" s="21"/>
    </row>
    <row r="9" spans="1:9" ht="15" customHeight="1">
      <c r="A9" s="36" t="s">
        <v>359</v>
      </c>
      <c r="B9" s="17">
        <v>1000</v>
      </c>
      <c r="C9" s="18">
        <v>30</v>
      </c>
      <c r="D9" s="19">
        <f t="shared" si="0"/>
        <v>0.03</v>
      </c>
      <c r="E9" s="17">
        <v>1000</v>
      </c>
      <c r="F9" s="19">
        <f t="shared" si="1"/>
        <v>30</v>
      </c>
      <c r="G9" s="20"/>
      <c r="H9" s="21"/>
    </row>
    <row r="10" spans="1:9" ht="15" customHeight="1">
      <c r="A10" s="36"/>
      <c r="B10" s="17"/>
      <c r="C10" s="18"/>
      <c r="D10" s="19"/>
      <c r="E10" s="17"/>
      <c r="F10" s="19">
        <f>SUM(F4:F9)</f>
        <v>58.995154185022017</v>
      </c>
      <c r="G10" s="22" t="s">
        <v>360</v>
      </c>
      <c r="H10" s="21"/>
    </row>
    <row r="11" spans="1:9" ht="15" customHeight="1">
      <c r="A11" s="36" t="s">
        <v>361</v>
      </c>
      <c r="B11" s="17"/>
      <c r="C11" s="18"/>
      <c r="D11" s="19"/>
      <c r="E11" s="17"/>
      <c r="F11" s="19"/>
      <c r="G11" s="20"/>
      <c r="H11" s="21"/>
    </row>
    <row r="12" spans="1:9" ht="15" customHeight="1">
      <c r="A12" s="37" t="s">
        <v>361</v>
      </c>
      <c r="B12" s="17">
        <v>454</v>
      </c>
      <c r="C12" s="18">
        <v>13</v>
      </c>
      <c r="D12" s="27">
        <f>C12/B12</f>
        <v>2.8634361233480177E-2</v>
      </c>
      <c r="E12" s="17">
        <v>1000</v>
      </c>
      <c r="F12" s="27">
        <f>E12*D12</f>
        <v>28.634361233480178</v>
      </c>
      <c r="G12" s="20"/>
      <c r="H12" s="21"/>
    </row>
    <row r="13" spans="1:9" ht="15" customHeight="1">
      <c r="A13" s="37" t="s">
        <v>37</v>
      </c>
      <c r="B13" s="17">
        <v>600</v>
      </c>
      <c r="C13" s="18">
        <v>12</v>
      </c>
      <c r="D13" s="27">
        <f t="shared" ref="D13:D18" si="2">C13/B13</f>
        <v>0.02</v>
      </c>
      <c r="E13" s="17">
        <v>30</v>
      </c>
      <c r="F13" s="27">
        <f t="shared" ref="F13:F18" si="3">E13*D13</f>
        <v>0.6</v>
      </c>
      <c r="G13" s="20"/>
      <c r="H13" s="21"/>
    </row>
    <row r="14" spans="1:9" ht="15" customHeight="1">
      <c r="A14" s="37" t="s">
        <v>17</v>
      </c>
      <c r="B14" s="17">
        <v>600</v>
      </c>
      <c r="C14" s="18">
        <v>11.5</v>
      </c>
      <c r="D14" s="27">
        <f t="shared" si="2"/>
        <v>1.9166666666666665E-2</v>
      </c>
      <c r="E14" s="17">
        <v>50</v>
      </c>
      <c r="F14" s="27">
        <f t="shared" si="3"/>
        <v>0.95833333333333326</v>
      </c>
      <c r="G14" s="20"/>
      <c r="H14" s="21"/>
    </row>
    <row r="15" spans="1:9" ht="15" customHeight="1">
      <c r="A15" s="37" t="s">
        <v>362</v>
      </c>
      <c r="B15" s="17">
        <v>600</v>
      </c>
      <c r="C15" s="18">
        <v>10</v>
      </c>
      <c r="D15" s="27">
        <f t="shared" si="2"/>
        <v>1.6666666666666666E-2</v>
      </c>
      <c r="E15" s="17">
        <v>20</v>
      </c>
      <c r="F15" s="27">
        <f t="shared" si="3"/>
        <v>0.33333333333333331</v>
      </c>
      <c r="G15" s="20"/>
      <c r="H15" s="21"/>
    </row>
    <row r="16" spans="1:9" ht="15" customHeight="1">
      <c r="A16" s="37" t="s">
        <v>346</v>
      </c>
      <c r="B16" s="17">
        <v>600</v>
      </c>
      <c r="C16" s="18">
        <v>20</v>
      </c>
      <c r="D16" s="27">
        <f t="shared" si="2"/>
        <v>3.3333333333333333E-2</v>
      </c>
      <c r="E16" s="17">
        <v>20</v>
      </c>
      <c r="F16" s="27">
        <f t="shared" si="3"/>
        <v>0.66666666666666663</v>
      </c>
      <c r="G16" s="20"/>
      <c r="H16" s="21"/>
    </row>
    <row r="17" spans="1:8" ht="15" customHeight="1">
      <c r="A17" s="38" t="s">
        <v>88</v>
      </c>
      <c r="B17" s="23">
        <v>454</v>
      </c>
      <c r="C17" s="24">
        <v>2.5</v>
      </c>
      <c r="D17" s="19">
        <f t="shared" si="2"/>
        <v>5.5066079295154188E-3</v>
      </c>
      <c r="E17" s="23">
        <v>15</v>
      </c>
      <c r="F17" s="19">
        <f t="shared" si="3"/>
        <v>8.2599118942731281E-2</v>
      </c>
      <c r="G17" s="25"/>
      <c r="H17" s="26"/>
    </row>
    <row r="18" spans="1:8" ht="15" customHeight="1">
      <c r="A18" s="37" t="s">
        <v>363</v>
      </c>
      <c r="B18" s="17">
        <v>1000</v>
      </c>
      <c r="C18" s="18">
        <v>60</v>
      </c>
      <c r="D18" s="27">
        <f t="shared" si="2"/>
        <v>0.06</v>
      </c>
      <c r="E18" s="17">
        <v>5</v>
      </c>
      <c r="F18" s="27">
        <f t="shared" si="3"/>
        <v>0.3</v>
      </c>
      <c r="G18" s="20"/>
      <c r="H18" s="21"/>
    </row>
    <row r="19" spans="1:8" ht="15" customHeight="1">
      <c r="A19" s="37"/>
      <c r="B19" s="17"/>
      <c r="C19" s="18"/>
      <c r="D19" s="27"/>
      <c r="E19" s="17"/>
      <c r="F19" s="27">
        <f>SUM(F12:F18)</f>
        <v>31.575293685756243</v>
      </c>
      <c r="G19" s="20" t="s">
        <v>364</v>
      </c>
      <c r="H19" s="21"/>
    </row>
    <row r="20" spans="1:8" ht="15" customHeight="1">
      <c r="A20" s="37" t="s">
        <v>365</v>
      </c>
      <c r="B20" s="17"/>
      <c r="C20" s="18"/>
      <c r="D20" s="27"/>
      <c r="E20" s="17"/>
      <c r="F20" s="27"/>
      <c r="G20" s="20"/>
      <c r="H20" s="21"/>
    </row>
    <row r="21" spans="1:8" ht="15" customHeight="1">
      <c r="A21" s="37" t="s">
        <v>44</v>
      </c>
      <c r="B21" s="17">
        <v>600</v>
      </c>
      <c r="C21" s="18">
        <v>8</v>
      </c>
      <c r="D21" s="27">
        <f t="shared" ref="D21:D28" si="4">C21/B21</f>
        <v>1.3333333333333334E-2</v>
      </c>
      <c r="E21" s="17">
        <v>25</v>
      </c>
      <c r="F21" s="27">
        <f>E21*D21</f>
        <v>0.33333333333333337</v>
      </c>
      <c r="G21" s="20"/>
      <c r="H21" s="21"/>
    </row>
    <row r="22" spans="1:8" ht="15" customHeight="1">
      <c r="A22" s="37" t="s">
        <v>222</v>
      </c>
      <c r="B22" s="17">
        <v>600</v>
      </c>
      <c r="C22" s="18">
        <v>8.5</v>
      </c>
      <c r="D22" s="27">
        <f t="shared" si="4"/>
        <v>1.4166666666666666E-2</v>
      </c>
      <c r="E22" s="17">
        <v>25</v>
      </c>
      <c r="F22" s="27">
        <f t="shared" ref="F22:F28" si="5">E22*D22</f>
        <v>0.35416666666666663</v>
      </c>
      <c r="G22" s="20"/>
      <c r="H22" s="21"/>
    </row>
    <row r="23" spans="1:8" ht="15" customHeight="1">
      <c r="A23" s="37" t="s">
        <v>187</v>
      </c>
      <c r="B23" s="17">
        <v>600</v>
      </c>
      <c r="C23" s="18">
        <v>11</v>
      </c>
      <c r="D23" s="27">
        <f t="shared" si="4"/>
        <v>1.8333333333333333E-2</v>
      </c>
      <c r="E23" s="17">
        <v>15</v>
      </c>
      <c r="F23" s="27">
        <f t="shared" si="5"/>
        <v>0.27500000000000002</v>
      </c>
      <c r="G23" s="20"/>
      <c r="H23" s="21"/>
    </row>
    <row r="24" spans="1:8" ht="15" customHeight="1">
      <c r="A24" s="37" t="s">
        <v>366</v>
      </c>
      <c r="B24" s="17">
        <v>600</v>
      </c>
      <c r="C24" s="18">
        <v>25</v>
      </c>
      <c r="D24" s="27">
        <f t="shared" si="4"/>
        <v>4.1666666666666664E-2</v>
      </c>
      <c r="E24" s="17">
        <v>20</v>
      </c>
      <c r="F24" s="27">
        <f t="shared" si="5"/>
        <v>0.83333333333333326</v>
      </c>
      <c r="G24" s="20"/>
      <c r="H24" s="21"/>
    </row>
    <row r="25" spans="1:8" ht="15" customHeight="1">
      <c r="A25" s="37" t="s">
        <v>361</v>
      </c>
      <c r="B25" s="17">
        <v>5</v>
      </c>
      <c r="C25" s="18">
        <v>31.64</v>
      </c>
      <c r="D25" s="27">
        <f t="shared" si="4"/>
        <v>6.3280000000000003</v>
      </c>
      <c r="E25" s="17">
        <v>1</v>
      </c>
      <c r="F25" s="27">
        <f t="shared" si="5"/>
        <v>6.3280000000000003</v>
      </c>
      <c r="G25" s="20"/>
      <c r="H25" s="21"/>
    </row>
    <row r="26" spans="1:8" ht="15" customHeight="1">
      <c r="A26" s="37" t="s">
        <v>367</v>
      </c>
      <c r="B26" s="17">
        <v>15</v>
      </c>
      <c r="C26" s="18">
        <v>56.38</v>
      </c>
      <c r="D26" s="27">
        <f t="shared" si="4"/>
        <v>3.758666666666667</v>
      </c>
      <c r="E26" s="17">
        <v>1</v>
      </c>
      <c r="F26" s="27">
        <f t="shared" si="5"/>
        <v>3.758666666666667</v>
      </c>
      <c r="G26" s="20"/>
      <c r="H26" s="21"/>
    </row>
    <row r="27" spans="1:8" ht="15" customHeight="1">
      <c r="A27" s="37" t="s">
        <v>368</v>
      </c>
      <c r="B27" s="17">
        <v>1000</v>
      </c>
      <c r="C27" s="18">
        <v>50</v>
      </c>
      <c r="D27" s="27">
        <f t="shared" si="4"/>
        <v>0.05</v>
      </c>
      <c r="E27" s="17">
        <v>30</v>
      </c>
      <c r="F27" s="27">
        <f t="shared" si="5"/>
        <v>1.5</v>
      </c>
      <c r="G27" s="20"/>
      <c r="H27" s="21"/>
    </row>
    <row r="28" spans="1:8" ht="15" customHeight="1">
      <c r="A28" s="37" t="s">
        <v>30</v>
      </c>
      <c r="B28" s="17">
        <v>180</v>
      </c>
      <c r="C28" s="18">
        <v>170</v>
      </c>
      <c r="D28" s="27">
        <f t="shared" si="4"/>
        <v>0.94444444444444442</v>
      </c>
      <c r="E28" s="17">
        <v>0.5</v>
      </c>
      <c r="F28" s="27">
        <f t="shared" si="5"/>
        <v>0.47222222222222221</v>
      </c>
      <c r="G28" s="20"/>
      <c r="H28" s="21"/>
    </row>
    <row r="29" spans="1:8" ht="15" customHeight="1">
      <c r="A29" s="37"/>
      <c r="B29" s="17"/>
      <c r="C29" s="18"/>
      <c r="D29" s="27"/>
      <c r="E29" s="17"/>
      <c r="F29" s="19">
        <f>SUM(F21:F28)</f>
        <v>13.854722222222222</v>
      </c>
      <c r="G29" s="20"/>
      <c r="H29" s="21"/>
    </row>
    <row r="30" spans="1:8" ht="15" customHeight="1">
      <c r="A30" s="39"/>
      <c r="B30" s="17"/>
      <c r="C30" s="28"/>
      <c r="D30" s="27"/>
      <c r="E30" s="20"/>
      <c r="F30" s="19"/>
      <c r="G30" s="22"/>
      <c r="H30" s="21"/>
    </row>
    <row r="31" spans="1:8" ht="15" customHeight="1">
      <c r="A31" s="39"/>
      <c r="B31" s="20"/>
      <c r="C31" s="28"/>
      <c r="D31" s="27"/>
      <c r="E31" s="20"/>
      <c r="F31" s="51"/>
      <c r="G31" s="20"/>
      <c r="H31" s="21"/>
    </row>
    <row r="32" spans="1:8" ht="15" customHeight="1">
      <c r="A32" s="40" t="s">
        <v>288</v>
      </c>
      <c r="B32" s="30" t="s">
        <v>289</v>
      </c>
      <c r="C32" s="31"/>
      <c r="D32" s="34"/>
      <c r="E32" s="32"/>
      <c r="F32" s="41"/>
      <c r="G32" s="32"/>
      <c r="H32" s="33"/>
    </row>
  </sheetData>
  <mergeCells count="1">
    <mergeCell ref="A1:H1"/>
  </mergeCells>
  <hyperlinks>
    <hyperlink ref="I1" location="总成本!A1" display="返回" xr:uid="{00000000-0004-0000-12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I27"/>
  <sheetViews>
    <sheetView workbookViewId="0">
      <selection sqref="A1:H1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8" t="s">
        <v>369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36" t="s">
        <v>370</v>
      </c>
      <c r="B3" s="42"/>
      <c r="C3" s="43"/>
      <c r="D3" s="44"/>
      <c r="E3" s="42"/>
      <c r="F3" s="44"/>
      <c r="G3" s="45"/>
      <c r="H3" s="46"/>
    </row>
    <row r="4" spans="1:9" ht="15" customHeight="1">
      <c r="A4" s="37" t="s">
        <v>371</v>
      </c>
      <c r="B4" s="17">
        <v>1000</v>
      </c>
      <c r="C4" s="18">
        <v>58</v>
      </c>
      <c r="D4" s="27">
        <f>C4/B4</f>
        <v>5.8000000000000003E-2</v>
      </c>
      <c r="E4" s="17">
        <v>1000</v>
      </c>
      <c r="F4" s="27">
        <f>E4*D4</f>
        <v>58</v>
      </c>
      <c r="G4" s="22" t="s">
        <v>372</v>
      </c>
      <c r="H4" s="21"/>
    </row>
    <row r="5" spans="1:9" ht="15" customHeight="1">
      <c r="A5" s="37" t="s">
        <v>373</v>
      </c>
      <c r="B5" s="17"/>
      <c r="C5" s="18"/>
      <c r="D5" s="27"/>
      <c r="E5" s="17"/>
      <c r="F5" s="27"/>
      <c r="G5" s="20"/>
      <c r="H5" s="21"/>
    </row>
    <row r="6" spans="1:9" ht="15" customHeight="1">
      <c r="A6" s="39" t="s">
        <v>271</v>
      </c>
      <c r="B6" s="17">
        <v>600</v>
      </c>
      <c r="C6" s="18">
        <v>8</v>
      </c>
      <c r="D6" s="27">
        <f t="shared" ref="D6:D13" si="0">C6/B6</f>
        <v>1.3333333333333334E-2</v>
      </c>
      <c r="E6" s="17">
        <v>50</v>
      </c>
      <c r="F6" s="27">
        <f t="shared" ref="F6:F13" si="1">E6*D6</f>
        <v>0.66666666666666674</v>
      </c>
      <c r="G6" s="20"/>
      <c r="H6" s="21"/>
    </row>
    <row r="7" spans="1:9" ht="15" customHeight="1">
      <c r="A7" s="37" t="s">
        <v>13</v>
      </c>
      <c r="B7" s="17">
        <v>600</v>
      </c>
      <c r="C7" s="18">
        <v>18</v>
      </c>
      <c r="D7" s="27">
        <f t="shared" si="0"/>
        <v>0.03</v>
      </c>
      <c r="E7" s="17">
        <v>50</v>
      </c>
      <c r="F7" s="27">
        <f t="shared" si="1"/>
        <v>1.5</v>
      </c>
      <c r="G7" s="47"/>
      <c r="H7" s="21"/>
    </row>
    <row r="8" spans="1:9" ht="15" customHeight="1">
      <c r="A8" s="37" t="s">
        <v>30</v>
      </c>
      <c r="B8" s="17">
        <v>180</v>
      </c>
      <c r="C8" s="18">
        <v>170</v>
      </c>
      <c r="D8" s="27">
        <f t="shared" si="0"/>
        <v>0.94444444444444442</v>
      </c>
      <c r="E8" s="17">
        <v>0.5</v>
      </c>
      <c r="F8" s="27">
        <f t="shared" si="1"/>
        <v>0.47222222222222221</v>
      </c>
      <c r="G8" s="47"/>
      <c r="H8" s="21"/>
    </row>
    <row r="9" spans="1:9" ht="15" customHeight="1">
      <c r="A9" s="37" t="s">
        <v>374</v>
      </c>
      <c r="B9" s="17">
        <v>450</v>
      </c>
      <c r="C9" s="18">
        <v>20</v>
      </c>
      <c r="D9" s="27">
        <f t="shared" si="0"/>
        <v>4.4444444444444446E-2</v>
      </c>
      <c r="E9" s="17">
        <v>20</v>
      </c>
      <c r="F9" s="27">
        <f t="shared" si="1"/>
        <v>0.88888888888888895</v>
      </c>
      <c r="G9" s="47"/>
      <c r="H9" s="21"/>
    </row>
    <row r="10" spans="1:9" ht="15" customHeight="1">
      <c r="A10" s="37" t="s">
        <v>375</v>
      </c>
      <c r="B10" s="17">
        <v>600</v>
      </c>
      <c r="C10" s="18">
        <v>6</v>
      </c>
      <c r="D10" s="27">
        <f t="shared" si="0"/>
        <v>0.01</v>
      </c>
      <c r="E10" s="17">
        <v>180</v>
      </c>
      <c r="F10" s="27">
        <f t="shared" si="1"/>
        <v>1.8</v>
      </c>
      <c r="G10" s="47"/>
      <c r="H10" s="21"/>
    </row>
    <row r="11" spans="1:9" ht="15" customHeight="1">
      <c r="A11" s="38" t="s">
        <v>17</v>
      </c>
      <c r="B11" s="23">
        <v>250</v>
      </c>
      <c r="C11" s="24">
        <v>32</v>
      </c>
      <c r="D11" s="19">
        <f t="shared" si="0"/>
        <v>0.128</v>
      </c>
      <c r="E11" s="23">
        <v>5</v>
      </c>
      <c r="F11" s="19">
        <f t="shared" si="1"/>
        <v>0.64</v>
      </c>
      <c r="G11" s="25"/>
      <c r="H11" s="26"/>
    </row>
    <row r="12" spans="1:9" ht="15" customHeight="1">
      <c r="A12" s="38" t="s">
        <v>371</v>
      </c>
      <c r="B12" s="23">
        <v>12</v>
      </c>
      <c r="C12" s="24">
        <v>58</v>
      </c>
      <c r="D12" s="19">
        <f t="shared" si="0"/>
        <v>4.833333333333333</v>
      </c>
      <c r="E12" s="23">
        <v>1</v>
      </c>
      <c r="F12" s="19">
        <f t="shared" si="1"/>
        <v>4.833333333333333</v>
      </c>
      <c r="G12" s="25"/>
      <c r="H12" s="26"/>
    </row>
    <row r="13" spans="1:9" ht="15" customHeight="1">
      <c r="A13" s="37" t="s">
        <v>47</v>
      </c>
      <c r="B13" s="17">
        <v>600</v>
      </c>
      <c r="C13" s="18">
        <v>15</v>
      </c>
      <c r="D13" s="27">
        <f t="shared" si="0"/>
        <v>2.5000000000000001E-2</v>
      </c>
      <c r="E13" s="17">
        <v>30</v>
      </c>
      <c r="F13" s="27">
        <f t="shared" si="1"/>
        <v>0.75</v>
      </c>
      <c r="G13" s="20"/>
      <c r="H13" s="21"/>
    </row>
    <row r="14" spans="1:9" ht="15" customHeight="1">
      <c r="A14" s="39"/>
      <c r="B14" s="17"/>
      <c r="C14" s="18"/>
      <c r="D14" s="27"/>
      <c r="E14" s="17"/>
      <c r="F14" s="19">
        <f>SUM(F6:F13)</f>
        <v>11.551111111111112</v>
      </c>
      <c r="G14" s="48"/>
      <c r="H14" s="21"/>
    </row>
    <row r="15" spans="1:9" ht="15" customHeight="1">
      <c r="A15" s="49"/>
      <c r="B15" s="17"/>
      <c r="C15" s="18"/>
      <c r="D15" s="27"/>
      <c r="E15" s="17"/>
      <c r="F15" s="19"/>
      <c r="G15" s="20"/>
      <c r="H15" s="21"/>
    </row>
    <row r="16" spans="1:9" ht="15" customHeight="1">
      <c r="A16" s="49"/>
      <c r="B16" s="17"/>
      <c r="C16" s="18"/>
      <c r="D16" s="27"/>
      <c r="E16" s="17"/>
      <c r="F16" s="27"/>
      <c r="G16" s="20"/>
      <c r="H16" s="21"/>
    </row>
    <row r="17" spans="1:8" ht="15" customHeight="1">
      <c r="A17" s="49"/>
      <c r="B17" s="17"/>
      <c r="C17" s="18"/>
      <c r="D17" s="27"/>
      <c r="E17" s="17"/>
      <c r="F17" s="27"/>
      <c r="G17" s="20"/>
      <c r="H17" s="21"/>
    </row>
    <row r="18" spans="1:8" ht="15" customHeight="1">
      <c r="A18" s="49"/>
      <c r="B18" s="17"/>
      <c r="C18" s="18"/>
      <c r="D18" s="27"/>
      <c r="E18" s="17"/>
      <c r="F18" s="27"/>
      <c r="G18" s="20"/>
      <c r="H18" s="21"/>
    </row>
    <row r="19" spans="1:8" ht="15" customHeight="1">
      <c r="A19" s="49"/>
      <c r="B19" s="17"/>
      <c r="C19" s="18"/>
      <c r="D19" s="27"/>
      <c r="E19" s="17"/>
      <c r="F19" s="27"/>
      <c r="G19" s="20"/>
      <c r="H19" s="21"/>
    </row>
    <row r="20" spans="1:8" ht="15" customHeight="1">
      <c r="A20" s="49"/>
      <c r="B20" s="17"/>
      <c r="C20" s="18"/>
      <c r="D20" s="27"/>
      <c r="E20" s="17"/>
      <c r="F20" s="27"/>
      <c r="G20" s="20"/>
      <c r="H20" s="21"/>
    </row>
    <row r="21" spans="1:8" ht="15" customHeight="1">
      <c r="A21" s="49"/>
      <c r="B21" s="17"/>
      <c r="C21" s="18"/>
      <c r="D21" s="27"/>
      <c r="E21" s="17"/>
      <c r="F21" s="27"/>
      <c r="G21" s="20"/>
      <c r="H21" s="21"/>
    </row>
    <row r="22" spans="1:8" ht="15" customHeight="1">
      <c r="A22" s="49"/>
      <c r="B22" s="17"/>
      <c r="C22" s="18"/>
      <c r="D22" s="27"/>
      <c r="E22" s="17"/>
      <c r="F22" s="27"/>
      <c r="G22" s="20"/>
      <c r="H22" s="21"/>
    </row>
    <row r="23" spans="1:8" ht="15" customHeight="1">
      <c r="A23" s="49"/>
      <c r="B23" s="17"/>
      <c r="C23" s="18"/>
      <c r="D23" s="27"/>
      <c r="E23" s="17"/>
      <c r="F23" s="27"/>
      <c r="G23" s="20"/>
      <c r="H23" s="21"/>
    </row>
    <row r="24" spans="1:8" ht="15" customHeight="1">
      <c r="A24" s="49"/>
      <c r="B24" s="17"/>
      <c r="C24" s="18"/>
      <c r="D24" s="27"/>
      <c r="E24" s="17"/>
      <c r="F24" s="27"/>
      <c r="G24" s="20"/>
      <c r="H24" s="21"/>
    </row>
    <row r="25" spans="1:8" ht="15" customHeight="1">
      <c r="A25" s="49"/>
      <c r="B25" s="17"/>
      <c r="C25" s="18"/>
      <c r="D25" s="27"/>
      <c r="E25" s="17"/>
      <c r="F25" s="27"/>
      <c r="G25" s="20"/>
      <c r="H25" s="21"/>
    </row>
    <row r="26" spans="1:8" ht="15" customHeight="1">
      <c r="A26" s="49"/>
      <c r="B26" s="17"/>
      <c r="C26" s="18"/>
      <c r="D26" s="27"/>
      <c r="E26" s="17"/>
      <c r="F26" s="27"/>
      <c r="G26" s="20"/>
      <c r="H26" s="21"/>
    </row>
    <row r="27" spans="1:8" ht="15" customHeight="1">
      <c r="A27" s="40" t="s">
        <v>288</v>
      </c>
      <c r="B27" s="30" t="s">
        <v>289</v>
      </c>
      <c r="C27" s="31"/>
      <c r="D27" s="34"/>
      <c r="E27" s="32"/>
      <c r="F27" s="41"/>
      <c r="G27" s="32"/>
      <c r="H27" s="33"/>
    </row>
  </sheetData>
  <mergeCells count="1">
    <mergeCell ref="A1:H1"/>
  </mergeCells>
  <hyperlinks>
    <hyperlink ref="I1" location="总成本!A1" display="返回" xr:uid="{00000000-0004-0000-13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I23"/>
  <sheetViews>
    <sheetView workbookViewId="0">
      <selection sqref="A1:H1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8" t="s">
        <v>376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.95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52" t="s">
        <v>198</v>
      </c>
    </row>
    <row r="3" spans="1:9" ht="15" customHeight="1">
      <c r="A3" s="36" t="s">
        <v>377</v>
      </c>
      <c r="B3" s="42"/>
      <c r="C3" s="43"/>
      <c r="D3" s="44"/>
      <c r="E3" s="42"/>
      <c r="F3" s="44"/>
      <c r="G3" s="45"/>
      <c r="H3" s="46"/>
    </row>
    <row r="4" spans="1:9" ht="15" customHeight="1">
      <c r="A4" s="49"/>
      <c r="B4" s="42"/>
      <c r="C4" s="43"/>
      <c r="D4" s="44"/>
      <c r="E4" s="42"/>
      <c r="F4" s="44"/>
      <c r="G4" s="45"/>
      <c r="H4" s="46"/>
    </row>
    <row r="5" spans="1:9" ht="15" customHeight="1">
      <c r="A5" s="37" t="s">
        <v>97</v>
      </c>
      <c r="B5" s="17">
        <v>454</v>
      </c>
      <c r="C5" s="18">
        <v>16.8</v>
      </c>
      <c r="D5" s="27">
        <f t="shared" ref="D5:D12" si="0">C5/B5</f>
        <v>3.7004405286343613E-2</v>
      </c>
      <c r="E5" s="17">
        <v>7000</v>
      </c>
      <c r="F5" s="27">
        <f t="shared" ref="F5:F12" si="1">E5*D5</f>
        <v>259.03083700440527</v>
      </c>
      <c r="G5" s="20"/>
      <c r="H5" s="21"/>
    </row>
    <row r="6" spans="1:9" ht="15" customHeight="1">
      <c r="A6" s="37" t="s">
        <v>88</v>
      </c>
      <c r="B6" s="17">
        <v>454</v>
      </c>
      <c r="C6" s="18">
        <v>2.5</v>
      </c>
      <c r="D6" s="27">
        <f t="shared" si="0"/>
        <v>5.5066079295154188E-3</v>
      </c>
      <c r="E6" s="17">
        <v>75</v>
      </c>
      <c r="F6" s="27">
        <f t="shared" si="1"/>
        <v>0.41299559471365643</v>
      </c>
      <c r="G6" s="20"/>
      <c r="H6" s="21"/>
    </row>
    <row r="7" spans="1:9" ht="15" customHeight="1">
      <c r="A7" s="37" t="s">
        <v>37</v>
      </c>
      <c r="B7" s="17">
        <v>600</v>
      </c>
      <c r="C7" s="18">
        <v>20</v>
      </c>
      <c r="D7" s="27">
        <f t="shared" si="0"/>
        <v>3.3333333333333333E-2</v>
      </c>
      <c r="E7" s="17">
        <v>100</v>
      </c>
      <c r="F7" s="27">
        <f t="shared" si="1"/>
        <v>3.3333333333333335</v>
      </c>
      <c r="G7" s="47"/>
      <c r="H7" s="21"/>
    </row>
    <row r="8" spans="1:9" ht="15" customHeight="1">
      <c r="A8" s="37" t="s">
        <v>362</v>
      </c>
      <c r="B8" s="17">
        <v>600</v>
      </c>
      <c r="C8" s="18">
        <v>10</v>
      </c>
      <c r="D8" s="27">
        <f t="shared" si="0"/>
        <v>1.6666666666666666E-2</v>
      </c>
      <c r="E8" s="17">
        <v>50</v>
      </c>
      <c r="F8" s="27">
        <f t="shared" si="1"/>
        <v>0.83333333333333337</v>
      </c>
      <c r="G8" s="47"/>
      <c r="H8" s="21"/>
    </row>
    <row r="9" spans="1:9" ht="15" customHeight="1">
      <c r="A9" s="38" t="s">
        <v>17</v>
      </c>
      <c r="B9" s="23">
        <v>600</v>
      </c>
      <c r="C9" s="24">
        <v>18</v>
      </c>
      <c r="D9" s="19">
        <f t="shared" si="0"/>
        <v>0.03</v>
      </c>
      <c r="E9" s="23">
        <v>600</v>
      </c>
      <c r="F9" s="19">
        <f t="shared" si="1"/>
        <v>18</v>
      </c>
      <c r="G9" s="25"/>
      <c r="H9" s="26"/>
    </row>
    <row r="10" spans="1:9" ht="15" customHeight="1">
      <c r="A10" s="37" t="s">
        <v>211</v>
      </c>
      <c r="B10" s="17">
        <v>600</v>
      </c>
      <c r="C10" s="18">
        <v>6</v>
      </c>
      <c r="D10" s="27">
        <f t="shared" si="0"/>
        <v>0.01</v>
      </c>
      <c r="E10" s="23">
        <v>500</v>
      </c>
      <c r="F10" s="27">
        <f t="shared" si="1"/>
        <v>5</v>
      </c>
      <c r="G10" s="20"/>
      <c r="H10" s="21"/>
    </row>
    <row r="11" spans="1:9" ht="15" customHeight="1">
      <c r="A11" s="37" t="s">
        <v>363</v>
      </c>
      <c r="B11" s="17">
        <v>500</v>
      </c>
      <c r="C11" s="18">
        <v>48</v>
      </c>
      <c r="D11" s="27">
        <f t="shared" si="0"/>
        <v>9.6000000000000002E-2</v>
      </c>
      <c r="E11" s="17">
        <v>20</v>
      </c>
      <c r="F11" s="27">
        <f t="shared" si="1"/>
        <v>1.92</v>
      </c>
      <c r="G11" s="20"/>
      <c r="H11" s="21"/>
    </row>
    <row r="12" spans="1:9" ht="15" customHeight="1">
      <c r="A12" s="37" t="s">
        <v>378</v>
      </c>
      <c r="B12" s="17">
        <v>500</v>
      </c>
      <c r="C12" s="18">
        <v>60</v>
      </c>
      <c r="D12" s="27">
        <f t="shared" si="0"/>
        <v>0.12</v>
      </c>
      <c r="E12" s="17">
        <v>20</v>
      </c>
      <c r="F12" s="27">
        <f t="shared" si="1"/>
        <v>2.4</v>
      </c>
      <c r="G12" s="20"/>
      <c r="H12" s="21"/>
    </row>
    <row r="13" spans="1:9" ht="15" customHeight="1">
      <c r="A13" s="39"/>
      <c r="B13" s="17"/>
      <c r="C13" s="18"/>
      <c r="D13" s="27"/>
      <c r="E13" s="17"/>
      <c r="F13" s="19">
        <f>SUM(F5:F12)</f>
        <v>290.93049926578556</v>
      </c>
      <c r="G13" s="48" t="s">
        <v>379</v>
      </c>
      <c r="H13" s="21"/>
    </row>
    <row r="14" spans="1:9" ht="15" customHeight="1">
      <c r="A14" s="36" t="s">
        <v>380</v>
      </c>
      <c r="B14" s="17"/>
      <c r="C14" s="18"/>
      <c r="D14" s="27"/>
      <c r="E14" s="17"/>
      <c r="F14" s="27"/>
      <c r="G14" s="20"/>
      <c r="H14" s="53"/>
    </row>
    <row r="15" spans="1:9" ht="15" customHeight="1">
      <c r="A15" s="39" t="s">
        <v>376</v>
      </c>
      <c r="B15" s="17">
        <v>35</v>
      </c>
      <c r="C15" s="18">
        <v>290</v>
      </c>
      <c r="D15" s="27">
        <f t="shared" ref="D15:D18" si="2">C15/B15</f>
        <v>8.2857142857142865</v>
      </c>
      <c r="E15" s="17">
        <v>1</v>
      </c>
      <c r="F15" s="27">
        <f t="shared" ref="F15:F18" si="3">E15*D15</f>
        <v>8.2857142857142865</v>
      </c>
      <c r="G15" s="20"/>
      <c r="H15" s="53"/>
    </row>
    <row r="16" spans="1:9" ht="15" customHeight="1">
      <c r="A16" s="37" t="s">
        <v>44</v>
      </c>
      <c r="B16" s="17">
        <v>600</v>
      </c>
      <c r="C16" s="18">
        <v>8</v>
      </c>
      <c r="D16" s="27">
        <f t="shared" si="2"/>
        <v>1.3333333333333334E-2</v>
      </c>
      <c r="E16" s="17">
        <v>1</v>
      </c>
      <c r="F16" s="27">
        <f t="shared" si="3"/>
        <v>1.3333333333333334E-2</v>
      </c>
      <c r="G16" s="20"/>
      <c r="H16" s="53"/>
    </row>
    <row r="17" spans="1:8" ht="15" customHeight="1">
      <c r="A17" s="38" t="s">
        <v>381</v>
      </c>
      <c r="B17" s="23">
        <v>600</v>
      </c>
      <c r="C17" s="24">
        <v>8</v>
      </c>
      <c r="D17" s="19">
        <f t="shared" si="2"/>
        <v>1.3333333333333334E-2</v>
      </c>
      <c r="E17" s="23">
        <v>1</v>
      </c>
      <c r="F17" s="19">
        <f t="shared" si="3"/>
        <v>1.3333333333333334E-2</v>
      </c>
      <c r="G17" s="25"/>
      <c r="H17" s="77"/>
    </row>
    <row r="18" spans="1:8" ht="15" customHeight="1">
      <c r="A18" s="37" t="s">
        <v>382</v>
      </c>
      <c r="B18" s="17">
        <v>1000</v>
      </c>
      <c r="C18" s="18">
        <v>50</v>
      </c>
      <c r="D18" s="27">
        <f t="shared" si="2"/>
        <v>0.05</v>
      </c>
      <c r="E18" s="17">
        <v>30</v>
      </c>
      <c r="F18" s="27">
        <f t="shared" si="3"/>
        <v>1.5</v>
      </c>
      <c r="G18" s="20"/>
      <c r="H18" s="53"/>
    </row>
    <row r="19" spans="1:8" ht="15" customHeight="1">
      <c r="A19" s="39"/>
      <c r="B19" s="17"/>
      <c r="C19" s="18"/>
      <c r="D19" s="27"/>
      <c r="E19" s="17"/>
      <c r="F19" s="19">
        <f>SUM(F15:F18)</f>
        <v>9.8123809523809538</v>
      </c>
      <c r="G19" s="20"/>
      <c r="H19" s="53"/>
    </row>
    <row r="20" spans="1:8" ht="15" customHeight="1">
      <c r="A20" s="39"/>
      <c r="B20" s="17"/>
      <c r="C20" s="18"/>
      <c r="D20" s="27"/>
      <c r="E20" s="17"/>
      <c r="F20" s="27"/>
      <c r="G20" s="20"/>
      <c r="H20" s="53"/>
    </row>
    <row r="21" spans="1:8" ht="15" customHeight="1">
      <c r="A21" s="39"/>
      <c r="B21" s="20"/>
      <c r="C21" s="28"/>
      <c r="D21" s="27"/>
      <c r="E21" s="20"/>
      <c r="F21" s="20"/>
      <c r="G21" s="20"/>
      <c r="H21" s="53"/>
    </row>
    <row r="22" spans="1:8" ht="15" customHeight="1">
      <c r="A22" s="39"/>
      <c r="B22" s="20"/>
      <c r="C22" s="28"/>
      <c r="D22" s="27"/>
      <c r="E22" s="20"/>
      <c r="F22" s="27"/>
      <c r="G22" s="20"/>
      <c r="H22" s="53"/>
    </row>
    <row r="23" spans="1:8" ht="15" customHeight="1">
      <c r="A23" s="55"/>
      <c r="B23" s="32"/>
      <c r="C23" s="56"/>
      <c r="D23" s="41"/>
      <c r="E23" s="32"/>
      <c r="F23" s="41"/>
      <c r="G23" s="32"/>
      <c r="H23" s="33"/>
    </row>
  </sheetData>
  <mergeCells count="1">
    <mergeCell ref="A1:H1"/>
  </mergeCells>
  <hyperlinks>
    <hyperlink ref="I1" location="总成本!A1" display="返回" xr:uid="{00000000-0004-0000-0A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I21"/>
  <sheetViews>
    <sheetView workbookViewId="0">
      <selection activeCell="M37" sqref="M37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383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36" t="s">
        <v>383</v>
      </c>
      <c r="B3" s="42"/>
      <c r="C3" s="43"/>
      <c r="D3" s="44"/>
      <c r="E3" s="42"/>
      <c r="F3" s="44"/>
      <c r="G3" s="45"/>
      <c r="H3" s="46"/>
    </row>
    <row r="4" spans="1:9" ht="15" customHeight="1">
      <c r="A4" s="37" t="s">
        <v>40</v>
      </c>
      <c r="B4" s="17">
        <v>600</v>
      </c>
      <c r="C4" s="18">
        <v>25</v>
      </c>
      <c r="D4" s="27">
        <f t="shared" ref="D4:D18" si="0">C4/B4</f>
        <v>4.1666666666666664E-2</v>
      </c>
      <c r="E4" s="17">
        <v>500</v>
      </c>
      <c r="F4" s="27">
        <f t="shared" ref="F4:F18" si="1">E4*D4</f>
        <v>20.833333333333332</v>
      </c>
      <c r="G4" s="20"/>
      <c r="H4" s="21"/>
    </row>
    <row r="5" spans="1:9" ht="15" customHeight="1">
      <c r="A5" s="37" t="s">
        <v>384</v>
      </c>
      <c r="B5" s="17">
        <v>1000</v>
      </c>
      <c r="C5" s="18">
        <v>60</v>
      </c>
      <c r="D5" s="27">
        <f t="shared" si="0"/>
        <v>0.06</v>
      </c>
      <c r="E5" s="17">
        <v>250</v>
      </c>
      <c r="F5" s="27">
        <f t="shared" si="1"/>
        <v>15</v>
      </c>
      <c r="G5" s="20"/>
      <c r="H5" s="21"/>
    </row>
    <row r="6" spans="1:9" ht="15" customHeight="1">
      <c r="A6" s="37" t="s">
        <v>37</v>
      </c>
      <c r="B6" s="17">
        <v>600</v>
      </c>
      <c r="C6" s="18">
        <v>15</v>
      </c>
      <c r="D6" s="27">
        <f t="shared" si="0"/>
        <v>2.5000000000000001E-2</v>
      </c>
      <c r="E6" s="17">
        <v>200</v>
      </c>
      <c r="F6" s="27">
        <f t="shared" si="1"/>
        <v>5</v>
      </c>
      <c r="G6" s="47"/>
      <c r="H6" s="21"/>
    </row>
    <row r="7" spans="1:9" ht="15" customHeight="1">
      <c r="A7" s="38" t="s">
        <v>17</v>
      </c>
      <c r="B7" s="23">
        <v>600</v>
      </c>
      <c r="C7" s="24">
        <v>30</v>
      </c>
      <c r="D7" s="19">
        <f t="shared" si="0"/>
        <v>0.05</v>
      </c>
      <c r="E7" s="23">
        <v>800</v>
      </c>
      <c r="F7" s="19">
        <f t="shared" si="1"/>
        <v>40</v>
      </c>
      <c r="G7" s="25"/>
      <c r="H7" s="26"/>
    </row>
    <row r="8" spans="1:9" ht="15" customHeight="1">
      <c r="A8" s="37" t="s">
        <v>385</v>
      </c>
      <c r="B8" s="17">
        <v>600</v>
      </c>
      <c r="C8" s="18">
        <v>80</v>
      </c>
      <c r="D8" s="19">
        <f t="shared" si="0"/>
        <v>0.13333333333333333</v>
      </c>
      <c r="E8" s="17">
        <v>80</v>
      </c>
      <c r="F8" s="19">
        <f t="shared" si="1"/>
        <v>10.666666666666666</v>
      </c>
      <c r="G8" s="20"/>
      <c r="H8" s="21"/>
    </row>
    <row r="9" spans="1:9" ht="15" customHeight="1">
      <c r="A9" s="37" t="s">
        <v>124</v>
      </c>
      <c r="B9" s="17">
        <v>600</v>
      </c>
      <c r="C9" s="18">
        <v>6</v>
      </c>
      <c r="D9" s="19">
        <f t="shared" si="0"/>
        <v>0.01</v>
      </c>
      <c r="E9" s="17">
        <v>250</v>
      </c>
      <c r="F9" s="19">
        <f t="shared" si="1"/>
        <v>2.5</v>
      </c>
      <c r="G9" s="48"/>
      <c r="H9" s="21"/>
    </row>
    <row r="10" spans="1:9" ht="15" customHeight="1">
      <c r="A10" s="36" t="s">
        <v>206</v>
      </c>
      <c r="B10" s="17">
        <v>600</v>
      </c>
      <c r="C10" s="18">
        <v>13</v>
      </c>
      <c r="D10" s="19">
        <f t="shared" si="0"/>
        <v>2.1666666666666667E-2</v>
      </c>
      <c r="E10" s="17">
        <v>1400</v>
      </c>
      <c r="F10" s="19">
        <f t="shared" si="1"/>
        <v>30.333333333333336</v>
      </c>
      <c r="G10" s="20"/>
      <c r="H10" s="21"/>
    </row>
    <row r="11" spans="1:9" ht="15" customHeight="1">
      <c r="A11" s="37" t="s">
        <v>32</v>
      </c>
      <c r="B11" s="17">
        <v>600</v>
      </c>
      <c r="C11" s="18">
        <v>15.5</v>
      </c>
      <c r="D11" s="27">
        <f t="shared" si="0"/>
        <v>2.5833333333333333E-2</v>
      </c>
      <c r="E11" s="17">
        <v>80</v>
      </c>
      <c r="F11" s="27">
        <f t="shared" si="1"/>
        <v>2.0666666666666664</v>
      </c>
      <c r="G11" s="20"/>
      <c r="H11" s="21"/>
    </row>
    <row r="12" spans="1:9" ht="15" customHeight="1">
      <c r="A12" s="37" t="s">
        <v>362</v>
      </c>
      <c r="B12" s="17">
        <v>25600</v>
      </c>
      <c r="C12" s="18">
        <v>10</v>
      </c>
      <c r="D12" s="27">
        <f t="shared" si="0"/>
        <v>3.9062500000000002E-4</v>
      </c>
      <c r="E12" s="17">
        <v>80</v>
      </c>
      <c r="F12" s="27">
        <f t="shared" si="1"/>
        <v>3.125E-2</v>
      </c>
      <c r="G12" s="20"/>
      <c r="H12" s="21"/>
    </row>
    <row r="13" spans="1:9" ht="15" customHeight="1">
      <c r="A13" s="37" t="s">
        <v>386</v>
      </c>
      <c r="B13" s="17">
        <v>600</v>
      </c>
      <c r="C13" s="18">
        <v>18</v>
      </c>
      <c r="D13" s="27">
        <f t="shared" si="0"/>
        <v>0.03</v>
      </c>
      <c r="E13" s="17">
        <v>100</v>
      </c>
      <c r="F13" s="27">
        <f t="shared" si="1"/>
        <v>3</v>
      </c>
      <c r="G13" s="20"/>
      <c r="H13" s="21"/>
    </row>
    <row r="14" spans="1:9" ht="15" customHeight="1">
      <c r="A14" s="37" t="s">
        <v>387</v>
      </c>
      <c r="B14" s="17">
        <v>250</v>
      </c>
      <c r="C14" s="18">
        <v>12</v>
      </c>
      <c r="D14" s="27">
        <f t="shared" si="0"/>
        <v>4.8000000000000001E-2</v>
      </c>
      <c r="E14" s="17">
        <v>80</v>
      </c>
      <c r="F14" s="27">
        <f t="shared" si="1"/>
        <v>3.84</v>
      </c>
      <c r="G14" s="20"/>
      <c r="H14" s="21"/>
    </row>
    <row r="15" spans="1:9" ht="15" customHeight="1">
      <c r="A15" s="37" t="s">
        <v>283</v>
      </c>
      <c r="B15" s="17">
        <v>500</v>
      </c>
      <c r="C15" s="18">
        <v>15</v>
      </c>
      <c r="D15" s="27">
        <f t="shared" si="0"/>
        <v>0.03</v>
      </c>
      <c r="E15" s="17">
        <v>1000</v>
      </c>
      <c r="F15" s="27">
        <f t="shared" si="1"/>
        <v>30</v>
      </c>
      <c r="G15" s="20"/>
      <c r="H15" s="21"/>
    </row>
    <row r="16" spans="1:9" ht="15" customHeight="1">
      <c r="A16" s="37" t="s">
        <v>88</v>
      </c>
      <c r="B16" s="17">
        <v>454</v>
      </c>
      <c r="C16" s="18">
        <v>2.5</v>
      </c>
      <c r="D16" s="27">
        <f t="shared" si="0"/>
        <v>5.5066079295154188E-3</v>
      </c>
      <c r="E16" s="17">
        <v>160</v>
      </c>
      <c r="F16" s="27">
        <f t="shared" si="1"/>
        <v>0.88105726872246704</v>
      </c>
      <c r="G16" s="20"/>
      <c r="H16" s="21"/>
    </row>
    <row r="17" spans="1:8" ht="15" customHeight="1">
      <c r="A17" s="38" t="s">
        <v>212</v>
      </c>
      <c r="B17" s="23">
        <v>1000</v>
      </c>
      <c r="C17" s="24">
        <v>68</v>
      </c>
      <c r="D17" s="19">
        <f t="shared" si="0"/>
        <v>6.8000000000000005E-2</v>
      </c>
      <c r="E17" s="23">
        <v>160</v>
      </c>
      <c r="F17" s="19">
        <f t="shared" si="1"/>
        <v>10.88</v>
      </c>
      <c r="G17" s="25"/>
      <c r="H17" s="26"/>
    </row>
    <row r="18" spans="1:8" ht="15" customHeight="1">
      <c r="A18" s="37" t="s">
        <v>208</v>
      </c>
      <c r="B18" s="17">
        <v>15000</v>
      </c>
      <c r="C18" s="18">
        <v>135</v>
      </c>
      <c r="D18" s="27">
        <f t="shared" si="0"/>
        <v>8.9999999999999993E-3</v>
      </c>
      <c r="E18" s="17">
        <v>2000</v>
      </c>
      <c r="F18" s="27">
        <f t="shared" si="1"/>
        <v>18</v>
      </c>
      <c r="G18" s="20"/>
      <c r="H18" s="21"/>
    </row>
    <row r="19" spans="1:8" ht="15" customHeight="1">
      <c r="A19" s="39"/>
      <c r="B19" s="17"/>
      <c r="C19" s="28"/>
      <c r="D19" s="27"/>
      <c r="E19" s="20"/>
      <c r="F19" s="19">
        <f>SUM(F4:F18)</f>
        <v>193.03230726872246</v>
      </c>
      <c r="G19" s="22" t="s">
        <v>388</v>
      </c>
      <c r="H19" s="21"/>
    </row>
    <row r="20" spans="1:8" ht="15" customHeight="1">
      <c r="A20" s="39"/>
      <c r="B20" s="20"/>
      <c r="C20" s="28"/>
      <c r="D20" s="27"/>
      <c r="E20" s="20"/>
      <c r="F20" s="51" t="s">
        <v>389</v>
      </c>
      <c r="G20" s="20"/>
      <c r="H20" s="21"/>
    </row>
    <row r="21" spans="1:8" ht="15" customHeight="1">
      <c r="A21" s="40" t="s">
        <v>288</v>
      </c>
      <c r="B21" s="30" t="s">
        <v>289</v>
      </c>
      <c r="C21" s="31"/>
      <c r="D21" s="34"/>
      <c r="E21" s="32"/>
      <c r="F21" s="41"/>
      <c r="G21" s="32"/>
      <c r="H21" s="33"/>
    </row>
  </sheetData>
  <mergeCells count="1">
    <mergeCell ref="A1:H1"/>
  </mergeCells>
  <hyperlinks>
    <hyperlink ref="I1" location="总成本!A1" display="返回" xr:uid="{00000000-0004-0000-0E00-000000000000}"/>
  </hyperlinks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L19"/>
  <sheetViews>
    <sheetView workbookViewId="0">
      <selection activeCell="C31" sqref="C31"/>
    </sheetView>
  </sheetViews>
  <sheetFormatPr defaultColWidth="9" defaultRowHeight="15"/>
  <cols>
    <col min="1" max="1" width="26.375" style="57" customWidth="1"/>
    <col min="2" max="2" width="31.5" style="58" customWidth="1"/>
    <col min="3" max="4" width="26" style="58" customWidth="1"/>
    <col min="5" max="5" width="15.625" style="57" customWidth="1"/>
    <col min="6" max="6" width="12.5" style="58" customWidth="1"/>
    <col min="7" max="7" width="26.125" style="57" customWidth="1"/>
    <col min="8" max="16384" width="9" style="57"/>
  </cols>
  <sheetData>
    <row r="1" spans="1:12" ht="33" customHeight="1">
      <c r="A1" s="128" t="s">
        <v>390</v>
      </c>
      <c r="B1" s="128"/>
      <c r="C1" s="128"/>
      <c r="D1" s="128"/>
      <c r="E1" s="128"/>
      <c r="F1" s="128"/>
      <c r="G1" s="128"/>
      <c r="H1" s="59"/>
      <c r="I1" s="59"/>
      <c r="J1" s="59"/>
      <c r="K1" s="59"/>
      <c r="L1" s="59"/>
    </row>
    <row r="2" spans="1:12" ht="21">
      <c r="A2" s="129" t="s">
        <v>391</v>
      </c>
      <c r="B2" s="129"/>
      <c r="C2" s="129"/>
      <c r="D2" s="129"/>
      <c r="E2" s="129"/>
      <c r="F2" s="129"/>
      <c r="G2" s="129"/>
    </row>
    <row r="3" spans="1:12" ht="17.100000000000001">
      <c r="A3" s="60" t="s">
        <v>392</v>
      </c>
      <c r="B3" s="60" t="s">
        <v>393</v>
      </c>
      <c r="C3" s="60" t="s">
        <v>394</v>
      </c>
      <c r="D3" s="60" t="s">
        <v>3</v>
      </c>
      <c r="E3" s="60" t="s">
        <v>395</v>
      </c>
      <c r="F3" s="60" t="s">
        <v>396</v>
      </c>
      <c r="G3" s="60" t="s">
        <v>397</v>
      </c>
    </row>
    <row r="4" spans="1:12" ht="17.100000000000001">
      <c r="A4" s="61" t="s">
        <v>398</v>
      </c>
      <c r="B4" s="62" t="s">
        <v>22</v>
      </c>
      <c r="C4" s="62" t="s">
        <v>399</v>
      </c>
      <c r="D4" s="62">
        <v>48</v>
      </c>
      <c r="E4" s="63">
        <v>17</v>
      </c>
      <c r="F4" s="62">
        <f>E4+D4</f>
        <v>65</v>
      </c>
      <c r="G4" s="63"/>
    </row>
    <row r="5" spans="1:12" ht="17.100000000000001">
      <c r="A5" s="61" t="s">
        <v>398</v>
      </c>
      <c r="B5" s="62" t="s">
        <v>400</v>
      </c>
      <c r="C5" s="62" t="s">
        <v>399</v>
      </c>
      <c r="D5" s="62">
        <v>51</v>
      </c>
      <c r="E5" s="63">
        <v>17</v>
      </c>
      <c r="F5" s="62">
        <f>E5+D5</f>
        <v>68</v>
      </c>
      <c r="G5" s="63"/>
    </row>
    <row r="6" spans="1:12" ht="17.100000000000001">
      <c r="A6" s="61" t="s">
        <v>398</v>
      </c>
      <c r="B6" s="62" t="s">
        <v>401</v>
      </c>
      <c r="C6" s="62" t="s">
        <v>399</v>
      </c>
      <c r="D6" s="62">
        <v>40</v>
      </c>
      <c r="E6" s="63">
        <v>17</v>
      </c>
      <c r="F6" s="62">
        <f t="shared" ref="F6:F16" si="0">E6+D6</f>
        <v>57</v>
      </c>
      <c r="G6" s="63"/>
    </row>
    <row r="7" spans="1:12" ht="17.100000000000001">
      <c r="A7" s="61" t="s">
        <v>398</v>
      </c>
      <c r="B7" s="62" t="s">
        <v>402</v>
      </c>
      <c r="C7" s="62" t="s">
        <v>399</v>
      </c>
      <c r="D7" s="62">
        <v>40</v>
      </c>
      <c r="E7" s="63">
        <v>17</v>
      </c>
      <c r="F7" s="62">
        <f t="shared" si="0"/>
        <v>57</v>
      </c>
      <c r="G7" s="63"/>
    </row>
    <row r="8" spans="1:12" ht="17.100000000000001">
      <c r="A8" s="61" t="s">
        <v>398</v>
      </c>
      <c r="B8" s="62" t="s">
        <v>403</v>
      </c>
      <c r="C8" s="62" t="s">
        <v>399</v>
      </c>
      <c r="D8" s="62">
        <v>31</v>
      </c>
      <c r="E8" s="63">
        <v>17</v>
      </c>
      <c r="F8" s="62">
        <f t="shared" si="0"/>
        <v>48</v>
      </c>
      <c r="G8" s="63"/>
    </row>
    <row r="9" spans="1:12" ht="17.100000000000001">
      <c r="A9" s="61" t="s">
        <v>398</v>
      </c>
      <c r="B9" s="62" t="s">
        <v>404</v>
      </c>
      <c r="C9" s="62" t="s">
        <v>399</v>
      </c>
      <c r="D9" s="62">
        <v>28</v>
      </c>
      <c r="E9" s="63">
        <v>17</v>
      </c>
      <c r="F9" s="62">
        <f t="shared" si="0"/>
        <v>45</v>
      </c>
      <c r="G9" s="63"/>
    </row>
    <row r="10" spans="1:12" ht="17.100000000000001">
      <c r="A10" s="61" t="s">
        <v>398</v>
      </c>
      <c r="B10" s="62" t="s">
        <v>26</v>
      </c>
      <c r="C10" s="62" t="s">
        <v>405</v>
      </c>
      <c r="D10" s="62">
        <v>120</v>
      </c>
      <c r="E10" s="63">
        <v>17</v>
      </c>
      <c r="F10" s="62">
        <f t="shared" si="0"/>
        <v>137</v>
      </c>
      <c r="G10" s="63"/>
    </row>
    <row r="11" spans="1:12" ht="17.100000000000001">
      <c r="A11" s="61" t="s">
        <v>398</v>
      </c>
      <c r="B11" s="64" t="s">
        <v>406</v>
      </c>
      <c r="C11" s="64" t="s">
        <v>399</v>
      </c>
      <c r="D11" s="64">
        <v>37</v>
      </c>
      <c r="E11" s="63">
        <v>17</v>
      </c>
      <c r="F11" s="62">
        <f t="shared" si="0"/>
        <v>54</v>
      </c>
      <c r="G11" s="65"/>
    </row>
    <row r="12" spans="1:12" ht="17.100000000000001">
      <c r="A12" s="61" t="s">
        <v>398</v>
      </c>
      <c r="B12" s="64" t="s">
        <v>407</v>
      </c>
      <c r="C12" s="64" t="s">
        <v>408</v>
      </c>
      <c r="D12" s="64">
        <v>89</v>
      </c>
      <c r="E12" s="63">
        <v>17</v>
      </c>
      <c r="F12" s="62">
        <f t="shared" si="0"/>
        <v>106</v>
      </c>
      <c r="G12" s="65"/>
    </row>
    <row r="13" spans="1:12" ht="17.100000000000001">
      <c r="A13" s="61" t="s">
        <v>398</v>
      </c>
      <c r="B13" s="64" t="s">
        <v>409</v>
      </c>
      <c r="C13" s="64" t="s">
        <v>405</v>
      </c>
      <c r="D13" s="64">
        <v>120</v>
      </c>
      <c r="E13" s="63">
        <v>17</v>
      </c>
      <c r="F13" s="62">
        <f t="shared" si="0"/>
        <v>137</v>
      </c>
      <c r="G13" s="65"/>
    </row>
    <row r="14" spans="1:12" ht="17.100000000000001">
      <c r="A14" s="61" t="s">
        <v>398</v>
      </c>
      <c r="B14" s="64" t="s">
        <v>410</v>
      </c>
      <c r="C14" s="64" t="s">
        <v>405</v>
      </c>
      <c r="D14" s="64">
        <v>120</v>
      </c>
      <c r="E14" s="63">
        <v>17</v>
      </c>
      <c r="F14" s="62">
        <f t="shared" si="0"/>
        <v>137</v>
      </c>
      <c r="G14" s="65"/>
    </row>
    <row r="15" spans="1:12" ht="17.100000000000001">
      <c r="A15" s="61" t="s">
        <v>398</v>
      </c>
      <c r="B15" s="64" t="s">
        <v>411</v>
      </c>
      <c r="C15" s="64" t="s">
        <v>405</v>
      </c>
      <c r="D15" s="64">
        <v>72</v>
      </c>
      <c r="E15" s="63">
        <v>17</v>
      </c>
      <c r="F15" s="62">
        <f t="shared" si="0"/>
        <v>89</v>
      </c>
      <c r="G15" s="65"/>
    </row>
    <row r="16" spans="1:12" ht="17.100000000000001">
      <c r="A16" s="61" t="s">
        <v>398</v>
      </c>
      <c r="B16" s="64" t="s">
        <v>412</v>
      </c>
      <c r="C16" s="64" t="s">
        <v>405</v>
      </c>
      <c r="D16" s="64">
        <v>168</v>
      </c>
      <c r="E16" s="63">
        <v>17</v>
      </c>
      <c r="F16" s="62">
        <f t="shared" si="0"/>
        <v>185</v>
      </c>
      <c r="G16" s="65"/>
    </row>
    <row r="17" spans="1:7">
      <c r="A17" s="65"/>
      <c r="B17" s="64"/>
      <c r="C17" s="64"/>
      <c r="D17" s="64"/>
      <c r="E17" s="65"/>
      <c r="F17" s="64"/>
      <c r="G17" s="65"/>
    </row>
    <row r="18" spans="1:7">
      <c r="A18" s="130" t="s">
        <v>413</v>
      </c>
      <c r="B18" s="131"/>
      <c r="C18" s="131"/>
      <c r="D18" s="131"/>
      <c r="E18" s="131"/>
      <c r="F18" s="131"/>
      <c r="G18" s="132"/>
    </row>
    <row r="19" spans="1:7">
      <c r="A19" s="133"/>
      <c r="B19" s="134"/>
      <c r="C19" s="134"/>
      <c r="D19" s="134"/>
      <c r="E19" s="134"/>
      <c r="F19" s="134"/>
      <c r="G19" s="135"/>
    </row>
  </sheetData>
  <mergeCells count="3">
    <mergeCell ref="A1:G1"/>
    <mergeCell ref="A2:G2"/>
    <mergeCell ref="A18:G19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I25"/>
  <sheetViews>
    <sheetView zoomScale="85" zoomScaleNormal="85" workbookViewId="0">
      <selection activeCell="G10" sqref="G10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414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36"/>
      <c r="B3" s="42"/>
      <c r="C3" s="43"/>
      <c r="D3" s="44"/>
      <c r="E3" s="42"/>
      <c r="F3" s="44"/>
      <c r="G3" s="45"/>
      <c r="H3" s="46"/>
    </row>
    <row r="4" spans="1:9" ht="15" customHeight="1">
      <c r="A4" s="37" t="s">
        <v>415</v>
      </c>
      <c r="B4" s="17">
        <v>1000</v>
      </c>
      <c r="C4" s="18">
        <v>20</v>
      </c>
      <c r="D4" s="27">
        <f t="shared" ref="D4:D7" si="0">C4/B4</f>
        <v>0.02</v>
      </c>
      <c r="E4" s="17">
        <v>300</v>
      </c>
      <c r="F4" s="27">
        <f t="shared" ref="F4:F7" si="1">E4*D4</f>
        <v>6</v>
      </c>
      <c r="G4" s="20"/>
      <c r="H4" s="21"/>
    </row>
    <row r="5" spans="1:9" ht="15" customHeight="1">
      <c r="A5" s="37" t="s">
        <v>416</v>
      </c>
      <c r="B5" s="17">
        <v>600</v>
      </c>
      <c r="C5" s="18">
        <v>20</v>
      </c>
      <c r="D5" s="27">
        <f t="shared" si="0"/>
        <v>3.3333333333333333E-2</v>
      </c>
      <c r="E5" s="17">
        <v>10</v>
      </c>
      <c r="F5" s="27">
        <f t="shared" si="1"/>
        <v>0.33333333333333331</v>
      </c>
      <c r="G5" s="20"/>
      <c r="H5" s="21"/>
    </row>
    <row r="6" spans="1:9" ht="15" customHeight="1">
      <c r="A6" s="37" t="s">
        <v>359</v>
      </c>
      <c r="B6" s="17">
        <v>1000</v>
      </c>
      <c r="C6" s="18">
        <v>30</v>
      </c>
      <c r="D6" s="27">
        <f t="shared" si="0"/>
        <v>0.03</v>
      </c>
      <c r="E6" s="17">
        <v>200</v>
      </c>
      <c r="F6" s="27">
        <f t="shared" si="1"/>
        <v>6</v>
      </c>
      <c r="G6" s="47"/>
      <c r="H6" s="21"/>
    </row>
    <row r="7" spans="1:9" ht="15" customHeight="1">
      <c r="A7" s="37" t="s">
        <v>417</v>
      </c>
      <c r="B7" s="17">
        <v>1000</v>
      </c>
      <c r="C7" s="18">
        <v>78</v>
      </c>
      <c r="D7" s="27">
        <f t="shared" si="0"/>
        <v>7.8E-2</v>
      </c>
      <c r="E7" s="17">
        <v>100</v>
      </c>
      <c r="F7" s="27">
        <f t="shared" si="1"/>
        <v>7.8</v>
      </c>
      <c r="G7" s="47"/>
      <c r="H7" s="21"/>
    </row>
    <row r="8" spans="1:9" ht="15" customHeight="1">
      <c r="A8" s="37"/>
      <c r="B8" s="17"/>
      <c r="C8" s="18"/>
      <c r="D8" s="27"/>
      <c r="E8" s="17"/>
      <c r="F8" s="19">
        <f>SUM(F4:F7)</f>
        <v>20.133333333333333</v>
      </c>
      <c r="G8" s="48" t="s">
        <v>418</v>
      </c>
      <c r="H8" s="21"/>
    </row>
    <row r="9" spans="1:9" ht="15" customHeight="1">
      <c r="A9" s="37"/>
      <c r="B9" s="17"/>
      <c r="C9" s="18"/>
      <c r="D9" s="27"/>
      <c r="E9" s="17"/>
      <c r="F9" s="27"/>
      <c r="G9" s="47"/>
      <c r="H9" s="21"/>
    </row>
    <row r="10" spans="1:9" ht="15" customHeight="1">
      <c r="A10" s="38" t="s">
        <v>419</v>
      </c>
      <c r="B10" s="23"/>
      <c r="C10" s="24"/>
      <c r="D10" s="19"/>
      <c r="E10" s="23"/>
      <c r="F10" s="19">
        <f>F8/5</f>
        <v>4.0266666666666664</v>
      </c>
      <c r="G10" s="50" t="s">
        <v>420</v>
      </c>
      <c r="H10" s="26"/>
    </row>
    <row r="11" spans="1:9" ht="15" customHeight="1">
      <c r="A11" s="39"/>
      <c r="B11" s="17"/>
      <c r="C11" s="18"/>
      <c r="D11" s="27"/>
      <c r="E11" s="17"/>
      <c r="F11" s="27"/>
      <c r="G11" s="20"/>
      <c r="H11" s="21"/>
    </row>
    <row r="12" spans="1:9" ht="15" customHeight="1">
      <c r="A12" s="39"/>
      <c r="B12" s="17"/>
      <c r="C12" s="18"/>
      <c r="D12" s="27"/>
      <c r="E12" s="17"/>
      <c r="F12" s="19"/>
      <c r="G12" s="48"/>
      <c r="H12" s="21"/>
    </row>
    <row r="13" spans="1:9" ht="15" customHeight="1">
      <c r="A13" s="49"/>
      <c r="B13" s="17"/>
      <c r="C13" s="18"/>
      <c r="D13" s="27"/>
      <c r="E13" s="17"/>
      <c r="F13" s="19"/>
      <c r="G13" s="20"/>
      <c r="H13" s="21"/>
    </row>
    <row r="14" spans="1:9" ht="15" customHeight="1">
      <c r="A14" s="49"/>
      <c r="B14" s="17"/>
      <c r="C14" s="18"/>
      <c r="D14" s="27"/>
      <c r="E14" s="17"/>
      <c r="F14" s="27"/>
      <c r="G14" s="20"/>
      <c r="H14" s="21"/>
    </row>
    <row r="15" spans="1:9" ht="15" customHeight="1">
      <c r="A15" s="49"/>
      <c r="B15" s="17"/>
      <c r="C15" s="18"/>
      <c r="D15" s="27"/>
      <c r="E15" s="17"/>
      <c r="F15" s="27"/>
      <c r="G15" s="20"/>
      <c r="H15" s="21"/>
    </row>
    <row r="16" spans="1:9" ht="15" customHeight="1">
      <c r="A16" s="49"/>
      <c r="B16" s="17"/>
      <c r="C16" s="18"/>
      <c r="D16" s="27"/>
      <c r="E16" s="17"/>
      <c r="F16" s="27"/>
      <c r="G16" s="20"/>
      <c r="H16" s="21"/>
    </row>
    <row r="17" spans="1:8" ht="15" customHeight="1">
      <c r="A17" s="49"/>
      <c r="B17" s="17"/>
      <c r="C17" s="18"/>
      <c r="D17" s="27"/>
      <c r="E17" s="17"/>
      <c r="F17" s="27"/>
      <c r="G17" s="20"/>
      <c r="H17" s="21"/>
    </row>
    <row r="18" spans="1:8" ht="15" customHeight="1">
      <c r="A18" s="49"/>
      <c r="B18" s="17"/>
      <c r="C18" s="18"/>
      <c r="D18" s="27"/>
      <c r="E18" s="17"/>
      <c r="F18" s="27"/>
      <c r="G18" s="20"/>
      <c r="H18" s="21"/>
    </row>
    <row r="19" spans="1:8" ht="15" customHeight="1">
      <c r="A19" s="49"/>
      <c r="B19" s="17"/>
      <c r="C19" s="18"/>
      <c r="D19" s="27"/>
      <c r="E19" s="17"/>
      <c r="F19" s="27"/>
      <c r="G19" s="20"/>
      <c r="H19" s="21"/>
    </row>
    <row r="20" spans="1:8" ht="15" customHeight="1">
      <c r="A20" s="49"/>
      <c r="B20" s="17"/>
      <c r="C20" s="18"/>
      <c r="D20" s="27"/>
      <c r="E20" s="17"/>
      <c r="F20" s="27"/>
      <c r="G20" s="20"/>
      <c r="H20" s="21"/>
    </row>
    <row r="21" spans="1:8" ht="15" customHeight="1">
      <c r="A21" s="49"/>
      <c r="B21" s="17"/>
      <c r="C21" s="18"/>
      <c r="D21" s="27"/>
      <c r="E21" s="17"/>
      <c r="F21" s="27"/>
      <c r="G21" s="20"/>
      <c r="H21" s="21"/>
    </row>
    <row r="22" spans="1:8" ht="15" customHeight="1">
      <c r="A22" s="49"/>
      <c r="B22" s="17"/>
      <c r="C22" s="18"/>
      <c r="D22" s="27"/>
      <c r="E22" s="17"/>
      <c r="F22" s="27"/>
      <c r="G22" s="20"/>
      <c r="H22" s="21"/>
    </row>
    <row r="23" spans="1:8" ht="15" customHeight="1">
      <c r="A23" s="49"/>
      <c r="B23" s="17"/>
      <c r="C23" s="18"/>
      <c r="D23" s="27"/>
      <c r="E23" s="17"/>
      <c r="F23" s="27"/>
      <c r="G23" s="20"/>
      <c r="H23" s="21"/>
    </row>
    <row r="24" spans="1:8" ht="15" customHeight="1">
      <c r="A24" s="49"/>
      <c r="B24" s="17"/>
      <c r="C24" s="18"/>
      <c r="D24" s="27"/>
      <c r="E24" s="17"/>
      <c r="F24" s="27"/>
      <c r="G24" s="20"/>
      <c r="H24" s="21"/>
    </row>
    <row r="25" spans="1:8" ht="15" customHeight="1">
      <c r="A25" s="40" t="s">
        <v>288</v>
      </c>
      <c r="B25" s="30" t="s">
        <v>289</v>
      </c>
      <c r="C25" s="31"/>
      <c r="D25" s="34"/>
      <c r="E25" s="32"/>
      <c r="F25" s="41"/>
      <c r="G25" s="32"/>
      <c r="H25" s="33"/>
    </row>
  </sheetData>
  <mergeCells count="1">
    <mergeCell ref="A1:H1"/>
  </mergeCells>
  <hyperlinks>
    <hyperlink ref="I1" location="总成本!A1" display="返回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I25"/>
  <sheetViews>
    <sheetView workbookViewId="0">
      <selection activeCell="G11" sqref="G11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421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36"/>
      <c r="B3" s="42"/>
      <c r="C3" s="43"/>
      <c r="D3" s="44"/>
      <c r="E3" s="42"/>
      <c r="F3" s="44"/>
      <c r="G3" s="45"/>
      <c r="H3" s="46"/>
    </row>
    <row r="4" spans="1:9" ht="15" customHeight="1">
      <c r="A4" s="37" t="s">
        <v>322</v>
      </c>
      <c r="B4" s="17">
        <v>454</v>
      </c>
      <c r="C4" s="18">
        <v>13</v>
      </c>
      <c r="D4" s="27">
        <f t="shared" ref="D4:D10" si="0">C4/B4</f>
        <v>2.8634361233480177E-2</v>
      </c>
      <c r="E4" s="17">
        <v>3200</v>
      </c>
      <c r="F4" s="27">
        <f t="shared" ref="F4:F10" si="1">E4*D4</f>
        <v>91.629955947136565</v>
      </c>
      <c r="G4" s="20"/>
      <c r="H4" s="21"/>
    </row>
    <row r="5" spans="1:9" ht="15" customHeight="1">
      <c r="A5" s="37" t="s">
        <v>422</v>
      </c>
      <c r="B5" s="17">
        <v>227</v>
      </c>
      <c r="C5" s="18">
        <v>27</v>
      </c>
      <c r="D5" s="27">
        <f t="shared" si="0"/>
        <v>0.11894273127753303</v>
      </c>
      <c r="E5" s="17">
        <v>120</v>
      </c>
      <c r="F5" s="27">
        <f t="shared" si="1"/>
        <v>14.273127753303964</v>
      </c>
      <c r="G5" s="20"/>
      <c r="H5" s="21"/>
    </row>
    <row r="6" spans="1:9" ht="15" customHeight="1">
      <c r="A6" s="37" t="s">
        <v>212</v>
      </c>
      <c r="B6" s="17">
        <v>1000</v>
      </c>
      <c r="C6" s="18">
        <v>68</v>
      </c>
      <c r="D6" s="27">
        <f t="shared" si="0"/>
        <v>6.8000000000000005E-2</v>
      </c>
      <c r="E6" s="17">
        <v>20</v>
      </c>
      <c r="F6" s="27">
        <f t="shared" si="1"/>
        <v>1.36</v>
      </c>
      <c r="G6" s="47"/>
      <c r="H6" s="21"/>
    </row>
    <row r="7" spans="1:9" ht="15" customHeight="1">
      <c r="A7" s="37" t="s">
        <v>183</v>
      </c>
      <c r="B7" s="17">
        <v>700</v>
      </c>
      <c r="C7" s="18">
        <v>8</v>
      </c>
      <c r="D7" s="27">
        <f t="shared" si="0"/>
        <v>1.1428571428571429E-2</v>
      </c>
      <c r="E7" s="17">
        <v>20</v>
      </c>
      <c r="F7" s="27">
        <f t="shared" si="1"/>
        <v>0.22857142857142856</v>
      </c>
      <c r="G7" s="47"/>
      <c r="H7" s="21"/>
    </row>
    <row r="8" spans="1:9" ht="15" customHeight="1">
      <c r="A8" s="37" t="s">
        <v>37</v>
      </c>
      <c r="B8" s="17">
        <v>600</v>
      </c>
      <c r="C8" s="18">
        <v>18</v>
      </c>
      <c r="D8" s="27">
        <f t="shared" si="0"/>
        <v>0.03</v>
      </c>
      <c r="E8" s="17">
        <v>30</v>
      </c>
      <c r="F8" s="27">
        <f t="shared" si="1"/>
        <v>0.89999999999999991</v>
      </c>
      <c r="G8" s="48"/>
      <c r="H8" s="21"/>
    </row>
    <row r="9" spans="1:9" ht="15" customHeight="1">
      <c r="A9" s="37" t="s">
        <v>423</v>
      </c>
      <c r="B9" s="17">
        <v>640</v>
      </c>
      <c r="C9" s="18">
        <v>20</v>
      </c>
      <c r="D9" s="27">
        <f t="shared" si="0"/>
        <v>3.125E-2</v>
      </c>
      <c r="E9" s="17">
        <v>20</v>
      </c>
      <c r="F9" s="27">
        <f t="shared" si="1"/>
        <v>0.625</v>
      </c>
      <c r="G9" s="47"/>
      <c r="H9" s="21"/>
    </row>
    <row r="10" spans="1:9" ht="15" customHeight="1">
      <c r="A10" s="38" t="s">
        <v>213</v>
      </c>
      <c r="B10" s="23">
        <v>750</v>
      </c>
      <c r="C10" s="24">
        <v>35</v>
      </c>
      <c r="D10" s="27">
        <f t="shared" si="0"/>
        <v>4.6666666666666669E-2</v>
      </c>
      <c r="E10" s="23">
        <v>20</v>
      </c>
      <c r="F10" s="27">
        <f t="shared" si="1"/>
        <v>0.93333333333333335</v>
      </c>
      <c r="G10" s="25"/>
      <c r="H10" s="26"/>
    </row>
    <row r="11" spans="1:9" ht="15" customHeight="1">
      <c r="A11" s="39"/>
      <c r="B11" s="17"/>
      <c r="C11" s="18"/>
      <c r="D11" s="27"/>
      <c r="E11" s="17"/>
      <c r="F11" s="27">
        <f>SUM(F4:F10)</f>
        <v>109.9499884623453</v>
      </c>
      <c r="G11" s="22" t="s">
        <v>424</v>
      </c>
      <c r="H11" s="21"/>
    </row>
    <row r="12" spans="1:9" ht="15" customHeight="1">
      <c r="A12" s="39"/>
      <c r="B12" s="17"/>
      <c r="C12" s="18"/>
      <c r="D12" s="27"/>
      <c r="E12" s="17"/>
      <c r="F12" s="19">
        <f>F11/30</f>
        <v>3.6649996154115101</v>
      </c>
      <c r="G12" s="48" t="s">
        <v>425</v>
      </c>
      <c r="H12" s="21"/>
    </row>
    <row r="13" spans="1:9" ht="15" customHeight="1">
      <c r="A13" s="49"/>
      <c r="B13" s="17"/>
      <c r="C13" s="18"/>
      <c r="D13" s="27"/>
      <c r="E13" s="17"/>
      <c r="F13" s="19"/>
      <c r="G13" s="20"/>
      <c r="H13" s="21"/>
    </row>
    <row r="14" spans="1:9" ht="15" customHeight="1">
      <c r="A14" s="49"/>
      <c r="B14" s="17"/>
      <c r="C14" s="18"/>
      <c r="D14" s="27"/>
      <c r="E14" s="17"/>
      <c r="F14" s="27"/>
      <c r="G14" s="20"/>
      <c r="H14" s="21"/>
    </row>
    <row r="15" spans="1:9" ht="15" customHeight="1">
      <c r="A15" s="49"/>
      <c r="B15" s="17"/>
      <c r="C15" s="18"/>
      <c r="D15" s="27"/>
      <c r="E15" s="17"/>
      <c r="F15" s="27"/>
      <c r="G15" s="20"/>
      <c r="H15" s="21"/>
    </row>
    <row r="16" spans="1:9" ht="15" customHeight="1">
      <c r="A16" s="49"/>
      <c r="B16" s="17"/>
      <c r="C16" s="18"/>
      <c r="D16" s="27"/>
      <c r="E16" s="17"/>
      <c r="F16" s="27"/>
      <c r="G16" s="20"/>
      <c r="H16" s="21"/>
    </row>
    <row r="17" spans="1:8" ht="15" customHeight="1">
      <c r="A17" s="49"/>
      <c r="B17" s="17"/>
      <c r="C17" s="18"/>
      <c r="D17" s="27"/>
      <c r="E17" s="17"/>
      <c r="F17" s="27"/>
      <c r="G17" s="20"/>
      <c r="H17" s="21"/>
    </row>
    <row r="18" spans="1:8" ht="15" customHeight="1">
      <c r="A18" s="49"/>
      <c r="B18" s="17"/>
      <c r="C18" s="18"/>
      <c r="D18" s="27"/>
      <c r="E18" s="17"/>
      <c r="F18" s="27"/>
      <c r="G18" s="20"/>
      <c r="H18" s="21"/>
    </row>
    <row r="19" spans="1:8" ht="15" customHeight="1">
      <c r="A19" s="49"/>
      <c r="B19" s="17"/>
      <c r="C19" s="18"/>
      <c r="D19" s="27"/>
      <c r="E19" s="17"/>
      <c r="F19" s="27"/>
      <c r="G19" s="20"/>
      <c r="H19" s="21"/>
    </row>
    <row r="20" spans="1:8" ht="15" customHeight="1">
      <c r="A20" s="49"/>
      <c r="B20" s="17"/>
      <c r="C20" s="18"/>
      <c r="D20" s="27"/>
      <c r="E20" s="17"/>
      <c r="F20" s="27"/>
      <c r="G20" s="20"/>
      <c r="H20" s="21"/>
    </row>
    <row r="21" spans="1:8" ht="15" customHeight="1">
      <c r="A21" s="49"/>
      <c r="B21" s="17"/>
      <c r="C21" s="18"/>
      <c r="D21" s="27"/>
      <c r="E21" s="17"/>
      <c r="F21" s="27"/>
      <c r="G21" s="20"/>
      <c r="H21" s="21"/>
    </row>
    <row r="22" spans="1:8" ht="15" customHeight="1">
      <c r="A22" s="49"/>
      <c r="B22" s="17"/>
      <c r="C22" s="18"/>
      <c r="D22" s="27"/>
      <c r="E22" s="17"/>
      <c r="F22" s="27"/>
      <c r="G22" s="20"/>
      <c r="H22" s="21"/>
    </row>
    <row r="23" spans="1:8" ht="15" customHeight="1">
      <c r="A23" s="49"/>
      <c r="B23" s="17"/>
      <c r="C23" s="18"/>
      <c r="D23" s="27"/>
      <c r="E23" s="17"/>
      <c r="F23" s="27"/>
      <c r="G23" s="20"/>
      <c r="H23" s="21"/>
    </row>
    <row r="24" spans="1:8" ht="15" customHeight="1">
      <c r="A24" s="49"/>
      <c r="B24" s="17"/>
      <c r="C24" s="18"/>
      <c r="D24" s="27"/>
      <c r="E24" s="17"/>
      <c r="F24" s="27"/>
      <c r="G24" s="20"/>
      <c r="H24" s="21"/>
    </row>
    <row r="25" spans="1:8" ht="15" customHeight="1">
      <c r="A25" s="40" t="s">
        <v>288</v>
      </c>
      <c r="B25" s="30" t="s">
        <v>289</v>
      </c>
      <c r="C25" s="31"/>
      <c r="D25" s="34"/>
      <c r="E25" s="32"/>
      <c r="F25" s="41"/>
      <c r="G25" s="32"/>
      <c r="H25" s="33"/>
    </row>
  </sheetData>
  <mergeCells count="1">
    <mergeCell ref="A1:H1"/>
  </mergeCells>
  <hyperlinks>
    <hyperlink ref="I1" location="总成本!A1" display="返回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I25"/>
  <sheetViews>
    <sheetView workbookViewId="0">
      <selection activeCell="F7" sqref="F7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426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36"/>
      <c r="B3" s="42"/>
      <c r="C3" s="43"/>
      <c r="D3" s="44"/>
      <c r="E3" s="42"/>
      <c r="F3" s="44"/>
      <c r="G3" s="45"/>
      <c r="H3" s="46"/>
    </row>
    <row r="4" spans="1:9" ht="15" customHeight="1">
      <c r="A4" s="37" t="s">
        <v>427</v>
      </c>
      <c r="B4" s="17">
        <v>23</v>
      </c>
      <c r="C4" s="18">
        <v>18</v>
      </c>
      <c r="D4" s="27">
        <f t="shared" ref="D4:D6" si="0">C4/B4</f>
        <v>0.78260869565217395</v>
      </c>
      <c r="E4" s="17">
        <v>6</v>
      </c>
      <c r="F4" s="27">
        <f t="shared" ref="F4:F6" si="1">E4*D4</f>
        <v>4.6956521739130439</v>
      </c>
      <c r="G4" s="20"/>
      <c r="H4" s="21"/>
    </row>
    <row r="5" spans="1:9" ht="15" customHeight="1">
      <c r="A5" s="37" t="s">
        <v>428</v>
      </c>
      <c r="B5" s="17">
        <v>1000</v>
      </c>
      <c r="C5" s="18">
        <v>50</v>
      </c>
      <c r="D5" s="27">
        <f t="shared" si="0"/>
        <v>0.05</v>
      </c>
      <c r="E5" s="17">
        <v>15</v>
      </c>
      <c r="F5" s="27">
        <f t="shared" si="1"/>
        <v>0.75</v>
      </c>
      <c r="G5" s="20"/>
      <c r="H5" s="21"/>
    </row>
    <row r="6" spans="1:9" ht="15" customHeight="1">
      <c r="A6" s="37" t="s">
        <v>429</v>
      </c>
      <c r="B6" s="17">
        <v>340</v>
      </c>
      <c r="C6" s="18">
        <v>5.8</v>
      </c>
      <c r="D6" s="27">
        <f t="shared" si="0"/>
        <v>1.7058823529411765E-2</v>
      </c>
      <c r="E6" s="17">
        <v>20</v>
      </c>
      <c r="F6" s="27">
        <f t="shared" si="1"/>
        <v>0.3411764705882353</v>
      </c>
      <c r="G6" s="47"/>
      <c r="H6" s="21"/>
    </row>
    <row r="7" spans="1:9" ht="15" customHeight="1">
      <c r="A7" s="37"/>
      <c r="B7" s="17"/>
      <c r="C7" s="18"/>
      <c r="D7" s="27"/>
      <c r="E7" s="17"/>
      <c r="F7" s="19">
        <f>SUM(F4:F6)</f>
        <v>5.7868286445012789</v>
      </c>
      <c r="G7" s="47"/>
      <c r="H7" s="21"/>
    </row>
    <row r="8" spans="1:9" ht="15" customHeight="1">
      <c r="A8" s="37"/>
      <c r="B8" s="17"/>
      <c r="C8" s="18"/>
      <c r="D8" s="27"/>
      <c r="E8" s="17"/>
      <c r="F8" s="27"/>
      <c r="G8" s="48"/>
      <c r="H8" s="21"/>
    </row>
    <row r="9" spans="1:9" ht="15" customHeight="1">
      <c r="A9" s="37"/>
      <c r="B9" s="17"/>
      <c r="C9" s="18"/>
      <c r="D9" s="27"/>
      <c r="E9" s="17"/>
      <c r="F9" s="27"/>
      <c r="G9" s="47"/>
      <c r="H9" s="21"/>
    </row>
    <row r="10" spans="1:9" ht="15" customHeight="1">
      <c r="A10" s="38"/>
      <c r="B10" s="23"/>
      <c r="C10" s="24"/>
      <c r="D10" s="27"/>
      <c r="E10" s="23"/>
      <c r="F10" s="27"/>
      <c r="G10" s="25"/>
      <c r="H10" s="26"/>
    </row>
    <row r="11" spans="1:9" ht="15" customHeight="1">
      <c r="A11" s="39"/>
      <c r="B11" s="17"/>
      <c r="C11" s="18"/>
      <c r="D11" s="27"/>
      <c r="E11" s="17"/>
      <c r="F11" s="27"/>
      <c r="G11" s="22"/>
      <c r="H11" s="21"/>
    </row>
    <row r="12" spans="1:9" ht="15" customHeight="1">
      <c r="A12" s="39"/>
      <c r="B12" s="17"/>
      <c r="C12" s="18"/>
      <c r="D12" s="27"/>
      <c r="E12" s="17"/>
      <c r="F12" s="19"/>
      <c r="G12" s="48"/>
      <c r="H12" s="21"/>
    </row>
    <row r="13" spans="1:9" ht="15" customHeight="1">
      <c r="A13" s="49"/>
      <c r="B13" s="17"/>
      <c r="C13" s="18"/>
      <c r="D13" s="27"/>
      <c r="E13" s="17"/>
      <c r="F13" s="19"/>
      <c r="G13" s="20"/>
      <c r="H13" s="21"/>
    </row>
    <row r="14" spans="1:9" ht="15" customHeight="1">
      <c r="A14" s="49"/>
      <c r="B14" s="17"/>
      <c r="C14" s="18"/>
      <c r="D14" s="27"/>
      <c r="E14" s="17"/>
      <c r="F14" s="27"/>
      <c r="G14" s="20"/>
      <c r="H14" s="21"/>
    </row>
    <row r="15" spans="1:9" ht="15" customHeight="1">
      <c r="A15" s="49"/>
      <c r="B15" s="17"/>
      <c r="C15" s="18"/>
      <c r="D15" s="27"/>
      <c r="E15" s="17"/>
      <c r="F15" s="27"/>
      <c r="G15" s="20"/>
      <c r="H15" s="21"/>
    </row>
    <row r="16" spans="1:9" ht="15" customHeight="1">
      <c r="A16" s="49"/>
      <c r="B16" s="17"/>
      <c r="C16" s="18"/>
      <c r="D16" s="27"/>
      <c r="E16" s="17"/>
      <c r="F16" s="27"/>
      <c r="G16" s="20"/>
      <c r="H16" s="21"/>
    </row>
    <row r="17" spans="1:8" ht="15" customHeight="1">
      <c r="A17" s="49"/>
      <c r="B17" s="17"/>
      <c r="C17" s="18"/>
      <c r="D17" s="27"/>
      <c r="E17" s="17"/>
      <c r="F17" s="27"/>
      <c r="G17" s="20"/>
      <c r="H17" s="21"/>
    </row>
    <row r="18" spans="1:8" ht="15" customHeight="1">
      <c r="A18" s="49"/>
      <c r="B18" s="17"/>
      <c r="C18" s="18"/>
      <c r="D18" s="27"/>
      <c r="E18" s="17"/>
      <c r="F18" s="27"/>
      <c r="G18" s="20"/>
      <c r="H18" s="21"/>
    </row>
    <row r="19" spans="1:8" ht="15" customHeight="1">
      <c r="A19" s="49"/>
      <c r="B19" s="17"/>
      <c r="C19" s="18"/>
      <c r="D19" s="27"/>
      <c r="E19" s="17"/>
      <c r="F19" s="27"/>
      <c r="G19" s="20"/>
      <c r="H19" s="21"/>
    </row>
    <row r="20" spans="1:8" ht="15" customHeight="1">
      <c r="A20" s="49"/>
      <c r="B20" s="17"/>
      <c r="C20" s="18"/>
      <c r="D20" s="27"/>
      <c r="E20" s="17"/>
      <c r="F20" s="27"/>
      <c r="G20" s="20"/>
      <c r="H20" s="21"/>
    </row>
    <row r="21" spans="1:8" ht="15" customHeight="1">
      <c r="A21" s="49"/>
      <c r="B21" s="17"/>
      <c r="C21" s="18"/>
      <c r="D21" s="27"/>
      <c r="E21" s="17"/>
      <c r="F21" s="27"/>
      <c r="G21" s="20"/>
      <c r="H21" s="21"/>
    </row>
    <row r="22" spans="1:8" ht="15" customHeight="1">
      <c r="A22" s="49"/>
      <c r="B22" s="17"/>
      <c r="C22" s="18"/>
      <c r="D22" s="27"/>
      <c r="E22" s="17"/>
      <c r="F22" s="27"/>
      <c r="G22" s="20"/>
      <c r="H22" s="21"/>
    </row>
    <row r="23" spans="1:8" ht="15" customHeight="1">
      <c r="A23" s="49"/>
      <c r="B23" s="17"/>
      <c r="C23" s="18"/>
      <c r="D23" s="27"/>
      <c r="E23" s="17"/>
      <c r="F23" s="27"/>
      <c r="G23" s="20"/>
      <c r="H23" s="21"/>
    </row>
    <row r="24" spans="1:8" ht="15" customHeight="1">
      <c r="A24" s="49"/>
      <c r="B24" s="17"/>
      <c r="C24" s="18"/>
      <c r="D24" s="27"/>
      <c r="E24" s="17"/>
      <c r="F24" s="27"/>
      <c r="G24" s="20"/>
      <c r="H24" s="21"/>
    </row>
    <row r="25" spans="1:8" ht="15" customHeight="1">
      <c r="A25" s="40" t="s">
        <v>288</v>
      </c>
      <c r="B25" s="30" t="s">
        <v>289</v>
      </c>
      <c r="C25" s="31"/>
      <c r="D25" s="34"/>
      <c r="E25" s="32"/>
      <c r="F25" s="41"/>
      <c r="G25" s="32"/>
      <c r="H25" s="33"/>
    </row>
  </sheetData>
  <mergeCells count="1">
    <mergeCell ref="A1:H1"/>
  </mergeCells>
  <hyperlinks>
    <hyperlink ref="I1" location="总成本!A1" display="返回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A1:I13"/>
  <sheetViews>
    <sheetView workbookViewId="0">
      <selection activeCell="D10" sqref="D10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430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36" t="s">
        <v>361</v>
      </c>
      <c r="B3" s="17"/>
      <c r="C3" s="18"/>
      <c r="D3" s="19"/>
      <c r="E3" s="17"/>
      <c r="F3" s="19"/>
      <c r="G3" s="20"/>
      <c r="H3" s="21"/>
    </row>
    <row r="4" spans="1:9" ht="15" customHeight="1">
      <c r="A4" s="37" t="s">
        <v>361</v>
      </c>
      <c r="B4" s="17">
        <v>454</v>
      </c>
      <c r="C4" s="18">
        <v>13</v>
      </c>
      <c r="D4" s="27">
        <f>C4/B4</f>
        <v>2.8634361233480177E-2</v>
      </c>
      <c r="E4" s="17">
        <v>1000</v>
      </c>
      <c r="F4" s="27">
        <f>E4*D4</f>
        <v>28.634361233480178</v>
      </c>
      <c r="G4" s="20"/>
      <c r="H4" s="21"/>
    </row>
    <row r="5" spans="1:9" ht="15" customHeight="1">
      <c r="A5" s="37" t="s">
        <v>37</v>
      </c>
      <c r="B5" s="17">
        <v>600</v>
      </c>
      <c r="C5" s="18">
        <v>18</v>
      </c>
      <c r="D5" s="27">
        <f t="shared" ref="D5:D10" si="0">C5/B5</f>
        <v>0.03</v>
      </c>
      <c r="E5" s="17">
        <v>30</v>
      </c>
      <c r="F5" s="27">
        <f t="shared" ref="F5:F10" si="1">E5*D5</f>
        <v>0.89999999999999991</v>
      </c>
      <c r="G5" s="20"/>
      <c r="H5" s="21"/>
    </row>
    <row r="6" spans="1:9" ht="15" customHeight="1">
      <c r="A6" s="37" t="s">
        <v>17</v>
      </c>
      <c r="B6" s="17">
        <v>600</v>
      </c>
      <c r="C6" s="18">
        <v>11.5</v>
      </c>
      <c r="D6" s="27">
        <f t="shared" si="0"/>
        <v>1.9166666666666665E-2</v>
      </c>
      <c r="E6" s="17">
        <v>50</v>
      </c>
      <c r="F6" s="27">
        <f t="shared" si="1"/>
        <v>0.95833333333333326</v>
      </c>
      <c r="G6" s="20"/>
      <c r="H6" s="21"/>
    </row>
    <row r="7" spans="1:9" ht="15" customHeight="1">
      <c r="A7" s="37" t="s">
        <v>362</v>
      </c>
      <c r="B7" s="17">
        <v>600</v>
      </c>
      <c r="C7" s="18">
        <v>10</v>
      </c>
      <c r="D7" s="27">
        <f t="shared" si="0"/>
        <v>1.6666666666666666E-2</v>
      </c>
      <c r="E7" s="17">
        <v>20</v>
      </c>
      <c r="F7" s="27">
        <f t="shared" si="1"/>
        <v>0.33333333333333331</v>
      </c>
      <c r="G7" s="20"/>
      <c r="H7" s="21"/>
    </row>
    <row r="8" spans="1:9" ht="15" customHeight="1">
      <c r="A8" s="37" t="s">
        <v>346</v>
      </c>
      <c r="B8" s="17">
        <v>600</v>
      </c>
      <c r="C8" s="18">
        <v>20</v>
      </c>
      <c r="D8" s="27">
        <f t="shared" si="0"/>
        <v>3.3333333333333333E-2</v>
      </c>
      <c r="E8" s="17">
        <v>20</v>
      </c>
      <c r="F8" s="27">
        <f t="shared" si="1"/>
        <v>0.66666666666666663</v>
      </c>
      <c r="G8" s="20"/>
      <c r="H8" s="21"/>
    </row>
    <row r="9" spans="1:9" ht="15" customHeight="1">
      <c r="A9" s="38" t="s">
        <v>88</v>
      </c>
      <c r="B9" s="23">
        <v>454</v>
      </c>
      <c r="C9" s="24">
        <v>2.5</v>
      </c>
      <c r="D9" s="19">
        <f t="shared" si="0"/>
        <v>5.5066079295154188E-3</v>
      </c>
      <c r="E9" s="23">
        <v>15</v>
      </c>
      <c r="F9" s="19">
        <f t="shared" si="1"/>
        <v>8.2599118942731281E-2</v>
      </c>
      <c r="G9" s="25"/>
      <c r="H9" s="26"/>
    </row>
    <row r="10" spans="1:9" ht="15" customHeight="1">
      <c r="A10" s="37" t="s">
        <v>363</v>
      </c>
      <c r="B10" s="17">
        <v>1000</v>
      </c>
      <c r="C10" s="18">
        <v>48</v>
      </c>
      <c r="D10" s="27">
        <f t="shared" si="0"/>
        <v>4.8000000000000001E-2</v>
      </c>
      <c r="E10" s="17">
        <v>5</v>
      </c>
      <c r="F10" s="27">
        <f t="shared" si="1"/>
        <v>0.24</v>
      </c>
      <c r="G10" s="20"/>
      <c r="H10" s="21"/>
    </row>
    <row r="11" spans="1:9" ht="15" customHeight="1">
      <c r="A11" s="37"/>
      <c r="B11" s="17"/>
      <c r="C11" s="18"/>
      <c r="D11" s="27"/>
      <c r="E11" s="17"/>
      <c r="F11" s="27">
        <f>SUM(F4:F10)</f>
        <v>31.815293685756238</v>
      </c>
      <c r="G11" s="22" t="s">
        <v>431</v>
      </c>
      <c r="H11" s="21"/>
    </row>
    <row r="12" spans="1:9" ht="15" customHeight="1">
      <c r="A12" s="39"/>
      <c r="B12" s="20"/>
      <c r="C12" s="28"/>
      <c r="D12" s="27"/>
      <c r="E12" s="20"/>
      <c r="F12" s="29">
        <f>F11/10</f>
        <v>3.1815293685756236</v>
      </c>
      <c r="G12" s="20" t="s">
        <v>432</v>
      </c>
      <c r="H12" s="21"/>
    </row>
    <row r="13" spans="1:9" ht="15" customHeight="1">
      <c r="A13" s="40" t="s">
        <v>288</v>
      </c>
      <c r="B13" s="30" t="s">
        <v>289</v>
      </c>
      <c r="C13" s="31"/>
      <c r="D13" s="34"/>
      <c r="E13" s="32"/>
      <c r="F13" s="41"/>
      <c r="G13" s="32"/>
      <c r="H13" s="33"/>
    </row>
  </sheetData>
  <mergeCells count="1">
    <mergeCell ref="A1:H1"/>
  </mergeCells>
  <hyperlinks>
    <hyperlink ref="I1" location="总成本!A1" display="返回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0000"/>
  </sheetPr>
  <dimension ref="A1:I17"/>
  <sheetViews>
    <sheetView workbookViewId="0">
      <selection sqref="A1:H18"/>
    </sheetView>
  </sheetViews>
  <sheetFormatPr defaultColWidth="9" defaultRowHeight="15"/>
  <cols>
    <col min="1" max="1" width="15.625" customWidth="1"/>
    <col min="2" max="2" width="17.375" customWidth="1"/>
    <col min="3" max="8" width="15.625" customWidth="1"/>
  </cols>
  <sheetData>
    <row r="1" spans="1:9" ht="45" customHeight="1">
      <c r="A1" s="119" t="s">
        <v>433</v>
      </c>
      <c r="B1" s="119"/>
      <c r="C1" s="119"/>
      <c r="D1" s="119"/>
      <c r="E1" s="119"/>
      <c r="F1" s="119"/>
      <c r="G1" s="119"/>
      <c r="H1" s="119"/>
      <c r="I1" s="35" t="s">
        <v>190</v>
      </c>
    </row>
    <row r="2" spans="1:9" ht="30" customHeight="1">
      <c r="A2" s="12" t="s">
        <v>228</v>
      </c>
      <c r="B2" s="13" t="s">
        <v>229</v>
      </c>
      <c r="C2" s="13" t="s">
        <v>230</v>
      </c>
      <c r="D2" s="13" t="s">
        <v>231</v>
      </c>
      <c r="E2" s="13" t="s">
        <v>232</v>
      </c>
      <c r="F2" s="14" t="s">
        <v>233</v>
      </c>
      <c r="G2" s="15" t="s">
        <v>197</v>
      </c>
      <c r="H2" s="15" t="s">
        <v>198</v>
      </c>
    </row>
    <row r="3" spans="1:9" ht="15" customHeight="1">
      <c r="A3" s="16" t="s">
        <v>434</v>
      </c>
      <c r="B3" s="17">
        <v>250</v>
      </c>
      <c r="C3" s="18">
        <v>6</v>
      </c>
      <c r="D3" s="19">
        <f>C3/B3</f>
        <v>2.4E-2</v>
      </c>
      <c r="E3" s="16">
        <v>25</v>
      </c>
      <c r="F3" s="19">
        <f>E3*D3</f>
        <v>0.6</v>
      </c>
      <c r="G3" s="20"/>
      <c r="H3" s="21"/>
    </row>
    <row r="4" spans="1:9" ht="15" customHeight="1">
      <c r="A4" s="16" t="s">
        <v>435</v>
      </c>
      <c r="B4" s="17">
        <v>1000</v>
      </c>
      <c r="C4" s="18">
        <v>56</v>
      </c>
      <c r="D4" s="19">
        <f t="shared" ref="D4:D10" si="0">C4/B4</f>
        <v>5.6000000000000001E-2</v>
      </c>
      <c r="E4" s="16">
        <v>100</v>
      </c>
      <c r="F4" s="19">
        <f t="shared" ref="F4:F10" si="1">E4*D4</f>
        <v>5.6000000000000005</v>
      </c>
      <c r="G4" s="20"/>
      <c r="H4" s="21"/>
    </row>
    <row r="5" spans="1:9" ht="15" customHeight="1">
      <c r="A5" s="16" t="s">
        <v>436</v>
      </c>
      <c r="B5" s="17">
        <v>250</v>
      </c>
      <c r="C5" s="18">
        <v>5</v>
      </c>
      <c r="D5" s="19">
        <f t="shared" si="0"/>
        <v>0.02</v>
      </c>
      <c r="E5" s="16">
        <v>10</v>
      </c>
      <c r="F5" s="19">
        <f t="shared" si="1"/>
        <v>0.2</v>
      </c>
      <c r="G5" s="20"/>
      <c r="H5" s="21"/>
    </row>
    <row r="6" spans="1:9" ht="15" customHeight="1">
      <c r="A6" s="16" t="s">
        <v>437</v>
      </c>
      <c r="B6" s="17">
        <v>250</v>
      </c>
      <c r="C6" s="18">
        <v>5</v>
      </c>
      <c r="D6" s="19">
        <f t="shared" si="0"/>
        <v>0.02</v>
      </c>
      <c r="E6" s="16">
        <v>5</v>
      </c>
      <c r="F6" s="19">
        <f t="shared" si="1"/>
        <v>0.1</v>
      </c>
      <c r="G6" s="20"/>
      <c r="H6" s="21"/>
    </row>
    <row r="7" spans="1:9" ht="15" customHeight="1">
      <c r="A7" s="16" t="s">
        <v>183</v>
      </c>
      <c r="B7" s="17">
        <v>700</v>
      </c>
      <c r="C7" s="18">
        <v>8</v>
      </c>
      <c r="D7" s="19">
        <f t="shared" si="0"/>
        <v>1.1428571428571429E-2</v>
      </c>
      <c r="E7" s="16">
        <v>100</v>
      </c>
      <c r="F7" s="19">
        <f t="shared" si="1"/>
        <v>1.1428571428571428</v>
      </c>
      <c r="G7" s="22"/>
      <c r="H7" s="21"/>
    </row>
    <row r="8" spans="1:9" ht="15" customHeight="1">
      <c r="A8" s="16" t="s">
        <v>438</v>
      </c>
      <c r="B8" s="17">
        <v>600</v>
      </c>
      <c r="C8" s="18">
        <v>6</v>
      </c>
      <c r="D8" s="19">
        <f t="shared" si="0"/>
        <v>0.01</v>
      </c>
      <c r="E8" s="16">
        <v>50</v>
      </c>
      <c r="F8" s="19">
        <f t="shared" si="1"/>
        <v>0.5</v>
      </c>
      <c r="G8" s="20"/>
      <c r="H8" s="21"/>
    </row>
    <row r="9" spans="1:9" ht="15" customHeight="1">
      <c r="A9" s="16" t="s">
        <v>439</v>
      </c>
      <c r="B9" s="23">
        <v>100</v>
      </c>
      <c r="C9" s="24">
        <v>2.5</v>
      </c>
      <c r="D9" s="19">
        <f t="shared" si="0"/>
        <v>2.5000000000000001E-2</v>
      </c>
      <c r="E9" s="16">
        <v>25</v>
      </c>
      <c r="F9" s="19">
        <f t="shared" si="1"/>
        <v>0.625</v>
      </c>
      <c r="G9" s="25"/>
      <c r="H9" s="26"/>
    </row>
    <row r="10" spans="1:9" ht="15" customHeight="1">
      <c r="A10" s="16" t="s">
        <v>440</v>
      </c>
      <c r="B10" s="17">
        <v>1000</v>
      </c>
      <c r="C10" s="18">
        <v>55</v>
      </c>
      <c r="D10" s="19">
        <f t="shared" si="0"/>
        <v>5.5E-2</v>
      </c>
      <c r="E10" s="16">
        <v>15</v>
      </c>
      <c r="F10" s="19">
        <f t="shared" si="1"/>
        <v>0.82499999999999996</v>
      </c>
      <c r="G10" s="20"/>
      <c r="H10" s="21"/>
    </row>
    <row r="11" spans="1:9" ht="15" customHeight="1">
      <c r="A11" s="16"/>
      <c r="B11" s="17"/>
      <c r="C11" s="18"/>
      <c r="D11" s="27"/>
      <c r="E11" s="17"/>
      <c r="F11" s="27">
        <f>SUM(F3:F10)</f>
        <v>9.5928571428571416</v>
      </c>
      <c r="G11" s="20" t="s">
        <v>441</v>
      </c>
      <c r="H11" s="21"/>
    </row>
    <row r="12" spans="1:9" ht="15" customHeight="1">
      <c r="A12" s="16"/>
      <c r="B12" s="17"/>
      <c r="C12" s="18"/>
      <c r="D12" s="27"/>
      <c r="E12" s="17"/>
      <c r="F12" s="27"/>
      <c r="G12" s="22"/>
      <c r="H12" s="21"/>
    </row>
    <row r="13" spans="1:9" ht="15" customHeight="1">
      <c r="A13" s="16" t="s">
        <v>433</v>
      </c>
      <c r="B13" s="20">
        <v>600</v>
      </c>
      <c r="C13" s="28">
        <v>5</v>
      </c>
      <c r="D13" s="27">
        <f>C13/B13</f>
        <v>8.3333333333333332E-3</v>
      </c>
      <c r="E13" s="20">
        <v>250</v>
      </c>
      <c r="F13" s="29">
        <f>E13*D13</f>
        <v>2.0833333333333335</v>
      </c>
      <c r="G13" s="20"/>
      <c r="H13" s="21"/>
    </row>
    <row r="14" spans="1:9" ht="15" customHeight="1">
      <c r="A14" s="16" t="s">
        <v>188</v>
      </c>
      <c r="B14" s="30">
        <v>500</v>
      </c>
      <c r="C14" s="31">
        <v>8</v>
      </c>
      <c r="D14" s="27">
        <f>C14/B14</f>
        <v>1.6E-2</v>
      </c>
      <c r="E14" s="32">
        <v>1</v>
      </c>
      <c r="F14" s="29">
        <f>E14*D14</f>
        <v>1.6E-2</v>
      </c>
      <c r="G14" s="32"/>
      <c r="H14" s="33"/>
    </row>
    <row r="15" spans="1:9" ht="15.95">
      <c r="A15" s="16" t="s">
        <v>17</v>
      </c>
      <c r="B15" s="30">
        <v>500</v>
      </c>
      <c r="C15" s="31">
        <v>25</v>
      </c>
      <c r="D15" s="27">
        <f>C15/B15</f>
        <v>0.05</v>
      </c>
      <c r="E15" s="32">
        <v>2</v>
      </c>
      <c r="F15" s="29">
        <f>E15*D15</f>
        <v>0.1</v>
      </c>
      <c r="G15" s="32"/>
      <c r="H15" s="33"/>
    </row>
    <row r="16" spans="1:9" ht="15.95">
      <c r="A16" s="16" t="s">
        <v>442</v>
      </c>
      <c r="B16" s="30">
        <v>580</v>
      </c>
      <c r="C16" s="31">
        <v>10</v>
      </c>
      <c r="D16" s="27">
        <f>C16/B16</f>
        <v>1.7241379310344827E-2</v>
      </c>
      <c r="E16" s="32">
        <v>50</v>
      </c>
      <c r="F16" s="29">
        <f>E16*D16</f>
        <v>0.86206896551724133</v>
      </c>
      <c r="G16" s="32"/>
      <c r="H16" s="33"/>
    </row>
    <row r="17" spans="2:8">
      <c r="B17" s="30"/>
      <c r="C17" s="31"/>
      <c r="D17" s="34"/>
      <c r="E17" s="32"/>
      <c r="F17" s="34">
        <f>SUM(F13:F16)</f>
        <v>3.0614022988505747</v>
      </c>
      <c r="G17" s="32"/>
      <c r="H17" s="33"/>
    </row>
  </sheetData>
  <mergeCells count="1">
    <mergeCell ref="A1:H1"/>
  </mergeCells>
  <hyperlinks>
    <hyperlink ref="I1" location="总成本!A1" display="返回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32"/>
  <sheetViews>
    <sheetView workbookViewId="0">
      <selection sqref="A1:XFD1048576"/>
    </sheetView>
  </sheetViews>
  <sheetFormatPr defaultColWidth="9" defaultRowHeight="15"/>
  <cols>
    <col min="13" max="13" width="12.625"/>
    <col min="16" max="16" width="9.375"/>
    <col min="20" max="20" width="10.375"/>
  </cols>
  <sheetData>
    <row r="1" spans="1:13">
      <c r="A1" s="140" t="s">
        <v>443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2"/>
    </row>
    <row r="2" spans="1:13" ht="30" customHeight="1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5"/>
    </row>
    <row r="3" spans="1:13">
      <c r="A3" s="146" t="s">
        <v>444</v>
      </c>
      <c r="B3" s="146"/>
      <c r="C3" s="137"/>
      <c r="D3" s="137"/>
      <c r="E3" s="137"/>
      <c r="F3" s="137"/>
      <c r="G3" s="137"/>
      <c r="H3" s="137"/>
      <c r="I3" s="137"/>
      <c r="J3" s="137"/>
      <c r="K3" s="137"/>
      <c r="L3" s="138"/>
    </row>
    <row r="4" spans="1:13">
      <c r="A4" s="146"/>
      <c r="B4" s="146"/>
      <c r="C4" s="137"/>
      <c r="D4" s="137"/>
      <c r="E4" s="137"/>
      <c r="F4" s="137"/>
      <c r="G4" s="137"/>
      <c r="H4" s="137"/>
      <c r="I4" s="137"/>
      <c r="J4" s="137"/>
      <c r="K4" s="137"/>
      <c r="L4" s="138"/>
    </row>
    <row r="5" spans="1:13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8"/>
    </row>
    <row r="6" spans="1:13">
      <c r="A6" s="146" t="s">
        <v>445</v>
      </c>
      <c r="B6" s="146"/>
      <c r="C6" s="137" t="s">
        <v>446</v>
      </c>
      <c r="D6" s="137"/>
      <c r="E6" s="137"/>
      <c r="F6" s="137"/>
      <c r="G6" s="137"/>
      <c r="H6" s="137"/>
      <c r="I6" s="137"/>
      <c r="J6" s="137"/>
      <c r="K6" s="137"/>
      <c r="L6" s="138"/>
      <c r="M6" s="137">
        <v>80</v>
      </c>
    </row>
    <row r="7" spans="1:13">
      <c r="A7" s="146"/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25"/>
      <c r="M7" s="137"/>
    </row>
    <row r="8" spans="1:13">
      <c r="A8" s="136" t="s">
        <v>447</v>
      </c>
      <c r="B8" s="137"/>
      <c r="C8" s="137" t="s">
        <v>448</v>
      </c>
      <c r="D8" s="137"/>
      <c r="E8" s="137"/>
      <c r="F8" s="137"/>
      <c r="G8" s="137"/>
      <c r="H8" s="137"/>
      <c r="I8" s="137"/>
      <c r="J8" s="137"/>
      <c r="K8" s="137"/>
      <c r="L8" s="138"/>
      <c r="M8" s="137">
        <v>140</v>
      </c>
    </row>
    <row r="9" spans="1:13" ht="21" customHeight="1">
      <c r="A9" s="124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25"/>
      <c r="M9" s="137"/>
    </row>
    <row r="10" spans="1:13">
      <c r="A10" s="136" t="s">
        <v>26</v>
      </c>
      <c r="B10" s="137"/>
      <c r="C10" s="137" t="s">
        <v>449</v>
      </c>
      <c r="D10" s="137"/>
      <c r="E10" s="137"/>
      <c r="F10" s="137"/>
      <c r="G10" s="137"/>
      <c r="H10" s="137"/>
      <c r="I10" s="137"/>
      <c r="J10" s="137"/>
      <c r="K10" s="137"/>
      <c r="L10" s="138"/>
      <c r="M10" s="137">
        <v>40</v>
      </c>
    </row>
    <row r="11" spans="1:13" ht="18" customHeight="1">
      <c r="A11" s="124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25"/>
      <c r="M11" s="137"/>
    </row>
    <row r="12" spans="1:13">
      <c r="A12" s="136" t="s">
        <v>450</v>
      </c>
      <c r="B12" s="137"/>
      <c r="C12" s="137" t="s">
        <v>451</v>
      </c>
      <c r="D12" s="137"/>
      <c r="E12" s="137"/>
      <c r="F12" s="137"/>
      <c r="G12" s="137"/>
      <c r="H12" s="137"/>
      <c r="I12" s="137"/>
      <c r="J12" s="137"/>
      <c r="K12" s="137"/>
      <c r="L12" s="138"/>
      <c r="M12" s="137">
        <v>120</v>
      </c>
    </row>
    <row r="13" spans="1:13">
      <c r="A13" s="136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8"/>
      <c r="M13" s="137"/>
    </row>
    <row r="14" spans="1:13" ht="21" customHeight="1">
      <c r="A14" s="124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25"/>
      <c r="M14" s="137"/>
    </row>
    <row r="15" spans="1:13">
      <c r="A15" s="121" t="s">
        <v>452</v>
      </c>
      <c r="B15" s="121"/>
      <c r="C15" s="137" t="s">
        <v>453</v>
      </c>
      <c r="D15" s="137"/>
      <c r="E15" s="137"/>
      <c r="F15" s="137"/>
      <c r="G15" s="137"/>
      <c r="H15" s="137"/>
      <c r="I15" s="137"/>
      <c r="J15" s="137"/>
      <c r="K15" s="137"/>
      <c r="L15" s="138"/>
      <c r="M15" s="137">
        <v>55</v>
      </c>
    </row>
    <row r="16" spans="1:13">
      <c r="A16" s="146"/>
      <c r="B16" s="146"/>
      <c r="C16" s="147"/>
      <c r="D16" s="147"/>
      <c r="E16" s="147"/>
      <c r="F16" s="147"/>
      <c r="G16" s="147"/>
      <c r="H16" s="147"/>
      <c r="I16" s="147"/>
      <c r="J16" s="147"/>
      <c r="K16" s="147"/>
      <c r="L16" s="125"/>
      <c r="M16" s="137"/>
    </row>
    <row r="17" spans="1:20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8"/>
      <c r="M17" s="137"/>
    </row>
    <row r="18" spans="1:20" ht="27" customHeight="1">
      <c r="A18" s="124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25"/>
      <c r="M18" s="137"/>
      <c r="T18">
        <f>65+280+65+55+35+180+40+130+30</f>
        <v>880</v>
      </c>
    </row>
    <row r="19" spans="1:20">
      <c r="A19" s="121"/>
      <c r="B19" s="121"/>
      <c r="C19" s="137"/>
      <c r="D19" s="137"/>
      <c r="E19" s="137"/>
      <c r="F19" s="137"/>
      <c r="G19" s="137"/>
      <c r="H19" s="137"/>
      <c r="I19" s="137"/>
      <c r="J19" s="137"/>
      <c r="K19" s="137"/>
      <c r="L19" s="138"/>
      <c r="M19" s="137"/>
    </row>
    <row r="20" spans="1:20">
      <c r="A20" s="146"/>
      <c r="B20" s="146"/>
      <c r="C20" s="147"/>
      <c r="D20" s="147"/>
      <c r="E20" s="147"/>
      <c r="F20" s="147"/>
      <c r="G20" s="147"/>
      <c r="H20" s="147"/>
      <c r="I20" s="147"/>
      <c r="J20" s="147"/>
      <c r="K20" s="147"/>
      <c r="L20" s="125"/>
      <c r="M20" s="137"/>
    </row>
    <row r="21" spans="1:20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8"/>
      <c r="M21" s="137"/>
    </row>
    <row r="22" spans="1:20" ht="12" customHeight="1">
      <c r="A22" s="124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25"/>
      <c r="M22" s="137"/>
    </row>
    <row r="23" spans="1:20">
      <c r="A23" s="136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8"/>
      <c r="M23" s="137"/>
    </row>
    <row r="24" spans="1:20">
      <c r="A24" s="124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25"/>
      <c r="M24" s="137"/>
    </row>
    <row r="25" spans="1:20">
      <c r="A25" s="136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8"/>
      <c r="M25" s="137"/>
    </row>
    <row r="26" spans="1:20">
      <c r="A26" s="124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25"/>
      <c r="M26" s="137"/>
    </row>
    <row r="27" spans="1:20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8"/>
      <c r="M27" s="139">
        <v>435</v>
      </c>
    </row>
    <row r="28" spans="1:20">
      <c r="A28" s="124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25"/>
      <c r="M28" s="139"/>
    </row>
    <row r="29" spans="1:20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</row>
    <row r="30" spans="1:20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</row>
    <row r="31" spans="1:20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20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</row>
  </sheetData>
  <mergeCells count="42">
    <mergeCell ref="A29:L32"/>
    <mergeCell ref="A27:B28"/>
    <mergeCell ref="C12:L14"/>
    <mergeCell ref="C15:L16"/>
    <mergeCell ref="C19:L20"/>
    <mergeCell ref="C21:L22"/>
    <mergeCell ref="C23:L24"/>
    <mergeCell ref="C25:L26"/>
    <mergeCell ref="C27:L28"/>
    <mergeCell ref="A17:B18"/>
    <mergeCell ref="C17:L18"/>
    <mergeCell ref="A15:B16"/>
    <mergeCell ref="A19:B20"/>
    <mergeCell ref="A21:B22"/>
    <mergeCell ref="A23:B24"/>
    <mergeCell ref="A25:B26"/>
    <mergeCell ref="M25:M26"/>
    <mergeCell ref="M27:M28"/>
    <mergeCell ref="A1:L2"/>
    <mergeCell ref="A3:B4"/>
    <mergeCell ref="C3:D4"/>
    <mergeCell ref="E3:F4"/>
    <mergeCell ref="G3:H4"/>
    <mergeCell ref="I3:J4"/>
    <mergeCell ref="K3:L4"/>
    <mergeCell ref="A6:B7"/>
    <mergeCell ref="A8:B9"/>
    <mergeCell ref="A10:B11"/>
    <mergeCell ref="C6:L7"/>
    <mergeCell ref="C8:L9"/>
    <mergeCell ref="C10:L11"/>
    <mergeCell ref="A12:B14"/>
    <mergeCell ref="M15:M16"/>
    <mergeCell ref="M17:M18"/>
    <mergeCell ref="M19:M20"/>
    <mergeCell ref="M21:M22"/>
    <mergeCell ref="M23:M24"/>
    <mergeCell ref="A5:L5"/>
    <mergeCell ref="M6:M7"/>
    <mergeCell ref="M8:M9"/>
    <mergeCell ref="M10:M11"/>
    <mergeCell ref="M12:M14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2"/>
  <sheetViews>
    <sheetView workbookViewId="0">
      <selection sqref="A1:M28"/>
    </sheetView>
  </sheetViews>
  <sheetFormatPr defaultColWidth="9" defaultRowHeight="15"/>
  <cols>
    <col min="13" max="13" width="12.625"/>
    <col min="16" max="16" width="9.375"/>
    <col min="20" max="20" width="10.375"/>
  </cols>
  <sheetData>
    <row r="1" spans="1:13">
      <c r="A1" s="140" t="s">
        <v>454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2"/>
    </row>
    <row r="2" spans="1:13" ht="30" customHeight="1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5"/>
    </row>
    <row r="3" spans="1:13">
      <c r="A3" s="146" t="s">
        <v>444</v>
      </c>
      <c r="B3" s="146"/>
      <c r="C3" s="137"/>
      <c r="D3" s="137"/>
      <c r="E3" s="137"/>
      <c r="F3" s="137"/>
      <c r="G3" s="137"/>
      <c r="H3" s="137"/>
      <c r="I3" s="137"/>
      <c r="J3" s="137"/>
      <c r="K3" s="137"/>
      <c r="L3" s="138"/>
    </row>
    <row r="4" spans="1:13">
      <c r="A4" s="146"/>
      <c r="B4" s="146"/>
      <c r="C4" s="137"/>
      <c r="D4" s="137"/>
      <c r="E4" s="137"/>
      <c r="F4" s="137"/>
      <c r="G4" s="137"/>
      <c r="H4" s="137"/>
      <c r="I4" s="137"/>
      <c r="J4" s="137"/>
      <c r="K4" s="137"/>
      <c r="L4" s="138"/>
    </row>
    <row r="5" spans="1:13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8"/>
    </row>
    <row r="6" spans="1:13">
      <c r="A6" s="146" t="s">
        <v>455</v>
      </c>
      <c r="B6" s="146"/>
      <c r="C6" s="137" t="s">
        <v>456</v>
      </c>
      <c r="D6" s="137"/>
      <c r="E6" s="137"/>
      <c r="F6" s="137"/>
      <c r="G6" s="137"/>
      <c r="H6" s="137"/>
      <c r="I6" s="137"/>
      <c r="J6" s="137"/>
      <c r="K6" s="137"/>
      <c r="L6" s="138"/>
      <c r="M6" s="137">
        <v>12</v>
      </c>
    </row>
    <row r="7" spans="1:13">
      <c r="A7" s="146"/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25"/>
      <c r="M7" s="137"/>
    </row>
    <row r="8" spans="1:13">
      <c r="A8" s="136" t="s">
        <v>457</v>
      </c>
      <c r="B8" s="137"/>
      <c r="C8" s="137" t="s">
        <v>458</v>
      </c>
      <c r="D8" s="137"/>
      <c r="E8" s="137"/>
      <c r="F8" s="137"/>
      <c r="G8" s="137"/>
      <c r="H8" s="137"/>
      <c r="I8" s="137"/>
      <c r="J8" s="137"/>
      <c r="K8" s="137"/>
      <c r="L8" s="138"/>
      <c r="M8" s="137">
        <v>35</v>
      </c>
    </row>
    <row r="9" spans="1:13" ht="21" customHeight="1">
      <c r="A9" s="124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25"/>
      <c r="M9" s="137"/>
    </row>
    <row r="10" spans="1:13">
      <c r="A10" s="136" t="s">
        <v>459</v>
      </c>
      <c r="B10" s="137"/>
      <c r="C10" s="137" t="s">
        <v>460</v>
      </c>
      <c r="D10" s="137"/>
      <c r="E10" s="137"/>
      <c r="F10" s="137"/>
      <c r="G10" s="137"/>
      <c r="H10" s="137"/>
      <c r="I10" s="137"/>
      <c r="J10" s="137"/>
      <c r="K10" s="137"/>
      <c r="L10" s="138"/>
      <c r="M10" s="137">
        <v>36</v>
      </c>
    </row>
    <row r="11" spans="1:13" ht="18" customHeight="1">
      <c r="A11" s="124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25"/>
      <c r="M11" s="137"/>
    </row>
    <row r="12" spans="1:13">
      <c r="A12" s="136" t="s">
        <v>421</v>
      </c>
      <c r="B12" s="137"/>
      <c r="C12" s="137" t="s">
        <v>461</v>
      </c>
      <c r="D12" s="137"/>
      <c r="E12" s="137"/>
      <c r="F12" s="137"/>
      <c r="G12" s="137"/>
      <c r="H12" s="137"/>
      <c r="I12" s="137"/>
      <c r="J12" s="137"/>
      <c r="K12" s="137"/>
      <c r="L12" s="138"/>
      <c r="M12" s="137">
        <v>32</v>
      </c>
    </row>
    <row r="13" spans="1:13">
      <c r="A13" s="136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8"/>
      <c r="M13" s="137"/>
    </row>
    <row r="14" spans="1:13" ht="21" customHeight="1">
      <c r="A14" s="124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25"/>
      <c r="M14" s="137"/>
    </row>
    <row r="15" spans="1:13">
      <c r="A15" s="121" t="s">
        <v>452</v>
      </c>
      <c r="B15" s="121"/>
      <c r="C15" s="137" t="s">
        <v>462</v>
      </c>
      <c r="D15" s="137"/>
      <c r="E15" s="137"/>
      <c r="F15" s="137"/>
      <c r="G15" s="137"/>
      <c r="H15" s="137"/>
      <c r="I15" s="137"/>
      <c r="J15" s="137"/>
      <c r="K15" s="137"/>
      <c r="L15" s="138"/>
      <c r="M15" s="137">
        <v>11.2</v>
      </c>
    </row>
    <row r="16" spans="1:13">
      <c r="A16" s="146"/>
      <c r="B16" s="146"/>
      <c r="C16" s="147"/>
      <c r="D16" s="147"/>
      <c r="E16" s="147"/>
      <c r="F16" s="147"/>
      <c r="G16" s="147"/>
      <c r="H16" s="147"/>
      <c r="I16" s="147"/>
      <c r="J16" s="147"/>
      <c r="K16" s="147"/>
      <c r="L16" s="125"/>
      <c r="M16" s="137"/>
    </row>
    <row r="17" spans="1:13">
      <c r="A17" s="136" t="s">
        <v>463</v>
      </c>
      <c r="B17" s="137"/>
      <c r="C17" s="137" t="s">
        <v>464</v>
      </c>
      <c r="D17" s="137"/>
      <c r="E17" s="137"/>
      <c r="F17" s="137"/>
      <c r="G17" s="137"/>
      <c r="H17" s="137"/>
      <c r="I17" s="137"/>
      <c r="J17" s="137"/>
      <c r="K17" s="137"/>
      <c r="L17" s="138"/>
      <c r="M17" s="137">
        <v>12</v>
      </c>
    </row>
    <row r="18" spans="1:13" ht="27" customHeight="1">
      <c r="A18" s="124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25"/>
      <c r="M18" s="137"/>
    </row>
    <row r="19" spans="1:13">
      <c r="A19" s="121" t="s">
        <v>465</v>
      </c>
      <c r="B19" s="121"/>
      <c r="C19" s="137" t="s">
        <v>466</v>
      </c>
      <c r="D19" s="137"/>
      <c r="E19" s="137"/>
      <c r="F19" s="137"/>
      <c r="G19" s="137"/>
      <c r="H19" s="137"/>
      <c r="I19" s="137"/>
      <c r="J19" s="137"/>
      <c r="K19" s="137"/>
      <c r="L19" s="138"/>
      <c r="M19" s="137">
        <v>25</v>
      </c>
    </row>
    <row r="20" spans="1:13">
      <c r="A20" s="146"/>
      <c r="B20" s="146"/>
      <c r="C20" s="147"/>
      <c r="D20" s="147"/>
      <c r="E20" s="147"/>
      <c r="F20" s="147"/>
      <c r="G20" s="147"/>
      <c r="H20" s="147"/>
      <c r="I20" s="147"/>
      <c r="J20" s="147"/>
      <c r="K20" s="147"/>
      <c r="L20" s="125"/>
      <c r="M20" s="137"/>
    </row>
    <row r="21" spans="1:13">
      <c r="A21" s="136" t="s">
        <v>467</v>
      </c>
      <c r="B21" s="137"/>
      <c r="C21" s="137" t="s">
        <v>468</v>
      </c>
      <c r="D21" s="137"/>
      <c r="E21" s="137"/>
      <c r="F21" s="137"/>
      <c r="G21" s="137"/>
      <c r="H21" s="137"/>
      <c r="I21" s="137"/>
      <c r="J21" s="137"/>
      <c r="K21" s="137"/>
      <c r="L21" s="138"/>
      <c r="M21" s="137">
        <v>12</v>
      </c>
    </row>
    <row r="22" spans="1:13" ht="12" customHeight="1">
      <c r="A22" s="124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25"/>
      <c r="M22" s="137"/>
    </row>
    <row r="23" spans="1:13">
      <c r="A23" s="136" t="s">
        <v>469</v>
      </c>
      <c r="B23" s="137"/>
      <c r="C23" s="137" t="s">
        <v>470</v>
      </c>
      <c r="D23" s="137"/>
      <c r="E23" s="137"/>
      <c r="F23" s="137"/>
      <c r="G23" s="137"/>
      <c r="H23" s="137"/>
      <c r="I23" s="137"/>
      <c r="J23" s="137"/>
      <c r="K23" s="137"/>
      <c r="L23" s="138"/>
      <c r="M23" s="137">
        <v>40</v>
      </c>
    </row>
    <row r="24" spans="1:13">
      <c r="A24" s="124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25"/>
      <c r="M24" s="137"/>
    </row>
    <row r="25" spans="1:13">
      <c r="A25" s="136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8"/>
      <c r="M25" s="137"/>
    </row>
    <row r="26" spans="1:13">
      <c r="A26" s="124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25"/>
      <c r="M26" s="137"/>
    </row>
    <row r="27" spans="1:13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8"/>
      <c r="M27" s="139">
        <f>M23+M21+M19+M17+M15+M12+M10+M8+M6</f>
        <v>215.2</v>
      </c>
    </row>
    <row r="28" spans="1:13">
      <c r="A28" s="124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25"/>
      <c r="M28" s="139"/>
    </row>
    <row r="29" spans="1:13">
      <c r="A29" s="137" t="s">
        <v>471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</row>
    <row r="30" spans="1:13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</row>
    <row r="31" spans="1:13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13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</row>
  </sheetData>
  <mergeCells count="42">
    <mergeCell ref="A27:B28"/>
    <mergeCell ref="C27:L28"/>
    <mergeCell ref="A29:L32"/>
    <mergeCell ref="A21:B22"/>
    <mergeCell ref="C21:L22"/>
    <mergeCell ref="A23:B24"/>
    <mergeCell ref="C23:L24"/>
    <mergeCell ref="A25:B26"/>
    <mergeCell ref="C25:L26"/>
    <mergeCell ref="A15:B16"/>
    <mergeCell ref="C15:L16"/>
    <mergeCell ref="A17:B18"/>
    <mergeCell ref="C17:L18"/>
    <mergeCell ref="A19:B20"/>
    <mergeCell ref="C19:L20"/>
    <mergeCell ref="M25:M26"/>
    <mergeCell ref="M27:M28"/>
    <mergeCell ref="A1:L2"/>
    <mergeCell ref="A3:B4"/>
    <mergeCell ref="C3:D4"/>
    <mergeCell ref="E3:F4"/>
    <mergeCell ref="G3:H4"/>
    <mergeCell ref="I3:J4"/>
    <mergeCell ref="K3:L4"/>
    <mergeCell ref="A6:B7"/>
    <mergeCell ref="C6:L7"/>
    <mergeCell ref="A8:B9"/>
    <mergeCell ref="C8:L9"/>
    <mergeCell ref="A10:B11"/>
    <mergeCell ref="C10:L11"/>
    <mergeCell ref="A12:B14"/>
    <mergeCell ref="M15:M16"/>
    <mergeCell ref="M17:M18"/>
    <mergeCell ref="M19:M20"/>
    <mergeCell ref="M21:M22"/>
    <mergeCell ref="M23:M24"/>
    <mergeCell ref="A5:L5"/>
    <mergeCell ref="M6:M7"/>
    <mergeCell ref="M8:M9"/>
    <mergeCell ref="M10:M11"/>
    <mergeCell ref="M12:M14"/>
    <mergeCell ref="C12:L1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32"/>
  <sheetViews>
    <sheetView topLeftCell="A2" workbookViewId="0">
      <selection sqref="A1:M32"/>
    </sheetView>
  </sheetViews>
  <sheetFormatPr defaultColWidth="9" defaultRowHeight="15"/>
  <cols>
    <col min="13" max="13" width="12.625"/>
    <col min="16" max="16" width="9.375"/>
    <col min="20" max="20" width="10.375"/>
  </cols>
  <sheetData>
    <row r="1" spans="1:13">
      <c r="A1" s="140" t="s">
        <v>472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2"/>
    </row>
    <row r="2" spans="1:13" ht="30" customHeight="1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5"/>
    </row>
    <row r="3" spans="1:13">
      <c r="A3" s="146" t="s">
        <v>444</v>
      </c>
      <c r="B3" s="146"/>
      <c r="C3" s="137"/>
      <c r="D3" s="137"/>
      <c r="E3" s="137"/>
      <c r="F3" s="137"/>
      <c r="G3" s="137"/>
      <c r="H3" s="137"/>
      <c r="I3" s="137"/>
      <c r="J3" s="137"/>
      <c r="K3" s="137"/>
      <c r="L3" s="138"/>
    </row>
    <row r="4" spans="1:13">
      <c r="A4" s="146"/>
      <c r="B4" s="146"/>
      <c r="C4" s="137"/>
      <c r="D4" s="137"/>
      <c r="E4" s="137"/>
      <c r="F4" s="137"/>
      <c r="G4" s="137"/>
      <c r="H4" s="137"/>
      <c r="I4" s="137"/>
      <c r="J4" s="137"/>
      <c r="K4" s="137"/>
      <c r="L4" s="138"/>
    </row>
    <row r="5" spans="1:13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8"/>
    </row>
    <row r="6" spans="1:13">
      <c r="A6" s="146" t="s">
        <v>473</v>
      </c>
      <c r="B6" s="146"/>
      <c r="C6" s="137" t="s">
        <v>474</v>
      </c>
      <c r="D6" s="137"/>
      <c r="E6" s="137"/>
      <c r="F6" s="137"/>
      <c r="G6" s="137"/>
      <c r="H6" s="137"/>
      <c r="I6" s="137"/>
      <c r="J6" s="137"/>
      <c r="K6" s="137"/>
      <c r="L6" s="138"/>
      <c r="M6" s="137">
        <v>50</v>
      </c>
    </row>
    <row r="7" spans="1:13">
      <c r="A7" s="146"/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25"/>
      <c r="M7" s="137"/>
    </row>
    <row r="8" spans="1:13">
      <c r="A8" s="136" t="s">
        <v>447</v>
      </c>
      <c r="B8" s="137"/>
      <c r="C8" s="137" t="s">
        <v>475</v>
      </c>
      <c r="D8" s="137"/>
      <c r="E8" s="137"/>
      <c r="F8" s="137"/>
      <c r="G8" s="137"/>
      <c r="H8" s="137"/>
      <c r="I8" s="137"/>
      <c r="J8" s="137"/>
      <c r="K8" s="137"/>
      <c r="L8" s="138"/>
      <c r="M8" s="137">
        <v>100</v>
      </c>
    </row>
    <row r="9" spans="1:13" ht="21" customHeight="1">
      <c r="A9" s="124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25"/>
      <c r="M9" s="137"/>
    </row>
    <row r="10" spans="1:13">
      <c r="A10" s="136" t="s">
        <v>476</v>
      </c>
      <c r="B10" s="137"/>
      <c r="C10" s="137" t="s">
        <v>477</v>
      </c>
      <c r="D10" s="137"/>
      <c r="E10" s="137"/>
      <c r="F10" s="137"/>
      <c r="G10" s="137"/>
      <c r="H10" s="137"/>
      <c r="I10" s="137"/>
      <c r="J10" s="137"/>
      <c r="K10" s="137"/>
      <c r="L10" s="138"/>
      <c r="M10" s="137">
        <v>60</v>
      </c>
    </row>
    <row r="11" spans="1:13" ht="18" customHeight="1">
      <c r="A11" s="124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25"/>
      <c r="M11" s="137"/>
    </row>
    <row r="12" spans="1:13">
      <c r="A12" s="136" t="s">
        <v>478</v>
      </c>
      <c r="B12" s="137"/>
      <c r="C12" s="137" t="s">
        <v>479</v>
      </c>
      <c r="D12" s="137"/>
      <c r="E12" s="137"/>
      <c r="F12" s="137"/>
      <c r="G12" s="137"/>
      <c r="H12" s="137"/>
      <c r="I12" s="137"/>
      <c r="J12" s="137"/>
      <c r="K12" s="137"/>
      <c r="L12" s="138"/>
      <c r="M12" s="137">
        <v>72</v>
      </c>
    </row>
    <row r="13" spans="1:13">
      <c r="A13" s="136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8"/>
      <c r="M13" s="137"/>
    </row>
    <row r="14" spans="1:13" ht="21" customHeight="1">
      <c r="A14" s="124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25"/>
      <c r="M14" s="137"/>
    </row>
    <row r="15" spans="1:13">
      <c r="A15" s="121" t="s">
        <v>480</v>
      </c>
      <c r="B15" s="121"/>
      <c r="C15" s="137" t="s">
        <v>481</v>
      </c>
      <c r="D15" s="137"/>
      <c r="E15" s="137"/>
      <c r="F15" s="137"/>
      <c r="G15" s="137"/>
      <c r="H15" s="137"/>
      <c r="I15" s="137"/>
      <c r="J15" s="137"/>
      <c r="K15" s="137"/>
      <c r="L15" s="138"/>
      <c r="M15" s="137">
        <v>62.5</v>
      </c>
    </row>
    <row r="16" spans="1:13">
      <c r="A16" s="146"/>
      <c r="B16" s="146"/>
      <c r="C16" s="147"/>
      <c r="D16" s="147"/>
      <c r="E16" s="147"/>
      <c r="F16" s="147"/>
      <c r="G16" s="147"/>
      <c r="H16" s="147"/>
      <c r="I16" s="147"/>
      <c r="J16" s="147"/>
      <c r="K16" s="147"/>
      <c r="L16" s="125"/>
      <c r="M16" s="137"/>
    </row>
    <row r="17" spans="1:14">
      <c r="A17" s="136" t="s">
        <v>376</v>
      </c>
      <c r="B17" s="137"/>
      <c r="C17" s="137" t="s">
        <v>482</v>
      </c>
      <c r="D17" s="137"/>
      <c r="E17" s="137"/>
      <c r="F17" s="137"/>
      <c r="G17" s="137"/>
      <c r="H17" s="137"/>
      <c r="I17" s="137"/>
      <c r="J17" s="137"/>
      <c r="K17" s="137"/>
      <c r="L17" s="138"/>
      <c r="M17" s="137">
        <v>50</v>
      </c>
    </row>
    <row r="18" spans="1:14" ht="27" customHeight="1">
      <c r="A18" s="124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25"/>
      <c r="M18" s="137"/>
    </row>
    <row r="19" spans="1:14">
      <c r="A19" s="121" t="s">
        <v>483</v>
      </c>
      <c r="B19" s="121"/>
      <c r="C19" s="137" t="s">
        <v>484</v>
      </c>
      <c r="D19" s="137"/>
      <c r="E19" s="137"/>
      <c r="F19" s="137"/>
      <c r="G19" s="137"/>
      <c r="H19" s="137"/>
      <c r="I19" s="137"/>
      <c r="J19" s="137"/>
      <c r="K19" s="137"/>
      <c r="L19" s="138"/>
      <c r="M19" s="137">
        <v>30</v>
      </c>
    </row>
    <row r="20" spans="1:14">
      <c r="A20" s="146"/>
      <c r="B20" s="146"/>
      <c r="C20" s="147"/>
      <c r="D20" s="147"/>
      <c r="E20" s="147"/>
      <c r="F20" s="147"/>
      <c r="G20" s="147"/>
      <c r="H20" s="147"/>
      <c r="I20" s="147"/>
      <c r="J20" s="147"/>
      <c r="K20" s="147"/>
      <c r="L20" s="125"/>
      <c r="M20" s="137"/>
    </row>
    <row r="21" spans="1:14">
      <c r="A21" s="136" t="s">
        <v>485</v>
      </c>
      <c r="B21" s="137"/>
      <c r="C21" s="137" t="s">
        <v>486</v>
      </c>
      <c r="D21" s="137"/>
      <c r="E21" s="137"/>
      <c r="F21" s="137"/>
      <c r="G21" s="137"/>
      <c r="H21" s="137"/>
      <c r="I21" s="137"/>
      <c r="J21" s="137"/>
      <c r="K21" s="137"/>
      <c r="L21" s="138"/>
      <c r="M21" s="137">
        <v>87.5</v>
      </c>
    </row>
    <row r="22" spans="1:14" ht="12" customHeight="1">
      <c r="A22" s="124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25"/>
      <c r="M22" s="137"/>
    </row>
    <row r="23" spans="1:14">
      <c r="A23" s="148" t="s">
        <v>487</v>
      </c>
      <c r="B23" s="149"/>
      <c r="C23" s="149" t="s">
        <v>488</v>
      </c>
      <c r="D23" s="149"/>
      <c r="E23" s="149"/>
      <c r="F23" s="149"/>
      <c r="G23" s="149"/>
      <c r="H23" s="149"/>
      <c r="I23" s="149"/>
      <c r="J23" s="149"/>
      <c r="K23" s="149"/>
      <c r="L23" s="152"/>
      <c r="M23" s="137"/>
    </row>
    <row r="24" spans="1:14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3"/>
      <c r="M24" s="137"/>
    </row>
    <row r="25" spans="1:14">
      <c r="A25" s="148" t="s">
        <v>489</v>
      </c>
      <c r="B25" s="149"/>
      <c r="C25" s="149" t="s">
        <v>490</v>
      </c>
      <c r="D25" s="149"/>
      <c r="E25" s="149"/>
      <c r="F25" s="149"/>
      <c r="G25" s="149"/>
      <c r="H25" s="149"/>
      <c r="I25" s="149"/>
      <c r="J25" s="149"/>
      <c r="K25" s="149"/>
      <c r="L25" s="152"/>
      <c r="M25" s="137"/>
    </row>
    <row r="26" spans="1:14">
      <c r="A26" s="150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3"/>
      <c r="M26" s="137"/>
    </row>
    <row r="27" spans="1:14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8"/>
      <c r="M27" s="139">
        <f>M21+M19+M17+M15+M12+M10+M8+M6</f>
        <v>512</v>
      </c>
      <c r="N27" s="137"/>
    </row>
    <row r="28" spans="1:14">
      <c r="A28" s="124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25"/>
      <c r="M28" s="139"/>
      <c r="N28" s="137"/>
    </row>
    <row r="29" spans="1:14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</row>
    <row r="30" spans="1:14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</row>
    <row r="31" spans="1:14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14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</row>
  </sheetData>
  <mergeCells count="43">
    <mergeCell ref="A27:B28"/>
    <mergeCell ref="C27:L28"/>
    <mergeCell ref="A29:L32"/>
    <mergeCell ref="A21:B22"/>
    <mergeCell ref="C21:L22"/>
    <mergeCell ref="A23:B24"/>
    <mergeCell ref="C23:L24"/>
    <mergeCell ref="A25:B26"/>
    <mergeCell ref="C25:L26"/>
    <mergeCell ref="A15:B16"/>
    <mergeCell ref="C15:L16"/>
    <mergeCell ref="A17:B18"/>
    <mergeCell ref="C17:L18"/>
    <mergeCell ref="A19:B20"/>
    <mergeCell ref="C19:L20"/>
    <mergeCell ref="M25:M26"/>
    <mergeCell ref="M27:M28"/>
    <mergeCell ref="N27:N28"/>
    <mergeCell ref="A1:L2"/>
    <mergeCell ref="A3:B4"/>
    <mergeCell ref="C3:D4"/>
    <mergeCell ref="E3:F4"/>
    <mergeCell ref="G3:H4"/>
    <mergeCell ref="I3:J4"/>
    <mergeCell ref="K3:L4"/>
    <mergeCell ref="A6:B7"/>
    <mergeCell ref="C6:L7"/>
    <mergeCell ref="A8:B9"/>
    <mergeCell ref="C8:L9"/>
    <mergeCell ref="A10:B11"/>
    <mergeCell ref="C10:L11"/>
    <mergeCell ref="M15:M16"/>
    <mergeCell ref="M17:M18"/>
    <mergeCell ref="M19:M20"/>
    <mergeCell ref="M21:M22"/>
    <mergeCell ref="M23:M24"/>
    <mergeCell ref="A5:L5"/>
    <mergeCell ref="M6:M7"/>
    <mergeCell ref="M8:M9"/>
    <mergeCell ref="M10:M11"/>
    <mergeCell ref="M12:M14"/>
    <mergeCell ref="A12:B14"/>
    <mergeCell ref="C12:L1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0"/>
  <sheetViews>
    <sheetView workbookViewId="0">
      <selection sqref="A1:XFD1048576"/>
    </sheetView>
  </sheetViews>
  <sheetFormatPr defaultColWidth="9" defaultRowHeight="15"/>
  <cols>
    <col min="13" max="13" width="10.375"/>
  </cols>
  <sheetData>
    <row r="1" spans="1:13">
      <c r="A1" s="140" t="s">
        <v>491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2"/>
    </row>
    <row r="2" spans="1:13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5"/>
    </row>
    <row r="3" spans="1:13">
      <c r="A3" s="146" t="s">
        <v>444</v>
      </c>
      <c r="B3" s="146"/>
      <c r="C3" s="137"/>
      <c r="D3" s="137"/>
      <c r="E3" s="137"/>
      <c r="F3" s="137"/>
      <c r="G3" s="137"/>
      <c r="H3" s="137"/>
      <c r="I3" s="137"/>
      <c r="J3" s="137"/>
      <c r="K3" s="137"/>
      <c r="L3" s="138"/>
    </row>
    <row r="4" spans="1:13">
      <c r="A4" s="146"/>
      <c r="B4" s="146"/>
      <c r="C4" s="137"/>
      <c r="D4" s="137"/>
      <c r="E4" s="137"/>
      <c r="F4" s="137"/>
      <c r="G4" s="137"/>
      <c r="H4" s="137"/>
      <c r="I4" s="137"/>
      <c r="J4" s="137"/>
      <c r="K4" s="137"/>
      <c r="L4" s="138"/>
    </row>
    <row r="5" spans="1:13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8"/>
    </row>
    <row r="6" spans="1:13">
      <c r="A6" s="146" t="s">
        <v>473</v>
      </c>
      <c r="B6" s="146"/>
      <c r="C6" s="137" t="s">
        <v>492</v>
      </c>
      <c r="D6" s="137"/>
      <c r="E6" s="137"/>
      <c r="F6" s="137"/>
      <c r="G6" s="137"/>
      <c r="H6" s="137"/>
      <c r="I6" s="137"/>
      <c r="J6" s="137"/>
      <c r="K6" s="137"/>
      <c r="L6" s="138"/>
      <c r="M6" s="137">
        <v>20</v>
      </c>
    </row>
    <row r="7" spans="1:13">
      <c r="A7" s="146"/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25"/>
      <c r="M7" s="137"/>
    </row>
    <row r="8" spans="1:13">
      <c r="A8" s="136" t="s">
        <v>493</v>
      </c>
      <c r="B8" s="137"/>
      <c r="C8" s="137" t="s">
        <v>494</v>
      </c>
      <c r="D8" s="137"/>
      <c r="E8" s="137"/>
      <c r="F8" s="137"/>
      <c r="G8" s="137"/>
      <c r="H8" s="137"/>
      <c r="I8" s="137"/>
      <c r="J8" s="137"/>
      <c r="K8" s="137"/>
      <c r="L8" s="138"/>
      <c r="M8" s="137">
        <v>40</v>
      </c>
    </row>
    <row r="9" spans="1:13">
      <c r="A9" s="124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25"/>
      <c r="M9" s="137"/>
    </row>
    <row r="10" spans="1:13">
      <c r="A10" s="121" t="s">
        <v>476</v>
      </c>
      <c r="B10" s="121"/>
      <c r="C10" s="137" t="s">
        <v>495</v>
      </c>
      <c r="D10" s="137"/>
      <c r="E10" s="137"/>
      <c r="F10" s="137"/>
      <c r="G10" s="137"/>
      <c r="H10" s="137"/>
      <c r="I10" s="137"/>
      <c r="J10" s="137"/>
      <c r="K10" s="137"/>
      <c r="L10" s="138"/>
      <c r="M10" s="137">
        <v>30</v>
      </c>
    </row>
    <row r="11" spans="1:13">
      <c r="A11" s="146"/>
      <c r="B11" s="146"/>
      <c r="C11" s="147"/>
      <c r="D11" s="147"/>
      <c r="E11" s="147"/>
      <c r="F11" s="147"/>
      <c r="G11" s="147"/>
      <c r="H11" s="147"/>
      <c r="I11" s="147"/>
      <c r="J11" s="147"/>
      <c r="K11" s="147"/>
      <c r="L11" s="125"/>
      <c r="M11" s="137"/>
    </row>
    <row r="12" spans="1:13">
      <c r="A12" s="136" t="s">
        <v>376</v>
      </c>
      <c r="B12" s="137"/>
      <c r="C12" s="137" t="s">
        <v>496</v>
      </c>
      <c r="D12" s="137"/>
      <c r="E12" s="137"/>
      <c r="F12" s="137"/>
      <c r="G12" s="137"/>
      <c r="H12" s="137"/>
      <c r="I12" s="137"/>
      <c r="J12" s="137"/>
      <c r="K12" s="137"/>
      <c r="L12" s="138"/>
      <c r="M12" s="137">
        <v>20</v>
      </c>
    </row>
    <row r="13" spans="1:13">
      <c r="A13" s="124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25"/>
      <c r="M13" s="137"/>
    </row>
    <row r="14" spans="1:13">
      <c r="A14" s="121" t="s">
        <v>483</v>
      </c>
      <c r="B14" s="121"/>
      <c r="C14" s="137" t="s">
        <v>497</v>
      </c>
      <c r="D14" s="137"/>
      <c r="E14" s="137"/>
      <c r="F14" s="137"/>
      <c r="G14" s="137"/>
      <c r="H14" s="137"/>
      <c r="I14" s="137"/>
      <c r="J14" s="137"/>
      <c r="K14" s="137"/>
      <c r="L14" s="138"/>
      <c r="M14" s="137">
        <v>30</v>
      </c>
    </row>
    <row r="15" spans="1:13">
      <c r="A15" s="146"/>
      <c r="B15" s="146"/>
      <c r="C15" s="147"/>
      <c r="D15" s="147"/>
      <c r="E15" s="147"/>
      <c r="F15" s="147"/>
      <c r="G15" s="147"/>
      <c r="H15" s="147"/>
      <c r="I15" s="147"/>
      <c r="J15" s="147"/>
      <c r="K15" s="147"/>
      <c r="L15" s="125"/>
      <c r="M15" s="137"/>
    </row>
    <row r="16" spans="1:13">
      <c r="A16" s="136" t="s">
        <v>498</v>
      </c>
      <c r="B16" s="137"/>
      <c r="C16" s="137" t="s">
        <v>499</v>
      </c>
      <c r="D16" s="137"/>
      <c r="E16" s="137"/>
      <c r="F16" s="137"/>
      <c r="G16" s="137"/>
      <c r="H16" s="137"/>
      <c r="I16" s="137"/>
      <c r="J16" s="137"/>
      <c r="K16" s="137"/>
      <c r="L16" s="138"/>
      <c r="M16" s="137">
        <v>32</v>
      </c>
    </row>
    <row r="17" spans="1:13">
      <c r="A17" s="124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25"/>
      <c r="M17" s="137"/>
    </row>
    <row r="18" spans="1:13" ht="30" customHeight="1">
      <c r="A18" s="136" t="s">
        <v>500</v>
      </c>
      <c r="B18" s="137"/>
      <c r="C18" s="137" t="s">
        <v>501</v>
      </c>
      <c r="D18" s="137"/>
      <c r="E18" s="137"/>
      <c r="F18" s="137"/>
      <c r="G18" s="137"/>
      <c r="H18" s="137"/>
      <c r="I18" s="137"/>
      <c r="J18" s="137"/>
      <c r="K18" s="137"/>
      <c r="L18" s="138"/>
      <c r="M18" s="1">
        <v>30</v>
      </c>
    </row>
    <row r="19" spans="1:13" ht="30" customHeight="1">
      <c r="A19" s="136" t="s">
        <v>502</v>
      </c>
      <c r="B19" s="137"/>
      <c r="C19" s="137" t="s">
        <v>503</v>
      </c>
      <c r="D19" s="137"/>
      <c r="E19" s="137"/>
      <c r="F19" s="137"/>
      <c r="G19" s="137"/>
      <c r="H19" s="137"/>
      <c r="I19" s="137"/>
      <c r="J19" s="137"/>
      <c r="K19" s="137"/>
      <c r="L19" s="138"/>
      <c r="M19" s="1">
        <v>7</v>
      </c>
    </row>
    <row r="20" spans="1:13" ht="30" customHeight="1">
      <c r="A20" s="136" t="s">
        <v>504</v>
      </c>
      <c r="B20" s="137"/>
      <c r="C20" s="137" t="s">
        <v>505</v>
      </c>
      <c r="D20" s="137"/>
      <c r="E20" s="137"/>
      <c r="F20" s="137"/>
      <c r="G20" s="137"/>
      <c r="H20" s="137"/>
      <c r="I20" s="137"/>
      <c r="J20" s="137"/>
      <c r="K20" s="137"/>
      <c r="L20" s="138"/>
      <c r="M20" s="1">
        <v>35</v>
      </c>
    </row>
    <row r="21" spans="1:13">
      <c r="A21" s="148" t="s">
        <v>487</v>
      </c>
      <c r="B21" s="149"/>
      <c r="C21" s="149" t="s">
        <v>506</v>
      </c>
      <c r="D21" s="149"/>
      <c r="E21" s="149"/>
      <c r="F21" s="149"/>
      <c r="G21" s="149"/>
      <c r="H21" s="149"/>
      <c r="I21" s="149"/>
      <c r="J21" s="149"/>
      <c r="K21" s="149"/>
      <c r="L21" s="152"/>
      <c r="M21" s="137"/>
    </row>
    <row r="22" spans="1:13">
      <c r="A22" s="150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3"/>
      <c r="M22" s="137"/>
    </row>
    <row r="23" spans="1:13">
      <c r="A23" s="148" t="s">
        <v>489</v>
      </c>
      <c r="B23" s="149"/>
      <c r="C23" s="149" t="s">
        <v>507</v>
      </c>
      <c r="D23" s="149"/>
      <c r="E23" s="149"/>
      <c r="F23" s="149"/>
      <c r="G23" s="149"/>
      <c r="H23" s="149"/>
      <c r="I23" s="149"/>
      <c r="J23" s="149"/>
      <c r="K23" s="149"/>
      <c r="L23" s="152"/>
      <c r="M23" s="137"/>
    </row>
    <row r="24" spans="1:13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3"/>
      <c r="M24" s="137"/>
    </row>
    <row r="25" spans="1:13">
      <c r="A25" s="136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8"/>
      <c r="M25" s="139">
        <f>M20+M19+M18+M16+M14+M12+M10+M8+M6</f>
        <v>244</v>
      </c>
    </row>
    <row r="26" spans="1:13">
      <c r="A26" s="124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25"/>
      <c r="M26" s="139"/>
    </row>
    <row r="27" spans="1:13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</row>
    <row r="28" spans="1:13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</row>
    <row r="29" spans="1:13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</row>
    <row r="30" spans="1:13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</row>
  </sheetData>
  <mergeCells count="42">
    <mergeCell ref="A27:L30"/>
    <mergeCell ref="A21:B22"/>
    <mergeCell ref="C21:L22"/>
    <mergeCell ref="A23:B24"/>
    <mergeCell ref="C23:L24"/>
    <mergeCell ref="A25:B26"/>
    <mergeCell ref="C25:L26"/>
    <mergeCell ref="M21:M22"/>
    <mergeCell ref="M23:M24"/>
    <mergeCell ref="M25:M26"/>
    <mergeCell ref="A1:L2"/>
    <mergeCell ref="A3:B4"/>
    <mergeCell ref="C3:D4"/>
    <mergeCell ref="E3:F4"/>
    <mergeCell ref="G3:H4"/>
    <mergeCell ref="I3:J4"/>
    <mergeCell ref="K3:L4"/>
    <mergeCell ref="A6:B7"/>
    <mergeCell ref="C6:L7"/>
    <mergeCell ref="A8:B9"/>
    <mergeCell ref="C8:L9"/>
    <mergeCell ref="A10:B11"/>
    <mergeCell ref="C10:L11"/>
    <mergeCell ref="A20:B20"/>
    <mergeCell ref="C20:L20"/>
    <mergeCell ref="M6:M7"/>
    <mergeCell ref="M8:M9"/>
    <mergeCell ref="M10:M11"/>
    <mergeCell ref="M12:M13"/>
    <mergeCell ref="M14:M15"/>
    <mergeCell ref="M16:M17"/>
    <mergeCell ref="A12:B13"/>
    <mergeCell ref="C12:L13"/>
    <mergeCell ref="A14:B15"/>
    <mergeCell ref="C14:L15"/>
    <mergeCell ref="A16:B17"/>
    <mergeCell ref="C16:L17"/>
    <mergeCell ref="A5:L5"/>
    <mergeCell ref="A18:B18"/>
    <mergeCell ref="C18:L18"/>
    <mergeCell ref="A19:B19"/>
    <mergeCell ref="C19:L19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8"/>
  <sheetViews>
    <sheetView topLeftCell="A12" workbookViewId="0">
      <selection activeCell="K51" sqref="K51"/>
    </sheetView>
  </sheetViews>
  <sheetFormatPr defaultColWidth="9" defaultRowHeight="15"/>
  <cols>
    <col min="1" max="8" width="15.625" style="2" customWidth="1"/>
    <col min="9" max="16384" width="9" style="2"/>
  </cols>
  <sheetData>
    <row r="1" spans="1:8" ht="59.25" customHeight="1">
      <c r="A1" s="154" t="s">
        <v>508</v>
      </c>
      <c r="B1" s="154"/>
      <c r="C1" s="154"/>
      <c r="D1" s="154"/>
      <c r="E1" s="154"/>
      <c r="F1" s="154"/>
      <c r="G1" s="154"/>
      <c r="H1" s="154"/>
    </row>
    <row r="2" spans="1:8" ht="15" customHeight="1">
      <c r="A2" s="3" t="s">
        <v>509</v>
      </c>
      <c r="B2" s="3" t="s">
        <v>510</v>
      </c>
      <c r="C2" s="3" t="s">
        <v>511</v>
      </c>
      <c r="D2" s="3" t="s">
        <v>3</v>
      </c>
      <c r="E2" s="3" t="s">
        <v>512</v>
      </c>
      <c r="F2" s="3" t="s">
        <v>513</v>
      </c>
      <c r="G2" s="3" t="s">
        <v>514</v>
      </c>
      <c r="H2" s="3" t="s">
        <v>515</v>
      </c>
    </row>
    <row r="3" spans="1:8" ht="15" customHeight="1">
      <c r="A3" s="4" t="s">
        <v>516</v>
      </c>
      <c r="B3" s="5"/>
      <c r="C3" s="6"/>
      <c r="D3" s="7" t="e">
        <f t="shared" ref="D3:D7" si="0">C3/B3</f>
        <v>#DIV/0!</v>
      </c>
      <c r="E3" s="5"/>
      <c r="F3" s="7" t="e">
        <f t="shared" ref="F3:F7" si="1">E3*D3</f>
        <v>#DIV/0!</v>
      </c>
      <c r="G3" s="5"/>
      <c r="H3" s="5"/>
    </row>
    <row r="4" spans="1:8" ht="15" customHeight="1">
      <c r="A4" s="5" t="s">
        <v>417</v>
      </c>
      <c r="B4" s="5">
        <v>800</v>
      </c>
      <c r="C4" s="6">
        <v>16</v>
      </c>
      <c r="D4" s="7">
        <f t="shared" si="0"/>
        <v>0.02</v>
      </c>
      <c r="E4" s="5">
        <v>20</v>
      </c>
      <c r="F4" s="7">
        <f t="shared" si="1"/>
        <v>0.4</v>
      </c>
      <c r="G4" s="5"/>
      <c r="H4" s="5"/>
    </row>
    <row r="5" spans="1:8" ht="15" customHeight="1">
      <c r="A5" s="5" t="s">
        <v>30</v>
      </c>
      <c r="B5" s="5">
        <v>360</v>
      </c>
      <c r="C5" s="6">
        <v>340</v>
      </c>
      <c r="D5" s="7">
        <f t="shared" si="0"/>
        <v>0.94444444444444442</v>
      </c>
      <c r="E5" s="5">
        <v>0.5</v>
      </c>
      <c r="F5" s="7">
        <f t="shared" si="1"/>
        <v>0.47222222222222221</v>
      </c>
      <c r="G5" s="5"/>
      <c r="H5" s="5"/>
    </row>
    <row r="6" spans="1:8" ht="15" customHeight="1">
      <c r="A6" s="5" t="s">
        <v>517</v>
      </c>
      <c r="B6" s="5">
        <v>2000</v>
      </c>
      <c r="C6" s="6">
        <v>168</v>
      </c>
      <c r="D6" s="7">
        <f t="shared" si="0"/>
        <v>8.4000000000000005E-2</v>
      </c>
      <c r="E6" s="5">
        <v>20</v>
      </c>
      <c r="F6" s="7">
        <f t="shared" si="1"/>
        <v>1.6800000000000002</v>
      </c>
      <c r="G6" s="5"/>
      <c r="H6" s="5"/>
    </row>
    <row r="7" spans="1:8" ht="15" customHeight="1">
      <c r="A7" s="5" t="s">
        <v>518</v>
      </c>
      <c r="B7" s="5">
        <v>30</v>
      </c>
      <c r="C7" s="6">
        <v>25</v>
      </c>
      <c r="D7" s="7">
        <f t="shared" si="0"/>
        <v>0.83333333333333337</v>
      </c>
      <c r="E7" s="5">
        <v>2</v>
      </c>
      <c r="F7" s="7">
        <f t="shared" si="1"/>
        <v>1.6666666666666667</v>
      </c>
      <c r="G7" s="5"/>
      <c r="H7" s="5"/>
    </row>
    <row r="8" spans="1:8" ht="15" customHeight="1">
      <c r="A8" s="5"/>
      <c r="B8" s="5"/>
      <c r="C8" s="6"/>
      <c r="D8" s="7"/>
      <c r="E8" s="5"/>
      <c r="F8" s="8">
        <f>SUM(F4:F7)</f>
        <v>4.2188888888888894</v>
      </c>
      <c r="G8" s="9"/>
      <c r="H8" s="5"/>
    </row>
    <row r="9" spans="1:8" ht="15" customHeight="1">
      <c r="A9" s="4" t="s">
        <v>519</v>
      </c>
      <c r="B9" s="5"/>
      <c r="C9" s="6"/>
      <c r="D9" s="7"/>
      <c r="E9" s="5"/>
      <c r="F9" s="7"/>
      <c r="G9" s="5"/>
      <c r="H9" s="5"/>
    </row>
    <row r="10" spans="1:8" ht="15" customHeight="1">
      <c r="A10" s="5" t="s">
        <v>518</v>
      </c>
      <c r="B10" s="5">
        <v>30</v>
      </c>
      <c r="C10" s="6">
        <v>25</v>
      </c>
      <c r="D10" s="7">
        <f t="shared" ref="D10:D13" si="2">C10/B10</f>
        <v>0.83333333333333337</v>
      </c>
      <c r="E10" s="5">
        <v>2</v>
      </c>
      <c r="F10" s="7">
        <f t="shared" ref="F10:F13" si="3">E10*D10</f>
        <v>1.6666666666666667</v>
      </c>
      <c r="G10" s="5"/>
      <c r="H10" s="5"/>
    </row>
    <row r="11" spans="1:8" ht="15" customHeight="1">
      <c r="A11" s="5" t="s">
        <v>517</v>
      </c>
      <c r="B11" s="5">
        <v>2000</v>
      </c>
      <c r="C11" s="6">
        <v>168</v>
      </c>
      <c r="D11" s="7">
        <f t="shared" si="2"/>
        <v>8.4000000000000005E-2</v>
      </c>
      <c r="E11" s="5">
        <v>20</v>
      </c>
      <c r="F11" s="7">
        <f t="shared" si="3"/>
        <v>1.6800000000000002</v>
      </c>
      <c r="G11" s="5"/>
      <c r="H11" s="5"/>
    </row>
    <row r="12" spans="1:8" ht="15" customHeight="1">
      <c r="A12" s="5" t="s">
        <v>520</v>
      </c>
      <c r="B12" s="5">
        <v>1400</v>
      </c>
      <c r="C12" s="6">
        <v>30</v>
      </c>
      <c r="D12" s="7">
        <f t="shared" si="2"/>
        <v>2.1428571428571429E-2</v>
      </c>
      <c r="E12" s="5">
        <v>10</v>
      </c>
      <c r="F12" s="7">
        <f t="shared" si="3"/>
        <v>0.2142857142857143</v>
      </c>
      <c r="G12" s="5"/>
      <c r="H12" s="5"/>
    </row>
    <row r="13" spans="1:8" ht="15" customHeight="1">
      <c r="A13" s="5" t="s">
        <v>521</v>
      </c>
      <c r="B13" s="5">
        <v>960</v>
      </c>
      <c r="C13" s="6">
        <v>37</v>
      </c>
      <c r="D13" s="7">
        <f t="shared" si="2"/>
        <v>3.8541666666666669E-2</v>
      </c>
      <c r="E13" s="5">
        <v>20</v>
      </c>
      <c r="F13" s="7">
        <f t="shared" si="3"/>
        <v>0.77083333333333337</v>
      </c>
      <c r="G13" s="5"/>
      <c r="H13" s="5"/>
    </row>
    <row r="14" spans="1:8" ht="15" customHeight="1">
      <c r="A14" s="5"/>
      <c r="B14" s="5"/>
      <c r="C14" s="6"/>
      <c r="D14" s="7"/>
      <c r="E14" s="5"/>
      <c r="F14" s="8">
        <f>SUM(F10:F13)</f>
        <v>4.3317857142857141</v>
      </c>
      <c r="G14" s="5"/>
      <c r="H14" s="5"/>
    </row>
    <row r="15" spans="1:8">
      <c r="A15" s="4" t="s">
        <v>522</v>
      </c>
      <c r="B15" s="5"/>
      <c r="C15" s="6"/>
      <c r="D15" s="7"/>
      <c r="E15" s="5"/>
      <c r="F15" s="7"/>
    </row>
    <row r="16" spans="1:8">
      <c r="A16" s="5" t="s">
        <v>523</v>
      </c>
      <c r="B16" s="5">
        <v>185</v>
      </c>
      <c r="C16" s="6">
        <v>13</v>
      </c>
      <c r="D16" s="7">
        <f>C16/B16</f>
        <v>7.0270270270270274E-2</v>
      </c>
      <c r="E16" s="5">
        <v>140</v>
      </c>
      <c r="F16" s="7">
        <f>E16*D16</f>
        <v>9.8378378378378386</v>
      </c>
    </row>
    <row r="17" spans="1:7">
      <c r="A17" s="5" t="s">
        <v>524</v>
      </c>
      <c r="B17" s="5">
        <v>3000</v>
      </c>
      <c r="C17" s="6">
        <v>87.5</v>
      </c>
      <c r="D17" s="7">
        <f>C17/B17</f>
        <v>2.9166666666666667E-2</v>
      </c>
      <c r="E17" s="5">
        <v>140</v>
      </c>
      <c r="F17" s="7">
        <f>E17*D17</f>
        <v>4.083333333333333</v>
      </c>
    </row>
    <row r="18" spans="1:7">
      <c r="A18" s="5"/>
      <c r="B18" s="5"/>
      <c r="C18" s="6"/>
      <c r="D18" s="7"/>
      <c r="E18" s="5"/>
      <c r="F18" s="7">
        <f>SUM(F16:F17)</f>
        <v>13.921171171171171</v>
      </c>
      <c r="G18" s="2" t="s">
        <v>525</v>
      </c>
    </row>
    <row r="19" spans="1:7">
      <c r="A19" s="5"/>
      <c r="B19" s="5"/>
      <c r="C19" s="6"/>
      <c r="D19" s="7"/>
      <c r="E19" s="5"/>
      <c r="F19" s="7"/>
    </row>
    <row r="20" spans="1:7">
      <c r="A20" s="5" t="s">
        <v>526</v>
      </c>
      <c r="B20" s="5">
        <v>10</v>
      </c>
      <c r="C20" s="6">
        <v>13.92</v>
      </c>
      <c r="D20" s="7">
        <f>C20/B20</f>
        <v>1.3919999999999999</v>
      </c>
      <c r="E20" s="5">
        <v>1</v>
      </c>
      <c r="F20" s="7">
        <f>E20*D20</f>
        <v>1.3919999999999999</v>
      </c>
    </row>
    <row r="21" spans="1:7">
      <c r="A21" s="5" t="s">
        <v>527</v>
      </c>
      <c r="B21" s="5">
        <v>2000</v>
      </c>
      <c r="C21" s="6">
        <v>168</v>
      </c>
      <c r="D21" s="7">
        <f>C21/B21</f>
        <v>8.4000000000000005E-2</v>
      </c>
      <c r="E21" s="5">
        <v>20</v>
      </c>
      <c r="F21" s="7">
        <f>E21*D21</f>
        <v>1.6800000000000002</v>
      </c>
    </row>
    <row r="22" spans="1:7">
      <c r="A22" s="5" t="s">
        <v>528</v>
      </c>
      <c r="B22" s="5">
        <v>1400</v>
      </c>
      <c r="C22" s="6">
        <v>30</v>
      </c>
      <c r="D22" s="7">
        <f t="shared" ref="D22:D29" si="4">C22/B22</f>
        <v>2.1428571428571429E-2</v>
      </c>
      <c r="E22" s="5">
        <v>10</v>
      </c>
      <c r="F22" s="7">
        <f t="shared" ref="F22:F29" si="5">E22*D22</f>
        <v>0.2142857142857143</v>
      </c>
    </row>
    <row r="23" spans="1:7">
      <c r="A23" s="5" t="s">
        <v>518</v>
      </c>
      <c r="B23" s="5">
        <v>30</v>
      </c>
      <c r="C23" s="6">
        <v>25</v>
      </c>
      <c r="D23" s="7">
        <f t="shared" si="4"/>
        <v>0.83333333333333337</v>
      </c>
      <c r="E23" s="5">
        <v>2</v>
      </c>
      <c r="F23" s="7">
        <f t="shared" si="5"/>
        <v>1.6666666666666667</v>
      </c>
    </row>
    <row r="24" spans="1:7">
      <c r="F24" s="10">
        <f>F23+F22+F21+F20</f>
        <v>4.9529523809523806</v>
      </c>
    </row>
    <row r="25" spans="1:7">
      <c r="F25" s="10"/>
    </row>
    <row r="26" spans="1:7">
      <c r="A26" s="4" t="s">
        <v>529</v>
      </c>
      <c r="B26" s="5"/>
      <c r="C26" s="6"/>
      <c r="D26" s="7"/>
      <c r="E26" s="5"/>
      <c r="F26" s="7"/>
    </row>
    <row r="27" spans="1:7">
      <c r="A27" s="5" t="s">
        <v>530</v>
      </c>
      <c r="B27" s="5">
        <v>10</v>
      </c>
      <c r="C27" s="6">
        <v>8</v>
      </c>
      <c r="D27" s="7">
        <f t="shared" si="4"/>
        <v>0.8</v>
      </c>
      <c r="E27" s="5">
        <v>1</v>
      </c>
      <c r="F27" s="7">
        <f t="shared" si="5"/>
        <v>0.8</v>
      </c>
    </row>
    <row r="28" spans="1:7">
      <c r="A28" s="5" t="s">
        <v>517</v>
      </c>
      <c r="B28" s="5">
        <v>2000</v>
      </c>
      <c r="C28" s="6">
        <v>168</v>
      </c>
      <c r="D28" s="7">
        <f t="shared" si="4"/>
        <v>8.4000000000000005E-2</v>
      </c>
      <c r="E28" s="5">
        <v>20</v>
      </c>
      <c r="F28" s="7">
        <f t="shared" si="5"/>
        <v>1.6800000000000002</v>
      </c>
    </row>
    <row r="29" spans="1:7">
      <c r="A29" s="5" t="s">
        <v>518</v>
      </c>
      <c r="B29" s="5">
        <v>30</v>
      </c>
      <c r="C29" s="6">
        <v>25</v>
      </c>
      <c r="D29" s="7">
        <f t="shared" si="4"/>
        <v>0.83333333333333337</v>
      </c>
      <c r="E29" s="5">
        <v>2</v>
      </c>
      <c r="F29" s="7">
        <f t="shared" si="5"/>
        <v>1.6666666666666667</v>
      </c>
    </row>
    <row r="30" spans="1:7">
      <c r="A30" s="5"/>
      <c r="B30" s="5"/>
      <c r="C30" s="5"/>
      <c r="D30" s="5"/>
      <c r="E30" s="5"/>
      <c r="F30" s="11">
        <f>SUM(F27:F29)</f>
        <v>4.1466666666666674</v>
      </c>
    </row>
    <row r="31" spans="1:7">
      <c r="A31" s="5"/>
      <c r="B31" s="5"/>
      <c r="C31" s="5"/>
      <c r="D31" s="5"/>
      <c r="E31" s="5"/>
      <c r="F31" s="5"/>
    </row>
    <row r="33" spans="1:8">
      <c r="A33" s="4" t="s">
        <v>529</v>
      </c>
      <c r="B33" s="5"/>
      <c r="C33" s="6"/>
      <c r="D33" s="7"/>
      <c r="E33" s="5"/>
      <c r="F33" s="7"/>
    </row>
    <row r="34" spans="1:8">
      <c r="A34" s="5" t="s">
        <v>531</v>
      </c>
      <c r="B34" s="5">
        <v>100</v>
      </c>
      <c r="C34" s="6">
        <v>136</v>
      </c>
      <c r="D34" s="7">
        <f>C34/B34</f>
        <v>1.36</v>
      </c>
      <c r="E34" s="5">
        <v>1</v>
      </c>
      <c r="F34" s="7">
        <f>E34*D34</f>
        <v>1.36</v>
      </c>
    </row>
    <row r="35" spans="1:8">
      <c r="A35" s="5" t="s">
        <v>532</v>
      </c>
      <c r="B35" s="5">
        <v>600</v>
      </c>
      <c r="C35" s="6">
        <v>6</v>
      </c>
      <c r="D35" s="7">
        <f>C35/B35</f>
        <v>0.01</v>
      </c>
      <c r="E35" s="5">
        <v>30</v>
      </c>
      <c r="F35" s="7">
        <f>E35*D35</f>
        <v>0.3</v>
      </c>
    </row>
    <row r="36" spans="1:8">
      <c r="A36" s="5" t="s">
        <v>533</v>
      </c>
      <c r="B36" s="5">
        <v>50</v>
      </c>
      <c r="C36" s="6">
        <v>12.5</v>
      </c>
      <c r="D36" s="7">
        <f>C36/B36</f>
        <v>0.25</v>
      </c>
      <c r="E36" s="5">
        <v>5</v>
      </c>
      <c r="F36" s="7">
        <f>E36*D36</f>
        <v>1.25</v>
      </c>
    </row>
    <row r="37" spans="1:8">
      <c r="A37" s="5" t="s">
        <v>534</v>
      </c>
      <c r="B37" s="5">
        <v>1</v>
      </c>
      <c r="C37" s="6">
        <v>3</v>
      </c>
      <c r="D37" s="7">
        <f>C37/B37</f>
        <v>3</v>
      </c>
      <c r="E37" s="5">
        <v>1</v>
      </c>
      <c r="F37" s="7">
        <f>E37*D37</f>
        <v>3</v>
      </c>
    </row>
    <row r="38" spans="1:8">
      <c r="A38" s="5" t="s">
        <v>535</v>
      </c>
      <c r="B38" s="5">
        <v>600</v>
      </c>
      <c r="C38" s="6">
        <v>8</v>
      </c>
      <c r="D38" s="7">
        <f>C38/B38</f>
        <v>1.3333333333333334E-2</v>
      </c>
      <c r="E38" s="5">
        <v>200</v>
      </c>
      <c r="F38" s="7">
        <f>E38*D38</f>
        <v>2.666666666666667</v>
      </c>
    </row>
    <row r="39" spans="1:8">
      <c r="F39" s="10">
        <f>SUM(F34:F38)</f>
        <v>8.576666666666668</v>
      </c>
    </row>
    <row r="41" spans="1:8" ht="26.1">
      <c r="A41" s="119" t="s">
        <v>433</v>
      </c>
      <c r="B41" s="119"/>
      <c r="C41" s="119"/>
      <c r="D41" s="119"/>
      <c r="E41" s="119"/>
      <c r="F41" s="119"/>
      <c r="G41" s="119"/>
      <c r="H41" s="119"/>
    </row>
    <row r="42" spans="1:8" ht="15.95">
      <c r="A42" s="12" t="s">
        <v>228</v>
      </c>
      <c r="B42" s="13" t="s">
        <v>229</v>
      </c>
      <c r="C42" s="13" t="s">
        <v>230</v>
      </c>
      <c r="D42" s="13" t="s">
        <v>231</v>
      </c>
      <c r="E42" s="13" t="s">
        <v>232</v>
      </c>
      <c r="F42" s="14" t="s">
        <v>233</v>
      </c>
      <c r="G42" s="15" t="s">
        <v>197</v>
      </c>
      <c r="H42" s="15" t="s">
        <v>198</v>
      </c>
    </row>
    <row r="43" spans="1:8" ht="15.95">
      <c r="A43" s="16" t="s">
        <v>434</v>
      </c>
      <c r="B43" s="17">
        <v>250</v>
      </c>
      <c r="C43" s="18">
        <v>6</v>
      </c>
      <c r="D43" s="19">
        <f t="shared" ref="D43:D50" si="6">C43/B43</f>
        <v>2.4E-2</v>
      </c>
      <c r="E43" s="16">
        <v>25</v>
      </c>
      <c r="F43" s="19">
        <f t="shared" ref="F43:F50" si="7">E43*D43</f>
        <v>0.6</v>
      </c>
      <c r="G43" s="20"/>
      <c r="H43" s="21"/>
    </row>
    <row r="44" spans="1:8" ht="15.95">
      <c r="A44" s="16" t="s">
        <v>435</v>
      </c>
      <c r="B44" s="17">
        <v>1000</v>
      </c>
      <c r="C44" s="18">
        <v>56</v>
      </c>
      <c r="D44" s="19">
        <f t="shared" si="6"/>
        <v>5.6000000000000001E-2</v>
      </c>
      <c r="E44" s="16">
        <v>100</v>
      </c>
      <c r="F44" s="19">
        <f t="shared" si="7"/>
        <v>5.6000000000000005</v>
      </c>
      <c r="G44" s="20"/>
      <c r="H44" s="21"/>
    </row>
    <row r="45" spans="1:8" ht="15.95">
      <c r="A45" s="16" t="s">
        <v>436</v>
      </c>
      <c r="B45" s="17">
        <v>250</v>
      </c>
      <c r="C45" s="18">
        <v>5</v>
      </c>
      <c r="D45" s="19">
        <f t="shared" si="6"/>
        <v>0.02</v>
      </c>
      <c r="E45" s="16">
        <v>10</v>
      </c>
      <c r="F45" s="19">
        <f t="shared" si="7"/>
        <v>0.2</v>
      </c>
      <c r="G45" s="20"/>
      <c r="H45" s="21"/>
    </row>
    <row r="46" spans="1:8" ht="15.95">
      <c r="A46" s="16" t="s">
        <v>437</v>
      </c>
      <c r="B46" s="17">
        <v>250</v>
      </c>
      <c r="C46" s="18">
        <v>5</v>
      </c>
      <c r="D46" s="19">
        <f t="shared" si="6"/>
        <v>0.02</v>
      </c>
      <c r="E46" s="16">
        <v>5</v>
      </c>
      <c r="F46" s="19">
        <f t="shared" si="7"/>
        <v>0.1</v>
      </c>
      <c r="G46" s="20"/>
      <c r="H46" s="21"/>
    </row>
    <row r="47" spans="1:8" ht="15.95">
      <c r="A47" s="16" t="s">
        <v>183</v>
      </c>
      <c r="B47" s="17">
        <v>700</v>
      </c>
      <c r="C47" s="18">
        <v>8</v>
      </c>
      <c r="D47" s="19">
        <f t="shared" si="6"/>
        <v>1.1428571428571429E-2</v>
      </c>
      <c r="E47" s="16">
        <v>100</v>
      </c>
      <c r="F47" s="19">
        <f t="shared" si="7"/>
        <v>1.1428571428571428</v>
      </c>
      <c r="G47" s="22"/>
      <c r="H47" s="21"/>
    </row>
    <row r="48" spans="1:8" ht="15.95">
      <c r="A48" s="16" t="s">
        <v>438</v>
      </c>
      <c r="B48" s="17">
        <v>600</v>
      </c>
      <c r="C48" s="18">
        <v>6</v>
      </c>
      <c r="D48" s="19">
        <f t="shared" si="6"/>
        <v>0.01</v>
      </c>
      <c r="E48" s="16">
        <v>50</v>
      </c>
      <c r="F48" s="19">
        <f t="shared" si="7"/>
        <v>0.5</v>
      </c>
      <c r="G48" s="20"/>
      <c r="H48" s="21"/>
    </row>
    <row r="49" spans="1:8" ht="15.95">
      <c r="A49" s="16" t="s">
        <v>439</v>
      </c>
      <c r="B49" s="23">
        <v>100</v>
      </c>
      <c r="C49" s="24">
        <v>2.5</v>
      </c>
      <c r="D49" s="19">
        <f t="shared" si="6"/>
        <v>2.5000000000000001E-2</v>
      </c>
      <c r="E49" s="16">
        <v>25</v>
      </c>
      <c r="F49" s="19">
        <f t="shared" si="7"/>
        <v>0.625</v>
      </c>
      <c r="G49" s="25"/>
      <c r="H49" s="26"/>
    </row>
    <row r="50" spans="1:8" ht="15.95">
      <c r="A50" s="16" t="s">
        <v>440</v>
      </c>
      <c r="B50" s="17">
        <v>1000</v>
      </c>
      <c r="C50" s="18">
        <v>55</v>
      </c>
      <c r="D50" s="19">
        <f t="shared" si="6"/>
        <v>5.5E-2</v>
      </c>
      <c r="E50" s="16">
        <v>15</v>
      </c>
      <c r="F50" s="19">
        <f t="shared" si="7"/>
        <v>0.82499999999999996</v>
      </c>
      <c r="G50" s="20"/>
      <c r="H50" s="21"/>
    </row>
    <row r="51" spans="1:8" ht="15.95">
      <c r="A51" s="16"/>
      <c r="B51" s="17"/>
      <c r="C51" s="18"/>
      <c r="D51" s="27"/>
      <c r="E51" s="17"/>
      <c r="F51" s="27">
        <f>SUM(F43:F50)</f>
        <v>9.5928571428571416</v>
      </c>
      <c r="G51" s="20" t="s">
        <v>441</v>
      </c>
      <c r="H51" s="21"/>
    </row>
    <row r="52" spans="1:8" ht="15.95">
      <c r="A52" s="16"/>
      <c r="B52" s="17"/>
      <c r="C52" s="18"/>
      <c r="D52" s="27"/>
      <c r="E52" s="17"/>
      <c r="F52" s="27"/>
      <c r="G52" s="22"/>
      <c r="H52" s="21"/>
    </row>
    <row r="53" spans="1:8" ht="15.95">
      <c r="A53" s="16" t="s">
        <v>433</v>
      </c>
      <c r="B53" s="20">
        <v>600</v>
      </c>
      <c r="C53" s="28">
        <v>5</v>
      </c>
      <c r="D53" s="27">
        <f t="shared" ref="D53:D56" si="8">C53/B53</f>
        <v>8.3333333333333332E-3</v>
      </c>
      <c r="E53" s="20">
        <v>250</v>
      </c>
      <c r="F53" s="29">
        <f t="shared" ref="F53:F56" si="9">E53*D53</f>
        <v>2.0833333333333335</v>
      </c>
      <c r="G53" s="20"/>
      <c r="H53" s="21"/>
    </row>
    <row r="54" spans="1:8" ht="15.95">
      <c r="A54" s="16" t="s">
        <v>188</v>
      </c>
      <c r="B54" s="30">
        <v>500</v>
      </c>
      <c r="C54" s="31">
        <v>8</v>
      </c>
      <c r="D54" s="27">
        <f t="shared" si="8"/>
        <v>1.6E-2</v>
      </c>
      <c r="E54" s="32">
        <v>1</v>
      </c>
      <c r="F54" s="29">
        <f t="shared" si="9"/>
        <v>1.6E-2</v>
      </c>
      <c r="G54" s="32"/>
      <c r="H54" s="33"/>
    </row>
    <row r="55" spans="1:8" ht="15.95">
      <c r="A55" s="16" t="s">
        <v>17</v>
      </c>
      <c r="B55" s="30">
        <v>500</v>
      </c>
      <c r="C55" s="31">
        <v>25</v>
      </c>
      <c r="D55" s="27">
        <f t="shared" si="8"/>
        <v>0.05</v>
      </c>
      <c r="E55" s="32">
        <v>2</v>
      </c>
      <c r="F55" s="29">
        <f t="shared" si="9"/>
        <v>0.1</v>
      </c>
      <c r="G55" s="32"/>
      <c r="H55" s="33"/>
    </row>
    <row r="56" spans="1:8" ht="15.95">
      <c r="A56" s="16" t="s">
        <v>442</v>
      </c>
      <c r="B56" s="30">
        <v>580</v>
      </c>
      <c r="C56" s="31">
        <v>10</v>
      </c>
      <c r="D56" s="27">
        <f t="shared" si="8"/>
        <v>1.7241379310344827E-2</v>
      </c>
      <c r="E56" s="32">
        <v>50</v>
      </c>
      <c r="F56" s="29">
        <f t="shared" si="9"/>
        <v>0.86206896551724133</v>
      </c>
      <c r="G56" s="32"/>
      <c r="H56" s="33"/>
    </row>
    <row r="57" spans="1:8">
      <c r="A57"/>
      <c r="B57" s="30"/>
      <c r="C57" s="31"/>
      <c r="D57" s="34"/>
      <c r="E57" s="32"/>
      <c r="F57" s="34">
        <f>SUM(F53:F56)</f>
        <v>3.0614022988505747</v>
      </c>
      <c r="G57" s="32"/>
      <c r="H57" s="33"/>
    </row>
    <row r="58" spans="1:8">
      <c r="A58"/>
      <c r="B58"/>
      <c r="C58"/>
      <c r="D58"/>
      <c r="E58"/>
      <c r="F58"/>
      <c r="G58"/>
      <c r="H58"/>
    </row>
  </sheetData>
  <mergeCells count="2">
    <mergeCell ref="A1:H1"/>
    <mergeCell ref="A41:H4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3"/>
  <sheetViews>
    <sheetView workbookViewId="0">
      <selection activeCell="O14" sqref="O14:P15"/>
    </sheetView>
  </sheetViews>
  <sheetFormatPr defaultColWidth="9" defaultRowHeight="15"/>
  <sheetData>
    <row r="1" spans="1:22">
      <c r="A1" s="140" t="s">
        <v>536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2"/>
    </row>
    <row r="2" spans="1:22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5"/>
      <c r="O2" s="137" t="s">
        <v>537</v>
      </c>
      <c r="P2" s="137"/>
      <c r="Q2" s="137"/>
      <c r="R2" s="137"/>
      <c r="S2" s="137"/>
      <c r="T2" s="137"/>
      <c r="U2" s="137"/>
      <c r="V2" s="137"/>
    </row>
    <row r="3" spans="1:22">
      <c r="A3" s="146" t="s">
        <v>444</v>
      </c>
      <c r="B3" s="146"/>
      <c r="C3" s="137"/>
      <c r="D3" s="137"/>
      <c r="E3" s="137"/>
      <c r="F3" s="137"/>
      <c r="G3" s="137"/>
      <c r="H3" s="137"/>
      <c r="I3" s="137"/>
      <c r="J3" s="137"/>
      <c r="K3" s="137"/>
      <c r="L3" s="138"/>
      <c r="O3" s="137"/>
      <c r="P3" s="137"/>
      <c r="Q3" s="137"/>
      <c r="R3" s="137"/>
      <c r="S3" s="137"/>
      <c r="T3" s="137"/>
      <c r="U3" s="137"/>
      <c r="V3" s="137"/>
    </row>
    <row r="4" spans="1:22">
      <c r="A4" s="146"/>
      <c r="B4" s="146"/>
      <c r="C4" s="137"/>
      <c r="D4" s="137"/>
      <c r="E4" s="137"/>
      <c r="F4" s="137"/>
      <c r="G4" s="137"/>
      <c r="H4" s="137"/>
      <c r="I4" s="137"/>
      <c r="J4" s="137"/>
      <c r="K4" s="137"/>
      <c r="L4" s="138"/>
      <c r="O4" s="155" t="s">
        <v>538</v>
      </c>
      <c r="P4" s="155"/>
      <c r="Q4" s="137"/>
      <c r="R4" s="137"/>
      <c r="S4" s="137"/>
      <c r="T4" s="137"/>
      <c r="U4" s="137"/>
      <c r="V4" s="137"/>
    </row>
    <row r="5" spans="1:22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8"/>
      <c r="O5" s="155"/>
      <c r="P5" s="155"/>
      <c r="Q5" s="137"/>
      <c r="R5" s="137"/>
      <c r="S5" s="137"/>
      <c r="T5" s="137"/>
      <c r="U5" s="137"/>
      <c r="V5" s="137"/>
    </row>
    <row r="6" spans="1:22">
      <c r="A6" s="146" t="s">
        <v>455</v>
      </c>
      <c r="B6" s="146"/>
      <c r="C6" s="137" t="s">
        <v>456</v>
      </c>
      <c r="D6" s="137"/>
      <c r="E6" s="137"/>
      <c r="F6" s="137"/>
      <c r="G6" s="137"/>
      <c r="H6" s="137"/>
      <c r="I6" s="137"/>
      <c r="J6" s="137"/>
      <c r="K6" s="137"/>
      <c r="L6" s="138"/>
      <c r="M6" s="137">
        <v>12</v>
      </c>
      <c r="O6" s="137" t="s">
        <v>457</v>
      </c>
      <c r="P6" s="137"/>
      <c r="Q6" s="137" t="s">
        <v>539</v>
      </c>
      <c r="R6" s="137"/>
      <c r="S6" s="137" t="s">
        <v>540</v>
      </c>
      <c r="T6" s="137"/>
      <c r="U6" s="137" t="s">
        <v>459</v>
      </c>
      <c r="V6" s="137"/>
    </row>
    <row r="7" spans="1:22">
      <c r="A7" s="146"/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25"/>
      <c r="M7" s="137"/>
      <c r="O7" s="137"/>
      <c r="P7" s="137"/>
      <c r="Q7" s="137"/>
      <c r="R7" s="137"/>
      <c r="S7" s="137"/>
      <c r="T7" s="137"/>
      <c r="U7" s="137"/>
      <c r="V7" s="137"/>
    </row>
    <row r="8" spans="1:22">
      <c r="A8" s="136" t="s">
        <v>457</v>
      </c>
      <c r="B8" s="137"/>
      <c r="C8" s="137" t="s">
        <v>458</v>
      </c>
      <c r="D8" s="137"/>
      <c r="E8" s="137"/>
      <c r="F8" s="137"/>
      <c r="G8" s="137"/>
      <c r="H8" s="137"/>
      <c r="I8" s="137"/>
      <c r="J8" s="137"/>
      <c r="K8" s="137"/>
      <c r="L8" s="138"/>
      <c r="M8" s="137">
        <v>35</v>
      </c>
      <c r="O8" s="137" t="s">
        <v>541</v>
      </c>
      <c r="P8" s="137"/>
      <c r="Q8" s="137" t="s">
        <v>542</v>
      </c>
      <c r="R8" s="137"/>
      <c r="S8" s="137" t="s">
        <v>543</v>
      </c>
      <c r="T8" s="137"/>
      <c r="U8" s="137" t="s">
        <v>544</v>
      </c>
      <c r="V8" s="137"/>
    </row>
    <row r="9" spans="1:22">
      <c r="A9" s="124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25"/>
      <c r="M9" s="137"/>
      <c r="O9" s="137"/>
      <c r="P9" s="137"/>
      <c r="Q9" s="137"/>
      <c r="R9" s="137"/>
      <c r="S9" s="137"/>
      <c r="T9" s="137"/>
      <c r="U9" s="137"/>
      <c r="V9" s="137"/>
    </row>
    <row r="10" spans="1:22">
      <c r="A10" s="136" t="s">
        <v>459</v>
      </c>
      <c r="B10" s="137"/>
      <c r="C10" s="137" t="s">
        <v>460</v>
      </c>
      <c r="D10" s="137"/>
      <c r="E10" s="137"/>
      <c r="F10" s="137"/>
      <c r="G10" s="137"/>
      <c r="H10" s="137"/>
      <c r="I10" s="137"/>
      <c r="J10" s="137"/>
      <c r="K10" s="137"/>
      <c r="L10" s="138"/>
      <c r="M10" s="137">
        <v>36</v>
      </c>
      <c r="O10" s="137" t="s">
        <v>545</v>
      </c>
      <c r="P10" s="137"/>
      <c r="Q10" s="137" t="s">
        <v>546</v>
      </c>
      <c r="R10" s="137"/>
      <c r="S10" s="137" t="s">
        <v>547</v>
      </c>
      <c r="T10" s="137"/>
      <c r="U10" s="137" t="s">
        <v>548</v>
      </c>
      <c r="V10" s="137"/>
    </row>
    <row r="11" spans="1:22">
      <c r="A11" s="124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25"/>
      <c r="M11" s="137"/>
      <c r="O11" s="137"/>
      <c r="P11" s="137"/>
      <c r="Q11" s="137"/>
      <c r="R11" s="137"/>
      <c r="S11" s="137"/>
      <c r="T11" s="137"/>
      <c r="U11" s="137"/>
      <c r="V11" s="137"/>
    </row>
    <row r="12" spans="1:22">
      <c r="A12" s="136" t="s">
        <v>421</v>
      </c>
      <c r="B12" s="137"/>
      <c r="C12" s="137" t="s">
        <v>461</v>
      </c>
      <c r="D12" s="137"/>
      <c r="E12" s="137"/>
      <c r="F12" s="137"/>
      <c r="G12" s="137"/>
      <c r="H12" s="137"/>
      <c r="I12" s="137"/>
      <c r="J12" s="137"/>
      <c r="K12" s="137"/>
      <c r="L12" s="138"/>
      <c r="M12" s="137">
        <v>32</v>
      </c>
      <c r="O12" s="155" t="s">
        <v>549</v>
      </c>
      <c r="P12" s="155"/>
      <c r="Q12" s="137"/>
      <c r="R12" s="137"/>
      <c r="S12" s="137"/>
      <c r="T12" s="137"/>
      <c r="U12" s="137"/>
      <c r="V12" s="137"/>
    </row>
    <row r="13" spans="1:22">
      <c r="A13" s="136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8"/>
      <c r="M13" s="137"/>
      <c r="O13" s="155"/>
      <c r="P13" s="155"/>
      <c r="Q13" s="137"/>
      <c r="R13" s="137"/>
      <c r="S13" s="137"/>
      <c r="T13" s="137"/>
      <c r="U13" s="137"/>
      <c r="V13" s="137"/>
    </row>
    <row r="14" spans="1:22">
      <c r="A14" s="124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25"/>
      <c r="M14" s="137"/>
      <c r="O14" s="137" t="s">
        <v>550</v>
      </c>
      <c r="P14" s="137"/>
      <c r="Q14" s="137" t="s">
        <v>551</v>
      </c>
      <c r="R14" s="137"/>
      <c r="S14" s="137" t="s">
        <v>476</v>
      </c>
      <c r="T14" s="137"/>
      <c r="U14" s="137" t="s">
        <v>478</v>
      </c>
      <c r="V14" s="137"/>
    </row>
    <row r="15" spans="1:22">
      <c r="A15" s="121" t="s">
        <v>452</v>
      </c>
      <c r="B15" s="121"/>
      <c r="C15" s="137" t="s">
        <v>462</v>
      </c>
      <c r="D15" s="137"/>
      <c r="E15" s="137"/>
      <c r="F15" s="137"/>
      <c r="G15" s="137"/>
      <c r="H15" s="137"/>
      <c r="I15" s="137"/>
      <c r="J15" s="137"/>
      <c r="K15" s="137"/>
      <c r="L15" s="138"/>
      <c r="M15" s="137">
        <v>11.2</v>
      </c>
      <c r="O15" s="137"/>
      <c r="P15" s="137"/>
      <c r="Q15" s="137"/>
      <c r="R15" s="137"/>
      <c r="S15" s="137"/>
      <c r="T15" s="137"/>
      <c r="U15" s="137"/>
      <c r="V15" s="137"/>
    </row>
    <row r="16" spans="1:22">
      <c r="A16" s="146"/>
      <c r="B16" s="146"/>
      <c r="C16" s="147"/>
      <c r="D16" s="147"/>
      <c r="E16" s="147"/>
      <c r="F16" s="147"/>
      <c r="G16" s="147"/>
      <c r="H16" s="147"/>
      <c r="I16" s="147"/>
      <c r="J16" s="147"/>
      <c r="K16" s="147"/>
      <c r="L16" s="125"/>
      <c r="M16" s="137"/>
      <c r="O16" s="137" t="s">
        <v>552</v>
      </c>
      <c r="P16" s="137"/>
      <c r="Q16" s="137"/>
      <c r="R16" s="137"/>
      <c r="S16" s="137"/>
      <c r="T16" s="137"/>
      <c r="U16" s="137"/>
      <c r="V16" s="137"/>
    </row>
    <row r="17" spans="1:22">
      <c r="A17" s="136" t="s">
        <v>463</v>
      </c>
      <c r="B17" s="137"/>
      <c r="C17" s="137" t="s">
        <v>464</v>
      </c>
      <c r="D17" s="137"/>
      <c r="E17" s="137"/>
      <c r="F17" s="137"/>
      <c r="G17" s="137"/>
      <c r="H17" s="137"/>
      <c r="I17" s="137"/>
      <c r="J17" s="137"/>
      <c r="K17" s="137"/>
      <c r="L17" s="138"/>
      <c r="M17" s="137">
        <v>12</v>
      </c>
      <c r="O17" s="137"/>
      <c r="P17" s="137"/>
      <c r="Q17" s="137"/>
      <c r="R17" s="137"/>
      <c r="S17" s="137"/>
      <c r="T17" s="137"/>
      <c r="U17" s="137"/>
      <c r="V17" s="137"/>
    </row>
    <row r="18" spans="1:22">
      <c r="A18" s="124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25"/>
      <c r="M18" s="137"/>
      <c r="O18" s="155" t="s">
        <v>553</v>
      </c>
      <c r="P18" s="155"/>
      <c r="Q18" s="137"/>
      <c r="R18" s="137"/>
      <c r="S18" s="137"/>
      <c r="T18" s="137"/>
      <c r="U18" s="137"/>
      <c r="V18" s="137"/>
    </row>
    <row r="19" spans="1:22">
      <c r="A19" s="121" t="s">
        <v>465</v>
      </c>
      <c r="B19" s="121"/>
      <c r="C19" s="137" t="s">
        <v>466</v>
      </c>
      <c r="D19" s="137"/>
      <c r="E19" s="137"/>
      <c r="F19" s="137"/>
      <c r="G19" s="137"/>
      <c r="H19" s="137"/>
      <c r="I19" s="137"/>
      <c r="J19" s="137"/>
      <c r="K19" s="137"/>
      <c r="L19" s="138"/>
      <c r="M19" s="137">
        <v>25</v>
      </c>
      <c r="O19" s="155"/>
      <c r="P19" s="155"/>
      <c r="Q19" s="137"/>
      <c r="R19" s="137"/>
      <c r="S19" s="137"/>
      <c r="T19" s="137"/>
      <c r="U19" s="137"/>
      <c r="V19" s="137"/>
    </row>
    <row r="20" spans="1:22">
      <c r="A20" s="146"/>
      <c r="B20" s="146"/>
      <c r="C20" s="147"/>
      <c r="D20" s="147"/>
      <c r="E20" s="147"/>
      <c r="F20" s="147"/>
      <c r="G20" s="147"/>
      <c r="H20" s="147"/>
      <c r="I20" s="147"/>
      <c r="J20" s="147"/>
      <c r="K20" s="147"/>
      <c r="L20" s="125"/>
      <c r="M20" s="137"/>
      <c r="O20" s="137" t="s">
        <v>554</v>
      </c>
      <c r="P20" s="137"/>
      <c r="Q20" s="137" t="s">
        <v>555</v>
      </c>
      <c r="R20" s="137"/>
      <c r="S20" s="137" t="s">
        <v>421</v>
      </c>
      <c r="T20" s="137"/>
      <c r="U20" s="137" t="s">
        <v>426</v>
      </c>
      <c r="V20" s="137"/>
    </row>
    <row r="21" spans="1:22">
      <c r="A21" s="136" t="s">
        <v>467</v>
      </c>
      <c r="B21" s="137"/>
      <c r="C21" s="137" t="s">
        <v>468</v>
      </c>
      <c r="D21" s="137"/>
      <c r="E21" s="137"/>
      <c r="F21" s="137"/>
      <c r="G21" s="137"/>
      <c r="H21" s="137"/>
      <c r="I21" s="137"/>
      <c r="J21" s="137"/>
      <c r="K21" s="137"/>
      <c r="L21" s="138"/>
      <c r="M21" s="137">
        <v>12</v>
      </c>
      <c r="O21" s="137"/>
      <c r="P21" s="137"/>
      <c r="Q21" s="137"/>
      <c r="R21" s="137"/>
      <c r="S21" s="137"/>
      <c r="T21" s="137"/>
      <c r="U21" s="137"/>
      <c r="V21" s="137"/>
    </row>
    <row r="22" spans="1:22">
      <c r="A22" s="124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25"/>
      <c r="M22" s="137"/>
      <c r="O22" s="137" t="s">
        <v>556</v>
      </c>
      <c r="P22" s="137"/>
      <c r="Q22" s="155"/>
      <c r="R22" s="155"/>
      <c r="S22" s="137"/>
      <c r="T22" s="137"/>
      <c r="U22" s="137"/>
      <c r="V22" s="137"/>
    </row>
    <row r="23" spans="1:22">
      <c r="A23" s="136" t="s">
        <v>469</v>
      </c>
      <c r="B23" s="137"/>
      <c r="C23" s="137" t="s">
        <v>470</v>
      </c>
      <c r="D23" s="137"/>
      <c r="E23" s="137"/>
      <c r="F23" s="137"/>
      <c r="G23" s="137"/>
      <c r="H23" s="137"/>
      <c r="I23" s="137"/>
      <c r="J23" s="137"/>
      <c r="K23" s="137"/>
      <c r="L23" s="138"/>
      <c r="M23" s="137">
        <v>40</v>
      </c>
      <c r="O23" s="137"/>
      <c r="P23" s="137"/>
      <c r="Q23" s="155"/>
      <c r="R23" s="155"/>
      <c r="S23" s="137"/>
      <c r="T23" s="137"/>
      <c r="U23" s="137"/>
      <c r="V23" s="137"/>
    </row>
    <row r="24" spans="1:22">
      <c r="A24" s="124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25"/>
      <c r="M24" s="137"/>
      <c r="O24" s="155" t="s">
        <v>557</v>
      </c>
      <c r="P24" s="137"/>
      <c r="Q24" s="137"/>
      <c r="R24" s="137"/>
      <c r="S24" s="137"/>
      <c r="T24" s="137"/>
      <c r="U24" s="137"/>
      <c r="V24" s="137"/>
    </row>
    <row r="25" spans="1:22">
      <c r="A25" s="136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8"/>
      <c r="M25" s="137"/>
      <c r="O25" s="137"/>
      <c r="P25" s="137"/>
      <c r="Q25" s="137"/>
      <c r="R25" s="137"/>
      <c r="S25" s="137"/>
      <c r="T25" s="137"/>
      <c r="U25" s="137"/>
      <c r="V25" s="137"/>
    </row>
    <row r="26" spans="1:22">
      <c r="A26" s="124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25"/>
      <c r="M26" s="137"/>
      <c r="O26" s="137" t="s">
        <v>558</v>
      </c>
      <c r="P26" s="137"/>
      <c r="Q26" s="137" t="s">
        <v>452</v>
      </c>
      <c r="R26" s="137"/>
      <c r="S26" s="137" t="s">
        <v>559</v>
      </c>
      <c r="T26" s="137"/>
      <c r="U26" s="137" t="s">
        <v>560</v>
      </c>
      <c r="V26" s="137"/>
    </row>
    <row r="27" spans="1:2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8"/>
      <c r="M27" s="139"/>
      <c r="O27" s="137"/>
      <c r="P27" s="137"/>
      <c r="Q27" s="137"/>
      <c r="R27" s="137"/>
      <c r="S27" s="137"/>
      <c r="T27" s="137"/>
      <c r="U27" s="137"/>
      <c r="V27" s="137"/>
    </row>
    <row r="28" spans="1:22">
      <c r="A28" s="124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25"/>
      <c r="M28" s="139"/>
      <c r="O28" s="137" t="s">
        <v>561</v>
      </c>
      <c r="P28" s="137"/>
      <c r="Q28" s="137"/>
      <c r="R28" s="137"/>
      <c r="S28" s="137"/>
      <c r="T28" s="137"/>
      <c r="U28" s="137"/>
      <c r="V28" s="137"/>
    </row>
    <row r="29" spans="1:22">
      <c r="O29" s="137"/>
      <c r="P29" s="137"/>
      <c r="Q29" s="137"/>
      <c r="R29" s="137"/>
      <c r="S29" s="137"/>
      <c r="T29" s="137"/>
      <c r="U29" s="137"/>
      <c r="V29" s="137"/>
    </row>
    <row r="30" spans="1:22">
      <c r="O30" s="137"/>
      <c r="P30" s="137"/>
      <c r="Q30" s="137"/>
      <c r="R30" s="137"/>
      <c r="S30" s="137"/>
      <c r="T30" s="137"/>
      <c r="U30" s="137"/>
      <c r="V30" s="137"/>
    </row>
    <row r="31" spans="1:22">
      <c r="O31" s="137"/>
      <c r="P31" s="137"/>
      <c r="Q31" s="137"/>
      <c r="R31" s="137"/>
      <c r="S31" s="137"/>
      <c r="T31" s="137"/>
      <c r="U31" s="137"/>
      <c r="V31" s="137"/>
    </row>
    <row r="32" spans="1:22">
      <c r="O32" s="137"/>
      <c r="P32" s="137"/>
      <c r="Q32" s="137"/>
      <c r="R32" s="137"/>
      <c r="S32" s="137"/>
      <c r="T32" s="137"/>
      <c r="U32" s="137"/>
      <c r="V32" s="137"/>
    </row>
    <row r="33" spans="15:22">
      <c r="O33" s="137"/>
      <c r="P33" s="137"/>
      <c r="Q33" s="137"/>
      <c r="R33" s="137"/>
      <c r="S33" s="137"/>
      <c r="T33" s="137"/>
      <c r="U33" s="137"/>
      <c r="V33" s="137"/>
    </row>
  </sheetData>
  <mergeCells count="102">
    <mergeCell ref="O30:P31"/>
    <mergeCell ref="Q30:R31"/>
    <mergeCell ref="S30:T31"/>
    <mergeCell ref="U30:V31"/>
    <mergeCell ref="O32:P33"/>
    <mergeCell ref="Q32:R33"/>
    <mergeCell ref="S32:T33"/>
    <mergeCell ref="U32:V33"/>
    <mergeCell ref="O2:V3"/>
    <mergeCell ref="O24:P25"/>
    <mergeCell ref="Q24:R25"/>
    <mergeCell ref="S24:T25"/>
    <mergeCell ref="U24:V25"/>
    <mergeCell ref="O26:P27"/>
    <mergeCell ref="Q26:R27"/>
    <mergeCell ref="S26:T27"/>
    <mergeCell ref="U26:V27"/>
    <mergeCell ref="O28:P29"/>
    <mergeCell ref="Q28:R29"/>
    <mergeCell ref="S28:T29"/>
    <mergeCell ref="U28:V29"/>
    <mergeCell ref="O18:P19"/>
    <mergeCell ref="Q18:R19"/>
    <mergeCell ref="S18:T19"/>
    <mergeCell ref="U18:V19"/>
    <mergeCell ref="O20:P21"/>
    <mergeCell ref="Q20:R21"/>
    <mergeCell ref="S20:T21"/>
    <mergeCell ref="U20:V21"/>
    <mergeCell ref="O22:P23"/>
    <mergeCell ref="Q22:R23"/>
    <mergeCell ref="S22:T23"/>
    <mergeCell ref="U22:V23"/>
    <mergeCell ref="U16:V17"/>
    <mergeCell ref="O4:P5"/>
    <mergeCell ref="Q4:R5"/>
    <mergeCell ref="S4:T5"/>
    <mergeCell ref="U4:V5"/>
    <mergeCell ref="O12:P13"/>
    <mergeCell ref="Q12:R13"/>
    <mergeCell ref="S12:T13"/>
    <mergeCell ref="U12:V13"/>
    <mergeCell ref="O14:P15"/>
    <mergeCell ref="Q14:R15"/>
    <mergeCell ref="S14:T15"/>
    <mergeCell ref="U14:V15"/>
    <mergeCell ref="O10:P11"/>
    <mergeCell ref="Q10:R11"/>
    <mergeCell ref="S10:T11"/>
    <mergeCell ref="U10:V11"/>
    <mergeCell ref="O6:P7"/>
    <mergeCell ref="Q6:R7"/>
    <mergeCell ref="S6:T7"/>
    <mergeCell ref="U6:V7"/>
    <mergeCell ref="C6:L7"/>
    <mergeCell ref="A8:B9"/>
    <mergeCell ref="O8:P9"/>
    <mergeCell ref="Q8:R9"/>
    <mergeCell ref="S8:T9"/>
    <mergeCell ref="U8:V9"/>
    <mergeCell ref="C8:L9"/>
    <mergeCell ref="M23:M24"/>
    <mergeCell ref="M25:M26"/>
    <mergeCell ref="M8:M9"/>
    <mergeCell ref="M10:M11"/>
    <mergeCell ref="M12:M14"/>
    <mergeCell ref="M15:M16"/>
    <mergeCell ref="M17:M18"/>
    <mergeCell ref="M19:M20"/>
    <mergeCell ref="M21:M22"/>
    <mergeCell ref="C10:L11"/>
    <mergeCell ref="A12:B14"/>
    <mergeCell ref="C12:L14"/>
    <mergeCell ref="A15:B16"/>
    <mergeCell ref="C15:L16"/>
    <mergeCell ref="O16:P17"/>
    <mergeCell ref="Q16:R17"/>
    <mergeCell ref="S16:T17"/>
    <mergeCell ref="M27:M28"/>
    <mergeCell ref="A1:L2"/>
    <mergeCell ref="A3:B4"/>
    <mergeCell ref="C3:D4"/>
    <mergeCell ref="E3:F4"/>
    <mergeCell ref="G3:H4"/>
    <mergeCell ref="I3:J4"/>
    <mergeCell ref="K3:L4"/>
    <mergeCell ref="A6:B7"/>
    <mergeCell ref="A10:B11"/>
    <mergeCell ref="A17:B18"/>
    <mergeCell ref="C17:L18"/>
    <mergeCell ref="A19:B20"/>
    <mergeCell ref="C19:L20"/>
    <mergeCell ref="A21:B22"/>
    <mergeCell ref="C21:L22"/>
    <mergeCell ref="A23:B24"/>
    <mergeCell ref="C23:L24"/>
    <mergeCell ref="A25:B26"/>
    <mergeCell ref="C25:L26"/>
    <mergeCell ref="A27:B28"/>
    <mergeCell ref="C27:L28"/>
    <mergeCell ref="A5:L5"/>
    <mergeCell ref="M6:M7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38"/>
  <sheetViews>
    <sheetView zoomScale="145" zoomScaleNormal="145" workbookViewId="0">
      <selection activeCell="N20" sqref="N20"/>
    </sheetView>
  </sheetViews>
  <sheetFormatPr defaultColWidth="9" defaultRowHeight="15"/>
  <cols>
    <col min="13" max="13" width="10.375"/>
    <col min="15" max="15" width="9.375"/>
  </cols>
  <sheetData>
    <row r="1" spans="1:15">
      <c r="A1" s="140" t="s">
        <v>562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2"/>
    </row>
    <row r="2" spans="1:15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5"/>
    </row>
    <row r="3" spans="1:15">
      <c r="A3" s="146" t="s">
        <v>444</v>
      </c>
      <c r="B3" s="146"/>
      <c r="C3" s="137"/>
      <c r="D3" s="137"/>
      <c r="E3" s="137"/>
      <c r="F3" s="137"/>
      <c r="G3" s="137"/>
      <c r="H3" s="137"/>
      <c r="I3" s="137"/>
      <c r="J3" s="137"/>
      <c r="K3" s="137"/>
      <c r="L3" s="138"/>
    </row>
    <row r="4" spans="1:15">
      <c r="A4" s="146"/>
      <c r="B4" s="146"/>
      <c r="C4" s="137"/>
      <c r="D4" s="137"/>
      <c r="E4" s="137"/>
      <c r="F4" s="137"/>
      <c r="G4" s="137"/>
      <c r="H4" s="137"/>
      <c r="I4" s="137"/>
      <c r="J4" s="137"/>
      <c r="K4" s="137"/>
      <c r="L4" s="138"/>
      <c r="M4" s="137" t="s">
        <v>563</v>
      </c>
    </row>
    <row r="5" spans="1:15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8"/>
      <c r="M5" s="137"/>
    </row>
    <row r="6" spans="1:15">
      <c r="A6" s="146" t="s">
        <v>457</v>
      </c>
      <c r="B6" s="146"/>
      <c r="C6" s="137" t="s">
        <v>564</v>
      </c>
      <c r="D6" s="137"/>
      <c r="E6" s="137"/>
      <c r="F6" s="137"/>
      <c r="G6" s="137"/>
      <c r="H6" s="137"/>
      <c r="I6" s="137"/>
      <c r="J6" s="137"/>
      <c r="K6" s="137"/>
      <c r="L6" s="138"/>
      <c r="M6" s="139">
        <v>34</v>
      </c>
      <c r="N6" s="137" t="s">
        <v>565</v>
      </c>
      <c r="O6" s="139">
        <v>42</v>
      </c>
    </row>
    <row r="7" spans="1:15">
      <c r="A7" s="146"/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25"/>
      <c r="M7" s="139"/>
      <c r="N7" s="137"/>
      <c r="O7" s="139"/>
    </row>
    <row r="8" spans="1:15">
      <c r="A8" s="136" t="s">
        <v>476</v>
      </c>
      <c r="B8" s="137"/>
      <c r="C8" s="137" t="s">
        <v>566</v>
      </c>
      <c r="D8" s="137"/>
      <c r="E8" s="137"/>
      <c r="F8" s="137"/>
      <c r="G8" s="137"/>
      <c r="H8" s="137"/>
      <c r="I8" s="137"/>
      <c r="J8" s="137"/>
      <c r="K8" s="137"/>
      <c r="L8" s="138"/>
      <c r="M8" s="139">
        <v>15</v>
      </c>
    </row>
    <row r="9" spans="1:15">
      <c r="A9" s="124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25"/>
      <c r="M9" s="139"/>
    </row>
    <row r="10" spans="1:15">
      <c r="A10" s="121" t="s">
        <v>478</v>
      </c>
      <c r="B10" s="121"/>
      <c r="C10" s="137" t="s">
        <v>566</v>
      </c>
      <c r="D10" s="137"/>
      <c r="E10" s="137"/>
      <c r="F10" s="137"/>
      <c r="G10" s="137"/>
      <c r="H10" s="137"/>
      <c r="I10" s="137"/>
      <c r="J10" s="137"/>
      <c r="K10" s="137"/>
      <c r="L10" s="138"/>
      <c r="M10" s="139">
        <v>15</v>
      </c>
    </row>
    <row r="11" spans="1:15">
      <c r="A11" s="146"/>
      <c r="B11" s="146"/>
      <c r="C11" s="147"/>
      <c r="D11" s="147"/>
      <c r="E11" s="147"/>
      <c r="F11" s="147"/>
      <c r="G11" s="147"/>
      <c r="H11" s="147"/>
      <c r="I11" s="147"/>
      <c r="J11" s="147"/>
      <c r="K11" s="147"/>
      <c r="L11" s="125"/>
      <c r="M11" s="139"/>
    </row>
    <row r="12" spans="1:15">
      <c r="A12" s="136" t="s">
        <v>567</v>
      </c>
      <c r="B12" s="137"/>
      <c r="C12" s="137" t="s">
        <v>568</v>
      </c>
      <c r="D12" s="137"/>
      <c r="E12" s="137"/>
      <c r="F12" s="137"/>
      <c r="G12" s="137"/>
      <c r="H12" s="137"/>
      <c r="I12" s="137"/>
      <c r="J12" s="137"/>
      <c r="K12" s="137"/>
      <c r="L12" s="138"/>
      <c r="M12" s="139">
        <v>20</v>
      </c>
    </row>
    <row r="13" spans="1:15">
      <c r="A13" s="124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25"/>
      <c r="M13" s="139"/>
    </row>
    <row r="14" spans="1:15">
      <c r="A14" s="121" t="s">
        <v>463</v>
      </c>
      <c r="B14" s="121"/>
      <c r="C14" s="137" t="s">
        <v>564</v>
      </c>
      <c r="D14" s="137"/>
      <c r="E14" s="137"/>
      <c r="F14" s="137"/>
      <c r="G14" s="137"/>
      <c r="H14" s="137"/>
      <c r="I14" s="137"/>
      <c r="J14" s="137"/>
      <c r="K14" s="137"/>
      <c r="L14" s="138"/>
      <c r="M14" s="137">
        <v>18</v>
      </c>
    </row>
    <row r="15" spans="1:15">
      <c r="A15" s="146"/>
      <c r="B15" s="146"/>
      <c r="C15" s="147"/>
      <c r="D15" s="147"/>
      <c r="E15" s="147"/>
      <c r="F15" s="147"/>
      <c r="G15" s="147"/>
      <c r="H15" s="147"/>
      <c r="I15" s="147"/>
      <c r="J15" s="147"/>
      <c r="K15" s="147"/>
      <c r="L15" s="125"/>
      <c r="M15" s="137"/>
    </row>
    <row r="16" spans="1:15">
      <c r="A16" s="136" t="s">
        <v>465</v>
      </c>
      <c r="B16" s="137"/>
      <c r="C16" s="137" t="s">
        <v>569</v>
      </c>
      <c r="D16" s="137"/>
      <c r="E16" s="137"/>
      <c r="F16" s="137"/>
      <c r="G16" s="137"/>
      <c r="H16" s="137"/>
      <c r="I16" s="137"/>
      <c r="J16" s="137"/>
      <c r="K16" s="137"/>
      <c r="L16" s="138"/>
      <c r="M16" s="137">
        <v>30</v>
      </c>
    </row>
    <row r="17" spans="1:13">
      <c r="A17" s="124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25"/>
      <c r="M17" s="137"/>
    </row>
    <row r="18" spans="1:13" ht="30" customHeight="1">
      <c r="A18" s="136" t="s">
        <v>570</v>
      </c>
      <c r="B18" s="137"/>
      <c r="C18" s="137" t="s">
        <v>569</v>
      </c>
      <c r="D18" s="137"/>
      <c r="E18" s="137"/>
      <c r="F18" s="137"/>
      <c r="G18" s="137"/>
      <c r="H18" s="137"/>
      <c r="I18" s="137"/>
      <c r="J18" s="137"/>
      <c r="K18" s="137"/>
      <c r="L18" s="138"/>
      <c r="M18" s="1">
        <v>30</v>
      </c>
    </row>
    <row r="19" spans="1:13" ht="30" customHeight="1">
      <c r="A19" s="136" t="s">
        <v>539</v>
      </c>
      <c r="B19" s="137"/>
      <c r="C19" s="137" t="s">
        <v>571</v>
      </c>
      <c r="D19" s="137"/>
      <c r="E19" s="137"/>
      <c r="F19" s="137"/>
      <c r="G19" s="137"/>
      <c r="H19" s="137"/>
      <c r="I19" s="137"/>
      <c r="J19" s="137"/>
      <c r="K19" s="137"/>
      <c r="L19" s="138"/>
      <c r="M19" s="1">
        <v>52</v>
      </c>
    </row>
    <row r="20" spans="1:13" ht="30" customHeight="1">
      <c r="A20" s="136" t="s">
        <v>572</v>
      </c>
      <c r="B20" s="137"/>
      <c r="C20" s="137" t="s">
        <v>569</v>
      </c>
      <c r="D20" s="137"/>
      <c r="E20" s="137"/>
      <c r="F20" s="137"/>
      <c r="G20" s="137"/>
      <c r="H20" s="137"/>
      <c r="I20" s="137"/>
      <c r="J20" s="137"/>
      <c r="K20" s="137"/>
      <c r="L20" s="138"/>
      <c r="M20" s="1">
        <v>35</v>
      </c>
    </row>
    <row r="21" spans="1:13">
      <c r="A21" s="136" t="s">
        <v>573</v>
      </c>
      <c r="B21" s="137"/>
      <c r="C21" s="137" t="s">
        <v>574</v>
      </c>
      <c r="D21" s="137"/>
      <c r="E21" s="137"/>
      <c r="F21" s="137"/>
      <c r="G21" s="137"/>
      <c r="H21" s="137"/>
      <c r="I21" s="137"/>
      <c r="J21" s="137"/>
      <c r="K21" s="137"/>
      <c r="L21" s="138"/>
      <c r="M21" s="139">
        <v>15</v>
      </c>
    </row>
    <row r="22" spans="1:13">
      <c r="A22" s="124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25"/>
      <c r="M22" s="139"/>
    </row>
    <row r="23" spans="1:13">
      <c r="A23" s="136" t="s">
        <v>550</v>
      </c>
      <c r="B23" s="137"/>
      <c r="C23" s="137" t="s">
        <v>574</v>
      </c>
      <c r="D23" s="137"/>
      <c r="E23" s="137"/>
      <c r="F23" s="137"/>
      <c r="G23" s="137"/>
      <c r="H23" s="137"/>
      <c r="I23" s="137"/>
      <c r="J23" s="137"/>
      <c r="K23" s="137"/>
      <c r="L23" s="138"/>
      <c r="M23" s="139">
        <v>15</v>
      </c>
    </row>
    <row r="24" spans="1:13">
      <c r="A24" s="124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25"/>
      <c r="M24" s="139"/>
    </row>
    <row r="25" spans="1:13">
      <c r="A25" s="136" t="s">
        <v>575</v>
      </c>
      <c r="B25" s="137"/>
      <c r="C25" s="137" t="s">
        <v>576</v>
      </c>
      <c r="D25" s="137"/>
      <c r="E25" s="137"/>
      <c r="F25" s="137"/>
      <c r="G25" s="137"/>
      <c r="H25" s="137"/>
      <c r="I25" s="137"/>
      <c r="J25" s="137"/>
      <c r="K25" s="137"/>
      <c r="L25" s="138"/>
      <c r="M25" s="139">
        <v>15</v>
      </c>
    </row>
    <row r="26" spans="1:13">
      <c r="A26" s="124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25"/>
      <c r="M26" s="139"/>
    </row>
    <row r="27" spans="1:13">
      <c r="A27" s="136" t="s">
        <v>577</v>
      </c>
      <c r="B27" s="137"/>
      <c r="C27" s="137" t="s">
        <v>576</v>
      </c>
      <c r="D27" s="137"/>
      <c r="E27" s="137"/>
      <c r="F27" s="137"/>
      <c r="G27" s="137"/>
      <c r="H27" s="137"/>
      <c r="I27" s="137"/>
      <c r="J27" s="137"/>
      <c r="K27" s="137"/>
      <c r="L27" s="138"/>
      <c r="M27" s="139">
        <v>20</v>
      </c>
    </row>
    <row r="28" spans="1:13">
      <c r="A28" s="124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25"/>
      <c r="M28" s="139"/>
    </row>
    <row r="29" spans="1:13">
      <c r="A29" s="136" t="s">
        <v>578</v>
      </c>
      <c r="B29" s="137"/>
      <c r="C29" s="137" t="s">
        <v>579</v>
      </c>
      <c r="D29" s="137"/>
      <c r="E29" s="137"/>
      <c r="F29" s="137"/>
      <c r="G29" s="137"/>
      <c r="H29" s="137"/>
      <c r="I29" s="137"/>
      <c r="J29" s="137"/>
      <c r="K29" s="137"/>
      <c r="L29" s="138"/>
      <c r="M29" s="139">
        <v>32</v>
      </c>
    </row>
    <row r="30" spans="1:13">
      <c r="A30" s="124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25"/>
      <c r="M30" s="139"/>
    </row>
    <row r="31" spans="1:13">
      <c r="A31" s="136" t="s">
        <v>452</v>
      </c>
      <c r="B31" s="137"/>
      <c r="C31" s="137" t="s">
        <v>580</v>
      </c>
      <c r="D31" s="137"/>
      <c r="E31" s="137"/>
      <c r="F31" s="137"/>
      <c r="G31" s="137"/>
      <c r="H31" s="137"/>
      <c r="I31" s="137"/>
      <c r="J31" s="137"/>
      <c r="K31" s="137"/>
      <c r="L31" s="138"/>
      <c r="M31" s="139">
        <v>15</v>
      </c>
    </row>
    <row r="32" spans="1:13">
      <c r="A32" s="124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25"/>
      <c r="M32" s="139"/>
    </row>
    <row r="33" spans="1:13">
      <c r="A33" s="136" t="s">
        <v>559</v>
      </c>
      <c r="B33" s="137"/>
      <c r="C33" s="137" t="s">
        <v>581</v>
      </c>
      <c r="D33" s="137"/>
      <c r="E33" s="137"/>
      <c r="F33" s="137"/>
      <c r="G33" s="137"/>
      <c r="H33" s="137"/>
      <c r="I33" s="137"/>
      <c r="J33" s="137"/>
      <c r="K33" s="137"/>
      <c r="L33" s="138"/>
      <c r="M33" s="139">
        <v>25</v>
      </c>
    </row>
    <row r="34" spans="1:13">
      <c r="A34" s="124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25"/>
      <c r="M34" s="139"/>
    </row>
    <row r="35" spans="1:13">
      <c r="A35" s="136" t="s">
        <v>582</v>
      </c>
      <c r="B35" s="137"/>
      <c r="C35" s="137" t="s">
        <v>583</v>
      </c>
      <c r="D35" s="137"/>
      <c r="E35" s="137"/>
      <c r="F35" s="137"/>
      <c r="G35" s="137"/>
      <c r="H35" s="137"/>
      <c r="I35" s="137"/>
      <c r="J35" s="137"/>
      <c r="K35" s="137"/>
      <c r="L35" s="138"/>
      <c r="M35" s="137">
        <v>40</v>
      </c>
    </row>
    <row r="36" spans="1:13">
      <c r="A36" s="124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25"/>
      <c r="M36" s="137"/>
    </row>
    <row r="37" spans="1:13">
      <c r="A37" s="136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8"/>
      <c r="M37" s="137"/>
    </row>
    <row r="38" spans="1:13">
      <c r="A38" s="124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25"/>
      <c r="M38" s="137"/>
    </row>
  </sheetData>
  <mergeCells count="61">
    <mergeCell ref="A37:L38"/>
    <mergeCell ref="A27:B28"/>
    <mergeCell ref="A29:B30"/>
    <mergeCell ref="A31:B32"/>
    <mergeCell ref="A33:B34"/>
    <mergeCell ref="A35:B36"/>
    <mergeCell ref="C27:L28"/>
    <mergeCell ref="C29:L30"/>
    <mergeCell ref="C31:L32"/>
    <mergeCell ref="C33:L34"/>
    <mergeCell ref="C35:L36"/>
    <mergeCell ref="A21:B22"/>
    <mergeCell ref="C21:L22"/>
    <mergeCell ref="A23:B24"/>
    <mergeCell ref="C23:L24"/>
    <mergeCell ref="A25:B26"/>
    <mergeCell ref="C25:L26"/>
    <mergeCell ref="O6:O7"/>
    <mergeCell ref="A1:L2"/>
    <mergeCell ref="A3:B4"/>
    <mergeCell ref="C3:D4"/>
    <mergeCell ref="E3:F4"/>
    <mergeCell ref="G3:H4"/>
    <mergeCell ref="I3:J4"/>
    <mergeCell ref="K3:L4"/>
    <mergeCell ref="A6:B7"/>
    <mergeCell ref="C6:L7"/>
    <mergeCell ref="A5:L5"/>
    <mergeCell ref="M31:M32"/>
    <mergeCell ref="M33:M34"/>
    <mergeCell ref="M35:M36"/>
    <mergeCell ref="M37:M38"/>
    <mergeCell ref="N6:N7"/>
    <mergeCell ref="M21:M22"/>
    <mergeCell ref="M23:M24"/>
    <mergeCell ref="M25:M26"/>
    <mergeCell ref="M27:M28"/>
    <mergeCell ref="M29:M30"/>
    <mergeCell ref="A20:B20"/>
    <mergeCell ref="C20:L20"/>
    <mergeCell ref="M4:M5"/>
    <mergeCell ref="M6:M7"/>
    <mergeCell ref="M8:M9"/>
    <mergeCell ref="M10:M11"/>
    <mergeCell ref="M12:M13"/>
    <mergeCell ref="M14:M15"/>
    <mergeCell ref="M16:M17"/>
    <mergeCell ref="A8:B9"/>
    <mergeCell ref="C8:L9"/>
    <mergeCell ref="A10:B11"/>
    <mergeCell ref="C10:L11"/>
    <mergeCell ref="A12:B13"/>
    <mergeCell ref="C12:L13"/>
    <mergeCell ref="A14:B15"/>
    <mergeCell ref="A18:B18"/>
    <mergeCell ref="C18:L18"/>
    <mergeCell ref="A19:B19"/>
    <mergeCell ref="C19:L19"/>
    <mergeCell ref="C14:L15"/>
    <mergeCell ref="A16:B17"/>
    <mergeCell ref="C16:L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/>
  <cp:revision/>
  <dcterms:created xsi:type="dcterms:W3CDTF">2013-11-27T05:40:00Z</dcterms:created>
  <dcterms:modified xsi:type="dcterms:W3CDTF">2025-01-25T17:38:34Z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