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ia Chiamaka\Downloads\"/>
    </mc:Choice>
  </mc:AlternateContent>
  <xr:revisionPtr revIDLastSave="0" documentId="13_ncr:1_{F9F127C2-19AE-4281-B02B-F7CBA65197B9}" xr6:coauthVersionLast="47" xr6:coauthVersionMax="47" xr10:uidLastSave="{00000000-0000-0000-0000-000000000000}"/>
  <bookViews>
    <workbookView xWindow="-120" yWindow="-120" windowWidth="20730" windowHeight="11040" firstSheet="1" activeTab="4" xr2:uid="{177E14C3-D591-4023-93E4-2918C0D33755}"/>
  </bookViews>
  <sheets>
    <sheet name="payrol worksheet" sheetId="1" r:id="rId1"/>
    <sheet name="loan and interest rate" sheetId="2" r:id="rId2"/>
    <sheet name="carrer_decission_chart" sheetId="6" r:id="rId3"/>
    <sheet name="pool_project" sheetId="3" r:id="rId4"/>
    <sheet name="pivot_table _pool_project" sheetId="5" r:id="rId5"/>
  </sheets>
  <externalReferences>
    <externalReference r:id="rId6"/>
  </externalReferenc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I12" i="6"/>
  <c r="G12" i="6"/>
  <c r="E12" i="6"/>
  <c r="L12" i="6" s="1"/>
  <c r="C12" i="6"/>
  <c r="K11" i="6"/>
  <c r="I11" i="6"/>
  <c r="G11" i="6"/>
  <c r="E11" i="6"/>
  <c r="C11" i="6"/>
  <c r="K10" i="6"/>
  <c r="I10" i="6"/>
  <c r="G10" i="6"/>
  <c r="E10" i="6"/>
  <c r="C10" i="6"/>
  <c r="K9" i="6"/>
  <c r="I9" i="6"/>
  <c r="G9" i="6"/>
  <c r="E9" i="6"/>
  <c r="C9" i="6"/>
  <c r="K8" i="6"/>
  <c r="I8" i="6"/>
  <c r="G8" i="6"/>
  <c r="E8" i="6"/>
  <c r="L8" i="6" s="1"/>
  <c r="C8" i="6"/>
  <c r="K7" i="6"/>
  <c r="I7" i="6"/>
  <c r="G7" i="6"/>
  <c r="E7" i="6"/>
  <c r="C7" i="6"/>
  <c r="K6" i="6"/>
  <c r="I6" i="6"/>
  <c r="G6" i="6"/>
  <c r="E6" i="6"/>
  <c r="C6" i="6"/>
  <c r="K5" i="6"/>
  <c r="I5" i="6"/>
  <c r="G5" i="6"/>
  <c r="E5" i="6"/>
  <c r="C5" i="6"/>
  <c r="F176" i="3"/>
  <c r="F175" i="3"/>
  <c r="F174" i="3"/>
  <c r="G172" i="3"/>
  <c r="H172" i="3" s="1"/>
  <c r="G171" i="3"/>
  <c r="H171" i="3" s="1"/>
  <c r="G170" i="3"/>
  <c r="H170" i="3" s="1"/>
  <c r="H169" i="3"/>
  <c r="G169" i="3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H161" i="3"/>
  <c r="G161" i="3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H153" i="3"/>
  <c r="G153" i="3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H145" i="3"/>
  <c r="G145" i="3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H137" i="3"/>
  <c r="G137" i="3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H129" i="3"/>
  <c r="G129" i="3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H121" i="3"/>
  <c r="G121" i="3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H113" i="3"/>
  <c r="G113" i="3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H105" i="3"/>
  <c r="G105" i="3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H97" i="3"/>
  <c r="G97" i="3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H89" i="3"/>
  <c r="G89" i="3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H81" i="3"/>
  <c r="G81" i="3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H73" i="3"/>
  <c r="G73" i="3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H65" i="3"/>
  <c r="G65" i="3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H57" i="3"/>
  <c r="G57" i="3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H49" i="3"/>
  <c r="G49" i="3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H41" i="3"/>
  <c r="G41" i="3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H33" i="3"/>
  <c r="G33" i="3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H25" i="3"/>
  <c r="G25" i="3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H9" i="3"/>
  <c r="G9" i="3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E5" i="2"/>
  <c r="F5" i="2" s="1"/>
  <c r="G5" i="2" s="1"/>
  <c r="E4" i="2"/>
  <c r="F4" i="2" s="1"/>
  <c r="G4" i="2" s="1"/>
  <c r="F3" i="2"/>
  <c r="G3" i="2" s="1"/>
  <c r="E3" i="2"/>
  <c r="E2" i="2"/>
  <c r="F2" i="2" s="1"/>
  <c r="G2" i="2" s="1"/>
  <c r="L10" i="6" l="1"/>
  <c r="L6" i="6"/>
  <c r="L7" i="6"/>
  <c r="L5" i="6"/>
  <c r="L9" i="6"/>
  <c r="L11" i="6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18" i="1"/>
  <c r="E19" i="1"/>
  <c r="E20" i="1"/>
  <c r="O17" i="1"/>
  <c r="O18" i="1"/>
  <c r="O19" i="1"/>
  <c r="O20" i="1"/>
  <c r="AE20" i="1"/>
  <c r="AE19" i="1"/>
  <c r="AE18" i="1"/>
  <c r="AE17" i="1"/>
  <c r="AE5" i="1"/>
  <c r="AE6" i="1"/>
  <c r="AE7" i="1"/>
  <c r="AE8" i="1"/>
  <c r="AE9" i="1"/>
  <c r="AE10" i="1"/>
  <c r="AE11" i="1"/>
  <c r="AE12" i="1"/>
  <c r="AE13" i="1"/>
  <c r="AE14" i="1"/>
  <c r="AE15" i="1"/>
  <c r="AE4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Y5" i="1"/>
  <c r="Y6" i="1"/>
  <c r="Y7" i="1"/>
  <c r="Y8" i="1"/>
  <c r="Y9" i="1"/>
  <c r="Y10" i="1"/>
  <c r="Y11" i="1"/>
  <c r="Y12" i="1"/>
  <c r="Y13" i="1"/>
  <c r="Y14" i="1"/>
  <c r="Y15" i="1"/>
  <c r="AA3" i="1"/>
  <c r="AB3" i="1" s="1"/>
  <c r="AC3" i="1" s="1"/>
  <c r="Z3" i="1"/>
  <c r="U3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9" i="1"/>
  <c r="W9" i="1"/>
  <c r="V9" i="1"/>
  <c r="U9" i="1"/>
  <c r="T9" i="1"/>
  <c r="X8" i="1"/>
  <c r="W8" i="1"/>
  <c r="V8" i="1"/>
  <c r="U8" i="1"/>
  <c r="T8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V3" i="1"/>
  <c r="W3" i="1"/>
  <c r="X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P15" i="1"/>
  <c r="P14" i="1"/>
  <c r="P13" i="1"/>
  <c r="P12" i="1"/>
  <c r="P11" i="1"/>
  <c r="P10" i="1"/>
  <c r="P9" i="1"/>
  <c r="P8" i="1"/>
  <c r="P7" i="1"/>
  <c r="P6" i="1"/>
  <c r="P5" i="1"/>
  <c r="P4" i="1"/>
  <c r="O5" i="1"/>
  <c r="O6" i="1"/>
  <c r="O7" i="1"/>
  <c r="O8" i="1"/>
  <c r="O9" i="1"/>
  <c r="O10" i="1"/>
  <c r="O11" i="1"/>
  <c r="O12" i="1"/>
  <c r="O13" i="1"/>
  <c r="O14" i="1"/>
  <c r="O15" i="1"/>
  <c r="O4" i="1"/>
  <c r="P3" i="1"/>
  <c r="Q3" i="1" s="1"/>
  <c r="R3" i="1" s="1"/>
  <c r="S3" i="1" s="1"/>
  <c r="N5" i="1"/>
  <c r="N15" i="1"/>
  <c r="N14" i="1"/>
  <c r="N13" i="1"/>
  <c r="N12" i="1"/>
  <c r="N11" i="1"/>
  <c r="N10" i="1"/>
  <c r="N9" i="1"/>
  <c r="N8" i="1"/>
  <c r="N7" i="1"/>
  <c r="N6" i="1"/>
  <c r="N4" i="1"/>
  <c r="M15" i="1"/>
  <c r="M14" i="1"/>
  <c r="M13" i="1"/>
  <c r="M12" i="1"/>
  <c r="M11" i="1"/>
  <c r="M10" i="1"/>
  <c r="M9" i="1"/>
  <c r="M8" i="1"/>
  <c r="M7" i="1"/>
  <c r="M6" i="1"/>
  <c r="M5" i="1"/>
  <c r="M4" i="1"/>
  <c r="L4" i="1"/>
  <c r="L15" i="1"/>
  <c r="L14" i="1"/>
  <c r="L13" i="1"/>
  <c r="L12" i="1"/>
  <c r="L11" i="1"/>
  <c r="L10" i="1"/>
  <c r="L9" i="1"/>
  <c r="L8" i="1"/>
  <c r="L7" i="1"/>
  <c r="L6" i="1"/>
  <c r="L5" i="1"/>
  <c r="K4" i="1"/>
  <c r="K15" i="1"/>
  <c r="K14" i="1"/>
  <c r="K13" i="1"/>
  <c r="K12" i="1"/>
  <c r="K11" i="1"/>
  <c r="K10" i="1"/>
  <c r="K9" i="1"/>
  <c r="K8" i="1"/>
  <c r="K7" i="1"/>
  <c r="K6" i="1"/>
  <c r="K5" i="1"/>
  <c r="K3" i="1"/>
  <c r="L3" i="1" s="1"/>
  <c r="M3" i="1" s="1"/>
  <c r="N3" i="1" s="1"/>
  <c r="F3" i="1"/>
  <c r="G3" i="1" s="1"/>
  <c r="H3" i="1" s="1"/>
  <c r="I3" i="1" s="1"/>
  <c r="J5" i="1"/>
  <c r="J6" i="1"/>
  <c r="J7" i="1"/>
  <c r="J8" i="1"/>
  <c r="J9" i="1"/>
  <c r="J10" i="1"/>
  <c r="J11" i="1"/>
  <c r="J12" i="1"/>
  <c r="J13" i="1"/>
  <c r="J14" i="1"/>
  <c r="J15" i="1"/>
  <c r="J4" i="1"/>
  <c r="E17" i="1"/>
  <c r="C19" i="1"/>
  <c r="C18" i="1"/>
  <c r="C17" i="1"/>
  <c r="Y4" i="1" l="1"/>
</calcChain>
</file>

<file path=xl/sharedStrings.xml><?xml version="1.0" encoding="utf-8"?>
<sst xmlns="http://schemas.openxmlformats.org/spreadsheetml/2006/main" count="951" uniqueCount="125">
  <si>
    <t>last name</t>
  </si>
  <si>
    <t>first name</t>
  </si>
  <si>
    <t>hourly rate</t>
  </si>
  <si>
    <t>hours worked</t>
  </si>
  <si>
    <t>total pay</t>
  </si>
  <si>
    <t>vera</t>
  </si>
  <si>
    <t>uju</t>
  </si>
  <si>
    <t>ugo</t>
  </si>
  <si>
    <t>fera</t>
  </si>
  <si>
    <t>luka</t>
  </si>
  <si>
    <t>fabio</t>
  </si>
  <si>
    <t>vincenzo</t>
  </si>
  <si>
    <t>ben</t>
  </si>
  <si>
    <t>geen</t>
  </si>
  <si>
    <t>maniomalata</t>
  </si>
  <si>
    <t>kapako</t>
  </si>
  <si>
    <t>mako</t>
  </si>
  <si>
    <t>cera</t>
  </si>
  <si>
    <t>ciana</t>
  </si>
  <si>
    <t>faka</t>
  </si>
  <si>
    <t>loto</t>
  </si>
  <si>
    <t>bera</t>
  </si>
  <si>
    <t>nok</t>
  </si>
  <si>
    <t>god</t>
  </si>
  <si>
    <t>gui</t>
  </si>
  <si>
    <t>dokh</t>
  </si>
  <si>
    <t>bodie</t>
  </si>
  <si>
    <t>laga</t>
  </si>
  <si>
    <t>life</t>
  </si>
  <si>
    <t>max</t>
  </si>
  <si>
    <t>min</t>
  </si>
  <si>
    <t>avg</t>
  </si>
  <si>
    <t>gloria chiamaka</t>
  </si>
  <si>
    <t>total-pay</t>
  </si>
  <si>
    <t>over time hours</t>
  </si>
  <si>
    <t>over time bonus</t>
  </si>
  <si>
    <t>january pay</t>
  </si>
  <si>
    <t>principal</t>
  </si>
  <si>
    <t>interest rate</t>
  </si>
  <si>
    <t>months</t>
  </si>
  <si>
    <t>interest pay</t>
  </si>
  <si>
    <t>total loan</t>
  </si>
  <si>
    <t>monthly payments</t>
  </si>
  <si>
    <t>loan a</t>
  </si>
  <si>
    <t>loan b</t>
  </si>
  <si>
    <t>loan c</t>
  </si>
  <si>
    <t>loan d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</si>
  <si>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</si>
  <si>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</si>
  <si>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</si>
  <si>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</si>
  <si>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</si>
  <si>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</si>
  <si>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</si>
  <si>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$50, 20% more of the promise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</si>
  <si>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</si>
  <si>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</si>
  <si>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</si>
  <si>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</si>
  <si>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</si>
  <si>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</si>
  <si>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</si>
  <si>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</si>
  <si>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</si>
  <si>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</si>
  <si>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Text to colums</t>
  </si>
  <si>
    <t>8 ft Hose</t>
  </si>
  <si>
    <t>Doug</t>
  </si>
  <si>
    <t>Smith</t>
  </si>
  <si>
    <t>AZ</t>
  </si>
  <si>
    <t>if</t>
  </si>
  <si>
    <t>Water Pump</t>
  </si>
  <si>
    <t>sumif</t>
  </si>
  <si>
    <t>Chlorine Test Kit</t>
  </si>
  <si>
    <t>sort</t>
  </si>
  <si>
    <t>by transaction number</t>
  </si>
  <si>
    <t>filter</t>
  </si>
  <si>
    <t>Hellen</t>
  </si>
  <si>
    <t>Johnson</t>
  </si>
  <si>
    <t>pivot tables</t>
  </si>
  <si>
    <t>pie 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</si>
  <si>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</si>
  <si>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</si>
  <si>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</si>
  <si>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</si>
  <si>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</si>
  <si>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</si>
  <si>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</si>
  <si>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</si>
  <si>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</si>
  <si>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</si>
  <si>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</si>
  <si>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</si>
  <si>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</si>
  <si>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</si>
  <si>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</si>
  <si>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</si>
  <si>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</si>
  <si>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</si>
  <si>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</si>
  <si>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 xml:space="preserve">sum of all items </t>
  </si>
  <si>
    <t>sum of all items valued at more than  $50</t>
  </si>
  <si>
    <t>sum of all items valued at $50 or less</t>
  </si>
  <si>
    <t>Sum of Sale Price</t>
  </si>
  <si>
    <t>Grand Total</t>
  </si>
  <si>
    <t>CAREER DECISION CHART</t>
  </si>
  <si>
    <t>MRS GLORIA</t>
  </si>
  <si>
    <t>job</t>
  </si>
  <si>
    <t>pay</t>
  </si>
  <si>
    <t>job market</t>
  </si>
  <si>
    <t>enjoyment</t>
  </si>
  <si>
    <t>talent</t>
  </si>
  <si>
    <t>schooling</t>
  </si>
  <si>
    <t>total</t>
  </si>
  <si>
    <t>doctor</t>
  </si>
  <si>
    <t>lawyer</t>
  </si>
  <si>
    <t>hair stylist</t>
  </si>
  <si>
    <t>engineer</t>
  </si>
  <si>
    <t>nurse</t>
  </si>
  <si>
    <t>data analyst</t>
  </si>
  <si>
    <t>photography</t>
  </si>
  <si>
    <t>content creator</t>
  </si>
  <si>
    <t>name</t>
  </si>
  <si>
    <t>employee payrol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</si>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</sst>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stellar"/>
      <family val="1"/>
    </font>
    <font>
      <sz val="11"/>
      <color theme="0"/>
      <name val="Castellar"/>
      <family val="1"/>
    </font>
    <font>
      <b/>
      <sz val="11"/>
      <color theme="0"/>
      <name val="Castellar"/>
      <family val="1"/>
    </font>
    <font>
      <b/>
      <sz val="12"/>
      <color rgb="FF002060"/>
      <name val="Castellar"/>
      <family val="1"/>
    </font>
    <font>
      <b/>
      <sz val="14"/>
      <color theme="0"/>
      <name val="Castellar"/>
      <family val="1"/>
    </font>
    <font>
      <sz val="14"/>
      <color theme="1"/>
      <name val="Calibri"/>
      <family val="2"/>
      <scheme val="minor"/>
    </font>
    <font>
      <b/>
      <sz val="12"/>
      <color theme="1"/>
      <name val="Castellar"/>
      <family val="1"/>
    </font>
    <font>
      <b/>
      <sz val="11"/>
      <color theme="1"/>
      <name val="Castellar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DC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16" fontId="0" fillId="3" borderId="0" xfId="0" applyNumberFormat="1" applyFill="1"/>
    <xf numFmtId="0" fontId="0" fillId="3" borderId="0" xfId="0" applyFill="1"/>
    <xf numFmtId="0" fontId="0" fillId="3" borderId="1" xfId="0" applyFill="1" applyBorder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" fontId="0" fillId="7" borderId="0" xfId="0" applyNumberFormat="1" applyFill="1"/>
    <xf numFmtId="164" fontId="0" fillId="7" borderId="0" xfId="0" applyNumberFormat="1" applyFill="1"/>
    <xf numFmtId="0" fontId="2" fillId="0" borderId="0" xfId="0" applyFont="1"/>
    <xf numFmtId="14" fontId="0" fillId="0" borderId="0" xfId="2" applyNumberFormat="1" applyFont="1"/>
    <xf numFmtId="166" fontId="0" fillId="0" borderId="0" xfId="2" applyNumberFormat="1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9" fontId="0" fillId="0" borderId="3" xfId="0" applyNumberFormat="1" applyBorder="1"/>
    <xf numFmtId="164" fontId="0" fillId="0" borderId="3" xfId="0" applyNumberFormat="1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3" fillId="13" borderId="0" xfId="0" applyFont="1" applyFill="1"/>
    <xf numFmtId="0" fontId="4" fillId="13" borderId="0" xfId="0" applyFont="1" applyFill="1"/>
    <xf numFmtId="0" fontId="5" fillId="13" borderId="0" xfId="0" applyFont="1" applyFill="1"/>
    <xf numFmtId="0" fontId="6" fillId="2" borderId="0" xfId="0" applyFont="1" applyFill="1"/>
    <xf numFmtId="0" fontId="6" fillId="2" borderId="5" xfId="0" applyFont="1" applyFill="1" applyBorder="1"/>
    <xf numFmtId="0" fontId="7" fillId="13" borderId="3" xfId="0" applyFont="1" applyFill="1" applyBorder="1"/>
    <xf numFmtId="0" fontId="8" fillId="14" borderId="0" xfId="0" applyFont="1" applyFill="1"/>
    <xf numFmtId="0" fontId="9" fillId="0" borderId="0" xfId="0" applyFont="1"/>
    <xf numFmtId="0" fontId="10" fillId="0" borderId="0" xfId="0" applyFont="1"/>
    <xf numFmtId="0" fontId="5" fillId="15" borderId="0" xfId="0" applyFont="1" applyFill="1" applyAlignment="1">
      <alignment wrapText="1"/>
    </xf>
    <xf numFmtId="164" fontId="5" fillId="15" borderId="0" xfId="1" applyNumberFormat="1" applyFont="1" applyFill="1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218A8"/>
      <color rgb="FF0C10B4"/>
      <color rgb="FFFC6022"/>
      <color rgb="FFF8D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monthly</a:t>
            </a:r>
            <a:r>
              <a:rPr lang="en-GB" sz="1800" b="1" baseline="0">
                <a:solidFill>
                  <a:schemeClr val="tx1"/>
                </a:solidFill>
              </a:rPr>
              <a:t> payment for $10,000 loan</a:t>
            </a:r>
            <a:endParaRPr lang="en-GB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9423447069116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0994747198102"/>
          <c:y val="6.6625258799171846E-2"/>
          <c:w val="0.89539005252801895"/>
          <c:h val="0.75035913989012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218A8"/>
            </a:solidFill>
            <a:ln>
              <a:noFill/>
            </a:ln>
            <a:effectLst/>
          </c:spPr>
          <c:invertIfNegative val="0"/>
          <c:dLbls>
            <c:numFmt formatCode="[$$-C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'[1]loan and interest rate'!$C$2:$C$5</c:f>
              <c:numCache>
                <c:formatCode>General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'[1]loan and interest rate'!$G$2:$G$5</c:f>
              <c:numCache>
                <c:formatCode>General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4757-BE6B-56875593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15"/>
        <c:axId val="1469447280"/>
        <c:axId val="1469455440"/>
      </c:barChart>
      <c:catAx>
        <c:axId val="146944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interest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rate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55440"/>
        <c:crosses val="autoZero"/>
        <c:auto val="1"/>
        <c:lblAlgn val="ctr"/>
        <c:lblOffset val="100"/>
        <c:noMultiLvlLbl val="0"/>
      </c:catAx>
      <c:valAx>
        <c:axId val="1469455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montly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payments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[excel-1.xlsx]pivot_table _pool_project!PivotTable3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"/>
          <c:y val="0.30958114610673659"/>
          <c:w val="0.76348162729658797"/>
          <c:h val="0.68578922426363376"/>
        </c:manualLayout>
      </c:layout>
      <c:pie3DChart>
        <c:varyColors val="1"/>
        <c:ser>
          <c:idx val="0"/>
          <c:order val="0"/>
          <c:tx>
            <c:strRef>
              <c:f>'pivot_table _pool_project'!$B$3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E0-487C-A6F7-485FB4B45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E0-487C-A6F7-485FB4B45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E0-487C-A6F7-485FB4B45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E0-487C-A6F7-485FB4B45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'pivot_table _pool_project'!$A$4:$A$8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'pivot_table _pool_project'!$B$4:$B$8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2-4829-AB4C-36285A07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171450</xdr:rowOff>
    </xdr:from>
    <xdr:to>
      <xdr:col>8</xdr:col>
      <xdr:colOff>495301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9E47-EA81-40AE-8C2C-0FC4DEDC1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12</xdr:row>
      <xdr:rowOff>138112</xdr:rowOff>
    </xdr:from>
    <xdr:to>
      <xdr:col>7</xdr:col>
      <xdr:colOff>180975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77437-9CA8-7CB7-48B3-FC4972CC5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loria%20Chiamaka\Downloads\loan%20and%20interest%20rate.xlsx" TargetMode="External"/><Relationship Id="rId1" Type="http://schemas.openxmlformats.org/officeDocument/2006/relationships/externalLinkPath" Target="loan%20and%20interest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an and interest rate"/>
    </sheetNames>
    <sheetDataSet>
      <sheetData sheetId="0">
        <row r="2">
          <cell r="C2">
            <v>0.09</v>
          </cell>
          <cell r="G2">
            <v>908.33333333333337</v>
          </cell>
        </row>
        <row r="3">
          <cell r="C3">
            <v>0.08</v>
          </cell>
          <cell r="G3">
            <v>900</v>
          </cell>
        </row>
        <row r="4">
          <cell r="C4">
            <v>7.0000000000000007E-2</v>
          </cell>
          <cell r="G4">
            <v>891.66666666666663</v>
          </cell>
        </row>
        <row r="5">
          <cell r="C5">
            <v>0.06</v>
          </cell>
          <cell r="G5">
            <v>883.33333333333337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oria Chiamaka" refreshedDate="45455.734977430555" createdVersion="8" refreshedVersion="8" minRefreshableVersion="3" recordCount="171" xr:uid="{0C20FD58-DD91-47B2-B891-7D258D97BC2A}">
  <cacheSource type="worksheet">
    <worksheetSource ref="A1:K172" sheet="pool_projec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, 20% more of the promise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67D80-7658-4949-B7D8-FF879F7DAD9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lastname">
  <location ref="A3:B8" firstHeaderRow="1" firstDataRow="1" firstDataCol="1"/>
  <pivotFields count="11">
    <pivotField showAll="0"/>
    <pivotField numFmtId="166" showAll="0"/>
    <pivotField showAll="0"/>
    <pivotField showAll="0"/>
    <pivotField numFmtId="164" showAll="0"/>
    <pivotField dataField="1" numFmtId="164" showAll="0"/>
    <pivotField numFmtId="16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9" type="button" dataOnly="0" labelOnly="1" outline="0" axis="axisRow" fieldPosition="0"/>
    </format>
    <format dxfId="15">
      <pivotArea dataOnly="0" labelOnly="1" fieldPosition="0">
        <references count="1">
          <reference field="9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A7AD-B55A-4E0A-9C37-9784ED31575A}">
  <sheetPr>
    <pageSetUpPr fitToPage="1"/>
  </sheetPr>
  <dimension ref="A1:AE20"/>
  <sheetViews>
    <sheetView showGridLines="0" zoomScale="96" zoomScaleNormal="96" workbookViewId="0">
      <selection activeCell="C6" sqref="C6"/>
    </sheetView>
  </sheetViews>
  <sheetFormatPr defaultRowHeight="15" x14ac:dyDescent="0.25"/>
  <cols>
    <col min="1" max="1" width="28.42578125" bestFit="1" customWidth="1"/>
    <col min="2" max="2" width="29.28515625" bestFit="1" customWidth="1"/>
    <col min="3" max="3" width="22" bestFit="1" customWidth="1"/>
    <col min="5" max="5" width="14.7109375" bestFit="1" customWidth="1"/>
    <col min="6" max="14" width="14.7109375" customWidth="1"/>
    <col min="15" max="15" width="12.42578125" bestFit="1" customWidth="1"/>
    <col min="16" max="19" width="12" bestFit="1" customWidth="1"/>
    <col min="20" max="20" width="17.42578125" bestFit="1" customWidth="1"/>
    <col min="21" max="24" width="17.42578125" customWidth="1"/>
    <col min="25" max="25" width="12.42578125" bestFit="1" customWidth="1"/>
    <col min="26" max="29" width="12" bestFit="1" customWidth="1"/>
    <col min="31" max="31" width="12" bestFit="1" customWidth="1"/>
  </cols>
  <sheetData>
    <row r="1" spans="1:31" ht="15.75" x14ac:dyDescent="0.25">
      <c r="A1" s="38" t="s">
        <v>123</v>
      </c>
      <c r="B1" s="39" t="s">
        <v>32</v>
      </c>
    </row>
    <row r="2" spans="1:31" ht="15.75" x14ac:dyDescent="0.25">
      <c r="E2" s="35" t="s">
        <v>3</v>
      </c>
      <c r="F2" s="35"/>
      <c r="G2" s="35"/>
      <c r="H2" s="35"/>
      <c r="I2" s="35"/>
      <c r="J2" s="35" t="s">
        <v>34</v>
      </c>
      <c r="K2" s="35"/>
      <c r="L2" s="35"/>
      <c r="M2" s="35"/>
      <c r="N2" s="35"/>
      <c r="O2" s="35" t="s">
        <v>4</v>
      </c>
      <c r="P2" s="35"/>
      <c r="Q2" s="35"/>
      <c r="R2" s="35"/>
      <c r="S2" s="35"/>
      <c r="T2" s="35" t="s">
        <v>35</v>
      </c>
      <c r="U2" s="35"/>
      <c r="V2" s="35"/>
      <c r="W2" s="35"/>
      <c r="X2" s="35"/>
      <c r="Y2" s="35" t="s">
        <v>4</v>
      </c>
      <c r="Z2" s="36"/>
      <c r="AA2" s="36"/>
      <c r="AB2" s="36"/>
      <c r="AC2" s="36"/>
      <c r="AD2" s="36"/>
      <c r="AE2" s="37" t="s">
        <v>36</v>
      </c>
    </row>
    <row r="3" spans="1:31" ht="15.75" x14ac:dyDescent="0.25">
      <c r="A3" s="38" t="s">
        <v>0</v>
      </c>
      <c r="B3" s="38" t="s">
        <v>1</v>
      </c>
      <c r="C3" s="38" t="s">
        <v>2</v>
      </c>
      <c r="E3" s="7">
        <v>45292</v>
      </c>
      <c r="F3" s="7">
        <f>E3+7</f>
        <v>45299</v>
      </c>
      <c r="G3" s="7">
        <f t="shared" ref="G3:I3" si="0">F3+7</f>
        <v>45306</v>
      </c>
      <c r="H3" s="7">
        <f t="shared" si="0"/>
        <v>45313</v>
      </c>
      <c r="I3" s="7">
        <f t="shared" si="0"/>
        <v>45320</v>
      </c>
      <c r="J3" s="10">
        <v>45292</v>
      </c>
      <c r="K3" s="10">
        <f>J3+7</f>
        <v>45299</v>
      </c>
      <c r="L3" s="10">
        <f t="shared" ref="L3:N3" si="1">K3+7</f>
        <v>45306</v>
      </c>
      <c r="M3" s="10">
        <f t="shared" si="1"/>
        <v>45313</v>
      </c>
      <c r="N3" s="10">
        <f t="shared" si="1"/>
        <v>45320</v>
      </c>
      <c r="O3" s="12">
        <v>45292</v>
      </c>
      <c r="P3" s="12">
        <f>O3+7</f>
        <v>45299</v>
      </c>
      <c r="Q3" s="12">
        <f t="shared" ref="Q3:S3" si="2">P3+7</f>
        <v>45306</v>
      </c>
      <c r="R3" s="12">
        <f t="shared" si="2"/>
        <v>45313</v>
      </c>
      <c r="S3" s="12">
        <f t="shared" si="2"/>
        <v>45320</v>
      </c>
      <c r="T3" s="14">
        <v>45292</v>
      </c>
      <c r="U3" s="14">
        <f>T3+7</f>
        <v>45299</v>
      </c>
      <c r="V3" s="14">
        <f t="shared" ref="V3:X3" si="3">U3+7</f>
        <v>45306</v>
      </c>
      <c r="W3" s="14">
        <f t="shared" si="3"/>
        <v>45313</v>
      </c>
      <c r="X3" s="14">
        <f t="shared" si="3"/>
        <v>45320</v>
      </c>
      <c r="Y3" s="16">
        <v>45292</v>
      </c>
      <c r="Z3" s="16">
        <f>Y3+7</f>
        <v>45299</v>
      </c>
      <c r="AA3" s="16">
        <f t="shared" ref="AA3:AC3" si="4">Z3+7</f>
        <v>45306</v>
      </c>
      <c r="AB3" s="16">
        <f t="shared" si="4"/>
        <v>45313</v>
      </c>
      <c r="AC3" s="16">
        <f t="shared" si="4"/>
        <v>45320</v>
      </c>
    </row>
    <row r="4" spans="1:31" x14ac:dyDescent="0.25">
      <c r="A4" t="s">
        <v>5</v>
      </c>
      <c r="B4" t="s">
        <v>17</v>
      </c>
      <c r="C4" s="4">
        <v>35</v>
      </c>
      <c r="E4" s="8">
        <v>41</v>
      </c>
      <c r="F4" s="8">
        <v>45</v>
      </c>
      <c r="G4" s="8">
        <v>34</v>
      </c>
      <c r="H4" s="8">
        <v>45</v>
      </c>
      <c r="I4" s="8">
        <v>34</v>
      </c>
      <c r="J4" s="11">
        <f t="shared" ref="J4:J15" si="5">IF(E4&gt;40,E4-40,0)</f>
        <v>1</v>
      </c>
      <c r="K4" s="11">
        <f t="shared" ref="K4:K15" si="6">IF(F4&gt;40,F4-40,0)</f>
        <v>5</v>
      </c>
      <c r="L4" s="11">
        <f t="shared" ref="L4:L15" si="7">IF(G4&gt;40,G4-40,0)</f>
        <v>0</v>
      </c>
      <c r="M4" s="11">
        <f t="shared" ref="M4:M15" si="8">IF(H4&gt;40,H4-40,0)</f>
        <v>5</v>
      </c>
      <c r="N4" s="11">
        <f t="shared" ref="N4:N15" si="9">IF(I4&gt;40,I4-40,0)</f>
        <v>0</v>
      </c>
      <c r="O4" s="13">
        <f>$C4*E4</f>
        <v>1435</v>
      </c>
      <c r="P4" s="13">
        <f>$C4*F4</f>
        <v>1575</v>
      </c>
      <c r="Q4" s="13">
        <f t="shared" ref="Q4:S15" si="10">$C4*G4</f>
        <v>1190</v>
      </c>
      <c r="R4" s="13">
        <f t="shared" si="10"/>
        <v>1575</v>
      </c>
      <c r="S4" s="13">
        <f t="shared" si="10"/>
        <v>1190</v>
      </c>
      <c r="T4" s="15">
        <f>0.5*$C4*J4</f>
        <v>17.5</v>
      </c>
      <c r="U4" s="15">
        <f t="shared" ref="U4:U15" si="11">0.5*$C4*K4</f>
        <v>87.5</v>
      </c>
      <c r="V4" s="15">
        <f t="shared" ref="V4:V15" si="12">0.5*$C4*L4</f>
        <v>0</v>
      </c>
      <c r="W4" s="15">
        <f t="shared" ref="W4:W15" si="13">0.5*$C4*M4</f>
        <v>87.5</v>
      </c>
      <c r="X4" s="15">
        <f t="shared" ref="X4:X15" si="14">0.5*$C4*N4</f>
        <v>0</v>
      </c>
      <c r="Y4" s="17">
        <f>O4+T4</f>
        <v>1452.5</v>
      </c>
      <c r="Z4" s="17">
        <f t="shared" ref="Z4:AC15" si="15">P4+U4</f>
        <v>1662.5</v>
      </c>
      <c r="AA4" s="17">
        <f t="shared" si="15"/>
        <v>1190</v>
      </c>
      <c r="AB4" s="17">
        <f t="shared" si="15"/>
        <v>1662.5</v>
      </c>
      <c r="AC4" s="17">
        <f t="shared" si="15"/>
        <v>1190</v>
      </c>
      <c r="AE4" s="2">
        <f>SUM(Y4:AC4)</f>
        <v>7157.5</v>
      </c>
    </row>
    <row r="5" spans="1:31" x14ac:dyDescent="0.25">
      <c r="A5" t="s">
        <v>6</v>
      </c>
      <c r="B5" t="s">
        <v>18</v>
      </c>
      <c r="C5" s="4">
        <v>12</v>
      </c>
      <c r="E5" s="8">
        <v>34</v>
      </c>
      <c r="F5" s="8">
        <v>40</v>
      </c>
      <c r="G5" s="8">
        <v>54</v>
      </c>
      <c r="H5" s="8">
        <v>54</v>
      </c>
      <c r="I5" s="8">
        <v>44</v>
      </c>
      <c r="J5" s="11">
        <f t="shared" si="5"/>
        <v>0</v>
      </c>
      <c r="K5" s="11">
        <f t="shared" si="6"/>
        <v>0</v>
      </c>
      <c r="L5" s="11">
        <f t="shared" si="7"/>
        <v>14</v>
      </c>
      <c r="M5" s="11">
        <f t="shared" si="8"/>
        <v>14</v>
      </c>
      <c r="N5" s="11">
        <f t="shared" si="9"/>
        <v>4</v>
      </c>
      <c r="O5" s="13">
        <f t="shared" ref="O5:P15" si="16">$C5*E5</f>
        <v>408</v>
      </c>
      <c r="P5" s="13">
        <f t="shared" si="16"/>
        <v>480</v>
      </c>
      <c r="Q5" s="13">
        <f t="shared" si="10"/>
        <v>648</v>
      </c>
      <c r="R5" s="13">
        <f t="shared" si="10"/>
        <v>648</v>
      </c>
      <c r="S5" s="13">
        <f t="shared" si="10"/>
        <v>528</v>
      </c>
      <c r="T5" s="15">
        <f t="shared" ref="T5:T15" si="17">0.5*$C5*J5</f>
        <v>0</v>
      </c>
      <c r="U5" s="15">
        <f t="shared" si="11"/>
        <v>0</v>
      </c>
      <c r="V5" s="15">
        <f t="shared" si="12"/>
        <v>84</v>
      </c>
      <c r="W5" s="15">
        <f t="shared" si="13"/>
        <v>84</v>
      </c>
      <c r="X5" s="15">
        <f t="shared" si="14"/>
        <v>24</v>
      </c>
      <c r="Y5" s="17">
        <f t="shared" ref="Y5:Y15" si="18">O5+T5</f>
        <v>408</v>
      </c>
      <c r="Z5" s="17">
        <f t="shared" si="15"/>
        <v>480</v>
      </c>
      <c r="AA5" s="17">
        <f t="shared" si="15"/>
        <v>732</v>
      </c>
      <c r="AB5" s="17">
        <f t="shared" si="15"/>
        <v>732</v>
      </c>
      <c r="AC5" s="17">
        <f t="shared" si="15"/>
        <v>552</v>
      </c>
      <c r="AE5" s="2">
        <f t="shared" ref="AE5:AE15" si="19">SUM(Y5:AC5)</f>
        <v>2904</v>
      </c>
    </row>
    <row r="6" spans="1:31" x14ac:dyDescent="0.25">
      <c r="A6" t="s">
        <v>7</v>
      </c>
      <c r="B6" t="s">
        <v>19</v>
      </c>
      <c r="C6" s="4">
        <v>23</v>
      </c>
      <c r="E6" s="8">
        <v>40</v>
      </c>
      <c r="F6" s="8">
        <v>40</v>
      </c>
      <c r="G6" s="8">
        <v>23</v>
      </c>
      <c r="H6" s="8">
        <v>43</v>
      </c>
      <c r="I6" s="8">
        <v>54</v>
      </c>
      <c r="J6" s="11">
        <f t="shared" si="5"/>
        <v>0</v>
      </c>
      <c r="K6" s="11">
        <f t="shared" si="6"/>
        <v>0</v>
      </c>
      <c r="L6" s="11">
        <f t="shared" si="7"/>
        <v>0</v>
      </c>
      <c r="M6" s="11">
        <f t="shared" si="8"/>
        <v>3</v>
      </c>
      <c r="N6" s="11">
        <f t="shared" si="9"/>
        <v>14</v>
      </c>
      <c r="O6" s="13">
        <f t="shared" si="16"/>
        <v>920</v>
      </c>
      <c r="P6" s="13">
        <f t="shared" si="16"/>
        <v>920</v>
      </c>
      <c r="Q6" s="13">
        <f t="shared" si="10"/>
        <v>529</v>
      </c>
      <c r="R6" s="13">
        <f t="shared" si="10"/>
        <v>989</v>
      </c>
      <c r="S6" s="13">
        <f t="shared" si="10"/>
        <v>1242</v>
      </c>
      <c r="T6" s="15">
        <f t="shared" si="17"/>
        <v>0</v>
      </c>
      <c r="U6" s="15">
        <f t="shared" si="11"/>
        <v>0</v>
      </c>
      <c r="V6" s="15">
        <f t="shared" si="12"/>
        <v>0</v>
      </c>
      <c r="W6" s="15">
        <f t="shared" si="13"/>
        <v>34.5</v>
      </c>
      <c r="X6" s="15">
        <f t="shared" si="14"/>
        <v>161</v>
      </c>
      <c r="Y6" s="17">
        <f t="shared" si="18"/>
        <v>920</v>
      </c>
      <c r="Z6" s="17">
        <f t="shared" si="15"/>
        <v>920</v>
      </c>
      <c r="AA6" s="17">
        <f t="shared" si="15"/>
        <v>529</v>
      </c>
      <c r="AB6" s="17">
        <f t="shared" si="15"/>
        <v>1023.5</v>
      </c>
      <c r="AC6" s="17">
        <f t="shared" si="15"/>
        <v>1403</v>
      </c>
      <c r="AE6" s="2">
        <f t="shared" si="19"/>
        <v>4795.5</v>
      </c>
    </row>
    <row r="7" spans="1:31" x14ac:dyDescent="0.25">
      <c r="A7" t="s">
        <v>8</v>
      </c>
      <c r="B7" t="s">
        <v>20</v>
      </c>
      <c r="C7" s="4">
        <v>45</v>
      </c>
      <c r="E7" s="8">
        <v>46</v>
      </c>
      <c r="F7" s="8">
        <v>41</v>
      </c>
      <c r="G7" s="8">
        <v>23</v>
      </c>
      <c r="H7" s="8">
        <v>23</v>
      </c>
      <c r="I7" s="8">
        <v>35</v>
      </c>
      <c r="J7" s="11">
        <f t="shared" si="5"/>
        <v>6</v>
      </c>
      <c r="K7" s="11">
        <f t="shared" si="6"/>
        <v>1</v>
      </c>
      <c r="L7" s="11">
        <f t="shared" si="7"/>
        <v>0</v>
      </c>
      <c r="M7" s="11">
        <f t="shared" si="8"/>
        <v>0</v>
      </c>
      <c r="N7" s="11">
        <f t="shared" si="9"/>
        <v>0</v>
      </c>
      <c r="O7" s="13">
        <f t="shared" si="16"/>
        <v>2070</v>
      </c>
      <c r="P7" s="13">
        <f t="shared" si="16"/>
        <v>1845</v>
      </c>
      <c r="Q7" s="13">
        <f t="shared" si="10"/>
        <v>1035</v>
      </c>
      <c r="R7" s="13">
        <f t="shared" si="10"/>
        <v>1035</v>
      </c>
      <c r="S7" s="13">
        <f t="shared" si="10"/>
        <v>1575</v>
      </c>
      <c r="T7" s="15">
        <f t="shared" si="17"/>
        <v>135</v>
      </c>
      <c r="U7" s="15">
        <f t="shared" si="11"/>
        <v>22.5</v>
      </c>
      <c r="V7" s="15">
        <f t="shared" si="12"/>
        <v>0</v>
      </c>
      <c r="W7" s="15">
        <f t="shared" si="13"/>
        <v>0</v>
      </c>
      <c r="X7" s="15">
        <f t="shared" si="14"/>
        <v>0</v>
      </c>
      <c r="Y7" s="17">
        <f t="shared" si="18"/>
        <v>2205</v>
      </c>
      <c r="Z7" s="17">
        <f t="shared" si="15"/>
        <v>1867.5</v>
      </c>
      <c r="AA7" s="17">
        <f t="shared" si="15"/>
        <v>1035</v>
      </c>
      <c r="AB7" s="17">
        <f t="shared" si="15"/>
        <v>1035</v>
      </c>
      <c r="AC7" s="17">
        <f t="shared" si="15"/>
        <v>1575</v>
      </c>
      <c r="AE7" s="2">
        <f t="shared" si="19"/>
        <v>7717.5</v>
      </c>
    </row>
    <row r="8" spans="1:31" x14ac:dyDescent="0.25">
      <c r="A8" t="s">
        <v>9</v>
      </c>
      <c r="B8" t="s">
        <v>21</v>
      </c>
      <c r="C8" s="4">
        <v>25</v>
      </c>
      <c r="E8" s="8">
        <v>35</v>
      </c>
      <c r="F8" s="8">
        <v>40</v>
      </c>
      <c r="G8" s="8">
        <v>54</v>
      </c>
      <c r="H8" s="8">
        <v>47</v>
      </c>
      <c r="I8" s="8">
        <v>23</v>
      </c>
      <c r="J8" s="11">
        <f t="shared" si="5"/>
        <v>0</v>
      </c>
      <c r="K8" s="11">
        <f t="shared" si="6"/>
        <v>0</v>
      </c>
      <c r="L8" s="11">
        <f t="shared" si="7"/>
        <v>14</v>
      </c>
      <c r="M8" s="11">
        <f t="shared" si="8"/>
        <v>7</v>
      </c>
      <c r="N8" s="11">
        <f t="shared" si="9"/>
        <v>0</v>
      </c>
      <c r="O8" s="13">
        <f t="shared" si="16"/>
        <v>875</v>
      </c>
      <c r="P8" s="13">
        <f t="shared" si="16"/>
        <v>1000</v>
      </c>
      <c r="Q8" s="13">
        <f t="shared" si="10"/>
        <v>1350</v>
      </c>
      <c r="R8" s="13">
        <f t="shared" si="10"/>
        <v>1175</v>
      </c>
      <c r="S8" s="13">
        <f t="shared" si="10"/>
        <v>575</v>
      </c>
      <c r="T8" s="15">
        <f t="shared" si="17"/>
        <v>0</v>
      </c>
      <c r="U8" s="15">
        <f t="shared" si="11"/>
        <v>0</v>
      </c>
      <c r="V8" s="15">
        <f t="shared" si="12"/>
        <v>175</v>
      </c>
      <c r="W8" s="15">
        <f t="shared" si="13"/>
        <v>87.5</v>
      </c>
      <c r="X8" s="15">
        <f t="shared" si="14"/>
        <v>0</v>
      </c>
      <c r="Y8" s="17">
        <f t="shared" si="18"/>
        <v>875</v>
      </c>
      <c r="Z8" s="17">
        <f t="shared" si="15"/>
        <v>1000</v>
      </c>
      <c r="AA8" s="17">
        <f t="shared" si="15"/>
        <v>1525</v>
      </c>
      <c r="AB8" s="17">
        <f t="shared" si="15"/>
        <v>1262.5</v>
      </c>
      <c r="AC8" s="17">
        <f t="shared" si="15"/>
        <v>575</v>
      </c>
      <c r="AE8" s="2">
        <f t="shared" si="19"/>
        <v>5237.5</v>
      </c>
    </row>
    <row r="9" spans="1:31" x14ac:dyDescent="0.25">
      <c r="A9" t="s">
        <v>10</v>
      </c>
      <c r="B9" t="s">
        <v>22</v>
      </c>
      <c r="C9" s="4">
        <v>34</v>
      </c>
      <c r="E9" s="8">
        <v>39</v>
      </c>
      <c r="F9" s="8">
        <v>54</v>
      </c>
      <c r="G9" s="8">
        <v>23</v>
      </c>
      <c r="H9" s="8">
        <v>54</v>
      </c>
      <c r="I9" s="8">
        <v>12</v>
      </c>
      <c r="J9" s="11">
        <f t="shared" si="5"/>
        <v>0</v>
      </c>
      <c r="K9" s="11">
        <f t="shared" si="6"/>
        <v>14</v>
      </c>
      <c r="L9" s="11">
        <f t="shared" si="7"/>
        <v>0</v>
      </c>
      <c r="M9" s="11">
        <f t="shared" si="8"/>
        <v>14</v>
      </c>
      <c r="N9" s="11">
        <f t="shared" si="9"/>
        <v>0</v>
      </c>
      <c r="O9" s="13">
        <f t="shared" si="16"/>
        <v>1326</v>
      </c>
      <c r="P9" s="13">
        <f t="shared" si="16"/>
        <v>1836</v>
      </c>
      <c r="Q9" s="13">
        <f t="shared" si="10"/>
        <v>782</v>
      </c>
      <c r="R9" s="13">
        <f t="shared" si="10"/>
        <v>1836</v>
      </c>
      <c r="S9" s="13">
        <f t="shared" si="10"/>
        <v>408</v>
      </c>
      <c r="T9" s="15">
        <f t="shared" si="17"/>
        <v>0</v>
      </c>
      <c r="U9" s="15">
        <f t="shared" si="11"/>
        <v>238</v>
      </c>
      <c r="V9" s="15">
        <f t="shared" si="12"/>
        <v>0</v>
      </c>
      <c r="W9" s="15">
        <f t="shared" si="13"/>
        <v>238</v>
      </c>
      <c r="X9" s="15">
        <f t="shared" si="14"/>
        <v>0</v>
      </c>
      <c r="Y9" s="17">
        <f t="shared" si="18"/>
        <v>1326</v>
      </c>
      <c r="Z9" s="17">
        <f t="shared" si="15"/>
        <v>2074</v>
      </c>
      <c r="AA9" s="17">
        <f t="shared" si="15"/>
        <v>782</v>
      </c>
      <c r="AB9" s="17">
        <f t="shared" si="15"/>
        <v>2074</v>
      </c>
      <c r="AC9" s="17">
        <f t="shared" si="15"/>
        <v>408</v>
      </c>
      <c r="AE9" s="2">
        <f t="shared" si="19"/>
        <v>6664</v>
      </c>
    </row>
    <row r="10" spans="1:31" x14ac:dyDescent="0.25">
      <c r="A10" t="s">
        <v>11</v>
      </c>
      <c r="B10" t="s">
        <v>23</v>
      </c>
      <c r="C10" s="4">
        <v>12</v>
      </c>
      <c r="E10" s="8">
        <v>24</v>
      </c>
      <c r="F10" s="8">
        <v>23</v>
      </c>
      <c r="G10" s="8">
        <v>56</v>
      </c>
      <c r="H10" s="8">
        <v>43</v>
      </c>
      <c r="I10" s="8">
        <v>32</v>
      </c>
      <c r="J10" s="11">
        <f t="shared" si="5"/>
        <v>0</v>
      </c>
      <c r="K10" s="11">
        <f t="shared" si="6"/>
        <v>0</v>
      </c>
      <c r="L10" s="11">
        <f t="shared" si="7"/>
        <v>16</v>
      </c>
      <c r="M10" s="11">
        <f t="shared" si="8"/>
        <v>3</v>
      </c>
      <c r="N10" s="11">
        <f t="shared" si="9"/>
        <v>0</v>
      </c>
      <c r="O10" s="13">
        <f t="shared" si="16"/>
        <v>288</v>
      </c>
      <c r="P10" s="13">
        <f t="shared" si="16"/>
        <v>276</v>
      </c>
      <c r="Q10" s="13">
        <f t="shared" si="10"/>
        <v>672</v>
      </c>
      <c r="R10" s="13">
        <f t="shared" si="10"/>
        <v>516</v>
      </c>
      <c r="S10" s="13">
        <f t="shared" si="10"/>
        <v>384</v>
      </c>
      <c r="T10" s="15">
        <f t="shared" si="17"/>
        <v>0</v>
      </c>
      <c r="U10" s="15">
        <f t="shared" si="11"/>
        <v>0</v>
      </c>
      <c r="V10" s="15">
        <f t="shared" si="12"/>
        <v>96</v>
      </c>
      <c r="W10" s="15">
        <f t="shared" si="13"/>
        <v>18</v>
      </c>
      <c r="X10" s="15">
        <f t="shared" si="14"/>
        <v>0</v>
      </c>
      <c r="Y10" s="17">
        <f t="shared" si="18"/>
        <v>288</v>
      </c>
      <c r="Z10" s="17">
        <f t="shared" si="15"/>
        <v>276</v>
      </c>
      <c r="AA10" s="17">
        <f t="shared" si="15"/>
        <v>768</v>
      </c>
      <c r="AB10" s="17">
        <f t="shared" si="15"/>
        <v>534</v>
      </c>
      <c r="AC10" s="17">
        <f t="shared" si="15"/>
        <v>384</v>
      </c>
      <c r="AE10" s="2">
        <f t="shared" si="19"/>
        <v>2250</v>
      </c>
    </row>
    <row r="11" spans="1:31" x14ac:dyDescent="0.25">
      <c r="A11" t="s">
        <v>12</v>
      </c>
      <c r="B11" t="s">
        <v>24</v>
      </c>
      <c r="C11" s="4">
        <v>34</v>
      </c>
      <c r="E11" s="8">
        <v>34</v>
      </c>
      <c r="F11" s="8">
        <v>11</v>
      </c>
      <c r="G11" s="8">
        <v>48</v>
      </c>
      <c r="H11" s="8">
        <v>23</v>
      </c>
      <c r="I11" s="8">
        <v>43</v>
      </c>
      <c r="J11" s="11">
        <f t="shared" si="5"/>
        <v>0</v>
      </c>
      <c r="K11" s="11">
        <f t="shared" si="6"/>
        <v>0</v>
      </c>
      <c r="L11" s="11">
        <f t="shared" si="7"/>
        <v>8</v>
      </c>
      <c r="M11" s="11">
        <f t="shared" si="8"/>
        <v>0</v>
      </c>
      <c r="N11" s="11">
        <f t="shared" si="9"/>
        <v>3</v>
      </c>
      <c r="O11" s="13">
        <f t="shared" si="16"/>
        <v>1156</v>
      </c>
      <c r="P11" s="13">
        <f t="shared" si="16"/>
        <v>374</v>
      </c>
      <c r="Q11" s="13">
        <f t="shared" si="10"/>
        <v>1632</v>
      </c>
      <c r="R11" s="13">
        <f t="shared" si="10"/>
        <v>782</v>
      </c>
      <c r="S11" s="13">
        <f t="shared" si="10"/>
        <v>1462</v>
      </c>
      <c r="T11" s="15">
        <f t="shared" si="17"/>
        <v>0</v>
      </c>
      <c r="U11" s="15">
        <f t="shared" si="11"/>
        <v>0</v>
      </c>
      <c r="V11" s="15">
        <f t="shared" si="12"/>
        <v>136</v>
      </c>
      <c r="W11" s="15">
        <f t="shared" si="13"/>
        <v>0</v>
      </c>
      <c r="X11" s="15">
        <f t="shared" si="14"/>
        <v>51</v>
      </c>
      <c r="Y11" s="17">
        <f t="shared" si="18"/>
        <v>1156</v>
      </c>
      <c r="Z11" s="17">
        <f t="shared" si="15"/>
        <v>374</v>
      </c>
      <c r="AA11" s="17">
        <f t="shared" si="15"/>
        <v>1768</v>
      </c>
      <c r="AB11" s="17">
        <f t="shared" si="15"/>
        <v>782</v>
      </c>
      <c r="AC11" s="17">
        <f t="shared" si="15"/>
        <v>1513</v>
      </c>
      <c r="AE11" s="2">
        <f t="shared" si="19"/>
        <v>5593</v>
      </c>
    </row>
    <row r="12" spans="1:31" x14ac:dyDescent="0.25">
      <c r="A12" t="s">
        <v>13</v>
      </c>
      <c r="B12" t="s">
        <v>28</v>
      </c>
      <c r="C12" s="4">
        <v>50</v>
      </c>
      <c r="E12" s="8">
        <v>28</v>
      </c>
      <c r="F12" s="8">
        <v>22</v>
      </c>
      <c r="G12" s="8">
        <v>45</v>
      </c>
      <c r="H12" s="8">
        <v>33</v>
      </c>
      <c r="I12" s="8">
        <v>54</v>
      </c>
      <c r="J12" s="11">
        <f t="shared" si="5"/>
        <v>0</v>
      </c>
      <c r="K12" s="11">
        <f t="shared" si="6"/>
        <v>0</v>
      </c>
      <c r="L12" s="11">
        <f t="shared" si="7"/>
        <v>5</v>
      </c>
      <c r="M12" s="11">
        <f t="shared" si="8"/>
        <v>0</v>
      </c>
      <c r="N12" s="11">
        <f t="shared" si="9"/>
        <v>14</v>
      </c>
      <c r="O12" s="13">
        <f t="shared" si="16"/>
        <v>1400</v>
      </c>
      <c r="P12" s="13">
        <f t="shared" si="16"/>
        <v>1100</v>
      </c>
      <c r="Q12" s="13">
        <f t="shared" si="10"/>
        <v>2250</v>
      </c>
      <c r="R12" s="13">
        <f t="shared" si="10"/>
        <v>1650</v>
      </c>
      <c r="S12" s="13">
        <f t="shared" si="10"/>
        <v>2700</v>
      </c>
      <c r="T12" s="15">
        <f t="shared" si="17"/>
        <v>0</v>
      </c>
      <c r="U12" s="15">
        <f t="shared" si="11"/>
        <v>0</v>
      </c>
      <c r="V12" s="15">
        <f t="shared" si="12"/>
        <v>125</v>
      </c>
      <c r="W12" s="15">
        <f t="shared" si="13"/>
        <v>0</v>
      </c>
      <c r="X12" s="15">
        <f t="shared" si="14"/>
        <v>350</v>
      </c>
      <c r="Y12" s="17">
        <f t="shared" si="18"/>
        <v>1400</v>
      </c>
      <c r="Z12" s="17">
        <f t="shared" si="15"/>
        <v>1100</v>
      </c>
      <c r="AA12" s="17">
        <f t="shared" si="15"/>
        <v>2375</v>
      </c>
      <c r="AB12" s="17">
        <f t="shared" si="15"/>
        <v>1650</v>
      </c>
      <c r="AC12" s="17">
        <f t="shared" si="15"/>
        <v>3050</v>
      </c>
      <c r="AE12" s="2">
        <f t="shared" si="19"/>
        <v>9575</v>
      </c>
    </row>
    <row r="13" spans="1:31" x14ac:dyDescent="0.25">
      <c r="A13" t="s">
        <v>14</v>
      </c>
      <c r="B13" t="s">
        <v>25</v>
      </c>
      <c r="C13" s="4">
        <v>34</v>
      </c>
      <c r="E13" s="8">
        <v>45</v>
      </c>
      <c r="F13" s="8">
        <v>34</v>
      </c>
      <c r="G13" s="8">
        <v>43</v>
      </c>
      <c r="H13" s="8">
        <v>44</v>
      </c>
      <c r="I13" s="8">
        <v>33</v>
      </c>
      <c r="J13" s="11">
        <f t="shared" si="5"/>
        <v>5</v>
      </c>
      <c r="K13" s="11">
        <f t="shared" si="6"/>
        <v>0</v>
      </c>
      <c r="L13" s="11">
        <f t="shared" si="7"/>
        <v>3</v>
      </c>
      <c r="M13" s="11">
        <f t="shared" si="8"/>
        <v>4</v>
      </c>
      <c r="N13" s="11">
        <f t="shared" si="9"/>
        <v>0</v>
      </c>
      <c r="O13" s="13">
        <f t="shared" si="16"/>
        <v>1530</v>
      </c>
      <c r="P13" s="13">
        <f t="shared" si="16"/>
        <v>1156</v>
      </c>
      <c r="Q13" s="13">
        <f t="shared" si="10"/>
        <v>1462</v>
      </c>
      <c r="R13" s="13">
        <f t="shared" si="10"/>
        <v>1496</v>
      </c>
      <c r="S13" s="13">
        <f t="shared" si="10"/>
        <v>1122</v>
      </c>
      <c r="T13" s="15">
        <f t="shared" si="17"/>
        <v>85</v>
      </c>
      <c r="U13" s="15">
        <f t="shared" si="11"/>
        <v>0</v>
      </c>
      <c r="V13" s="15">
        <f t="shared" si="12"/>
        <v>51</v>
      </c>
      <c r="W13" s="15">
        <f t="shared" si="13"/>
        <v>68</v>
      </c>
      <c r="X13" s="15">
        <f t="shared" si="14"/>
        <v>0</v>
      </c>
      <c r="Y13" s="17">
        <f t="shared" si="18"/>
        <v>1615</v>
      </c>
      <c r="Z13" s="17">
        <f t="shared" si="15"/>
        <v>1156</v>
      </c>
      <c r="AA13" s="17">
        <f t="shared" si="15"/>
        <v>1513</v>
      </c>
      <c r="AB13" s="17">
        <f t="shared" si="15"/>
        <v>1564</v>
      </c>
      <c r="AC13" s="17">
        <f t="shared" si="15"/>
        <v>1122</v>
      </c>
      <c r="AE13" s="2">
        <f t="shared" si="19"/>
        <v>6970</v>
      </c>
    </row>
    <row r="14" spans="1:31" x14ac:dyDescent="0.25">
      <c r="A14" t="s">
        <v>15</v>
      </c>
      <c r="B14" t="s">
        <v>26</v>
      </c>
      <c r="C14" s="4">
        <v>24</v>
      </c>
      <c r="E14" s="8">
        <v>40</v>
      </c>
      <c r="F14" s="8">
        <v>53</v>
      </c>
      <c r="G14" s="8">
        <v>42</v>
      </c>
      <c r="H14" s="8">
        <v>34</v>
      </c>
      <c r="I14" s="8">
        <v>34</v>
      </c>
      <c r="J14" s="11">
        <f t="shared" si="5"/>
        <v>0</v>
      </c>
      <c r="K14" s="11">
        <f t="shared" si="6"/>
        <v>13</v>
      </c>
      <c r="L14" s="11">
        <f t="shared" si="7"/>
        <v>2</v>
      </c>
      <c r="M14" s="11">
        <f t="shared" si="8"/>
        <v>0</v>
      </c>
      <c r="N14" s="11">
        <f t="shared" si="9"/>
        <v>0</v>
      </c>
      <c r="O14" s="13">
        <f t="shared" si="16"/>
        <v>960</v>
      </c>
      <c r="P14" s="13">
        <f t="shared" si="16"/>
        <v>1272</v>
      </c>
      <c r="Q14" s="13">
        <f t="shared" si="10"/>
        <v>1008</v>
      </c>
      <c r="R14" s="13">
        <f t="shared" si="10"/>
        <v>816</v>
      </c>
      <c r="S14" s="13">
        <f t="shared" si="10"/>
        <v>816</v>
      </c>
      <c r="T14" s="15">
        <f t="shared" si="17"/>
        <v>0</v>
      </c>
      <c r="U14" s="15">
        <f t="shared" si="11"/>
        <v>156</v>
      </c>
      <c r="V14" s="15">
        <f t="shared" si="12"/>
        <v>24</v>
      </c>
      <c r="W14" s="15">
        <f t="shared" si="13"/>
        <v>0</v>
      </c>
      <c r="X14" s="15">
        <f t="shared" si="14"/>
        <v>0</v>
      </c>
      <c r="Y14" s="17">
        <f t="shared" si="18"/>
        <v>960</v>
      </c>
      <c r="Z14" s="17">
        <f t="shared" si="15"/>
        <v>1428</v>
      </c>
      <c r="AA14" s="17">
        <f t="shared" si="15"/>
        <v>1032</v>
      </c>
      <c r="AB14" s="17">
        <f t="shared" si="15"/>
        <v>816</v>
      </c>
      <c r="AC14" s="17">
        <f t="shared" si="15"/>
        <v>816</v>
      </c>
      <c r="AE14" s="2">
        <f t="shared" si="19"/>
        <v>5052</v>
      </c>
    </row>
    <row r="15" spans="1:31" x14ac:dyDescent="0.25">
      <c r="A15" s="5" t="s">
        <v>16</v>
      </c>
      <c r="B15" s="5" t="s">
        <v>27</v>
      </c>
      <c r="C15" s="6">
        <v>32</v>
      </c>
      <c r="D15" s="5"/>
      <c r="E15" s="9">
        <v>40</v>
      </c>
      <c r="F15" s="8">
        <v>32</v>
      </c>
      <c r="G15" s="8">
        <v>45</v>
      </c>
      <c r="H15" s="8">
        <v>34</v>
      </c>
      <c r="I15" s="8">
        <v>43</v>
      </c>
      <c r="J15" s="11">
        <f t="shared" si="5"/>
        <v>0</v>
      </c>
      <c r="K15" s="11">
        <f t="shared" si="6"/>
        <v>0</v>
      </c>
      <c r="L15" s="11">
        <f t="shared" si="7"/>
        <v>5</v>
      </c>
      <c r="M15" s="11">
        <f t="shared" si="8"/>
        <v>0</v>
      </c>
      <c r="N15" s="11">
        <f t="shared" si="9"/>
        <v>3</v>
      </c>
      <c r="O15" s="13">
        <f t="shared" si="16"/>
        <v>1280</v>
      </c>
      <c r="P15" s="13">
        <f t="shared" si="16"/>
        <v>1024</v>
      </c>
      <c r="Q15" s="13">
        <f t="shared" si="10"/>
        <v>1440</v>
      </c>
      <c r="R15" s="13">
        <f t="shared" si="10"/>
        <v>1088</v>
      </c>
      <c r="S15" s="13">
        <f t="shared" si="10"/>
        <v>1376</v>
      </c>
      <c r="T15" s="15">
        <f t="shared" si="17"/>
        <v>0</v>
      </c>
      <c r="U15" s="15">
        <f t="shared" si="11"/>
        <v>0</v>
      </c>
      <c r="V15" s="15">
        <f t="shared" si="12"/>
        <v>80</v>
      </c>
      <c r="W15" s="15">
        <f t="shared" si="13"/>
        <v>0</v>
      </c>
      <c r="X15" s="15">
        <f t="shared" si="14"/>
        <v>48</v>
      </c>
      <c r="Y15" s="17">
        <f t="shared" si="18"/>
        <v>1280</v>
      </c>
      <c r="Z15" s="17">
        <f t="shared" si="15"/>
        <v>1024</v>
      </c>
      <c r="AA15" s="17">
        <f t="shared" si="15"/>
        <v>1520</v>
      </c>
      <c r="AB15" s="17">
        <f t="shared" si="15"/>
        <v>1088</v>
      </c>
      <c r="AC15" s="17">
        <f t="shared" si="15"/>
        <v>1424</v>
      </c>
      <c r="AE15" s="2">
        <f t="shared" si="19"/>
        <v>6336</v>
      </c>
    </row>
    <row r="17" spans="1:31" x14ac:dyDescent="0.25">
      <c r="A17" s="18" t="s">
        <v>29</v>
      </c>
      <c r="C17" s="2">
        <f>MAX(C4:C15)</f>
        <v>50</v>
      </c>
      <c r="E17" s="3">
        <f>MAX(E4:E15)</f>
        <v>46</v>
      </c>
      <c r="F17" s="3">
        <f t="shared" ref="F17:N17" si="20">MAX(F4:F15)</f>
        <v>54</v>
      </c>
      <c r="G17" s="3">
        <f t="shared" si="20"/>
        <v>56</v>
      </c>
      <c r="H17" s="3">
        <f t="shared" si="20"/>
        <v>54</v>
      </c>
      <c r="I17" s="3">
        <f t="shared" si="20"/>
        <v>54</v>
      </c>
      <c r="J17" s="3">
        <f t="shared" si="20"/>
        <v>6</v>
      </c>
      <c r="K17" s="3">
        <f t="shared" si="20"/>
        <v>14</v>
      </c>
      <c r="L17" s="3">
        <f t="shared" si="20"/>
        <v>16</v>
      </c>
      <c r="M17" s="3">
        <f t="shared" si="20"/>
        <v>14</v>
      </c>
      <c r="N17" s="3">
        <f t="shared" si="20"/>
        <v>14</v>
      </c>
      <c r="O17" s="2">
        <f>MAX(O4:O15)</f>
        <v>2070</v>
      </c>
      <c r="P17" s="2">
        <f t="shared" ref="P17:AC17" si="21">MAX(P4:P15)</f>
        <v>1845</v>
      </c>
      <c r="Q17" s="2">
        <f t="shared" si="21"/>
        <v>2250</v>
      </c>
      <c r="R17" s="2">
        <f t="shared" si="21"/>
        <v>1836</v>
      </c>
      <c r="S17" s="2">
        <f t="shared" si="21"/>
        <v>2700</v>
      </c>
      <c r="T17" s="2">
        <f t="shared" si="21"/>
        <v>135</v>
      </c>
      <c r="U17" s="2">
        <f t="shared" si="21"/>
        <v>238</v>
      </c>
      <c r="V17" s="2">
        <f t="shared" si="21"/>
        <v>175</v>
      </c>
      <c r="W17" s="2">
        <f t="shared" si="21"/>
        <v>238</v>
      </c>
      <c r="X17" s="2">
        <f t="shared" si="21"/>
        <v>350</v>
      </c>
      <c r="Y17" s="2">
        <f t="shared" si="21"/>
        <v>2205</v>
      </c>
      <c r="Z17" s="2">
        <f t="shared" si="21"/>
        <v>2074</v>
      </c>
      <c r="AA17" s="2">
        <f t="shared" si="21"/>
        <v>2375</v>
      </c>
      <c r="AB17" s="2">
        <f t="shared" si="21"/>
        <v>2074</v>
      </c>
      <c r="AC17" s="2">
        <f t="shared" si="21"/>
        <v>3050</v>
      </c>
      <c r="AE17" s="2">
        <f t="shared" ref="AE17" si="22">MAX(AE4:AE15)</f>
        <v>9575</v>
      </c>
    </row>
    <row r="18" spans="1:31" x14ac:dyDescent="0.25">
      <c r="A18" s="18" t="s">
        <v>30</v>
      </c>
      <c r="C18" s="2">
        <f>MIN(C4:C15)</f>
        <v>12</v>
      </c>
      <c r="E18" s="3">
        <f>MIN(E4:E15)</f>
        <v>24</v>
      </c>
      <c r="F18" s="3">
        <f t="shared" ref="F18:N18" si="23">MIN(F4:F15)</f>
        <v>11</v>
      </c>
      <c r="G18" s="3">
        <f t="shared" si="23"/>
        <v>23</v>
      </c>
      <c r="H18" s="3">
        <f t="shared" si="23"/>
        <v>23</v>
      </c>
      <c r="I18" s="3">
        <f t="shared" si="23"/>
        <v>12</v>
      </c>
      <c r="J18" s="3">
        <f t="shared" si="23"/>
        <v>0</v>
      </c>
      <c r="K18" s="3">
        <f t="shared" si="23"/>
        <v>0</v>
      </c>
      <c r="L18" s="3">
        <f t="shared" si="23"/>
        <v>0</v>
      </c>
      <c r="M18" s="3">
        <f t="shared" si="23"/>
        <v>0</v>
      </c>
      <c r="N18" s="3">
        <f t="shared" si="23"/>
        <v>0</v>
      </c>
      <c r="O18" s="2">
        <f>MIN(O4:O15)</f>
        <v>288</v>
      </c>
      <c r="P18" s="2">
        <f t="shared" ref="P18:AC18" si="24">MIN(P4:P15)</f>
        <v>276</v>
      </c>
      <c r="Q18" s="2">
        <f t="shared" si="24"/>
        <v>529</v>
      </c>
      <c r="R18" s="2">
        <f t="shared" si="24"/>
        <v>516</v>
      </c>
      <c r="S18" s="2">
        <f t="shared" si="24"/>
        <v>384</v>
      </c>
      <c r="T18" s="2">
        <f t="shared" si="24"/>
        <v>0</v>
      </c>
      <c r="U18" s="2">
        <f t="shared" si="24"/>
        <v>0</v>
      </c>
      <c r="V18" s="2">
        <f t="shared" si="24"/>
        <v>0</v>
      </c>
      <c r="W18" s="2">
        <f t="shared" si="24"/>
        <v>0</v>
      </c>
      <c r="X18" s="2">
        <f t="shared" si="24"/>
        <v>0</v>
      </c>
      <c r="Y18" s="2">
        <f t="shared" si="24"/>
        <v>288</v>
      </c>
      <c r="Z18" s="2">
        <f t="shared" si="24"/>
        <v>276</v>
      </c>
      <c r="AA18" s="2">
        <f t="shared" si="24"/>
        <v>529</v>
      </c>
      <c r="AB18" s="2">
        <f t="shared" si="24"/>
        <v>534</v>
      </c>
      <c r="AC18" s="2">
        <f t="shared" si="24"/>
        <v>384</v>
      </c>
      <c r="AE18" s="2">
        <f t="shared" ref="AE18" si="25">MIN(AE4:AE15)</f>
        <v>2250</v>
      </c>
    </row>
    <row r="19" spans="1:31" x14ac:dyDescent="0.25">
      <c r="A19" s="18" t="s">
        <v>31</v>
      </c>
      <c r="C19" s="2">
        <f>AVERAGE(C4:C15)</f>
        <v>30</v>
      </c>
      <c r="E19" s="3">
        <f>AVERAGE(E4:E15)</f>
        <v>37.166666666666664</v>
      </c>
      <c r="F19" s="3">
        <f t="shared" ref="F19:N19" si="26">AVERAGE(F4:F15)</f>
        <v>36.25</v>
      </c>
      <c r="G19" s="3">
        <f t="shared" si="26"/>
        <v>40.833333333333336</v>
      </c>
      <c r="H19" s="3">
        <f t="shared" si="26"/>
        <v>39.75</v>
      </c>
      <c r="I19" s="3">
        <f t="shared" si="26"/>
        <v>36.75</v>
      </c>
      <c r="J19" s="3">
        <f t="shared" si="26"/>
        <v>1</v>
      </c>
      <c r="K19" s="3">
        <f t="shared" si="26"/>
        <v>2.75</v>
      </c>
      <c r="L19" s="3">
        <f t="shared" si="26"/>
        <v>5.583333333333333</v>
      </c>
      <c r="M19" s="3">
        <f t="shared" si="26"/>
        <v>4.166666666666667</v>
      </c>
      <c r="N19" s="3">
        <f t="shared" si="26"/>
        <v>3.1666666666666665</v>
      </c>
      <c r="O19" s="2">
        <f>AVERAGE(O4:O15)</f>
        <v>1137.3333333333333</v>
      </c>
      <c r="P19" s="2">
        <f t="shared" ref="P19:AC19" si="27">AVERAGE(P4:P15)</f>
        <v>1071.5</v>
      </c>
      <c r="Q19" s="2">
        <f t="shared" si="27"/>
        <v>1166.5</v>
      </c>
      <c r="R19" s="2">
        <f t="shared" si="27"/>
        <v>1133.8333333333333</v>
      </c>
      <c r="S19" s="2">
        <f t="shared" si="27"/>
        <v>1114.8333333333333</v>
      </c>
      <c r="T19" s="2">
        <f t="shared" si="27"/>
        <v>19.791666666666668</v>
      </c>
      <c r="U19" s="2">
        <f t="shared" si="27"/>
        <v>42</v>
      </c>
      <c r="V19" s="2">
        <f t="shared" si="27"/>
        <v>64.25</v>
      </c>
      <c r="W19" s="2">
        <f t="shared" si="27"/>
        <v>51.458333333333336</v>
      </c>
      <c r="X19" s="2">
        <f t="shared" si="27"/>
        <v>52.833333333333336</v>
      </c>
      <c r="Y19" s="2">
        <f t="shared" si="27"/>
        <v>1157.125</v>
      </c>
      <c r="Z19" s="2">
        <f t="shared" si="27"/>
        <v>1113.5</v>
      </c>
      <c r="AA19" s="2">
        <f t="shared" si="27"/>
        <v>1230.75</v>
      </c>
      <c r="AB19" s="2">
        <f t="shared" si="27"/>
        <v>1185.2916666666667</v>
      </c>
      <c r="AC19" s="2">
        <f t="shared" si="27"/>
        <v>1167.6666666666667</v>
      </c>
      <c r="AE19" s="2">
        <f t="shared" ref="AE19" si="28">AVERAGE(AE4:AE15)</f>
        <v>5854.333333333333</v>
      </c>
    </row>
    <row r="20" spans="1:31" x14ac:dyDescent="0.25">
      <c r="A20" s="18" t="s">
        <v>33</v>
      </c>
      <c r="E20" s="3">
        <f>SUM(E4:E15)</f>
        <v>446</v>
      </c>
      <c r="F20" s="3">
        <f t="shared" ref="F20:N20" si="29">SUM(F4:F15)</f>
        <v>435</v>
      </c>
      <c r="G20" s="3">
        <f t="shared" si="29"/>
        <v>490</v>
      </c>
      <c r="H20" s="3">
        <f t="shared" si="29"/>
        <v>477</v>
      </c>
      <c r="I20" s="3">
        <f t="shared" si="29"/>
        <v>441</v>
      </c>
      <c r="J20" s="3">
        <f t="shared" si="29"/>
        <v>12</v>
      </c>
      <c r="K20" s="3">
        <f t="shared" si="29"/>
        <v>33</v>
      </c>
      <c r="L20" s="3">
        <f t="shared" si="29"/>
        <v>67</v>
      </c>
      <c r="M20" s="3">
        <f t="shared" si="29"/>
        <v>50</v>
      </c>
      <c r="N20" s="3">
        <f t="shared" si="29"/>
        <v>38</v>
      </c>
      <c r="O20" s="1">
        <f>SUM(O4:O15)</f>
        <v>13648</v>
      </c>
      <c r="P20" s="1">
        <f t="shared" ref="P20:AC20" si="30">SUM(P4:P15)</f>
        <v>12858</v>
      </c>
      <c r="Q20" s="1">
        <f t="shared" si="30"/>
        <v>13998</v>
      </c>
      <c r="R20" s="1">
        <f t="shared" si="30"/>
        <v>13606</v>
      </c>
      <c r="S20" s="1">
        <f t="shared" si="30"/>
        <v>13378</v>
      </c>
      <c r="T20" s="1">
        <f t="shared" si="30"/>
        <v>237.5</v>
      </c>
      <c r="U20" s="1">
        <f t="shared" si="30"/>
        <v>504</v>
      </c>
      <c r="V20" s="1">
        <f t="shared" si="30"/>
        <v>771</v>
      </c>
      <c r="W20" s="1">
        <f t="shared" si="30"/>
        <v>617.5</v>
      </c>
      <c r="X20" s="1">
        <f t="shared" si="30"/>
        <v>634</v>
      </c>
      <c r="Y20" s="1">
        <f t="shared" si="30"/>
        <v>13885.5</v>
      </c>
      <c r="Z20" s="1">
        <f t="shared" si="30"/>
        <v>13362</v>
      </c>
      <c r="AA20" s="1">
        <f t="shared" si="30"/>
        <v>14769</v>
      </c>
      <c r="AB20" s="1">
        <f t="shared" si="30"/>
        <v>14223.5</v>
      </c>
      <c r="AC20" s="1">
        <f t="shared" si="30"/>
        <v>14012</v>
      </c>
      <c r="AE20" s="1">
        <f t="shared" ref="AE20" si="31">SUM(AE4:AE15)</f>
        <v>70252</v>
      </c>
    </row>
  </sheetData>
  <pageMargins left="0.7" right="0.7" top="0.75" bottom="0.75" header="0.3" footer="0.3"/>
  <pageSetup paperSize="9" scale="30" orientation="landscape" r:id="rId1"/>
  <ignoredErrors>
    <ignoredError sqref="E17:E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54A8-883E-44D6-BEDC-F4D645E6B323}">
  <dimension ref="A1:O7"/>
  <sheetViews>
    <sheetView showGridLines="0" workbookViewId="0">
      <selection activeCell="G6" sqref="G1:G6"/>
    </sheetView>
  </sheetViews>
  <sheetFormatPr defaultRowHeight="15" x14ac:dyDescent="0.25"/>
  <cols>
    <col min="1" max="1" width="11.140625" bestFit="1" customWidth="1"/>
    <col min="2" max="2" width="19.140625" bestFit="1" customWidth="1"/>
    <col min="3" max="3" width="26.85546875" bestFit="1" customWidth="1"/>
    <col min="4" max="4" width="15.85546875" bestFit="1" customWidth="1"/>
    <col min="5" max="5" width="24.7109375" bestFit="1" customWidth="1"/>
    <col min="6" max="6" width="18.7109375" bestFit="1" customWidth="1"/>
    <col min="7" max="7" width="37.7109375" bestFit="1" customWidth="1"/>
  </cols>
  <sheetData>
    <row r="1" spans="1:15" ht="18.75" x14ac:dyDescent="0.3">
      <c r="A1" s="40" t="s">
        <v>122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27"/>
    </row>
    <row r="2" spans="1:15" x14ac:dyDescent="0.25">
      <c r="A2" s="27" t="s">
        <v>43</v>
      </c>
      <c r="B2" s="28">
        <v>10000</v>
      </c>
      <c r="C2" s="29">
        <v>0.09</v>
      </c>
      <c r="D2" s="27">
        <v>12</v>
      </c>
      <c r="E2" s="30">
        <f>B2*C2</f>
        <v>900</v>
      </c>
      <c r="F2" s="30">
        <f>B2+E2</f>
        <v>10900</v>
      </c>
      <c r="G2" s="30">
        <f>F2/D2</f>
        <v>908.33333333333337</v>
      </c>
      <c r="H2" s="27"/>
    </row>
    <row r="3" spans="1:15" x14ac:dyDescent="0.25">
      <c r="A3" s="27" t="s">
        <v>44</v>
      </c>
      <c r="B3" s="28">
        <v>10000</v>
      </c>
      <c r="C3" s="29">
        <v>0.08</v>
      </c>
      <c r="D3" s="27">
        <v>12</v>
      </c>
      <c r="E3" s="30">
        <f t="shared" ref="E3:E5" si="0">B3*C3</f>
        <v>800</v>
      </c>
      <c r="F3" s="30">
        <f t="shared" ref="F3:F5" si="1">B3+E3</f>
        <v>10800</v>
      </c>
      <c r="G3" s="30">
        <f t="shared" ref="G3:G5" si="2">F3/D3</f>
        <v>900</v>
      </c>
      <c r="H3" s="27"/>
    </row>
    <row r="4" spans="1:15" x14ac:dyDescent="0.25">
      <c r="A4" s="27" t="s">
        <v>45</v>
      </c>
      <c r="B4" s="28">
        <v>10000</v>
      </c>
      <c r="C4" s="29">
        <v>7.0000000000000007E-2</v>
      </c>
      <c r="D4" s="27">
        <v>12</v>
      </c>
      <c r="E4" s="30">
        <f t="shared" si="0"/>
        <v>700.00000000000011</v>
      </c>
      <c r="F4" s="30">
        <f t="shared" si="1"/>
        <v>10700</v>
      </c>
      <c r="G4" s="30">
        <f t="shared" si="2"/>
        <v>891.66666666666663</v>
      </c>
      <c r="H4" s="27"/>
    </row>
    <row r="5" spans="1:15" x14ac:dyDescent="0.25">
      <c r="A5" s="27" t="s">
        <v>46</v>
      </c>
      <c r="B5" s="28">
        <v>10000</v>
      </c>
      <c r="C5" s="29">
        <v>0.06</v>
      </c>
      <c r="D5" s="27">
        <v>12</v>
      </c>
      <c r="E5" s="30">
        <f t="shared" si="0"/>
        <v>600</v>
      </c>
      <c r="F5" s="30">
        <f t="shared" si="1"/>
        <v>10600</v>
      </c>
      <c r="G5" s="30">
        <f t="shared" si="2"/>
        <v>883.33333333333337</v>
      </c>
      <c r="H5" s="27"/>
    </row>
    <row r="7" spans="1: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5181-7A05-4340-9C98-5D4458A392F9}">
  <dimension ref="A1:L12"/>
  <sheetViews>
    <sheetView showGridLines="0" workbookViewId="0">
      <selection activeCell="D15" sqref="D15"/>
    </sheetView>
  </sheetViews>
  <sheetFormatPr defaultRowHeight="15" x14ac:dyDescent="0.25"/>
  <cols>
    <col min="1" max="1" width="28.28515625" bestFit="1" customWidth="1"/>
    <col min="4" max="4" width="11.85546875" bestFit="1" customWidth="1"/>
    <col min="6" max="6" width="18" bestFit="1" customWidth="1"/>
    <col min="8" max="8" width="11.5703125" bestFit="1" customWidth="1"/>
    <col min="10" max="10" width="17" bestFit="1" customWidth="1"/>
  </cols>
  <sheetData>
    <row r="1" spans="1:12" x14ac:dyDescent="0.25">
      <c r="A1" t="s">
        <v>105</v>
      </c>
      <c r="D1" t="s">
        <v>106</v>
      </c>
    </row>
    <row r="4" spans="1:12" ht="18.75" x14ac:dyDescent="0.3">
      <c r="A4" s="37" t="s">
        <v>107</v>
      </c>
      <c r="B4" s="37" t="s">
        <v>108</v>
      </c>
      <c r="C4" s="41">
        <v>3</v>
      </c>
      <c r="D4" s="37" t="s">
        <v>109</v>
      </c>
      <c r="E4" s="41">
        <v>5</v>
      </c>
      <c r="F4" s="37" t="s">
        <v>110</v>
      </c>
      <c r="G4" s="41">
        <v>4</v>
      </c>
      <c r="H4" s="37" t="s">
        <v>111</v>
      </c>
      <c r="I4" s="41">
        <v>3</v>
      </c>
      <c r="J4" s="37" t="s">
        <v>112</v>
      </c>
      <c r="K4" s="41">
        <v>1</v>
      </c>
      <c r="L4" s="37" t="s">
        <v>113</v>
      </c>
    </row>
    <row r="5" spans="1:12" ht="15.75" x14ac:dyDescent="0.25">
      <c r="A5" s="42" t="s">
        <v>114</v>
      </c>
      <c r="B5" s="21">
        <v>4</v>
      </c>
      <c r="C5" s="21">
        <f>C$4*B5</f>
        <v>12</v>
      </c>
      <c r="D5" s="22">
        <v>5</v>
      </c>
      <c r="E5" s="22">
        <f>E$4*D5</f>
        <v>25</v>
      </c>
      <c r="F5" s="23">
        <v>2</v>
      </c>
      <c r="G5" s="23">
        <f>G$4*F5</f>
        <v>8</v>
      </c>
      <c r="H5" s="24">
        <v>4</v>
      </c>
      <c r="I5" s="24">
        <f>I$4*H5</f>
        <v>12</v>
      </c>
      <c r="J5" s="25">
        <v>6</v>
      </c>
      <c r="K5" s="25">
        <f>K$4*J5</f>
        <v>6</v>
      </c>
      <c r="L5">
        <f>C5+E5+G5+I5+K5</f>
        <v>63</v>
      </c>
    </row>
    <row r="6" spans="1:12" x14ac:dyDescent="0.25">
      <c r="A6" s="43" t="s">
        <v>115</v>
      </c>
      <c r="B6" s="21">
        <v>3</v>
      </c>
      <c r="C6" s="21">
        <f t="shared" ref="C6:C12" si="0">C$4*B6</f>
        <v>9</v>
      </c>
      <c r="D6" s="22">
        <v>3</v>
      </c>
      <c r="E6" s="22">
        <f t="shared" ref="E6:E12" si="1">E$4*D6</f>
        <v>15</v>
      </c>
      <c r="F6" s="23">
        <v>1</v>
      </c>
      <c r="G6" s="23">
        <f t="shared" ref="G6:G12" si="2">G$4*F6</f>
        <v>4</v>
      </c>
      <c r="H6" s="24">
        <v>2</v>
      </c>
      <c r="I6" s="24">
        <f t="shared" ref="I6:I12" si="3">I$4*H6</f>
        <v>6</v>
      </c>
      <c r="J6" s="25">
        <v>6</v>
      </c>
      <c r="K6" s="25">
        <f t="shared" ref="K6:K12" si="4">K$4*J6</f>
        <v>6</v>
      </c>
      <c r="L6">
        <f t="shared" ref="L6:L12" si="5">C6+E6+G6+I6+K6</f>
        <v>40</v>
      </c>
    </row>
    <row r="7" spans="1:12" x14ac:dyDescent="0.25">
      <c r="A7" s="43" t="s">
        <v>116</v>
      </c>
      <c r="B7" s="21">
        <v>4</v>
      </c>
      <c r="C7" s="21">
        <f t="shared" si="0"/>
        <v>12</v>
      </c>
      <c r="D7" s="22">
        <v>5</v>
      </c>
      <c r="E7" s="22">
        <f t="shared" si="1"/>
        <v>25</v>
      </c>
      <c r="F7" s="23">
        <v>3</v>
      </c>
      <c r="G7" s="23">
        <f t="shared" si="2"/>
        <v>12</v>
      </c>
      <c r="H7" s="24">
        <v>1</v>
      </c>
      <c r="I7" s="24">
        <f t="shared" si="3"/>
        <v>3</v>
      </c>
      <c r="J7" s="25">
        <v>1</v>
      </c>
      <c r="K7" s="25">
        <f t="shared" si="4"/>
        <v>1</v>
      </c>
      <c r="L7">
        <f t="shared" si="5"/>
        <v>53</v>
      </c>
    </row>
    <row r="8" spans="1:12" x14ac:dyDescent="0.25">
      <c r="A8" s="43" t="s">
        <v>117</v>
      </c>
      <c r="B8" s="21">
        <v>5</v>
      </c>
      <c r="C8" s="21">
        <f t="shared" si="0"/>
        <v>15</v>
      </c>
      <c r="D8" s="22">
        <v>4</v>
      </c>
      <c r="E8" s="22">
        <f t="shared" si="1"/>
        <v>20</v>
      </c>
      <c r="F8" s="23">
        <v>2</v>
      </c>
      <c r="G8" s="23">
        <f t="shared" si="2"/>
        <v>8</v>
      </c>
      <c r="H8" s="24">
        <v>1</v>
      </c>
      <c r="I8" s="24">
        <f t="shared" si="3"/>
        <v>3</v>
      </c>
      <c r="J8" s="25">
        <v>5</v>
      </c>
      <c r="K8" s="25">
        <f t="shared" si="4"/>
        <v>5</v>
      </c>
      <c r="L8">
        <f t="shared" si="5"/>
        <v>51</v>
      </c>
    </row>
    <row r="9" spans="1:12" x14ac:dyDescent="0.25">
      <c r="A9" s="43" t="s">
        <v>118</v>
      </c>
      <c r="B9" s="21">
        <v>4</v>
      </c>
      <c r="C9" s="21">
        <f t="shared" si="0"/>
        <v>12</v>
      </c>
      <c r="D9" s="22">
        <v>5</v>
      </c>
      <c r="E9" s="22">
        <f t="shared" si="1"/>
        <v>25</v>
      </c>
      <c r="F9" s="23">
        <v>1</v>
      </c>
      <c r="G9" s="23">
        <f t="shared" si="2"/>
        <v>4</v>
      </c>
      <c r="H9" s="24">
        <v>2</v>
      </c>
      <c r="I9" s="24">
        <f t="shared" si="3"/>
        <v>6</v>
      </c>
      <c r="J9" s="25">
        <v>6</v>
      </c>
      <c r="K9" s="25">
        <f t="shared" si="4"/>
        <v>6</v>
      </c>
      <c r="L9">
        <f t="shared" si="5"/>
        <v>53</v>
      </c>
    </row>
    <row r="10" spans="1:12" x14ac:dyDescent="0.25">
      <c r="A10" s="43" t="s">
        <v>119</v>
      </c>
      <c r="B10" s="21">
        <v>5</v>
      </c>
      <c r="C10" s="21">
        <f t="shared" si="0"/>
        <v>15</v>
      </c>
      <c r="D10" s="22">
        <v>4</v>
      </c>
      <c r="E10" s="22">
        <f t="shared" si="1"/>
        <v>20</v>
      </c>
      <c r="F10" s="23">
        <v>5</v>
      </c>
      <c r="G10" s="23">
        <f t="shared" si="2"/>
        <v>20</v>
      </c>
      <c r="H10" s="24">
        <v>4</v>
      </c>
      <c r="I10" s="24">
        <f t="shared" si="3"/>
        <v>12</v>
      </c>
      <c r="J10" s="25">
        <v>3</v>
      </c>
      <c r="K10" s="25">
        <f t="shared" si="4"/>
        <v>3</v>
      </c>
      <c r="L10">
        <f t="shared" si="5"/>
        <v>70</v>
      </c>
    </row>
    <row r="11" spans="1:12" x14ac:dyDescent="0.25">
      <c r="A11" s="43" t="s">
        <v>120</v>
      </c>
      <c r="B11" s="21">
        <v>4</v>
      </c>
      <c r="C11" s="21">
        <f t="shared" si="0"/>
        <v>12</v>
      </c>
      <c r="D11" s="22">
        <v>1</v>
      </c>
      <c r="E11" s="22">
        <f t="shared" si="1"/>
        <v>5</v>
      </c>
      <c r="F11" s="23">
        <v>5</v>
      </c>
      <c r="G11" s="23">
        <f t="shared" si="2"/>
        <v>20</v>
      </c>
      <c r="H11" s="24">
        <v>3</v>
      </c>
      <c r="I11" s="24">
        <f t="shared" si="3"/>
        <v>9</v>
      </c>
      <c r="J11" s="25">
        <v>2</v>
      </c>
      <c r="K11" s="25">
        <f t="shared" si="4"/>
        <v>2</v>
      </c>
      <c r="L11">
        <f t="shared" si="5"/>
        <v>48</v>
      </c>
    </row>
    <row r="12" spans="1:12" x14ac:dyDescent="0.25">
      <c r="A12" s="43" t="s">
        <v>121</v>
      </c>
      <c r="B12" s="21">
        <v>3</v>
      </c>
      <c r="C12" s="21">
        <f t="shared" si="0"/>
        <v>9</v>
      </c>
      <c r="D12" s="22">
        <v>4</v>
      </c>
      <c r="E12" s="22">
        <f t="shared" si="1"/>
        <v>20</v>
      </c>
      <c r="F12" s="23">
        <v>3</v>
      </c>
      <c r="G12" s="23">
        <f t="shared" si="2"/>
        <v>12</v>
      </c>
      <c r="H12" s="24">
        <v>2</v>
      </c>
      <c r="I12" s="24">
        <f t="shared" si="3"/>
        <v>6</v>
      </c>
      <c r="J12" s="25">
        <v>1</v>
      </c>
      <c r="K12" s="25">
        <f t="shared" si="4"/>
        <v>1</v>
      </c>
      <c r="L12">
        <f t="shared" si="5"/>
        <v>48</v>
      </c>
    </row>
  </sheetData>
  <conditionalFormatting sqref="L5:L12">
    <cfRule type="top10" dxfId="12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A501-8E6E-4D24-98B5-0B87015ABBED}">
  <dimension ref="A1:N176"/>
  <sheetViews>
    <sheetView workbookViewId="0">
      <selection activeCell="N1" sqref="N1"/>
    </sheetView>
  </sheetViews>
  <sheetFormatPr defaultRowHeight="15" x14ac:dyDescent="0.25"/>
  <cols>
    <col min="3" max="3" width="8.5703125" bestFit="1" customWidth="1"/>
    <col min="4" max="4" width="16.85546875" bestFit="1" customWidth="1"/>
    <col min="6" max="6" width="11.28515625" bestFit="1" customWidth="1"/>
  </cols>
  <sheetData>
    <row r="1" spans="1:14" ht="210" x14ac:dyDescent="0.25">
      <c r="A1" s="44" t="s">
        <v>47</v>
      </c>
      <c r="B1" s="44" t="s">
        <v>48</v>
      </c>
      <c r="C1" s="44" t="s">
        <v>49</v>
      </c>
      <c r="D1" s="44" t="s">
        <v>50</v>
      </c>
      <c r="E1" s="45" t="s">
        <v>51</v>
      </c>
      <c r="F1" s="45" t="s">
        <v>52</v>
      </c>
      <c r="G1" s="44" t="s">
        <v>53</v>
      </c>
      <c r="H1" s="44" t="s">
        <v>54</v>
      </c>
      <c r="I1" s="44" t="s">
        <v>1</v>
      </c>
      <c r="J1" s="44" t="s">
        <v>0</v>
      </c>
      <c r="K1" s="44" t="s">
        <v>55</v>
      </c>
    </row>
    <row r="2" spans="1:14" x14ac:dyDescent="0.25">
      <c r="A2" s="19" t="s">
        <v>56</v>
      </c>
      <c r="B2" s="20">
        <v>1001</v>
      </c>
      <c r="C2">
        <v>9822</v>
      </c>
      <c r="D2" t="s">
        <v>57</v>
      </c>
      <c r="E2" s="1">
        <v>58.3</v>
      </c>
      <c r="F2" s="1">
        <v>98.4</v>
      </c>
      <c r="G2" s="1">
        <f t="shared" ref="G2:G65" si="0">F2-E2</f>
        <v>40.100000000000009</v>
      </c>
      <c r="H2">
        <f t="shared" ref="H2:H65" si="1">IF(F2&gt;50,G2*0.2,G2*0.1)</f>
        <v>8.0200000000000014</v>
      </c>
      <c r="I2" t="s">
        <v>58</v>
      </c>
      <c r="J2" t="s">
        <v>59</v>
      </c>
      <c r="K2" t="s">
        <v>60</v>
      </c>
    </row>
    <row r="3" spans="1:14" x14ac:dyDescent="0.25">
      <c r="A3" s="19" t="s">
        <v>56</v>
      </c>
      <c r="B3" s="20">
        <v>1002</v>
      </c>
      <c r="C3">
        <v>2877</v>
      </c>
      <c r="D3" t="s">
        <v>61</v>
      </c>
      <c r="E3" s="1">
        <v>11.4</v>
      </c>
      <c r="F3" s="1">
        <v>16.3</v>
      </c>
      <c r="G3" s="1">
        <f t="shared" si="0"/>
        <v>4.9000000000000004</v>
      </c>
      <c r="H3">
        <f t="shared" si="1"/>
        <v>0.49000000000000005</v>
      </c>
      <c r="I3" t="s">
        <v>62</v>
      </c>
      <c r="J3" t="s">
        <v>63</v>
      </c>
      <c r="K3" t="s">
        <v>64</v>
      </c>
      <c r="M3" t="s">
        <v>65</v>
      </c>
    </row>
    <row r="4" spans="1:14" x14ac:dyDescent="0.25">
      <c r="A4" s="19" t="s">
        <v>56</v>
      </c>
      <c r="B4" s="20">
        <v>1003</v>
      </c>
      <c r="C4">
        <v>2499</v>
      </c>
      <c r="D4" t="s">
        <v>66</v>
      </c>
      <c r="E4" s="1">
        <v>6.2</v>
      </c>
      <c r="F4" s="1">
        <v>9.1999999999999993</v>
      </c>
      <c r="G4" s="1">
        <f t="shared" si="0"/>
        <v>2.9999999999999991</v>
      </c>
      <c r="H4">
        <f t="shared" si="1"/>
        <v>0.29999999999999993</v>
      </c>
      <c r="I4" t="s">
        <v>67</v>
      </c>
      <c r="J4" t="s">
        <v>68</v>
      </c>
      <c r="K4" t="s">
        <v>69</v>
      </c>
      <c r="M4" t="s">
        <v>70</v>
      </c>
    </row>
    <row r="5" spans="1:14" x14ac:dyDescent="0.25">
      <c r="A5" s="19" t="s">
        <v>56</v>
      </c>
      <c r="B5" s="20">
        <v>1004</v>
      </c>
      <c r="C5">
        <v>8722</v>
      </c>
      <c r="D5" t="s">
        <v>71</v>
      </c>
      <c r="E5" s="1">
        <v>344</v>
      </c>
      <c r="F5" s="1">
        <v>502</v>
      </c>
      <c r="G5" s="1">
        <f t="shared" si="0"/>
        <v>158</v>
      </c>
      <c r="H5">
        <f t="shared" si="1"/>
        <v>31.6</v>
      </c>
      <c r="I5" t="s">
        <v>58</v>
      </c>
      <c r="J5" t="s">
        <v>59</v>
      </c>
      <c r="K5" t="s">
        <v>69</v>
      </c>
      <c r="M5" t="s">
        <v>72</v>
      </c>
    </row>
    <row r="6" spans="1:14" x14ac:dyDescent="0.25">
      <c r="A6" s="19" t="s">
        <v>56</v>
      </c>
      <c r="B6" s="20">
        <v>1005</v>
      </c>
      <c r="C6">
        <v>1109</v>
      </c>
      <c r="D6" t="s">
        <v>73</v>
      </c>
      <c r="E6" s="1">
        <v>3</v>
      </c>
      <c r="F6" s="1">
        <v>8</v>
      </c>
      <c r="G6" s="1">
        <f t="shared" si="0"/>
        <v>5</v>
      </c>
      <c r="H6">
        <f t="shared" si="1"/>
        <v>0.5</v>
      </c>
      <c r="I6" t="s">
        <v>67</v>
      </c>
      <c r="J6" t="s">
        <v>68</v>
      </c>
      <c r="K6" t="s">
        <v>69</v>
      </c>
      <c r="M6" t="s">
        <v>74</v>
      </c>
      <c r="N6" t="s">
        <v>75</v>
      </c>
    </row>
    <row r="7" spans="1:14" x14ac:dyDescent="0.25">
      <c r="A7" s="19" t="s">
        <v>56</v>
      </c>
      <c r="B7" s="20">
        <v>1006</v>
      </c>
      <c r="C7">
        <v>9822</v>
      </c>
      <c r="D7" t="s">
        <v>57</v>
      </c>
      <c r="E7" s="1">
        <v>58.3</v>
      </c>
      <c r="F7" s="1">
        <v>98.4</v>
      </c>
      <c r="G7" s="1">
        <f t="shared" si="0"/>
        <v>40.100000000000009</v>
      </c>
      <c r="H7">
        <f t="shared" si="1"/>
        <v>8.0200000000000014</v>
      </c>
      <c r="I7" t="s">
        <v>67</v>
      </c>
      <c r="J7" t="s">
        <v>68</v>
      </c>
      <c r="K7" t="s">
        <v>69</v>
      </c>
      <c r="M7" t="s">
        <v>76</v>
      </c>
    </row>
    <row r="8" spans="1:14" x14ac:dyDescent="0.25">
      <c r="A8" s="19" t="s">
        <v>56</v>
      </c>
      <c r="B8" s="20">
        <v>1007</v>
      </c>
      <c r="C8">
        <v>1109</v>
      </c>
      <c r="D8" t="s">
        <v>73</v>
      </c>
      <c r="E8" s="1">
        <v>3</v>
      </c>
      <c r="F8" s="1">
        <v>8</v>
      </c>
      <c r="G8" s="1">
        <f t="shared" si="0"/>
        <v>5</v>
      </c>
      <c r="H8">
        <f t="shared" si="1"/>
        <v>0.5</v>
      </c>
      <c r="I8" t="s">
        <v>77</v>
      </c>
      <c r="J8" t="s">
        <v>78</v>
      </c>
      <c r="K8" t="s">
        <v>60</v>
      </c>
      <c r="M8" t="s">
        <v>79</v>
      </c>
    </row>
    <row r="9" spans="1:14" x14ac:dyDescent="0.25">
      <c r="A9" s="19" t="s">
        <v>56</v>
      </c>
      <c r="B9" s="20">
        <v>1008</v>
      </c>
      <c r="C9">
        <v>2877</v>
      </c>
      <c r="D9" t="s">
        <v>61</v>
      </c>
      <c r="E9" s="1">
        <v>11.4</v>
      </c>
      <c r="F9" s="1">
        <v>16.3</v>
      </c>
      <c r="G9" s="1">
        <f t="shared" si="0"/>
        <v>4.9000000000000004</v>
      </c>
      <c r="H9">
        <f t="shared" si="1"/>
        <v>0.49000000000000005</v>
      </c>
      <c r="I9" t="s">
        <v>67</v>
      </c>
      <c r="J9" t="s">
        <v>68</v>
      </c>
      <c r="K9" t="s">
        <v>60</v>
      </c>
      <c r="M9" t="s">
        <v>80</v>
      </c>
    </row>
    <row r="10" spans="1:14" x14ac:dyDescent="0.25">
      <c r="A10" s="19" t="s">
        <v>56</v>
      </c>
      <c r="B10" s="20">
        <v>1009</v>
      </c>
      <c r="C10">
        <v>1109</v>
      </c>
      <c r="D10" t="s">
        <v>73</v>
      </c>
      <c r="E10" s="1">
        <v>3</v>
      </c>
      <c r="F10" s="1">
        <v>8</v>
      </c>
      <c r="G10" s="1">
        <f t="shared" si="0"/>
        <v>5</v>
      </c>
      <c r="H10">
        <f t="shared" si="1"/>
        <v>0.5</v>
      </c>
      <c r="I10" t="s">
        <v>67</v>
      </c>
      <c r="J10" t="s">
        <v>68</v>
      </c>
      <c r="K10" t="s">
        <v>69</v>
      </c>
    </row>
    <row r="11" spans="1:14" x14ac:dyDescent="0.25">
      <c r="A11" s="19" t="s">
        <v>56</v>
      </c>
      <c r="B11" s="20">
        <v>1010</v>
      </c>
      <c r="C11">
        <v>2877</v>
      </c>
      <c r="D11" t="s">
        <v>61</v>
      </c>
      <c r="E11" s="1">
        <v>11.4</v>
      </c>
      <c r="F11" s="1">
        <v>16.3</v>
      </c>
      <c r="G11" s="1">
        <f t="shared" si="0"/>
        <v>4.9000000000000004</v>
      </c>
      <c r="H11">
        <f t="shared" si="1"/>
        <v>0.49000000000000005</v>
      </c>
      <c r="I11" t="s">
        <v>62</v>
      </c>
      <c r="J11" t="s">
        <v>63</v>
      </c>
      <c r="K11" t="s">
        <v>81</v>
      </c>
    </row>
    <row r="12" spans="1:14" x14ac:dyDescent="0.25">
      <c r="A12" s="19" t="s">
        <v>56</v>
      </c>
      <c r="B12" s="20">
        <v>1011</v>
      </c>
      <c r="C12">
        <v>2877</v>
      </c>
      <c r="D12" t="s">
        <v>61</v>
      </c>
      <c r="E12" s="1">
        <v>11.4</v>
      </c>
      <c r="F12" s="1">
        <v>16.3</v>
      </c>
      <c r="G12" s="1">
        <f t="shared" si="0"/>
        <v>4.9000000000000004</v>
      </c>
      <c r="H12">
        <f t="shared" si="1"/>
        <v>0.49000000000000005</v>
      </c>
      <c r="I12" t="s">
        <v>62</v>
      </c>
      <c r="J12" t="s">
        <v>63</v>
      </c>
      <c r="K12" t="s">
        <v>69</v>
      </c>
    </row>
    <row r="13" spans="1:14" x14ac:dyDescent="0.25">
      <c r="A13" s="19" t="s">
        <v>56</v>
      </c>
      <c r="B13" s="20">
        <v>1012</v>
      </c>
      <c r="C13">
        <v>4421</v>
      </c>
      <c r="D13" t="s">
        <v>82</v>
      </c>
      <c r="E13" s="1">
        <v>45</v>
      </c>
      <c r="F13" s="1">
        <v>87</v>
      </c>
      <c r="G13" s="1">
        <f t="shared" si="0"/>
        <v>42</v>
      </c>
      <c r="H13">
        <f t="shared" si="1"/>
        <v>8.4</v>
      </c>
      <c r="I13" t="s">
        <v>67</v>
      </c>
      <c r="J13" t="s">
        <v>68</v>
      </c>
      <c r="K13" t="s">
        <v>60</v>
      </c>
    </row>
    <row r="14" spans="1:14" x14ac:dyDescent="0.25">
      <c r="A14" s="19" t="s">
        <v>56</v>
      </c>
      <c r="B14" s="20">
        <v>1013</v>
      </c>
      <c r="C14">
        <v>9212</v>
      </c>
      <c r="D14" t="s">
        <v>83</v>
      </c>
      <c r="E14" s="1">
        <v>4</v>
      </c>
      <c r="F14" s="1">
        <v>7</v>
      </c>
      <c r="G14" s="1">
        <f t="shared" si="0"/>
        <v>3</v>
      </c>
      <c r="H14">
        <f t="shared" si="1"/>
        <v>0.30000000000000004</v>
      </c>
      <c r="I14" t="s">
        <v>77</v>
      </c>
      <c r="J14" t="s">
        <v>78</v>
      </c>
      <c r="K14" t="s">
        <v>81</v>
      </c>
    </row>
    <row r="15" spans="1:14" x14ac:dyDescent="0.25">
      <c r="A15" s="19" t="s">
        <v>56</v>
      </c>
      <c r="B15" s="20">
        <v>1014</v>
      </c>
      <c r="C15">
        <v>8722</v>
      </c>
      <c r="D15" t="s">
        <v>71</v>
      </c>
      <c r="E15" s="1">
        <v>344</v>
      </c>
      <c r="F15" s="1">
        <v>502</v>
      </c>
      <c r="G15" s="1">
        <f t="shared" si="0"/>
        <v>158</v>
      </c>
      <c r="H15">
        <f t="shared" si="1"/>
        <v>31.6</v>
      </c>
      <c r="I15" t="s">
        <v>58</v>
      </c>
      <c r="J15" t="s">
        <v>59</v>
      </c>
      <c r="K15" t="s">
        <v>64</v>
      </c>
    </row>
    <row r="16" spans="1:14" x14ac:dyDescent="0.25">
      <c r="A16" s="19" t="s">
        <v>56</v>
      </c>
      <c r="B16" s="20">
        <v>1015</v>
      </c>
      <c r="C16">
        <v>2877</v>
      </c>
      <c r="D16" t="s">
        <v>61</v>
      </c>
      <c r="E16" s="1">
        <v>11.4</v>
      </c>
      <c r="F16" s="1">
        <v>16.3</v>
      </c>
      <c r="G16" s="1">
        <f t="shared" si="0"/>
        <v>4.9000000000000004</v>
      </c>
      <c r="H16">
        <f t="shared" si="1"/>
        <v>0.49000000000000005</v>
      </c>
      <c r="I16" t="s">
        <v>77</v>
      </c>
      <c r="J16" t="s">
        <v>78</v>
      </c>
      <c r="K16" t="s">
        <v>69</v>
      </c>
    </row>
    <row r="17" spans="1:11" x14ac:dyDescent="0.25">
      <c r="A17" s="19" t="s">
        <v>56</v>
      </c>
      <c r="B17" s="20">
        <v>1016</v>
      </c>
      <c r="C17">
        <v>2499</v>
      </c>
      <c r="D17" t="s">
        <v>66</v>
      </c>
      <c r="E17" s="1">
        <v>6.2</v>
      </c>
      <c r="F17" s="1">
        <v>9.1999999999999993</v>
      </c>
      <c r="G17" s="1">
        <f t="shared" si="0"/>
        <v>2.9999999999999991</v>
      </c>
      <c r="H17">
        <f t="shared" si="1"/>
        <v>0.29999999999999993</v>
      </c>
      <c r="I17" t="s">
        <v>67</v>
      </c>
      <c r="J17" t="s">
        <v>68</v>
      </c>
      <c r="K17" t="s">
        <v>64</v>
      </c>
    </row>
    <row r="18" spans="1:11" x14ac:dyDescent="0.25">
      <c r="A18" s="19" t="s">
        <v>84</v>
      </c>
      <c r="B18" s="20">
        <v>1017</v>
      </c>
      <c r="C18">
        <v>2242</v>
      </c>
      <c r="D18" t="s">
        <v>85</v>
      </c>
      <c r="E18" s="1">
        <v>60</v>
      </c>
      <c r="F18" s="1">
        <v>124</v>
      </c>
      <c r="G18" s="1">
        <f t="shared" si="0"/>
        <v>64</v>
      </c>
      <c r="H18">
        <f t="shared" si="1"/>
        <v>12.8</v>
      </c>
      <c r="I18" t="s">
        <v>62</v>
      </c>
      <c r="J18" t="s">
        <v>63</v>
      </c>
      <c r="K18" t="s">
        <v>60</v>
      </c>
    </row>
    <row r="19" spans="1:11" x14ac:dyDescent="0.25">
      <c r="A19" s="19" t="s">
        <v>84</v>
      </c>
      <c r="B19" s="20">
        <v>1018</v>
      </c>
      <c r="C19">
        <v>1109</v>
      </c>
      <c r="D19" t="s">
        <v>73</v>
      </c>
      <c r="E19" s="1">
        <v>3</v>
      </c>
      <c r="F19" s="1">
        <v>8</v>
      </c>
      <c r="G19" s="1">
        <f t="shared" si="0"/>
        <v>5</v>
      </c>
      <c r="H19">
        <f t="shared" si="1"/>
        <v>0.5</v>
      </c>
      <c r="I19" t="s">
        <v>67</v>
      </c>
      <c r="J19" t="s">
        <v>68</v>
      </c>
      <c r="K19" t="s">
        <v>64</v>
      </c>
    </row>
    <row r="20" spans="1:11" x14ac:dyDescent="0.25">
      <c r="A20" s="19" t="s">
        <v>84</v>
      </c>
      <c r="B20" s="20">
        <v>1019</v>
      </c>
      <c r="C20">
        <v>2499</v>
      </c>
      <c r="D20" t="s">
        <v>66</v>
      </c>
      <c r="E20" s="1">
        <v>6.2</v>
      </c>
      <c r="F20" s="1">
        <v>9.1999999999999993</v>
      </c>
      <c r="G20" s="1">
        <f t="shared" si="0"/>
        <v>2.9999999999999991</v>
      </c>
      <c r="H20">
        <f t="shared" si="1"/>
        <v>0.29999999999999993</v>
      </c>
      <c r="I20" t="s">
        <v>67</v>
      </c>
      <c r="J20" t="s">
        <v>68</v>
      </c>
      <c r="K20" t="s">
        <v>81</v>
      </c>
    </row>
    <row r="21" spans="1:11" x14ac:dyDescent="0.25">
      <c r="A21" s="19" t="s">
        <v>84</v>
      </c>
      <c r="B21" s="20">
        <v>1020</v>
      </c>
      <c r="C21">
        <v>2499</v>
      </c>
      <c r="D21" t="s">
        <v>66</v>
      </c>
      <c r="E21" s="1">
        <v>6.2</v>
      </c>
      <c r="F21" s="1">
        <v>9.1999999999999993</v>
      </c>
      <c r="G21" s="1">
        <f t="shared" si="0"/>
        <v>2.9999999999999991</v>
      </c>
      <c r="H21">
        <f t="shared" si="1"/>
        <v>0.29999999999999993</v>
      </c>
      <c r="I21" t="s">
        <v>67</v>
      </c>
      <c r="J21" t="s">
        <v>68</v>
      </c>
      <c r="K21" t="s">
        <v>86</v>
      </c>
    </row>
    <row r="22" spans="1:11" x14ac:dyDescent="0.25">
      <c r="A22" s="19" t="s">
        <v>84</v>
      </c>
      <c r="B22" s="20">
        <v>1021</v>
      </c>
      <c r="C22">
        <v>1109</v>
      </c>
      <c r="D22" t="s">
        <v>73</v>
      </c>
      <c r="E22" s="1">
        <v>3</v>
      </c>
      <c r="F22" s="1">
        <v>8</v>
      </c>
      <c r="G22" s="1">
        <f t="shared" si="0"/>
        <v>5</v>
      </c>
      <c r="H22">
        <f t="shared" si="1"/>
        <v>0.5</v>
      </c>
      <c r="I22" t="s">
        <v>62</v>
      </c>
      <c r="J22" t="s">
        <v>63</v>
      </c>
      <c r="K22" t="s">
        <v>81</v>
      </c>
    </row>
    <row r="23" spans="1:11" x14ac:dyDescent="0.25">
      <c r="A23" s="19" t="s">
        <v>84</v>
      </c>
      <c r="B23" s="20">
        <v>1022</v>
      </c>
      <c r="C23">
        <v>2877</v>
      </c>
      <c r="D23" t="s">
        <v>61</v>
      </c>
      <c r="E23" s="1">
        <v>11.4</v>
      </c>
      <c r="F23" s="1">
        <v>16.3</v>
      </c>
      <c r="G23" s="1">
        <f t="shared" si="0"/>
        <v>4.9000000000000004</v>
      </c>
      <c r="H23">
        <f t="shared" si="1"/>
        <v>0.49000000000000005</v>
      </c>
      <c r="I23" t="s">
        <v>67</v>
      </c>
      <c r="J23" t="s">
        <v>68</v>
      </c>
      <c r="K23" t="s">
        <v>87</v>
      </c>
    </row>
    <row r="24" spans="1:11" x14ac:dyDescent="0.25">
      <c r="A24" s="19" t="s">
        <v>84</v>
      </c>
      <c r="B24" s="20">
        <v>1023</v>
      </c>
      <c r="C24">
        <v>1109</v>
      </c>
      <c r="D24" t="s">
        <v>73</v>
      </c>
      <c r="E24" s="1">
        <v>3</v>
      </c>
      <c r="F24" s="1">
        <v>8</v>
      </c>
      <c r="G24" s="1">
        <f t="shared" si="0"/>
        <v>5</v>
      </c>
      <c r="H24">
        <f t="shared" si="1"/>
        <v>0.5</v>
      </c>
      <c r="I24" t="s">
        <v>77</v>
      </c>
      <c r="J24" t="s">
        <v>78</v>
      </c>
      <c r="K24" t="s">
        <v>60</v>
      </c>
    </row>
    <row r="25" spans="1:11" x14ac:dyDescent="0.25">
      <c r="A25" s="19" t="s">
        <v>84</v>
      </c>
      <c r="B25" s="20">
        <v>1024</v>
      </c>
      <c r="C25">
        <v>9212</v>
      </c>
      <c r="D25" t="s">
        <v>83</v>
      </c>
      <c r="E25" s="1">
        <v>4</v>
      </c>
      <c r="F25" s="1">
        <v>7</v>
      </c>
      <c r="G25" s="1">
        <f t="shared" si="0"/>
        <v>3</v>
      </c>
      <c r="H25">
        <f t="shared" si="1"/>
        <v>0.30000000000000004</v>
      </c>
      <c r="I25" t="s">
        <v>62</v>
      </c>
      <c r="J25" t="s">
        <v>63</v>
      </c>
      <c r="K25" t="s">
        <v>87</v>
      </c>
    </row>
    <row r="26" spans="1:11" x14ac:dyDescent="0.25">
      <c r="A26" s="19" t="s">
        <v>84</v>
      </c>
      <c r="B26" s="20">
        <v>1025</v>
      </c>
      <c r="C26">
        <v>2877</v>
      </c>
      <c r="D26" t="s">
        <v>61</v>
      </c>
      <c r="E26" s="1">
        <v>11.4</v>
      </c>
      <c r="F26" s="1">
        <v>16.3</v>
      </c>
      <c r="G26" s="1">
        <f t="shared" si="0"/>
        <v>4.9000000000000004</v>
      </c>
      <c r="H26">
        <f t="shared" si="1"/>
        <v>0.49000000000000005</v>
      </c>
      <c r="I26" t="s">
        <v>77</v>
      </c>
      <c r="J26" t="s">
        <v>78</v>
      </c>
      <c r="K26" t="s">
        <v>86</v>
      </c>
    </row>
    <row r="27" spans="1:11" x14ac:dyDescent="0.25">
      <c r="A27" s="19" t="s">
        <v>84</v>
      </c>
      <c r="B27" s="20">
        <v>1026</v>
      </c>
      <c r="C27">
        <v>6119</v>
      </c>
      <c r="D27" t="s">
        <v>88</v>
      </c>
      <c r="E27" s="1">
        <v>9</v>
      </c>
      <c r="F27" s="1">
        <v>14</v>
      </c>
      <c r="G27" s="1">
        <f t="shared" si="0"/>
        <v>5</v>
      </c>
      <c r="H27">
        <f t="shared" si="1"/>
        <v>0.5</v>
      </c>
      <c r="I27" t="s">
        <v>77</v>
      </c>
      <c r="J27" t="s">
        <v>78</v>
      </c>
      <c r="K27" t="s">
        <v>60</v>
      </c>
    </row>
    <row r="28" spans="1:11" x14ac:dyDescent="0.25">
      <c r="A28" s="19" t="s">
        <v>84</v>
      </c>
      <c r="B28" s="20">
        <v>1027</v>
      </c>
      <c r="C28">
        <v>6119</v>
      </c>
      <c r="D28" t="s">
        <v>88</v>
      </c>
      <c r="E28" s="1">
        <v>9</v>
      </c>
      <c r="F28" s="1">
        <v>14</v>
      </c>
      <c r="G28" s="1">
        <f t="shared" si="0"/>
        <v>5</v>
      </c>
      <c r="H28">
        <f t="shared" si="1"/>
        <v>0.5</v>
      </c>
      <c r="I28" t="s">
        <v>58</v>
      </c>
      <c r="J28" t="s">
        <v>59</v>
      </c>
      <c r="K28" t="s">
        <v>86</v>
      </c>
    </row>
    <row r="29" spans="1:11" x14ac:dyDescent="0.25">
      <c r="A29" s="19" t="s">
        <v>84</v>
      </c>
      <c r="B29" s="20">
        <v>1028</v>
      </c>
      <c r="C29">
        <v>8722</v>
      </c>
      <c r="D29" t="s">
        <v>71</v>
      </c>
      <c r="E29" s="1">
        <v>344</v>
      </c>
      <c r="F29" s="1">
        <v>502</v>
      </c>
      <c r="G29" s="1">
        <f t="shared" si="0"/>
        <v>158</v>
      </c>
      <c r="H29">
        <f t="shared" si="1"/>
        <v>31.6</v>
      </c>
      <c r="I29" t="s">
        <v>58</v>
      </c>
      <c r="J29" t="s">
        <v>59</v>
      </c>
      <c r="K29" t="s">
        <v>69</v>
      </c>
    </row>
    <row r="30" spans="1:11" x14ac:dyDescent="0.25">
      <c r="A30" s="19" t="s">
        <v>84</v>
      </c>
      <c r="B30" s="20">
        <v>1029</v>
      </c>
      <c r="C30">
        <v>2499</v>
      </c>
      <c r="D30" t="s">
        <v>66</v>
      </c>
      <c r="E30" s="1">
        <v>6.2</v>
      </c>
      <c r="F30" s="1">
        <v>9.1999999999999993</v>
      </c>
      <c r="G30" s="1">
        <f t="shared" si="0"/>
        <v>2.9999999999999991</v>
      </c>
      <c r="H30">
        <f t="shared" si="1"/>
        <v>0.29999999999999993</v>
      </c>
      <c r="I30" t="s">
        <v>62</v>
      </c>
      <c r="J30" t="s">
        <v>63</v>
      </c>
      <c r="K30" t="s">
        <v>69</v>
      </c>
    </row>
    <row r="31" spans="1:11" x14ac:dyDescent="0.25">
      <c r="A31" s="19" t="s">
        <v>84</v>
      </c>
      <c r="B31" s="20">
        <v>1030</v>
      </c>
      <c r="C31">
        <v>4421</v>
      </c>
      <c r="D31" t="s">
        <v>82</v>
      </c>
      <c r="E31" s="1">
        <v>45</v>
      </c>
      <c r="F31" s="1">
        <v>87</v>
      </c>
      <c r="G31" s="1">
        <f t="shared" si="0"/>
        <v>42</v>
      </c>
      <c r="H31">
        <f t="shared" si="1"/>
        <v>8.4</v>
      </c>
      <c r="I31" t="s">
        <v>62</v>
      </c>
      <c r="J31" t="s">
        <v>63</v>
      </c>
      <c r="K31" t="s">
        <v>86</v>
      </c>
    </row>
    <row r="32" spans="1:11" x14ac:dyDescent="0.25">
      <c r="A32" s="19" t="s">
        <v>84</v>
      </c>
      <c r="B32" s="20">
        <v>1031</v>
      </c>
      <c r="C32">
        <v>1109</v>
      </c>
      <c r="D32" t="s">
        <v>73</v>
      </c>
      <c r="E32" s="1">
        <v>3</v>
      </c>
      <c r="F32" s="1">
        <v>8</v>
      </c>
      <c r="G32" s="1">
        <f t="shared" si="0"/>
        <v>5</v>
      </c>
      <c r="H32">
        <f t="shared" si="1"/>
        <v>0.5</v>
      </c>
      <c r="I32" t="s">
        <v>62</v>
      </c>
      <c r="J32" t="s">
        <v>63</v>
      </c>
      <c r="K32" t="s">
        <v>64</v>
      </c>
    </row>
    <row r="33" spans="1:11" x14ac:dyDescent="0.25">
      <c r="A33" s="19" t="s">
        <v>84</v>
      </c>
      <c r="B33" s="20">
        <v>1032</v>
      </c>
      <c r="C33">
        <v>2877</v>
      </c>
      <c r="D33" t="s">
        <v>61</v>
      </c>
      <c r="E33" s="1">
        <v>11.4</v>
      </c>
      <c r="F33" s="1">
        <v>16.3</v>
      </c>
      <c r="G33" s="1">
        <f t="shared" si="0"/>
        <v>4.9000000000000004</v>
      </c>
      <c r="H33">
        <f t="shared" si="1"/>
        <v>0.49000000000000005</v>
      </c>
      <c r="I33" t="s">
        <v>58</v>
      </c>
      <c r="J33" t="s">
        <v>59</v>
      </c>
      <c r="K33" t="s">
        <v>69</v>
      </c>
    </row>
    <row r="34" spans="1:11" x14ac:dyDescent="0.25">
      <c r="A34" s="19" t="s">
        <v>84</v>
      </c>
      <c r="B34" s="20">
        <v>1033</v>
      </c>
      <c r="C34">
        <v>9822</v>
      </c>
      <c r="D34" t="s">
        <v>57</v>
      </c>
      <c r="E34" s="1">
        <v>58.3</v>
      </c>
      <c r="F34" s="1">
        <v>98.4</v>
      </c>
      <c r="G34" s="1">
        <f t="shared" si="0"/>
        <v>40.100000000000009</v>
      </c>
      <c r="H34">
        <f t="shared" si="1"/>
        <v>8.0200000000000014</v>
      </c>
      <c r="I34" t="s">
        <v>62</v>
      </c>
      <c r="J34" t="s">
        <v>63</v>
      </c>
      <c r="K34" t="s">
        <v>64</v>
      </c>
    </row>
    <row r="35" spans="1:11" x14ac:dyDescent="0.25">
      <c r="A35" s="19" t="s">
        <v>84</v>
      </c>
      <c r="B35" s="20">
        <v>1034</v>
      </c>
      <c r="C35">
        <v>2877</v>
      </c>
      <c r="D35" t="s">
        <v>61</v>
      </c>
      <c r="E35" s="1">
        <v>11.4</v>
      </c>
      <c r="F35" s="1">
        <v>16.3</v>
      </c>
      <c r="G35" s="1">
        <f t="shared" si="0"/>
        <v>4.9000000000000004</v>
      </c>
      <c r="H35">
        <f t="shared" si="1"/>
        <v>0.49000000000000005</v>
      </c>
      <c r="I35" t="s">
        <v>62</v>
      </c>
      <c r="J35" t="s">
        <v>63</v>
      </c>
      <c r="K35" t="s">
        <v>81</v>
      </c>
    </row>
    <row r="36" spans="1:11" x14ac:dyDescent="0.25">
      <c r="A36" s="19" t="s">
        <v>89</v>
      </c>
      <c r="B36" s="20">
        <v>1035</v>
      </c>
      <c r="C36">
        <v>2499</v>
      </c>
      <c r="D36" t="s">
        <v>66</v>
      </c>
      <c r="E36" s="1">
        <v>6.2</v>
      </c>
      <c r="F36" s="1">
        <v>9.1999999999999993</v>
      </c>
      <c r="G36" s="1">
        <f t="shared" si="0"/>
        <v>2.9999999999999991</v>
      </c>
      <c r="H36">
        <f t="shared" si="1"/>
        <v>0.29999999999999993</v>
      </c>
      <c r="I36" t="s">
        <v>77</v>
      </c>
      <c r="J36" t="s">
        <v>78</v>
      </c>
      <c r="K36" t="s">
        <v>64</v>
      </c>
    </row>
    <row r="37" spans="1:11" x14ac:dyDescent="0.25">
      <c r="A37" s="19" t="s">
        <v>89</v>
      </c>
      <c r="B37" s="20">
        <v>1036</v>
      </c>
      <c r="C37">
        <v>2499</v>
      </c>
      <c r="D37" t="s">
        <v>66</v>
      </c>
      <c r="E37" s="1">
        <v>6.2</v>
      </c>
      <c r="F37" s="1">
        <v>9.1999999999999993</v>
      </c>
      <c r="G37" s="1">
        <f t="shared" si="0"/>
        <v>2.9999999999999991</v>
      </c>
      <c r="H37">
        <f t="shared" si="1"/>
        <v>0.29999999999999993</v>
      </c>
      <c r="I37" t="s">
        <v>62</v>
      </c>
      <c r="J37" t="s">
        <v>63</v>
      </c>
      <c r="K37" t="s">
        <v>86</v>
      </c>
    </row>
    <row r="38" spans="1:11" x14ac:dyDescent="0.25">
      <c r="A38" s="19" t="s">
        <v>89</v>
      </c>
      <c r="B38" s="20">
        <v>1037</v>
      </c>
      <c r="C38">
        <v>6622</v>
      </c>
      <c r="D38" t="s">
        <v>90</v>
      </c>
      <c r="E38" s="1">
        <v>42</v>
      </c>
      <c r="F38" s="1">
        <v>77</v>
      </c>
      <c r="G38" s="1">
        <f t="shared" si="0"/>
        <v>35</v>
      </c>
      <c r="H38">
        <f t="shared" si="1"/>
        <v>7</v>
      </c>
      <c r="I38" t="s">
        <v>62</v>
      </c>
      <c r="J38" t="s">
        <v>63</v>
      </c>
      <c r="K38" t="s">
        <v>86</v>
      </c>
    </row>
    <row r="39" spans="1:11" x14ac:dyDescent="0.25">
      <c r="A39" s="19" t="s">
        <v>89</v>
      </c>
      <c r="B39" s="20">
        <v>1038</v>
      </c>
      <c r="C39">
        <v>2499</v>
      </c>
      <c r="D39" t="s">
        <v>66</v>
      </c>
      <c r="E39" s="1">
        <v>6.2</v>
      </c>
      <c r="F39" s="1">
        <v>9.1999999999999993</v>
      </c>
      <c r="G39" s="1">
        <f t="shared" si="0"/>
        <v>2.9999999999999991</v>
      </c>
      <c r="H39">
        <f t="shared" si="1"/>
        <v>0.29999999999999993</v>
      </c>
      <c r="I39" t="s">
        <v>62</v>
      </c>
      <c r="J39" t="s">
        <v>63</v>
      </c>
      <c r="K39" t="s">
        <v>86</v>
      </c>
    </row>
    <row r="40" spans="1:11" x14ac:dyDescent="0.25">
      <c r="A40" s="19" t="s">
        <v>89</v>
      </c>
      <c r="B40" s="20">
        <v>1039</v>
      </c>
      <c r="C40">
        <v>2877</v>
      </c>
      <c r="D40" t="s">
        <v>61</v>
      </c>
      <c r="E40" s="1">
        <v>11.4</v>
      </c>
      <c r="F40" s="1">
        <v>16.3</v>
      </c>
      <c r="G40" s="1">
        <f t="shared" si="0"/>
        <v>4.9000000000000004</v>
      </c>
      <c r="H40">
        <f t="shared" si="1"/>
        <v>0.49000000000000005</v>
      </c>
      <c r="I40" t="s">
        <v>62</v>
      </c>
      <c r="J40" t="s">
        <v>63</v>
      </c>
      <c r="K40" t="s">
        <v>64</v>
      </c>
    </row>
    <row r="41" spans="1:11" x14ac:dyDescent="0.25">
      <c r="A41" s="19" t="s">
        <v>89</v>
      </c>
      <c r="B41" s="20">
        <v>1040</v>
      </c>
      <c r="C41">
        <v>1109</v>
      </c>
      <c r="D41" t="s">
        <v>73</v>
      </c>
      <c r="E41" s="1">
        <v>3</v>
      </c>
      <c r="F41" s="1">
        <v>8</v>
      </c>
      <c r="G41" s="1">
        <f t="shared" si="0"/>
        <v>5</v>
      </c>
      <c r="H41">
        <f t="shared" si="1"/>
        <v>0.5</v>
      </c>
      <c r="I41" t="s">
        <v>62</v>
      </c>
      <c r="J41" t="s">
        <v>63</v>
      </c>
      <c r="K41" t="s">
        <v>69</v>
      </c>
    </row>
    <row r="42" spans="1:11" x14ac:dyDescent="0.25">
      <c r="A42" s="19" t="s">
        <v>89</v>
      </c>
      <c r="B42" s="20">
        <v>1041</v>
      </c>
      <c r="C42">
        <v>2499</v>
      </c>
      <c r="D42" t="s">
        <v>66</v>
      </c>
      <c r="E42" s="1">
        <v>6.2</v>
      </c>
      <c r="F42" s="1">
        <v>9.1999999999999993</v>
      </c>
      <c r="G42" s="1">
        <f t="shared" si="0"/>
        <v>2.9999999999999991</v>
      </c>
      <c r="H42">
        <f t="shared" si="1"/>
        <v>0.29999999999999993</v>
      </c>
      <c r="I42" t="s">
        <v>58</v>
      </c>
      <c r="J42" t="s">
        <v>59</v>
      </c>
      <c r="K42" t="s">
        <v>60</v>
      </c>
    </row>
    <row r="43" spans="1:11" x14ac:dyDescent="0.25">
      <c r="A43" s="19" t="s">
        <v>89</v>
      </c>
      <c r="B43" s="20">
        <v>1042</v>
      </c>
      <c r="C43">
        <v>8722</v>
      </c>
      <c r="D43" t="s">
        <v>71</v>
      </c>
      <c r="E43" s="1">
        <v>344</v>
      </c>
      <c r="F43" s="1">
        <v>502</v>
      </c>
      <c r="G43" s="1">
        <f t="shared" si="0"/>
        <v>158</v>
      </c>
      <c r="H43">
        <f t="shared" si="1"/>
        <v>31.6</v>
      </c>
      <c r="I43" t="s">
        <v>67</v>
      </c>
      <c r="J43" t="s">
        <v>68</v>
      </c>
      <c r="K43" t="s">
        <v>60</v>
      </c>
    </row>
    <row r="44" spans="1:11" x14ac:dyDescent="0.25">
      <c r="A44" s="19" t="s">
        <v>89</v>
      </c>
      <c r="B44" s="20">
        <v>1043</v>
      </c>
      <c r="C44">
        <v>2242</v>
      </c>
      <c r="D44" t="s">
        <v>85</v>
      </c>
      <c r="E44" s="1">
        <v>60</v>
      </c>
      <c r="F44" s="1">
        <v>124</v>
      </c>
      <c r="G44" s="1">
        <f t="shared" si="0"/>
        <v>64</v>
      </c>
      <c r="H44">
        <f t="shared" si="1"/>
        <v>12.8</v>
      </c>
      <c r="I44" t="s">
        <v>67</v>
      </c>
      <c r="J44" t="s">
        <v>68</v>
      </c>
      <c r="K44" t="s">
        <v>64</v>
      </c>
    </row>
    <row r="45" spans="1:11" x14ac:dyDescent="0.25">
      <c r="A45" s="19" t="s">
        <v>89</v>
      </c>
      <c r="B45" s="20">
        <v>1044</v>
      </c>
      <c r="C45">
        <v>2877</v>
      </c>
      <c r="D45" t="s">
        <v>61</v>
      </c>
      <c r="E45" s="1">
        <v>11.4</v>
      </c>
      <c r="F45" s="1">
        <v>16.3</v>
      </c>
      <c r="G45" s="1">
        <f t="shared" si="0"/>
        <v>4.9000000000000004</v>
      </c>
      <c r="H45">
        <f t="shared" si="1"/>
        <v>0.49000000000000005</v>
      </c>
      <c r="I45" t="s">
        <v>67</v>
      </c>
      <c r="J45" t="s">
        <v>68</v>
      </c>
      <c r="K45" t="s">
        <v>64</v>
      </c>
    </row>
    <row r="46" spans="1:11" x14ac:dyDescent="0.25">
      <c r="A46" s="19" t="s">
        <v>89</v>
      </c>
      <c r="B46" s="20">
        <v>1045</v>
      </c>
      <c r="C46">
        <v>8722</v>
      </c>
      <c r="D46" t="s">
        <v>71</v>
      </c>
      <c r="E46" s="1">
        <v>344</v>
      </c>
      <c r="F46" s="1">
        <v>502</v>
      </c>
      <c r="G46" s="1">
        <f t="shared" si="0"/>
        <v>158</v>
      </c>
      <c r="H46">
        <f t="shared" si="1"/>
        <v>31.6</v>
      </c>
      <c r="I46" t="s">
        <v>77</v>
      </c>
      <c r="J46" t="s">
        <v>78</v>
      </c>
      <c r="K46" t="s">
        <v>69</v>
      </c>
    </row>
    <row r="47" spans="1:11" x14ac:dyDescent="0.25">
      <c r="A47" s="19" t="s">
        <v>89</v>
      </c>
      <c r="B47" s="20">
        <v>1046</v>
      </c>
      <c r="C47">
        <v>6119</v>
      </c>
      <c r="D47" t="s">
        <v>88</v>
      </c>
      <c r="E47" s="1">
        <v>9</v>
      </c>
      <c r="F47" s="1">
        <v>14</v>
      </c>
      <c r="G47" s="1">
        <f t="shared" si="0"/>
        <v>5</v>
      </c>
      <c r="H47">
        <f t="shared" si="1"/>
        <v>0.5</v>
      </c>
      <c r="I47" t="s">
        <v>62</v>
      </c>
      <c r="J47" t="s">
        <v>63</v>
      </c>
      <c r="K47" t="s">
        <v>87</v>
      </c>
    </row>
    <row r="48" spans="1:11" x14ac:dyDescent="0.25">
      <c r="A48" s="19" t="s">
        <v>89</v>
      </c>
      <c r="B48" s="20">
        <v>1047</v>
      </c>
      <c r="C48">
        <v>6622</v>
      </c>
      <c r="D48" t="s">
        <v>90</v>
      </c>
      <c r="E48" s="1">
        <v>42</v>
      </c>
      <c r="F48" s="1">
        <v>77</v>
      </c>
      <c r="G48" s="1">
        <f t="shared" si="0"/>
        <v>35</v>
      </c>
      <c r="H48">
        <f t="shared" si="1"/>
        <v>7</v>
      </c>
      <c r="I48" t="s">
        <v>77</v>
      </c>
      <c r="J48" t="s">
        <v>78</v>
      </c>
      <c r="K48" t="s">
        <v>69</v>
      </c>
    </row>
    <row r="49" spans="1:11" x14ac:dyDescent="0.25">
      <c r="A49" s="19" t="s">
        <v>89</v>
      </c>
      <c r="B49" s="20">
        <v>1048</v>
      </c>
      <c r="C49">
        <v>8722</v>
      </c>
      <c r="D49" t="s">
        <v>71</v>
      </c>
      <c r="E49" s="1">
        <v>344</v>
      </c>
      <c r="F49" s="1">
        <v>502</v>
      </c>
      <c r="G49" s="1">
        <f t="shared" si="0"/>
        <v>158</v>
      </c>
      <c r="H49">
        <f t="shared" si="1"/>
        <v>31.6</v>
      </c>
      <c r="I49" t="s">
        <v>58</v>
      </c>
      <c r="J49" t="s">
        <v>59</v>
      </c>
      <c r="K49" t="s">
        <v>69</v>
      </c>
    </row>
    <row r="50" spans="1:11" x14ac:dyDescent="0.25">
      <c r="A50" s="19" t="s">
        <v>91</v>
      </c>
      <c r="B50" s="20">
        <v>1049</v>
      </c>
      <c r="C50">
        <v>2499</v>
      </c>
      <c r="D50" t="s">
        <v>66</v>
      </c>
      <c r="E50" s="1">
        <v>6.2</v>
      </c>
      <c r="F50" s="1">
        <v>9.1999999999999993</v>
      </c>
      <c r="G50" s="1">
        <f t="shared" si="0"/>
        <v>2.9999999999999991</v>
      </c>
      <c r="H50">
        <f t="shared" si="1"/>
        <v>0.29999999999999993</v>
      </c>
      <c r="I50" t="s">
        <v>58</v>
      </c>
      <c r="J50" t="s">
        <v>59</v>
      </c>
      <c r="K50" t="s">
        <v>81</v>
      </c>
    </row>
    <row r="51" spans="1:11" x14ac:dyDescent="0.25">
      <c r="A51" s="19" t="s">
        <v>91</v>
      </c>
      <c r="B51" s="20">
        <v>1050</v>
      </c>
      <c r="C51">
        <v>2877</v>
      </c>
      <c r="D51" t="s">
        <v>61</v>
      </c>
      <c r="E51" s="1">
        <v>11.4</v>
      </c>
      <c r="F51" s="1">
        <v>16.3</v>
      </c>
      <c r="G51" s="1">
        <f t="shared" si="0"/>
        <v>4.9000000000000004</v>
      </c>
      <c r="H51">
        <f t="shared" si="1"/>
        <v>0.49000000000000005</v>
      </c>
      <c r="I51" t="s">
        <v>58</v>
      </c>
      <c r="J51" t="s">
        <v>59</v>
      </c>
      <c r="K51" t="s">
        <v>69</v>
      </c>
    </row>
    <row r="52" spans="1:11" x14ac:dyDescent="0.25">
      <c r="A52" s="19" t="s">
        <v>91</v>
      </c>
      <c r="B52" s="20">
        <v>1051</v>
      </c>
      <c r="C52">
        <v>6119</v>
      </c>
      <c r="D52" t="s">
        <v>88</v>
      </c>
      <c r="E52" s="1">
        <v>9</v>
      </c>
      <c r="F52" s="1">
        <v>14</v>
      </c>
      <c r="G52" s="1">
        <f t="shared" si="0"/>
        <v>5</v>
      </c>
      <c r="H52">
        <f t="shared" si="1"/>
        <v>0.5</v>
      </c>
      <c r="I52" t="s">
        <v>67</v>
      </c>
      <c r="J52" t="s">
        <v>68</v>
      </c>
      <c r="K52" t="s">
        <v>87</v>
      </c>
    </row>
    <row r="53" spans="1:11" x14ac:dyDescent="0.25">
      <c r="A53" s="19" t="s">
        <v>91</v>
      </c>
      <c r="B53" s="20">
        <v>1052</v>
      </c>
      <c r="C53">
        <v>6622</v>
      </c>
      <c r="D53" t="s">
        <v>90</v>
      </c>
      <c r="E53" s="1">
        <v>42</v>
      </c>
      <c r="F53" s="1">
        <v>77</v>
      </c>
      <c r="G53" s="1">
        <f t="shared" si="0"/>
        <v>35</v>
      </c>
      <c r="H53">
        <f t="shared" si="1"/>
        <v>7</v>
      </c>
      <c r="I53" t="s">
        <v>67</v>
      </c>
      <c r="J53" t="s">
        <v>68</v>
      </c>
      <c r="K53" t="s">
        <v>69</v>
      </c>
    </row>
    <row r="54" spans="1:11" x14ac:dyDescent="0.25">
      <c r="A54" s="19" t="s">
        <v>91</v>
      </c>
      <c r="B54" s="20">
        <v>1053</v>
      </c>
      <c r="C54">
        <v>2242</v>
      </c>
      <c r="D54" t="s">
        <v>85</v>
      </c>
      <c r="E54" s="1">
        <v>60</v>
      </c>
      <c r="F54" s="1">
        <v>124</v>
      </c>
      <c r="G54" s="1">
        <f t="shared" si="0"/>
        <v>64</v>
      </c>
      <c r="H54">
        <f t="shared" si="1"/>
        <v>12.8</v>
      </c>
      <c r="I54" t="s">
        <v>58</v>
      </c>
      <c r="J54" t="s">
        <v>59</v>
      </c>
      <c r="K54" t="s">
        <v>64</v>
      </c>
    </row>
    <row r="55" spans="1:11" x14ac:dyDescent="0.25">
      <c r="A55" s="19" t="s">
        <v>91</v>
      </c>
      <c r="B55" s="20">
        <v>1054</v>
      </c>
      <c r="C55">
        <v>4421</v>
      </c>
      <c r="D55" t="s">
        <v>82</v>
      </c>
      <c r="E55" s="1">
        <v>45</v>
      </c>
      <c r="F55" s="1">
        <v>87</v>
      </c>
      <c r="G55" s="1">
        <f t="shared" si="0"/>
        <v>42</v>
      </c>
      <c r="H55">
        <f t="shared" si="1"/>
        <v>8.4</v>
      </c>
      <c r="I55" t="s">
        <v>67</v>
      </c>
      <c r="J55" t="s">
        <v>68</v>
      </c>
      <c r="K55" t="s">
        <v>86</v>
      </c>
    </row>
    <row r="56" spans="1:11" x14ac:dyDescent="0.25">
      <c r="A56" s="19" t="s">
        <v>91</v>
      </c>
      <c r="B56" s="20">
        <v>1055</v>
      </c>
      <c r="C56">
        <v>6119</v>
      </c>
      <c r="D56" t="s">
        <v>88</v>
      </c>
      <c r="E56" s="1">
        <v>9</v>
      </c>
      <c r="F56" s="1">
        <v>14</v>
      </c>
      <c r="G56" s="1">
        <f t="shared" si="0"/>
        <v>5</v>
      </c>
      <c r="H56">
        <f t="shared" si="1"/>
        <v>0.5</v>
      </c>
      <c r="I56" t="s">
        <v>62</v>
      </c>
      <c r="J56" t="s">
        <v>63</v>
      </c>
      <c r="K56" t="s">
        <v>86</v>
      </c>
    </row>
    <row r="57" spans="1:11" x14ac:dyDescent="0.25">
      <c r="A57" s="19" t="s">
        <v>91</v>
      </c>
      <c r="B57" s="20">
        <v>1056</v>
      </c>
      <c r="C57">
        <v>1109</v>
      </c>
      <c r="D57" t="s">
        <v>73</v>
      </c>
      <c r="E57" s="1">
        <v>3</v>
      </c>
      <c r="F57" s="1">
        <v>8</v>
      </c>
      <c r="G57" s="1">
        <f t="shared" si="0"/>
        <v>5</v>
      </c>
      <c r="H57">
        <f t="shared" si="1"/>
        <v>0.5</v>
      </c>
      <c r="I57" t="s">
        <v>67</v>
      </c>
      <c r="J57" t="s">
        <v>68</v>
      </c>
      <c r="K57" t="s">
        <v>64</v>
      </c>
    </row>
    <row r="58" spans="1:11" x14ac:dyDescent="0.25">
      <c r="A58" s="19" t="s">
        <v>91</v>
      </c>
      <c r="B58" s="20">
        <v>1057</v>
      </c>
      <c r="C58">
        <v>2499</v>
      </c>
      <c r="D58" t="s">
        <v>66</v>
      </c>
      <c r="E58" s="1">
        <v>6.2</v>
      </c>
      <c r="F58" s="1">
        <v>9.1999999999999993</v>
      </c>
      <c r="G58" s="1">
        <f t="shared" si="0"/>
        <v>2.9999999999999991</v>
      </c>
      <c r="H58">
        <f t="shared" si="1"/>
        <v>0.29999999999999993</v>
      </c>
      <c r="I58" t="s">
        <v>62</v>
      </c>
      <c r="J58" t="s">
        <v>63</v>
      </c>
      <c r="K58" t="s">
        <v>64</v>
      </c>
    </row>
    <row r="59" spans="1:11" x14ac:dyDescent="0.25">
      <c r="A59" s="19" t="s">
        <v>91</v>
      </c>
      <c r="B59" s="20">
        <v>1058</v>
      </c>
      <c r="C59">
        <v>6119</v>
      </c>
      <c r="D59" t="s">
        <v>88</v>
      </c>
      <c r="E59" s="1">
        <v>9</v>
      </c>
      <c r="F59" s="1">
        <v>14</v>
      </c>
      <c r="G59" s="1">
        <f t="shared" si="0"/>
        <v>5</v>
      </c>
      <c r="H59">
        <f t="shared" si="1"/>
        <v>0.5</v>
      </c>
      <c r="I59" t="s">
        <v>77</v>
      </c>
      <c r="J59" t="s">
        <v>78</v>
      </c>
      <c r="K59" t="s">
        <v>69</v>
      </c>
    </row>
    <row r="60" spans="1:11" x14ac:dyDescent="0.25">
      <c r="A60" s="19" t="s">
        <v>91</v>
      </c>
      <c r="B60" s="20">
        <v>1059</v>
      </c>
      <c r="C60">
        <v>2242</v>
      </c>
      <c r="D60" t="s">
        <v>85</v>
      </c>
      <c r="E60" s="1">
        <v>60</v>
      </c>
      <c r="F60" s="1">
        <v>124</v>
      </c>
      <c r="G60" s="1">
        <f t="shared" si="0"/>
        <v>64</v>
      </c>
      <c r="H60">
        <f t="shared" si="1"/>
        <v>12.8</v>
      </c>
      <c r="I60" t="s">
        <v>67</v>
      </c>
      <c r="J60" t="s">
        <v>68</v>
      </c>
      <c r="K60" t="s">
        <v>69</v>
      </c>
    </row>
    <row r="61" spans="1:11" x14ac:dyDescent="0.25">
      <c r="A61" s="19" t="s">
        <v>91</v>
      </c>
      <c r="B61" s="20">
        <v>1060</v>
      </c>
      <c r="C61">
        <v>6119</v>
      </c>
      <c r="D61" t="s">
        <v>88</v>
      </c>
      <c r="E61" s="1">
        <v>9</v>
      </c>
      <c r="F61" s="1">
        <v>14</v>
      </c>
      <c r="G61" s="1">
        <f t="shared" si="0"/>
        <v>5</v>
      </c>
      <c r="H61">
        <f t="shared" si="1"/>
        <v>0.5</v>
      </c>
      <c r="I61" t="s">
        <v>67</v>
      </c>
      <c r="J61" t="s">
        <v>68</v>
      </c>
      <c r="K61" t="s">
        <v>86</v>
      </c>
    </row>
    <row r="62" spans="1:11" x14ac:dyDescent="0.25">
      <c r="A62" s="19" t="s">
        <v>92</v>
      </c>
      <c r="B62" s="20">
        <v>1061</v>
      </c>
      <c r="C62">
        <v>1109</v>
      </c>
      <c r="D62" t="s">
        <v>73</v>
      </c>
      <c r="E62" s="1">
        <v>3</v>
      </c>
      <c r="F62" s="1">
        <v>8</v>
      </c>
      <c r="G62" s="1">
        <f t="shared" si="0"/>
        <v>5</v>
      </c>
      <c r="H62">
        <f t="shared" si="1"/>
        <v>0.5</v>
      </c>
      <c r="I62" t="s">
        <v>67</v>
      </c>
      <c r="J62" t="s">
        <v>68</v>
      </c>
      <c r="K62" t="s">
        <v>86</v>
      </c>
    </row>
    <row r="63" spans="1:11" x14ac:dyDescent="0.25">
      <c r="A63" s="19" t="s">
        <v>92</v>
      </c>
      <c r="B63" s="20">
        <v>1062</v>
      </c>
      <c r="C63">
        <v>2499</v>
      </c>
      <c r="D63" t="s">
        <v>66</v>
      </c>
      <c r="E63" s="1">
        <v>6.2</v>
      </c>
      <c r="F63" s="1">
        <v>9.1999999999999993</v>
      </c>
      <c r="G63" s="1">
        <f t="shared" si="0"/>
        <v>2.9999999999999991</v>
      </c>
      <c r="H63">
        <f t="shared" si="1"/>
        <v>0.29999999999999993</v>
      </c>
      <c r="I63" t="s">
        <v>58</v>
      </c>
      <c r="J63" t="s">
        <v>59</v>
      </c>
      <c r="K63" t="s">
        <v>69</v>
      </c>
    </row>
    <row r="64" spans="1:11" x14ac:dyDescent="0.25">
      <c r="A64" s="19" t="s">
        <v>92</v>
      </c>
      <c r="B64" s="20">
        <v>1063</v>
      </c>
      <c r="C64">
        <v>1109</v>
      </c>
      <c r="D64" t="s">
        <v>73</v>
      </c>
      <c r="E64" s="1">
        <v>3</v>
      </c>
      <c r="F64" s="1">
        <v>8</v>
      </c>
      <c r="G64" s="1">
        <f t="shared" si="0"/>
        <v>5</v>
      </c>
      <c r="H64">
        <f t="shared" si="1"/>
        <v>0.5</v>
      </c>
      <c r="I64" t="s">
        <v>67</v>
      </c>
      <c r="J64" t="s">
        <v>68</v>
      </c>
      <c r="K64" t="s">
        <v>64</v>
      </c>
    </row>
    <row r="65" spans="1:11" x14ac:dyDescent="0.25">
      <c r="A65" s="19" t="s">
        <v>92</v>
      </c>
      <c r="B65" s="20">
        <v>1064</v>
      </c>
      <c r="C65">
        <v>2499</v>
      </c>
      <c r="D65" t="s">
        <v>66</v>
      </c>
      <c r="E65" s="1">
        <v>6.2</v>
      </c>
      <c r="F65" s="1">
        <v>9.1999999999999993</v>
      </c>
      <c r="G65" s="1">
        <f t="shared" si="0"/>
        <v>2.9999999999999991</v>
      </c>
      <c r="H65">
        <f t="shared" si="1"/>
        <v>0.29999999999999993</v>
      </c>
      <c r="I65" t="s">
        <v>77</v>
      </c>
      <c r="J65" t="s">
        <v>78</v>
      </c>
      <c r="K65" t="s">
        <v>69</v>
      </c>
    </row>
    <row r="66" spans="1:11" x14ac:dyDescent="0.25">
      <c r="A66" s="19" t="s">
        <v>92</v>
      </c>
      <c r="B66" s="20">
        <v>1065</v>
      </c>
      <c r="C66">
        <v>2499</v>
      </c>
      <c r="D66" t="s">
        <v>66</v>
      </c>
      <c r="E66" s="1">
        <v>6.2</v>
      </c>
      <c r="F66" s="1">
        <v>9.1999999999999993</v>
      </c>
      <c r="G66" s="1">
        <f t="shared" ref="G66:G129" si="2">F66-E66</f>
        <v>2.9999999999999991</v>
      </c>
      <c r="H66">
        <f t="shared" ref="H66:H129" si="3">IF(F66&gt;50,G66*0.2,G66*0.1)</f>
        <v>0.29999999999999993</v>
      </c>
      <c r="I66" t="s">
        <v>67</v>
      </c>
      <c r="J66" t="s">
        <v>68</v>
      </c>
      <c r="K66" t="s">
        <v>60</v>
      </c>
    </row>
    <row r="67" spans="1:11" x14ac:dyDescent="0.25">
      <c r="A67" s="19" t="s">
        <v>92</v>
      </c>
      <c r="B67" s="20">
        <v>1066</v>
      </c>
      <c r="C67">
        <v>2877</v>
      </c>
      <c r="D67" t="s">
        <v>61</v>
      </c>
      <c r="E67" s="1">
        <v>11.4</v>
      </c>
      <c r="F67" s="1">
        <v>16.3</v>
      </c>
      <c r="G67" s="1">
        <f t="shared" si="2"/>
        <v>4.9000000000000004</v>
      </c>
      <c r="H67">
        <f t="shared" si="3"/>
        <v>0.49000000000000005</v>
      </c>
      <c r="I67" t="s">
        <v>67</v>
      </c>
      <c r="J67" t="s">
        <v>68</v>
      </c>
      <c r="K67" t="s">
        <v>86</v>
      </c>
    </row>
    <row r="68" spans="1:11" x14ac:dyDescent="0.25">
      <c r="A68" s="19" t="s">
        <v>92</v>
      </c>
      <c r="B68" s="20">
        <v>1067</v>
      </c>
      <c r="C68">
        <v>2877</v>
      </c>
      <c r="D68" t="s">
        <v>61</v>
      </c>
      <c r="E68" s="1">
        <v>11.4</v>
      </c>
      <c r="F68" s="1">
        <v>16.3</v>
      </c>
      <c r="G68" s="1">
        <f t="shared" si="2"/>
        <v>4.9000000000000004</v>
      </c>
      <c r="H68">
        <f t="shared" si="3"/>
        <v>0.49000000000000005</v>
      </c>
      <c r="I68" t="s">
        <v>67</v>
      </c>
      <c r="J68" t="s">
        <v>68</v>
      </c>
      <c r="K68" t="s">
        <v>87</v>
      </c>
    </row>
    <row r="69" spans="1:11" x14ac:dyDescent="0.25">
      <c r="A69" s="19" t="s">
        <v>92</v>
      </c>
      <c r="B69" s="20">
        <v>1068</v>
      </c>
      <c r="C69">
        <v>6119</v>
      </c>
      <c r="D69" t="s">
        <v>88</v>
      </c>
      <c r="E69" s="1">
        <v>9</v>
      </c>
      <c r="F69" s="1">
        <v>14</v>
      </c>
      <c r="G69" s="1">
        <f t="shared" si="2"/>
        <v>5</v>
      </c>
      <c r="H69">
        <f t="shared" si="3"/>
        <v>0.5</v>
      </c>
      <c r="I69" t="s">
        <v>62</v>
      </c>
      <c r="J69" t="s">
        <v>63</v>
      </c>
      <c r="K69" t="s">
        <v>64</v>
      </c>
    </row>
    <row r="70" spans="1:11" x14ac:dyDescent="0.25">
      <c r="A70" s="19" t="s">
        <v>92</v>
      </c>
      <c r="B70" s="20">
        <v>1069</v>
      </c>
      <c r="C70">
        <v>1109</v>
      </c>
      <c r="D70" t="s">
        <v>73</v>
      </c>
      <c r="E70" s="1">
        <v>3</v>
      </c>
      <c r="F70" s="1">
        <v>8</v>
      </c>
      <c r="G70" s="1">
        <f t="shared" si="2"/>
        <v>5</v>
      </c>
      <c r="H70">
        <f t="shared" si="3"/>
        <v>0.5</v>
      </c>
      <c r="I70" t="s">
        <v>67</v>
      </c>
      <c r="J70" t="s">
        <v>68</v>
      </c>
      <c r="K70" t="s">
        <v>69</v>
      </c>
    </row>
    <row r="71" spans="1:11" x14ac:dyDescent="0.25">
      <c r="A71" s="19" t="s">
        <v>92</v>
      </c>
      <c r="B71" s="20">
        <v>1070</v>
      </c>
      <c r="C71">
        <v>2499</v>
      </c>
      <c r="D71" t="s">
        <v>66</v>
      </c>
      <c r="E71" s="1">
        <v>6.2</v>
      </c>
      <c r="F71" s="1">
        <v>9.1999999999999993</v>
      </c>
      <c r="G71" s="1">
        <f t="shared" si="2"/>
        <v>2.9999999999999991</v>
      </c>
      <c r="H71">
        <f t="shared" si="3"/>
        <v>0.29999999999999993</v>
      </c>
      <c r="I71" t="s">
        <v>77</v>
      </c>
      <c r="J71" t="s">
        <v>78</v>
      </c>
      <c r="K71" t="s">
        <v>69</v>
      </c>
    </row>
    <row r="72" spans="1:11" x14ac:dyDescent="0.25">
      <c r="A72" s="19" t="s">
        <v>92</v>
      </c>
      <c r="B72" s="20">
        <v>1071</v>
      </c>
      <c r="C72">
        <v>1109</v>
      </c>
      <c r="D72" t="s">
        <v>73</v>
      </c>
      <c r="E72" s="1">
        <v>3</v>
      </c>
      <c r="F72" s="1">
        <v>8</v>
      </c>
      <c r="G72" s="1">
        <f t="shared" si="2"/>
        <v>5</v>
      </c>
      <c r="H72">
        <f t="shared" si="3"/>
        <v>0.5</v>
      </c>
      <c r="I72" t="s">
        <v>58</v>
      </c>
      <c r="J72" t="s">
        <v>59</v>
      </c>
      <c r="K72" t="s">
        <v>69</v>
      </c>
    </row>
    <row r="73" spans="1:11" x14ac:dyDescent="0.25">
      <c r="A73" s="19" t="s">
        <v>92</v>
      </c>
      <c r="B73" s="20">
        <v>1072</v>
      </c>
      <c r="C73">
        <v>1109</v>
      </c>
      <c r="D73" t="s">
        <v>73</v>
      </c>
      <c r="E73" s="1">
        <v>3</v>
      </c>
      <c r="F73" s="1">
        <v>8</v>
      </c>
      <c r="G73" s="1">
        <f t="shared" si="2"/>
        <v>5</v>
      </c>
      <c r="H73">
        <f t="shared" si="3"/>
        <v>0.5</v>
      </c>
      <c r="I73" t="s">
        <v>67</v>
      </c>
      <c r="J73" t="s">
        <v>68</v>
      </c>
      <c r="K73" t="s">
        <v>86</v>
      </c>
    </row>
    <row r="74" spans="1:11" x14ac:dyDescent="0.25">
      <c r="A74" s="19" t="s">
        <v>92</v>
      </c>
      <c r="B74" s="20">
        <v>1073</v>
      </c>
      <c r="C74">
        <v>6622</v>
      </c>
      <c r="D74" t="s">
        <v>90</v>
      </c>
      <c r="E74" s="1">
        <v>42</v>
      </c>
      <c r="F74" s="1">
        <v>77</v>
      </c>
      <c r="G74" s="1">
        <f t="shared" si="2"/>
        <v>35</v>
      </c>
      <c r="H74">
        <f t="shared" si="3"/>
        <v>7</v>
      </c>
      <c r="I74" t="s">
        <v>67</v>
      </c>
      <c r="J74" t="s">
        <v>68</v>
      </c>
      <c r="K74" t="s">
        <v>64</v>
      </c>
    </row>
    <row r="75" spans="1:11" x14ac:dyDescent="0.25">
      <c r="A75" s="19" t="s">
        <v>92</v>
      </c>
      <c r="B75" s="20">
        <v>1074</v>
      </c>
      <c r="C75">
        <v>2877</v>
      </c>
      <c r="D75" t="s">
        <v>61</v>
      </c>
      <c r="E75" s="1">
        <v>11.4</v>
      </c>
      <c r="F75" s="1">
        <v>16.3</v>
      </c>
      <c r="G75" s="1">
        <f t="shared" si="2"/>
        <v>4.9000000000000004</v>
      </c>
      <c r="H75">
        <f t="shared" si="3"/>
        <v>0.49000000000000005</v>
      </c>
      <c r="I75" t="s">
        <v>67</v>
      </c>
      <c r="J75" t="s">
        <v>68</v>
      </c>
      <c r="K75" t="s">
        <v>69</v>
      </c>
    </row>
    <row r="76" spans="1:11" x14ac:dyDescent="0.25">
      <c r="A76" s="19" t="s">
        <v>92</v>
      </c>
      <c r="B76" s="20">
        <v>1075</v>
      </c>
      <c r="C76">
        <v>1109</v>
      </c>
      <c r="D76" t="s">
        <v>73</v>
      </c>
      <c r="E76" s="1">
        <v>3</v>
      </c>
      <c r="F76" s="1">
        <v>8</v>
      </c>
      <c r="G76" s="1">
        <f t="shared" si="2"/>
        <v>5</v>
      </c>
      <c r="H76">
        <f t="shared" si="3"/>
        <v>0.5</v>
      </c>
      <c r="I76" t="s">
        <v>77</v>
      </c>
      <c r="J76" t="s">
        <v>78</v>
      </c>
      <c r="K76" t="s">
        <v>64</v>
      </c>
    </row>
    <row r="77" spans="1:11" x14ac:dyDescent="0.25">
      <c r="A77" s="19" t="s">
        <v>92</v>
      </c>
      <c r="B77" s="20">
        <v>1076</v>
      </c>
      <c r="C77">
        <v>1109</v>
      </c>
      <c r="D77" t="s">
        <v>73</v>
      </c>
      <c r="E77" s="1">
        <v>3</v>
      </c>
      <c r="F77" s="1">
        <v>8</v>
      </c>
      <c r="G77" s="1">
        <f t="shared" si="2"/>
        <v>5</v>
      </c>
      <c r="H77">
        <f t="shared" si="3"/>
        <v>0.5</v>
      </c>
      <c r="I77" t="s">
        <v>62</v>
      </c>
      <c r="J77" t="s">
        <v>63</v>
      </c>
      <c r="K77" t="s">
        <v>69</v>
      </c>
    </row>
    <row r="78" spans="1:11" x14ac:dyDescent="0.25">
      <c r="A78" s="19" t="s">
        <v>92</v>
      </c>
      <c r="B78" s="20">
        <v>1077</v>
      </c>
      <c r="C78">
        <v>9822</v>
      </c>
      <c r="D78" t="s">
        <v>57</v>
      </c>
      <c r="E78" s="1">
        <v>58.3</v>
      </c>
      <c r="F78" s="1">
        <v>98.4</v>
      </c>
      <c r="G78" s="1">
        <f t="shared" si="2"/>
        <v>40.100000000000009</v>
      </c>
      <c r="H78">
        <f t="shared" si="3"/>
        <v>8.0200000000000014</v>
      </c>
      <c r="I78" t="s">
        <v>77</v>
      </c>
      <c r="J78" t="s">
        <v>78</v>
      </c>
      <c r="K78" t="s">
        <v>69</v>
      </c>
    </row>
    <row r="79" spans="1:11" x14ac:dyDescent="0.25">
      <c r="A79" s="19" t="s">
        <v>92</v>
      </c>
      <c r="B79" s="20">
        <v>1078</v>
      </c>
      <c r="C79">
        <v>2877</v>
      </c>
      <c r="D79" t="s">
        <v>61</v>
      </c>
      <c r="E79" s="1">
        <v>11.4</v>
      </c>
      <c r="F79" s="1">
        <v>16.3</v>
      </c>
      <c r="G79" s="1">
        <f t="shared" si="2"/>
        <v>4.9000000000000004</v>
      </c>
      <c r="H79">
        <f t="shared" si="3"/>
        <v>0.49000000000000005</v>
      </c>
      <c r="I79" t="s">
        <v>62</v>
      </c>
      <c r="J79" t="s">
        <v>63</v>
      </c>
      <c r="K79" t="s">
        <v>86</v>
      </c>
    </row>
    <row r="80" spans="1:11" x14ac:dyDescent="0.25">
      <c r="A80" s="19" t="s">
        <v>93</v>
      </c>
      <c r="B80" s="20">
        <v>1079</v>
      </c>
      <c r="C80">
        <v>2877</v>
      </c>
      <c r="D80" t="s">
        <v>61</v>
      </c>
      <c r="E80" s="1">
        <v>11.4</v>
      </c>
      <c r="F80" s="1">
        <v>16.3</v>
      </c>
      <c r="G80" s="1">
        <f t="shared" si="2"/>
        <v>4.9000000000000004</v>
      </c>
      <c r="H80">
        <f t="shared" si="3"/>
        <v>0.49000000000000005</v>
      </c>
      <c r="I80" t="s">
        <v>62</v>
      </c>
      <c r="J80" t="s">
        <v>63</v>
      </c>
      <c r="K80" t="s">
        <v>60</v>
      </c>
    </row>
    <row r="81" spans="1:11" x14ac:dyDescent="0.25">
      <c r="A81" s="19" t="s">
        <v>93</v>
      </c>
      <c r="B81" s="20">
        <v>1080</v>
      </c>
      <c r="C81">
        <v>4421</v>
      </c>
      <c r="D81" t="s">
        <v>82</v>
      </c>
      <c r="E81" s="1">
        <v>45</v>
      </c>
      <c r="F81" s="1">
        <v>87</v>
      </c>
      <c r="G81" s="1">
        <f t="shared" si="2"/>
        <v>42</v>
      </c>
      <c r="H81">
        <f t="shared" si="3"/>
        <v>8.4</v>
      </c>
      <c r="I81" t="s">
        <v>67</v>
      </c>
      <c r="J81" t="s">
        <v>68</v>
      </c>
      <c r="K81" t="s">
        <v>64</v>
      </c>
    </row>
    <row r="82" spans="1:11" x14ac:dyDescent="0.25">
      <c r="A82" s="19" t="s">
        <v>93</v>
      </c>
      <c r="B82" s="20">
        <v>1081</v>
      </c>
      <c r="C82">
        <v>6119</v>
      </c>
      <c r="D82" t="s">
        <v>88</v>
      </c>
      <c r="E82" s="1">
        <v>9</v>
      </c>
      <c r="F82" s="1">
        <v>14</v>
      </c>
      <c r="G82" s="1">
        <f t="shared" si="2"/>
        <v>5</v>
      </c>
      <c r="H82">
        <f t="shared" si="3"/>
        <v>0.5</v>
      </c>
      <c r="I82" t="s">
        <v>67</v>
      </c>
      <c r="J82" t="s">
        <v>68</v>
      </c>
      <c r="K82" t="s">
        <v>87</v>
      </c>
    </row>
    <row r="83" spans="1:11" x14ac:dyDescent="0.25">
      <c r="A83" s="19" t="s">
        <v>93</v>
      </c>
      <c r="B83" s="20">
        <v>1082</v>
      </c>
      <c r="C83">
        <v>1109</v>
      </c>
      <c r="D83" t="s">
        <v>73</v>
      </c>
      <c r="E83" s="1">
        <v>3</v>
      </c>
      <c r="F83" s="1">
        <v>8</v>
      </c>
      <c r="G83" s="1">
        <f t="shared" si="2"/>
        <v>5</v>
      </c>
      <c r="H83">
        <f t="shared" si="3"/>
        <v>0.5</v>
      </c>
      <c r="I83" t="s">
        <v>58</v>
      </c>
      <c r="J83" t="s">
        <v>59</v>
      </c>
      <c r="K83" t="s">
        <v>64</v>
      </c>
    </row>
    <row r="84" spans="1:11" x14ac:dyDescent="0.25">
      <c r="A84" s="19" t="s">
        <v>93</v>
      </c>
      <c r="B84" s="20">
        <v>1083</v>
      </c>
      <c r="C84">
        <v>1109</v>
      </c>
      <c r="D84" t="s">
        <v>73</v>
      </c>
      <c r="E84" s="1">
        <v>3</v>
      </c>
      <c r="F84" s="1">
        <v>8</v>
      </c>
      <c r="G84" s="1">
        <f t="shared" si="2"/>
        <v>5</v>
      </c>
      <c r="H84">
        <f t="shared" si="3"/>
        <v>0.5</v>
      </c>
      <c r="I84" t="s">
        <v>58</v>
      </c>
      <c r="J84" t="s">
        <v>59</v>
      </c>
      <c r="K84" t="s">
        <v>86</v>
      </c>
    </row>
    <row r="85" spans="1:11" x14ac:dyDescent="0.25">
      <c r="A85" s="19" t="s">
        <v>93</v>
      </c>
      <c r="B85" s="20">
        <v>1084</v>
      </c>
      <c r="C85">
        <v>6119</v>
      </c>
      <c r="D85" t="s">
        <v>88</v>
      </c>
      <c r="E85" s="1">
        <v>9</v>
      </c>
      <c r="F85" s="1">
        <v>14</v>
      </c>
      <c r="G85" s="1">
        <f t="shared" si="2"/>
        <v>5</v>
      </c>
      <c r="H85">
        <f t="shared" si="3"/>
        <v>0.5</v>
      </c>
      <c r="I85" t="s">
        <v>58</v>
      </c>
      <c r="J85" t="s">
        <v>59</v>
      </c>
      <c r="K85" t="s">
        <v>69</v>
      </c>
    </row>
    <row r="86" spans="1:11" x14ac:dyDescent="0.25">
      <c r="A86" s="19" t="s">
        <v>93</v>
      </c>
      <c r="B86" s="20">
        <v>1085</v>
      </c>
      <c r="C86">
        <v>9822</v>
      </c>
      <c r="D86" t="s">
        <v>57</v>
      </c>
      <c r="E86" s="1">
        <v>58.3</v>
      </c>
      <c r="F86" s="1">
        <v>98.4</v>
      </c>
      <c r="G86" s="1">
        <f t="shared" si="2"/>
        <v>40.100000000000009</v>
      </c>
      <c r="H86">
        <f t="shared" si="3"/>
        <v>8.0200000000000014</v>
      </c>
      <c r="I86" t="s">
        <v>67</v>
      </c>
      <c r="J86" t="s">
        <v>68</v>
      </c>
      <c r="K86" t="s">
        <v>86</v>
      </c>
    </row>
    <row r="87" spans="1:11" x14ac:dyDescent="0.25">
      <c r="A87" s="19" t="s">
        <v>93</v>
      </c>
      <c r="B87" s="20">
        <v>1086</v>
      </c>
      <c r="C87">
        <v>1109</v>
      </c>
      <c r="D87" t="s">
        <v>73</v>
      </c>
      <c r="E87" s="1">
        <v>3</v>
      </c>
      <c r="F87" s="1">
        <v>8</v>
      </c>
      <c r="G87" s="1">
        <f t="shared" si="2"/>
        <v>5</v>
      </c>
      <c r="H87">
        <f t="shared" si="3"/>
        <v>0.5</v>
      </c>
      <c r="I87" t="s">
        <v>77</v>
      </c>
      <c r="J87" t="s">
        <v>78</v>
      </c>
      <c r="K87" t="s">
        <v>69</v>
      </c>
    </row>
    <row r="88" spans="1:11" x14ac:dyDescent="0.25">
      <c r="A88" s="19" t="s">
        <v>93</v>
      </c>
      <c r="B88" s="20">
        <v>1087</v>
      </c>
      <c r="C88">
        <v>2499</v>
      </c>
      <c r="D88" t="s">
        <v>66</v>
      </c>
      <c r="E88" s="1">
        <v>6.2</v>
      </c>
      <c r="F88" s="1">
        <v>9.1999999999999993</v>
      </c>
      <c r="G88" s="1">
        <f t="shared" si="2"/>
        <v>2.9999999999999991</v>
      </c>
      <c r="H88">
        <f t="shared" si="3"/>
        <v>0.29999999999999993</v>
      </c>
      <c r="I88" t="s">
        <v>58</v>
      </c>
      <c r="J88" t="s">
        <v>59</v>
      </c>
      <c r="K88" t="s">
        <v>64</v>
      </c>
    </row>
    <row r="89" spans="1:11" x14ac:dyDescent="0.25">
      <c r="A89" s="19" t="s">
        <v>93</v>
      </c>
      <c r="B89" s="20">
        <v>1088</v>
      </c>
      <c r="C89">
        <v>2499</v>
      </c>
      <c r="D89" t="s">
        <v>66</v>
      </c>
      <c r="E89" s="1">
        <v>6.2</v>
      </c>
      <c r="F89" s="1">
        <v>9.1999999999999993</v>
      </c>
      <c r="G89" s="1">
        <f t="shared" si="2"/>
        <v>2.9999999999999991</v>
      </c>
      <c r="H89">
        <f t="shared" si="3"/>
        <v>0.29999999999999993</v>
      </c>
      <c r="I89" t="s">
        <v>58</v>
      </c>
      <c r="J89" t="s">
        <v>59</v>
      </c>
      <c r="K89" t="s">
        <v>60</v>
      </c>
    </row>
    <row r="90" spans="1:11" x14ac:dyDescent="0.25">
      <c r="A90" s="19" t="s">
        <v>93</v>
      </c>
      <c r="B90" s="20">
        <v>1089</v>
      </c>
      <c r="C90">
        <v>6119</v>
      </c>
      <c r="D90" t="s">
        <v>88</v>
      </c>
      <c r="E90" s="1">
        <v>9</v>
      </c>
      <c r="F90" s="1">
        <v>14</v>
      </c>
      <c r="G90" s="1">
        <f t="shared" si="2"/>
        <v>5</v>
      </c>
      <c r="H90">
        <f t="shared" si="3"/>
        <v>0.5</v>
      </c>
      <c r="I90" t="s">
        <v>67</v>
      </c>
      <c r="J90" t="s">
        <v>68</v>
      </c>
      <c r="K90" t="s">
        <v>86</v>
      </c>
    </row>
    <row r="91" spans="1:11" x14ac:dyDescent="0.25">
      <c r="A91" s="19" t="s">
        <v>93</v>
      </c>
      <c r="B91" s="20">
        <v>1090</v>
      </c>
      <c r="C91">
        <v>2877</v>
      </c>
      <c r="D91" t="s">
        <v>61</v>
      </c>
      <c r="E91" s="1">
        <v>11.4</v>
      </c>
      <c r="F91" s="1">
        <v>16.3</v>
      </c>
      <c r="G91" s="1">
        <f t="shared" si="2"/>
        <v>4.9000000000000004</v>
      </c>
      <c r="H91">
        <f t="shared" si="3"/>
        <v>0.49000000000000005</v>
      </c>
      <c r="I91" t="s">
        <v>58</v>
      </c>
      <c r="J91" t="s">
        <v>59</v>
      </c>
      <c r="K91" t="s">
        <v>64</v>
      </c>
    </row>
    <row r="92" spans="1:11" x14ac:dyDescent="0.25">
      <c r="A92" s="19" t="s">
        <v>93</v>
      </c>
      <c r="B92" s="20">
        <v>1091</v>
      </c>
      <c r="C92">
        <v>2877</v>
      </c>
      <c r="D92" t="s">
        <v>61</v>
      </c>
      <c r="E92" s="1">
        <v>11.4</v>
      </c>
      <c r="F92" s="1">
        <v>16.3</v>
      </c>
      <c r="G92" s="1">
        <f t="shared" si="2"/>
        <v>4.9000000000000004</v>
      </c>
      <c r="H92">
        <f t="shared" si="3"/>
        <v>0.49000000000000005</v>
      </c>
      <c r="I92" t="s">
        <v>77</v>
      </c>
      <c r="J92" t="s">
        <v>78</v>
      </c>
      <c r="K92" t="s">
        <v>86</v>
      </c>
    </row>
    <row r="93" spans="1:11" x14ac:dyDescent="0.25">
      <c r="A93" s="19" t="s">
        <v>93</v>
      </c>
      <c r="B93" s="20">
        <v>1092</v>
      </c>
      <c r="C93">
        <v>2877</v>
      </c>
      <c r="D93" t="s">
        <v>61</v>
      </c>
      <c r="E93" s="1">
        <v>11.4</v>
      </c>
      <c r="F93" s="1">
        <v>16.3</v>
      </c>
      <c r="G93" s="1">
        <f t="shared" si="2"/>
        <v>4.9000000000000004</v>
      </c>
      <c r="H93">
        <f t="shared" si="3"/>
        <v>0.49000000000000005</v>
      </c>
      <c r="I93" t="s">
        <v>67</v>
      </c>
      <c r="J93" t="s">
        <v>68</v>
      </c>
      <c r="K93" t="s">
        <v>64</v>
      </c>
    </row>
    <row r="94" spans="1:11" x14ac:dyDescent="0.25">
      <c r="A94" s="19" t="s">
        <v>93</v>
      </c>
      <c r="B94" s="20">
        <v>1093</v>
      </c>
      <c r="C94">
        <v>6119</v>
      </c>
      <c r="D94" t="s">
        <v>88</v>
      </c>
      <c r="E94" s="1">
        <v>9</v>
      </c>
      <c r="F94" s="1">
        <v>14</v>
      </c>
      <c r="G94" s="1">
        <f t="shared" si="2"/>
        <v>5</v>
      </c>
      <c r="H94">
        <f t="shared" si="3"/>
        <v>0.5</v>
      </c>
      <c r="I94" t="s">
        <v>62</v>
      </c>
      <c r="J94" t="s">
        <v>63</v>
      </c>
      <c r="K94" t="s">
        <v>69</v>
      </c>
    </row>
    <row r="95" spans="1:11" x14ac:dyDescent="0.25">
      <c r="A95" s="19" t="s">
        <v>93</v>
      </c>
      <c r="B95" s="20">
        <v>1094</v>
      </c>
      <c r="C95">
        <v>6119</v>
      </c>
      <c r="D95" t="s">
        <v>88</v>
      </c>
      <c r="E95" s="1">
        <v>9</v>
      </c>
      <c r="F95" s="1">
        <v>14</v>
      </c>
      <c r="G95" s="1">
        <f t="shared" si="2"/>
        <v>5</v>
      </c>
      <c r="H95">
        <f t="shared" si="3"/>
        <v>0.5</v>
      </c>
      <c r="I95" t="s">
        <v>67</v>
      </c>
      <c r="J95" t="s">
        <v>68</v>
      </c>
      <c r="K95" t="s">
        <v>64</v>
      </c>
    </row>
    <row r="96" spans="1:11" x14ac:dyDescent="0.25">
      <c r="A96" s="19" t="s">
        <v>93</v>
      </c>
      <c r="B96" s="20">
        <v>1095</v>
      </c>
      <c r="C96">
        <v>2499</v>
      </c>
      <c r="D96" t="s">
        <v>66</v>
      </c>
      <c r="E96" s="1">
        <v>6.2</v>
      </c>
      <c r="F96" s="1">
        <v>9.1999999999999993</v>
      </c>
      <c r="G96" s="1">
        <f t="shared" si="2"/>
        <v>2.9999999999999991</v>
      </c>
      <c r="H96">
        <f t="shared" si="3"/>
        <v>0.29999999999999993</v>
      </c>
      <c r="I96" t="s">
        <v>77</v>
      </c>
      <c r="J96" t="s">
        <v>78</v>
      </c>
      <c r="K96" t="s">
        <v>69</v>
      </c>
    </row>
    <row r="97" spans="1:11" x14ac:dyDescent="0.25">
      <c r="A97" s="19" t="s">
        <v>93</v>
      </c>
      <c r="B97" s="20">
        <v>1096</v>
      </c>
      <c r="C97">
        <v>6119</v>
      </c>
      <c r="D97" t="s">
        <v>88</v>
      </c>
      <c r="E97" s="1">
        <v>9</v>
      </c>
      <c r="F97" s="1">
        <v>14</v>
      </c>
      <c r="G97" s="1">
        <f t="shared" si="2"/>
        <v>5</v>
      </c>
      <c r="H97">
        <f t="shared" si="3"/>
        <v>0.5</v>
      </c>
      <c r="I97" t="s">
        <v>67</v>
      </c>
      <c r="J97" t="s">
        <v>68</v>
      </c>
      <c r="K97" t="s">
        <v>69</v>
      </c>
    </row>
    <row r="98" spans="1:11" x14ac:dyDescent="0.25">
      <c r="A98" s="19" t="s">
        <v>93</v>
      </c>
      <c r="B98" s="20">
        <v>1097</v>
      </c>
      <c r="C98">
        <v>9212</v>
      </c>
      <c r="D98" t="s">
        <v>83</v>
      </c>
      <c r="E98" s="1">
        <v>4</v>
      </c>
      <c r="F98" s="1">
        <v>7</v>
      </c>
      <c r="G98" s="1">
        <f t="shared" si="2"/>
        <v>3</v>
      </c>
      <c r="H98">
        <f t="shared" si="3"/>
        <v>0.30000000000000004</v>
      </c>
      <c r="I98" t="s">
        <v>77</v>
      </c>
      <c r="J98" t="s">
        <v>78</v>
      </c>
      <c r="K98" t="s">
        <v>86</v>
      </c>
    </row>
    <row r="99" spans="1:11" x14ac:dyDescent="0.25">
      <c r="A99" s="19" t="s">
        <v>93</v>
      </c>
      <c r="B99" s="20">
        <v>1098</v>
      </c>
      <c r="C99">
        <v>2877</v>
      </c>
      <c r="D99" t="s">
        <v>61</v>
      </c>
      <c r="E99" s="1">
        <v>11.4</v>
      </c>
      <c r="F99" s="1">
        <v>16.3</v>
      </c>
      <c r="G99" s="1">
        <f t="shared" si="2"/>
        <v>4.9000000000000004</v>
      </c>
      <c r="H99">
        <f t="shared" si="3"/>
        <v>0.49000000000000005</v>
      </c>
      <c r="I99" t="s">
        <v>62</v>
      </c>
      <c r="J99" t="s">
        <v>63</v>
      </c>
      <c r="K99" t="s">
        <v>60</v>
      </c>
    </row>
    <row r="100" spans="1:11" x14ac:dyDescent="0.25">
      <c r="A100" s="19" t="s">
        <v>94</v>
      </c>
      <c r="B100" s="20">
        <v>1099</v>
      </c>
      <c r="C100">
        <v>2877</v>
      </c>
      <c r="D100" t="s">
        <v>61</v>
      </c>
      <c r="E100" s="1">
        <v>11.4</v>
      </c>
      <c r="F100" s="1">
        <v>16.3</v>
      </c>
      <c r="G100" s="1">
        <f t="shared" si="2"/>
        <v>4.9000000000000004</v>
      </c>
      <c r="H100">
        <f t="shared" si="3"/>
        <v>0.49000000000000005</v>
      </c>
      <c r="I100" t="s">
        <v>67</v>
      </c>
      <c r="J100" t="s">
        <v>68</v>
      </c>
      <c r="K100" t="s">
        <v>64</v>
      </c>
    </row>
    <row r="101" spans="1:11" x14ac:dyDescent="0.25">
      <c r="A101" s="19" t="s">
        <v>94</v>
      </c>
      <c r="B101" s="20">
        <v>1100</v>
      </c>
      <c r="C101">
        <v>6119</v>
      </c>
      <c r="D101" t="s">
        <v>88</v>
      </c>
      <c r="E101" s="1">
        <v>9</v>
      </c>
      <c r="F101" s="1">
        <v>14</v>
      </c>
      <c r="G101" s="1">
        <f t="shared" si="2"/>
        <v>5</v>
      </c>
      <c r="H101">
        <f t="shared" si="3"/>
        <v>0.5</v>
      </c>
      <c r="I101" t="s">
        <v>58</v>
      </c>
      <c r="J101" t="s">
        <v>59</v>
      </c>
      <c r="K101" t="s">
        <v>87</v>
      </c>
    </row>
    <row r="102" spans="1:11" x14ac:dyDescent="0.25">
      <c r="A102" s="19" t="s">
        <v>94</v>
      </c>
      <c r="B102" s="20">
        <v>1101</v>
      </c>
      <c r="C102">
        <v>2499</v>
      </c>
      <c r="D102" t="s">
        <v>66</v>
      </c>
      <c r="E102" s="1">
        <v>6.2</v>
      </c>
      <c r="F102" s="1">
        <v>9.1999999999999993</v>
      </c>
      <c r="G102" s="1">
        <f t="shared" si="2"/>
        <v>2.9999999999999991</v>
      </c>
      <c r="H102">
        <f t="shared" si="3"/>
        <v>0.29999999999999993</v>
      </c>
      <c r="I102" t="s">
        <v>67</v>
      </c>
      <c r="J102" t="s">
        <v>68</v>
      </c>
      <c r="K102" t="s">
        <v>64</v>
      </c>
    </row>
    <row r="103" spans="1:11" x14ac:dyDescent="0.25">
      <c r="A103" s="19" t="s">
        <v>94</v>
      </c>
      <c r="B103" s="20">
        <v>1102</v>
      </c>
      <c r="C103">
        <v>2242</v>
      </c>
      <c r="D103" t="s">
        <v>85</v>
      </c>
      <c r="E103" s="1">
        <v>60</v>
      </c>
      <c r="F103" s="1">
        <v>124</v>
      </c>
      <c r="G103" s="1">
        <f t="shared" si="2"/>
        <v>64</v>
      </c>
      <c r="H103">
        <f t="shared" si="3"/>
        <v>12.8</v>
      </c>
      <c r="I103" t="s">
        <v>62</v>
      </c>
      <c r="J103" t="s">
        <v>63</v>
      </c>
      <c r="K103" t="s">
        <v>86</v>
      </c>
    </row>
    <row r="104" spans="1:11" x14ac:dyDescent="0.25">
      <c r="A104" s="19" t="s">
        <v>94</v>
      </c>
      <c r="B104" s="20">
        <v>1103</v>
      </c>
      <c r="C104">
        <v>2877</v>
      </c>
      <c r="D104" t="s">
        <v>61</v>
      </c>
      <c r="E104" s="1">
        <v>11.4</v>
      </c>
      <c r="F104" s="1">
        <v>16.3</v>
      </c>
      <c r="G104" s="1">
        <f t="shared" si="2"/>
        <v>4.9000000000000004</v>
      </c>
      <c r="H104">
        <f t="shared" si="3"/>
        <v>0.49000000000000005</v>
      </c>
      <c r="I104" t="s">
        <v>62</v>
      </c>
      <c r="J104" t="s">
        <v>63</v>
      </c>
      <c r="K104" t="s">
        <v>69</v>
      </c>
    </row>
    <row r="105" spans="1:11" x14ac:dyDescent="0.25">
      <c r="A105" s="19" t="s">
        <v>94</v>
      </c>
      <c r="B105" s="20">
        <v>1104</v>
      </c>
      <c r="C105">
        <v>2877</v>
      </c>
      <c r="D105" t="s">
        <v>61</v>
      </c>
      <c r="E105" s="1">
        <v>11.4</v>
      </c>
      <c r="F105" s="1">
        <v>16.3</v>
      </c>
      <c r="G105" s="1">
        <f t="shared" si="2"/>
        <v>4.9000000000000004</v>
      </c>
      <c r="H105">
        <f t="shared" si="3"/>
        <v>0.49000000000000005</v>
      </c>
      <c r="I105" t="s">
        <v>67</v>
      </c>
      <c r="J105" t="s">
        <v>68</v>
      </c>
      <c r="K105" t="s">
        <v>86</v>
      </c>
    </row>
    <row r="106" spans="1:11" x14ac:dyDescent="0.25">
      <c r="A106" s="19" t="s">
        <v>94</v>
      </c>
      <c r="B106" s="20">
        <v>1105</v>
      </c>
      <c r="C106">
        <v>2499</v>
      </c>
      <c r="D106" t="s">
        <v>66</v>
      </c>
      <c r="E106" s="1">
        <v>6.2</v>
      </c>
      <c r="F106" s="1">
        <v>9.1999999999999993</v>
      </c>
      <c r="G106" s="1">
        <f t="shared" si="2"/>
        <v>2.9999999999999991</v>
      </c>
      <c r="H106">
        <f t="shared" si="3"/>
        <v>0.29999999999999993</v>
      </c>
      <c r="I106" t="s">
        <v>62</v>
      </c>
      <c r="J106" t="s">
        <v>63</v>
      </c>
      <c r="K106" t="s">
        <v>69</v>
      </c>
    </row>
    <row r="107" spans="1:11" x14ac:dyDescent="0.25">
      <c r="A107" s="19" t="s">
        <v>94</v>
      </c>
      <c r="B107" s="20">
        <v>1106</v>
      </c>
      <c r="C107">
        <v>9822</v>
      </c>
      <c r="D107" t="s">
        <v>57</v>
      </c>
      <c r="E107" s="1">
        <v>58.3</v>
      </c>
      <c r="F107" s="1">
        <v>98.4</v>
      </c>
      <c r="G107" s="1">
        <f t="shared" si="2"/>
        <v>40.100000000000009</v>
      </c>
      <c r="H107">
        <f t="shared" si="3"/>
        <v>8.0200000000000014</v>
      </c>
      <c r="I107" t="s">
        <v>62</v>
      </c>
      <c r="J107" t="s">
        <v>63</v>
      </c>
      <c r="K107" t="s">
        <v>64</v>
      </c>
    </row>
    <row r="108" spans="1:11" x14ac:dyDescent="0.25">
      <c r="A108" s="19" t="s">
        <v>94</v>
      </c>
      <c r="B108" s="20">
        <v>1107</v>
      </c>
      <c r="C108">
        <v>1109</v>
      </c>
      <c r="D108" t="s">
        <v>73</v>
      </c>
      <c r="E108" s="1">
        <v>3</v>
      </c>
      <c r="F108" s="1">
        <v>8</v>
      </c>
      <c r="G108" s="1">
        <f t="shared" si="2"/>
        <v>5</v>
      </c>
      <c r="H108">
        <f t="shared" si="3"/>
        <v>0.5</v>
      </c>
      <c r="I108" t="s">
        <v>77</v>
      </c>
      <c r="J108" t="s">
        <v>78</v>
      </c>
      <c r="K108" t="s">
        <v>60</v>
      </c>
    </row>
    <row r="109" spans="1:11" x14ac:dyDescent="0.25">
      <c r="A109" s="19" t="s">
        <v>94</v>
      </c>
      <c r="B109" s="20">
        <v>1108</v>
      </c>
      <c r="C109">
        <v>9822</v>
      </c>
      <c r="D109" t="s">
        <v>57</v>
      </c>
      <c r="E109" s="1">
        <v>58.3</v>
      </c>
      <c r="F109" s="1">
        <v>98.4</v>
      </c>
      <c r="G109" s="1">
        <f t="shared" si="2"/>
        <v>40.100000000000009</v>
      </c>
      <c r="H109">
        <f t="shared" si="3"/>
        <v>8.0200000000000014</v>
      </c>
      <c r="I109" t="s">
        <v>67</v>
      </c>
      <c r="J109" t="s">
        <v>68</v>
      </c>
      <c r="K109" t="s">
        <v>86</v>
      </c>
    </row>
    <row r="110" spans="1:11" x14ac:dyDescent="0.25">
      <c r="A110" s="19" t="s">
        <v>94</v>
      </c>
      <c r="B110" s="20">
        <v>1109</v>
      </c>
      <c r="C110">
        <v>8722</v>
      </c>
      <c r="D110" t="s">
        <v>71</v>
      </c>
      <c r="E110" s="1">
        <v>344</v>
      </c>
      <c r="F110" s="1">
        <v>502</v>
      </c>
      <c r="G110" s="1">
        <f t="shared" si="2"/>
        <v>158</v>
      </c>
      <c r="H110">
        <f t="shared" si="3"/>
        <v>31.6</v>
      </c>
      <c r="I110" t="s">
        <v>62</v>
      </c>
      <c r="J110" t="s">
        <v>63</v>
      </c>
      <c r="K110" t="s">
        <v>64</v>
      </c>
    </row>
    <row r="111" spans="1:11" x14ac:dyDescent="0.25">
      <c r="A111" s="19" t="s">
        <v>94</v>
      </c>
      <c r="B111" s="20">
        <v>1110</v>
      </c>
      <c r="C111">
        <v>8722</v>
      </c>
      <c r="D111" t="s">
        <v>71</v>
      </c>
      <c r="E111" s="1">
        <v>344</v>
      </c>
      <c r="F111" s="1">
        <v>502</v>
      </c>
      <c r="G111" s="1">
        <f t="shared" si="2"/>
        <v>158</v>
      </c>
      <c r="H111">
        <f t="shared" si="3"/>
        <v>31.6</v>
      </c>
      <c r="I111" t="s">
        <v>77</v>
      </c>
      <c r="J111" t="s">
        <v>78</v>
      </c>
      <c r="K111" t="s">
        <v>86</v>
      </c>
    </row>
    <row r="112" spans="1:11" x14ac:dyDescent="0.25">
      <c r="A112" s="19" t="s">
        <v>94</v>
      </c>
      <c r="B112" s="20">
        <v>1111</v>
      </c>
      <c r="C112">
        <v>6622</v>
      </c>
      <c r="D112" t="s">
        <v>90</v>
      </c>
      <c r="E112" s="1">
        <v>42</v>
      </c>
      <c r="F112" s="1">
        <v>77</v>
      </c>
      <c r="G112" s="1">
        <f t="shared" si="2"/>
        <v>35</v>
      </c>
      <c r="H112">
        <f t="shared" si="3"/>
        <v>7</v>
      </c>
      <c r="I112" t="s">
        <v>77</v>
      </c>
      <c r="J112" t="s">
        <v>78</v>
      </c>
      <c r="K112" t="s">
        <v>64</v>
      </c>
    </row>
    <row r="113" spans="1:11" x14ac:dyDescent="0.25">
      <c r="A113" s="19" t="s">
        <v>94</v>
      </c>
      <c r="B113" s="20">
        <v>1112</v>
      </c>
      <c r="C113">
        <v>6622</v>
      </c>
      <c r="D113" t="s">
        <v>90</v>
      </c>
      <c r="E113" s="1">
        <v>42</v>
      </c>
      <c r="F113" s="1">
        <v>77</v>
      </c>
      <c r="G113" s="1">
        <f t="shared" si="2"/>
        <v>35</v>
      </c>
      <c r="H113">
        <f t="shared" si="3"/>
        <v>7</v>
      </c>
      <c r="I113" t="s">
        <v>67</v>
      </c>
      <c r="J113" t="s">
        <v>68</v>
      </c>
      <c r="K113" t="s">
        <v>69</v>
      </c>
    </row>
    <row r="114" spans="1:11" x14ac:dyDescent="0.25">
      <c r="A114" s="19" t="s">
        <v>94</v>
      </c>
      <c r="B114" s="20">
        <v>1113</v>
      </c>
      <c r="C114">
        <v>9822</v>
      </c>
      <c r="D114" t="s">
        <v>57</v>
      </c>
      <c r="E114" s="1">
        <v>58.3</v>
      </c>
      <c r="F114" s="1">
        <v>98.4</v>
      </c>
      <c r="G114" s="1">
        <f t="shared" si="2"/>
        <v>40.100000000000009</v>
      </c>
      <c r="H114">
        <f t="shared" si="3"/>
        <v>8.0200000000000014</v>
      </c>
      <c r="I114" t="s">
        <v>58</v>
      </c>
      <c r="J114" t="s">
        <v>59</v>
      </c>
      <c r="K114" t="s">
        <v>64</v>
      </c>
    </row>
    <row r="115" spans="1:11" x14ac:dyDescent="0.25">
      <c r="A115" s="19" t="s">
        <v>94</v>
      </c>
      <c r="B115" s="20">
        <v>1114</v>
      </c>
      <c r="C115">
        <v>2242</v>
      </c>
      <c r="D115" t="s">
        <v>85</v>
      </c>
      <c r="E115" s="1">
        <v>60</v>
      </c>
      <c r="F115" s="1">
        <v>124</v>
      </c>
      <c r="G115" s="1">
        <f t="shared" si="2"/>
        <v>64</v>
      </c>
      <c r="H115">
        <f t="shared" si="3"/>
        <v>12.8</v>
      </c>
      <c r="I115" t="s">
        <v>62</v>
      </c>
      <c r="J115" t="s">
        <v>63</v>
      </c>
      <c r="K115" t="s">
        <v>69</v>
      </c>
    </row>
    <row r="116" spans="1:11" x14ac:dyDescent="0.25">
      <c r="A116" s="19" t="s">
        <v>94</v>
      </c>
      <c r="B116" s="20">
        <v>1115</v>
      </c>
      <c r="C116">
        <v>8722</v>
      </c>
      <c r="D116" t="s">
        <v>71</v>
      </c>
      <c r="E116" s="1">
        <v>344</v>
      </c>
      <c r="F116" s="1">
        <v>502</v>
      </c>
      <c r="G116" s="1">
        <f t="shared" si="2"/>
        <v>158</v>
      </c>
      <c r="H116">
        <f t="shared" si="3"/>
        <v>31.6</v>
      </c>
      <c r="I116" t="s">
        <v>58</v>
      </c>
      <c r="J116" t="s">
        <v>59</v>
      </c>
      <c r="K116" t="s">
        <v>69</v>
      </c>
    </row>
    <row r="117" spans="1:11" x14ac:dyDescent="0.25">
      <c r="A117" s="19" t="s">
        <v>94</v>
      </c>
      <c r="B117" s="20">
        <v>1116</v>
      </c>
      <c r="C117">
        <v>6622</v>
      </c>
      <c r="D117" t="s">
        <v>90</v>
      </c>
      <c r="E117" s="1">
        <v>42</v>
      </c>
      <c r="F117" s="1">
        <v>77</v>
      </c>
      <c r="G117" s="1">
        <f t="shared" si="2"/>
        <v>35</v>
      </c>
      <c r="H117">
        <f t="shared" si="3"/>
        <v>7</v>
      </c>
      <c r="I117" t="s">
        <v>67</v>
      </c>
      <c r="J117" t="s">
        <v>68</v>
      </c>
      <c r="K117" t="s">
        <v>86</v>
      </c>
    </row>
    <row r="118" spans="1:11" x14ac:dyDescent="0.25">
      <c r="A118" s="19" t="s">
        <v>94</v>
      </c>
      <c r="B118" s="20">
        <v>1117</v>
      </c>
      <c r="C118">
        <v>8722</v>
      </c>
      <c r="D118" t="s">
        <v>71</v>
      </c>
      <c r="E118" s="1">
        <v>344</v>
      </c>
      <c r="F118" s="1">
        <v>502</v>
      </c>
      <c r="G118" s="1">
        <f t="shared" si="2"/>
        <v>158</v>
      </c>
      <c r="H118">
        <f t="shared" si="3"/>
        <v>31.6</v>
      </c>
      <c r="I118" t="s">
        <v>77</v>
      </c>
      <c r="J118" t="s">
        <v>78</v>
      </c>
      <c r="K118" t="s">
        <v>60</v>
      </c>
    </row>
    <row r="119" spans="1:11" x14ac:dyDescent="0.25">
      <c r="A119" s="19" t="s">
        <v>94</v>
      </c>
      <c r="B119" s="20">
        <v>1118</v>
      </c>
      <c r="C119">
        <v>9822</v>
      </c>
      <c r="D119" t="s">
        <v>57</v>
      </c>
      <c r="E119" s="1">
        <v>58.3</v>
      </c>
      <c r="F119" s="1">
        <v>98.4</v>
      </c>
      <c r="G119" s="1">
        <f t="shared" si="2"/>
        <v>40.100000000000009</v>
      </c>
      <c r="H119">
        <f t="shared" si="3"/>
        <v>8.0200000000000014</v>
      </c>
      <c r="I119" t="s">
        <v>62</v>
      </c>
      <c r="J119" t="s">
        <v>63</v>
      </c>
      <c r="K119" t="s">
        <v>64</v>
      </c>
    </row>
    <row r="120" spans="1:11" x14ac:dyDescent="0.25">
      <c r="A120" s="19" t="s">
        <v>94</v>
      </c>
      <c r="B120" s="20">
        <v>1119</v>
      </c>
      <c r="C120">
        <v>2242</v>
      </c>
      <c r="D120" t="s">
        <v>85</v>
      </c>
      <c r="E120" s="1">
        <v>60</v>
      </c>
      <c r="F120" s="1">
        <v>124</v>
      </c>
      <c r="G120" s="1">
        <f t="shared" si="2"/>
        <v>64</v>
      </c>
      <c r="H120">
        <f t="shared" si="3"/>
        <v>12.8</v>
      </c>
      <c r="I120" t="s">
        <v>58</v>
      </c>
      <c r="J120" t="s">
        <v>59</v>
      </c>
      <c r="K120" t="s">
        <v>87</v>
      </c>
    </row>
    <row r="121" spans="1:11" x14ac:dyDescent="0.25">
      <c r="A121" s="19" t="s">
        <v>94</v>
      </c>
      <c r="B121" s="20">
        <v>1120</v>
      </c>
      <c r="C121">
        <v>2242</v>
      </c>
      <c r="D121" t="s">
        <v>85</v>
      </c>
      <c r="E121" s="1">
        <v>60</v>
      </c>
      <c r="F121" s="1">
        <v>124</v>
      </c>
      <c r="G121" s="1">
        <f t="shared" si="2"/>
        <v>64</v>
      </c>
      <c r="H121">
        <f t="shared" si="3"/>
        <v>12.8</v>
      </c>
      <c r="I121" t="s">
        <v>67</v>
      </c>
      <c r="J121" t="s">
        <v>68</v>
      </c>
      <c r="K121" t="s">
        <v>64</v>
      </c>
    </row>
    <row r="122" spans="1:11" x14ac:dyDescent="0.25">
      <c r="A122" s="19" t="s">
        <v>94</v>
      </c>
      <c r="B122" s="20">
        <v>1121</v>
      </c>
      <c r="C122">
        <v>4421</v>
      </c>
      <c r="D122" t="s">
        <v>82</v>
      </c>
      <c r="E122" s="1">
        <v>45</v>
      </c>
      <c r="F122" s="1">
        <v>87</v>
      </c>
      <c r="G122" s="1">
        <f t="shared" si="2"/>
        <v>42</v>
      </c>
      <c r="H122">
        <f t="shared" si="3"/>
        <v>8.4</v>
      </c>
      <c r="I122" t="s">
        <v>67</v>
      </c>
      <c r="J122" t="s">
        <v>68</v>
      </c>
      <c r="K122" t="s">
        <v>86</v>
      </c>
    </row>
    <row r="123" spans="1:11" x14ac:dyDescent="0.25">
      <c r="A123" s="19" t="s">
        <v>94</v>
      </c>
      <c r="B123" s="20">
        <v>1122</v>
      </c>
      <c r="C123">
        <v>8722</v>
      </c>
      <c r="D123" t="s">
        <v>71</v>
      </c>
      <c r="E123" s="1">
        <v>344</v>
      </c>
      <c r="F123" s="1">
        <v>502</v>
      </c>
      <c r="G123" s="1">
        <f t="shared" si="2"/>
        <v>158</v>
      </c>
      <c r="H123">
        <f t="shared" si="3"/>
        <v>31.6</v>
      </c>
      <c r="I123" t="s">
        <v>67</v>
      </c>
      <c r="J123" t="s">
        <v>68</v>
      </c>
      <c r="K123" t="s">
        <v>69</v>
      </c>
    </row>
    <row r="124" spans="1:11" x14ac:dyDescent="0.25">
      <c r="A124" s="19" t="s">
        <v>94</v>
      </c>
      <c r="B124" s="20">
        <v>1123</v>
      </c>
      <c r="C124">
        <v>9822</v>
      </c>
      <c r="D124" t="s">
        <v>57</v>
      </c>
      <c r="E124" s="1">
        <v>58.3</v>
      </c>
      <c r="F124" s="1">
        <v>98.4</v>
      </c>
      <c r="G124" s="1">
        <f t="shared" si="2"/>
        <v>40.100000000000009</v>
      </c>
      <c r="H124">
        <f t="shared" si="3"/>
        <v>8.0200000000000014</v>
      </c>
      <c r="I124" t="s">
        <v>67</v>
      </c>
      <c r="J124" t="s">
        <v>68</v>
      </c>
      <c r="K124" t="s">
        <v>86</v>
      </c>
    </row>
    <row r="125" spans="1:11" x14ac:dyDescent="0.25">
      <c r="A125" s="19" t="s">
        <v>94</v>
      </c>
      <c r="B125" s="20">
        <v>1124</v>
      </c>
      <c r="C125">
        <v>4421</v>
      </c>
      <c r="D125" t="s">
        <v>82</v>
      </c>
      <c r="E125" s="1">
        <v>45</v>
      </c>
      <c r="F125" s="1">
        <v>87</v>
      </c>
      <c r="G125" s="1">
        <f t="shared" si="2"/>
        <v>42</v>
      </c>
      <c r="H125">
        <f t="shared" si="3"/>
        <v>8.4</v>
      </c>
      <c r="I125" t="s">
        <v>67</v>
      </c>
      <c r="J125" t="s">
        <v>68</v>
      </c>
      <c r="K125" t="s">
        <v>69</v>
      </c>
    </row>
    <row r="126" spans="1:11" x14ac:dyDescent="0.25">
      <c r="A126" s="19" t="s">
        <v>95</v>
      </c>
      <c r="B126" s="20">
        <v>1125</v>
      </c>
      <c r="C126">
        <v>2242</v>
      </c>
      <c r="D126" t="s">
        <v>85</v>
      </c>
      <c r="E126" s="1">
        <v>60</v>
      </c>
      <c r="F126" s="1">
        <v>124</v>
      </c>
      <c r="G126" s="1">
        <f t="shared" si="2"/>
        <v>64</v>
      </c>
      <c r="H126">
        <f t="shared" si="3"/>
        <v>12.8</v>
      </c>
      <c r="I126" t="s">
        <v>67</v>
      </c>
      <c r="J126" t="s">
        <v>68</v>
      </c>
      <c r="K126" t="s">
        <v>64</v>
      </c>
    </row>
    <row r="127" spans="1:11" x14ac:dyDescent="0.25">
      <c r="A127" s="19" t="s">
        <v>95</v>
      </c>
      <c r="B127" s="20">
        <v>1126</v>
      </c>
      <c r="C127">
        <v>9212</v>
      </c>
      <c r="D127" t="s">
        <v>83</v>
      </c>
      <c r="E127" s="1">
        <v>4</v>
      </c>
      <c r="F127" s="1">
        <v>7</v>
      </c>
      <c r="G127" s="1">
        <f t="shared" si="2"/>
        <v>3</v>
      </c>
      <c r="H127">
        <f t="shared" si="3"/>
        <v>0.30000000000000004</v>
      </c>
      <c r="I127" t="s">
        <v>67</v>
      </c>
      <c r="J127" t="s">
        <v>68</v>
      </c>
      <c r="K127" t="s">
        <v>60</v>
      </c>
    </row>
    <row r="128" spans="1:11" x14ac:dyDescent="0.25">
      <c r="A128" s="19" t="s">
        <v>95</v>
      </c>
      <c r="B128" s="20">
        <v>1127</v>
      </c>
      <c r="C128">
        <v>8722</v>
      </c>
      <c r="D128" t="s">
        <v>71</v>
      </c>
      <c r="E128" s="1">
        <v>344</v>
      </c>
      <c r="F128" s="1">
        <v>502</v>
      </c>
      <c r="G128" s="1">
        <f t="shared" si="2"/>
        <v>158</v>
      </c>
      <c r="H128">
        <f t="shared" si="3"/>
        <v>31.6</v>
      </c>
      <c r="I128" t="s">
        <v>58</v>
      </c>
      <c r="J128" t="s">
        <v>59</v>
      </c>
      <c r="K128" t="s">
        <v>86</v>
      </c>
    </row>
    <row r="129" spans="1:11" x14ac:dyDescent="0.25">
      <c r="A129" s="19" t="s">
        <v>95</v>
      </c>
      <c r="B129" s="20">
        <v>1128</v>
      </c>
      <c r="C129">
        <v>6622</v>
      </c>
      <c r="D129" t="s">
        <v>90</v>
      </c>
      <c r="E129" s="1">
        <v>42</v>
      </c>
      <c r="F129" s="1">
        <v>77</v>
      </c>
      <c r="G129" s="1">
        <f t="shared" si="2"/>
        <v>35</v>
      </c>
      <c r="H129">
        <f t="shared" si="3"/>
        <v>7</v>
      </c>
      <c r="I129" t="s">
        <v>62</v>
      </c>
      <c r="J129" t="s">
        <v>63</v>
      </c>
      <c r="K129" t="s">
        <v>64</v>
      </c>
    </row>
    <row r="130" spans="1:11" x14ac:dyDescent="0.25">
      <c r="A130" s="19" t="s">
        <v>95</v>
      </c>
      <c r="B130" s="20">
        <v>1129</v>
      </c>
      <c r="C130">
        <v>9822</v>
      </c>
      <c r="D130" t="s">
        <v>57</v>
      </c>
      <c r="E130" s="1">
        <v>58.3</v>
      </c>
      <c r="F130" s="1">
        <v>98.4</v>
      </c>
      <c r="G130" s="1">
        <f t="shared" ref="G130:G172" si="4">F130-E130</f>
        <v>40.100000000000009</v>
      </c>
      <c r="H130">
        <f t="shared" ref="H130:H172" si="5">IF(F130&gt;50,G130*0.2,G130*0.1)</f>
        <v>8.0200000000000014</v>
      </c>
      <c r="I130" t="s">
        <v>77</v>
      </c>
      <c r="J130" t="s">
        <v>78</v>
      </c>
      <c r="K130" t="s">
        <v>86</v>
      </c>
    </row>
    <row r="131" spans="1:11" x14ac:dyDescent="0.25">
      <c r="A131" s="19" t="s">
        <v>95</v>
      </c>
      <c r="B131" s="20">
        <v>1130</v>
      </c>
      <c r="C131">
        <v>4421</v>
      </c>
      <c r="D131" t="s">
        <v>82</v>
      </c>
      <c r="E131" s="1">
        <v>45</v>
      </c>
      <c r="F131" s="1">
        <v>87</v>
      </c>
      <c r="G131" s="1">
        <f t="shared" si="4"/>
        <v>42</v>
      </c>
      <c r="H131">
        <f t="shared" si="5"/>
        <v>8.4</v>
      </c>
      <c r="I131" t="s">
        <v>77</v>
      </c>
      <c r="J131" t="s">
        <v>78</v>
      </c>
      <c r="K131" t="s">
        <v>64</v>
      </c>
    </row>
    <row r="132" spans="1:11" x14ac:dyDescent="0.25">
      <c r="A132" s="19" t="s">
        <v>95</v>
      </c>
      <c r="B132" s="20">
        <v>1131</v>
      </c>
      <c r="C132">
        <v>9212</v>
      </c>
      <c r="D132" t="s">
        <v>83</v>
      </c>
      <c r="E132" s="1">
        <v>4</v>
      </c>
      <c r="F132" s="1">
        <v>7</v>
      </c>
      <c r="G132" s="1">
        <f t="shared" si="4"/>
        <v>3</v>
      </c>
      <c r="H132">
        <f t="shared" si="5"/>
        <v>0.30000000000000004</v>
      </c>
      <c r="I132" t="s">
        <v>77</v>
      </c>
      <c r="J132" t="s">
        <v>78</v>
      </c>
      <c r="K132" t="s">
        <v>69</v>
      </c>
    </row>
    <row r="133" spans="1:11" x14ac:dyDescent="0.25">
      <c r="A133" s="19" t="s">
        <v>95</v>
      </c>
      <c r="B133" s="20">
        <v>1132</v>
      </c>
      <c r="C133">
        <v>9212</v>
      </c>
      <c r="D133" t="s">
        <v>83</v>
      </c>
      <c r="E133" s="1">
        <v>4</v>
      </c>
      <c r="F133" s="1">
        <v>7</v>
      </c>
      <c r="G133" s="1">
        <f t="shared" si="4"/>
        <v>3</v>
      </c>
      <c r="H133">
        <f t="shared" si="5"/>
        <v>0.30000000000000004</v>
      </c>
      <c r="I133" t="s">
        <v>77</v>
      </c>
      <c r="J133" t="s">
        <v>78</v>
      </c>
      <c r="K133" t="s">
        <v>64</v>
      </c>
    </row>
    <row r="134" spans="1:11" x14ac:dyDescent="0.25">
      <c r="A134" s="19" t="s">
        <v>95</v>
      </c>
      <c r="B134" s="20">
        <v>1133</v>
      </c>
      <c r="C134">
        <v>9822</v>
      </c>
      <c r="D134" t="s">
        <v>57</v>
      </c>
      <c r="E134" s="1">
        <v>58.3</v>
      </c>
      <c r="F134" s="1">
        <v>98.4</v>
      </c>
      <c r="G134" s="1">
        <f t="shared" si="4"/>
        <v>40.100000000000009</v>
      </c>
      <c r="H134">
        <f t="shared" si="5"/>
        <v>8.0200000000000014</v>
      </c>
      <c r="I134" t="s">
        <v>58</v>
      </c>
      <c r="J134" t="s">
        <v>59</v>
      </c>
      <c r="K134" t="s">
        <v>69</v>
      </c>
    </row>
    <row r="135" spans="1:11" x14ac:dyDescent="0.25">
      <c r="A135" s="19" t="s">
        <v>95</v>
      </c>
      <c r="B135" s="20">
        <v>1134</v>
      </c>
      <c r="C135">
        <v>9822</v>
      </c>
      <c r="D135" t="s">
        <v>57</v>
      </c>
      <c r="E135" s="1">
        <v>58.3</v>
      </c>
      <c r="F135" s="1">
        <v>98.4</v>
      </c>
      <c r="G135" s="1">
        <f t="shared" si="4"/>
        <v>40.100000000000009</v>
      </c>
      <c r="H135">
        <f t="shared" si="5"/>
        <v>8.0200000000000014</v>
      </c>
      <c r="I135" t="s">
        <v>67</v>
      </c>
      <c r="J135" t="s">
        <v>68</v>
      </c>
      <c r="K135" t="s">
        <v>69</v>
      </c>
    </row>
    <row r="136" spans="1:11" x14ac:dyDescent="0.25">
      <c r="A136" s="19" t="s">
        <v>95</v>
      </c>
      <c r="B136" s="20">
        <v>1135</v>
      </c>
      <c r="C136">
        <v>8722</v>
      </c>
      <c r="D136" t="s">
        <v>71</v>
      </c>
      <c r="E136" s="1">
        <v>344</v>
      </c>
      <c r="F136" s="1">
        <v>502</v>
      </c>
      <c r="G136" s="1">
        <f t="shared" si="4"/>
        <v>158</v>
      </c>
      <c r="H136">
        <f t="shared" si="5"/>
        <v>31.6</v>
      </c>
      <c r="I136" t="s">
        <v>58</v>
      </c>
      <c r="J136" t="s">
        <v>59</v>
      </c>
      <c r="K136" t="s">
        <v>86</v>
      </c>
    </row>
    <row r="137" spans="1:11" x14ac:dyDescent="0.25">
      <c r="A137" s="19" t="s">
        <v>95</v>
      </c>
      <c r="B137" s="20">
        <v>1136</v>
      </c>
      <c r="C137">
        <v>2242</v>
      </c>
      <c r="D137" t="s">
        <v>85</v>
      </c>
      <c r="E137" s="1">
        <v>60</v>
      </c>
      <c r="F137" s="1">
        <v>124</v>
      </c>
      <c r="G137" s="1">
        <f t="shared" si="4"/>
        <v>64</v>
      </c>
      <c r="H137">
        <f t="shared" si="5"/>
        <v>12.8</v>
      </c>
      <c r="I137" t="s">
        <v>67</v>
      </c>
      <c r="J137" t="s">
        <v>68</v>
      </c>
      <c r="K137" t="s">
        <v>60</v>
      </c>
    </row>
    <row r="138" spans="1:11" x14ac:dyDescent="0.25">
      <c r="A138" s="19" t="s">
        <v>95</v>
      </c>
      <c r="B138" s="20">
        <v>1137</v>
      </c>
      <c r="C138">
        <v>9822</v>
      </c>
      <c r="D138" t="s">
        <v>57</v>
      </c>
      <c r="E138" s="1">
        <v>58.3</v>
      </c>
      <c r="F138" s="1">
        <v>98.4</v>
      </c>
      <c r="G138" s="1">
        <f t="shared" si="4"/>
        <v>40.100000000000009</v>
      </c>
      <c r="H138">
        <f t="shared" si="5"/>
        <v>8.0200000000000014</v>
      </c>
      <c r="I138" t="s">
        <v>62</v>
      </c>
      <c r="J138" t="s">
        <v>63</v>
      </c>
      <c r="K138" t="s">
        <v>64</v>
      </c>
    </row>
    <row r="139" spans="1:11" x14ac:dyDescent="0.25">
      <c r="A139" s="19" t="s">
        <v>95</v>
      </c>
      <c r="B139" s="20">
        <v>1138</v>
      </c>
      <c r="C139">
        <v>8722</v>
      </c>
      <c r="D139" t="s">
        <v>71</v>
      </c>
      <c r="E139" s="1">
        <v>344</v>
      </c>
      <c r="F139" s="1">
        <v>502</v>
      </c>
      <c r="G139" s="1">
        <f t="shared" si="4"/>
        <v>158</v>
      </c>
      <c r="H139">
        <f t="shared" si="5"/>
        <v>31.6</v>
      </c>
      <c r="I139" t="s">
        <v>58</v>
      </c>
      <c r="J139" t="s">
        <v>59</v>
      </c>
      <c r="K139" t="s">
        <v>87</v>
      </c>
    </row>
    <row r="140" spans="1:11" x14ac:dyDescent="0.25">
      <c r="A140" s="19" t="s">
        <v>95</v>
      </c>
      <c r="B140" s="20">
        <v>1139</v>
      </c>
      <c r="C140">
        <v>4421</v>
      </c>
      <c r="D140" t="s">
        <v>82</v>
      </c>
      <c r="E140" s="1">
        <v>45</v>
      </c>
      <c r="F140" s="1">
        <v>87</v>
      </c>
      <c r="G140" s="1">
        <f t="shared" si="4"/>
        <v>42</v>
      </c>
      <c r="H140">
        <f t="shared" si="5"/>
        <v>8.4</v>
      </c>
      <c r="I140" t="s">
        <v>67</v>
      </c>
      <c r="J140" t="s">
        <v>68</v>
      </c>
      <c r="K140" t="s">
        <v>64</v>
      </c>
    </row>
    <row r="141" spans="1:11" x14ac:dyDescent="0.25">
      <c r="A141" s="19" t="s">
        <v>95</v>
      </c>
      <c r="B141" s="20">
        <v>1140</v>
      </c>
      <c r="C141">
        <v>4421</v>
      </c>
      <c r="D141" t="s">
        <v>82</v>
      </c>
      <c r="E141" s="1">
        <v>45</v>
      </c>
      <c r="F141" s="1">
        <v>87</v>
      </c>
      <c r="G141" s="1">
        <f t="shared" si="4"/>
        <v>42</v>
      </c>
      <c r="H141">
        <f t="shared" si="5"/>
        <v>8.4</v>
      </c>
      <c r="I141" t="s">
        <v>62</v>
      </c>
      <c r="J141" t="s">
        <v>63</v>
      </c>
      <c r="K141" t="s">
        <v>86</v>
      </c>
    </row>
    <row r="142" spans="1:11" x14ac:dyDescent="0.25">
      <c r="A142" s="19" t="s">
        <v>95</v>
      </c>
      <c r="B142" s="20">
        <v>1141</v>
      </c>
      <c r="C142">
        <v>9212</v>
      </c>
      <c r="D142" t="s">
        <v>83</v>
      </c>
      <c r="E142" s="1">
        <v>4</v>
      </c>
      <c r="F142" s="1">
        <v>7</v>
      </c>
      <c r="G142" s="1">
        <f t="shared" si="4"/>
        <v>3</v>
      </c>
      <c r="H142">
        <f t="shared" si="5"/>
        <v>0.30000000000000004</v>
      </c>
      <c r="I142" t="s">
        <v>62</v>
      </c>
      <c r="J142" t="s">
        <v>63</v>
      </c>
      <c r="K142" t="s">
        <v>69</v>
      </c>
    </row>
    <row r="143" spans="1:11" x14ac:dyDescent="0.25">
      <c r="A143" s="19" t="s">
        <v>96</v>
      </c>
      <c r="B143" s="20">
        <v>1142</v>
      </c>
      <c r="C143">
        <v>2242</v>
      </c>
      <c r="D143" t="s">
        <v>85</v>
      </c>
      <c r="E143" s="1">
        <v>60</v>
      </c>
      <c r="F143" s="1">
        <v>124</v>
      </c>
      <c r="G143" s="1">
        <f t="shared" si="4"/>
        <v>64</v>
      </c>
      <c r="H143">
        <f t="shared" si="5"/>
        <v>12.8</v>
      </c>
      <c r="I143" t="s">
        <v>62</v>
      </c>
      <c r="J143" t="s">
        <v>63</v>
      </c>
      <c r="K143" t="s">
        <v>86</v>
      </c>
    </row>
    <row r="144" spans="1:11" x14ac:dyDescent="0.25">
      <c r="A144" s="19" t="s">
        <v>96</v>
      </c>
      <c r="B144" s="20">
        <v>1143</v>
      </c>
      <c r="C144">
        <v>9822</v>
      </c>
      <c r="D144" t="s">
        <v>57</v>
      </c>
      <c r="E144" s="1">
        <v>58.3</v>
      </c>
      <c r="F144" s="1">
        <v>98.4</v>
      </c>
      <c r="G144" s="1">
        <f t="shared" si="4"/>
        <v>40.100000000000009</v>
      </c>
      <c r="H144">
        <f t="shared" si="5"/>
        <v>8.0200000000000014</v>
      </c>
      <c r="I144" t="s">
        <v>77</v>
      </c>
      <c r="J144" t="s">
        <v>78</v>
      </c>
      <c r="K144" t="s">
        <v>69</v>
      </c>
    </row>
    <row r="145" spans="1:11" x14ac:dyDescent="0.25">
      <c r="A145" s="19" t="s">
        <v>96</v>
      </c>
      <c r="B145" s="20">
        <v>1144</v>
      </c>
      <c r="C145">
        <v>2242</v>
      </c>
      <c r="D145" t="s">
        <v>85</v>
      </c>
      <c r="E145" s="1">
        <v>60</v>
      </c>
      <c r="F145" s="1">
        <v>124</v>
      </c>
      <c r="G145" s="1">
        <f t="shared" si="4"/>
        <v>64</v>
      </c>
      <c r="H145">
        <f t="shared" si="5"/>
        <v>12.8</v>
      </c>
      <c r="I145" t="s">
        <v>77</v>
      </c>
      <c r="J145" t="s">
        <v>78</v>
      </c>
      <c r="K145" t="s">
        <v>64</v>
      </c>
    </row>
    <row r="146" spans="1:11" x14ac:dyDescent="0.25">
      <c r="A146" s="19" t="s">
        <v>96</v>
      </c>
      <c r="B146" s="20">
        <v>1145</v>
      </c>
      <c r="C146">
        <v>4421</v>
      </c>
      <c r="D146" t="s">
        <v>82</v>
      </c>
      <c r="E146" s="1">
        <v>45</v>
      </c>
      <c r="F146" s="1">
        <v>87</v>
      </c>
      <c r="G146" s="1">
        <f t="shared" si="4"/>
        <v>42</v>
      </c>
      <c r="H146">
        <f t="shared" si="5"/>
        <v>8.4</v>
      </c>
      <c r="I146" t="s">
        <v>77</v>
      </c>
      <c r="J146" t="s">
        <v>78</v>
      </c>
      <c r="K146" t="s">
        <v>60</v>
      </c>
    </row>
    <row r="147" spans="1:11" x14ac:dyDescent="0.25">
      <c r="A147" s="19" t="s">
        <v>96</v>
      </c>
      <c r="B147" s="20">
        <v>1146</v>
      </c>
      <c r="C147">
        <v>8722</v>
      </c>
      <c r="D147" t="s">
        <v>71</v>
      </c>
      <c r="E147" s="1">
        <v>344</v>
      </c>
      <c r="F147" s="1">
        <v>502</v>
      </c>
      <c r="G147" s="1">
        <f t="shared" si="4"/>
        <v>158</v>
      </c>
      <c r="H147">
        <f t="shared" si="5"/>
        <v>31.6</v>
      </c>
      <c r="I147" t="s">
        <v>77</v>
      </c>
      <c r="J147" t="s">
        <v>78</v>
      </c>
      <c r="K147" t="s">
        <v>86</v>
      </c>
    </row>
    <row r="148" spans="1:11" x14ac:dyDescent="0.25">
      <c r="A148" s="19" t="s">
        <v>96</v>
      </c>
      <c r="B148" s="20">
        <v>1147</v>
      </c>
      <c r="C148">
        <v>9822</v>
      </c>
      <c r="D148" t="s">
        <v>57</v>
      </c>
      <c r="E148" s="1">
        <v>58.3</v>
      </c>
      <c r="F148" s="1">
        <v>98.4</v>
      </c>
      <c r="G148" s="1">
        <f t="shared" si="4"/>
        <v>40.100000000000009</v>
      </c>
      <c r="H148">
        <f t="shared" si="5"/>
        <v>8.0200000000000014</v>
      </c>
      <c r="I148" t="s">
        <v>58</v>
      </c>
      <c r="J148" t="s">
        <v>59</v>
      </c>
      <c r="K148" t="s">
        <v>64</v>
      </c>
    </row>
    <row r="149" spans="1:11" x14ac:dyDescent="0.25">
      <c r="A149" s="19" t="s">
        <v>96</v>
      </c>
      <c r="B149" s="20">
        <v>1148</v>
      </c>
      <c r="C149">
        <v>9212</v>
      </c>
      <c r="D149" t="s">
        <v>83</v>
      </c>
      <c r="E149" s="1">
        <v>4</v>
      </c>
      <c r="F149" s="1">
        <v>7</v>
      </c>
      <c r="G149" s="1">
        <f t="shared" si="4"/>
        <v>3</v>
      </c>
      <c r="H149">
        <f t="shared" si="5"/>
        <v>0.30000000000000004</v>
      </c>
      <c r="I149" t="s">
        <v>67</v>
      </c>
      <c r="J149" t="s">
        <v>68</v>
      </c>
      <c r="K149" t="s">
        <v>69</v>
      </c>
    </row>
    <row r="150" spans="1:11" x14ac:dyDescent="0.25">
      <c r="A150" s="19" t="s">
        <v>96</v>
      </c>
      <c r="B150" s="20">
        <v>1149</v>
      </c>
      <c r="C150">
        <v>8722</v>
      </c>
      <c r="D150" t="s">
        <v>71</v>
      </c>
      <c r="E150" s="1">
        <v>344</v>
      </c>
      <c r="F150" s="1">
        <v>502</v>
      </c>
      <c r="G150" s="1">
        <f t="shared" si="4"/>
        <v>158</v>
      </c>
      <c r="H150">
        <f t="shared" si="5"/>
        <v>31.6</v>
      </c>
      <c r="I150" t="s">
        <v>58</v>
      </c>
      <c r="J150" t="s">
        <v>59</v>
      </c>
      <c r="K150" t="s">
        <v>69</v>
      </c>
    </row>
    <row r="151" spans="1:11" x14ac:dyDescent="0.25">
      <c r="A151" s="19" t="s">
        <v>97</v>
      </c>
      <c r="B151" s="20">
        <v>1150</v>
      </c>
      <c r="C151">
        <v>2242</v>
      </c>
      <c r="D151" t="s">
        <v>85</v>
      </c>
      <c r="E151" s="1">
        <v>60</v>
      </c>
      <c r="F151" s="1">
        <v>124</v>
      </c>
      <c r="G151" s="1">
        <f t="shared" si="4"/>
        <v>64</v>
      </c>
      <c r="H151">
        <f t="shared" si="5"/>
        <v>12.8</v>
      </c>
      <c r="I151" t="s">
        <v>67</v>
      </c>
      <c r="J151" t="s">
        <v>68</v>
      </c>
      <c r="K151" t="s">
        <v>87</v>
      </c>
    </row>
    <row r="152" spans="1:11" x14ac:dyDescent="0.25">
      <c r="A152" s="19" t="s">
        <v>97</v>
      </c>
      <c r="B152" s="20">
        <v>1151</v>
      </c>
      <c r="C152">
        <v>2242</v>
      </c>
      <c r="D152" t="s">
        <v>85</v>
      </c>
      <c r="E152" s="1">
        <v>60</v>
      </c>
      <c r="F152" s="1">
        <v>124</v>
      </c>
      <c r="G152" s="1">
        <f t="shared" si="4"/>
        <v>64</v>
      </c>
      <c r="H152">
        <f t="shared" si="5"/>
        <v>12.8</v>
      </c>
      <c r="I152" t="s">
        <v>62</v>
      </c>
      <c r="J152" t="s">
        <v>63</v>
      </c>
      <c r="K152" t="s">
        <v>64</v>
      </c>
    </row>
    <row r="153" spans="1:11" x14ac:dyDescent="0.25">
      <c r="A153" s="19" t="s">
        <v>97</v>
      </c>
      <c r="B153" s="20">
        <v>1152</v>
      </c>
      <c r="C153">
        <v>4421</v>
      </c>
      <c r="D153" t="s">
        <v>82</v>
      </c>
      <c r="E153" s="1">
        <v>45</v>
      </c>
      <c r="F153" s="1">
        <v>87</v>
      </c>
      <c r="G153" s="1">
        <f t="shared" si="4"/>
        <v>42</v>
      </c>
      <c r="H153">
        <f t="shared" si="5"/>
        <v>8.4</v>
      </c>
      <c r="I153" t="s">
        <v>58</v>
      </c>
      <c r="J153" t="s">
        <v>59</v>
      </c>
      <c r="K153" t="s">
        <v>86</v>
      </c>
    </row>
    <row r="154" spans="1:11" x14ac:dyDescent="0.25">
      <c r="A154" s="19" t="s">
        <v>97</v>
      </c>
      <c r="B154" s="20">
        <v>1153</v>
      </c>
      <c r="C154">
        <v>8722</v>
      </c>
      <c r="D154" t="s">
        <v>71</v>
      </c>
      <c r="E154" s="1">
        <v>344</v>
      </c>
      <c r="F154" s="1">
        <v>502</v>
      </c>
      <c r="G154" s="1">
        <f t="shared" si="4"/>
        <v>158</v>
      </c>
      <c r="H154">
        <f t="shared" si="5"/>
        <v>31.6</v>
      </c>
      <c r="I154" t="s">
        <v>67</v>
      </c>
      <c r="J154" t="s">
        <v>68</v>
      </c>
      <c r="K154" t="s">
        <v>69</v>
      </c>
    </row>
    <row r="155" spans="1:11" x14ac:dyDescent="0.25">
      <c r="A155" s="19" t="s">
        <v>97</v>
      </c>
      <c r="B155" s="20">
        <v>1154</v>
      </c>
      <c r="C155">
        <v>9822</v>
      </c>
      <c r="D155" t="s">
        <v>57</v>
      </c>
      <c r="E155" s="1">
        <v>58.3</v>
      </c>
      <c r="F155" s="1">
        <v>98.4</v>
      </c>
      <c r="G155" s="1">
        <f t="shared" si="4"/>
        <v>40.100000000000009</v>
      </c>
      <c r="H155">
        <f t="shared" si="5"/>
        <v>8.0200000000000014</v>
      </c>
      <c r="I155" t="s">
        <v>62</v>
      </c>
      <c r="J155" t="s">
        <v>63</v>
      </c>
      <c r="K155" t="s">
        <v>86</v>
      </c>
    </row>
    <row r="156" spans="1:11" x14ac:dyDescent="0.25">
      <c r="A156" s="19" t="s">
        <v>97</v>
      </c>
      <c r="B156" s="20">
        <v>1155</v>
      </c>
      <c r="C156">
        <v>4421</v>
      </c>
      <c r="D156" t="s">
        <v>82</v>
      </c>
      <c r="E156" s="1">
        <v>45</v>
      </c>
      <c r="F156" s="1">
        <v>87</v>
      </c>
      <c r="G156" s="1">
        <f t="shared" si="4"/>
        <v>42</v>
      </c>
      <c r="H156">
        <f t="shared" si="5"/>
        <v>8.4</v>
      </c>
      <c r="I156" t="s">
        <v>67</v>
      </c>
      <c r="J156" t="s">
        <v>68</v>
      </c>
      <c r="K156" t="s">
        <v>69</v>
      </c>
    </row>
    <row r="157" spans="1:11" x14ac:dyDescent="0.25">
      <c r="A157" s="19" t="s">
        <v>97</v>
      </c>
      <c r="B157" s="20">
        <v>1156</v>
      </c>
      <c r="C157">
        <v>2242</v>
      </c>
      <c r="D157" t="s">
        <v>85</v>
      </c>
      <c r="E157" s="1">
        <v>60</v>
      </c>
      <c r="F157" s="1">
        <v>124</v>
      </c>
      <c r="G157" s="1">
        <f t="shared" si="4"/>
        <v>64</v>
      </c>
      <c r="H157">
        <f t="shared" si="5"/>
        <v>12.8</v>
      </c>
      <c r="I157" t="s">
        <v>67</v>
      </c>
      <c r="J157" t="s">
        <v>68</v>
      </c>
      <c r="K157" t="s">
        <v>64</v>
      </c>
    </row>
    <row r="158" spans="1:11" x14ac:dyDescent="0.25">
      <c r="A158" s="19" t="s">
        <v>97</v>
      </c>
      <c r="B158" s="20">
        <v>1157</v>
      </c>
      <c r="C158">
        <v>9212</v>
      </c>
      <c r="D158" t="s">
        <v>83</v>
      </c>
      <c r="E158" s="1">
        <v>4</v>
      </c>
      <c r="F158" s="1">
        <v>7</v>
      </c>
      <c r="G158" s="1">
        <f t="shared" si="4"/>
        <v>3</v>
      </c>
      <c r="H158">
        <f t="shared" si="5"/>
        <v>0.30000000000000004</v>
      </c>
      <c r="I158" t="s">
        <v>67</v>
      </c>
      <c r="J158" t="s">
        <v>68</v>
      </c>
      <c r="K158" t="s">
        <v>60</v>
      </c>
    </row>
    <row r="159" spans="1:11" x14ac:dyDescent="0.25">
      <c r="A159" s="19" t="s">
        <v>98</v>
      </c>
      <c r="B159" s="20">
        <v>1158</v>
      </c>
      <c r="C159">
        <v>8722</v>
      </c>
      <c r="D159" t="s">
        <v>71</v>
      </c>
      <c r="E159" s="1">
        <v>344</v>
      </c>
      <c r="F159" s="1">
        <v>502</v>
      </c>
      <c r="G159" s="1">
        <f t="shared" si="4"/>
        <v>158</v>
      </c>
      <c r="H159">
        <f t="shared" si="5"/>
        <v>31.6</v>
      </c>
      <c r="I159" t="s">
        <v>58</v>
      </c>
      <c r="J159" t="s">
        <v>59</v>
      </c>
      <c r="K159" t="s">
        <v>86</v>
      </c>
    </row>
    <row r="160" spans="1:11" x14ac:dyDescent="0.25">
      <c r="A160" s="19" t="s">
        <v>98</v>
      </c>
      <c r="B160" s="20">
        <v>1159</v>
      </c>
      <c r="C160">
        <v>6622</v>
      </c>
      <c r="D160" t="s">
        <v>90</v>
      </c>
      <c r="E160" s="1">
        <v>42</v>
      </c>
      <c r="F160" s="1">
        <v>77</v>
      </c>
      <c r="G160" s="1">
        <f t="shared" si="4"/>
        <v>35</v>
      </c>
      <c r="H160">
        <f t="shared" si="5"/>
        <v>7</v>
      </c>
      <c r="I160" t="s">
        <v>67</v>
      </c>
      <c r="J160" t="s">
        <v>68</v>
      </c>
      <c r="K160" t="s">
        <v>64</v>
      </c>
    </row>
    <row r="161" spans="1:11" x14ac:dyDescent="0.25">
      <c r="A161" s="19" t="s">
        <v>98</v>
      </c>
      <c r="B161" s="20">
        <v>1160</v>
      </c>
      <c r="C161">
        <v>9822</v>
      </c>
      <c r="D161" t="s">
        <v>57</v>
      </c>
      <c r="E161" s="1">
        <v>58.3</v>
      </c>
      <c r="F161" s="1">
        <v>98.4</v>
      </c>
      <c r="G161" s="1">
        <f t="shared" si="4"/>
        <v>40.100000000000009</v>
      </c>
      <c r="H161">
        <f t="shared" si="5"/>
        <v>8.0200000000000014</v>
      </c>
      <c r="I161" t="s">
        <v>77</v>
      </c>
      <c r="J161" t="s">
        <v>78</v>
      </c>
      <c r="K161" t="s">
        <v>86</v>
      </c>
    </row>
    <row r="162" spans="1:11" x14ac:dyDescent="0.25">
      <c r="A162" s="19" t="s">
        <v>98</v>
      </c>
      <c r="B162" s="20">
        <v>1161</v>
      </c>
      <c r="C162">
        <v>4421</v>
      </c>
      <c r="D162" t="s">
        <v>82</v>
      </c>
      <c r="E162" s="1">
        <v>45</v>
      </c>
      <c r="F162" s="1">
        <v>87</v>
      </c>
      <c r="G162" s="1">
        <f t="shared" si="4"/>
        <v>42</v>
      </c>
      <c r="H162">
        <f t="shared" si="5"/>
        <v>8.4</v>
      </c>
      <c r="I162" t="s">
        <v>62</v>
      </c>
      <c r="J162" t="s">
        <v>63</v>
      </c>
      <c r="K162" t="s">
        <v>64</v>
      </c>
    </row>
    <row r="163" spans="1:11" x14ac:dyDescent="0.25">
      <c r="A163" s="19" t="s">
        <v>98</v>
      </c>
      <c r="B163" s="20">
        <v>1162</v>
      </c>
      <c r="C163">
        <v>9212</v>
      </c>
      <c r="D163" t="s">
        <v>83</v>
      </c>
      <c r="E163" s="1">
        <v>4</v>
      </c>
      <c r="F163" s="1">
        <v>7</v>
      </c>
      <c r="G163" s="1">
        <f t="shared" si="4"/>
        <v>3</v>
      </c>
      <c r="H163">
        <f t="shared" si="5"/>
        <v>0.30000000000000004</v>
      </c>
      <c r="I163" t="s">
        <v>58</v>
      </c>
      <c r="J163" t="s">
        <v>59</v>
      </c>
      <c r="K163" t="s">
        <v>69</v>
      </c>
    </row>
    <row r="164" spans="1:11" x14ac:dyDescent="0.25">
      <c r="A164" s="19" t="s">
        <v>98</v>
      </c>
      <c r="B164" s="20">
        <v>1163</v>
      </c>
      <c r="C164">
        <v>9212</v>
      </c>
      <c r="D164" t="s">
        <v>83</v>
      </c>
      <c r="E164" s="1">
        <v>4</v>
      </c>
      <c r="F164" s="1">
        <v>7</v>
      </c>
      <c r="G164" s="1">
        <f t="shared" si="4"/>
        <v>3</v>
      </c>
      <c r="H164">
        <f t="shared" si="5"/>
        <v>0.30000000000000004</v>
      </c>
      <c r="I164" t="s">
        <v>67</v>
      </c>
      <c r="J164" t="s">
        <v>68</v>
      </c>
      <c r="K164" t="s">
        <v>64</v>
      </c>
    </row>
    <row r="165" spans="1:11" x14ac:dyDescent="0.25">
      <c r="A165" s="19" t="s">
        <v>98</v>
      </c>
      <c r="B165" s="20">
        <v>1164</v>
      </c>
      <c r="C165">
        <v>9822</v>
      </c>
      <c r="D165" t="s">
        <v>57</v>
      </c>
      <c r="E165" s="1">
        <v>58.3</v>
      </c>
      <c r="F165" s="1">
        <v>98.4</v>
      </c>
      <c r="G165" s="1">
        <f t="shared" si="4"/>
        <v>40.100000000000009</v>
      </c>
      <c r="H165">
        <f t="shared" si="5"/>
        <v>8.0200000000000014</v>
      </c>
      <c r="I165" t="s">
        <v>67</v>
      </c>
      <c r="J165" t="s">
        <v>68</v>
      </c>
      <c r="K165" t="s">
        <v>69</v>
      </c>
    </row>
    <row r="166" spans="1:11" x14ac:dyDescent="0.25">
      <c r="A166" s="19" t="s">
        <v>98</v>
      </c>
      <c r="B166" s="20">
        <v>1165</v>
      </c>
      <c r="C166">
        <v>9822</v>
      </c>
      <c r="D166" t="s">
        <v>57</v>
      </c>
      <c r="E166" s="1">
        <v>58.3</v>
      </c>
      <c r="F166" s="1">
        <v>98.4</v>
      </c>
      <c r="G166" s="1">
        <f t="shared" si="4"/>
        <v>40.100000000000009</v>
      </c>
      <c r="H166">
        <f t="shared" si="5"/>
        <v>8.0200000000000014</v>
      </c>
      <c r="I166" t="s">
        <v>67</v>
      </c>
      <c r="J166" t="s">
        <v>68</v>
      </c>
      <c r="K166" t="s">
        <v>69</v>
      </c>
    </row>
    <row r="167" spans="1:11" x14ac:dyDescent="0.25">
      <c r="A167" s="19" t="s">
        <v>98</v>
      </c>
      <c r="B167" s="20">
        <v>1166</v>
      </c>
      <c r="C167">
        <v>8722</v>
      </c>
      <c r="D167" t="s">
        <v>71</v>
      </c>
      <c r="E167" s="1">
        <v>344</v>
      </c>
      <c r="F167" s="1">
        <v>502</v>
      </c>
      <c r="G167" s="1">
        <f t="shared" si="4"/>
        <v>158</v>
      </c>
      <c r="H167">
        <f t="shared" si="5"/>
        <v>31.6</v>
      </c>
      <c r="I167" t="s">
        <v>67</v>
      </c>
      <c r="J167" t="s">
        <v>68</v>
      </c>
      <c r="K167" t="s">
        <v>86</v>
      </c>
    </row>
    <row r="168" spans="1:11" x14ac:dyDescent="0.25">
      <c r="A168" s="19" t="s">
        <v>99</v>
      </c>
      <c r="B168" s="20">
        <v>1167</v>
      </c>
      <c r="C168">
        <v>2242</v>
      </c>
      <c r="D168" t="s">
        <v>85</v>
      </c>
      <c r="E168" s="1">
        <v>60</v>
      </c>
      <c r="F168" s="1">
        <v>124</v>
      </c>
      <c r="G168" s="1">
        <f t="shared" si="4"/>
        <v>64</v>
      </c>
      <c r="H168">
        <f t="shared" si="5"/>
        <v>12.8</v>
      </c>
      <c r="I168" t="s">
        <v>67</v>
      </c>
      <c r="J168" t="s">
        <v>68</v>
      </c>
      <c r="K168" t="s">
        <v>60</v>
      </c>
    </row>
    <row r="169" spans="1:11" x14ac:dyDescent="0.25">
      <c r="A169" s="19" t="s">
        <v>99</v>
      </c>
      <c r="B169" s="20">
        <v>1168</v>
      </c>
      <c r="C169">
        <v>9822</v>
      </c>
      <c r="D169" t="s">
        <v>57</v>
      </c>
      <c r="E169" s="1">
        <v>58.3</v>
      </c>
      <c r="F169" s="1">
        <v>98.4</v>
      </c>
      <c r="G169" s="1">
        <f t="shared" si="4"/>
        <v>40.100000000000009</v>
      </c>
      <c r="H169">
        <f t="shared" si="5"/>
        <v>8.0200000000000014</v>
      </c>
      <c r="I169" t="s">
        <v>67</v>
      </c>
      <c r="J169" t="s">
        <v>68</v>
      </c>
      <c r="K169" t="s">
        <v>64</v>
      </c>
    </row>
    <row r="170" spans="1:11" x14ac:dyDescent="0.25">
      <c r="A170" s="19" t="s">
        <v>99</v>
      </c>
      <c r="B170" s="20">
        <v>1169</v>
      </c>
      <c r="C170">
        <v>8722</v>
      </c>
      <c r="D170" t="s">
        <v>71</v>
      </c>
      <c r="E170" s="1">
        <v>344</v>
      </c>
      <c r="F170" s="1">
        <v>502</v>
      </c>
      <c r="G170" s="1">
        <f t="shared" si="4"/>
        <v>158</v>
      </c>
      <c r="H170">
        <f t="shared" si="5"/>
        <v>31.6</v>
      </c>
      <c r="I170" t="s">
        <v>67</v>
      </c>
      <c r="J170" t="s">
        <v>68</v>
      </c>
      <c r="K170" t="s">
        <v>87</v>
      </c>
    </row>
    <row r="171" spans="1:11" x14ac:dyDescent="0.25">
      <c r="A171" s="19" t="s">
        <v>99</v>
      </c>
      <c r="B171" s="20">
        <v>1170</v>
      </c>
      <c r="C171">
        <v>4421</v>
      </c>
      <c r="D171" t="s">
        <v>82</v>
      </c>
      <c r="E171" s="1">
        <v>45</v>
      </c>
      <c r="F171" s="1">
        <v>87</v>
      </c>
      <c r="G171" s="1">
        <f t="shared" si="4"/>
        <v>42</v>
      </c>
      <c r="H171">
        <f t="shared" si="5"/>
        <v>8.4</v>
      </c>
      <c r="I171" t="s">
        <v>58</v>
      </c>
      <c r="J171" t="s">
        <v>59</v>
      </c>
      <c r="K171" t="s">
        <v>64</v>
      </c>
    </row>
    <row r="172" spans="1:11" x14ac:dyDescent="0.25">
      <c r="A172" s="19" t="s">
        <v>99</v>
      </c>
      <c r="B172" s="20">
        <v>1171</v>
      </c>
      <c r="C172">
        <v>4421</v>
      </c>
      <c r="D172" t="s">
        <v>82</v>
      </c>
      <c r="E172" s="1">
        <v>45</v>
      </c>
      <c r="F172" s="1">
        <v>87</v>
      </c>
      <c r="G172" s="1">
        <f t="shared" si="4"/>
        <v>42</v>
      </c>
      <c r="H172">
        <f t="shared" si="5"/>
        <v>8.4</v>
      </c>
      <c r="I172" t="s">
        <v>62</v>
      </c>
      <c r="J172" t="s">
        <v>63</v>
      </c>
      <c r="K172" t="s">
        <v>86</v>
      </c>
    </row>
    <row r="173" spans="1:11" x14ac:dyDescent="0.25">
      <c r="E173" s="1"/>
      <c r="F173" s="1"/>
    </row>
    <row r="174" spans="1:11" x14ac:dyDescent="0.25">
      <c r="A174" s="19" t="s">
        <v>100</v>
      </c>
      <c r="E174" s="1"/>
      <c r="F174" s="1">
        <f>SUM(F2:F172)</f>
        <v>17110.599999999995</v>
      </c>
    </row>
    <row r="175" spans="1:11" x14ac:dyDescent="0.25">
      <c r="A175" s="19" t="s">
        <v>101</v>
      </c>
      <c r="E175" s="1"/>
      <c r="F175" s="1">
        <f>SUMIF(F2:F172,"&gt;50")</f>
        <v>16088.399999999994</v>
      </c>
    </row>
    <row r="176" spans="1:11" x14ac:dyDescent="0.25">
      <c r="A176" s="19" t="s">
        <v>102</v>
      </c>
      <c r="E176" s="1"/>
      <c r="F176" s="1">
        <f>SUMIF(F2:F172,"&lt;50")</f>
        <v>1022.1999999999997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FD58-363F-4B77-8C65-A293379892D8}">
  <dimension ref="A3:G9"/>
  <sheetViews>
    <sheetView showGridLines="0" tabSelected="1" topLeftCell="A9" workbookViewId="0">
      <selection activeCell="M17" sqref="M17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7" x14ac:dyDescent="0.25">
      <c r="A3" s="31" t="s">
        <v>124</v>
      </c>
      <c r="B3" s="27" t="s">
        <v>103</v>
      </c>
    </row>
    <row r="4" spans="1:7" x14ac:dyDescent="0.25">
      <c r="A4" s="32" t="s">
        <v>59</v>
      </c>
      <c r="B4" s="27">
        <v>6003.5</v>
      </c>
    </row>
    <row r="5" spans="1:7" x14ac:dyDescent="0.25">
      <c r="A5" s="32" t="s">
        <v>63</v>
      </c>
      <c r="B5" s="27">
        <v>2410.7000000000003</v>
      </c>
    </row>
    <row r="6" spans="1:7" x14ac:dyDescent="0.25">
      <c r="A6" s="32" t="s">
        <v>78</v>
      </c>
      <c r="B6" s="27">
        <v>3035.3</v>
      </c>
    </row>
    <row r="7" spans="1:7" x14ac:dyDescent="0.25">
      <c r="A7" s="32" t="s">
        <v>68</v>
      </c>
      <c r="B7" s="27">
        <v>5661.0999999999985</v>
      </c>
    </row>
    <row r="8" spans="1:7" x14ac:dyDescent="0.25">
      <c r="A8" s="33" t="s">
        <v>104</v>
      </c>
      <c r="B8" s="34">
        <v>17110.599999999999</v>
      </c>
    </row>
    <row r="9" spans="1:7" x14ac:dyDescent="0.25">
      <c r="A9" s="26"/>
      <c r="B9" s="26"/>
      <c r="C9" s="26"/>
      <c r="D9" s="26"/>
      <c r="E9" s="26"/>
      <c r="F9" s="26"/>
      <c r="G9" s="2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 worksheet</vt:lpstr>
      <vt:lpstr>loan and interest rate</vt:lpstr>
      <vt:lpstr>carrer_decission_chart</vt:lpstr>
      <vt:lpstr>pool_project</vt:lpstr>
      <vt:lpstr>pivot_table _pool_project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Chiamaka</dc:creator>
  <cp:lastModifiedBy>Gloria Chiamaka</cp:lastModifiedBy>
  <cp:lastPrinted>2024-05-13T16:24:30Z</cp:lastPrinted>
  <dcterms:created xsi:type="dcterms:W3CDTF">2024-05-12T19:54:05Z</dcterms:created>
  <dcterms:modified xsi:type="dcterms:W3CDTF">2024-06-12T22:27:51Z</dcterms:modified>
</cp:coreProperties>
</file>