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filterPrivacy="1" hidePivotFieldList="1"/>
  <xr:revisionPtr revIDLastSave="0" documentId="13_ncr:1_{A2BCA13E-393B-1943-986F-CF948C73CC3D}" xr6:coauthVersionLast="47" xr6:coauthVersionMax="47" xr10:uidLastSave="{00000000-0000-0000-0000-000000000000}"/>
  <bookViews>
    <workbookView xWindow="60" yWindow="500" windowWidth="28500" windowHeight="15800" activeTab="5" xr2:uid="{E123DFDF-41E7-4503-B4AC-A725FA0C5974}"/>
  </bookViews>
  <sheets>
    <sheet name="anagrafica_aziendale" sheetId="1" r:id="rId1"/>
    <sheet name="anagraf_az + INT.FRAZIONE.ANNO" sheetId="2" r:id="rId2"/>
    <sheet name="Base per Pivot" sheetId="6" r:id="rId3"/>
    <sheet name="Fatturato anni" sheetId="8" r:id="rId4"/>
    <sheet name="Commerciali" sheetId="7" r:id="rId5"/>
    <sheet name="DASHBOARD IMPIEGATI" sheetId="4" r:id="rId6"/>
    <sheet name="DASHBOARD FATTURATI ANNUALI" sheetId="11" r:id="rId7"/>
  </sheets>
  <definedNames>
    <definedName name="_xlnm._FilterDatabase" localSheetId="0" hidden="1">anagrafica_aziendale!$A$1:$G$29</definedName>
    <definedName name="_xlnm._FilterDatabase" localSheetId="2" hidden="1">'Base per Pivot'!$A$1:$U$16</definedName>
    <definedName name="_xlnm._FilterDatabase" localSheetId="4" hidden="1">Commerciali!$A$1:$C$25</definedName>
    <definedName name="FiltroDati_Anno">#N/A</definedName>
    <definedName name="FiltroDati_Cognome">#N/A</definedName>
    <definedName name="FiltroDati_Commerciali1">#N/A</definedName>
    <definedName name="FiltroDati_Regioni">#N/A</definedName>
    <definedName name="FiltroDati_Settore">#N/A</definedName>
  </definedNames>
  <calcPr calcId="191029"/>
  <pivotCaches>
    <pivotCache cacheId="250" r:id="rId8"/>
    <pivotCache cacheId="252" r:id="rId9"/>
    <pivotCache cacheId="256" r:id="rId10"/>
    <pivotCache cacheId="26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F20" i="7"/>
  <c r="E20" i="7"/>
  <c r="O4" i="7"/>
  <c r="H17" i="6"/>
  <c r="H18" i="6"/>
  <c r="H16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G2" i="6"/>
  <c r="F2" i="6"/>
  <c r="G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H15" i="6" l="1"/>
  <c r="I12" i="6"/>
  <c r="J12" i="6"/>
  <c r="H12" i="6"/>
  <c r="J9" i="6"/>
  <c r="K9" i="6"/>
  <c r="H9" i="6"/>
  <c r="I9" i="6"/>
</calcChain>
</file>

<file path=xl/sharedStrings.xml><?xml version="1.0" encoding="utf-8"?>
<sst xmlns="http://schemas.openxmlformats.org/spreadsheetml/2006/main" count="292" uniqueCount="87">
  <si>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</si>
  <si>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</si>
  <si>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</si>
  <si>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</si>
  <si>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</si>
  <si>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</si>
  <si>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</si>
  <si>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</si>
  <si>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</si>
  <si>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</si>
  <si>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</si>
  <si>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</si>
  <si>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</si>
  <si>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</si>
  <si>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</si>
  <si>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</si>
  <si>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</si>
  <si>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</si>
  <si>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</si>
  <si>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</si>
  <si>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</si>
  <si>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</si>
  <si>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</si>
  <si>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</si>
  <si>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</si>
  <si>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</si>
  <si>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</si>
  <si>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</si>
  <si>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</si>
  <si>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</si>
  <si>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</si>
  <si>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</si>
  <si>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</si>
  <si>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</si>
  <si>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</si>
  <si>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</si>
  <si>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</si>
  <si>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</si>
  <si>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</si>
  <si>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con INT frazione anno</t>
  </si>
  <si>
    <t>Anz_lavoro con INT frazione.anno</t>
  </si>
  <si>
    <t>Etichette di colonna</t>
  </si>
  <si>
    <t>Totale complessivo</t>
  </si>
  <si>
    <t>Etichette di riga</t>
  </si>
  <si>
    <t>Somma di Stipendio</t>
  </si>
  <si>
    <t>Nicolussi</t>
  </si>
  <si>
    <t>Bianchini</t>
  </si>
  <si>
    <t>Nardelli</t>
  </si>
  <si>
    <t>Tommasoni</t>
  </si>
  <si>
    <t>Petruzzi</t>
  </si>
  <si>
    <t>Nicolai</t>
  </si>
  <si>
    <t>Bologna</t>
  </si>
  <si>
    <t>Russo</t>
  </si>
  <si>
    <t>Pezzato</t>
  </si>
  <si>
    <t>Bordin</t>
  </si>
  <si>
    <t>Campagnolo</t>
  </si>
  <si>
    <t>Tedesco</t>
  </si>
  <si>
    <t>Logan</t>
  </si>
  <si>
    <t>Baruffo</t>
  </si>
  <si>
    <t>Lorenzon</t>
  </si>
  <si>
    <t>Somma di Età</t>
  </si>
  <si>
    <t>Under 30</t>
  </si>
  <si>
    <t>Between 30 and 40</t>
  </si>
  <si>
    <t>Between 40 and 50</t>
  </si>
  <si>
    <t>Over 50</t>
  </si>
  <si>
    <t>Junior</t>
  </si>
  <si>
    <t>Senior</t>
  </si>
  <si>
    <t>Commerciali</t>
  </si>
  <si>
    <t>Fatturato</t>
  </si>
  <si>
    <t>Somma di Fatturato</t>
  </si>
  <si>
    <t>Anno</t>
  </si>
  <si>
    <t>Regioni</t>
  </si>
  <si>
    <t>Veneto</t>
  </si>
  <si>
    <t>Lombardia</t>
  </si>
  <si>
    <t>Lazio</t>
  </si>
  <si>
    <t>Emiiia Romagna</t>
  </si>
  <si>
    <t>Piemonte</t>
  </si>
  <si>
    <t>Liguria</t>
  </si>
  <si>
    <t xml:space="preserve">Belluno </t>
  </si>
  <si>
    <t>Venezia</t>
  </si>
  <si>
    <t>MEDIA ANNI</t>
  </si>
  <si>
    <t>MEDIA</t>
  </si>
  <si>
    <t>MAX</t>
  </si>
  <si>
    <t>MIN</t>
  </si>
  <si>
    <t>Experienced</t>
  </si>
  <si>
    <t>LIVELLO PROFESSIONALE</t>
  </si>
  <si>
    <t>PERCENTUALI ETA' DIPENDENTI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</si>
</sst>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74" formatCode="_-* #,##0\ &quot;€&quot;_-;\-* #,##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36"/>
      <color rgb="FF3E73BB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5" fillId="3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0" borderId="4" xfId="0" applyNumberFormat="1" applyFont="1" applyBorder="1"/>
    <xf numFmtId="174" fontId="0" fillId="0" borderId="1" xfId="2" applyNumberFormat="1" applyFont="1" applyBorder="1" applyAlignment="1">
      <alignment horizontal="center" vertical="center"/>
    </xf>
    <xf numFmtId="174" fontId="0" fillId="0" borderId="6" xfId="2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4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" fontId="0" fillId="0" borderId="0" xfId="0" applyNumberFormat="1"/>
    <xf numFmtId="174" fontId="0" fillId="0" borderId="0" xfId="0" applyNumberFormat="1"/>
    <xf numFmtId="0" fontId="0" fillId="0" borderId="16" xfId="0" applyFont="1" applyBorder="1"/>
    <xf numFmtId="164" fontId="0" fillId="0" borderId="1" xfId="0" applyNumberFormat="1" applyFont="1" applyBorder="1"/>
    <xf numFmtId="0" fontId="1" fillId="5" borderId="1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/>
  </cellXfs>
  <cellStyles count="3">
    <cellStyle name="Euro" xfId="1" xr:uid="{05E7F11F-6F36-4D5E-B619-68835A6DDD65}"/>
    <cellStyle name="Normale" xfId="0" builtinId="0"/>
    <cellStyle name="Valuta" xfId="2" builtinId="4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colors>
    <mruColors>
      <color rgb="FF3E73BB"/>
      <color rgb="FF000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ex1.xlsx]Base per Pivot!Tabella pivot9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Stipendi per Aree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per Pivot'!$B$19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0D-4B4C-92EA-AF45A25936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00D-4B4C-92EA-AF45A25936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00D-4B4C-92EA-AF45A25936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00D-4B4C-92EA-AF45A25936D0}"/>
              </c:ext>
            </c:extLst>
          </c:dPt>
          <c:cat>
            <c:strRef>
              <c:f>'Base per Pivot'!$A$20:$A$24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'Base per Pivot'!$B$20:$B$24</c:f>
              <c:numCache>
                <c:formatCode>General</c:formatCode>
                <c:ptCount val="4"/>
                <c:pt idx="0">
                  <c:v>4529</c:v>
                </c:pt>
                <c:pt idx="1">
                  <c:v>5674</c:v>
                </c:pt>
                <c:pt idx="2">
                  <c:v>6957</c:v>
                </c:pt>
                <c:pt idx="3">
                  <c:v>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D-4B4C-92EA-AF45A259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007647"/>
        <c:axId val="1044411727"/>
      </c:barChart>
      <c:catAx>
        <c:axId val="11040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4411727"/>
        <c:crosses val="autoZero"/>
        <c:auto val="1"/>
        <c:lblAlgn val="ctr"/>
        <c:lblOffset val="100"/>
        <c:noMultiLvlLbl val="0"/>
      </c:catAx>
      <c:valAx>
        <c:axId val="10444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0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ex1.xlsx]Commerciali!Tabella pivot3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2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Commerciali!$H$2:$H$3</c:f>
              <c:strCache>
                <c:ptCount val="1"/>
                <c:pt idx="0">
                  <c:v>Emiiia Romagna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Commerciali!$H$4:$H$8</c:f>
              <c:numCache>
                <c:formatCode>General</c:formatCode>
                <c:ptCount val="4"/>
                <c:pt idx="0">
                  <c:v>27000</c:v>
                </c:pt>
                <c:pt idx="1">
                  <c:v>23499</c:v>
                </c:pt>
                <c:pt idx="2">
                  <c:v>21000</c:v>
                </c:pt>
                <c:pt idx="3">
                  <c:v>23879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5-FA49-BA0B-B52663CD18A4}"/>
            </c:ext>
          </c:extLst>
        </c:ser>
        <c:ser>
          <c:idx val="1"/>
          <c:order val="1"/>
          <c:tx>
            <c:strRef>
              <c:f>Commerciali!$I$2:$I$3</c:f>
              <c:strCache>
                <c:ptCount val="1"/>
                <c:pt idx="0">
                  <c:v>Lazio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Commerciali!$I$4:$I$8</c:f>
              <c:numCache>
                <c:formatCode>General</c:formatCode>
                <c:ptCount val="4"/>
                <c:pt idx="0">
                  <c:v>5000</c:v>
                </c:pt>
                <c:pt idx="1">
                  <c:v>4900</c:v>
                </c:pt>
                <c:pt idx="2">
                  <c:v>21000</c:v>
                </c:pt>
                <c:pt idx="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9EF5-FA49-BA0B-B52663CD18A4}"/>
            </c:ext>
          </c:extLst>
        </c:ser>
        <c:ser>
          <c:idx val="2"/>
          <c:order val="2"/>
          <c:tx>
            <c:strRef>
              <c:f>Commerciali!$J$2:$J$3</c:f>
              <c:strCache>
                <c:ptCount val="1"/>
                <c:pt idx="0">
                  <c:v>Liguria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Commerciali!$J$4:$J$8</c:f>
              <c:numCache>
                <c:formatCode>General</c:formatCode>
                <c:ptCount val="4"/>
                <c:pt idx="0">
                  <c:v>3500</c:v>
                </c:pt>
                <c:pt idx="1">
                  <c:v>2700</c:v>
                </c:pt>
                <c:pt idx="2">
                  <c:v>14500</c:v>
                </c:pt>
                <c:pt idx="3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9EF5-FA49-BA0B-B52663CD18A4}"/>
            </c:ext>
          </c:extLst>
        </c:ser>
        <c:ser>
          <c:idx val="3"/>
          <c:order val="3"/>
          <c:tx>
            <c:strRef>
              <c:f>Commerciali!$K$2:$K$3</c:f>
              <c:strCache>
                <c:ptCount val="1"/>
                <c:pt idx="0">
                  <c:v>Lombardia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Commerciali!$K$4:$K$8</c:f>
              <c:numCache>
                <c:formatCode>General</c:formatCode>
                <c:ptCount val="4"/>
                <c:pt idx="0">
                  <c:v>35160</c:v>
                </c:pt>
                <c:pt idx="2">
                  <c:v>23000</c:v>
                </c:pt>
                <c:pt idx="3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9EF5-FA49-BA0B-B52663CD18A4}"/>
            </c:ext>
          </c:extLst>
        </c:ser>
        <c:ser>
          <c:idx val="4"/>
          <c:order val="4"/>
          <c:tx>
            <c:strRef>
              <c:f>Commerciali!$L$2:$L$3</c:f>
              <c:strCache>
                <c:ptCount val="1"/>
                <c:pt idx="0">
                  <c:v>Piemonte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Commerciali!$L$4:$L$8</c:f>
              <c:numCache>
                <c:formatCode>General</c:formatCode>
                <c:ptCount val="4"/>
                <c:pt idx="0">
                  <c:v>12000</c:v>
                </c:pt>
                <c:pt idx="1">
                  <c:v>23999</c:v>
                </c:pt>
                <c:pt idx="2">
                  <c:v>15000</c:v>
                </c:pt>
                <c:pt idx="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9EF5-FA49-BA0B-B52663CD18A4}"/>
            </c:ext>
          </c:extLst>
        </c:ser>
        <c:ser>
          <c:idx val="5"/>
          <c:order val="5"/>
          <c:tx>
            <c:strRef>
              <c:f>Commerciali!$M$2:$M$3</c:f>
              <c:strCache>
                <c:ptCount val="1"/>
                <c:pt idx="0">
                  <c:v>Veneto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Commerciali!$M$4:$M$8</c:f>
              <c:numCache>
                <c:formatCode>General</c:formatCode>
                <c:ptCount val="4"/>
                <c:pt idx="0">
                  <c:v>2100</c:v>
                </c:pt>
                <c:pt idx="1">
                  <c:v>15677</c:v>
                </c:pt>
                <c:pt idx="2">
                  <c:v>12000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9EF5-FA49-BA0B-B52663CD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01967"/>
        <c:axId val="1797951343"/>
      </c:lineChart>
      <c:catAx>
        <c:axId val="17983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7951343"/>
        <c:crosses val="autoZero"/>
        <c:auto val="1"/>
        <c:lblAlgn val="ctr"/>
        <c:lblOffset val="100"/>
        <c:noMultiLvlLbl val="0"/>
      </c:catAx>
      <c:valAx>
        <c:axId val="1797951343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;[Red]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3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77347529502257"/>
          <c:y val="0.24461260712576674"/>
          <c:w val="0.13051444244276664"/>
          <c:h val="0.46688254593175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ex1.xlsx]Fatturato anni!Tabella pivot1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249994052858193E-2"/>
          <c:y val="0.10410751287667989"/>
          <c:w val="0.80716523538787244"/>
          <c:h val="0.75601503759398492"/>
        </c:manualLayout>
      </c:layout>
      <c:lineChart>
        <c:grouping val="standard"/>
        <c:varyColors val="0"/>
        <c:ser>
          <c:idx val="0"/>
          <c:order val="0"/>
          <c:tx>
            <c:strRef>
              <c:f>'Fatturato anni'!$B$3:$B$4</c:f>
              <c:strCache>
                <c:ptCount val="1"/>
                <c:pt idx="0">
                  <c:v>Bologna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anni'!$B$5:$B$9</c:f>
              <c:numCache>
                <c:formatCode>General</c:formatCode>
                <c:ptCount val="4"/>
                <c:pt idx="0">
                  <c:v>5000</c:v>
                </c:pt>
                <c:pt idx="1">
                  <c:v>4900</c:v>
                </c:pt>
                <c:pt idx="2">
                  <c:v>21000</c:v>
                </c:pt>
                <c:pt idx="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9-E34C-AFB7-BC04727E4ED0}"/>
            </c:ext>
          </c:extLst>
        </c:ser>
        <c:ser>
          <c:idx val="1"/>
          <c:order val="1"/>
          <c:tx>
            <c:strRef>
              <c:f>'Fatturato anni'!$C$3:$C$4</c:f>
              <c:strCache>
                <c:ptCount val="1"/>
                <c:pt idx="0">
                  <c:v>Nicolai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anni'!$C$5:$C$9</c:f>
              <c:numCache>
                <c:formatCode>General</c:formatCode>
                <c:ptCount val="4"/>
                <c:pt idx="0">
                  <c:v>2100</c:v>
                </c:pt>
                <c:pt idx="1">
                  <c:v>15677</c:v>
                </c:pt>
                <c:pt idx="2">
                  <c:v>12000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3F9-E34C-AFB7-BC04727E4ED0}"/>
            </c:ext>
          </c:extLst>
        </c:ser>
        <c:ser>
          <c:idx val="2"/>
          <c:order val="2"/>
          <c:tx>
            <c:strRef>
              <c:f>'Fatturato anni'!$D$3:$D$4</c:f>
              <c:strCache>
                <c:ptCount val="1"/>
                <c:pt idx="0">
                  <c:v>Nicolussi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anni'!$D$5:$D$9</c:f>
              <c:numCache>
                <c:formatCode>General</c:formatCode>
                <c:ptCount val="4"/>
                <c:pt idx="0">
                  <c:v>35160</c:v>
                </c:pt>
                <c:pt idx="2">
                  <c:v>23000</c:v>
                </c:pt>
                <c:pt idx="3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3F9-E34C-AFB7-BC04727E4ED0}"/>
            </c:ext>
          </c:extLst>
        </c:ser>
        <c:ser>
          <c:idx val="3"/>
          <c:order val="3"/>
          <c:tx>
            <c:strRef>
              <c:f>'Fatturato anni'!$E$3:$E$4</c:f>
              <c:strCache>
                <c:ptCount val="1"/>
                <c:pt idx="0">
                  <c:v>Petruzzi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anni'!$E$5:$E$9</c:f>
              <c:numCache>
                <c:formatCode>General</c:formatCode>
                <c:ptCount val="4"/>
                <c:pt idx="0">
                  <c:v>27000</c:v>
                </c:pt>
                <c:pt idx="1">
                  <c:v>23499</c:v>
                </c:pt>
                <c:pt idx="2">
                  <c:v>21000</c:v>
                </c:pt>
                <c:pt idx="3">
                  <c:v>23879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3F9-E34C-AFB7-BC04727E4ED0}"/>
            </c:ext>
          </c:extLst>
        </c:ser>
        <c:ser>
          <c:idx val="4"/>
          <c:order val="4"/>
          <c:tx>
            <c:strRef>
              <c:f>'Fatturato anni'!$F$3:$F$4</c:f>
              <c:strCache>
                <c:ptCount val="1"/>
                <c:pt idx="0">
                  <c:v>Russo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anni'!$F$5:$F$9</c:f>
              <c:numCache>
                <c:formatCode>General</c:formatCode>
                <c:ptCount val="4"/>
                <c:pt idx="0">
                  <c:v>12000</c:v>
                </c:pt>
                <c:pt idx="1">
                  <c:v>23999</c:v>
                </c:pt>
                <c:pt idx="2">
                  <c:v>15000</c:v>
                </c:pt>
                <c:pt idx="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3F9-E34C-AFB7-BC04727E4ED0}"/>
            </c:ext>
          </c:extLst>
        </c:ser>
        <c:ser>
          <c:idx val="5"/>
          <c:order val="5"/>
          <c:tx>
            <c:strRef>
              <c:f>'Fatturato anni'!$G$3:$G$4</c:f>
              <c:strCache>
                <c:ptCount val="1"/>
                <c:pt idx="0">
                  <c:v>Tommasoni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anni'!$G$5:$G$9</c:f>
              <c:numCache>
                <c:formatCode>General</c:formatCode>
                <c:ptCount val="4"/>
                <c:pt idx="0">
                  <c:v>3500</c:v>
                </c:pt>
                <c:pt idx="1">
                  <c:v>2700</c:v>
                </c:pt>
                <c:pt idx="2">
                  <c:v>14500</c:v>
                </c:pt>
                <c:pt idx="3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3F9-E34C-AFB7-BC04727E4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057935"/>
        <c:axId val="1813063087"/>
      </c:lineChart>
      <c:catAx>
        <c:axId val="18130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063087"/>
        <c:crosses val="autoZero"/>
        <c:auto val="1"/>
        <c:lblAlgn val="ctr"/>
        <c:lblOffset val="100"/>
        <c:noMultiLvlLbl val="0"/>
      </c:catAx>
      <c:valAx>
        <c:axId val="1813063087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0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1960707881806"/>
          <c:y val="0.18382253688877126"/>
          <c:w val="7.9634063083155071E-2"/>
          <c:h val="0.5011215509825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A776-654B-8932-18479F90E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A776-654B-8932-18479F90E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A776-654B-8932-18479F90E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776-654B-8932-18479F90E93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776-654B-8932-18479F90E93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776-654B-8932-18479F90E93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776-654B-8932-18479F90E93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776-654B-8932-18479F90E93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per Pivot'!$H$8:$K$8</c:f>
              <c:strCache>
                <c:ptCount val="4"/>
                <c:pt idx="0">
                  <c:v>Under 30</c:v>
                </c:pt>
                <c:pt idx="1">
                  <c:v>Between 30 and 40</c:v>
                </c:pt>
                <c:pt idx="2">
                  <c:v>Between 40 and 50</c:v>
                </c:pt>
                <c:pt idx="3">
                  <c:v>Over 50</c:v>
                </c:pt>
              </c:strCache>
            </c:strRef>
          </c:cat>
          <c:val>
            <c:numRef>
              <c:f>'Base per Pivot'!$H$9:$K$9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6-654B-8932-18479F90E93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8C6-0046-8349-72363313FE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8C6-0046-8349-72363313FE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8C6-0046-8349-72363313F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per Pivot'!$H$11:$J$11</c:f>
              <c:strCache>
                <c:ptCount val="3"/>
                <c:pt idx="0">
                  <c:v>Junior</c:v>
                </c:pt>
                <c:pt idx="1">
                  <c:v>Experienced</c:v>
                </c:pt>
                <c:pt idx="2">
                  <c:v>Senior</c:v>
                </c:pt>
              </c:strCache>
            </c:strRef>
          </c:cat>
          <c:val>
            <c:numRef>
              <c:f>'Base per Pivot'!$H$12:$J$12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3-2B41-9196-9701607215E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ex1.xlsx]Fatturato anni!Tabella pivot1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249994052858193E-2"/>
          <c:y val="0.10410751287667989"/>
          <c:w val="0.80716523538787244"/>
          <c:h val="0.75601503759398492"/>
        </c:manualLayout>
      </c:layout>
      <c:lineChart>
        <c:grouping val="standard"/>
        <c:varyColors val="0"/>
        <c:ser>
          <c:idx val="0"/>
          <c:order val="0"/>
          <c:tx>
            <c:strRef>
              <c:f>'Fatturato anni'!$B$3:$B$4</c:f>
              <c:strCache>
                <c:ptCount val="1"/>
                <c:pt idx="0">
                  <c:v>Bologna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anni'!$B$5:$B$9</c:f>
              <c:numCache>
                <c:formatCode>General</c:formatCode>
                <c:ptCount val="4"/>
                <c:pt idx="0">
                  <c:v>5000</c:v>
                </c:pt>
                <c:pt idx="1">
                  <c:v>4900</c:v>
                </c:pt>
                <c:pt idx="2">
                  <c:v>21000</c:v>
                </c:pt>
                <c:pt idx="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D-8E4A-8C52-E48F9BE75409}"/>
            </c:ext>
          </c:extLst>
        </c:ser>
        <c:ser>
          <c:idx val="1"/>
          <c:order val="1"/>
          <c:tx>
            <c:strRef>
              <c:f>'Fatturato anni'!$C$3:$C$4</c:f>
              <c:strCache>
                <c:ptCount val="1"/>
                <c:pt idx="0">
                  <c:v>Nicolai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anni'!$C$5:$C$9</c:f>
              <c:numCache>
                <c:formatCode>General</c:formatCode>
                <c:ptCount val="4"/>
                <c:pt idx="0">
                  <c:v>2100</c:v>
                </c:pt>
                <c:pt idx="1">
                  <c:v>15677</c:v>
                </c:pt>
                <c:pt idx="2">
                  <c:v>12000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383D-8E4A-8C52-E48F9BE75409}"/>
            </c:ext>
          </c:extLst>
        </c:ser>
        <c:ser>
          <c:idx val="2"/>
          <c:order val="2"/>
          <c:tx>
            <c:strRef>
              <c:f>'Fatturato anni'!$D$3:$D$4</c:f>
              <c:strCache>
                <c:ptCount val="1"/>
                <c:pt idx="0">
                  <c:v>Nicolussi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anni'!$D$5:$D$9</c:f>
              <c:numCache>
                <c:formatCode>General</c:formatCode>
                <c:ptCount val="4"/>
                <c:pt idx="0">
                  <c:v>35160</c:v>
                </c:pt>
                <c:pt idx="2">
                  <c:v>23000</c:v>
                </c:pt>
                <c:pt idx="3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383D-8E4A-8C52-E48F9BE75409}"/>
            </c:ext>
          </c:extLst>
        </c:ser>
        <c:ser>
          <c:idx val="3"/>
          <c:order val="3"/>
          <c:tx>
            <c:strRef>
              <c:f>'Fatturato anni'!$E$3:$E$4</c:f>
              <c:strCache>
                <c:ptCount val="1"/>
                <c:pt idx="0">
                  <c:v>Petruzzi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anni'!$E$5:$E$9</c:f>
              <c:numCache>
                <c:formatCode>General</c:formatCode>
                <c:ptCount val="4"/>
                <c:pt idx="0">
                  <c:v>27000</c:v>
                </c:pt>
                <c:pt idx="1">
                  <c:v>23499</c:v>
                </c:pt>
                <c:pt idx="2">
                  <c:v>21000</c:v>
                </c:pt>
                <c:pt idx="3">
                  <c:v>23879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383D-8E4A-8C52-E48F9BE75409}"/>
            </c:ext>
          </c:extLst>
        </c:ser>
        <c:ser>
          <c:idx val="4"/>
          <c:order val="4"/>
          <c:tx>
            <c:strRef>
              <c:f>'Fatturato anni'!$F$3:$F$4</c:f>
              <c:strCache>
                <c:ptCount val="1"/>
                <c:pt idx="0">
                  <c:v>Russo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anni'!$F$5:$F$9</c:f>
              <c:numCache>
                <c:formatCode>General</c:formatCode>
                <c:ptCount val="4"/>
                <c:pt idx="0">
                  <c:v>12000</c:v>
                </c:pt>
                <c:pt idx="1">
                  <c:v>23999</c:v>
                </c:pt>
                <c:pt idx="2">
                  <c:v>15000</c:v>
                </c:pt>
                <c:pt idx="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383D-8E4A-8C52-E48F9BE75409}"/>
            </c:ext>
          </c:extLst>
        </c:ser>
        <c:ser>
          <c:idx val="5"/>
          <c:order val="5"/>
          <c:tx>
            <c:strRef>
              <c:f>'Fatturato anni'!$G$3:$G$4</c:f>
              <c:strCache>
                <c:ptCount val="1"/>
                <c:pt idx="0">
                  <c:v>Tommasoni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'Fatturato anni'!$A$5:$A$9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'Fatturato anni'!$G$5:$G$9</c:f>
              <c:numCache>
                <c:formatCode>General</c:formatCode>
                <c:ptCount val="4"/>
                <c:pt idx="0">
                  <c:v>3500</c:v>
                </c:pt>
                <c:pt idx="1">
                  <c:v>2700</c:v>
                </c:pt>
                <c:pt idx="2">
                  <c:v>14500</c:v>
                </c:pt>
                <c:pt idx="3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383D-8E4A-8C52-E48F9BE7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057935"/>
        <c:axId val="1813063087"/>
      </c:lineChart>
      <c:catAx>
        <c:axId val="18130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063087"/>
        <c:crosses val="autoZero"/>
        <c:auto val="1"/>
        <c:lblAlgn val="ctr"/>
        <c:lblOffset val="100"/>
        <c:noMultiLvlLbl val="0"/>
      </c:catAx>
      <c:valAx>
        <c:axId val="1813063087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305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1960707881806"/>
          <c:y val="0.26225393700787403"/>
          <c:w val="9.2054650346924463E-2"/>
          <c:h val="0.4509821290721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ex1.xlsx]Commerciali!Tabella pivot3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77969652935013E-2"/>
          <c:y val="5.2493438320209973E-2"/>
          <c:w val="0.74128169601117455"/>
          <c:h val="0.8878280839895013"/>
        </c:manualLayout>
      </c:layout>
      <c:lineChart>
        <c:grouping val="standard"/>
        <c:varyColors val="0"/>
        <c:ser>
          <c:idx val="0"/>
          <c:order val="0"/>
          <c:tx>
            <c:strRef>
              <c:f>Commerciali!$H$2:$H$3</c:f>
              <c:strCache>
                <c:ptCount val="1"/>
                <c:pt idx="0">
                  <c:v>Emiiia Romagna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Commerciali!$H$4:$H$8</c:f>
              <c:numCache>
                <c:formatCode>General</c:formatCode>
                <c:ptCount val="4"/>
                <c:pt idx="0">
                  <c:v>27000</c:v>
                </c:pt>
                <c:pt idx="1">
                  <c:v>23499</c:v>
                </c:pt>
                <c:pt idx="2">
                  <c:v>21000</c:v>
                </c:pt>
                <c:pt idx="3">
                  <c:v>23879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8-3F48-93E3-06E35FFFAE39}"/>
            </c:ext>
          </c:extLst>
        </c:ser>
        <c:ser>
          <c:idx val="1"/>
          <c:order val="1"/>
          <c:tx>
            <c:strRef>
              <c:f>Commerciali!$I$2:$I$3</c:f>
              <c:strCache>
                <c:ptCount val="1"/>
                <c:pt idx="0">
                  <c:v>Lazio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Commerciali!$I$4:$I$8</c:f>
              <c:numCache>
                <c:formatCode>General</c:formatCode>
                <c:ptCount val="4"/>
                <c:pt idx="0">
                  <c:v>5000</c:v>
                </c:pt>
                <c:pt idx="1">
                  <c:v>4900</c:v>
                </c:pt>
                <c:pt idx="2">
                  <c:v>21000</c:v>
                </c:pt>
                <c:pt idx="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E48-3F48-93E3-06E35FFFAE39}"/>
            </c:ext>
          </c:extLst>
        </c:ser>
        <c:ser>
          <c:idx val="2"/>
          <c:order val="2"/>
          <c:tx>
            <c:strRef>
              <c:f>Commerciali!$J$2:$J$3</c:f>
              <c:strCache>
                <c:ptCount val="1"/>
                <c:pt idx="0">
                  <c:v>Liguria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Commerciali!$J$4:$J$8</c:f>
              <c:numCache>
                <c:formatCode>General</c:formatCode>
                <c:ptCount val="4"/>
                <c:pt idx="0">
                  <c:v>3500</c:v>
                </c:pt>
                <c:pt idx="1">
                  <c:v>2700</c:v>
                </c:pt>
                <c:pt idx="2">
                  <c:v>14500</c:v>
                </c:pt>
                <c:pt idx="3">
                  <c:v>19000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E48-3F48-93E3-06E35FFFAE39}"/>
            </c:ext>
          </c:extLst>
        </c:ser>
        <c:ser>
          <c:idx val="3"/>
          <c:order val="3"/>
          <c:tx>
            <c:strRef>
              <c:f>Commerciali!$K$2:$K$3</c:f>
              <c:strCache>
                <c:ptCount val="1"/>
                <c:pt idx="0">
                  <c:v>Lombardia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Commerciali!$K$4:$K$8</c:f>
              <c:numCache>
                <c:formatCode>General</c:formatCode>
                <c:ptCount val="4"/>
                <c:pt idx="0">
                  <c:v>35160</c:v>
                </c:pt>
                <c:pt idx="2">
                  <c:v>23000</c:v>
                </c:pt>
                <c:pt idx="3">
                  <c:v>11300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E48-3F48-93E3-06E35FFFAE39}"/>
            </c:ext>
          </c:extLst>
        </c:ser>
        <c:ser>
          <c:idx val="4"/>
          <c:order val="4"/>
          <c:tx>
            <c:strRef>
              <c:f>Commerciali!$L$2:$L$3</c:f>
              <c:strCache>
                <c:ptCount val="1"/>
                <c:pt idx="0">
                  <c:v>Piemonte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Commerciali!$L$4:$L$8</c:f>
              <c:numCache>
                <c:formatCode>General</c:formatCode>
                <c:ptCount val="4"/>
                <c:pt idx="0">
                  <c:v>12000</c:v>
                </c:pt>
                <c:pt idx="1">
                  <c:v>23999</c:v>
                </c:pt>
                <c:pt idx="2">
                  <c:v>15000</c:v>
                </c:pt>
                <c:pt idx="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E48-3F48-93E3-06E35FFFAE39}"/>
            </c:ext>
          </c:extLst>
        </c:ser>
        <c:ser>
          <c:idx val="5"/>
          <c:order val="5"/>
          <c:tx>
            <c:strRef>
              <c:f>Commerciali!$M$2:$M$3</c:f>
              <c:strCache>
                <c:ptCount val="1"/>
                <c:pt idx="0">
                  <c:v>Veneto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Commerciali!$G$4:$G$8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Commerciali!$M$4:$M$8</c:f>
              <c:numCache>
                <c:formatCode>General</c:formatCode>
                <c:ptCount val="4"/>
                <c:pt idx="0">
                  <c:v>2100</c:v>
                </c:pt>
                <c:pt idx="1">
                  <c:v>15677</c:v>
                </c:pt>
                <c:pt idx="2">
                  <c:v>12000</c:v>
                </c:pt>
                <c:pt idx="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E48-3F48-93E3-06E35FFF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301967"/>
        <c:axId val="1797951343"/>
      </c:lineChart>
      <c:catAx>
        <c:axId val="17983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7951343"/>
        <c:crosses val="autoZero"/>
        <c:auto val="1"/>
        <c:lblAlgn val="ctr"/>
        <c:lblOffset val="100"/>
        <c:noMultiLvlLbl val="0"/>
      </c:catAx>
      <c:valAx>
        <c:axId val="1797951343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83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ex1.xlsx]Base per Pivot!Tabella pivot8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rgbClr val="000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dist="50800" sx="1000" sy="1000" algn="ctr" rotWithShape="0">
              <a:srgbClr val="000000"/>
            </a:outerShdw>
          </a:effectLst>
        </c:spPr>
      </c:pivotFmt>
      <c:pivotFmt>
        <c:idx val="13"/>
        <c:spPr>
          <a:solidFill>
            <a:schemeClr val="accent3"/>
          </a:solidFill>
          <a:ln>
            <a:noFill/>
          </a:ln>
          <a:effectLst>
            <a:outerShdw sx="1000" sy="1000" algn="ctr" rotWithShape="0">
              <a:srgbClr val="000000"/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8.6670211678085696E-2"/>
          <c:y val="9.7435897435897437E-2"/>
          <c:w val="0.73744288782084055"/>
          <c:h val="0.838329093478699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'Base per Pivot'!$Q$3:$Q$4</c:f>
              <c:strCache>
                <c:ptCount val="1"/>
                <c:pt idx="0">
                  <c:v>Amministrazione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per Pivot'!$P$5:$P$20</c:f>
              <c:strCache>
                <c:ptCount val="15"/>
                <c:pt idx="0">
                  <c:v>Baruffo</c:v>
                </c:pt>
                <c:pt idx="1">
                  <c:v>Bianchini</c:v>
                </c:pt>
                <c:pt idx="2">
                  <c:v>Bologna</c:v>
                </c:pt>
                <c:pt idx="3">
                  <c:v>Bordin</c:v>
                </c:pt>
                <c:pt idx="4">
                  <c:v>Campagnolo</c:v>
                </c:pt>
                <c:pt idx="5">
                  <c:v>Logan</c:v>
                </c:pt>
                <c:pt idx="6">
                  <c:v>Nardelli</c:v>
                </c:pt>
                <c:pt idx="7">
                  <c:v>Nicolai</c:v>
                </c:pt>
                <c:pt idx="8">
                  <c:v>Nicolussi</c:v>
                </c:pt>
                <c:pt idx="9">
                  <c:v>Petruzzi</c:v>
                </c:pt>
                <c:pt idx="10">
                  <c:v>Pezzato</c:v>
                </c:pt>
                <c:pt idx="11">
                  <c:v>Russo</c:v>
                </c:pt>
                <c:pt idx="12">
                  <c:v>Tedesco</c:v>
                </c:pt>
                <c:pt idx="13">
                  <c:v>Tommasoni</c:v>
                </c:pt>
                <c:pt idx="14">
                  <c:v>Lorenzon</c:v>
                </c:pt>
              </c:strCache>
            </c:strRef>
          </c:cat>
          <c:val>
            <c:numRef>
              <c:f>'Base per Pivot'!$Q$5:$Q$20</c:f>
              <c:numCache>
                <c:formatCode>General</c:formatCode>
                <c:ptCount val="15"/>
                <c:pt idx="0">
                  <c:v>1599</c:v>
                </c:pt>
                <c:pt idx="6">
                  <c:v>1650</c:v>
                </c:pt>
                <c:pt idx="11">
                  <c:v>1280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6-874D-A25D-2BCE0C2CFCEF}"/>
            </c:ext>
          </c:extLst>
        </c:ser>
        <c:ser>
          <c:idx val="1"/>
          <c:order val="1"/>
          <c:tx>
            <c:strRef>
              <c:f>'Base per Pivot'!$R$3:$R$4</c:f>
              <c:strCache>
                <c:ptCount val="1"/>
                <c:pt idx="0">
                  <c:v>Commerciale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'Base per Pivot'!$P$5:$P$20</c:f>
              <c:strCache>
                <c:ptCount val="15"/>
                <c:pt idx="0">
                  <c:v>Baruffo</c:v>
                </c:pt>
                <c:pt idx="1">
                  <c:v>Bianchini</c:v>
                </c:pt>
                <c:pt idx="2">
                  <c:v>Bologna</c:v>
                </c:pt>
                <c:pt idx="3">
                  <c:v>Bordin</c:v>
                </c:pt>
                <c:pt idx="4">
                  <c:v>Campagnolo</c:v>
                </c:pt>
                <c:pt idx="5">
                  <c:v>Logan</c:v>
                </c:pt>
                <c:pt idx="6">
                  <c:v>Nardelli</c:v>
                </c:pt>
                <c:pt idx="7">
                  <c:v>Nicolai</c:v>
                </c:pt>
                <c:pt idx="8">
                  <c:v>Nicolussi</c:v>
                </c:pt>
                <c:pt idx="9">
                  <c:v>Petruzzi</c:v>
                </c:pt>
                <c:pt idx="10">
                  <c:v>Pezzato</c:v>
                </c:pt>
                <c:pt idx="11">
                  <c:v>Russo</c:v>
                </c:pt>
                <c:pt idx="12">
                  <c:v>Tedesco</c:v>
                </c:pt>
                <c:pt idx="13">
                  <c:v>Tommasoni</c:v>
                </c:pt>
                <c:pt idx="14">
                  <c:v>Lorenzon</c:v>
                </c:pt>
              </c:strCache>
            </c:strRef>
          </c:cat>
          <c:val>
            <c:numRef>
              <c:f>'Base per Pivot'!$R$5:$R$20</c:f>
              <c:numCache>
                <c:formatCode>General</c:formatCode>
                <c:ptCount val="15"/>
                <c:pt idx="2">
                  <c:v>2584</c:v>
                </c:pt>
                <c:pt idx="8">
                  <c:v>1676</c:v>
                </c:pt>
                <c:pt idx="14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8D6-B648-B5D4-BF03E5E37CC8}"/>
            </c:ext>
          </c:extLst>
        </c:ser>
        <c:ser>
          <c:idx val="2"/>
          <c:order val="2"/>
          <c:tx>
            <c:strRef>
              <c:f>'Base per Pivot'!$S$3:$S$4</c:f>
              <c:strCache>
                <c:ptCount val="1"/>
                <c:pt idx="0">
                  <c:v>Direzione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algn="ctr" rotWithShape="0">
                <a:srgbClr val="000000"/>
              </a:outerShdw>
            </a:effectLst>
          </c:spPr>
          <c:invertIfNegative val="0"/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dist="50800" sx="1000" sy="1000" algn="ctr" rotWithShape="0">
                  <a:srgbClr val="000000"/>
                </a:outerShdw>
              </a:effectLst>
            </c:spPr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</c:dPt>
          <c:cat>
            <c:strRef>
              <c:f>'Base per Pivot'!$P$5:$P$20</c:f>
              <c:strCache>
                <c:ptCount val="15"/>
                <c:pt idx="0">
                  <c:v>Baruffo</c:v>
                </c:pt>
                <c:pt idx="1">
                  <c:v>Bianchini</c:v>
                </c:pt>
                <c:pt idx="2">
                  <c:v>Bologna</c:v>
                </c:pt>
                <c:pt idx="3">
                  <c:v>Bordin</c:v>
                </c:pt>
                <c:pt idx="4">
                  <c:v>Campagnolo</c:v>
                </c:pt>
                <c:pt idx="5">
                  <c:v>Logan</c:v>
                </c:pt>
                <c:pt idx="6">
                  <c:v>Nardelli</c:v>
                </c:pt>
                <c:pt idx="7">
                  <c:v>Nicolai</c:v>
                </c:pt>
                <c:pt idx="8">
                  <c:v>Nicolussi</c:v>
                </c:pt>
                <c:pt idx="9">
                  <c:v>Petruzzi</c:v>
                </c:pt>
                <c:pt idx="10">
                  <c:v>Pezzato</c:v>
                </c:pt>
                <c:pt idx="11">
                  <c:v>Russo</c:v>
                </c:pt>
                <c:pt idx="12">
                  <c:v>Tedesco</c:v>
                </c:pt>
                <c:pt idx="13">
                  <c:v>Tommasoni</c:v>
                </c:pt>
                <c:pt idx="14">
                  <c:v>Lorenzon</c:v>
                </c:pt>
              </c:strCache>
            </c:strRef>
          </c:cat>
          <c:val>
            <c:numRef>
              <c:f>'Base per Pivot'!$S$5:$S$20</c:f>
              <c:numCache>
                <c:formatCode>General</c:formatCode>
                <c:ptCount val="15"/>
                <c:pt idx="4">
                  <c:v>3277</c:v>
                </c:pt>
                <c:pt idx="9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8D6-B648-B5D4-BF03E5E37CC8}"/>
            </c:ext>
          </c:extLst>
        </c:ser>
        <c:ser>
          <c:idx val="3"/>
          <c:order val="3"/>
          <c:tx>
            <c:strRef>
              <c:f>'Base per Pivot'!$T$3:$T$4</c:f>
              <c:strCache>
                <c:ptCount val="1"/>
                <c:pt idx="0">
                  <c:v>Produzione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'Base per Pivot'!$P$5:$P$20</c:f>
              <c:strCache>
                <c:ptCount val="15"/>
                <c:pt idx="0">
                  <c:v>Baruffo</c:v>
                </c:pt>
                <c:pt idx="1">
                  <c:v>Bianchini</c:v>
                </c:pt>
                <c:pt idx="2">
                  <c:v>Bologna</c:v>
                </c:pt>
                <c:pt idx="3">
                  <c:v>Bordin</c:v>
                </c:pt>
                <c:pt idx="4">
                  <c:v>Campagnolo</c:v>
                </c:pt>
                <c:pt idx="5">
                  <c:v>Logan</c:v>
                </c:pt>
                <c:pt idx="6">
                  <c:v>Nardelli</c:v>
                </c:pt>
                <c:pt idx="7">
                  <c:v>Nicolai</c:v>
                </c:pt>
                <c:pt idx="8">
                  <c:v>Nicolussi</c:v>
                </c:pt>
                <c:pt idx="9">
                  <c:v>Petruzzi</c:v>
                </c:pt>
                <c:pt idx="10">
                  <c:v>Pezzato</c:v>
                </c:pt>
                <c:pt idx="11">
                  <c:v>Russo</c:v>
                </c:pt>
                <c:pt idx="12">
                  <c:v>Tedesco</c:v>
                </c:pt>
                <c:pt idx="13">
                  <c:v>Tommasoni</c:v>
                </c:pt>
                <c:pt idx="14">
                  <c:v>Lorenzon</c:v>
                </c:pt>
              </c:strCache>
            </c:strRef>
          </c:cat>
          <c:val>
            <c:numRef>
              <c:f>'Base per Pivot'!$T$5:$T$20</c:f>
              <c:numCache>
                <c:formatCode>General</c:formatCode>
                <c:ptCount val="15"/>
                <c:pt idx="1">
                  <c:v>1252</c:v>
                </c:pt>
                <c:pt idx="3">
                  <c:v>1476</c:v>
                </c:pt>
                <c:pt idx="5">
                  <c:v>1340</c:v>
                </c:pt>
                <c:pt idx="7">
                  <c:v>1623</c:v>
                </c:pt>
                <c:pt idx="10">
                  <c:v>1750</c:v>
                </c:pt>
                <c:pt idx="12">
                  <c:v>1670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8D6-B648-B5D4-BF03E5E3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78"/>
        <c:axId val="1006558799"/>
        <c:axId val="1489769231"/>
      </c:barChart>
      <c:catAx>
        <c:axId val="1006558799"/>
        <c:scaling>
          <c:orientation val="minMax"/>
        </c:scaling>
        <c:delete val="0"/>
        <c:axPos val="l"/>
        <c:numFmt formatCode="#,##0.00\ &quot;€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9769231"/>
        <c:crosses val="autoZero"/>
        <c:auto val="1"/>
        <c:lblAlgn val="ctr"/>
        <c:lblOffset val="100"/>
        <c:noMultiLvlLbl val="0"/>
      </c:catAx>
      <c:valAx>
        <c:axId val="14897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;[Red]#,##0\ &quot;€&quot;" sourceLinked="0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7800000" sx="143000" sy="143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655879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ex1.xlsx]Base per Pivot!Tabella pivot9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STIPENDI CUMULATIVI PER AREE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759792174315807"/>
          <c:y val="0.15384842519685038"/>
          <c:w val="0.84148136214431002"/>
          <c:h val="0.75365157480314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'Base per Pivot'!$B$19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04-094D-8EE5-2F252C63938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04-094D-8EE5-2F252C63938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04-094D-8EE5-2F252C63938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04-094D-8EE5-2F252C639380}"/>
              </c:ext>
            </c:extLst>
          </c:dPt>
          <c:cat>
            <c:strRef>
              <c:f>'Base per Pivot'!$A$20:$A$24</c:f>
              <c:strCache>
                <c:ptCount val="4"/>
                <c:pt idx="0">
                  <c:v>Amministrazione</c:v>
                </c:pt>
                <c:pt idx="1">
                  <c:v>Commerciale</c:v>
                </c:pt>
                <c:pt idx="2">
                  <c:v>Direzione</c:v>
                </c:pt>
                <c:pt idx="3">
                  <c:v>Produzione</c:v>
                </c:pt>
              </c:strCache>
            </c:strRef>
          </c:cat>
          <c:val>
            <c:numRef>
              <c:f>'Base per Pivot'!$B$20:$B$24</c:f>
              <c:numCache>
                <c:formatCode>General</c:formatCode>
                <c:ptCount val="4"/>
                <c:pt idx="0">
                  <c:v>4529</c:v>
                </c:pt>
                <c:pt idx="1">
                  <c:v>5674</c:v>
                </c:pt>
                <c:pt idx="2">
                  <c:v>6957</c:v>
                </c:pt>
                <c:pt idx="3">
                  <c:v>10361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04-094D-8EE5-2F252C63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007647"/>
        <c:axId val="1044411727"/>
      </c:barChart>
      <c:catAx>
        <c:axId val="110400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4411727"/>
        <c:crosses val="autoZero"/>
        <c:auto val="1"/>
        <c:lblAlgn val="ctr"/>
        <c:lblOffset val="100"/>
        <c:noMultiLvlLbl val="0"/>
      </c:catAx>
      <c:valAx>
        <c:axId val="10444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;[Red]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00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% Eta' impiegati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820421640843283"/>
          <c:y val="0.18450371122964468"/>
          <c:w val="0.81422673685126379"/>
          <c:h val="0.699003471340275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97D-494F-9740-5B6388B409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97D-494F-9740-5B6388B409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97D-494F-9740-5B6388B409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97D-494F-9740-5B6388B4091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97D-494F-9740-5B6388B4091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97D-494F-9740-5B6388B4091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97D-494F-9740-5B6388B4091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spc="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97D-494F-9740-5B6388B40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spc="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per Pivot'!$H$8:$K$8</c:f>
              <c:strCache>
                <c:ptCount val="4"/>
                <c:pt idx="0">
                  <c:v>Under 30</c:v>
                </c:pt>
                <c:pt idx="1">
                  <c:v>Between 30 and 40</c:v>
                </c:pt>
                <c:pt idx="2">
                  <c:v>Between 40 and 50</c:v>
                </c:pt>
                <c:pt idx="3">
                  <c:v>Over 50</c:v>
                </c:pt>
              </c:strCache>
            </c:strRef>
          </c:cat>
          <c:val>
            <c:numRef>
              <c:f>'Base per Pivot'!$H$9:$K$9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7D-494F-9740-5B6388B4091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% livello professionale</a:t>
            </a:r>
            <a:endParaRPr lang="it-IT" sz="18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FB-9F46-98E8-2E433A677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FB-9F46-98E8-2E433A677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FB-9F46-98E8-2E433A677D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per Pivot'!$H$11:$J$11</c:f>
              <c:strCache>
                <c:ptCount val="3"/>
                <c:pt idx="0">
                  <c:v>Junior</c:v>
                </c:pt>
                <c:pt idx="1">
                  <c:v>Experienced</c:v>
                </c:pt>
                <c:pt idx="2">
                  <c:v>Senior</c:v>
                </c:pt>
              </c:strCache>
            </c:strRef>
          </c:cat>
          <c:val>
            <c:numRef>
              <c:f>'Base per Pivot'!$H$12:$J$12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FB-9F46-98E8-2E433A677D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84441267092254"/>
          <c:y val="0.12465703971119134"/>
          <c:w val="0.68732907747145422"/>
          <c:h val="0.15476619574177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C7696A8-AE81-4348-A657-80EA63B4D393}"/>
            </a:ext>
          </a:extLst>
        </xdr:cNvPr>
        <xdr:cNvSpPr txBox="1"/>
      </xdr:nvSpPr>
      <xdr:spPr>
        <a:xfrm>
          <a:off x="7289800" y="1905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914400</xdr:colOff>
      <xdr:row>20</xdr:row>
      <xdr:rowOff>0</xdr:rowOff>
    </xdr:from>
    <xdr:to>
      <xdr:col>15</xdr:col>
      <xdr:colOff>1257300</xdr:colOff>
      <xdr:row>36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E386E84-B1BA-C944-99EC-24DF240A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692150</xdr:colOff>
      <xdr:row>17</xdr:row>
      <xdr:rowOff>76200</xdr:rowOff>
    </xdr:from>
    <xdr:to>
      <xdr:col>6</xdr:col>
      <xdr:colOff>673100</xdr:colOff>
      <xdr:row>34</xdr:row>
      <xdr:rowOff>63500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73BC62A-0A4B-3244-954E-4C61EE771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781050</xdr:colOff>
      <xdr:row>19</xdr:row>
      <xdr:rowOff>6350</xdr:rowOff>
    </xdr:from>
    <xdr:to>
      <xdr:col>9</xdr:col>
      <xdr:colOff>742950</xdr:colOff>
      <xdr:row>33</xdr:row>
      <xdr:rowOff>82550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F3D1D4F-AAE7-DC45-B180-EB99F017F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114300</xdr:rowOff>
    </xdr:from>
    <xdr:to>
      <xdr:col>11</xdr:col>
      <xdr:colOff>406400</xdr:colOff>
      <xdr:row>33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C93707-F159-4440-96E8-32DE9F8E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132080</xdr:rowOff>
    </xdr:from>
    <xdr:to>
      <xdr:col>6</xdr:col>
      <xdr:colOff>121920</xdr:colOff>
      <xdr:row>45</xdr:row>
      <xdr:rowOff>142240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0F851EC-319B-C445-ADEE-7EE543DDE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25400</xdr:rowOff>
    </xdr:from>
    <xdr:to>
      <xdr:col>12</xdr:col>
      <xdr:colOff>774700</xdr:colOff>
      <xdr:row>33</xdr:row>
      <xdr:rowOff>177800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D8725A-5A47-8341-AEE5-C068C2EA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15</xdr:col>
      <xdr:colOff>812800</xdr:colOff>
      <xdr:row>54</xdr:row>
      <xdr:rowOff>101600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EA62CC6-01E2-B144-A559-C84D31F7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127000</xdr:colOff>
      <xdr:row>1</xdr:row>
      <xdr:rowOff>25400</xdr:rowOff>
    </xdr:from>
    <xdr:to>
      <xdr:col>1</xdr:col>
      <xdr:colOff>508000</xdr:colOff>
      <xdr:row>7</xdr:row>
      <xdr:rowOff>88900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98CEC325-D906-DF4F-9237-F862C7F26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15900"/>
          <a:ext cx="1206500" cy="1206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</xdr:row>
      <xdr:rowOff>114300</xdr:rowOff>
    </xdr:from>
    <xdr:to>
      <xdr:col>8</xdr:col>
      <xdr:colOff>228600</xdr:colOff>
      <xdr:row>73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D7560C6-E660-1347-B337-7A56F6243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54</xdr:row>
      <xdr:rowOff>101600</xdr:rowOff>
    </xdr:from>
    <xdr:to>
      <xdr:col>15</xdr:col>
      <xdr:colOff>812800</xdr:colOff>
      <xdr:row>73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C67C6E6-4635-E245-97EE-CC9882632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50800</xdr:rowOff>
    </xdr:from>
    <xdr:to>
      <xdr:col>9</xdr:col>
      <xdr:colOff>254000</xdr:colOff>
      <xdr:row>7</xdr:row>
      <xdr:rowOff>50800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54560920-9F57-BA4F-BCBB-F238916D41BA}"/>
            </a:ext>
          </a:extLst>
        </xdr:cNvPr>
        <xdr:cNvSpPr/>
      </xdr:nvSpPr>
      <xdr:spPr>
        <a:xfrm>
          <a:off x="5778500" y="241300"/>
          <a:ext cx="1905000" cy="1143000"/>
        </a:xfrm>
        <a:prstGeom prst="rect">
          <a:avLst/>
        </a:prstGeom>
        <a:solidFill>
          <a:schemeClr val="bg1"/>
        </a:solidFill>
        <a:ln w="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800" b="1">
              <a:solidFill>
                <a:srgbClr val="3E73BB"/>
              </a:solidFill>
            </a:rPr>
            <a:t>ETA'</a:t>
          </a:r>
          <a:r>
            <a:rPr lang="it-IT" sz="1800" b="1" baseline="0">
              <a:solidFill>
                <a:srgbClr val="3E73BB"/>
              </a:solidFill>
            </a:rPr>
            <a:t> MEDIA </a:t>
          </a:r>
        </a:p>
        <a:p>
          <a:pPr algn="ctr"/>
          <a:r>
            <a:rPr lang="it-IT" sz="1800" b="1" baseline="0">
              <a:solidFill>
                <a:srgbClr val="3E73BB"/>
              </a:solidFill>
            </a:rPr>
            <a:t>40 ANNI</a:t>
          </a:r>
          <a:endParaRPr lang="it-IT" sz="1800" b="1">
            <a:solidFill>
              <a:srgbClr val="3E73BB"/>
            </a:solidFill>
          </a:endParaRPr>
        </a:p>
      </xdr:txBody>
    </xdr:sp>
    <xdr:clientData/>
  </xdr:twoCellAnchor>
  <xdr:twoCellAnchor>
    <xdr:from>
      <xdr:col>2</xdr:col>
      <xdr:colOff>25400</xdr:colOff>
      <xdr:row>1</xdr:row>
      <xdr:rowOff>0</xdr:rowOff>
    </xdr:from>
    <xdr:to>
      <xdr:col>7</xdr:col>
      <xdr:colOff>342900</xdr:colOff>
      <xdr:row>6</xdr:row>
      <xdr:rowOff>177800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101348FD-EEA8-6448-94AE-B54FC970FC03}"/>
            </a:ext>
          </a:extLst>
        </xdr:cNvPr>
        <xdr:cNvSpPr txBox="1"/>
      </xdr:nvSpPr>
      <xdr:spPr>
        <a:xfrm>
          <a:off x="1676400" y="190500"/>
          <a:ext cx="444500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3200" b="1">
              <a:solidFill>
                <a:srgbClr val="3E73BB"/>
              </a:solidFill>
            </a:rPr>
            <a:t>REPORT</a:t>
          </a:r>
          <a:r>
            <a:rPr lang="it-IT" sz="3200" b="1" baseline="0">
              <a:solidFill>
                <a:srgbClr val="3E73BB"/>
              </a:solidFill>
            </a:rPr>
            <a:t> HR - PAGHE</a:t>
          </a:r>
        </a:p>
        <a:p>
          <a:r>
            <a:rPr lang="it-IT" sz="3200" b="1" baseline="0">
              <a:solidFill>
                <a:srgbClr val="3E73BB"/>
              </a:solidFill>
            </a:rPr>
            <a:t>ANZIANITA' E STIPENDI</a:t>
          </a:r>
          <a:endParaRPr lang="it-IT" sz="3200" b="1">
            <a:solidFill>
              <a:srgbClr val="3E73BB"/>
            </a:solidFill>
          </a:endParaRPr>
        </a:p>
      </xdr:txBody>
    </xdr:sp>
    <xdr:clientData/>
  </xdr:twoCellAnchor>
  <xdr:twoCellAnchor>
    <xdr:from>
      <xdr:col>8</xdr:col>
      <xdr:colOff>711200</xdr:colOff>
      <xdr:row>2</xdr:row>
      <xdr:rowOff>25400</xdr:rowOff>
    </xdr:from>
    <xdr:to>
      <xdr:col>11</xdr:col>
      <xdr:colOff>558800</xdr:colOff>
      <xdr:row>6</xdr:row>
      <xdr:rowOff>76200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4FA90F27-8316-6B45-9D39-ECDDE49D2635}"/>
            </a:ext>
          </a:extLst>
        </xdr:cNvPr>
        <xdr:cNvSpPr txBox="1"/>
      </xdr:nvSpPr>
      <xdr:spPr>
        <a:xfrm>
          <a:off x="7315200" y="406400"/>
          <a:ext cx="232410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800" b="1">
              <a:solidFill>
                <a:srgbClr val="3E73BB"/>
              </a:solidFill>
            </a:rPr>
            <a:t>STIPENDIO</a:t>
          </a:r>
          <a:r>
            <a:rPr lang="it-IT" sz="1800" b="1" baseline="0">
              <a:solidFill>
                <a:srgbClr val="3E73BB"/>
              </a:solidFill>
            </a:rPr>
            <a:t> MEDIO</a:t>
          </a:r>
        </a:p>
        <a:p>
          <a:r>
            <a:rPr lang="it-I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it-IT" sz="1800" b="1">
              <a:solidFill>
                <a:srgbClr val="3E73BB"/>
              </a:solidFill>
              <a:latin typeface="+mn-lt"/>
              <a:ea typeface="+mn-ea"/>
              <a:cs typeface="+mn-cs"/>
            </a:rPr>
            <a:t>1.834,73 €   </a:t>
          </a:r>
        </a:p>
      </xdr:txBody>
    </xdr:sp>
    <xdr:clientData/>
  </xdr:twoCellAnchor>
  <xdr:twoCellAnchor>
    <xdr:from>
      <xdr:col>11</xdr:col>
      <xdr:colOff>393700</xdr:colOff>
      <xdr:row>1</xdr:row>
      <xdr:rowOff>114300</xdr:rowOff>
    </xdr:from>
    <xdr:to>
      <xdr:col>13</xdr:col>
      <xdr:colOff>647700</xdr:colOff>
      <xdr:row>6</xdr:row>
      <xdr:rowOff>165100</xdr:rowOff>
    </xdr:to>
    <xdr:sp macro="" textlink="">
      <xdr:nvSpPr>
        <xdr:cNvPr id="12" name="Rettangolo 11">
          <a:extLst>
            <a:ext uri="{FF2B5EF4-FFF2-40B4-BE49-F238E27FC236}">
              <a16:creationId xmlns:a16="http://schemas.microsoft.com/office/drawing/2014/main" id="{EAAA9635-AA05-E341-BD04-6BCB780DD0A8}"/>
            </a:ext>
          </a:extLst>
        </xdr:cNvPr>
        <xdr:cNvSpPr/>
      </xdr:nvSpPr>
      <xdr:spPr>
        <a:xfrm>
          <a:off x="9474200" y="304800"/>
          <a:ext cx="1905000" cy="1003300"/>
        </a:xfrm>
        <a:prstGeom prst="rect">
          <a:avLst/>
        </a:prstGeom>
        <a:solidFill>
          <a:schemeClr val="bg1"/>
        </a:solidFill>
        <a:ln w="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800" b="1">
              <a:solidFill>
                <a:srgbClr val="3E73BB"/>
              </a:solidFill>
            </a:rPr>
            <a:t>MIN</a:t>
          </a:r>
          <a:r>
            <a:rPr lang="it-IT" sz="1800" b="1" baseline="0">
              <a:solidFill>
                <a:srgbClr val="3E73BB"/>
              </a:solidFill>
            </a:rPr>
            <a:t> STIPENDIO</a:t>
          </a:r>
        </a:p>
        <a:p>
          <a:pPr algn="ctr"/>
          <a:r>
            <a:rPr lang="it-IT" sz="1800" b="1" baseline="0">
              <a:solidFill>
                <a:srgbClr val="3E73BB"/>
              </a:solidFill>
            </a:rPr>
            <a:t>1.250 </a:t>
          </a:r>
          <a:r>
            <a:rPr lang="it-IT" sz="1800" b="1">
              <a:solidFill>
                <a:srgbClr val="3E73BB"/>
              </a:solidFill>
              <a:latin typeface="+mn-lt"/>
              <a:ea typeface="+mn-ea"/>
              <a:cs typeface="+mn-cs"/>
            </a:rPr>
            <a:t>€  </a:t>
          </a:r>
          <a:endParaRPr lang="it-IT" sz="1800" b="1" baseline="0">
            <a:solidFill>
              <a:srgbClr val="3E73BB"/>
            </a:solidFill>
          </a:endParaRPr>
        </a:p>
      </xdr:txBody>
    </xdr:sp>
    <xdr:clientData/>
  </xdr:twoCellAnchor>
  <xdr:twoCellAnchor>
    <xdr:from>
      <xdr:col>13</xdr:col>
      <xdr:colOff>635000</xdr:colOff>
      <xdr:row>1</xdr:row>
      <xdr:rowOff>88900</xdr:rowOff>
    </xdr:from>
    <xdr:to>
      <xdr:col>16</xdr:col>
      <xdr:colOff>0</xdr:colOff>
      <xdr:row>7</xdr:row>
      <xdr:rowOff>38100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0A77B0AB-88D2-9F4D-BB32-D6783810EEA3}"/>
            </a:ext>
          </a:extLst>
        </xdr:cNvPr>
        <xdr:cNvSpPr/>
      </xdr:nvSpPr>
      <xdr:spPr>
        <a:xfrm>
          <a:off x="11366500" y="279400"/>
          <a:ext cx="1841500" cy="1092200"/>
        </a:xfrm>
        <a:prstGeom prst="rect">
          <a:avLst/>
        </a:prstGeom>
        <a:solidFill>
          <a:schemeClr val="bg1"/>
        </a:solidFill>
        <a:ln w="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800" b="1">
              <a:solidFill>
                <a:srgbClr val="3E73BB"/>
              </a:solidFill>
            </a:rPr>
            <a:t>MAX</a:t>
          </a:r>
          <a:r>
            <a:rPr lang="it-IT" sz="1800" b="1" baseline="0">
              <a:solidFill>
                <a:srgbClr val="3E73BB"/>
              </a:solidFill>
            </a:rPr>
            <a:t> STIPENDIO</a:t>
          </a:r>
        </a:p>
        <a:p>
          <a:pPr algn="ctr"/>
          <a:r>
            <a:rPr lang="it-IT" sz="1800" b="1" baseline="0">
              <a:solidFill>
                <a:srgbClr val="3E73BB"/>
              </a:solidFill>
            </a:rPr>
            <a:t>3.680 </a:t>
          </a:r>
          <a:r>
            <a:rPr lang="it-IT" sz="1800" b="1">
              <a:solidFill>
                <a:srgbClr val="3E73BB"/>
              </a:solidFill>
              <a:latin typeface="+mn-lt"/>
              <a:ea typeface="+mn-ea"/>
              <a:cs typeface="+mn-cs"/>
            </a:rPr>
            <a:t>€  </a:t>
          </a:r>
          <a:endParaRPr lang="it-IT" sz="1800" b="1" baseline="0">
            <a:solidFill>
              <a:srgbClr val="3E73BB"/>
            </a:solidFill>
          </a:endParaRPr>
        </a:p>
      </xdr:txBody>
    </xdr:sp>
    <xdr:clientData/>
  </xdr:twoCellAnchor>
  <xdr:twoCellAnchor editAs="oneCell">
    <xdr:from>
      <xdr:col>12</xdr:col>
      <xdr:colOff>774700</xdr:colOff>
      <xdr:row>8</xdr:row>
      <xdr:rowOff>25400</xdr:rowOff>
    </xdr:from>
    <xdr:to>
      <xdr:col>16</xdr:col>
      <xdr:colOff>0</xdr:colOff>
      <xdr:row>29</xdr:row>
      <xdr:rowOff>101600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ognome">
              <a:extLst>
                <a:ext uri="{FF2B5EF4-FFF2-40B4-BE49-F238E27FC236}">
                  <a16:creationId xmlns:a16="http://schemas.microsoft.com/office/drawing/2014/main" id="{BA5E2C66-63FB-6541-871D-0DF2D7EE80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0700" y="1549400"/>
              <a:ext cx="2527300" cy="407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774700</xdr:colOff>
      <xdr:row>29</xdr:row>
      <xdr:rowOff>114301</xdr:rowOff>
    </xdr:from>
    <xdr:to>
      <xdr:col>16</xdr:col>
      <xdr:colOff>12700</xdr:colOff>
      <xdr:row>36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Settore">
              <a:extLst>
                <a:ext uri="{FF2B5EF4-FFF2-40B4-BE49-F238E27FC236}">
                  <a16:creationId xmlns:a16="http://schemas.microsoft.com/office/drawing/2014/main" id="{076F1944-DDD6-1044-9F5E-C7879E796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0700" y="5638801"/>
              <a:ext cx="2540000" cy="1346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1</xdr:row>
      <xdr:rowOff>0</xdr:rowOff>
    </xdr:from>
    <xdr:to>
      <xdr:col>1</xdr:col>
      <xdr:colOff>622300</xdr:colOff>
      <xdr:row>7</xdr:row>
      <xdr:rowOff>63500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22DEC4AA-9791-194C-BC4B-28947DB92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90500"/>
          <a:ext cx="1206500" cy="1206500"/>
        </a:xfrm>
        <a:prstGeom prst="rect">
          <a:avLst/>
        </a:prstGeom>
      </xdr:spPr>
    </xdr:pic>
    <xdr:clientData/>
  </xdr:twoCellAnchor>
  <xdr:twoCellAnchor>
    <xdr:from>
      <xdr:col>5</xdr:col>
      <xdr:colOff>635000</xdr:colOff>
      <xdr:row>0</xdr:row>
      <xdr:rowOff>88900</xdr:rowOff>
    </xdr:from>
    <xdr:to>
      <xdr:col>9</xdr:col>
      <xdr:colOff>762000</xdr:colOff>
      <xdr:row>7</xdr:row>
      <xdr:rowOff>50800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B1BBB6BA-2688-EE45-B809-94634A1904B2}"/>
            </a:ext>
          </a:extLst>
        </xdr:cNvPr>
        <xdr:cNvSpPr/>
      </xdr:nvSpPr>
      <xdr:spPr>
        <a:xfrm>
          <a:off x="4762500" y="88900"/>
          <a:ext cx="3429000" cy="1295400"/>
        </a:xfrm>
        <a:prstGeom prst="rect">
          <a:avLst/>
        </a:prstGeom>
        <a:solidFill>
          <a:schemeClr val="bg1"/>
        </a:solidFill>
        <a:ln w="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700" b="1" baseline="0">
              <a:solidFill>
                <a:srgbClr val="3E73BB"/>
              </a:solidFill>
            </a:rPr>
            <a:t>FATTURATO MIN 2022</a:t>
          </a:r>
        </a:p>
        <a:p>
          <a:pPr algn="ctr"/>
          <a:r>
            <a:rPr lang="it-IT" sz="1700" b="1" baseline="0">
              <a:solidFill>
                <a:srgbClr val="3E73BB"/>
              </a:solidFill>
            </a:rPr>
            <a:t>VENETO</a:t>
          </a:r>
        </a:p>
        <a:p>
          <a:pPr algn="ctr"/>
          <a:r>
            <a:rPr lang="it-IT" sz="1700" b="1" baseline="0">
              <a:solidFill>
                <a:srgbClr val="3E73BB"/>
              </a:solidFill>
            </a:rPr>
            <a:t>5000 </a:t>
          </a:r>
          <a:r>
            <a:rPr lang="it-IT" sz="1700" b="1">
              <a:solidFill>
                <a:srgbClr val="3E73BB"/>
              </a:solidFill>
              <a:latin typeface="+mn-lt"/>
              <a:ea typeface="+mn-ea"/>
              <a:cs typeface="+mn-cs"/>
            </a:rPr>
            <a:t>€ </a:t>
          </a:r>
          <a:endParaRPr lang="it-IT" sz="1700" b="1">
            <a:solidFill>
              <a:srgbClr val="3E73BB"/>
            </a:solidFill>
          </a:endParaRPr>
        </a:p>
      </xdr:txBody>
    </xdr:sp>
    <xdr:clientData/>
  </xdr:twoCellAnchor>
  <xdr:twoCellAnchor>
    <xdr:from>
      <xdr:col>2</xdr:col>
      <xdr:colOff>25400</xdr:colOff>
      <xdr:row>1</xdr:row>
      <xdr:rowOff>0</xdr:rowOff>
    </xdr:from>
    <xdr:to>
      <xdr:col>5</xdr:col>
      <xdr:colOff>698500</xdr:colOff>
      <xdr:row>6</xdr:row>
      <xdr:rowOff>177800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74A56D9F-DB0A-104D-965B-908BA99B56B8}"/>
            </a:ext>
          </a:extLst>
        </xdr:cNvPr>
        <xdr:cNvSpPr txBox="1"/>
      </xdr:nvSpPr>
      <xdr:spPr>
        <a:xfrm>
          <a:off x="1676400" y="190500"/>
          <a:ext cx="3149600" cy="11303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3200" b="1">
              <a:solidFill>
                <a:srgbClr val="3E73BB"/>
              </a:solidFill>
            </a:rPr>
            <a:t>REPORT</a:t>
          </a:r>
          <a:r>
            <a:rPr lang="it-IT" sz="3200" b="1" baseline="0">
              <a:solidFill>
                <a:srgbClr val="3E73BB"/>
              </a:solidFill>
            </a:rPr>
            <a:t> VENDITE</a:t>
          </a:r>
        </a:p>
        <a:p>
          <a:r>
            <a:rPr lang="it-IT" sz="3200" b="1" baseline="0">
              <a:solidFill>
                <a:srgbClr val="3E73BB"/>
              </a:solidFill>
            </a:rPr>
            <a:t>FATTURATI</a:t>
          </a:r>
        </a:p>
      </xdr:txBody>
    </xdr:sp>
    <xdr:clientData/>
  </xdr:twoCellAnchor>
  <xdr:twoCellAnchor>
    <xdr:from>
      <xdr:col>9</xdr:col>
      <xdr:colOff>114300</xdr:colOff>
      <xdr:row>1</xdr:row>
      <xdr:rowOff>139700</xdr:rowOff>
    </xdr:from>
    <xdr:to>
      <xdr:col>12</xdr:col>
      <xdr:colOff>787400</xdr:colOff>
      <xdr:row>6</xdr:row>
      <xdr:rowOff>101600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C35DCF8-D23E-1D4D-BDC6-666DBCD3F229}"/>
            </a:ext>
          </a:extLst>
        </xdr:cNvPr>
        <xdr:cNvSpPr txBox="1"/>
      </xdr:nvSpPr>
      <xdr:spPr>
        <a:xfrm>
          <a:off x="7543800" y="330200"/>
          <a:ext cx="31496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700" b="1" baseline="0">
              <a:solidFill>
                <a:srgbClr val="3E73BB"/>
              </a:solidFill>
            </a:rPr>
            <a:t>FATTURATO MEDIO </a:t>
          </a:r>
        </a:p>
        <a:p>
          <a:pPr algn="ctr"/>
          <a:r>
            <a:rPr lang="it-IT" sz="1700" b="1" baseline="0">
              <a:solidFill>
                <a:srgbClr val="3E73BB"/>
              </a:solidFill>
            </a:rPr>
            <a:t>2022</a:t>
          </a:r>
        </a:p>
        <a:p>
          <a:r>
            <a:rPr lang="it-IT" sz="17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it-IT" sz="1700" b="1">
              <a:solidFill>
                <a:srgbClr val="3E73BB"/>
              </a:solidFill>
              <a:latin typeface="+mn-lt"/>
              <a:ea typeface="+mn-ea"/>
              <a:cs typeface="+mn-cs"/>
            </a:rPr>
            <a:t>13.363 €   </a:t>
          </a:r>
        </a:p>
      </xdr:txBody>
    </xdr:sp>
    <xdr:clientData/>
  </xdr:twoCellAnchor>
  <xdr:twoCellAnchor>
    <xdr:from>
      <xdr:col>12</xdr:col>
      <xdr:colOff>571500</xdr:colOff>
      <xdr:row>1</xdr:row>
      <xdr:rowOff>88900</xdr:rowOff>
    </xdr:from>
    <xdr:to>
      <xdr:col>15</xdr:col>
      <xdr:colOff>787400</xdr:colOff>
      <xdr:row>6</xdr:row>
      <xdr:rowOff>139700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5B08E38E-54F0-9A4C-8D2C-4E9EE55A4E69}"/>
            </a:ext>
          </a:extLst>
        </xdr:cNvPr>
        <xdr:cNvSpPr/>
      </xdr:nvSpPr>
      <xdr:spPr>
        <a:xfrm>
          <a:off x="10477500" y="279400"/>
          <a:ext cx="2692400" cy="1003300"/>
        </a:xfrm>
        <a:prstGeom prst="rect">
          <a:avLst/>
        </a:prstGeom>
        <a:solidFill>
          <a:schemeClr val="bg1"/>
        </a:solidFill>
        <a:ln w="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700" b="1" baseline="0">
              <a:solidFill>
                <a:srgbClr val="3E73BB"/>
              </a:solidFill>
            </a:rPr>
            <a:t>FATTURATO MAX 2022 EMILIA ROMAGNA</a:t>
          </a:r>
        </a:p>
        <a:p>
          <a:pPr algn="ctr"/>
          <a:r>
            <a:rPr lang="it-IT" sz="1700" b="1" baseline="0">
              <a:solidFill>
                <a:srgbClr val="3E73BB"/>
              </a:solidFill>
            </a:rPr>
            <a:t>23.879 </a:t>
          </a:r>
          <a:r>
            <a:rPr lang="it-IT" sz="1700" b="1">
              <a:solidFill>
                <a:srgbClr val="3E73BB"/>
              </a:solidFill>
              <a:latin typeface="+mn-lt"/>
              <a:ea typeface="+mn-ea"/>
              <a:cs typeface="+mn-cs"/>
            </a:rPr>
            <a:t>€  </a:t>
          </a:r>
          <a:endParaRPr lang="it-IT" sz="1700" b="1" baseline="0">
            <a:solidFill>
              <a:srgbClr val="3E73BB"/>
            </a:solidFill>
          </a:endParaRPr>
        </a:p>
      </xdr:txBody>
    </xdr:sp>
    <xdr:clientData/>
  </xdr:twoCellAnchor>
  <xdr:twoCellAnchor>
    <xdr:from>
      <xdr:col>2</xdr:col>
      <xdr:colOff>152400</xdr:colOff>
      <xdr:row>7</xdr:row>
      <xdr:rowOff>177800</xdr:rowOff>
    </xdr:from>
    <xdr:to>
      <xdr:col>15</xdr:col>
      <xdr:colOff>800100</xdr:colOff>
      <xdr:row>31</xdr:row>
      <xdr:rowOff>177800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4E17C90-343B-694A-99E5-D5E1D74C5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12700</xdr:rowOff>
    </xdr:from>
    <xdr:to>
      <xdr:col>15</xdr:col>
      <xdr:colOff>800100</xdr:colOff>
      <xdr:row>55</xdr:row>
      <xdr:rowOff>165100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54254CC0-9C26-D841-83AC-C551DFEAD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101601</xdr:rowOff>
    </xdr:from>
    <xdr:to>
      <xdr:col>2</xdr:col>
      <xdr:colOff>177800</xdr:colOff>
      <xdr:row>26</xdr:row>
      <xdr:rowOff>12701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Anno">
              <a:extLst>
                <a:ext uri="{FF2B5EF4-FFF2-40B4-BE49-F238E27FC236}">
                  <a16:creationId xmlns:a16="http://schemas.microsoft.com/office/drawing/2014/main" id="{A8EB68AD-BEEF-444B-9E1A-6437F413C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30601"/>
              <a:ext cx="1828800" cy="143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177800</xdr:rowOff>
    </xdr:from>
    <xdr:to>
      <xdr:col>2</xdr:col>
      <xdr:colOff>177800</xdr:colOff>
      <xdr:row>18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Regioni">
              <a:extLst>
                <a:ext uri="{FF2B5EF4-FFF2-40B4-BE49-F238E27FC236}">
                  <a16:creationId xmlns:a16="http://schemas.microsoft.com/office/drawing/2014/main" id="{9B3593D2-5FF3-2A4F-ABDC-06FDBCD76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i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11300"/>
              <a:ext cx="1828800" cy="2044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25401</xdr:rowOff>
    </xdr:from>
    <xdr:to>
      <xdr:col>2</xdr:col>
      <xdr:colOff>177800</xdr:colOff>
      <xdr:row>32</xdr:row>
      <xdr:rowOff>25401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Commerciali 1">
              <a:extLst>
                <a:ext uri="{FF2B5EF4-FFF2-40B4-BE49-F238E27FC236}">
                  <a16:creationId xmlns:a16="http://schemas.microsoft.com/office/drawing/2014/main" id="{B0E957FD-1AB5-AF41-B726-3B3747AFFD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i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784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522460185188" createdVersion="7" refreshedVersion="7" minRefreshableVersion="3" recordCount="24" xr:uid="{0659AF4A-1017-2949-A5B4-3E29BAA65733}">
  <cacheSource type="worksheet">
    <worksheetSource ref="A1:D25" sheet="Commerciali"/>
  </cacheSource>
  <cacheFields count="4">
    <cacheField name="Commerciali" numFmtId="0">
      <sharedItems/>
    </cacheField>
    <cacheField name="Anno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Fatturato" numFmtId="174">
      <sharedItems containsSemiMixedTypes="0" containsString="0" containsNumber="1" containsInteger="1" minValue="2100" maxValue="27000"/>
    </cacheField>
    <cacheField name="Regioni" numFmtId="0">
      <sharedItems count="6">
        <s v="Lombardia"/>
        <s v="Liguria"/>
        <s v="Emiiia Romagna"/>
        <s v="Veneto"/>
        <s v="Lazio"/>
        <s v="Piemonte"/>
      </sharedItems>
    </cacheField>
  </cacheFields>
  <extLst>
    <ext xmlns:x14="http://schemas.microsoft.com/office/spreadsheetml/2009/9/main" uri="{725AE2AE-9491-48be-B2B4-4EB974FC3084}">
      <x14:pivotCacheDefinition pivotCacheId="6072138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522460879627" createdVersion="7" refreshedVersion="7" minRefreshableVersion="3" recordCount="24" xr:uid="{D98FE4F9-8CE8-8F4C-AB99-AEDCDFC65FB7}">
  <cacheSource type="worksheet">
    <worksheetSource ref="B1:D25" sheet="Commerciali"/>
  </cacheSource>
  <cacheFields count="3">
    <cacheField name="Anno" numFmtId="0">
      <sharedItems containsSemiMixedTypes="0" containsString="0" containsNumber="1" containsInteger="1" minValue="2019" maxValue="2022"/>
    </cacheField>
    <cacheField name="Fatturato" numFmtId="174">
      <sharedItems containsSemiMixedTypes="0" containsString="0" containsNumber="1" containsInteger="1" minValue="2100" maxValue="27000"/>
    </cacheField>
    <cacheField name="Region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522461111112" createdVersion="7" refreshedVersion="7" minRefreshableVersion="3" recordCount="15" xr:uid="{CD9BDFD9-612D-9045-B790-610C9F894829}">
  <cacheSource type="worksheet">
    <worksheetSource ref="A1:G16" sheet="Base per Pivot"/>
  </cacheSource>
  <cacheFields count="7">
    <cacheField name="Cognome" numFmtId="0">
      <sharedItems count="16">
        <s v="Nicolussi"/>
        <s v="Bianchini"/>
        <s v="Nardelli"/>
        <s v="Tommasoni"/>
        <s v="Petruzzi"/>
        <s v="Nicolai"/>
        <s v="Bologna"/>
        <s v="Russo"/>
        <s v="Pezzato"/>
        <s v="Bordin"/>
        <s v="Campagnolo"/>
        <s v="Tedesco"/>
        <s v="Logan"/>
        <s v="Baruffo"/>
        <s v="Lorenzon"/>
        <s v="Dipendende 15" u="1"/>
      </sharedItems>
    </cacheField>
    <cacheField name="Dt_nascita" numFmtId="14">
      <sharedItems containsSemiMixedTypes="0" containsNonDate="0" containsDate="1" containsString="0" minDate="1956-06-05T00:00:00" maxDate="1997-12-13T00:00:00"/>
    </cacheField>
    <cacheField name="Dt_assunzione" numFmtId="14">
      <sharedItems containsSemiMixedTypes="0" containsNonDate="0" containsDate="1" containsString="0" minDate="1987-04-05T00:00:00" maxDate="2020-01-02T00:00:00"/>
    </cacheField>
    <cacheField name="Settore" numFmtId="0">
      <sharedItems count="4">
        <s v="Commerciale"/>
        <s v="Produzione"/>
        <s v="Amministrazione"/>
        <s v="Direzione"/>
      </sharedItems>
    </cacheField>
    <cacheField name="Stipendio" numFmtId="164">
      <sharedItems containsSemiMixedTypes="0" containsString="0" containsNumber="1" containsInteger="1" minValue="1250" maxValue="3680"/>
    </cacheField>
    <cacheField name="Età" numFmtId="0">
      <sharedItems containsSemiMixedTypes="0" containsString="0" containsNumber="1" containsInteger="1" minValue="24" maxValue="66"/>
    </cacheField>
    <cacheField name="Anz_lavoro" numFmtId="0">
      <sharedItems containsSemiMixedTypes="0" containsString="0" containsNumber="1" containsInteger="1" minValue="2" maxValue="35"/>
    </cacheField>
  </cacheFields>
  <extLst>
    <ext xmlns:x14="http://schemas.microsoft.com/office/spreadsheetml/2009/9/main" uri="{725AE2AE-9491-48be-B2B4-4EB974FC3084}">
      <x14:pivotCacheDefinition pivotCacheId="1478654155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52246226852" createdVersion="7" refreshedVersion="7" minRefreshableVersion="3" recordCount="24" xr:uid="{3B521D5B-E7D7-984F-91B1-36E9FDF88E8C}">
  <cacheSource type="worksheet">
    <worksheetSource ref="A1:C25" sheet="Commerciali"/>
  </cacheSource>
  <cacheFields count="3">
    <cacheField name="Commerciali" numFmtId="0">
      <sharedItems count="9">
        <s v="Nicolussi"/>
        <s v="Tommasoni"/>
        <s v="Petruzzi"/>
        <s v="Nicolai"/>
        <s v="Bologna"/>
        <s v="Russo"/>
        <s v="Pezzato" u="1"/>
        <s v="Nardelli" u="1"/>
        <s v="Bianchini" u="1"/>
      </sharedItems>
    </cacheField>
    <cacheField name="Anno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Fatturato" numFmtId="174">
      <sharedItems containsSemiMixedTypes="0" containsString="0" containsNumber="1" containsInteger="1" minValue="2100" maxValue="27000"/>
    </cacheField>
  </cacheFields>
  <extLst>
    <ext xmlns:x14="http://schemas.microsoft.com/office/spreadsheetml/2009/9/main" uri="{725AE2AE-9491-48be-B2B4-4EB974FC3084}">
      <x14:pivotCacheDefinition pivotCacheId="19604819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Nicolussi"/>
    <x v="0"/>
    <n v="25000"/>
    <x v="0"/>
  </r>
  <r>
    <s v="Tommasoni"/>
    <x v="0"/>
    <n v="3500"/>
    <x v="1"/>
  </r>
  <r>
    <s v="Petruzzi"/>
    <x v="0"/>
    <n v="27000"/>
    <x v="2"/>
  </r>
  <r>
    <s v="Nicolai"/>
    <x v="0"/>
    <n v="2100"/>
    <x v="3"/>
  </r>
  <r>
    <s v="Bologna"/>
    <x v="0"/>
    <n v="5000"/>
    <x v="4"/>
  </r>
  <r>
    <s v="Russo"/>
    <x v="0"/>
    <n v="12000"/>
    <x v="5"/>
  </r>
  <r>
    <s v="Nicolussi"/>
    <x v="0"/>
    <n v="10160"/>
    <x v="0"/>
  </r>
  <r>
    <s v="Tommasoni"/>
    <x v="1"/>
    <n v="2700"/>
    <x v="1"/>
  </r>
  <r>
    <s v="Petruzzi"/>
    <x v="1"/>
    <n v="23499"/>
    <x v="2"/>
  </r>
  <r>
    <s v="Nicolai"/>
    <x v="1"/>
    <n v="15677"/>
    <x v="3"/>
  </r>
  <r>
    <s v="Bologna"/>
    <x v="1"/>
    <n v="4900"/>
    <x v="4"/>
  </r>
  <r>
    <s v="Russo"/>
    <x v="1"/>
    <n v="23999"/>
    <x v="5"/>
  </r>
  <r>
    <s v="Nicolussi"/>
    <x v="2"/>
    <n v="23000"/>
    <x v="0"/>
  </r>
  <r>
    <s v="Tommasoni"/>
    <x v="2"/>
    <n v="14500"/>
    <x v="1"/>
  </r>
  <r>
    <s v="Petruzzi"/>
    <x v="2"/>
    <n v="21000"/>
    <x v="2"/>
  </r>
  <r>
    <s v="Nicolai"/>
    <x v="2"/>
    <n v="12000"/>
    <x v="3"/>
  </r>
  <r>
    <s v="Bologna"/>
    <x v="2"/>
    <n v="21000"/>
    <x v="4"/>
  </r>
  <r>
    <s v="Russo"/>
    <x v="2"/>
    <n v="15000"/>
    <x v="5"/>
  </r>
  <r>
    <s v="Nicolussi"/>
    <x v="3"/>
    <n v="11300"/>
    <x v="0"/>
  </r>
  <r>
    <s v="Tommasoni"/>
    <x v="3"/>
    <n v="19000"/>
    <x v="1"/>
  </r>
  <r>
    <s v="Petruzzi"/>
    <x v="3"/>
    <n v="23879"/>
    <x v="2"/>
  </r>
  <r>
    <s v="Nicolai"/>
    <x v="3"/>
    <n v="5000"/>
    <x v="3"/>
  </r>
  <r>
    <s v="Bologna"/>
    <x v="3"/>
    <n v="7000"/>
    <x v="4"/>
  </r>
  <r>
    <s v="Russo"/>
    <x v="3"/>
    <n v="1400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2019"/>
    <n v="25000"/>
    <s v="Lombardia"/>
  </r>
  <r>
    <n v="2019"/>
    <n v="3500"/>
    <s v="Liguria"/>
  </r>
  <r>
    <n v="2019"/>
    <n v="27000"/>
    <s v="Emiiia Romagna"/>
  </r>
  <r>
    <n v="2019"/>
    <n v="2100"/>
    <s v="Veneto"/>
  </r>
  <r>
    <n v="2019"/>
    <n v="5000"/>
    <s v="Lazio"/>
  </r>
  <r>
    <n v="2019"/>
    <n v="12000"/>
    <s v="Piemonte"/>
  </r>
  <r>
    <n v="2019"/>
    <n v="10160"/>
    <s v="Lombardia"/>
  </r>
  <r>
    <n v="2020"/>
    <n v="2700"/>
    <s v="Liguria"/>
  </r>
  <r>
    <n v="2020"/>
    <n v="23499"/>
    <s v="Emiiia Romagna"/>
  </r>
  <r>
    <n v="2020"/>
    <n v="15677"/>
    <s v="Veneto"/>
  </r>
  <r>
    <n v="2020"/>
    <n v="4900"/>
    <s v="Lazio"/>
  </r>
  <r>
    <n v="2020"/>
    <n v="23999"/>
    <s v="Piemonte"/>
  </r>
  <r>
    <n v="2021"/>
    <n v="23000"/>
    <s v="Lombardia"/>
  </r>
  <r>
    <n v="2021"/>
    <n v="14500"/>
    <s v="Liguria"/>
  </r>
  <r>
    <n v="2021"/>
    <n v="21000"/>
    <s v="Emiiia Romagna"/>
  </r>
  <r>
    <n v="2021"/>
    <n v="12000"/>
    <s v="Veneto"/>
  </r>
  <r>
    <n v="2021"/>
    <n v="21000"/>
    <s v="Lazio"/>
  </r>
  <r>
    <n v="2021"/>
    <n v="15000"/>
    <s v="Piemonte"/>
  </r>
  <r>
    <n v="2022"/>
    <n v="11300"/>
    <s v="Lombardia"/>
  </r>
  <r>
    <n v="2022"/>
    <n v="19000"/>
    <s v="Liguria"/>
  </r>
  <r>
    <n v="2022"/>
    <n v="23879"/>
    <s v="Emiiia Romagna"/>
  </r>
  <r>
    <n v="2022"/>
    <n v="5000"/>
    <s v="Veneto"/>
  </r>
  <r>
    <n v="2022"/>
    <n v="7000"/>
    <s v="Lazio"/>
  </r>
  <r>
    <n v="2022"/>
    <n v="14000"/>
    <s v="Piemont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985-05-04T00:00:00"/>
    <d v="2014-06-06T00:00:00"/>
    <x v="0"/>
    <n v="1676"/>
    <n v="37"/>
    <n v="8"/>
  </r>
  <r>
    <x v="1"/>
    <d v="1997-12-12T00:00:00"/>
    <d v="2019-01-01T00:00:00"/>
    <x v="1"/>
    <n v="1252"/>
    <n v="24"/>
    <n v="3"/>
  </r>
  <r>
    <x v="2"/>
    <d v="1983-12-24T00:00:00"/>
    <d v="2008-01-06T00:00:00"/>
    <x v="2"/>
    <n v="1650"/>
    <n v="38"/>
    <n v="14"/>
  </r>
  <r>
    <x v="3"/>
    <d v="1990-02-02T00:00:00"/>
    <d v="2020-01-01T00:00:00"/>
    <x v="1"/>
    <n v="1250"/>
    <n v="32"/>
    <n v="2"/>
  </r>
  <r>
    <x v="4"/>
    <d v="1956-06-05T00:00:00"/>
    <d v="1987-04-05T00:00:00"/>
    <x v="3"/>
    <n v="3680"/>
    <n v="66"/>
    <n v="35"/>
  </r>
  <r>
    <x v="5"/>
    <d v="1985-01-06T00:00:00"/>
    <d v="2010-05-05T00:00:00"/>
    <x v="1"/>
    <n v="1623"/>
    <n v="37"/>
    <n v="12"/>
  </r>
  <r>
    <x v="6"/>
    <d v="1992-02-23T00:00:00"/>
    <d v="2011-01-05T00:00:00"/>
    <x v="0"/>
    <n v="2584"/>
    <n v="30"/>
    <n v="11"/>
  </r>
  <r>
    <x v="7"/>
    <d v="1994-03-06T00:00:00"/>
    <d v="2017-10-14T00:00:00"/>
    <x v="2"/>
    <n v="1280"/>
    <n v="28"/>
    <n v="5"/>
  </r>
  <r>
    <x v="8"/>
    <d v="1960-10-18T00:00:00"/>
    <d v="1996-09-05T00:00:00"/>
    <x v="1"/>
    <n v="1750"/>
    <n v="62"/>
    <n v="26"/>
  </r>
  <r>
    <x v="9"/>
    <d v="1989-12-26T00:00:00"/>
    <d v="2013-01-05T00:00:00"/>
    <x v="1"/>
    <n v="1476"/>
    <n v="32"/>
    <n v="9"/>
  </r>
  <r>
    <x v="10"/>
    <d v="1969-03-02T00:00:00"/>
    <d v="1990-05-06T00:00:00"/>
    <x v="3"/>
    <n v="3277"/>
    <n v="53"/>
    <n v="32"/>
  </r>
  <r>
    <x v="11"/>
    <d v="1967-04-21T00:00:00"/>
    <d v="1999-01-05T00:00:00"/>
    <x v="1"/>
    <n v="1670"/>
    <n v="55"/>
    <n v="23"/>
  </r>
  <r>
    <x v="12"/>
    <d v="1990-01-21T00:00:00"/>
    <d v="2017-05-01T00:00:00"/>
    <x v="1"/>
    <n v="1340"/>
    <n v="32"/>
    <n v="5"/>
  </r>
  <r>
    <x v="13"/>
    <d v="1976-11-25T00:00:00"/>
    <d v="2000-01-06T00:00:00"/>
    <x v="2"/>
    <n v="1599"/>
    <n v="45"/>
    <n v="22"/>
  </r>
  <r>
    <x v="14"/>
    <d v="1995-08-19T00:00:00"/>
    <d v="2016-01-05T00:00:00"/>
    <x v="0"/>
    <n v="1414"/>
    <n v="27"/>
    <n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5000"/>
  </r>
  <r>
    <x v="1"/>
    <x v="0"/>
    <n v="3500"/>
  </r>
  <r>
    <x v="2"/>
    <x v="0"/>
    <n v="27000"/>
  </r>
  <r>
    <x v="3"/>
    <x v="0"/>
    <n v="2100"/>
  </r>
  <r>
    <x v="4"/>
    <x v="0"/>
    <n v="5000"/>
  </r>
  <r>
    <x v="5"/>
    <x v="0"/>
    <n v="12000"/>
  </r>
  <r>
    <x v="0"/>
    <x v="0"/>
    <n v="10160"/>
  </r>
  <r>
    <x v="1"/>
    <x v="1"/>
    <n v="2700"/>
  </r>
  <r>
    <x v="2"/>
    <x v="1"/>
    <n v="23499"/>
  </r>
  <r>
    <x v="3"/>
    <x v="1"/>
    <n v="15677"/>
  </r>
  <r>
    <x v="4"/>
    <x v="1"/>
    <n v="4900"/>
  </r>
  <r>
    <x v="5"/>
    <x v="1"/>
    <n v="23999"/>
  </r>
  <r>
    <x v="0"/>
    <x v="2"/>
    <n v="23000"/>
  </r>
  <r>
    <x v="1"/>
    <x v="2"/>
    <n v="14500"/>
  </r>
  <r>
    <x v="2"/>
    <x v="2"/>
    <n v="21000"/>
  </r>
  <r>
    <x v="3"/>
    <x v="2"/>
    <n v="12000"/>
  </r>
  <r>
    <x v="4"/>
    <x v="2"/>
    <n v="21000"/>
  </r>
  <r>
    <x v="5"/>
    <x v="2"/>
    <n v="15000"/>
  </r>
  <r>
    <x v="0"/>
    <x v="3"/>
    <n v="11300"/>
  </r>
  <r>
    <x v="1"/>
    <x v="3"/>
    <n v="19000"/>
  </r>
  <r>
    <x v="2"/>
    <x v="3"/>
    <n v="23879"/>
  </r>
  <r>
    <x v="3"/>
    <x v="3"/>
    <n v="5000"/>
  </r>
  <r>
    <x v="4"/>
    <x v="3"/>
    <n v="7000"/>
  </r>
  <r>
    <x v="5"/>
    <x v="3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D17F5E-5B29-764D-901E-E30BB00BA749}" name="Tabella pivot10" cacheId="25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">
  <location ref="A28:B33" firstHeaderRow="1" firstDataRow="1" firstDataCol="1"/>
  <pivotFields count="7">
    <pivotField showAll="0"/>
    <pivotField numFmtId="14" showAll="0"/>
    <pivotField numFmtId="14" showAll="0"/>
    <pivotField axis="axisRow" showAll="0">
      <items count="5">
        <item x="2"/>
        <item x="0"/>
        <item x="3"/>
        <item x="1"/>
        <item t="default"/>
      </items>
    </pivotField>
    <pivotField numFmtId="164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Età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8B758-EB99-8044-B738-11EC99789136}" name="Tabella pivot9" cacheId="25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13">
  <location ref="A19:B24" firstHeaderRow="1" firstDataRow="1" firstDataCol="1"/>
  <pivotFields count="7">
    <pivotField showAll="0"/>
    <pivotField numFmtId="14" showAll="0"/>
    <pivotField numFmtId="14" showAll="0"/>
    <pivotField axis="axisRow" showAll="0">
      <items count="5">
        <item x="2"/>
        <item x="0"/>
        <item x="3"/>
        <item x="1"/>
        <item t="default"/>
      </items>
    </pivotField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Stipendio" fld="4" baseField="0" baseItem="0"/>
  </dataFields>
  <chartFormats count="1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EF490-1FC5-A94C-87E9-1A7DDA9F0C9E}" name="Tabella pivot8" cacheId="256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8">
  <location ref="P3:U20" firstHeaderRow="1" firstDataRow="2" firstDataCol="1"/>
  <pivotFields count="7">
    <pivotField axis="axisRow" showAll="0">
      <items count="17">
        <item x="13"/>
        <item x="1"/>
        <item x="6"/>
        <item x="9"/>
        <item x="10"/>
        <item m="1" x="15"/>
        <item x="12"/>
        <item x="2"/>
        <item x="5"/>
        <item x="0"/>
        <item x="4"/>
        <item x="8"/>
        <item x="7"/>
        <item x="11"/>
        <item x="3"/>
        <item x="14"/>
        <item t="default"/>
      </items>
    </pivotField>
    <pivotField numFmtId="14" showAll="0"/>
    <pivotField numFmtId="14" showAll="0"/>
    <pivotField axis="axisCol" showAll="0">
      <items count="5">
        <item x="2"/>
        <item x="0"/>
        <item x="3"/>
        <item x="1"/>
        <item t="default"/>
      </items>
    </pivotField>
    <pivotField dataField="1" numFmtId="164"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ma di Stipendio" fld="4" baseField="0" baseItem="0"/>
  </dataFields>
  <chartFormats count="10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8B07E-3321-B340-B005-1014A1D343C1}" name="Tabella pivot1" cacheId="26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3:H9" firstHeaderRow="1" firstDataRow="2" firstDataCol="1"/>
  <pivotFields count="3">
    <pivotField axis="axisCol" showAll="0">
      <items count="10">
        <item m="1" x="8"/>
        <item x="4"/>
        <item m="1" x="7"/>
        <item x="3"/>
        <item x="0"/>
        <item x="2"/>
        <item m="1" x="6"/>
        <item x="5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7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 v="1"/>
    </i>
    <i>
      <x v="3"/>
    </i>
    <i>
      <x v="4"/>
    </i>
    <i>
      <x v="5"/>
    </i>
    <i>
      <x v="7"/>
    </i>
    <i>
      <x v="8"/>
    </i>
    <i t="grand">
      <x/>
    </i>
  </colItems>
  <dataFields count="1">
    <dataField name="Somma di Fatturato" fld="2" baseField="0" baseItem="0"/>
  </dataFields>
  <chartFormats count="17"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8D538-40C9-0040-9868-8912C4CE48D5}" name="Tabella pivot3" cacheId="25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8">
  <location ref="G2:N8" firstHeaderRow="1" firstDataRow="2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174" showAll="0"/>
    <pivotField axis="axisCol" showAll="0">
      <items count="7">
        <item x="2"/>
        <item x="4"/>
        <item x="1"/>
        <item x="0"/>
        <item x="5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a di Fatturato" fld="2" baseField="0" baseItem="0"/>
  </dataFields>
  <chartFormats count="37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4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5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5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6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92363-94FD-0840-9634-F3496196010D}" name="Tabella pivot2" cacheId="252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27:C44" firstHeaderRow="1" firstDataRow="1" firstDataCol="0"/>
  <pivotFields count="3">
    <pivotField showAll="0"/>
    <pivotField numFmtId="17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C90D31D8-464C-F04F-8E4B-05234723C69C}" sourceName="Settore">
  <pivotTables>
    <pivotTable tabId="6" name="Tabella pivot8"/>
    <pivotTable tabId="6" name="Tabella pivot9"/>
  </pivotTables>
  <data>
    <tabular pivotCacheId="1478654155">
      <items count="4">
        <i x="2" s="1"/>
        <i x="0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800A0C34-7568-FC45-BC1E-39713AB314C6}" sourceName="Cognome">
  <pivotTables>
    <pivotTable tabId="6" name="Tabella pivot8"/>
  </pivotTables>
  <data>
    <tabular pivotCacheId="1478654155">
      <items count="16">
        <i x="13" s="1"/>
        <i x="1" s="1"/>
        <i x="6" s="1"/>
        <i x="9" s="1"/>
        <i x="10" s="1"/>
        <i x="12" s="1"/>
        <i x="14" s="1"/>
        <i x="2" s="1"/>
        <i x="5" s="1"/>
        <i x="0" s="1"/>
        <i x="4" s="1"/>
        <i x="8" s="1"/>
        <i x="7" s="1"/>
        <i x="11" s="1"/>
        <i x="3" s="1"/>
        <i x="15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" xr10:uid="{411AFE36-FFB6-1549-936E-54DB577AD475}" sourceName="Anno">
  <pivotTables>
    <pivotTable tabId="7" name="Tabella pivot3"/>
  </pivotTables>
  <data>
    <tabular pivotCacheId="607213873">
      <items count="4">
        <i x="0" s="1"/>
        <i x="1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i" xr10:uid="{F1957C63-F2D2-0449-8A23-7E00D7475F39}" sourceName="Regioni">
  <pivotTables>
    <pivotTable tabId="7" name="Tabella pivot3"/>
  </pivotTables>
  <data>
    <tabular pivotCacheId="607213873">
      <items count="6">
        <i x="2" s="1"/>
        <i x="4" s="1"/>
        <i x="1" s="1"/>
        <i x="0" s="1"/>
        <i x="5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mmerciali1" xr10:uid="{F85B70C1-3AEA-CA41-B299-7E9FAFD61744}" sourceName="Commerciali">
  <pivotTables>
    <pivotTable tabId="8" name="Tabella pivot1"/>
  </pivotTables>
  <data>
    <tabular pivotCacheId="1960481919">
      <items count="9">
        <i x="4" s="1"/>
        <i x="3" s="1"/>
        <i x="0" s="1"/>
        <i x="2" s="1"/>
        <i x="5" s="1"/>
        <i x="1" s="1"/>
        <i x="8" s="1" nd="1"/>
        <i x="7" s="1" nd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BFD7A1C3-A00E-3D44-B651-CAAE128FD796}" cache="FiltroDati_Settore" caption="Settore" rowHeight="230716"/>
  <slicer name="Cognome" xr10:uid="{B029FC56-321C-7444-BC7A-2B8B55C00B66}" cache="FiltroDati_Cognome" caption="Cognome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" xr10:uid="{EA6D204B-4AFE-BA42-BC78-66625BD0BDED}" cache="FiltroDati_Anno" caption="Anno" rowHeight="230716"/>
  <slicer name="Regioni" xr10:uid="{45EE09C5-68E8-2D43-A58A-F0BE710218E2}" cache="FiltroDati_Regioni" caption="Regioni" rowHeight="230716"/>
  <slicer name="Commerciali 1" xr10:uid="{A9D0E9BA-6EEA-A649-A2EF-24C72F3C4F2F}" cache="FiltroDati_Commerciali1" caption="Commerciali" startItem="2" rowHeight="230716"/>
</slicers>
</file>

<file path=xl/theme/theme1.xml><?xml version="1.0" encoding="utf-8"?>
<a:theme xmlns:a="http://schemas.openxmlformats.org/drawingml/2006/main" name="Tema di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zoomScaleNormal="100" workbookViewId="0">
      <pane ySplit="1" topLeftCell="A2" activePane="bottomLeft" state="frozen"/>
      <selection pane="bottomLeft" activeCell="G2" sqref="G2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5.83203125" style="1" customWidth="1"/>
    <col min="7" max="7" width="10.83203125" style="1" bestFit="1" customWidth="1"/>
    <col min="8" max="16384" width="9.1640625" style="1"/>
  </cols>
  <sheetData>
    <row r="1" spans="1:7" s="14" customFormat="1" ht="28" customHeight="1" x14ac:dyDescent="0.2">
      <c r="A1" s="17" t="s">
        <v>3</v>
      </c>
      <c r="B1" s="17" t="s">
        <v>9</v>
      </c>
      <c r="C1" s="17" t="s">
        <v>8</v>
      </c>
      <c r="D1" s="17" t="s">
        <v>4</v>
      </c>
      <c r="E1" s="17" t="s">
        <v>5</v>
      </c>
      <c r="F1" s="17" t="s">
        <v>6</v>
      </c>
      <c r="G1" s="17" t="s">
        <v>7</v>
      </c>
    </row>
    <row r="2" spans="1:7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ca="1">DATEDIF(C2,TODAY(),"y")</f>
        <v>8</v>
      </c>
    </row>
    <row r="3" spans="1:7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ref="G3:G29" ca="1" si="1">DATEDIF(C3,TODAY(),"y")</f>
        <v>3</v>
      </c>
    </row>
    <row r="4" spans="1:7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</row>
    <row r="5" spans="1:7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</row>
    <row r="6" spans="1:7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</row>
    <row r="7" spans="1:7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</row>
    <row r="8" spans="1:7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</row>
    <row r="9" spans="1:7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</row>
    <row r="10" spans="1:7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</row>
    <row r="11" spans="1:7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</row>
    <row r="12" spans="1:7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</row>
    <row r="13" spans="1:7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</row>
    <row r="14" spans="1:7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</row>
    <row r="15" spans="1:7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</row>
    <row r="16" spans="1:7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</row>
    <row r="17" spans="1:7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</row>
    <row r="18" spans="1:7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</row>
    <row r="19" spans="1:7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</row>
    <row r="20" spans="1:7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</row>
    <row r="21" spans="1:7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</row>
    <row r="22" spans="1:7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</row>
    <row r="23" spans="1:7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</row>
    <row r="24" spans="1:7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</row>
    <row r="25" spans="1:7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</row>
    <row r="26" spans="1:7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</row>
    <row r="27" spans="1:7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</row>
    <row r="28" spans="1:7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</row>
    <row r="29" spans="1:7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</row>
  </sheetData>
  <autoFilter ref="A1:G29" xr:uid="{062F2552-432A-43A2-B9B9-226BA03BE098}"/>
  <sortState xmlns:xlrd2="http://schemas.microsoft.com/office/spreadsheetml/2017/richdata2" ref="A2:G29">
    <sortCondition ref="A5:A29"/>
  </sortState>
  <phoneticPr fontId="4" type="noConversion"/>
  <conditionalFormatting sqref="G2:G29">
    <cfRule type="cellIs" dxfId="2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B3412-0386-654B-9EE5-84234B3577F1}">
  <sheetPr>
    <tabColor rgb="FFFFC000"/>
  </sheetPr>
  <dimension ref="A1:J29"/>
  <sheetViews>
    <sheetView zoomScaleNormal="100" workbookViewId="0">
      <pane ySplit="1" topLeftCell="A2" activePane="bottomLeft" state="frozen"/>
      <selection pane="bottomLeft" activeCell="D10" sqref="D10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6.83203125" style="1" customWidth="1"/>
    <col min="7" max="7" width="10.83203125" style="1" bestFit="1" customWidth="1"/>
    <col min="8" max="8" width="21.5" style="1" customWidth="1"/>
    <col min="9" max="9" width="24.5" style="1" customWidth="1"/>
    <col min="10" max="10" width="10.83203125" style="1" customWidth="1"/>
    <col min="11" max="16384" width="9.1640625" style="1"/>
  </cols>
  <sheetData>
    <row r="1" spans="1:10" s="14" customFormat="1" ht="46" customHeight="1" x14ac:dyDescent="0.2">
      <c r="A1" s="17" t="s">
        <v>3</v>
      </c>
      <c r="B1" s="17" t="s">
        <v>9</v>
      </c>
      <c r="C1" s="17" t="s">
        <v>8</v>
      </c>
      <c r="D1" s="17" t="s">
        <v>4</v>
      </c>
      <c r="E1" s="17" t="s">
        <v>5</v>
      </c>
      <c r="F1" s="17" t="s">
        <v>6</v>
      </c>
      <c r="G1" s="17" t="s">
        <v>7</v>
      </c>
      <c r="H1" s="18" t="s">
        <v>39</v>
      </c>
      <c r="I1" s="17" t="s">
        <v>40</v>
      </c>
      <c r="J1" s="15"/>
    </row>
    <row r="2" spans="1:10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G29" ca="1" si="0">DATEDIF(B2,TODAY(),"y")</f>
        <v>37</v>
      </c>
      <c r="G2" s="13">
        <f t="shared" ca="1" si="0"/>
        <v>8</v>
      </c>
      <c r="H2" s="16">
        <f ca="1">INT(YEARFRAC(B2,TODAY()))</f>
        <v>37</v>
      </c>
      <c r="I2" s="16">
        <f ca="1">INT(YEARFRAC(C2,TODAY()))</f>
        <v>8</v>
      </c>
      <c r="J2" s="15"/>
    </row>
    <row r="3" spans="1:10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0"/>
        <v>3</v>
      </c>
      <c r="H3" s="16">
        <f t="shared" ref="H3:H29" ca="1" si="1">INT(YEARFRAC(B3,TODAY()))</f>
        <v>24</v>
      </c>
      <c r="I3" s="16">
        <f t="shared" ref="I3:I29" ca="1" si="2">INT(YEARFRAC(C3,TODAY()))</f>
        <v>3</v>
      </c>
      <c r="J3" s="15"/>
    </row>
    <row r="4" spans="1:10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0"/>
        <v>14</v>
      </c>
      <c r="H4" s="16">
        <f t="shared" ca="1" si="1"/>
        <v>38</v>
      </c>
      <c r="I4" s="16">
        <f t="shared" ca="1" si="2"/>
        <v>14</v>
      </c>
      <c r="J4" s="15"/>
    </row>
    <row r="5" spans="1:10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0"/>
        <v>2</v>
      </c>
      <c r="H5" s="16">
        <f t="shared" ca="1" si="1"/>
        <v>32</v>
      </c>
      <c r="I5" s="16">
        <f t="shared" ca="1" si="2"/>
        <v>2</v>
      </c>
      <c r="J5" s="15"/>
    </row>
    <row r="6" spans="1:10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0"/>
        <v>35</v>
      </c>
      <c r="H6" s="16">
        <f t="shared" ca="1" si="1"/>
        <v>66</v>
      </c>
      <c r="I6" s="16">
        <f t="shared" ca="1" si="2"/>
        <v>35</v>
      </c>
      <c r="J6" s="15"/>
    </row>
    <row r="7" spans="1:10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0"/>
        <v>12</v>
      </c>
      <c r="H7" s="16">
        <f t="shared" ca="1" si="1"/>
        <v>37</v>
      </c>
      <c r="I7" s="16">
        <f t="shared" ca="1" si="2"/>
        <v>12</v>
      </c>
      <c r="J7" s="15"/>
    </row>
    <row r="8" spans="1:10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0"/>
        <v>11</v>
      </c>
      <c r="H8" s="16">
        <f t="shared" ca="1" si="1"/>
        <v>30</v>
      </c>
      <c r="I8" s="16">
        <f t="shared" ca="1" si="2"/>
        <v>11</v>
      </c>
      <c r="J8" s="15"/>
    </row>
    <row r="9" spans="1:10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0"/>
        <v>5</v>
      </c>
      <c r="H9" s="16">
        <f t="shared" ca="1" si="1"/>
        <v>28</v>
      </c>
      <c r="I9" s="16">
        <f t="shared" ca="1" si="2"/>
        <v>5</v>
      </c>
      <c r="J9" s="15"/>
    </row>
    <row r="10" spans="1:10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0"/>
        <v>26</v>
      </c>
      <c r="H10" s="16">
        <f t="shared" ca="1" si="1"/>
        <v>62</v>
      </c>
      <c r="I10" s="16">
        <f t="shared" ca="1" si="2"/>
        <v>26</v>
      </c>
      <c r="J10" s="15"/>
    </row>
    <row r="11" spans="1:10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0"/>
        <v>9</v>
      </c>
      <c r="H11" s="16">
        <f t="shared" ca="1" si="1"/>
        <v>32</v>
      </c>
      <c r="I11" s="16">
        <f t="shared" ca="1" si="2"/>
        <v>9</v>
      </c>
      <c r="J11" s="15"/>
    </row>
    <row r="12" spans="1:10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0"/>
        <v>32</v>
      </c>
      <c r="H12" s="16">
        <f t="shared" ca="1" si="1"/>
        <v>53</v>
      </c>
      <c r="I12" s="16">
        <f t="shared" ca="1" si="2"/>
        <v>32</v>
      </c>
      <c r="J12" s="15"/>
    </row>
    <row r="13" spans="1:10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0"/>
        <v>23</v>
      </c>
      <c r="H13" s="16">
        <f t="shared" ca="1" si="1"/>
        <v>55</v>
      </c>
      <c r="I13" s="16">
        <f t="shared" ca="1" si="2"/>
        <v>23</v>
      </c>
      <c r="J13" s="15"/>
    </row>
    <row r="14" spans="1:10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0"/>
        <v>5</v>
      </c>
      <c r="H14" s="16">
        <f t="shared" ca="1" si="1"/>
        <v>32</v>
      </c>
      <c r="I14" s="16">
        <f t="shared" ca="1" si="2"/>
        <v>5</v>
      </c>
      <c r="J14" s="15"/>
    </row>
    <row r="15" spans="1:10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0"/>
        <v>22</v>
      </c>
      <c r="H15" s="16">
        <f t="shared" ca="1" si="1"/>
        <v>45</v>
      </c>
      <c r="I15" s="16">
        <f t="shared" ca="1" si="2"/>
        <v>22</v>
      </c>
      <c r="J15" s="15"/>
    </row>
    <row r="16" spans="1:10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0"/>
        <v>6</v>
      </c>
      <c r="H16" s="16">
        <f t="shared" ca="1" si="1"/>
        <v>27</v>
      </c>
      <c r="I16" s="16">
        <f t="shared" ca="1" si="2"/>
        <v>6</v>
      </c>
      <c r="J16" s="15"/>
    </row>
    <row r="17" spans="1:10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0"/>
        <v>11</v>
      </c>
      <c r="H17" s="16">
        <f t="shared" ca="1" si="1"/>
        <v>35</v>
      </c>
      <c r="I17" s="16">
        <f t="shared" ca="1" si="2"/>
        <v>11</v>
      </c>
      <c r="J17" s="15"/>
    </row>
    <row r="18" spans="1:10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0"/>
        <v>20</v>
      </c>
      <c r="H18" s="16">
        <f t="shared" ca="1" si="1"/>
        <v>43</v>
      </c>
      <c r="I18" s="16">
        <f t="shared" ca="1" si="2"/>
        <v>20</v>
      </c>
      <c r="J18" s="15"/>
    </row>
    <row r="19" spans="1:10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0"/>
        <v>2</v>
      </c>
      <c r="H19" s="16">
        <f t="shared" ca="1" si="1"/>
        <v>28</v>
      </c>
      <c r="I19" s="16">
        <f t="shared" ca="1" si="2"/>
        <v>2</v>
      </c>
      <c r="J19" s="15"/>
    </row>
    <row r="20" spans="1:10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0"/>
        <v>5</v>
      </c>
      <c r="H20" s="16">
        <f t="shared" ca="1" si="1"/>
        <v>30</v>
      </c>
      <c r="I20" s="16">
        <f t="shared" ca="1" si="2"/>
        <v>5</v>
      </c>
      <c r="J20" s="15"/>
    </row>
    <row r="21" spans="1:10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0"/>
        <v>4</v>
      </c>
      <c r="H21" s="16">
        <f t="shared" ca="1" si="1"/>
        <v>32</v>
      </c>
      <c r="I21" s="16">
        <f t="shared" ca="1" si="2"/>
        <v>4</v>
      </c>
      <c r="J21" s="15"/>
    </row>
    <row r="22" spans="1:10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0"/>
        <v>2</v>
      </c>
      <c r="H22" s="16">
        <f t="shared" ca="1" si="1"/>
        <v>22</v>
      </c>
      <c r="I22" s="16">
        <f t="shared" ca="1" si="2"/>
        <v>2</v>
      </c>
      <c r="J22" s="15"/>
    </row>
    <row r="23" spans="1:10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0"/>
        <v>14</v>
      </c>
      <c r="H23" s="16">
        <f t="shared" ca="1" si="1"/>
        <v>39</v>
      </c>
      <c r="I23" s="16">
        <f t="shared" ca="1" si="2"/>
        <v>14</v>
      </c>
      <c r="J23" s="15"/>
    </row>
    <row r="24" spans="1:10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0"/>
        <v>15</v>
      </c>
      <c r="H24" s="16">
        <f t="shared" ca="1" si="1"/>
        <v>38</v>
      </c>
      <c r="I24" s="16">
        <f t="shared" ca="1" si="2"/>
        <v>15</v>
      </c>
      <c r="J24" s="15"/>
    </row>
    <row r="25" spans="1:10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0"/>
        <v>5</v>
      </c>
      <c r="H25" s="16">
        <f t="shared" ca="1" si="1"/>
        <v>28</v>
      </c>
      <c r="I25" s="16">
        <f t="shared" ca="1" si="2"/>
        <v>5</v>
      </c>
      <c r="J25" s="15"/>
    </row>
    <row r="26" spans="1:10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0"/>
        <v>9</v>
      </c>
      <c r="H26" s="16">
        <f t="shared" ca="1" si="1"/>
        <v>36</v>
      </c>
      <c r="I26" s="16">
        <f t="shared" ca="1" si="2"/>
        <v>9</v>
      </c>
      <c r="J26" s="15"/>
    </row>
    <row r="27" spans="1:10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0"/>
        <v>8</v>
      </c>
      <c r="H27" s="16">
        <f t="shared" ca="1" si="1"/>
        <v>29</v>
      </c>
      <c r="I27" s="16">
        <f t="shared" ca="1" si="2"/>
        <v>8</v>
      </c>
      <c r="J27" s="15"/>
    </row>
    <row r="28" spans="1:10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0"/>
        <v>11</v>
      </c>
      <c r="H28" s="16">
        <f t="shared" ca="1" si="1"/>
        <v>34</v>
      </c>
      <c r="I28" s="16">
        <f t="shared" ca="1" si="2"/>
        <v>11</v>
      </c>
      <c r="J28" s="15"/>
    </row>
    <row r="29" spans="1:10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0"/>
        <v>4</v>
      </c>
      <c r="H29" s="16">
        <f t="shared" ca="1" si="1"/>
        <v>27</v>
      </c>
      <c r="I29" s="16">
        <f t="shared" ca="1" si="2"/>
        <v>4</v>
      </c>
      <c r="J29" s="15"/>
    </row>
  </sheetData>
  <conditionalFormatting sqref="G2:G29">
    <cfRule type="cellIs" dxfId="1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BFEB-7643-2B40-8971-3698C211139B}">
  <sheetPr>
    <tabColor rgb="FFFFC000"/>
  </sheetPr>
  <dimension ref="A1:U45"/>
  <sheetViews>
    <sheetView zoomScaleNormal="100" workbookViewId="0">
      <pane ySplit="1" topLeftCell="A2" activePane="bottomLeft" state="frozen"/>
      <selection pane="bottomLeft" activeCell="H15" sqref="H15"/>
    </sheetView>
  </sheetViews>
  <sheetFormatPr baseColWidth="10" defaultColWidth="9.1640625" defaultRowHeight="15" x14ac:dyDescent="0.2"/>
  <cols>
    <col min="1" max="1" width="15.83203125" style="1" bestFit="1" customWidth="1"/>
    <col min="2" max="2" width="16.6640625" style="1" bestFit="1" customWidth="1"/>
    <col min="3" max="3" width="11.5" style="1" bestFit="1" customWidth="1"/>
    <col min="4" max="4" width="17.33203125" style="1" customWidth="1"/>
    <col min="5" max="5" width="16.5" style="1" customWidth="1"/>
    <col min="6" max="6" width="15.83203125" style="1" bestFit="1" customWidth="1"/>
    <col min="7" max="8" width="19.33203125" style="1" bestFit="1" customWidth="1"/>
    <col min="9" max="9" width="21.83203125" style="1" bestFit="1" customWidth="1"/>
    <col min="10" max="10" width="23.83203125" style="1" bestFit="1" customWidth="1"/>
    <col min="11" max="11" width="20.1640625" style="1" customWidth="1"/>
    <col min="12" max="13" width="3.1640625" style="1" bestFit="1" customWidth="1"/>
    <col min="14" max="14" width="15.83203125" style="1" bestFit="1" customWidth="1"/>
    <col min="15" max="15" width="9.1640625" style="1"/>
    <col min="16" max="16" width="16.6640625" style="1" bestFit="1" customWidth="1"/>
    <col min="17" max="17" width="19.33203125" style="1" bestFit="1" customWidth="1"/>
    <col min="18" max="18" width="11.5" style="1" bestFit="1" customWidth="1"/>
    <col min="19" max="19" width="8.6640625" style="1" bestFit="1" customWidth="1"/>
    <col min="20" max="20" width="10" style="1" bestFit="1" customWidth="1"/>
    <col min="21" max="21" width="15.83203125" style="1" bestFit="1" customWidth="1"/>
    <col min="22" max="16384" width="9.1640625" style="1"/>
  </cols>
  <sheetData>
    <row r="1" spans="1:21" s="14" customFormat="1" ht="28" customHeight="1" x14ac:dyDescent="0.2">
      <c r="A1" s="45" t="s">
        <v>3</v>
      </c>
      <c r="B1" s="45" t="s">
        <v>9</v>
      </c>
      <c r="C1" s="45" t="s">
        <v>8</v>
      </c>
      <c r="D1" s="45" t="s">
        <v>4</v>
      </c>
      <c r="E1" s="45" t="s">
        <v>5</v>
      </c>
      <c r="F1" s="45" t="s">
        <v>6</v>
      </c>
      <c r="G1" s="45" t="s">
        <v>7</v>
      </c>
    </row>
    <row r="2" spans="1:21" x14ac:dyDescent="0.2">
      <c r="A2" s="10" t="s">
        <v>45</v>
      </c>
      <c r="B2" s="11">
        <v>31171</v>
      </c>
      <c r="C2" s="11">
        <v>41796</v>
      </c>
      <c r="D2" s="10" t="s">
        <v>10</v>
      </c>
      <c r="E2" s="12">
        <v>1676</v>
      </c>
      <c r="F2" s="13">
        <f t="shared" ref="F2:F16" ca="1" si="0">DATEDIF(B2,TODAY(),"y")</f>
        <v>37</v>
      </c>
      <c r="G2" s="13">
        <f t="shared" ref="G2:G16" ca="1" si="1">DATEDIF(C2,TODAY(),"y")</f>
        <v>8</v>
      </c>
    </row>
    <row r="3" spans="1:21" x14ac:dyDescent="0.2">
      <c r="A3" s="3" t="s">
        <v>46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13">
        <f t="shared" ca="1" si="1"/>
        <v>3</v>
      </c>
      <c r="P3" s="19" t="s">
        <v>44</v>
      </c>
      <c r="Q3" s="19" t="s">
        <v>41</v>
      </c>
      <c r="R3"/>
      <c r="S3"/>
      <c r="T3"/>
      <c r="U3"/>
    </row>
    <row r="4" spans="1:21" x14ac:dyDescent="0.2">
      <c r="A4" s="3" t="s">
        <v>47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13">
        <f t="shared" ca="1" si="1"/>
        <v>14</v>
      </c>
      <c r="P4" s="19" t="s">
        <v>43</v>
      </c>
      <c r="Q4" t="s">
        <v>0</v>
      </c>
      <c r="R4" t="s">
        <v>10</v>
      </c>
      <c r="S4" t="s">
        <v>1</v>
      </c>
      <c r="T4" t="s">
        <v>2</v>
      </c>
      <c r="U4" t="s">
        <v>42</v>
      </c>
    </row>
    <row r="5" spans="1:21" x14ac:dyDescent="0.2">
      <c r="A5" s="3" t="s">
        <v>48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13">
        <f t="shared" ca="1" si="1"/>
        <v>2</v>
      </c>
      <c r="P5" s="21" t="s">
        <v>58</v>
      </c>
      <c r="Q5" s="20">
        <v>1599</v>
      </c>
      <c r="R5" s="20"/>
      <c r="S5" s="20"/>
      <c r="T5" s="20"/>
      <c r="U5" s="20">
        <v>1599</v>
      </c>
    </row>
    <row r="6" spans="1:21" x14ac:dyDescent="0.2">
      <c r="A6" s="3" t="s">
        <v>49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P6" s="21" t="s">
        <v>46</v>
      </c>
      <c r="Q6" s="20"/>
      <c r="R6" s="20"/>
      <c r="S6" s="20"/>
      <c r="T6" s="20">
        <v>1252</v>
      </c>
      <c r="U6" s="20">
        <v>1252</v>
      </c>
    </row>
    <row r="7" spans="1:21" x14ac:dyDescent="0.2">
      <c r="A7" s="3" t="s">
        <v>50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46" t="s">
        <v>86</v>
      </c>
      <c r="I7" s="47"/>
      <c r="J7" s="47"/>
      <c r="K7" s="48"/>
      <c r="P7" s="21" t="s">
        <v>51</v>
      </c>
      <c r="Q7" s="20"/>
      <c r="R7" s="20">
        <v>2584</v>
      </c>
      <c r="S7" s="20"/>
      <c r="T7" s="20"/>
      <c r="U7" s="20">
        <v>2584</v>
      </c>
    </row>
    <row r="8" spans="1:21" x14ac:dyDescent="0.2">
      <c r="A8" s="3" t="s">
        <v>51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2" t="s">
        <v>61</v>
      </c>
      <c r="I8" s="2" t="s">
        <v>62</v>
      </c>
      <c r="J8" s="2" t="s">
        <v>63</v>
      </c>
      <c r="K8" s="9" t="s">
        <v>64</v>
      </c>
      <c r="P8" s="21" t="s">
        <v>54</v>
      </c>
      <c r="Q8" s="20"/>
      <c r="R8" s="20"/>
      <c r="S8" s="20"/>
      <c r="T8" s="20">
        <v>1476</v>
      </c>
      <c r="U8" s="20">
        <v>1476</v>
      </c>
    </row>
    <row r="9" spans="1:21" x14ac:dyDescent="0.2">
      <c r="A9" s="3" t="s">
        <v>52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2">
        <f ca="1">COUNTIF(F1:F16,"&lt;30")</f>
        <v>3</v>
      </c>
      <c r="I9" s="2">
        <f ca="1">COUNTIFS(F2:F16,"&gt;30",F2:F16,"&lt;39")</f>
        <v>6</v>
      </c>
      <c r="J9" s="2">
        <f ca="1">COUNTIFS(F2:F16,"&gt;=40",F2:F16,"&lt;50")</f>
        <v>1</v>
      </c>
      <c r="K9" s="2">
        <f ca="1">COUNTIF(F1:F16,"&gt;50")</f>
        <v>4</v>
      </c>
      <c r="P9" s="21" t="s">
        <v>55</v>
      </c>
      <c r="Q9" s="20"/>
      <c r="R9" s="20"/>
      <c r="S9" s="20">
        <v>3277</v>
      </c>
      <c r="T9" s="20"/>
      <c r="U9" s="20">
        <v>3277</v>
      </c>
    </row>
    <row r="10" spans="1:21" x14ac:dyDescent="0.2">
      <c r="A10" s="3" t="s">
        <v>53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46" t="s">
        <v>85</v>
      </c>
      <c r="I10" s="47"/>
      <c r="J10" s="47"/>
      <c r="P10" s="21" t="s">
        <v>57</v>
      </c>
      <c r="Q10" s="20"/>
      <c r="R10" s="20"/>
      <c r="S10" s="20"/>
      <c r="T10" s="20">
        <v>1340</v>
      </c>
      <c r="U10" s="20">
        <v>1340</v>
      </c>
    </row>
    <row r="11" spans="1:21" x14ac:dyDescent="0.2">
      <c r="A11" s="3" t="s">
        <v>54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2" t="s">
        <v>65</v>
      </c>
      <c r="I11" s="2" t="s">
        <v>84</v>
      </c>
      <c r="J11" s="2" t="s">
        <v>66</v>
      </c>
      <c r="P11" s="21" t="s">
        <v>47</v>
      </c>
      <c r="Q11" s="20">
        <v>1650</v>
      </c>
      <c r="R11" s="20"/>
      <c r="S11" s="20"/>
      <c r="T11" s="20"/>
      <c r="U11" s="20">
        <v>1650</v>
      </c>
    </row>
    <row r="12" spans="1:21" x14ac:dyDescent="0.2">
      <c r="A12" s="3" t="s">
        <v>55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2">
        <f ca="1">COUNTIF(G2:G16,"&lt;=5")</f>
        <v>4</v>
      </c>
      <c r="I12" s="2">
        <f ca="1">COUNTIFS(G2:G16,"&gt;=6",G2:G16,"&lt;=10")</f>
        <v>3</v>
      </c>
      <c r="J12" s="2">
        <f ca="1">COUNTIF(G2:G16,"&gt;=11")</f>
        <v>8</v>
      </c>
      <c r="P12" s="21" t="s">
        <v>50</v>
      </c>
      <c r="Q12" s="20"/>
      <c r="R12" s="20"/>
      <c r="S12" s="20"/>
      <c r="T12" s="20">
        <v>1623</v>
      </c>
      <c r="U12" s="20">
        <v>1623</v>
      </c>
    </row>
    <row r="13" spans="1:21" x14ac:dyDescent="0.2">
      <c r="A13" s="3" t="s">
        <v>56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P13" s="21" t="s">
        <v>45</v>
      </c>
      <c r="Q13" s="20"/>
      <c r="R13" s="20">
        <v>1676</v>
      </c>
      <c r="S13" s="20"/>
      <c r="T13" s="20"/>
      <c r="U13" s="20">
        <v>1676</v>
      </c>
    </row>
    <row r="14" spans="1:21" x14ac:dyDescent="0.2">
      <c r="A14" s="3" t="s">
        <v>57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P14" s="21" t="s">
        <v>49</v>
      </c>
      <c r="Q14" s="20"/>
      <c r="R14" s="20"/>
      <c r="S14" s="20">
        <v>3680</v>
      </c>
      <c r="T14" s="20"/>
      <c r="U14" s="20">
        <v>3680</v>
      </c>
    </row>
    <row r="15" spans="1:21" x14ac:dyDescent="0.2">
      <c r="A15" s="3" t="s">
        <v>58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43">
        <f t="shared" ca="1" si="1"/>
        <v>22</v>
      </c>
      <c r="H15" s="16">
        <f ca="1">AVERAGE(F2:F16)</f>
        <v>39.866666666666667</v>
      </c>
      <c r="I15" s="49" t="s">
        <v>80</v>
      </c>
      <c r="P15" s="21" t="s">
        <v>53</v>
      </c>
      <c r="Q15" s="20"/>
      <c r="R15" s="20"/>
      <c r="S15" s="20"/>
      <c r="T15" s="20">
        <v>1750</v>
      </c>
      <c r="U15" s="20">
        <v>1750</v>
      </c>
    </row>
    <row r="16" spans="1:21" x14ac:dyDescent="0.2">
      <c r="A16" s="3" t="s">
        <v>59</v>
      </c>
      <c r="B16" s="4">
        <v>34930</v>
      </c>
      <c r="C16" s="4">
        <v>42374</v>
      </c>
      <c r="D16" s="3" t="s">
        <v>10</v>
      </c>
      <c r="E16" s="5">
        <v>1414</v>
      </c>
      <c r="F16" s="2">
        <f t="shared" ca="1" si="0"/>
        <v>27</v>
      </c>
      <c r="G16" s="43">
        <f t="shared" ca="1" si="1"/>
        <v>6</v>
      </c>
      <c r="H16" s="44">
        <f>AVERAGE(E2:E16)</f>
        <v>1834.7333333333333</v>
      </c>
      <c r="I16" s="49" t="s">
        <v>81</v>
      </c>
      <c r="P16" s="21" t="s">
        <v>52</v>
      </c>
      <c r="Q16" s="20">
        <v>1280</v>
      </c>
      <c r="R16" s="20"/>
      <c r="S16" s="20"/>
      <c r="T16" s="20"/>
      <c r="U16" s="20">
        <v>1280</v>
      </c>
    </row>
    <row r="17" spans="1:21" x14ac:dyDescent="0.2">
      <c r="H17" s="44">
        <f>MAX(E2:E16)</f>
        <v>3680</v>
      </c>
      <c r="I17" s="49" t="s">
        <v>82</v>
      </c>
      <c r="P17" s="21" t="s">
        <v>56</v>
      </c>
      <c r="Q17" s="20"/>
      <c r="R17" s="20"/>
      <c r="S17" s="20"/>
      <c r="T17" s="20">
        <v>1670</v>
      </c>
      <c r="U17" s="20">
        <v>1670</v>
      </c>
    </row>
    <row r="18" spans="1:21" x14ac:dyDescent="0.2">
      <c r="H18" s="44">
        <f>MIN(E2:E16)</f>
        <v>1250</v>
      </c>
      <c r="I18" s="49" t="s">
        <v>83</v>
      </c>
      <c r="P18" s="21" t="s">
        <v>48</v>
      </c>
      <c r="Q18" s="20"/>
      <c r="R18" s="20"/>
      <c r="S18" s="20"/>
      <c r="T18" s="20">
        <v>1250</v>
      </c>
      <c r="U18" s="20">
        <v>1250</v>
      </c>
    </row>
    <row r="19" spans="1:21" x14ac:dyDescent="0.2">
      <c r="A19" s="19" t="s">
        <v>43</v>
      </c>
      <c r="B19" t="s">
        <v>44</v>
      </c>
      <c r="C19"/>
      <c r="D19"/>
      <c r="E19"/>
      <c r="F19"/>
      <c r="G19"/>
      <c r="H19"/>
      <c r="I19"/>
      <c r="J19"/>
      <c r="K19"/>
      <c r="L19"/>
      <c r="M19"/>
      <c r="N19"/>
      <c r="P19" s="21" t="s">
        <v>59</v>
      </c>
      <c r="Q19" s="20"/>
      <c r="R19" s="20">
        <v>1414</v>
      </c>
      <c r="S19" s="20"/>
      <c r="T19" s="20"/>
      <c r="U19" s="20">
        <v>1414</v>
      </c>
    </row>
    <row r="20" spans="1:21" x14ac:dyDescent="0.2">
      <c r="A20" s="21" t="s">
        <v>0</v>
      </c>
      <c r="B20" s="20">
        <v>4529</v>
      </c>
      <c r="C20"/>
      <c r="D20"/>
      <c r="E20"/>
      <c r="F20"/>
      <c r="G20"/>
      <c r="H20"/>
      <c r="I20"/>
      <c r="J20"/>
      <c r="K20"/>
      <c r="L20"/>
      <c r="M20"/>
      <c r="N20"/>
      <c r="P20" s="21" t="s">
        <v>42</v>
      </c>
      <c r="Q20" s="20">
        <v>4529</v>
      </c>
      <c r="R20" s="20">
        <v>5674</v>
      </c>
      <c r="S20" s="20">
        <v>6957</v>
      </c>
      <c r="T20" s="20">
        <v>10361</v>
      </c>
      <c r="U20" s="20">
        <v>27521</v>
      </c>
    </row>
    <row r="21" spans="1:21" x14ac:dyDescent="0.2">
      <c r="A21" s="21" t="s">
        <v>10</v>
      </c>
      <c r="B21" s="20">
        <v>5674</v>
      </c>
      <c r="C21"/>
      <c r="D21"/>
      <c r="E21"/>
      <c r="F21"/>
      <c r="G21"/>
      <c r="H21"/>
      <c r="I21"/>
      <c r="J21"/>
      <c r="K21"/>
      <c r="L21"/>
      <c r="M21"/>
      <c r="N21"/>
      <c r="P21"/>
    </row>
    <row r="22" spans="1:21" x14ac:dyDescent="0.2">
      <c r="A22" s="21" t="s">
        <v>1</v>
      </c>
      <c r="B22" s="20">
        <v>6957</v>
      </c>
      <c r="C22"/>
      <c r="D22"/>
      <c r="E22"/>
      <c r="F22"/>
      <c r="G22"/>
      <c r="H22"/>
      <c r="I22"/>
      <c r="J22"/>
      <c r="K22"/>
      <c r="L22"/>
      <c r="M22"/>
      <c r="N22"/>
      <c r="P22"/>
    </row>
    <row r="23" spans="1:21" x14ac:dyDescent="0.2">
      <c r="A23" s="21" t="s">
        <v>2</v>
      </c>
      <c r="B23" s="20">
        <v>10361</v>
      </c>
      <c r="C23"/>
      <c r="D23"/>
      <c r="E23"/>
      <c r="F23"/>
      <c r="G23"/>
      <c r="H23"/>
      <c r="I23"/>
      <c r="J23"/>
      <c r="K23"/>
      <c r="L23"/>
      <c r="M23"/>
      <c r="N23"/>
      <c r="P23"/>
    </row>
    <row r="24" spans="1:21" x14ac:dyDescent="0.2">
      <c r="A24" s="21" t="s">
        <v>42</v>
      </c>
      <c r="B24" s="20">
        <v>27521</v>
      </c>
      <c r="C24"/>
      <c r="D24"/>
      <c r="E24"/>
      <c r="F24"/>
      <c r="G24"/>
      <c r="H24"/>
      <c r="I24"/>
      <c r="J24"/>
      <c r="K24"/>
      <c r="L24"/>
      <c r="M24"/>
      <c r="N24"/>
      <c r="P24"/>
    </row>
    <row r="25" spans="1:2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P25"/>
    </row>
    <row r="26" spans="1:21" x14ac:dyDescent="0.2">
      <c r="A26"/>
      <c r="B26"/>
      <c r="C26"/>
      <c r="P26"/>
    </row>
    <row r="27" spans="1:21" x14ac:dyDescent="0.2">
      <c r="A27"/>
      <c r="B27"/>
      <c r="C27"/>
      <c r="P27"/>
    </row>
    <row r="28" spans="1:21" x14ac:dyDescent="0.2">
      <c r="A28" s="19" t="s">
        <v>43</v>
      </c>
      <c r="B28" t="s">
        <v>60</v>
      </c>
      <c r="C28"/>
      <c r="D28"/>
      <c r="E28"/>
      <c r="F28"/>
      <c r="P28"/>
    </row>
    <row r="29" spans="1:21" x14ac:dyDescent="0.2">
      <c r="A29" s="21" t="s">
        <v>0</v>
      </c>
      <c r="B29" s="20">
        <v>111</v>
      </c>
      <c r="C29"/>
      <c r="D29"/>
      <c r="E29"/>
      <c r="F29"/>
      <c r="P29"/>
    </row>
    <row r="30" spans="1:21" x14ac:dyDescent="0.2">
      <c r="A30" s="21" t="s">
        <v>10</v>
      </c>
      <c r="B30" s="20">
        <v>94</v>
      </c>
      <c r="C30"/>
      <c r="D30"/>
      <c r="E30"/>
      <c r="F30"/>
      <c r="P30"/>
    </row>
    <row r="31" spans="1:21" x14ac:dyDescent="0.2">
      <c r="A31" s="21" t="s">
        <v>1</v>
      </c>
      <c r="B31" s="20">
        <v>119</v>
      </c>
      <c r="C31"/>
      <c r="D31"/>
      <c r="E31"/>
      <c r="F31"/>
      <c r="P31"/>
    </row>
    <row r="32" spans="1:21" x14ac:dyDescent="0.2">
      <c r="A32" s="21" t="s">
        <v>2</v>
      </c>
      <c r="B32" s="20">
        <v>274</v>
      </c>
      <c r="C32"/>
      <c r="D32"/>
      <c r="E32"/>
      <c r="F32"/>
      <c r="P32"/>
    </row>
    <row r="33" spans="1:16" x14ac:dyDescent="0.2">
      <c r="A33" s="21" t="s">
        <v>42</v>
      </c>
      <c r="B33" s="20">
        <v>598</v>
      </c>
      <c r="C33"/>
      <c r="D33"/>
      <c r="E33"/>
      <c r="F33"/>
      <c r="P33"/>
    </row>
    <row r="34" spans="1:16" x14ac:dyDescent="0.2">
      <c r="A34"/>
      <c r="B34"/>
      <c r="C34"/>
      <c r="D34"/>
      <c r="E34"/>
      <c r="F34"/>
      <c r="P34"/>
    </row>
    <row r="35" spans="1:16" x14ac:dyDescent="0.2">
      <c r="A35"/>
      <c r="B35"/>
      <c r="C35"/>
      <c r="D35"/>
      <c r="E35"/>
      <c r="F35"/>
    </row>
    <row r="36" spans="1:16" x14ac:dyDescent="0.2">
      <c r="A36"/>
      <c r="B36"/>
      <c r="C36"/>
      <c r="D36"/>
      <c r="E36"/>
      <c r="F36"/>
    </row>
    <row r="37" spans="1:16" x14ac:dyDescent="0.2">
      <c r="A37"/>
      <c r="B37"/>
      <c r="C37"/>
      <c r="D37"/>
      <c r="E37"/>
      <c r="F37"/>
    </row>
    <row r="38" spans="1:16" x14ac:dyDescent="0.2">
      <c r="A38"/>
      <c r="B38"/>
      <c r="C38"/>
      <c r="D38"/>
      <c r="E38"/>
      <c r="F38"/>
    </row>
    <row r="39" spans="1:16" x14ac:dyDescent="0.2">
      <c r="A39"/>
      <c r="B39"/>
      <c r="C39"/>
      <c r="D39"/>
      <c r="E39"/>
      <c r="F39"/>
    </row>
    <row r="40" spans="1:16" x14ac:dyDescent="0.2">
      <c r="A40"/>
      <c r="B40"/>
      <c r="C40"/>
      <c r="D40"/>
      <c r="E40"/>
      <c r="F40"/>
    </row>
    <row r="41" spans="1:16" x14ac:dyDescent="0.2">
      <c r="A41"/>
      <c r="B41"/>
      <c r="C41"/>
      <c r="D41"/>
      <c r="E41"/>
      <c r="F41"/>
    </row>
    <row r="42" spans="1:16" x14ac:dyDescent="0.2">
      <c r="A42"/>
      <c r="B42"/>
      <c r="C42"/>
      <c r="D42"/>
      <c r="E42"/>
      <c r="F42"/>
    </row>
    <row r="43" spans="1:16" x14ac:dyDescent="0.2">
      <c r="A43"/>
      <c r="B43"/>
      <c r="C43"/>
    </row>
    <row r="44" spans="1:16" x14ac:dyDescent="0.2">
      <c r="A44"/>
      <c r="B44"/>
      <c r="C44"/>
    </row>
    <row r="45" spans="1:16" x14ac:dyDescent="0.2">
      <c r="A45"/>
      <c r="B45"/>
      <c r="C45"/>
    </row>
  </sheetData>
  <autoFilter ref="A1:U16" xr:uid="{5914BFEB-7643-2B40-8971-3698C211139B}"/>
  <mergeCells count="2">
    <mergeCell ref="H7:K7"/>
    <mergeCell ref="H10:J10"/>
  </mergeCells>
  <conditionalFormatting sqref="G2:G16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FBBA-511C-1648-9EC3-CCA2E47DDBB4}">
  <dimension ref="A3:H9"/>
  <sheetViews>
    <sheetView workbookViewId="0">
      <selection activeCell="A7" sqref="A7"/>
    </sheetView>
  </sheetViews>
  <sheetFormatPr baseColWidth="10" defaultRowHeight="15" x14ac:dyDescent="0.2"/>
  <cols>
    <col min="1" max="1" width="16.33203125" bestFit="1" customWidth="1"/>
    <col min="2" max="2" width="19.33203125" bestFit="1" customWidth="1"/>
    <col min="3" max="3" width="6.5" bestFit="1" customWidth="1"/>
    <col min="4" max="4" width="8" bestFit="1" customWidth="1"/>
    <col min="5" max="5" width="7.33203125" bestFit="1" customWidth="1"/>
    <col min="6" max="6" width="6.1640625" bestFit="1" customWidth="1"/>
    <col min="7" max="7" width="10" bestFit="1" customWidth="1"/>
    <col min="8" max="8" width="15.83203125" bestFit="1" customWidth="1"/>
    <col min="9" max="9" width="6.1640625" bestFit="1" customWidth="1"/>
    <col min="10" max="10" width="10" bestFit="1" customWidth="1"/>
    <col min="11" max="11" width="15.83203125" bestFit="1" customWidth="1"/>
    <col min="12" max="12" width="8.33203125" bestFit="1" customWidth="1"/>
    <col min="13" max="14" width="7.33203125" bestFit="1" customWidth="1"/>
    <col min="15" max="15" width="6.5" bestFit="1" customWidth="1"/>
    <col min="16" max="16" width="7.33203125" bestFit="1" customWidth="1"/>
    <col min="17" max="17" width="7" bestFit="1" customWidth="1"/>
    <col min="18" max="18" width="6.1640625" bestFit="1" customWidth="1"/>
    <col min="19" max="19" width="10" bestFit="1" customWidth="1"/>
    <col min="20" max="20" width="10.33203125" bestFit="1" customWidth="1"/>
    <col min="21" max="21" width="8.33203125" bestFit="1" customWidth="1"/>
    <col min="22" max="23" width="7.33203125" bestFit="1" customWidth="1"/>
    <col min="24" max="24" width="6.5" bestFit="1" customWidth="1"/>
    <col min="25" max="25" width="8" bestFit="1" customWidth="1"/>
    <col min="26" max="26" width="7.33203125" bestFit="1" customWidth="1"/>
    <col min="27" max="27" width="7" bestFit="1" customWidth="1"/>
    <col min="28" max="28" width="6.1640625" bestFit="1" customWidth="1"/>
    <col min="29" max="29" width="10" bestFit="1" customWidth="1"/>
    <col min="30" max="30" width="10.33203125" bestFit="1" customWidth="1"/>
    <col min="31" max="31" width="8.33203125" bestFit="1" customWidth="1"/>
    <col min="32" max="33" width="7.33203125" bestFit="1" customWidth="1"/>
    <col min="34" max="34" width="6.5" bestFit="1" customWidth="1"/>
    <col min="35" max="35" width="8" bestFit="1" customWidth="1"/>
    <col min="36" max="36" width="7.33203125" bestFit="1" customWidth="1"/>
    <col min="37" max="37" width="7" bestFit="1" customWidth="1"/>
    <col min="38" max="38" width="6.1640625" bestFit="1" customWidth="1"/>
    <col min="39" max="39" width="10" bestFit="1" customWidth="1"/>
    <col min="40" max="40" width="10.33203125" bestFit="1" customWidth="1"/>
    <col min="41" max="41" width="15.83203125" bestFit="1" customWidth="1"/>
    <col min="42" max="44" width="6.1640625" bestFit="1" customWidth="1"/>
    <col min="45" max="45" width="15.1640625" bestFit="1" customWidth="1"/>
    <col min="46" max="46" width="15.83203125" bestFit="1" customWidth="1"/>
  </cols>
  <sheetData>
    <row r="3" spans="1:8" x14ac:dyDescent="0.2">
      <c r="A3" s="19" t="s">
        <v>69</v>
      </c>
      <c r="B3" s="19" t="s">
        <v>41</v>
      </c>
    </row>
    <row r="4" spans="1:8" x14ac:dyDescent="0.2">
      <c r="A4" s="19" t="s">
        <v>43</v>
      </c>
      <c r="B4" t="s">
        <v>51</v>
      </c>
      <c r="C4" t="s">
        <v>50</v>
      </c>
      <c r="D4" t="s">
        <v>45</v>
      </c>
      <c r="E4" t="s">
        <v>49</v>
      </c>
      <c r="F4" t="s">
        <v>52</v>
      </c>
      <c r="G4" t="s">
        <v>48</v>
      </c>
      <c r="H4" t="s">
        <v>42</v>
      </c>
    </row>
    <row r="5" spans="1:8" x14ac:dyDescent="0.2">
      <c r="A5" s="21">
        <v>2019</v>
      </c>
      <c r="B5" s="20">
        <v>5000</v>
      </c>
      <c r="C5" s="20">
        <v>2100</v>
      </c>
      <c r="D5" s="20">
        <v>35160</v>
      </c>
      <c r="E5" s="20">
        <v>27000</v>
      </c>
      <c r="F5" s="20">
        <v>12000</v>
      </c>
      <c r="G5" s="20">
        <v>3500</v>
      </c>
      <c r="H5" s="20">
        <v>84760</v>
      </c>
    </row>
    <row r="6" spans="1:8" x14ac:dyDescent="0.2">
      <c r="A6" s="21">
        <v>2020</v>
      </c>
      <c r="B6" s="20">
        <v>4900</v>
      </c>
      <c r="C6" s="20">
        <v>15677</v>
      </c>
      <c r="D6" s="20"/>
      <c r="E6" s="20">
        <v>23499</v>
      </c>
      <c r="F6" s="20">
        <v>23999</v>
      </c>
      <c r="G6" s="20">
        <v>2700</v>
      </c>
      <c r="H6" s="20">
        <v>70775</v>
      </c>
    </row>
    <row r="7" spans="1:8" x14ac:dyDescent="0.2">
      <c r="A7" s="21">
        <v>2021</v>
      </c>
      <c r="B7" s="20">
        <v>21000</v>
      </c>
      <c r="C7" s="20">
        <v>12000</v>
      </c>
      <c r="D7" s="20">
        <v>23000</v>
      </c>
      <c r="E7" s="20">
        <v>21000</v>
      </c>
      <c r="F7" s="20">
        <v>15000</v>
      </c>
      <c r="G7" s="20">
        <v>14500</v>
      </c>
      <c r="H7" s="20">
        <v>106500</v>
      </c>
    </row>
    <row r="8" spans="1:8" x14ac:dyDescent="0.2">
      <c r="A8" s="21">
        <v>2022</v>
      </c>
      <c r="B8" s="20">
        <v>7000</v>
      </c>
      <c r="C8" s="20">
        <v>5000</v>
      </c>
      <c r="D8" s="20">
        <v>11300</v>
      </c>
      <c r="E8" s="20">
        <v>23879</v>
      </c>
      <c r="F8" s="20">
        <v>14000</v>
      </c>
      <c r="G8" s="20">
        <v>19000</v>
      </c>
      <c r="H8" s="20">
        <v>80179</v>
      </c>
    </row>
    <row r="9" spans="1:8" x14ac:dyDescent="0.2">
      <c r="A9" s="21" t="s">
        <v>42</v>
      </c>
      <c r="B9" s="20">
        <v>37900</v>
      </c>
      <c r="C9" s="20">
        <v>34777</v>
      </c>
      <c r="D9" s="20">
        <v>69460</v>
      </c>
      <c r="E9" s="20">
        <v>95378</v>
      </c>
      <c r="F9" s="20">
        <v>64999</v>
      </c>
      <c r="G9" s="20">
        <v>39700</v>
      </c>
      <c r="H9" s="20">
        <v>342214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C5E5-D7F0-CF45-BEE4-E4B9C5E34CA3}">
  <sheetPr filterMode="1"/>
  <dimension ref="A1:O48"/>
  <sheetViews>
    <sheetView zoomScale="125" zoomScaleNormal="125" workbookViewId="0">
      <selection activeCell="E22" sqref="E22"/>
    </sheetView>
  </sheetViews>
  <sheetFormatPr baseColWidth="10" defaultRowHeight="15" x14ac:dyDescent="0.2"/>
  <cols>
    <col min="1" max="1" width="20.1640625" customWidth="1"/>
    <col min="2" max="2" width="18" customWidth="1"/>
    <col min="3" max="3" width="15.83203125" customWidth="1"/>
    <col min="4" max="4" width="16" customWidth="1"/>
    <col min="7" max="7" width="16.6640625" bestFit="1" customWidth="1"/>
    <col min="8" max="8" width="19.33203125" bestFit="1" customWidth="1"/>
    <col min="9" max="9" width="6.1640625" bestFit="1" customWidth="1"/>
    <col min="10" max="10" width="6.33203125" bestFit="1" customWidth="1"/>
    <col min="11" max="11" width="9.33203125" bestFit="1" customWidth="1"/>
    <col min="12" max="12" width="8.83203125" bestFit="1" customWidth="1"/>
    <col min="13" max="13" width="7" bestFit="1" customWidth="1"/>
    <col min="14" max="14" width="16.1640625" bestFit="1" customWidth="1"/>
    <col min="15" max="15" width="13.33203125" bestFit="1" customWidth="1"/>
    <col min="16" max="16" width="5.1640625" bestFit="1" customWidth="1"/>
    <col min="17" max="17" width="6.33203125" bestFit="1" customWidth="1"/>
    <col min="18" max="18" width="8.83203125" bestFit="1" customWidth="1"/>
    <col min="19" max="19" width="7" bestFit="1" customWidth="1"/>
    <col min="20" max="20" width="10.33203125" bestFit="1" customWidth="1"/>
    <col min="21" max="21" width="13.33203125" bestFit="1" customWidth="1"/>
    <col min="22" max="22" width="6.1640625" bestFit="1" customWidth="1"/>
    <col min="23" max="23" width="6.33203125" bestFit="1" customWidth="1"/>
    <col min="24" max="24" width="9.33203125" bestFit="1" customWidth="1"/>
    <col min="25" max="25" width="8.83203125" bestFit="1" customWidth="1"/>
    <col min="26" max="26" width="7" bestFit="1" customWidth="1"/>
    <col min="27" max="27" width="10.33203125" bestFit="1" customWidth="1"/>
    <col min="28" max="28" width="13.33203125" bestFit="1" customWidth="1"/>
    <col min="29" max="29" width="5.1640625" bestFit="1" customWidth="1"/>
    <col min="30" max="30" width="6.33203125" bestFit="1" customWidth="1"/>
    <col min="31" max="31" width="9.33203125" bestFit="1" customWidth="1"/>
    <col min="32" max="32" width="8.83203125" bestFit="1" customWidth="1"/>
    <col min="33" max="33" width="7" bestFit="1" customWidth="1"/>
    <col min="34" max="34" width="10.33203125" bestFit="1" customWidth="1"/>
    <col min="35" max="35" width="16.1640625" bestFit="1" customWidth="1"/>
  </cols>
  <sheetData>
    <row r="1" spans="1:15" x14ac:dyDescent="0.2">
      <c r="A1" s="24" t="s">
        <v>67</v>
      </c>
      <c r="B1" s="25" t="s">
        <v>70</v>
      </c>
      <c r="C1" s="25" t="s">
        <v>68</v>
      </c>
      <c r="D1" s="38" t="s">
        <v>71</v>
      </c>
    </row>
    <row r="2" spans="1:15" hidden="1" x14ac:dyDescent="0.2">
      <c r="A2" s="10" t="s">
        <v>45</v>
      </c>
      <c r="B2" s="26">
        <v>2019</v>
      </c>
      <c r="C2" s="27">
        <v>25000</v>
      </c>
      <c r="D2" s="39" t="s">
        <v>73</v>
      </c>
      <c r="G2" s="19" t="s">
        <v>69</v>
      </c>
      <c r="H2" s="19" t="s">
        <v>41</v>
      </c>
    </row>
    <row r="3" spans="1:15" hidden="1" x14ac:dyDescent="0.2">
      <c r="A3" s="10" t="s">
        <v>48</v>
      </c>
      <c r="B3" s="26">
        <v>2019</v>
      </c>
      <c r="C3" s="27">
        <v>3500</v>
      </c>
      <c r="D3" s="39" t="s">
        <v>77</v>
      </c>
      <c r="G3" s="19" t="s">
        <v>43</v>
      </c>
      <c r="H3" t="s">
        <v>75</v>
      </c>
      <c r="I3" t="s">
        <v>74</v>
      </c>
      <c r="J3" t="s">
        <v>77</v>
      </c>
      <c r="K3" t="s">
        <v>73</v>
      </c>
      <c r="L3" t="s">
        <v>76</v>
      </c>
      <c r="M3" t="s">
        <v>72</v>
      </c>
      <c r="N3" t="s">
        <v>42</v>
      </c>
    </row>
    <row r="4" spans="1:15" hidden="1" x14ac:dyDescent="0.2">
      <c r="A4" s="10" t="s">
        <v>49</v>
      </c>
      <c r="B4" s="26">
        <v>2019</v>
      </c>
      <c r="C4" s="27">
        <v>27000</v>
      </c>
      <c r="D4" s="39" t="s">
        <v>75</v>
      </c>
      <c r="G4" s="21">
        <v>2019</v>
      </c>
      <c r="H4" s="20">
        <v>27000</v>
      </c>
      <c r="I4" s="20">
        <v>5000</v>
      </c>
      <c r="J4" s="20">
        <v>3500</v>
      </c>
      <c r="K4" s="20">
        <v>35160</v>
      </c>
      <c r="L4" s="20">
        <v>12000</v>
      </c>
      <c r="M4" s="20">
        <v>2100</v>
      </c>
      <c r="N4" s="20">
        <v>84760</v>
      </c>
      <c r="O4" s="41">
        <f>AVERAGE(N4:N7)</f>
        <v>85553.5</v>
      </c>
    </row>
    <row r="5" spans="1:15" hidden="1" x14ac:dyDescent="0.2">
      <c r="A5" s="10" t="s">
        <v>50</v>
      </c>
      <c r="B5" s="26">
        <v>2019</v>
      </c>
      <c r="C5" s="27">
        <v>2100</v>
      </c>
      <c r="D5" s="39" t="s">
        <v>72</v>
      </c>
      <c r="G5" s="21">
        <v>2020</v>
      </c>
      <c r="H5" s="20">
        <v>23499</v>
      </c>
      <c r="I5" s="20">
        <v>4900</v>
      </c>
      <c r="J5" s="20">
        <v>2700</v>
      </c>
      <c r="K5" s="20"/>
      <c r="L5" s="20">
        <v>23999</v>
      </c>
      <c r="M5" s="20">
        <v>15677</v>
      </c>
      <c r="N5" s="20">
        <v>70775</v>
      </c>
    </row>
    <row r="6" spans="1:15" hidden="1" x14ac:dyDescent="0.2">
      <c r="A6" s="10" t="s">
        <v>51</v>
      </c>
      <c r="B6" s="26">
        <v>2019</v>
      </c>
      <c r="C6" s="27">
        <v>5000</v>
      </c>
      <c r="D6" s="39" t="s">
        <v>74</v>
      </c>
      <c r="G6" s="21">
        <v>2021</v>
      </c>
      <c r="H6" s="20">
        <v>21000</v>
      </c>
      <c r="I6" s="20">
        <v>21000</v>
      </c>
      <c r="J6" s="20">
        <v>14500</v>
      </c>
      <c r="K6" s="20">
        <v>23000</v>
      </c>
      <c r="L6" s="20">
        <v>15000</v>
      </c>
      <c r="M6" s="20">
        <v>12000</v>
      </c>
      <c r="N6" s="20">
        <v>106500</v>
      </c>
    </row>
    <row r="7" spans="1:15" hidden="1" x14ac:dyDescent="0.2">
      <c r="A7" s="10" t="s">
        <v>52</v>
      </c>
      <c r="B7" s="26">
        <v>2019</v>
      </c>
      <c r="C7" s="27">
        <v>12000</v>
      </c>
      <c r="D7" s="39" t="s">
        <v>76</v>
      </c>
      <c r="G7" s="21">
        <v>2022</v>
      </c>
      <c r="H7" s="20">
        <v>23879</v>
      </c>
      <c r="I7" s="20">
        <v>7000</v>
      </c>
      <c r="J7" s="20">
        <v>19000</v>
      </c>
      <c r="K7" s="20">
        <v>11300</v>
      </c>
      <c r="L7" s="20">
        <v>14000</v>
      </c>
      <c r="M7" s="20">
        <v>5000</v>
      </c>
      <c r="N7" s="20">
        <v>80179</v>
      </c>
    </row>
    <row r="8" spans="1:15" hidden="1" x14ac:dyDescent="0.2">
      <c r="A8" s="10" t="s">
        <v>45</v>
      </c>
      <c r="B8" s="26">
        <v>2019</v>
      </c>
      <c r="C8" s="27">
        <v>10160</v>
      </c>
      <c r="D8" s="39" t="s">
        <v>73</v>
      </c>
      <c r="G8" s="21" t="s">
        <v>42</v>
      </c>
      <c r="H8" s="20">
        <v>95378</v>
      </c>
      <c r="I8" s="20">
        <v>37900</v>
      </c>
      <c r="J8" s="20">
        <v>39700</v>
      </c>
      <c r="K8" s="20">
        <v>69460</v>
      </c>
      <c r="L8" s="20">
        <v>64999</v>
      </c>
      <c r="M8" s="20">
        <v>34777</v>
      </c>
      <c r="N8" s="20">
        <v>342214</v>
      </c>
    </row>
    <row r="9" spans="1:15" hidden="1" x14ac:dyDescent="0.2">
      <c r="A9" s="10" t="s">
        <v>48</v>
      </c>
      <c r="B9" s="26">
        <v>2020</v>
      </c>
      <c r="C9" s="27">
        <v>2700</v>
      </c>
      <c r="D9" s="39" t="s">
        <v>77</v>
      </c>
    </row>
    <row r="10" spans="1:15" hidden="1" x14ac:dyDescent="0.2">
      <c r="A10" s="10" t="s">
        <v>49</v>
      </c>
      <c r="B10" s="26">
        <v>2020</v>
      </c>
      <c r="C10" s="27">
        <v>23499</v>
      </c>
      <c r="D10" s="39" t="s">
        <v>75</v>
      </c>
    </row>
    <row r="11" spans="1:15" hidden="1" x14ac:dyDescent="0.2">
      <c r="A11" s="10" t="s">
        <v>50</v>
      </c>
      <c r="B11" s="26">
        <v>2020</v>
      </c>
      <c r="C11" s="27">
        <v>15677</v>
      </c>
      <c r="D11" s="39" t="s">
        <v>72</v>
      </c>
    </row>
    <row r="12" spans="1:15" hidden="1" x14ac:dyDescent="0.2">
      <c r="A12" s="10" t="s">
        <v>51</v>
      </c>
      <c r="B12" s="26">
        <v>2020</v>
      </c>
      <c r="C12" s="27">
        <v>4900</v>
      </c>
      <c r="D12" s="39" t="s">
        <v>74</v>
      </c>
    </row>
    <row r="13" spans="1:15" hidden="1" x14ac:dyDescent="0.2">
      <c r="A13" s="10" t="s">
        <v>52</v>
      </c>
      <c r="B13" s="26">
        <v>2020</v>
      </c>
      <c r="C13" s="28">
        <v>23999</v>
      </c>
      <c r="D13" s="39" t="s">
        <v>76</v>
      </c>
    </row>
    <row r="14" spans="1:15" hidden="1" x14ac:dyDescent="0.2">
      <c r="A14" s="10" t="s">
        <v>45</v>
      </c>
      <c r="B14" s="26">
        <v>2021</v>
      </c>
      <c r="C14" s="27">
        <v>23000</v>
      </c>
      <c r="D14" s="39" t="s">
        <v>73</v>
      </c>
    </row>
    <row r="15" spans="1:15" hidden="1" x14ac:dyDescent="0.2">
      <c r="A15" s="10" t="s">
        <v>48</v>
      </c>
      <c r="B15" s="26">
        <v>2021</v>
      </c>
      <c r="C15" s="27">
        <v>14500</v>
      </c>
      <c r="D15" s="39" t="s">
        <v>77</v>
      </c>
    </row>
    <row r="16" spans="1:15" hidden="1" x14ac:dyDescent="0.2">
      <c r="A16" s="10" t="s">
        <v>49</v>
      </c>
      <c r="B16" s="26">
        <v>2021</v>
      </c>
      <c r="C16" s="27">
        <v>21000</v>
      </c>
      <c r="D16" s="39" t="s">
        <v>75</v>
      </c>
    </row>
    <row r="17" spans="1:6" hidden="1" x14ac:dyDescent="0.2">
      <c r="A17" s="10" t="s">
        <v>50</v>
      </c>
      <c r="B17" s="26">
        <v>2021</v>
      </c>
      <c r="C17" s="27">
        <v>12000</v>
      </c>
      <c r="D17" s="39" t="s">
        <v>72</v>
      </c>
    </row>
    <row r="18" spans="1:6" hidden="1" x14ac:dyDescent="0.2">
      <c r="A18" s="10" t="s">
        <v>51</v>
      </c>
      <c r="B18" s="26">
        <v>2021</v>
      </c>
      <c r="C18" s="27">
        <v>21000</v>
      </c>
      <c r="D18" s="39" t="s">
        <v>74</v>
      </c>
    </row>
    <row r="19" spans="1:6" hidden="1" x14ac:dyDescent="0.2">
      <c r="A19" s="10" t="s">
        <v>52</v>
      </c>
      <c r="B19" s="26">
        <v>2021</v>
      </c>
      <c r="C19" s="27">
        <v>15000</v>
      </c>
      <c r="D19" s="39" t="s">
        <v>76</v>
      </c>
    </row>
    <row r="20" spans="1:6" x14ac:dyDescent="0.2">
      <c r="A20" s="10" t="s">
        <v>45</v>
      </c>
      <c r="B20" s="26">
        <v>2022</v>
      </c>
      <c r="C20" s="27">
        <v>11300</v>
      </c>
      <c r="D20" s="39" t="s">
        <v>73</v>
      </c>
      <c r="E20" s="42">
        <f>AVERAGE(C20:C25)</f>
        <v>13363.166666666666</v>
      </c>
      <c r="F20" s="42">
        <f>MAX(C20:C25)</f>
        <v>23879</v>
      </c>
    </row>
    <row r="21" spans="1:6" x14ac:dyDescent="0.2">
      <c r="A21" s="10" t="s">
        <v>48</v>
      </c>
      <c r="B21" s="26">
        <v>2022</v>
      </c>
      <c r="C21" s="27">
        <v>19000</v>
      </c>
      <c r="D21" s="39" t="s">
        <v>77</v>
      </c>
      <c r="E21" s="42">
        <f>MIN(C20:C25)</f>
        <v>5000</v>
      </c>
    </row>
    <row r="22" spans="1:6" x14ac:dyDescent="0.2">
      <c r="A22" s="10" t="s">
        <v>49</v>
      </c>
      <c r="B22" s="26">
        <v>2022</v>
      </c>
      <c r="C22" s="27">
        <v>23879</v>
      </c>
      <c r="D22" s="39" t="s">
        <v>75</v>
      </c>
    </row>
    <row r="23" spans="1:6" x14ac:dyDescent="0.2">
      <c r="A23" s="10" t="s">
        <v>50</v>
      </c>
      <c r="B23" s="26">
        <v>2022</v>
      </c>
      <c r="C23" s="27">
        <v>5000</v>
      </c>
      <c r="D23" s="39" t="s">
        <v>72</v>
      </c>
    </row>
    <row r="24" spans="1:6" x14ac:dyDescent="0.2">
      <c r="A24" s="10" t="s">
        <v>51</v>
      </c>
      <c r="B24" s="26">
        <v>2022</v>
      </c>
      <c r="C24" s="27">
        <v>7000</v>
      </c>
      <c r="D24" s="39" t="s">
        <v>74</v>
      </c>
    </row>
    <row r="25" spans="1:6" x14ac:dyDescent="0.2">
      <c r="A25" s="10" t="s">
        <v>52</v>
      </c>
      <c r="B25" s="26">
        <v>2022</v>
      </c>
      <c r="C25" s="27">
        <v>14000</v>
      </c>
      <c r="D25" s="39" t="s">
        <v>76</v>
      </c>
    </row>
    <row r="27" spans="1:6" x14ac:dyDescent="0.2">
      <c r="A27" s="29"/>
      <c r="B27" s="30"/>
      <c r="C27" s="31"/>
    </row>
    <row r="28" spans="1:6" x14ac:dyDescent="0.2">
      <c r="A28" s="32"/>
      <c r="B28" s="33"/>
      <c r="C28" s="34"/>
    </row>
    <row r="29" spans="1:6" x14ac:dyDescent="0.2">
      <c r="A29" s="32"/>
      <c r="B29" s="33"/>
      <c r="C29" s="34"/>
    </row>
    <row r="30" spans="1:6" x14ac:dyDescent="0.2">
      <c r="A30" s="32"/>
      <c r="B30" s="33"/>
      <c r="C30" s="34"/>
    </row>
    <row r="31" spans="1:6" x14ac:dyDescent="0.2">
      <c r="A31" s="32"/>
      <c r="B31" s="33"/>
      <c r="C31" s="34"/>
    </row>
    <row r="32" spans="1:6" x14ac:dyDescent="0.2">
      <c r="A32" s="32"/>
      <c r="B32" s="33"/>
      <c r="C32" s="34"/>
    </row>
    <row r="33" spans="1:3" x14ac:dyDescent="0.2">
      <c r="A33" s="32"/>
      <c r="B33" s="33"/>
      <c r="C33" s="34"/>
    </row>
    <row r="34" spans="1:3" x14ac:dyDescent="0.2">
      <c r="A34" s="32"/>
      <c r="B34" s="33"/>
      <c r="C34" s="34"/>
    </row>
    <row r="35" spans="1:3" x14ac:dyDescent="0.2">
      <c r="A35" s="32"/>
      <c r="B35" s="33"/>
      <c r="C35" s="34"/>
    </row>
    <row r="36" spans="1:3" x14ac:dyDescent="0.2">
      <c r="A36" s="32"/>
      <c r="B36" s="33"/>
      <c r="C36" s="34"/>
    </row>
    <row r="37" spans="1:3" x14ac:dyDescent="0.2">
      <c r="A37" s="32"/>
      <c r="B37" s="33"/>
      <c r="C37" s="34"/>
    </row>
    <row r="38" spans="1:3" x14ac:dyDescent="0.2">
      <c r="A38" s="32"/>
      <c r="B38" s="33"/>
      <c r="C38" s="34"/>
    </row>
    <row r="39" spans="1:3" x14ac:dyDescent="0.2">
      <c r="A39" s="32"/>
      <c r="B39" s="33"/>
      <c r="C39" s="34"/>
    </row>
    <row r="40" spans="1:3" x14ac:dyDescent="0.2">
      <c r="A40" s="32"/>
      <c r="B40" s="33"/>
      <c r="C40" s="34"/>
    </row>
    <row r="41" spans="1:3" x14ac:dyDescent="0.2">
      <c r="A41" s="32"/>
      <c r="B41" s="33"/>
      <c r="C41" s="34"/>
    </row>
    <row r="42" spans="1:3" x14ac:dyDescent="0.2">
      <c r="A42" s="32"/>
      <c r="B42" s="33"/>
      <c r="C42" s="34"/>
    </row>
    <row r="43" spans="1:3" x14ac:dyDescent="0.2">
      <c r="A43" s="32"/>
      <c r="B43" s="33"/>
      <c r="C43" s="34"/>
    </row>
    <row r="44" spans="1:3" x14ac:dyDescent="0.2">
      <c r="A44" s="35"/>
      <c r="B44" s="36"/>
      <c r="C44" s="37"/>
    </row>
    <row r="47" spans="1:3" x14ac:dyDescent="0.2">
      <c r="A47" s="40" t="s">
        <v>78</v>
      </c>
      <c r="B47" s="27">
        <v>11300</v>
      </c>
    </row>
    <row r="48" spans="1:3" x14ac:dyDescent="0.2">
      <c r="A48" s="40" t="s">
        <v>79</v>
      </c>
      <c r="B48" s="27">
        <v>19000</v>
      </c>
    </row>
  </sheetData>
  <autoFilter ref="A1:C25" xr:uid="{B086C5E5-D7F0-CF45-BEE4-E4B9C5E34CA3}">
    <filterColumn colId="1">
      <filters>
        <filter val="2022"/>
      </filters>
    </filterColumn>
  </autoFilter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B57B-B3F3-EC48-9357-33A3708F797A}">
  <dimension ref="A1:S17"/>
  <sheetViews>
    <sheetView tabSelected="1" topLeftCell="A21" workbookViewId="0">
      <selection activeCell="R9" sqref="R9"/>
    </sheetView>
  </sheetViews>
  <sheetFormatPr baseColWidth="10" defaultRowHeight="15" x14ac:dyDescent="0.2"/>
  <sheetData>
    <row r="1" spans="1:19" ht="1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9" ht="1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9" ht="15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9" ht="1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9" ht="1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9" ht="15" customHeigh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9" ht="15" customHeigh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9" ht="15" customHeigh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10" spans="1:19" x14ac:dyDescent="0.2">
      <c r="S10" s="22"/>
    </row>
    <row r="15" spans="1:19" x14ac:dyDescent="0.2">
      <c r="R15" s="22"/>
    </row>
    <row r="17" spans="19:19" x14ac:dyDescent="0.2">
      <c r="S17" s="22"/>
    </row>
  </sheetData>
  <mergeCells count="1">
    <mergeCell ref="A1:P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FB05-23B7-BA4A-AC2C-51612A9DFEDB}">
  <dimension ref="A1:S17"/>
  <sheetViews>
    <sheetView topLeftCell="A41" workbookViewId="0">
      <selection activeCell="Q45" sqref="Q45"/>
    </sheetView>
  </sheetViews>
  <sheetFormatPr baseColWidth="10" defaultRowHeight="15" x14ac:dyDescent="0.2"/>
  <sheetData>
    <row r="1" spans="1:19" ht="15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9" ht="15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9" ht="15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9" ht="1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9" ht="15" customHeight="1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9" ht="15" customHeight="1" x14ac:dyDescent="0.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9" ht="15" customHeight="1" x14ac:dyDescent="0.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9" ht="15" customHeight="1" x14ac:dyDescent="0.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10" spans="1:19" x14ac:dyDescent="0.2">
      <c r="S10" s="22"/>
    </row>
    <row r="15" spans="1:19" x14ac:dyDescent="0.2">
      <c r="R15" s="22"/>
    </row>
    <row r="17" spans="19:19" x14ac:dyDescent="0.2">
      <c r="S17" s="22"/>
    </row>
  </sheetData>
  <mergeCells count="1">
    <mergeCell ref="A1:P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anagrafica_aziendale</vt:lpstr>
      <vt:lpstr>anagraf_az + INT.FRAZIONE.ANNO</vt:lpstr>
      <vt:lpstr>Base per Pivot</vt:lpstr>
      <vt:lpstr>Fatturato anni</vt:lpstr>
      <vt:lpstr>Commerciali</vt:lpstr>
      <vt:lpstr>DASHBOARD IMPIEGATI</vt:lpstr>
      <vt:lpstr>DASHBOARD FATTURATI ANNUALI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2022-10-21T12:19:01Z</dcterms:modified>
</cp:coreProperties>
</file>